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orrest\Documents\Offline Records (CP)\Electricity Performance Reporting - [ERA] - ALL LICENSEES - GUIDELINES\"/>
    </mc:Choice>
  </mc:AlternateContent>
  <xr:revisionPtr revIDLastSave="0" documentId="13_ncr:1_{8212BD9F-9697-4261-9450-0032BF9067AA}" xr6:coauthVersionLast="47" xr6:coauthVersionMax="47" xr10:uidLastSave="{00000000-0000-0000-0000-000000000000}"/>
  <workbookProtection workbookAlgorithmName="SHA-512" workbookHashValue="HxZDWqLwM0y9r5vSg45R6MAjtINn/WTaG829q0Luu98Al1J6UoNwp9d9j8viNyfS/XYQCMBN4qWjeXOtlulbLg==" workbookSaltValue="44h9RuJsh6VPXD8sDX3oLQ==" workbookSpinCount="100000" lockStructure="1"/>
  <bookViews>
    <workbookView xWindow="-120" yWindow="-120" windowWidth="29040" windowHeight="15720" xr2:uid="{F137EC0D-6251-4D97-8412-6EDFF3F48ADF}"/>
  </bookViews>
  <sheets>
    <sheet name="User input form" sheetId="15" r:id="rId1"/>
    <sheet name="Lists" sheetId="16" state="hidden" r:id="rId2"/>
    <sheet name="2025 elec dist sheet" sheetId="19" state="hidden" r:id="rId3"/>
    <sheet name="Complete dataset" sheetId="18" state="hidden" r:id="rId4"/>
    <sheet name="IDnew" sheetId="22" state="hidden" r:id="rId5"/>
    <sheet name="Instructions" sheetId="23" state="hidden" r:id="rId6"/>
  </sheets>
  <definedNames>
    <definedName name="area">Lists!$B$41:$C$44</definedName>
    <definedName name="data">'Complete dataset'!$D$2:$E$6119</definedName>
    <definedName name="feeder">Lists!$B$23:$C$27</definedName>
    <definedName name="feeder2">Lists!$B$29:$C$35</definedName>
    <definedName name="interruptions">Lists!$B$37:$C$39</definedName>
    <definedName name="newID">IDnew!$H$2:$I$346</definedName>
    <definedName name="_xlnm.Print_Area" localSheetId="2">'2025 elec dist sheet'!$A$1:$F$232</definedName>
    <definedName name="_xlnm.Print_Area" localSheetId="0">'User input form'!$B$1:$M$211</definedName>
  </definedNames>
  <calcPr calcId="191028"/>
  <customWorkbookViews>
    <customWorkbookView name="Windows User - Personal View" guid="{BC8C3EF2-E90D-46AA-8DF9-13F2D58CF104}" mergeInterval="0" personalView="1" maximized="1" xWindow="1" yWindow="1" windowWidth="1596" windowHeight="980" tabRatio="712" activeSheetId="4"/>
    <customWorkbookView name="slyons - Personal View" guid="{4D727E3C-2C78-4173-9F6E-D686E8DC0B17}" mergeInterval="0" personalView="1" maximized="1" xWindow="1" yWindow="1" windowWidth="1848" windowHeight="772" tabRatio="712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6" i="15" l="1"/>
  <c r="C135" i="15"/>
  <c r="C134" i="15"/>
  <c r="C133" i="15"/>
  <c r="H173" i="15"/>
  <c r="H155" i="15"/>
  <c r="C274" i="15" l="1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J232" i="15"/>
  <c r="J231" i="15"/>
  <c r="J230" i="15"/>
  <c r="J229" i="15"/>
  <c r="J228" i="15"/>
  <c r="J270" i="15" s="1"/>
  <c r="J227" i="15"/>
  <c r="J269" i="15" s="1"/>
  <c r="J226" i="15"/>
  <c r="J268" i="15" s="1"/>
  <c r="J225" i="15"/>
  <c r="J267" i="15" s="1"/>
  <c r="J224" i="15"/>
  <c r="J223" i="15"/>
  <c r="J222" i="15"/>
  <c r="J221" i="15"/>
  <c r="J220" i="15"/>
  <c r="J262" i="15" s="1"/>
  <c r="J219" i="15"/>
  <c r="J261" i="15" s="1"/>
  <c r="J218" i="15"/>
  <c r="J260" i="15" s="1"/>
  <c r="J217" i="15"/>
  <c r="J259" i="15" s="1"/>
  <c r="J216" i="15"/>
  <c r="J215" i="15"/>
  <c r="J214" i="15"/>
  <c r="J213" i="15"/>
  <c r="H232" i="15"/>
  <c r="H274" i="15" s="1"/>
  <c r="H231" i="15"/>
  <c r="H273" i="15" s="1"/>
  <c r="H230" i="15"/>
  <c r="H272" i="15" s="1"/>
  <c r="H229" i="15"/>
  <c r="H271" i="15" s="1"/>
  <c r="H228" i="15"/>
  <c r="H227" i="15"/>
  <c r="H226" i="15"/>
  <c r="H225" i="15"/>
  <c r="H224" i="15"/>
  <c r="H266" i="15" s="1"/>
  <c r="H223" i="15"/>
  <c r="H265" i="15" s="1"/>
  <c r="H222" i="15"/>
  <c r="H264" i="15" s="1"/>
  <c r="H221" i="15"/>
  <c r="H263" i="15" s="1"/>
  <c r="H220" i="15"/>
  <c r="H219" i="15"/>
  <c r="H218" i="15"/>
  <c r="H217" i="15"/>
  <c r="H216" i="15"/>
  <c r="H215" i="15"/>
  <c r="H214" i="15"/>
  <c r="H256" i="15" s="1"/>
  <c r="H213" i="15"/>
  <c r="H255" i="15" s="1"/>
  <c r="J271" i="15" l="1"/>
  <c r="H267" i="15"/>
  <c r="J272" i="15"/>
  <c r="H259" i="15"/>
  <c r="J263" i="15"/>
  <c r="H260" i="15"/>
  <c r="J256" i="15"/>
  <c r="J265" i="15"/>
  <c r="J255" i="15"/>
  <c r="H268" i="15"/>
  <c r="J264" i="15"/>
  <c r="H261" i="15"/>
  <c r="H269" i="15"/>
  <c r="J273" i="15"/>
  <c r="H262" i="15"/>
  <c r="H270" i="15"/>
  <c r="J258" i="15"/>
  <c r="J266" i="15"/>
  <c r="H258" i="15"/>
  <c r="J274" i="15"/>
  <c r="J257" i="15"/>
  <c r="H257" i="15"/>
  <c r="C232" i="15"/>
  <c r="C231" i="15"/>
  <c r="C230" i="15"/>
  <c r="C229" i="15"/>
  <c r="C228" i="15"/>
  <c r="C223" i="15"/>
  <c r="C227" i="15"/>
  <c r="C226" i="15"/>
  <c r="C225" i="15"/>
  <c r="C224" i="15"/>
  <c r="C222" i="15"/>
  <c r="C221" i="15"/>
  <c r="C220" i="15"/>
  <c r="C219" i="15"/>
  <c r="C218" i="15"/>
  <c r="C217" i="15"/>
  <c r="C216" i="15"/>
  <c r="C215" i="15"/>
  <c r="C214" i="15"/>
  <c r="C213" i="15"/>
  <c r="C202" i="15" l="1"/>
  <c r="C201" i="15"/>
  <c r="C200" i="15"/>
  <c r="C199" i="15"/>
  <c r="G185" i="15" l="1"/>
  <c r="C184" i="15" l="1"/>
  <c r="C183" i="15"/>
  <c r="C182" i="15"/>
  <c r="C181" i="15"/>
  <c r="E6119" i="18" l="1"/>
  <c r="E6118" i="18"/>
  <c r="E6117" i="18"/>
  <c r="E6116" i="18"/>
  <c r="E6115" i="18"/>
  <c r="E6114" i="18"/>
  <c r="E6113" i="18"/>
  <c r="E6112" i="18"/>
  <c r="E6111" i="18"/>
  <c r="E6110" i="18"/>
  <c r="E6109" i="18"/>
  <c r="E6108" i="18"/>
  <c r="E6107" i="18"/>
  <c r="E6106" i="18"/>
  <c r="E6105" i="18"/>
  <c r="E6104" i="18"/>
  <c r="E6103" i="18"/>
  <c r="E6102" i="18"/>
  <c r="E6101" i="18"/>
  <c r="E6100" i="18"/>
  <c r="E6099" i="18"/>
  <c r="E6098" i="18"/>
  <c r="E6097" i="18"/>
  <c r="E6096" i="18"/>
  <c r="E6095" i="18"/>
  <c r="E6094" i="18"/>
  <c r="E6093" i="18"/>
  <c r="E6092" i="18"/>
  <c r="E6091" i="18"/>
  <c r="E6090" i="18"/>
  <c r="E6089" i="18"/>
  <c r="E6088" i="18"/>
  <c r="E6087" i="18"/>
  <c r="E6086" i="18"/>
  <c r="E6085" i="18"/>
  <c r="E6084" i="18"/>
  <c r="E6083" i="18"/>
  <c r="E6082" i="18"/>
  <c r="E6081" i="18"/>
  <c r="E6080" i="18"/>
  <c r="E6079" i="18"/>
  <c r="E6078" i="18"/>
  <c r="E6077" i="18"/>
  <c r="E6076" i="18"/>
  <c r="E6075" i="18"/>
  <c r="E6074" i="18"/>
  <c r="E6073" i="18"/>
  <c r="E6072" i="18"/>
  <c r="E6071" i="18"/>
  <c r="E6070" i="18"/>
  <c r="E6069" i="18"/>
  <c r="E6068" i="18"/>
  <c r="E6067" i="18"/>
  <c r="E6066" i="18"/>
  <c r="E6065" i="18"/>
  <c r="E6064" i="18"/>
  <c r="E6063" i="18"/>
  <c r="E6062" i="18"/>
  <c r="E6061" i="18"/>
  <c r="E6060" i="18"/>
  <c r="E6059" i="18"/>
  <c r="E6058" i="18"/>
  <c r="E6057" i="18"/>
  <c r="E6056" i="18"/>
  <c r="E6055" i="18"/>
  <c r="E6054" i="18"/>
  <c r="E6053" i="18"/>
  <c r="E6052" i="18"/>
  <c r="E6051" i="18"/>
  <c r="E6050" i="18"/>
  <c r="E6049" i="18"/>
  <c r="E6048" i="18"/>
  <c r="E6047" i="18"/>
  <c r="E6046" i="18"/>
  <c r="E6045" i="18"/>
  <c r="E6044" i="18"/>
  <c r="E6043" i="18"/>
  <c r="E6042" i="18"/>
  <c r="E6041" i="18"/>
  <c r="E6040" i="18"/>
  <c r="E6039" i="18"/>
  <c r="E6038" i="18"/>
  <c r="E6037" i="18"/>
  <c r="E6036" i="18"/>
  <c r="E6035" i="18"/>
  <c r="E6034" i="18"/>
  <c r="E6033" i="18"/>
  <c r="E6032" i="18"/>
  <c r="E6031" i="18"/>
  <c r="E6030" i="18"/>
  <c r="E6029" i="18"/>
  <c r="E6028" i="18"/>
  <c r="E6027" i="18"/>
  <c r="E6026" i="18"/>
  <c r="E6025" i="18"/>
  <c r="E6024" i="18"/>
  <c r="E6023" i="18"/>
  <c r="E6022" i="18"/>
  <c r="E6021" i="18"/>
  <c r="E6020" i="18"/>
  <c r="E6019" i="18"/>
  <c r="E6018" i="18"/>
  <c r="E6017" i="18"/>
  <c r="E6016" i="18"/>
  <c r="E6015" i="18"/>
  <c r="E6014" i="18"/>
  <c r="E6013" i="18"/>
  <c r="E6012" i="18"/>
  <c r="E6011" i="18"/>
  <c r="E6010" i="18"/>
  <c r="E6009" i="18"/>
  <c r="E6008" i="18"/>
  <c r="E6007" i="18"/>
  <c r="E6006" i="18"/>
  <c r="E6005" i="18"/>
  <c r="E6004" i="18"/>
  <c r="E6003" i="18"/>
  <c r="E6002" i="18"/>
  <c r="E6001" i="18"/>
  <c r="E6000" i="18"/>
  <c r="E5999" i="18"/>
  <c r="E5998" i="18"/>
  <c r="E5997" i="18"/>
  <c r="E5996" i="18"/>
  <c r="E5995" i="18"/>
  <c r="E5994" i="18"/>
  <c r="E5993" i="18"/>
  <c r="E5992" i="18"/>
  <c r="E5991" i="18"/>
  <c r="E5990" i="18"/>
  <c r="E5989" i="18"/>
  <c r="E5988" i="18"/>
  <c r="E5987" i="18"/>
  <c r="E5986" i="18"/>
  <c r="E5985" i="18"/>
  <c r="E5984" i="18"/>
  <c r="E5983" i="18"/>
  <c r="E5982" i="18"/>
  <c r="E5981" i="18"/>
  <c r="E5980" i="18"/>
  <c r="E5979" i="18"/>
  <c r="E5978" i="18"/>
  <c r="E5977" i="18"/>
  <c r="E5976" i="18"/>
  <c r="E5975" i="18"/>
  <c r="E5974" i="18"/>
  <c r="E5973" i="18"/>
  <c r="E5972" i="18"/>
  <c r="E5971" i="18"/>
  <c r="E5970" i="18"/>
  <c r="E5969" i="18"/>
  <c r="E5968" i="18"/>
  <c r="E5967" i="18"/>
  <c r="E5966" i="18"/>
  <c r="E5965" i="18"/>
  <c r="E5964" i="18"/>
  <c r="E5963" i="18"/>
  <c r="E5962" i="18"/>
  <c r="E5961" i="18"/>
  <c r="E5960" i="18"/>
  <c r="E5959" i="18"/>
  <c r="E5958" i="18"/>
  <c r="E5957" i="18"/>
  <c r="E5956" i="18"/>
  <c r="E5955" i="18"/>
  <c r="E5954" i="18"/>
  <c r="E5953" i="18"/>
  <c r="E5952" i="18"/>
  <c r="E5951" i="18"/>
  <c r="E5950" i="18"/>
  <c r="E5949" i="18"/>
  <c r="E5948" i="18"/>
  <c r="E5947" i="18"/>
  <c r="E5946" i="18"/>
  <c r="E5945" i="18"/>
  <c r="E5944" i="18"/>
  <c r="E5943" i="18"/>
  <c r="E5942" i="18"/>
  <c r="E5941" i="18"/>
  <c r="E5940" i="18"/>
  <c r="E5939" i="18"/>
  <c r="E5938" i="18"/>
  <c r="E5937" i="18"/>
  <c r="E5936" i="18"/>
  <c r="E5935" i="18"/>
  <c r="E5934" i="18"/>
  <c r="E5933" i="18"/>
  <c r="E5932" i="18"/>
  <c r="E5931" i="18"/>
  <c r="E5930" i="18"/>
  <c r="E5929" i="18"/>
  <c r="E5928" i="18"/>
  <c r="E5927" i="18"/>
  <c r="E5926" i="18"/>
  <c r="E5925" i="18"/>
  <c r="E5924" i="18"/>
  <c r="E5923" i="18"/>
  <c r="E5922" i="18"/>
  <c r="E5921" i="18"/>
  <c r="E5920" i="18"/>
  <c r="E5919" i="18"/>
  <c r="E5918" i="18"/>
  <c r="E5917" i="18"/>
  <c r="E5916" i="18"/>
  <c r="E5915" i="18"/>
  <c r="E5914" i="18"/>
  <c r="E5913" i="18"/>
  <c r="E5912" i="18"/>
  <c r="E5911" i="18"/>
  <c r="E5910" i="18"/>
  <c r="E5909" i="18"/>
  <c r="E5908" i="18"/>
  <c r="E5907" i="18"/>
  <c r="E5906" i="18"/>
  <c r="E5905" i="18"/>
  <c r="E5904" i="18"/>
  <c r="E5903" i="18"/>
  <c r="E5902" i="18"/>
  <c r="E5901" i="18"/>
  <c r="E5900" i="18"/>
  <c r="E5899" i="18"/>
  <c r="E5898" i="18"/>
  <c r="E5897" i="18"/>
  <c r="E5896" i="18"/>
  <c r="E5895" i="18"/>
  <c r="E5894" i="18"/>
  <c r="E5893" i="18"/>
  <c r="E5892" i="18"/>
  <c r="E5891" i="18"/>
  <c r="E5890" i="18"/>
  <c r="E5889" i="18"/>
  <c r="E5888" i="18"/>
  <c r="E5887" i="18"/>
  <c r="E5886" i="18"/>
  <c r="E5885" i="18"/>
  <c r="E5884" i="18"/>
  <c r="E5883" i="18"/>
  <c r="E5882" i="18"/>
  <c r="E5881" i="18"/>
  <c r="E5880" i="18"/>
  <c r="E5879" i="18"/>
  <c r="E5878" i="18"/>
  <c r="E5877" i="18"/>
  <c r="E5876" i="18"/>
  <c r="E5875" i="18"/>
  <c r="E5874" i="18"/>
  <c r="E5873" i="18"/>
  <c r="E5872" i="18"/>
  <c r="E5871" i="18"/>
  <c r="E5870" i="18"/>
  <c r="E5869" i="18"/>
  <c r="E5868" i="18"/>
  <c r="E5867" i="18"/>
  <c r="E5866" i="18"/>
  <c r="E5865" i="18"/>
  <c r="E5864" i="18"/>
  <c r="E5863" i="18"/>
  <c r="E5862" i="18"/>
  <c r="E5861" i="18"/>
  <c r="E5860" i="18"/>
  <c r="E5859" i="18"/>
  <c r="E5858" i="18"/>
  <c r="E5857" i="18"/>
  <c r="E5856" i="18"/>
  <c r="E5855" i="18"/>
  <c r="E5854" i="18"/>
  <c r="E5853" i="18"/>
  <c r="E5852" i="18"/>
  <c r="E5851" i="18"/>
  <c r="E5850" i="18"/>
  <c r="E5849" i="18"/>
  <c r="E5848" i="18"/>
  <c r="E5847" i="18"/>
  <c r="E5846" i="18"/>
  <c r="E5845" i="18"/>
  <c r="E5844" i="18"/>
  <c r="E5843" i="18"/>
  <c r="E5842" i="18"/>
  <c r="E5841" i="18"/>
  <c r="E5840" i="18"/>
  <c r="E5839" i="18"/>
  <c r="E5838" i="18"/>
  <c r="E5837" i="18"/>
  <c r="E5836" i="18"/>
  <c r="E5835" i="18"/>
  <c r="E5834" i="18"/>
  <c r="E5833" i="18"/>
  <c r="E5832" i="18"/>
  <c r="E5831" i="18"/>
  <c r="E5830" i="18"/>
  <c r="E5829" i="18"/>
  <c r="E5828" i="18"/>
  <c r="E5827" i="18"/>
  <c r="E5826" i="18"/>
  <c r="E5825" i="18"/>
  <c r="E5824" i="18"/>
  <c r="E5823" i="18"/>
  <c r="E5822" i="18"/>
  <c r="E5821" i="18"/>
  <c r="E5820" i="18"/>
  <c r="E5819" i="18"/>
  <c r="E5818" i="18"/>
  <c r="E5817" i="18"/>
  <c r="E5816" i="18"/>
  <c r="E5815" i="18"/>
  <c r="E5814" i="18"/>
  <c r="E5813" i="18"/>
  <c r="E5812" i="18"/>
  <c r="E5811" i="18"/>
  <c r="E5810" i="18"/>
  <c r="E5809" i="18"/>
  <c r="E5808" i="18"/>
  <c r="E5807" i="18"/>
  <c r="E5806" i="18"/>
  <c r="E5805" i="18"/>
  <c r="E5804" i="18"/>
  <c r="E5803" i="18"/>
  <c r="E5802" i="18"/>
  <c r="E5801" i="18"/>
  <c r="E5800" i="18"/>
  <c r="E5799" i="18"/>
  <c r="E5798" i="18"/>
  <c r="E5797" i="18"/>
  <c r="E5796" i="18"/>
  <c r="E5795" i="18"/>
  <c r="E5794" i="18"/>
  <c r="E5793" i="18"/>
  <c r="E5792" i="18"/>
  <c r="E5791" i="18"/>
  <c r="E5790" i="18"/>
  <c r="E5789" i="18"/>
  <c r="E5788" i="18"/>
  <c r="E5787" i="18"/>
  <c r="E5786" i="18"/>
  <c r="E5785" i="18"/>
  <c r="E5784" i="18"/>
  <c r="E5783" i="18"/>
  <c r="E5782" i="18"/>
  <c r="E5781" i="18"/>
  <c r="E5780" i="18"/>
  <c r="E5779" i="18"/>
  <c r="E5778" i="18"/>
  <c r="E5777" i="18"/>
  <c r="E5776" i="18"/>
  <c r="E5775" i="18"/>
  <c r="E5774" i="18"/>
  <c r="E5773" i="18"/>
  <c r="E5772" i="18"/>
  <c r="E5771" i="18"/>
  <c r="E5770" i="18"/>
  <c r="E5769" i="18"/>
  <c r="E5768" i="18"/>
  <c r="E5767" i="18"/>
  <c r="E5766" i="18"/>
  <c r="E5765" i="18"/>
  <c r="E5764" i="18"/>
  <c r="E5763" i="18"/>
  <c r="E5762" i="18"/>
  <c r="E5761" i="18"/>
  <c r="E5760" i="18"/>
  <c r="E5759" i="18"/>
  <c r="E5758" i="18"/>
  <c r="E5757" i="18"/>
  <c r="E5756" i="18"/>
  <c r="E5755" i="18"/>
  <c r="E5754" i="18"/>
  <c r="E5753" i="18"/>
  <c r="E5752" i="18"/>
  <c r="E5751" i="18"/>
  <c r="E5750" i="18"/>
  <c r="E5749" i="18"/>
  <c r="E5748" i="18"/>
  <c r="E5747" i="18"/>
  <c r="E5746" i="18"/>
  <c r="E5745" i="18"/>
  <c r="E5744" i="18"/>
  <c r="E5743" i="18"/>
  <c r="E5742" i="18"/>
  <c r="E5741" i="18"/>
  <c r="E5740" i="18"/>
  <c r="E5739" i="18"/>
  <c r="E5738" i="18"/>
  <c r="E5737" i="18"/>
  <c r="E5736" i="18"/>
  <c r="E5735" i="18"/>
  <c r="E5734" i="18"/>
  <c r="E5733" i="18"/>
  <c r="E5732" i="18"/>
  <c r="E5731" i="18"/>
  <c r="E5730" i="18"/>
  <c r="E5729" i="18"/>
  <c r="E5728" i="18"/>
  <c r="E5727" i="18"/>
  <c r="E5726" i="18"/>
  <c r="E5725" i="18"/>
  <c r="E5724" i="18"/>
  <c r="E5723" i="18"/>
  <c r="E5722" i="18"/>
  <c r="E5721" i="18"/>
  <c r="E5720" i="18"/>
  <c r="E5719" i="18"/>
  <c r="E5718" i="18"/>
  <c r="E5717" i="18"/>
  <c r="E5716" i="18"/>
  <c r="E5715" i="18"/>
  <c r="E5714" i="18"/>
  <c r="E5713" i="18"/>
  <c r="E5712" i="18"/>
  <c r="E5711" i="18"/>
  <c r="E5710" i="18"/>
  <c r="E5709" i="18"/>
  <c r="E5708" i="18"/>
  <c r="E5707" i="18"/>
  <c r="E5706" i="18"/>
  <c r="E5705" i="18"/>
  <c r="E5704" i="18"/>
  <c r="E5703" i="18"/>
  <c r="E5702" i="18"/>
  <c r="E5701" i="18"/>
  <c r="E5700" i="18"/>
  <c r="E5699" i="18"/>
  <c r="E5698" i="18"/>
  <c r="E5697" i="18"/>
  <c r="E5696" i="18"/>
  <c r="E5695" i="18"/>
  <c r="E5694" i="18"/>
  <c r="E5693" i="18"/>
  <c r="E5692" i="18"/>
  <c r="E5691" i="18"/>
  <c r="E5690" i="18"/>
  <c r="E5689" i="18"/>
  <c r="E5688" i="18"/>
  <c r="E5687" i="18"/>
  <c r="E5686" i="18"/>
  <c r="E5685" i="18"/>
  <c r="E5684" i="18"/>
  <c r="E5683" i="18"/>
  <c r="E5682" i="18"/>
  <c r="E5681" i="18"/>
  <c r="E5680" i="18"/>
  <c r="E5679" i="18"/>
  <c r="E5678" i="18"/>
  <c r="E5677" i="18"/>
  <c r="E5676" i="18"/>
  <c r="E5675" i="18"/>
  <c r="E5674" i="18"/>
  <c r="E5673" i="18"/>
  <c r="E5672" i="18"/>
  <c r="E5671" i="18"/>
  <c r="E5670" i="18"/>
  <c r="E5669" i="18"/>
  <c r="E5668" i="18"/>
  <c r="E5667" i="18"/>
  <c r="E5666" i="18"/>
  <c r="E5665" i="18"/>
  <c r="E5664" i="18"/>
  <c r="E5663" i="18"/>
  <c r="E5662" i="18"/>
  <c r="E5661" i="18"/>
  <c r="E5660" i="18"/>
  <c r="E5659" i="18"/>
  <c r="E5658" i="18"/>
  <c r="E5657" i="18"/>
  <c r="E5656" i="18"/>
  <c r="E5655" i="18"/>
  <c r="E5654" i="18"/>
  <c r="E5653" i="18"/>
  <c r="E5652" i="18"/>
  <c r="E5651" i="18"/>
  <c r="E5650" i="18"/>
  <c r="E5649" i="18"/>
  <c r="E5648" i="18"/>
  <c r="E5647" i="18"/>
  <c r="E5646" i="18"/>
  <c r="E5645" i="18"/>
  <c r="E5644" i="18"/>
  <c r="E5643" i="18"/>
  <c r="E5642" i="18"/>
  <c r="E5641" i="18"/>
  <c r="E5640" i="18"/>
  <c r="E5639" i="18"/>
  <c r="E5638" i="18"/>
  <c r="E5637" i="18"/>
  <c r="E5636" i="18"/>
  <c r="E5635" i="18"/>
  <c r="E5634" i="18"/>
  <c r="E5633" i="18"/>
  <c r="E5632" i="18"/>
  <c r="E5631" i="18"/>
  <c r="E5630" i="18"/>
  <c r="E5629" i="18"/>
  <c r="E5628" i="18"/>
  <c r="E5627" i="18"/>
  <c r="E5626" i="18"/>
  <c r="E5625" i="18"/>
  <c r="E5624" i="18"/>
  <c r="E5623" i="18"/>
  <c r="E5622" i="18"/>
  <c r="E5621" i="18"/>
  <c r="E5620" i="18"/>
  <c r="E5619" i="18"/>
  <c r="E5618" i="18"/>
  <c r="E5617" i="18"/>
  <c r="E5616" i="18"/>
  <c r="E5615" i="18"/>
  <c r="E5614" i="18"/>
  <c r="E5613" i="18"/>
  <c r="E5612" i="18"/>
  <c r="E5611" i="18"/>
  <c r="E5610" i="18"/>
  <c r="E5609" i="18"/>
  <c r="E5608" i="18"/>
  <c r="E5607" i="18"/>
  <c r="E5606" i="18"/>
  <c r="E5605" i="18"/>
  <c r="E5604" i="18"/>
  <c r="E5603" i="18"/>
  <c r="E5602" i="18"/>
  <c r="E5601" i="18"/>
  <c r="E5600" i="18"/>
  <c r="E5599" i="18"/>
  <c r="E5598" i="18"/>
  <c r="E5597" i="18"/>
  <c r="E5596" i="18"/>
  <c r="E5595" i="18"/>
  <c r="E5594" i="18"/>
  <c r="E5593" i="18"/>
  <c r="E5592" i="18"/>
  <c r="E5591" i="18"/>
  <c r="E5590" i="18"/>
  <c r="E5589" i="18"/>
  <c r="E5588" i="18"/>
  <c r="E5587" i="18"/>
  <c r="E5586" i="18"/>
  <c r="E5585" i="18"/>
  <c r="E5584" i="18"/>
  <c r="E5583" i="18"/>
  <c r="E5582" i="18"/>
  <c r="E5581" i="18"/>
  <c r="E5580" i="18"/>
  <c r="E5579" i="18"/>
  <c r="E5578" i="18"/>
  <c r="E5577" i="18"/>
  <c r="E5576" i="18"/>
  <c r="E5575" i="18"/>
  <c r="E5574" i="18"/>
  <c r="E5573" i="18"/>
  <c r="E5572" i="18"/>
  <c r="E5571" i="18"/>
  <c r="E5570" i="18"/>
  <c r="E5569" i="18"/>
  <c r="E5568" i="18"/>
  <c r="E5567" i="18"/>
  <c r="E5566" i="18"/>
  <c r="E5565" i="18"/>
  <c r="E5564" i="18"/>
  <c r="E5563" i="18"/>
  <c r="E5562" i="18"/>
  <c r="E5561" i="18"/>
  <c r="E5560" i="18"/>
  <c r="E5559" i="18"/>
  <c r="E5558" i="18"/>
  <c r="E5557" i="18"/>
  <c r="E5556" i="18"/>
  <c r="E5555" i="18"/>
  <c r="E5554" i="18"/>
  <c r="E5553" i="18"/>
  <c r="E5552" i="18"/>
  <c r="E5551" i="18"/>
  <c r="E5550" i="18"/>
  <c r="E5549" i="18"/>
  <c r="E5548" i="18"/>
  <c r="E5547" i="18"/>
  <c r="E5546" i="18"/>
  <c r="E5545" i="18"/>
  <c r="E5544" i="18"/>
  <c r="E5543" i="18"/>
  <c r="E5542" i="18"/>
  <c r="E5541" i="18"/>
  <c r="E5540" i="18"/>
  <c r="E5539" i="18"/>
  <c r="E5538" i="18"/>
  <c r="E5537" i="18"/>
  <c r="E5536" i="18"/>
  <c r="E5535" i="18"/>
  <c r="E5534" i="18"/>
  <c r="E5533" i="18"/>
  <c r="E5532" i="18"/>
  <c r="E5531" i="18"/>
  <c r="E5530" i="18"/>
  <c r="E5529" i="18"/>
  <c r="E5528" i="18"/>
  <c r="E5527" i="18"/>
  <c r="E5526" i="18"/>
  <c r="E5525" i="18"/>
  <c r="E5524" i="18"/>
  <c r="E5523" i="18"/>
  <c r="E5522" i="18"/>
  <c r="E5521" i="18"/>
  <c r="E5520" i="18"/>
  <c r="E5519" i="18"/>
  <c r="E5518" i="18"/>
  <c r="E5517" i="18"/>
  <c r="E5516" i="18"/>
  <c r="E5515" i="18"/>
  <c r="E5514" i="18"/>
  <c r="E5513" i="18"/>
  <c r="E5512" i="18"/>
  <c r="E5511" i="18"/>
  <c r="E5510" i="18"/>
  <c r="E5509" i="18"/>
  <c r="E5508" i="18"/>
  <c r="E5507" i="18"/>
  <c r="E5506" i="18"/>
  <c r="E5505" i="18"/>
  <c r="E5504" i="18"/>
  <c r="E5503" i="18"/>
  <c r="E5502" i="18"/>
  <c r="E5501" i="18"/>
  <c r="E5500" i="18"/>
  <c r="E5499" i="18"/>
  <c r="E5498" i="18"/>
  <c r="E5497" i="18"/>
  <c r="E5496" i="18"/>
  <c r="E5495" i="18"/>
  <c r="E5494" i="18"/>
  <c r="E5493" i="18"/>
  <c r="E5492" i="18"/>
  <c r="E5491" i="18"/>
  <c r="E5490" i="18"/>
  <c r="E5489" i="18"/>
  <c r="E5488" i="18"/>
  <c r="E5487" i="18"/>
  <c r="E5486" i="18"/>
  <c r="E5485" i="18"/>
  <c r="E5484" i="18"/>
  <c r="E5483" i="18"/>
  <c r="E5482" i="18"/>
  <c r="E5481" i="18"/>
  <c r="E5480" i="18"/>
  <c r="E5479" i="18"/>
  <c r="E5478" i="18"/>
  <c r="E5477" i="18"/>
  <c r="E5476" i="18"/>
  <c r="E5475" i="18"/>
  <c r="E5474" i="18"/>
  <c r="E5473" i="18"/>
  <c r="E5472" i="18"/>
  <c r="E5471" i="18"/>
  <c r="E5470" i="18"/>
  <c r="E5469" i="18"/>
  <c r="E5468" i="18"/>
  <c r="E5467" i="18"/>
  <c r="E5466" i="18"/>
  <c r="E5465" i="18"/>
  <c r="E5464" i="18"/>
  <c r="E5463" i="18"/>
  <c r="E5462" i="18"/>
  <c r="E5461" i="18"/>
  <c r="E5460" i="18"/>
  <c r="E5459" i="18"/>
  <c r="E5458" i="18"/>
  <c r="E5457" i="18"/>
  <c r="E5456" i="18"/>
  <c r="E5455" i="18"/>
  <c r="E5454" i="18"/>
  <c r="E5453" i="18"/>
  <c r="E5452" i="18"/>
  <c r="E5451" i="18"/>
  <c r="E5450" i="18"/>
  <c r="E5449" i="18"/>
  <c r="E5448" i="18"/>
  <c r="E5447" i="18"/>
  <c r="E5446" i="18"/>
  <c r="E5445" i="18"/>
  <c r="E5444" i="18"/>
  <c r="E5443" i="18"/>
  <c r="E5442" i="18"/>
  <c r="E5441" i="18"/>
  <c r="E5440" i="18"/>
  <c r="E5439" i="18"/>
  <c r="E5438" i="18"/>
  <c r="E5437" i="18"/>
  <c r="E5436" i="18"/>
  <c r="E5435" i="18"/>
  <c r="E5434" i="18"/>
  <c r="E5433" i="18"/>
  <c r="E5432" i="18"/>
  <c r="E5431" i="18"/>
  <c r="E5430" i="18"/>
  <c r="E5429" i="18"/>
  <c r="E5428" i="18"/>
  <c r="E5427" i="18"/>
  <c r="E5426" i="18"/>
  <c r="E5425" i="18"/>
  <c r="E5424" i="18"/>
  <c r="E5423" i="18"/>
  <c r="E5422" i="18"/>
  <c r="E5421" i="18"/>
  <c r="E5420" i="18"/>
  <c r="E5419" i="18"/>
  <c r="E5418" i="18"/>
  <c r="E5417" i="18"/>
  <c r="E5416" i="18"/>
  <c r="E5415" i="18"/>
  <c r="E5414" i="18"/>
  <c r="E5413" i="18"/>
  <c r="E5412" i="18"/>
  <c r="E5411" i="18"/>
  <c r="E5410" i="18"/>
  <c r="E5409" i="18"/>
  <c r="E5408" i="18"/>
  <c r="E5407" i="18"/>
  <c r="E5406" i="18"/>
  <c r="E5405" i="18"/>
  <c r="E5404" i="18"/>
  <c r="E5403" i="18"/>
  <c r="E5402" i="18"/>
  <c r="E5401" i="18"/>
  <c r="E5400" i="18"/>
  <c r="E5399" i="18"/>
  <c r="E5398" i="18"/>
  <c r="E5397" i="18"/>
  <c r="E5396" i="18"/>
  <c r="E5395" i="18"/>
  <c r="E5394" i="18"/>
  <c r="E5393" i="18"/>
  <c r="E5392" i="18"/>
  <c r="E5391" i="18"/>
  <c r="E5390" i="18"/>
  <c r="E5389" i="18"/>
  <c r="E5388" i="18"/>
  <c r="E5387" i="18"/>
  <c r="E5386" i="18"/>
  <c r="E5385" i="18"/>
  <c r="E5384" i="18"/>
  <c r="E5383" i="18"/>
  <c r="E5382" i="18"/>
  <c r="E5381" i="18"/>
  <c r="E5380" i="18"/>
  <c r="E5379" i="18"/>
  <c r="E5378" i="18"/>
  <c r="E5377" i="18"/>
  <c r="E5376" i="18"/>
  <c r="E5375" i="18"/>
  <c r="E5374" i="18"/>
  <c r="E5373" i="18"/>
  <c r="E5372" i="18"/>
  <c r="E5371" i="18"/>
  <c r="E5370" i="18"/>
  <c r="E5369" i="18"/>
  <c r="E5368" i="18"/>
  <c r="E5367" i="18"/>
  <c r="E5366" i="18"/>
  <c r="E5365" i="18"/>
  <c r="E5364" i="18"/>
  <c r="E5363" i="18"/>
  <c r="E5362" i="18"/>
  <c r="E5361" i="18"/>
  <c r="E5360" i="18"/>
  <c r="E5359" i="18"/>
  <c r="E5358" i="18"/>
  <c r="E5357" i="18"/>
  <c r="E5356" i="18"/>
  <c r="E5355" i="18"/>
  <c r="E5354" i="18"/>
  <c r="E5353" i="18"/>
  <c r="E5352" i="18"/>
  <c r="E5351" i="18"/>
  <c r="E5350" i="18"/>
  <c r="E5349" i="18"/>
  <c r="E5348" i="18"/>
  <c r="E5347" i="18"/>
  <c r="E5346" i="18"/>
  <c r="E5345" i="18"/>
  <c r="E5344" i="18"/>
  <c r="E5343" i="18"/>
  <c r="E5342" i="18"/>
  <c r="E5341" i="18"/>
  <c r="E5340" i="18"/>
  <c r="E5339" i="18"/>
  <c r="E5338" i="18"/>
  <c r="E5337" i="18"/>
  <c r="E5336" i="18"/>
  <c r="E5335" i="18"/>
  <c r="E5334" i="18"/>
  <c r="E5333" i="18"/>
  <c r="E5332" i="18"/>
  <c r="E5331" i="18"/>
  <c r="E5330" i="18"/>
  <c r="E5329" i="18"/>
  <c r="E5328" i="18"/>
  <c r="E5327" i="18"/>
  <c r="E5326" i="18"/>
  <c r="E5325" i="18"/>
  <c r="E5324" i="18"/>
  <c r="E5323" i="18"/>
  <c r="E5322" i="18"/>
  <c r="E5321" i="18"/>
  <c r="E5320" i="18"/>
  <c r="E5319" i="18"/>
  <c r="E5318" i="18"/>
  <c r="E5317" i="18"/>
  <c r="E5316" i="18"/>
  <c r="E5315" i="18"/>
  <c r="E5314" i="18"/>
  <c r="E5313" i="18"/>
  <c r="E5312" i="18"/>
  <c r="E5311" i="18"/>
  <c r="E5310" i="18"/>
  <c r="E5309" i="18"/>
  <c r="E5308" i="18"/>
  <c r="E5307" i="18"/>
  <c r="E5306" i="18"/>
  <c r="E5305" i="18"/>
  <c r="E5304" i="18"/>
  <c r="E5303" i="18"/>
  <c r="E5302" i="18"/>
  <c r="E5301" i="18"/>
  <c r="E5300" i="18"/>
  <c r="E5299" i="18"/>
  <c r="E5298" i="18"/>
  <c r="E5297" i="18"/>
  <c r="E5296" i="18"/>
  <c r="E5295" i="18"/>
  <c r="E5294" i="18"/>
  <c r="E5293" i="18"/>
  <c r="E5292" i="18"/>
  <c r="E5291" i="18"/>
  <c r="E5290" i="18"/>
  <c r="E5289" i="18"/>
  <c r="E5288" i="18"/>
  <c r="E5287" i="18"/>
  <c r="E5286" i="18"/>
  <c r="E5285" i="18"/>
  <c r="E5284" i="18"/>
  <c r="E5283" i="18"/>
  <c r="E5282" i="18"/>
  <c r="E5281" i="18"/>
  <c r="E5280" i="18"/>
  <c r="E5279" i="18"/>
  <c r="E5278" i="18"/>
  <c r="E5277" i="18"/>
  <c r="E5276" i="18"/>
  <c r="E5275" i="18"/>
  <c r="E5274" i="18"/>
  <c r="E5273" i="18"/>
  <c r="E5272" i="18"/>
  <c r="E5271" i="18"/>
  <c r="E5270" i="18"/>
  <c r="E5269" i="18"/>
  <c r="E5268" i="18"/>
  <c r="E5267" i="18"/>
  <c r="E5266" i="18"/>
  <c r="E5265" i="18"/>
  <c r="E5264" i="18"/>
  <c r="E5263" i="18"/>
  <c r="E5262" i="18"/>
  <c r="E5261" i="18"/>
  <c r="E5260" i="18"/>
  <c r="E5259" i="18"/>
  <c r="E5258" i="18"/>
  <c r="E5257" i="18"/>
  <c r="E5256" i="18"/>
  <c r="E5255" i="18"/>
  <c r="E5254" i="18"/>
  <c r="E5253" i="18"/>
  <c r="E5252" i="18"/>
  <c r="E5251" i="18"/>
  <c r="E5250" i="18"/>
  <c r="E5249" i="18"/>
  <c r="E5248" i="18"/>
  <c r="E5247" i="18"/>
  <c r="E5246" i="18"/>
  <c r="E5245" i="18"/>
  <c r="E5244" i="18"/>
  <c r="E5243" i="18"/>
  <c r="E5242" i="18"/>
  <c r="E5241" i="18"/>
  <c r="E5240" i="18"/>
  <c r="E5239" i="18"/>
  <c r="E5238" i="18"/>
  <c r="E5237" i="18"/>
  <c r="E5236" i="18"/>
  <c r="E5235" i="18"/>
  <c r="E5234" i="18"/>
  <c r="E5233" i="18"/>
  <c r="E5232" i="18"/>
  <c r="E5231" i="18"/>
  <c r="E5230" i="18"/>
  <c r="E5229" i="18"/>
  <c r="E5228" i="18"/>
  <c r="E5227" i="18"/>
  <c r="E5226" i="18"/>
  <c r="E5225" i="18"/>
  <c r="E5224" i="18"/>
  <c r="E5223" i="18"/>
  <c r="E5222" i="18"/>
  <c r="E5221" i="18"/>
  <c r="E5220" i="18"/>
  <c r="E5219" i="18"/>
  <c r="E5218" i="18"/>
  <c r="E5217" i="18"/>
  <c r="E5216" i="18"/>
  <c r="E5215" i="18"/>
  <c r="E5214" i="18"/>
  <c r="E5213" i="18"/>
  <c r="E5212" i="18"/>
  <c r="E5211" i="18"/>
  <c r="E5210" i="18"/>
  <c r="E5209" i="18"/>
  <c r="E5208" i="18"/>
  <c r="E5207" i="18"/>
  <c r="E5206" i="18"/>
  <c r="E5205" i="18"/>
  <c r="E5204" i="18"/>
  <c r="E5203" i="18"/>
  <c r="E5202" i="18"/>
  <c r="E5201" i="18"/>
  <c r="E5200" i="18"/>
  <c r="E5199" i="18"/>
  <c r="E5198" i="18"/>
  <c r="E5197" i="18"/>
  <c r="E5196" i="18"/>
  <c r="E5195" i="18"/>
  <c r="E5194" i="18"/>
  <c r="E5193" i="18"/>
  <c r="E5192" i="18"/>
  <c r="E5191" i="18"/>
  <c r="E5190" i="18"/>
  <c r="E5189" i="18"/>
  <c r="E5188" i="18"/>
  <c r="E5187" i="18"/>
  <c r="E5186" i="18"/>
  <c r="E5185" i="18"/>
  <c r="E5184" i="18"/>
  <c r="E5183" i="18"/>
  <c r="E5182" i="18"/>
  <c r="E5181" i="18"/>
  <c r="E5180" i="18"/>
  <c r="E5179" i="18"/>
  <c r="E5178" i="18"/>
  <c r="E5177" i="18"/>
  <c r="E5176" i="18"/>
  <c r="E5175" i="18"/>
  <c r="E5174" i="18"/>
  <c r="E5173" i="18"/>
  <c r="E5172" i="18"/>
  <c r="E5171" i="18"/>
  <c r="E5170" i="18"/>
  <c r="E5169" i="18"/>
  <c r="E5168" i="18"/>
  <c r="E5167" i="18"/>
  <c r="E5166" i="18"/>
  <c r="E5165" i="18"/>
  <c r="E5164" i="18"/>
  <c r="E5163" i="18"/>
  <c r="E5162" i="18"/>
  <c r="E5161" i="18"/>
  <c r="E5160" i="18"/>
  <c r="E5159" i="18"/>
  <c r="E5158" i="18"/>
  <c r="E5157" i="18"/>
  <c r="E5156" i="18"/>
  <c r="E5155" i="18"/>
  <c r="E5154" i="18"/>
  <c r="E5153" i="18"/>
  <c r="E5152" i="18"/>
  <c r="E5151" i="18"/>
  <c r="E5150" i="18"/>
  <c r="E5149" i="18"/>
  <c r="E5148" i="18"/>
  <c r="E5147" i="18"/>
  <c r="E5146" i="18"/>
  <c r="E5145" i="18"/>
  <c r="E5144" i="18"/>
  <c r="E5143" i="18"/>
  <c r="E5142" i="18"/>
  <c r="E5141" i="18"/>
  <c r="E5140" i="18"/>
  <c r="E5139" i="18"/>
  <c r="E5138" i="18"/>
  <c r="E5137" i="18"/>
  <c r="E5136" i="18"/>
  <c r="E5135" i="18"/>
  <c r="E5134" i="18"/>
  <c r="E5133" i="18"/>
  <c r="E5132" i="18"/>
  <c r="E5131" i="18"/>
  <c r="E5130" i="18"/>
  <c r="E5129" i="18"/>
  <c r="E5128" i="18"/>
  <c r="E5127" i="18"/>
  <c r="E5126" i="18"/>
  <c r="E5125" i="18"/>
  <c r="E5124" i="18"/>
  <c r="E5123" i="18"/>
  <c r="E5122" i="18"/>
  <c r="E5121" i="18"/>
  <c r="E5120" i="18"/>
  <c r="E5119" i="18"/>
  <c r="E5118" i="18"/>
  <c r="E5117" i="18"/>
  <c r="E5116" i="18"/>
  <c r="E5115" i="18"/>
  <c r="E5114" i="18"/>
  <c r="E5113" i="18"/>
  <c r="E5112" i="18"/>
  <c r="E5111" i="18"/>
  <c r="E5110" i="18"/>
  <c r="E5109" i="18"/>
  <c r="E5108" i="18"/>
  <c r="E5107" i="18"/>
  <c r="E5106" i="18"/>
  <c r="E5105" i="18"/>
  <c r="E5104" i="18"/>
  <c r="E5103" i="18"/>
  <c r="E5102" i="18"/>
  <c r="E5101" i="18"/>
  <c r="E5100" i="18"/>
  <c r="E5099" i="18"/>
  <c r="E5098" i="18"/>
  <c r="E5097" i="18"/>
  <c r="E5096" i="18"/>
  <c r="E5095" i="18"/>
  <c r="E5094" i="18"/>
  <c r="E5093" i="18"/>
  <c r="E5092" i="18"/>
  <c r="E5091" i="18"/>
  <c r="E5090" i="18"/>
  <c r="E5089" i="18"/>
  <c r="E5088" i="18"/>
  <c r="E5087" i="18"/>
  <c r="E5086" i="18"/>
  <c r="E5085" i="18"/>
  <c r="E5084" i="18"/>
  <c r="E5083" i="18"/>
  <c r="E5082" i="18"/>
  <c r="E5081" i="18"/>
  <c r="E5080" i="18"/>
  <c r="E5079" i="18"/>
  <c r="E5078" i="18"/>
  <c r="E5077" i="18"/>
  <c r="E5076" i="18"/>
  <c r="E5075" i="18"/>
  <c r="E5074" i="18"/>
  <c r="E5073" i="18"/>
  <c r="E5072" i="18"/>
  <c r="E5071" i="18"/>
  <c r="E5070" i="18"/>
  <c r="E5069" i="18"/>
  <c r="E5068" i="18"/>
  <c r="E5067" i="18"/>
  <c r="E5066" i="18"/>
  <c r="E5065" i="18"/>
  <c r="E5064" i="18"/>
  <c r="E5063" i="18"/>
  <c r="E5062" i="18"/>
  <c r="E5061" i="18"/>
  <c r="E5060" i="18"/>
  <c r="E5059" i="18"/>
  <c r="E5058" i="18"/>
  <c r="E5057" i="18"/>
  <c r="E5056" i="18"/>
  <c r="E5055" i="18"/>
  <c r="E5054" i="18"/>
  <c r="E5053" i="18"/>
  <c r="E5052" i="18"/>
  <c r="E5051" i="18"/>
  <c r="E5050" i="18"/>
  <c r="E5049" i="18"/>
  <c r="E5048" i="18"/>
  <c r="E5047" i="18"/>
  <c r="E5046" i="18"/>
  <c r="E5045" i="18"/>
  <c r="E5044" i="18"/>
  <c r="E5043" i="18"/>
  <c r="E5042" i="18"/>
  <c r="E5041" i="18"/>
  <c r="E5040" i="18"/>
  <c r="E5039" i="18"/>
  <c r="E5038" i="18"/>
  <c r="E5037" i="18"/>
  <c r="E5036" i="18"/>
  <c r="E5035" i="18"/>
  <c r="E5034" i="18"/>
  <c r="E5033" i="18"/>
  <c r="E5032" i="18"/>
  <c r="E5031" i="18"/>
  <c r="E5030" i="18"/>
  <c r="E5029" i="18"/>
  <c r="E5028" i="18"/>
  <c r="E5027" i="18"/>
  <c r="E5026" i="18"/>
  <c r="E5025" i="18"/>
  <c r="E5024" i="18"/>
  <c r="E5023" i="18"/>
  <c r="E5022" i="18"/>
  <c r="E5021" i="18"/>
  <c r="E5020" i="18"/>
  <c r="E5019" i="18"/>
  <c r="E5018" i="18"/>
  <c r="E5017" i="18"/>
  <c r="E5016" i="18"/>
  <c r="E5015" i="18"/>
  <c r="E5014" i="18"/>
  <c r="E5013" i="18"/>
  <c r="E5012" i="18"/>
  <c r="E5011" i="18"/>
  <c r="E5010" i="18"/>
  <c r="E5009" i="18"/>
  <c r="E5008" i="18"/>
  <c r="E5007" i="18"/>
  <c r="E5006" i="18"/>
  <c r="E5005" i="18"/>
  <c r="E5004" i="18"/>
  <c r="E5003" i="18"/>
  <c r="E5002" i="18"/>
  <c r="E5001" i="18"/>
  <c r="E5000" i="18"/>
  <c r="E4999" i="18"/>
  <c r="E4998" i="18"/>
  <c r="E4997" i="18"/>
  <c r="E4996" i="18"/>
  <c r="E4995" i="18"/>
  <c r="E4994" i="18"/>
  <c r="E4993" i="18"/>
  <c r="E4992" i="18"/>
  <c r="E4991" i="18"/>
  <c r="E4990" i="18"/>
  <c r="E4989" i="18"/>
  <c r="E4988" i="18"/>
  <c r="E4987" i="18"/>
  <c r="E4986" i="18"/>
  <c r="E4985" i="18"/>
  <c r="E4984" i="18"/>
  <c r="E4983" i="18"/>
  <c r="E4982" i="18"/>
  <c r="E4981" i="18"/>
  <c r="E4980" i="18"/>
  <c r="E4979" i="18"/>
  <c r="E4978" i="18"/>
  <c r="E4977" i="18"/>
  <c r="E4976" i="18"/>
  <c r="E4975" i="18"/>
  <c r="E4974" i="18"/>
  <c r="E4973" i="18"/>
  <c r="E4972" i="18"/>
  <c r="E4971" i="18"/>
  <c r="E4970" i="18"/>
  <c r="E4969" i="18"/>
  <c r="E4968" i="18"/>
  <c r="E4967" i="18"/>
  <c r="E4966" i="18"/>
  <c r="E4965" i="18"/>
  <c r="E4964" i="18"/>
  <c r="E4963" i="18"/>
  <c r="E4962" i="18"/>
  <c r="E4961" i="18"/>
  <c r="E4960" i="18"/>
  <c r="E4959" i="18"/>
  <c r="E4958" i="18"/>
  <c r="E4957" i="18"/>
  <c r="E4956" i="18"/>
  <c r="E4955" i="18"/>
  <c r="E4954" i="18"/>
  <c r="E4953" i="18"/>
  <c r="E4952" i="18"/>
  <c r="E4951" i="18"/>
  <c r="E4950" i="18"/>
  <c r="E4949" i="18"/>
  <c r="E4948" i="18"/>
  <c r="E4947" i="18"/>
  <c r="E4946" i="18"/>
  <c r="E4945" i="18"/>
  <c r="E4944" i="18"/>
  <c r="E4943" i="18"/>
  <c r="E4942" i="18"/>
  <c r="E4941" i="18"/>
  <c r="E4940" i="18"/>
  <c r="E4939" i="18"/>
  <c r="E4938" i="18"/>
  <c r="E4937" i="18"/>
  <c r="E4936" i="18"/>
  <c r="E4935" i="18"/>
  <c r="E4934" i="18"/>
  <c r="E4933" i="18"/>
  <c r="E4932" i="18"/>
  <c r="E4931" i="18"/>
  <c r="E4930" i="18"/>
  <c r="E4929" i="18"/>
  <c r="E4928" i="18"/>
  <c r="E4927" i="18"/>
  <c r="E4926" i="18"/>
  <c r="E4925" i="18"/>
  <c r="E4924" i="18"/>
  <c r="E4923" i="18"/>
  <c r="E4922" i="18"/>
  <c r="E4921" i="18"/>
  <c r="E4920" i="18"/>
  <c r="E4919" i="18"/>
  <c r="E4918" i="18"/>
  <c r="E4917" i="18"/>
  <c r="E4916" i="18"/>
  <c r="E4915" i="18"/>
  <c r="E4914" i="18"/>
  <c r="E4913" i="18"/>
  <c r="E4912" i="18"/>
  <c r="E4911" i="18"/>
  <c r="E4910" i="18"/>
  <c r="E4909" i="18"/>
  <c r="E4908" i="18"/>
  <c r="E4907" i="18"/>
  <c r="E4906" i="18"/>
  <c r="E4905" i="18"/>
  <c r="E4904" i="18"/>
  <c r="E4903" i="18"/>
  <c r="E4902" i="18"/>
  <c r="E4901" i="18"/>
  <c r="E4900" i="18"/>
  <c r="E4899" i="18"/>
  <c r="E4898" i="18"/>
  <c r="E4897" i="18"/>
  <c r="E4896" i="18"/>
  <c r="E4895" i="18"/>
  <c r="E4894" i="18"/>
  <c r="E4893" i="18"/>
  <c r="E4892" i="18"/>
  <c r="E4891" i="18"/>
  <c r="E4890" i="18"/>
  <c r="E4889" i="18"/>
  <c r="E4888" i="18"/>
  <c r="E4887" i="18"/>
  <c r="E4886" i="18"/>
  <c r="E4885" i="18"/>
  <c r="E4884" i="18"/>
  <c r="E4883" i="18"/>
  <c r="E4882" i="18"/>
  <c r="E4881" i="18"/>
  <c r="E4880" i="18"/>
  <c r="E4879" i="18"/>
  <c r="E4878" i="18"/>
  <c r="E4877" i="18"/>
  <c r="E4876" i="18"/>
  <c r="E4875" i="18"/>
  <c r="E4874" i="18"/>
  <c r="E4873" i="18"/>
  <c r="E4872" i="18"/>
  <c r="E4871" i="18"/>
  <c r="E4870" i="18"/>
  <c r="E4869" i="18"/>
  <c r="E4868" i="18"/>
  <c r="E4867" i="18"/>
  <c r="E4866" i="18"/>
  <c r="E4865" i="18"/>
  <c r="E4864" i="18"/>
  <c r="E4863" i="18"/>
  <c r="E4862" i="18"/>
  <c r="E4861" i="18"/>
  <c r="E4860" i="18"/>
  <c r="E4859" i="18"/>
  <c r="E4858" i="18"/>
  <c r="E4857" i="18"/>
  <c r="E4856" i="18"/>
  <c r="E4855" i="18"/>
  <c r="E4854" i="18"/>
  <c r="E4853" i="18"/>
  <c r="E4852" i="18"/>
  <c r="E4851" i="18"/>
  <c r="E4850" i="18"/>
  <c r="E4849" i="18"/>
  <c r="E4848" i="18"/>
  <c r="E4847" i="18"/>
  <c r="E4846" i="18"/>
  <c r="E4845" i="18"/>
  <c r="E4844" i="18"/>
  <c r="E4843" i="18"/>
  <c r="E4842" i="18"/>
  <c r="E4841" i="18"/>
  <c r="E4840" i="18"/>
  <c r="E4839" i="18"/>
  <c r="E4838" i="18"/>
  <c r="E4837" i="18"/>
  <c r="E4836" i="18"/>
  <c r="E4835" i="18"/>
  <c r="E4834" i="18"/>
  <c r="E4833" i="18"/>
  <c r="E4832" i="18"/>
  <c r="E4831" i="18"/>
  <c r="E4830" i="18"/>
  <c r="E4829" i="18"/>
  <c r="E4828" i="18"/>
  <c r="E4827" i="18"/>
  <c r="E4826" i="18"/>
  <c r="E4825" i="18"/>
  <c r="E4824" i="18"/>
  <c r="E4823" i="18"/>
  <c r="E4822" i="18"/>
  <c r="E4821" i="18"/>
  <c r="E4820" i="18"/>
  <c r="E4819" i="18"/>
  <c r="E4818" i="18"/>
  <c r="E4817" i="18"/>
  <c r="E4816" i="18"/>
  <c r="E4815" i="18"/>
  <c r="E4814" i="18"/>
  <c r="E4813" i="18"/>
  <c r="E4812" i="18"/>
  <c r="E4811" i="18"/>
  <c r="E4810" i="18"/>
  <c r="E4809" i="18"/>
  <c r="E4808" i="18"/>
  <c r="E4807" i="18"/>
  <c r="E4806" i="18"/>
  <c r="E4805" i="18"/>
  <c r="E4804" i="18"/>
  <c r="E4803" i="18"/>
  <c r="E4802" i="18"/>
  <c r="E4801" i="18"/>
  <c r="E4800" i="18"/>
  <c r="E4799" i="18"/>
  <c r="E4798" i="18"/>
  <c r="E4797" i="18"/>
  <c r="E4796" i="18"/>
  <c r="E4795" i="18"/>
  <c r="E4794" i="18"/>
  <c r="E4793" i="18"/>
  <c r="E4792" i="18"/>
  <c r="E4791" i="18"/>
  <c r="E4790" i="18"/>
  <c r="E4789" i="18"/>
  <c r="E4788" i="18"/>
  <c r="E4787" i="18"/>
  <c r="E4786" i="18"/>
  <c r="E4785" i="18"/>
  <c r="E4784" i="18"/>
  <c r="E4783" i="18"/>
  <c r="E4782" i="18"/>
  <c r="E4781" i="18"/>
  <c r="E4780" i="18"/>
  <c r="E4779" i="18"/>
  <c r="E4778" i="18"/>
  <c r="E4777" i="18"/>
  <c r="E4776" i="18"/>
  <c r="E4775" i="18"/>
  <c r="E4774" i="18"/>
  <c r="E4773" i="18"/>
  <c r="E4772" i="18"/>
  <c r="E4771" i="18"/>
  <c r="E4770" i="18"/>
  <c r="E4769" i="18"/>
  <c r="E4768" i="18"/>
  <c r="E4767" i="18"/>
  <c r="E4766" i="18"/>
  <c r="E4765" i="18"/>
  <c r="E4764" i="18"/>
  <c r="E4763" i="18"/>
  <c r="E4762" i="18"/>
  <c r="E4761" i="18"/>
  <c r="E4760" i="18"/>
  <c r="E4759" i="18"/>
  <c r="E4758" i="18"/>
  <c r="E4757" i="18"/>
  <c r="E4756" i="18"/>
  <c r="E4755" i="18"/>
  <c r="E4754" i="18"/>
  <c r="E4753" i="18"/>
  <c r="E4752" i="18"/>
  <c r="E4751" i="18"/>
  <c r="E4750" i="18"/>
  <c r="E4749" i="18"/>
  <c r="E4748" i="18"/>
  <c r="E4747" i="18"/>
  <c r="E4746" i="18"/>
  <c r="E4745" i="18"/>
  <c r="E4744" i="18"/>
  <c r="E4743" i="18"/>
  <c r="E4742" i="18"/>
  <c r="E4741" i="18"/>
  <c r="E4740" i="18"/>
  <c r="E4739" i="18"/>
  <c r="E4738" i="18"/>
  <c r="E4737" i="18"/>
  <c r="E4736" i="18"/>
  <c r="E4735" i="18"/>
  <c r="E4734" i="18"/>
  <c r="E4733" i="18"/>
  <c r="E4732" i="18"/>
  <c r="E4731" i="18"/>
  <c r="E4730" i="18"/>
  <c r="E4729" i="18"/>
  <c r="E4728" i="18"/>
  <c r="E4727" i="18"/>
  <c r="E4726" i="18"/>
  <c r="E4725" i="18"/>
  <c r="E4724" i="18"/>
  <c r="E4723" i="18"/>
  <c r="E4722" i="18"/>
  <c r="E4721" i="18"/>
  <c r="E4720" i="18"/>
  <c r="E4719" i="18"/>
  <c r="E4718" i="18"/>
  <c r="E4717" i="18"/>
  <c r="E4716" i="18"/>
  <c r="E4715" i="18"/>
  <c r="E4714" i="18"/>
  <c r="E4713" i="18"/>
  <c r="E4712" i="18"/>
  <c r="E4711" i="18"/>
  <c r="E4710" i="18"/>
  <c r="E4709" i="18"/>
  <c r="E4708" i="18"/>
  <c r="E4707" i="18"/>
  <c r="E4706" i="18"/>
  <c r="E4705" i="18"/>
  <c r="E4704" i="18"/>
  <c r="E4703" i="18"/>
  <c r="E4702" i="18"/>
  <c r="E4701" i="18"/>
  <c r="E4700" i="18"/>
  <c r="E4699" i="18"/>
  <c r="E4698" i="18"/>
  <c r="E4697" i="18"/>
  <c r="E4696" i="18"/>
  <c r="E4695" i="18"/>
  <c r="E4694" i="18"/>
  <c r="E4693" i="18"/>
  <c r="E4692" i="18"/>
  <c r="E4691" i="18"/>
  <c r="E4690" i="18"/>
  <c r="E4689" i="18"/>
  <c r="E4688" i="18"/>
  <c r="E4687" i="18"/>
  <c r="E4686" i="18"/>
  <c r="E4685" i="18"/>
  <c r="E4684" i="18"/>
  <c r="E4683" i="18"/>
  <c r="E4682" i="18"/>
  <c r="E4681" i="18"/>
  <c r="E4680" i="18"/>
  <c r="E4679" i="18"/>
  <c r="E4678" i="18"/>
  <c r="E4677" i="18"/>
  <c r="E4676" i="18"/>
  <c r="E4675" i="18"/>
  <c r="E4674" i="18"/>
  <c r="E4673" i="18"/>
  <c r="E4672" i="18"/>
  <c r="E4671" i="18"/>
  <c r="E4670" i="18"/>
  <c r="E4669" i="18"/>
  <c r="E4668" i="18"/>
  <c r="E4667" i="18"/>
  <c r="E4666" i="18"/>
  <c r="E4665" i="18"/>
  <c r="E4664" i="18"/>
  <c r="E4663" i="18"/>
  <c r="E4662" i="18"/>
  <c r="E4661" i="18"/>
  <c r="E4660" i="18"/>
  <c r="E4659" i="18"/>
  <c r="E4658" i="18"/>
  <c r="E4657" i="18"/>
  <c r="E4656" i="18"/>
  <c r="E4655" i="18"/>
  <c r="E4654" i="18"/>
  <c r="E4653" i="18"/>
  <c r="E4652" i="18"/>
  <c r="E4651" i="18"/>
  <c r="E4650" i="18"/>
  <c r="E4649" i="18"/>
  <c r="E4648" i="18"/>
  <c r="E4647" i="18"/>
  <c r="E4646" i="18"/>
  <c r="E4645" i="18"/>
  <c r="E4644" i="18"/>
  <c r="E4643" i="18"/>
  <c r="E4642" i="18"/>
  <c r="E4641" i="18"/>
  <c r="E4640" i="18"/>
  <c r="E4639" i="18"/>
  <c r="E4638" i="18"/>
  <c r="E4637" i="18"/>
  <c r="E4636" i="18"/>
  <c r="E4635" i="18"/>
  <c r="E4634" i="18"/>
  <c r="E4633" i="18"/>
  <c r="E4632" i="18"/>
  <c r="E4631" i="18"/>
  <c r="E4630" i="18"/>
  <c r="E4629" i="18"/>
  <c r="E4628" i="18"/>
  <c r="E4627" i="18"/>
  <c r="E4626" i="18"/>
  <c r="E4625" i="18"/>
  <c r="E4624" i="18"/>
  <c r="E4623" i="18"/>
  <c r="E4622" i="18"/>
  <c r="E4621" i="18"/>
  <c r="E4620" i="18"/>
  <c r="E4619" i="18"/>
  <c r="E4618" i="18"/>
  <c r="E4617" i="18"/>
  <c r="E4616" i="18"/>
  <c r="E4615" i="18"/>
  <c r="E4614" i="18"/>
  <c r="E4613" i="18"/>
  <c r="E4612" i="18"/>
  <c r="E4611" i="18"/>
  <c r="E4610" i="18"/>
  <c r="E4609" i="18"/>
  <c r="E4608" i="18"/>
  <c r="E4607" i="18"/>
  <c r="E4606" i="18"/>
  <c r="E4605" i="18"/>
  <c r="E4604" i="18"/>
  <c r="E4603" i="18"/>
  <c r="E4602" i="18"/>
  <c r="E4601" i="18"/>
  <c r="E4600" i="18"/>
  <c r="E4599" i="18"/>
  <c r="E4598" i="18"/>
  <c r="E4597" i="18"/>
  <c r="E4596" i="18"/>
  <c r="E4595" i="18"/>
  <c r="E4594" i="18"/>
  <c r="E4593" i="18"/>
  <c r="E4592" i="18"/>
  <c r="E4591" i="18"/>
  <c r="E4590" i="18"/>
  <c r="E4589" i="18"/>
  <c r="E4588" i="18"/>
  <c r="E4587" i="18"/>
  <c r="E4586" i="18"/>
  <c r="E4585" i="18"/>
  <c r="E4584" i="18"/>
  <c r="E4583" i="18"/>
  <c r="E4582" i="18"/>
  <c r="E4581" i="18"/>
  <c r="E4580" i="18"/>
  <c r="E4579" i="18"/>
  <c r="E4578" i="18"/>
  <c r="E4577" i="18"/>
  <c r="E4576" i="18"/>
  <c r="E4575" i="18"/>
  <c r="E4574" i="18"/>
  <c r="E4573" i="18"/>
  <c r="E4572" i="18"/>
  <c r="E4571" i="18"/>
  <c r="E4570" i="18"/>
  <c r="E4569" i="18"/>
  <c r="E4568" i="18"/>
  <c r="E4567" i="18"/>
  <c r="E4566" i="18"/>
  <c r="E4565" i="18"/>
  <c r="E4564" i="18"/>
  <c r="E4563" i="18"/>
  <c r="E4562" i="18"/>
  <c r="E4561" i="18"/>
  <c r="E4560" i="18"/>
  <c r="E4559" i="18"/>
  <c r="E4558" i="18"/>
  <c r="E4557" i="18"/>
  <c r="E4556" i="18"/>
  <c r="E4555" i="18"/>
  <c r="E4554" i="18"/>
  <c r="E4553" i="18"/>
  <c r="E4552" i="18"/>
  <c r="E4551" i="18"/>
  <c r="E4550" i="18"/>
  <c r="E4549" i="18"/>
  <c r="E4548" i="18"/>
  <c r="E4547" i="18"/>
  <c r="E4546" i="18"/>
  <c r="E4545" i="18"/>
  <c r="E4544" i="18"/>
  <c r="E4543" i="18"/>
  <c r="E4542" i="18"/>
  <c r="E4541" i="18"/>
  <c r="E4540" i="18"/>
  <c r="E4539" i="18"/>
  <c r="E4538" i="18"/>
  <c r="E4537" i="18"/>
  <c r="E4536" i="18"/>
  <c r="E4535" i="18"/>
  <c r="E4534" i="18"/>
  <c r="E4533" i="18"/>
  <c r="E4532" i="18"/>
  <c r="E4531" i="18"/>
  <c r="E4530" i="18"/>
  <c r="E4529" i="18"/>
  <c r="E4528" i="18"/>
  <c r="E4527" i="18"/>
  <c r="E4526" i="18"/>
  <c r="E4525" i="18"/>
  <c r="E4524" i="18"/>
  <c r="E4523" i="18"/>
  <c r="E4522" i="18"/>
  <c r="E4521" i="18"/>
  <c r="E4520" i="18"/>
  <c r="E4519" i="18"/>
  <c r="E4518" i="18"/>
  <c r="E4517" i="18"/>
  <c r="E4516" i="18"/>
  <c r="E4515" i="18"/>
  <c r="E4514" i="18"/>
  <c r="E4513" i="18"/>
  <c r="E4512" i="18"/>
  <c r="E4511" i="18"/>
  <c r="E4510" i="18"/>
  <c r="E4509" i="18"/>
  <c r="E4508" i="18"/>
  <c r="E4507" i="18"/>
  <c r="E4506" i="18"/>
  <c r="E4505" i="18"/>
  <c r="E4504" i="18"/>
  <c r="E4503" i="18"/>
  <c r="E4502" i="18"/>
  <c r="E4501" i="18"/>
  <c r="E4500" i="18"/>
  <c r="E4499" i="18"/>
  <c r="E4498" i="18"/>
  <c r="E4497" i="18"/>
  <c r="E4496" i="18"/>
  <c r="E4495" i="18"/>
  <c r="E4494" i="18"/>
  <c r="E4493" i="18"/>
  <c r="E4492" i="18"/>
  <c r="E4491" i="18"/>
  <c r="E4490" i="18"/>
  <c r="E4489" i="18"/>
  <c r="E4488" i="18"/>
  <c r="E4487" i="18"/>
  <c r="E4486" i="18"/>
  <c r="E4485" i="18"/>
  <c r="E4484" i="18"/>
  <c r="E4483" i="18"/>
  <c r="E4482" i="18"/>
  <c r="E4481" i="18"/>
  <c r="E4480" i="18"/>
  <c r="E4479" i="18"/>
  <c r="E4478" i="18"/>
  <c r="E4477" i="18"/>
  <c r="E4476" i="18"/>
  <c r="E4475" i="18"/>
  <c r="E4474" i="18"/>
  <c r="E4473" i="18"/>
  <c r="E4472" i="18"/>
  <c r="E4471" i="18"/>
  <c r="E4470" i="18"/>
  <c r="E4469" i="18"/>
  <c r="E4468" i="18"/>
  <c r="E4467" i="18"/>
  <c r="E4466" i="18"/>
  <c r="E4465" i="18"/>
  <c r="E4464" i="18"/>
  <c r="E4463" i="18"/>
  <c r="E4462" i="18"/>
  <c r="E4461" i="18"/>
  <c r="E4460" i="18"/>
  <c r="E4459" i="18"/>
  <c r="E4458" i="18"/>
  <c r="E4457" i="18"/>
  <c r="E4456" i="18"/>
  <c r="E4455" i="18"/>
  <c r="E4454" i="18"/>
  <c r="E4453" i="18"/>
  <c r="E4452" i="18"/>
  <c r="E4451" i="18"/>
  <c r="E4450" i="18"/>
  <c r="E4449" i="18"/>
  <c r="E4448" i="18"/>
  <c r="E4447" i="18"/>
  <c r="E4446" i="18"/>
  <c r="E4445" i="18"/>
  <c r="E4444" i="18"/>
  <c r="E4443" i="18"/>
  <c r="E4442" i="18"/>
  <c r="E4441" i="18"/>
  <c r="E4440" i="18"/>
  <c r="E4439" i="18"/>
  <c r="E4438" i="18"/>
  <c r="E4437" i="18"/>
  <c r="E4436" i="18"/>
  <c r="E4435" i="18"/>
  <c r="E4434" i="18"/>
  <c r="E4433" i="18"/>
  <c r="E4432" i="18"/>
  <c r="E4431" i="18"/>
  <c r="E4430" i="18"/>
  <c r="E4429" i="18"/>
  <c r="E4428" i="18"/>
  <c r="E4427" i="18"/>
  <c r="E4426" i="18"/>
  <c r="E4425" i="18"/>
  <c r="E4424" i="18"/>
  <c r="E4423" i="18"/>
  <c r="E4422" i="18"/>
  <c r="E4421" i="18"/>
  <c r="E4420" i="18"/>
  <c r="E4419" i="18"/>
  <c r="E4418" i="18"/>
  <c r="E4417" i="18"/>
  <c r="E4416" i="18"/>
  <c r="E4415" i="18"/>
  <c r="E4414" i="18"/>
  <c r="E4413" i="18"/>
  <c r="E4412" i="18"/>
  <c r="E4411" i="18"/>
  <c r="E4410" i="18"/>
  <c r="E4409" i="18"/>
  <c r="E4408" i="18"/>
  <c r="E4407" i="18"/>
  <c r="E4406" i="18"/>
  <c r="E4405" i="18"/>
  <c r="E4404" i="18"/>
  <c r="E4403" i="18"/>
  <c r="E4402" i="18"/>
  <c r="E4401" i="18"/>
  <c r="E4400" i="18"/>
  <c r="E4399" i="18"/>
  <c r="E4398" i="18"/>
  <c r="E4397" i="18"/>
  <c r="E4396" i="18"/>
  <c r="E4395" i="18"/>
  <c r="E4394" i="18"/>
  <c r="E4393" i="18"/>
  <c r="E4392" i="18"/>
  <c r="E4391" i="18"/>
  <c r="E4390" i="18"/>
  <c r="E4389" i="18"/>
  <c r="E4388" i="18"/>
  <c r="E4387" i="18"/>
  <c r="E4386" i="18"/>
  <c r="E4385" i="18"/>
  <c r="E4384" i="18"/>
  <c r="E4383" i="18"/>
  <c r="E4382" i="18"/>
  <c r="E4381" i="18"/>
  <c r="E4380" i="18"/>
  <c r="E4379" i="18"/>
  <c r="E4378" i="18"/>
  <c r="E4377" i="18"/>
  <c r="E4376" i="18"/>
  <c r="E4375" i="18"/>
  <c r="E4374" i="18"/>
  <c r="E4373" i="18"/>
  <c r="E4372" i="18"/>
  <c r="E4371" i="18"/>
  <c r="E4370" i="18"/>
  <c r="E4369" i="18"/>
  <c r="E4368" i="18"/>
  <c r="E4367" i="18"/>
  <c r="E4366" i="18"/>
  <c r="E4365" i="18"/>
  <c r="E4364" i="18"/>
  <c r="E4363" i="18"/>
  <c r="E4362" i="18"/>
  <c r="E4361" i="18"/>
  <c r="E4360" i="18"/>
  <c r="E4359" i="18"/>
  <c r="E4358" i="18"/>
  <c r="E4357" i="18"/>
  <c r="E4356" i="18"/>
  <c r="E4355" i="18"/>
  <c r="E4354" i="18"/>
  <c r="E4353" i="18"/>
  <c r="E4352" i="18"/>
  <c r="E4351" i="18"/>
  <c r="E4350" i="18"/>
  <c r="E4349" i="18"/>
  <c r="E4348" i="18"/>
  <c r="E4347" i="18"/>
  <c r="E4346" i="18"/>
  <c r="E4345" i="18"/>
  <c r="E4344" i="18"/>
  <c r="E4343" i="18"/>
  <c r="E4342" i="18"/>
  <c r="E4341" i="18"/>
  <c r="E4340" i="18"/>
  <c r="E4339" i="18"/>
  <c r="E4338" i="18"/>
  <c r="E4337" i="18"/>
  <c r="E4336" i="18"/>
  <c r="E4335" i="18"/>
  <c r="E4334" i="18"/>
  <c r="E4333" i="18"/>
  <c r="E4332" i="18"/>
  <c r="E4331" i="18"/>
  <c r="E4330" i="18"/>
  <c r="E4329" i="18"/>
  <c r="E4328" i="18"/>
  <c r="E4327" i="18"/>
  <c r="E4326" i="18"/>
  <c r="E4325" i="18"/>
  <c r="E4324" i="18"/>
  <c r="E4323" i="18"/>
  <c r="E4322" i="18"/>
  <c r="E4321" i="18"/>
  <c r="E4320" i="18"/>
  <c r="E4319" i="18"/>
  <c r="E4318" i="18"/>
  <c r="E4317" i="18"/>
  <c r="E4316" i="18"/>
  <c r="E4315" i="18"/>
  <c r="E4314" i="18"/>
  <c r="E4313" i="18"/>
  <c r="E4312" i="18"/>
  <c r="E4311" i="18"/>
  <c r="E4310" i="18"/>
  <c r="E4309" i="18"/>
  <c r="E4308" i="18"/>
  <c r="E4307" i="18"/>
  <c r="E4306" i="18"/>
  <c r="E4305" i="18"/>
  <c r="E4304" i="18"/>
  <c r="E4303" i="18"/>
  <c r="E4302" i="18"/>
  <c r="E4301" i="18"/>
  <c r="E4300" i="18"/>
  <c r="E4299" i="18"/>
  <c r="E4298" i="18"/>
  <c r="E4297" i="18"/>
  <c r="E4296" i="18"/>
  <c r="E4295" i="18"/>
  <c r="E4294" i="18"/>
  <c r="E4293" i="18"/>
  <c r="E4292" i="18"/>
  <c r="E4291" i="18"/>
  <c r="E4290" i="18"/>
  <c r="E4289" i="18"/>
  <c r="E4288" i="18"/>
  <c r="E4287" i="18"/>
  <c r="E4286" i="18"/>
  <c r="E4285" i="18"/>
  <c r="E4284" i="18"/>
  <c r="E4283" i="18"/>
  <c r="E4282" i="18"/>
  <c r="E4281" i="18"/>
  <c r="E4280" i="18"/>
  <c r="E4279" i="18"/>
  <c r="E4278" i="18"/>
  <c r="E4277" i="18"/>
  <c r="E4276" i="18"/>
  <c r="E4275" i="18"/>
  <c r="E4274" i="18"/>
  <c r="E4273" i="18"/>
  <c r="E4272" i="18"/>
  <c r="E4271" i="18"/>
  <c r="E4270" i="18"/>
  <c r="E4269" i="18"/>
  <c r="E4268" i="18"/>
  <c r="E4267" i="18"/>
  <c r="E4266" i="18"/>
  <c r="E4265" i="18"/>
  <c r="E4264" i="18"/>
  <c r="E4263" i="18"/>
  <c r="E4262" i="18"/>
  <c r="E4261" i="18"/>
  <c r="E4260" i="18"/>
  <c r="E4259" i="18"/>
  <c r="E4258" i="18"/>
  <c r="E4257" i="18"/>
  <c r="E4256" i="18"/>
  <c r="E4255" i="18"/>
  <c r="E4254" i="18"/>
  <c r="E4253" i="18"/>
  <c r="E4252" i="18"/>
  <c r="E4251" i="18"/>
  <c r="E4250" i="18"/>
  <c r="E4249" i="18"/>
  <c r="E4248" i="18"/>
  <c r="E4247" i="18"/>
  <c r="E4246" i="18"/>
  <c r="E4245" i="18"/>
  <c r="E4244" i="18"/>
  <c r="E4243" i="18"/>
  <c r="E4242" i="18"/>
  <c r="E4241" i="18"/>
  <c r="E4240" i="18"/>
  <c r="E4239" i="18"/>
  <c r="E4238" i="18"/>
  <c r="E4237" i="18"/>
  <c r="E4236" i="18"/>
  <c r="E4235" i="18"/>
  <c r="E4234" i="18"/>
  <c r="E4233" i="18"/>
  <c r="E4232" i="18"/>
  <c r="E4231" i="18"/>
  <c r="E4230" i="18"/>
  <c r="E4229" i="18"/>
  <c r="E4228" i="18"/>
  <c r="E4227" i="18"/>
  <c r="E4226" i="18"/>
  <c r="E4225" i="18"/>
  <c r="E4224" i="18"/>
  <c r="E4223" i="18"/>
  <c r="E4222" i="18"/>
  <c r="E4221" i="18"/>
  <c r="E4220" i="18"/>
  <c r="E4219" i="18"/>
  <c r="E4218" i="18"/>
  <c r="E4217" i="18"/>
  <c r="E4216" i="18"/>
  <c r="E4215" i="18"/>
  <c r="E4214" i="18"/>
  <c r="E4213" i="18"/>
  <c r="E4212" i="18"/>
  <c r="E4211" i="18"/>
  <c r="E4210" i="18"/>
  <c r="E4209" i="18"/>
  <c r="E4208" i="18"/>
  <c r="E4207" i="18"/>
  <c r="E4206" i="18"/>
  <c r="E4205" i="18"/>
  <c r="E4204" i="18"/>
  <c r="E4203" i="18"/>
  <c r="E4202" i="18"/>
  <c r="E4201" i="18"/>
  <c r="E4200" i="18"/>
  <c r="E4199" i="18"/>
  <c r="E4198" i="18"/>
  <c r="E4197" i="18"/>
  <c r="E4196" i="18"/>
  <c r="E4195" i="18"/>
  <c r="E4194" i="18"/>
  <c r="E4193" i="18"/>
  <c r="E4192" i="18"/>
  <c r="E4191" i="18"/>
  <c r="E4190" i="18"/>
  <c r="E4189" i="18"/>
  <c r="E4188" i="18"/>
  <c r="E4187" i="18"/>
  <c r="E4186" i="18"/>
  <c r="E4185" i="18"/>
  <c r="E4184" i="18"/>
  <c r="E4183" i="18"/>
  <c r="E4182" i="18"/>
  <c r="E4181" i="18"/>
  <c r="E4180" i="18"/>
  <c r="E4179" i="18"/>
  <c r="E4178" i="18"/>
  <c r="E4177" i="18"/>
  <c r="E4176" i="18"/>
  <c r="E4175" i="18"/>
  <c r="E4174" i="18"/>
  <c r="E4173" i="18"/>
  <c r="E4172" i="18"/>
  <c r="E4171" i="18"/>
  <c r="E4170" i="18"/>
  <c r="E4169" i="18"/>
  <c r="E4168" i="18"/>
  <c r="E4167" i="18"/>
  <c r="E4166" i="18"/>
  <c r="E4165" i="18"/>
  <c r="E4164" i="18"/>
  <c r="E4163" i="18"/>
  <c r="E4162" i="18"/>
  <c r="E4161" i="18"/>
  <c r="E4160" i="18"/>
  <c r="E4159" i="18"/>
  <c r="E4158" i="18"/>
  <c r="E4157" i="18"/>
  <c r="E4156" i="18"/>
  <c r="E4155" i="18"/>
  <c r="E4154" i="18"/>
  <c r="E4153" i="18"/>
  <c r="E4152" i="18"/>
  <c r="E4151" i="18"/>
  <c r="E4150" i="18"/>
  <c r="E4149" i="18"/>
  <c r="E4148" i="18"/>
  <c r="E4147" i="18"/>
  <c r="E4146" i="18"/>
  <c r="E4145" i="18"/>
  <c r="E4144" i="18"/>
  <c r="E4143" i="18"/>
  <c r="E4142" i="18"/>
  <c r="E4141" i="18"/>
  <c r="E4140" i="18"/>
  <c r="E4139" i="18"/>
  <c r="E4138" i="18"/>
  <c r="E4137" i="18"/>
  <c r="E4136" i="18"/>
  <c r="E4135" i="18"/>
  <c r="E4134" i="18"/>
  <c r="E4133" i="18"/>
  <c r="E4132" i="18"/>
  <c r="E4131" i="18"/>
  <c r="E4130" i="18"/>
  <c r="E4129" i="18"/>
  <c r="E4128" i="18"/>
  <c r="E4127" i="18"/>
  <c r="E4126" i="18"/>
  <c r="E4125" i="18"/>
  <c r="E4124" i="18"/>
  <c r="E4123" i="18"/>
  <c r="E4122" i="18"/>
  <c r="E4121" i="18"/>
  <c r="E4120" i="18"/>
  <c r="E4119" i="18"/>
  <c r="E4118" i="18"/>
  <c r="E4117" i="18"/>
  <c r="E4116" i="18"/>
  <c r="E4115" i="18"/>
  <c r="E4114" i="18"/>
  <c r="E4113" i="18"/>
  <c r="E4112" i="18"/>
  <c r="E4111" i="18"/>
  <c r="E4110" i="18"/>
  <c r="E4109" i="18"/>
  <c r="E4108" i="18"/>
  <c r="E4107" i="18"/>
  <c r="E4106" i="18"/>
  <c r="E4105" i="18"/>
  <c r="E4104" i="18"/>
  <c r="E4103" i="18"/>
  <c r="E4102" i="18"/>
  <c r="E4101" i="18"/>
  <c r="E4100" i="18"/>
  <c r="E4099" i="18"/>
  <c r="E4098" i="18"/>
  <c r="E4097" i="18"/>
  <c r="E4096" i="18"/>
  <c r="E4095" i="18"/>
  <c r="E4094" i="18"/>
  <c r="E4093" i="18"/>
  <c r="E4092" i="18"/>
  <c r="E4091" i="18"/>
  <c r="E4090" i="18"/>
  <c r="E4089" i="18"/>
  <c r="E4088" i="18"/>
  <c r="E4087" i="18"/>
  <c r="E4086" i="18"/>
  <c r="E4085" i="18"/>
  <c r="E4084" i="18"/>
  <c r="E4083" i="18"/>
  <c r="E4082" i="18"/>
  <c r="E4081" i="18"/>
  <c r="E4080" i="18"/>
  <c r="E4079" i="18"/>
  <c r="E4078" i="18"/>
  <c r="E4077" i="18"/>
  <c r="E4076" i="18"/>
  <c r="E4075" i="18"/>
  <c r="E4074" i="18"/>
  <c r="E4073" i="18"/>
  <c r="E4072" i="18"/>
  <c r="E4071" i="18"/>
  <c r="E4070" i="18"/>
  <c r="E4069" i="18"/>
  <c r="E4068" i="18"/>
  <c r="E4067" i="18"/>
  <c r="E4066" i="18"/>
  <c r="E4065" i="18"/>
  <c r="E4064" i="18"/>
  <c r="E4063" i="18"/>
  <c r="E4062" i="18"/>
  <c r="E4061" i="18"/>
  <c r="E4060" i="18"/>
  <c r="E4059" i="18"/>
  <c r="E4058" i="18"/>
  <c r="E4057" i="18"/>
  <c r="E4056" i="18"/>
  <c r="E4055" i="18"/>
  <c r="E4054" i="18"/>
  <c r="E4053" i="18"/>
  <c r="E4052" i="18"/>
  <c r="E4051" i="18"/>
  <c r="E4050" i="18"/>
  <c r="E4049" i="18"/>
  <c r="E4048" i="18"/>
  <c r="E4047" i="18"/>
  <c r="E4046" i="18"/>
  <c r="E4045" i="18"/>
  <c r="E4044" i="18"/>
  <c r="E4043" i="18"/>
  <c r="E4042" i="18"/>
  <c r="E4041" i="18"/>
  <c r="E4040" i="18"/>
  <c r="E4039" i="18"/>
  <c r="E4038" i="18"/>
  <c r="E4037" i="18"/>
  <c r="E4036" i="18"/>
  <c r="E4035" i="18"/>
  <c r="E4034" i="18"/>
  <c r="E4033" i="18"/>
  <c r="E4032" i="18"/>
  <c r="E4031" i="18"/>
  <c r="E4030" i="18"/>
  <c r="E4029" i="18"/>
  <c r="E4028" i="18"/>
  <c r="E4027" i="18"/>
  <c r="E4026" i="18"/>
  <c r="E4025" i="18"/>
  <c r="E4024" i="18"/>
  <c r="E4023" i="18"/>
  <c r="E4022" i="18"/>
  <c r="E4021" i="18"/>
  <c r="E4020" i="18"/>
  <c r="E4019" i="18"/>
  <c r="E4018" i="18"/>
  <c r="E4017" i="18"/>
  <c r="E4016" i="18"/>
  <c r="E4015" i="18"/>
  <c r="E4014" i="18"/>
  <c r="E4013" i="18"/>
  <c r="E4012" i="18"/>
  <c r="E4011" i="18"/>
  <c r="E4010" i="18"/>
  <c r="E4009" i="18"/>
  <c r="E4008" i="18"/>
  <c r="E4007" i="18"/>
  <c r="E4006" i="18"/>
  <c r="E4005" i="18"/>
  <c r="E4004" i="18"/>
  <c r="E4003" i="18"/>
  <c r="E4002" i="18"/>
  <c r="E4001" i="18"/>
  <c r="E4000" i="18"/>
  <c r="E3999" i="18"/>
  <c r="E3998" i="18"/>
  <c r="E3997" i="18"/>
  <c r="E3996" i="18"/>
  <c r="E3995" i="18"/>
  <c r="E3994" i="18"/>
  <c r="E3993" i="18"/>
  <c r="E3992" i="18"/>
  <c r="E3991" i="18"/>
  <c r="E3990" i="18"/>
  <c r="E3989" i="18"/>
  <c r="E3988" i="18"/>
  <c r="E3987" i="18"/>
  <c r="E3986" i="18"/>
  <c r="E3985" i="18"/>
  <c r="E3984" i="18"/>
  <c r="E3983" i="18"/>
  <c r="E3982" i="18"/>
  <c r="E3981" i="18"/>
  <c r="E3980" i="18"/>
  <c r="E3979" i="18"/>
  <c r="E3978" i="18"/>
  <c r="E3977" i="18"/>
  <c r="E3976" i="18"/>
  <c r="E3975" i="18"/>
  <c r="E3974" i="18"/>
  <c r="E3973" i="18"/>
  <c r="E3972" i="18"/>
  <c r="E3971" i="18"/>
  <c r="E3970" i="18"/>
  <c r="E3969" i="18"/>
  <c r="E3968" i="18"/>
  <c r="E3967" i="18"/>
  <c r="E3966" i="18"/>
  <c r="E3965" i="18"/>
  <c r="E3964" i="18"/>
  <c r="E3963" i="18"/>
  <c r="E3962" i="18"/>
  <c r="E3961" i="18"/>
  <c r="E3960" i="18"/>
  <c r="E3959" i="18"/>
  <c r="E3958" i="18"/>
  <c r="E3957" i="18"/>
  <c r="E3956" i="18"/>
  <c r="E3955" i="18"/>
  <c r="E3954" i="18"/>
  <c r="E3953" i="18"/>
  <c r="E3952" i="18"/>
  <c r="E3951" i="18"/>
  <c r="E3950" i="18"/>
  <c r="E3949" i="18"/>
  <c r="E3948" i="18"/>
  <c r="E3947" i="18"/>
  <c r="E3946" i="18"/>
  <c r="E3945" i="18"/>
  <c r="E3944" i="18"/>
  <c r="E3943" i="18"/>
  <c r="E3942" i="18"/>
  <c r="E3941" i="18"/>
  <c r="E3940" i="18"/>
  <c r="E3939" i="18"/>
  <c r="E3938" i="18"/>
  <c r="E3937" i="18"/>
  <c r="E3936" i="18"/>
  <c r="E3935" i="18"/>
  <c r="E3934" i="18"/>
  <c r="E3933" i="18"/>
  <c r="E3932" i="18"/>
  <c r="E3931" i="18"/>
  <c r="E3930" i="18"/>
  <c r="E3929" i="18"/>
  <c r="E3928" i="18"/>
  <c r="E3927" i="18"/>
  <c r="E3926" i="18"/>
  <c r="E3925" i="18"/>
  <c r="E3924" i="18"/>
  <c r="E3923" i="18"/>
  <c r="E3922" i="18"/>
  <c r="E3921" i="18"/>
  <c r="E3920" i="18"/>
  <c r="E3919" i="18"/>
  <c r="E3918" i="18"/>
  <c r="E3917" i="18"/>
  <c r="E3916" i="18"/>
  <c r="E3915" i="18"/>
  <c r="E3914" i="18"/>
  <c r="E3913" i="18"/>
  <c r="E3912" i="18"/>
  <c r="E3911" i="18"/>
  <c r="E3910" i="18"/>
  <c r="E3909" i="18"/>
  <c r="E3908" i="18"/>
  <c r="E3907" i="18"/>
  <c r="E3906" i="18"/>
  <c r="E3905" i="18"/>
  <c r="E3904" i="18"/>
  <c r="E3903" i="18"/>
  <c r="E3902" i="18"/>
  <c r="E3901" i="18"/>
  <c r="E3900" i="18"/>
  <c r="E3899" i="18"/>
  <c r="E3898" i="18"/>
  <c r="E3897" i="18"/>
  <c r="E3896" i="18"/>
  <c r="E3895" i="18"/>
  <c r="E3894" i="18"/>
  <c r="E3893" i="18"/>
  <c r="E3892" i="18"/>
  <c r="E3891" i="18"/>
  <c r="E3890" i="18"/>
  <c r="E3889" i="18"/>
  <c r="E3888" i="18"/>
  <c r="E3887" i="18"/>
  <c r="E3886" i="18"/>
  <c r="E3885" i="18"/>
  <c r="E3884" i="18"/>
  <c r="E3883" i="18"/>
  <c r="E3882" i="18"/>
  <c r="E3881" i="18"/>
  <c r="E3880" i="18"/>
  <c r="E3879" i="18"/>
  <c r="E3878" i="18"/>
  <c r="E3877" i="18"/>
  <c r="E3876" i="18"/>
  <c r="E3875" i="18"/>
  <c r="E3874" i="18"/>
  <c r="E3873" i="18"/>
  <c r="E3872" i="18"/>
  <c r="E3871" i="18"/>
  <c r="E3870" i="18"/>
  <c r="E3869" i="18"/>
  <c r="E3868" i="18"/>
  <c r="E3867" i="18"/>
  <c r="E3866" i="18"/>
  <c r="E3865" i="18"/>
  <c r="E3864" i="18"/>
  <c r="E3863" i="18"/>
  <c r="E3862" i="18"/>
  <c r="E3861" i="18"/>
  <c r="E3860" i="18"/>
  <c r="E3859" i="18"/>
  <c r="E3858" i="18"/>
  <c r="E3857" i="18"/>
  <c r="E3856" i="18"/>
  <c r="E3855" i="18"/>
  <c r="E3854" i="18"/>
  <c r="E3853" i="18"/>
  <c r="E3852" i="18"/>
  <c r="E3851" i="18"/>
  <c r="E3850" i="18"/>
  <c r="E3849" i="18"/>
  <c r="E3848" i="18"/>
  <c r="E3847" i="18"/>
  <c r="E3846" i="18"/>
  <c r="E3845" i="18"/>
  <c r="E3844" i="18"/>
  <c r="E3843" i="18"/>
  <c r="E3842" i="18"/>
  <c r="E3841" i="18"/>
  <c r="E3840" i="18"/>
  <c r="E3839" i="18"/>
  <c r="E3838" i="18"/>
  <c r="E3837" i="18"/>
  <c r="E3836" i="18"/>
  <c r="E3835" i="18"/>
  <c r="E3834" i="18"/>
  <c r="E3833" i="18"/>
  <c r="E3832" i="18"/>
  <c r="E3831" i="18"/>
  <c r="E3830" i="18"/>
  <c r="E3829" i="18"/>
  <c r="E3828" i="18"/>
  <c r="E3827" i="18"/>
  <c r="E3826" i="18"/>
  <c r="E3825" i="18"/>
  <c r="E3824" i="18"/>
  <c r="E3823" i="18"/>
  <c r="E3822" i="18"/>
  <c r="E3821" i="18"/>
  <c r="E3820" i="18"/>
  <c r="E3819" i="18"/>
  <c r="E3818" i="18"/>
  <c r="E3817" i="18"/>
  <c r="E3816" i="18"/>
  <c r="E3815" i="18"/>
  <c r="E3814" i="18"/>
  <c r="E3813" i="18"/>
  <c r="E3812" i="18"/>
  <c r="E3811" i="18"/>
  <c r="E3810" i="18"/>
  <c r="E3809" i="18"/>
  <c r="E3808" i="18"/>
  <c r="E3807" i="18"/>
  <c r="E3806" i="18"/>
  <c r="E3805" i="18"/>
  <c r="E3804" i="18"/>
  <c r="E3803" i="18"/>
  <c r="E3802" i="18"/>
  <c r="E3801" i="18"/>
  <c r="E3800" i="18"/>
  <c r="E3799" i="18"/>
  <c r="E3798" i="18"/>
  <c r="E3797" i="18"/>
  <c r="E3796" i="18"/>
  <c r="E3795" i="18"/>
  <c r="E3794" i="18"/>
  <c r="E3793" i="18"/>
  <c r="E3792" i="18"/>
  <c r="E3791" i="18"/>
  <c r="E3790" i="18"/>
  <c r="E3789" i="18"/>
  <c r="E3788" i="18"/>
  <c r="E3787" i="18"/>
  <c r="E3786" i="18"/>
  <c r="E3785" i="18"/>
  <c r="E3784" i="18"/>
  <c r="E3783" i="18"/>
  <c r="E3782" i="18"/>
  <c r="E3781" i="18"/>
  <c r="E3780" i="18"/>
  <c r="E3779" i="18"/>
  <c r="E3778" i="18"/>
  <c r="E3777" i="18"/>
  <c r="E3776" i="18"/>
  <c r="E3775" i="18"/>
  <c r="E3774" i="18"/>
  <c r="E3773" i="18"/>
  <c r="E3772" i="18"/>
  <c r="E3771" i="18"/>
  <c r="E3770" i="18"/>
  <c r="E3769" i="18"/>
  <c r="E3768" i="18"/>
  <c r="E3767" i="18"/>
  <c r="E3766" i="18"/>
  <c r="E3765" i="18"/>
  <c r="E3764" i="18"/>
  <c r="E3763" i="18"/>
  <c r="E3762" i="18"/>
  <c r="E3761" i="18"/>
  <c r="E3760" i="18"/>
  <c r="E3759" i="18"/>
  <c r="E3758" i="18"/>
  <c r="E3757" i="18"/>
  <c r="E3756" i="18"/>
  <c r="E3755" i="18"/>
  <c r="E3754" i="18"/>
  <c r="E3753" i="18"/>
  <c r="E3752" i="18"/>
  <c r="E3751" i="18"/>
  <c r="E3750" i="18"/>
  <c r="E3749" i="18"/>
  <c r="E3748" i="18"/>
  <c r="E3747" i="18"/>
  <c r="E3746" i="18"/>
  <c r="E3745" i="18"/>
  <c r="E3744" i="18"/>
  <c r="E3743" i="18"/>
  <c r="E3742" i="18"/>
  <c r="E3741" i="18"/>
  <c r="E3740" i="18"/>
  <c r="E3739" i="18"/>
  <c r="E3738" i="18"/>
  <c r="E3737" i="18"/>
  <c r="E3736" i="18"/>
  <c r="E3735" i="18"/>
  <c r="E3734" i="18"/>
  <c r="E3733" i="18"/>
  <c r="E3732" i="18"/>
  <c r="E3731" i="18"/>
  <c r="E3730" i="18"/>
  <c r="E3729" i="18"/>
  <c r="E3728" i="18"/>
  <c r="E3727" i="18"/>
  <c r="E3726" i="18"/>
  <c r="E3725" i="18"/>
  <c r="E3724" i="18"/>
  <c r="E3723" i="18"/>
  <c r="E3722" i="18"/>
  <c r="E3721" i="18"/>
  <c r="E3720" i="18"/>
  <c r="E3719" i="18"/>
  <c r="E3718" i="18"/>
  <c r="E3717" i="18"/>
  <c r="E3716" i="18"/>
  <c r="E3715" i="18"/>
  <c r="E3714" i="18"/>
  <c r="E3713" i="18"/>
  <c r="E3712" i="18"/>
  <c r="E3711" i="18"/>
  <c r="E3710" i="18"/>
  <c r="E3709" i="18"/>
  <c r="E3708" i="18"/>
  <c r="E3707" i="18"/>
  <c r="E3706" i="18"/>
  <c r="E3705" i="18"/>
  <c r="E3704" i="18"/>
  <c r="E3703" i="18"/>
  <c r="E3702" i="18"/>
  <c r="E3701" i="18"/>
  <c r="E3700" i="18"/>
  <c r="E3699" i="18"/>
  <c r="E3698" i="18"/>
  <c r="E3697" i="18"/>
  <c r="E3696" i="18"/>
  <c r="E3695" i="18"/>
  <c r="E3694" i="18"/>
  <c r="E3693" i="18"/>
  <c r="E3692" i="18"/>
  <c r="E3691" i="18"/>
  <c r="E3690" i="18"/>
  <c r="E3689" i="18"/>
  <c r="E3688" i="18"/>
  <c r="E3687" i="18"/>
  <c r="E3686" i="18"/>
  <c r="E3685" i="18"/>
  <c r="E3684" i="18"/>
  <c r="E3683" i="18"/>
  <c r="E3682" i="18"/>
  <c r="E3681" i="18"/>
  <c r="E3680" i="18"/>
  <c r="E3679" i="18"/>
  <c r="E3678" i="18"/>
  <c r="E3677" i="18"/>
  <c r="E3676" i="18"/>
  <c r="E3675" i="18"/>
  <c r="E3674" i="18"/>
  <c r="E3673" i="18"/>
  <c r="E3672" i="18"/>
  <c r="E3671" i="18"/>
  <c r="E3670" i="18"/>
  <c r="E3669" i="18"/>
  <c r="E3668" i="18"/>
  <c r="E3667" i="18"/>
  <c r="E3666" i="18"/>
  <c r="E3665" i="18"/>
  <c r="E3664" i="18"/>
  <c r="E3663" i="18"/>
  <c r="E3662" i="18"/>
  <c r="E3661" i="18"/>
  <c r="E3660" i="18"/>
  <c r="E3659" i="18"/>
  <c r="E3658" i="18"/>
  <c r="E3657" i="18"/>
  <c r="E3656" i="18"/>
  <c r="E3655" i="18"/>
  <c r="E3654" i="18"/>
  <c r="E3653" i="18"/>
  <c r="E3652" i="18"/>
  <c r="E3651" i="18"/>
  <c r="E3650" i="18"/>
  <c r="E3649" i="18"/>
  <c r="E3648" i="18"/>
  <c r="E3647" i="18"/>
  <c r="E3646" i="18"/>
  <c r="E3645" i="18"/>
  <c r="E3644" i="18"/>
  <c r="E3643" i="18"/>
  <c r="E3642" i="18"/>
  <c r="E3641" i="18"/>
  <c r="E3640" i="18"/>
  <c r="E3639" i="18"/>
  <c r="E3638" i="18"/>
  <c r="E3637" i="18"/>
  <c r="E3636" i="18"/>
  <c r="E3635" i="18"/>
  <c r="E3634" i="18"/>
  <c r="E3633" i="18"/>
  <c r="E3632" i="18"/>
  <c r="E3631" i="18"/>
  <c r="E3630" i="18"/>
  <c r="E3629" i="18"/>
  <c r="E3628" i="18"/>
  <c r="E3627" i="18"/>
  <c r="E3626" i="18"/>
  <c r="E3625" i="18"/>
  <c r="E3624" i="18"/>
  <c r="E3623" i="18"/>
  <c r="E3622" i="18"/>
  <c r="E3621" i="18"/>
  <c r="E3620" i="18"/>
  <c r="E3619" i="18"/>
  <c r="E3618" i="18"/>
  <c r="E3617" i="18"/>
  <c r="E3616" i="18"/>
  <c r="E3615" i="18"/>
  <c r="E3614" i="18"/>
  <c r="E3613" i="18"/>
  <c r="E3612" i="18"/>
  <c r="E3611" i="18"/>
  <c r="E3610" i="18"/>
  <c r="E3609" i="18"/>
  <c r="E3608" i="18"/>
  <c r="E3607" i="18"/>
  <c r="E3606" i="18"/>
  <c r="E3605" i="18"/>
  <c r="E3604" i="18"/>
  <c r="E3603" i="18"/>
  <c r="E3602" i="18"/>
  <c r="E3601" i="18"/>
  <c r="E3600" i="18"/>
  <c r="E3599" i="18"/>
  <c r="E3598" i="18"/>
  <c r="E3597" i="18"/>
  <c r="E3596" i="18"/>
  <c r="E3595" i="18"/>
  <c r="E3594" i="18"/>
  <c r="E3593" i="18"/>
  <c r="E3592" i="18"/>
  <c r="E3591" i="18"/>
  <c r="E3590" i="18"/>
  <c r="E3589" i="18"/>
  <c r="E3588" i="18"/>
  <c r="E3587" i="18"/>
  <c r="E3586" i="18"/>
  <c r="E3585" i="18"/>
  <c r="E3584" i="18"/>
  <c r="E3583" i="18"/>
  <c r="E3582" i="18"/>
  <c r="E3581" i="18"/>
  <c r="E3580" i="18"/>
  <c r="E3579" i="18"/>
  <c r="E3578" i="18"/>
  <c r="E3577" i="18"/>
  <c r="E3576" i="18"/>
  <c r="E3575" i="18"/>
  <c r="E3574" i="18"/>
  <c r="E3573" i="18"/>
  <c r="E3572" i="18"/>
  <c r="E3571" i="18"/>
  <c r="E3570" i="18"/>
  <c r="E3569" i="18"/>
  <c r="E3568" i="18"/>
  <c r="E3567" i="18"/>
  <c r="E3566" i="18"/>
  <c r="E3565" i="18"/>
  <c r="E3564" i="18"/>
  <c r="E3563" i="18"/>
  <c r="E3562" i="18"/>
  <c r="E3561" i="18"/>
  <c r="E3560" i="18"/>
  <c r="E3559" i="18"/>
  <c r="E3558" i="18"/>
  <c r="E3557" i="18"/>
  <c r="E3556" i="18"/>
  <c r="E3555" i="18"/>
  <c r="E3554" i="18"/>
  <c r="E3553" i="18"/>
  <c r="E3552" i="18"/>
  <c r="E3551" i="18"/>
  <c r="E3550" i="18"/>
  <c r="E3549" i="18"/>
  <c r="E3548" i="18"/>
  <c r="E3547" i="18"/>
  <c r="E3546" i="18"/>
  <c r="E3545" i="18"/>
  <c r="E3544" i="18"/>
  <c r="E3543" i="18"/>
  <c r="E3542" i="18"/>
  <c r="E3541" i="18"/>
  <c r="E3540" i="18"/>
  <c r="E3539" i="18"/>
  <c r="E3538" i="18"/>
  <c r="E3537" i="18"/>
  <c r="E3536" i="18"/>
  <c r="E3535" i="18"/>
  <c r="E3534" i="18"/>
  <c r="E3533" i="18"/>
  <c r="E3532" i="18"/>
  <c r="E3531" i="18"/>
  <c r="E3530" i="18"/>
  <c r="E3529" i="18"/>
  <c r="E3528" i="18"/>
  <c r="E3527" i="18"/>
  <c r="E3526" i="18"/>
  <c r="E3525" i="18"/>
  <c r="E3524" i="18"/>
  <c r="E3523" i="18"/>
  <c r="E3522" i="18"/>
  <c r="E3521" i="18"/>
  <c r="E3520" i="18"/>
  <c r="E3519" i="18"/>
  <c r="E3518" i="18"/>
  <c r="E3517" i="18"/>
  <c r="E3516" i="18"/>
  <c r="E3515" i="18"/>
  <c r="E3514" i="18"/>
  <c r="E3513" i="18"/>
  <c r="E3512" i="18"/>
  <c r="E3511" i="18"/>
  <c r="E3510" i="18"/>
  <c r="E3509" i="18"/>
  <c r="E3508" i="18"/>
  <c r="E3507" i="18"/>
  <c r="E3506" i="18"/>
  <c r="E3505" i="18"/>
  <c r="E3504" i="18"/>
  <c r="E3503" i="18"/>
  <c r="E3502" i="18"/>
  <c r="E3501" i="18"/>
  <c r="E3500" i="18"/>
  <c r="E3499" i="18"/>
  <c r="E3498" i="18"/>
  <c r="E3497" i="18"/>
  <c r="E3496" i="18"/>
  <c r="E3495" i="18"/>
  <c r="E3494" i="18"/>
  <c r="E3493" i="18"/>
  <c r="E3492" i="18"/>
  <c r="E3491" i="18"/>
  <c r="E3490" i="18"/>
  <c r="E3489" i="18"/>
  <c r="E3488" i="18"/>
  <c r="E3487" i="18"/>
  <c r="E3486" i="18"/>
  <c r="E3485" i="18"/>
  <c r="E3484" i="18"/>
  <c r="E3483" i="18"/>
  <c r="E3482" i="18"/>
  <c r="E3481" i="18"/>
  <c r="E3480" i="18"/>
  <c r="E3479" i="18"/>
  <c r="E3478" i="18"/>
  <c r="E3477" i="18"/>
  <c r="E3476" i="18"/>
  <c r="E3475" i="18"/>
  <c r="E3474" i="18"/>
  <c r="E3473" i="18"/>
  <c r="E3472" i="18"/>
  <c r="E3471" i="18"/>
  <c r="E3470" i="18"/>
  <c r="E3469" i="18"/>
  <c r="E3468" i="18"/>
  <c r="E3467" i="18"/>
  <c r="E3466" i="18"/>
  <c r="E3465" i="18"/>
  <c r="E3464" i="18"/>
  <c r="E3463" i="18"/>
  <c r="E3462" i="18"/>
  <c r="E3461" i="18"/>
  <c r="E3460" i="18"/>
  <c r="E3459" i="18"/>
  <c r="E3458" i="18"/>
  <c r="E3457" i="18"/>
  <c r="E3456" i="18"/>
  <c r="E3455" i="18"/>
  <c r="E3454" i="18"/>
  <c r="E3453" i="18"/>
  <c r="E3452" i="18"/>
  <c r="E3451" i="18"/>
  <c r="E3450" i="18"/>
  <c r="E3449" i="18"/>
  <c r="E3448" i="18"/>
  <c r="E3447" i="18"/>
  <c r="E3446" i="18"/>
  <c r="E3445" i="18"/>
  <c r="E3444" i="18"/>
  <c r="E3443" i="18"/>
  <c r="E3442" i="18"/>
  <c r="E3441" i="18"/>
  <c r="E3440" i="18"/>
  <c r="E3439" i="18"/>
  <c r="E3438" i="18"/>
  <c r="E3437" i="18"/>
  <c r="E3436" i="18"/>
  <c r="E3435" i="18"/>
  <c r="E3434" i="18"/>
  <c r="E3433" i="18"/>
  <c r="E3432" i="18"/>
  <c r="E3431" i="18"/>
  <c r="E3430" i="18"/>
  <c r="E3429" i="18"/>
  <c r="E3428" i="18"/>
  <c r="E3427" i="18"/>
  <c r="E3426" i="18"/>
  <c r="E3425" i="18"/>
  <c r="E3424" i="18"/>
  <c r="E3423" i="18"/>
  <c r="E3422" i="18"/>
  <c r="E3421" i="18"/>
  <c r="E3420" i="18"/>
  <c r="E3419" i="18"/>
  <c r="E3418" i="18"/>
  <c r="E3417" i="18"/>
  <c r="E3416" i="18"/>
  <c r="E3415" i="18"/>
  <c r="E3414" i="18"/>
  <c r="E3413" i="18"/>
  <c r="E3412" i="18"/>
  <c r="E3411" i="18"/>
  <c r="E3410" i="18"/>
  <c r="E3409" i="18"/>
  <c r="E3408" i="18"/>
  <c r="E3407" i="18"/>
  <c r="E3406" i="18"/>
  <c r="E3405" i="18"/>
  <c r="E3404" i="18"/>
  <c r="E3403" i="18"/>
  <c r="E3402" i="18"/>
  <c r="E3401" i="18"/>
  <c r="E3400" i="18"/>
  <c r="E3399" i="18"/>
  <c r="E3398" i="18"/>
  <c r="E3397" i="18"/>
  <c r="E3396" i="18"/>
  <c r="E3395" i="18"/>
  <c r="E3394" i="18"/>
  <c r="E3393" i="18"/>
  <c r="E3392" i="18"/>
  <c r="E3391" i="18"/>
  <c r="E3390" i="18"/>
  <c r="E3389" i="18"/>
  <c r="E3388" i="18"/>
  <c r="E3387" i="18"/>
  <c r="E3386" i="18"/>
  <c r="E3385" i="18"/>
  <c r="E3384" i="18"/>
  <c r="E3383" i="18"/>
  <c r="E3382" i="18"/>
  <c r="E3381" i="18"/>
  <c r="E3380" i="18"/>
  <c r="E3379" i="18"/>
  <c r="E3378" i="18"/>
  <c r="E3377" i="18"/>
  <c r="E3376" i="18"/>
  <c r="E3375" i="18"/>
  <c r="E3374" i="18"/>
  <c r="E3373" i="18"/>
  <c r="E3372" i="18"/>
  <c r="E3371" i="18"/>
  <c r="E3370" i="18"/>
  <c r="E3369" i="18"/>
  <c r="E3368" i="18"/>
  <c r="E3367" i="18"/>
  <c r="E3366" i="18"/>
  <c r="E3365" i="18"/>
  <c r="E3364" i="18"/>
  <c r="E3363" i="18"/>
  <c r="E3362" i="18"/>
  <c r="E3361" i="18"/>
  <c r="E3360" i="18"/>
  <c r="E3359" i="18"/>
  <c r="E3358" i="18"/>
  <c r="E3357" i="18"/>
  <c r="E3356" i="18"/>
  <c r="E3355" i="18"/>
  <c r="E3354" i="18"/>
  <c r="E3353" i="18"/>
  <c r="E3352" i="18"/>
  <c r="E3351" i="18"/>
  <c r="E3350" i="18"/>
  <c r="E3349" i="18"/>
  <c r="E3348" i="18"/>
  <c r="E3347" i="18"/>
  <c r="E3346" i="18"/>
  <c r="E3345" i="18"/>
  <c r="E3344" i="18"/>
  <c r="E3343" i="18"/>
  <c r="E3342" i="18"/>
  <c r="E3341" i="18"/>
  <c r="E3340" i="18"/>
  <c r="E3339" i="18"/>
  <c r="E3338" i="18"/>
  <c r="E3337" i="18"/>
  <c r="E3336" i="18"/>
  <c r="E3335" i="18"/>
  <c r="E3334" i="18"/>
  <c r="E3333" i="18"/>
  <c r="E3332" i="18"/>
  <c r="E3331" i="18"/>
  <c r="E3330" i="18"/>
  <c r="E3329" i="18"/>
  <c r="E3328" i="18"/>
  <c r="E3327" i="18"/>
  <c r="E3326" i="18"/>
  <c r="E3325" i="18"/>
  <c r="E3324" i="18"/>
  <c r="E3323" i="18"/>
  <c r="E3322" i="18"/>
  <c r="E3321" i="18"/>
  <c r="E3320" i="18"/>
  <c r="E3319" i="18"/>
  <c r="E3318" i="18"/>
  <c r="E3317" i="18"/>
  <c r="E3316" i="18"/>
  <c r="E3315" i="18"/>
  <c r="E3314" i="18"/>
  <c r="E3313" i="18"/>
  <c r="E3312" i="18"/>
  <c r="E3311" i="18"/>
  <c r="E3310" i="18"/>
  <c r="E3309" i="18"/>
  <c r="E3308" i="18"/>
  <c r="E3307" i="18"/>
  <c r="E3306" i="18"/>
  <c r="E3305" i="18"/>
  <c r="E3304" i="18"/>
  <c r="E3303" i="18"/>
  <c r="E3302" i="18"/>
  <c r="E3301" i="18"/>
  <c r="E3300" i="18"/>
  <c r="E3299" i="18"/>
  <c r="E3298" i="18"/>
  <c r="E3297" i="18"/>
  <c r="E3296" i="18"/>
  <c r="E3295" i="18"/>
  <c r="E3294" i="18"/>
  <c r="E3293" i="18"/>
  <c r="E3292" i="18"/>
  <c r="E3291" i="18"/>
  <c r="E3290" i="18"/>
  <c r="E3289" i="18"/>
  <c r="E3288" i="18"/>
  <c r="E3287" i="18"/>
  <c r="E3286" i="18"/>
  <c r="E3285" i="18"/>
  <c r="E3284" i="18"/>
  <c r="E3283" i="18"/>
  <c r="E3282" i="18"/>
  <c r="E3281" i="18"/>
  <c r="E3280" i="18"/>
  <c r="E3279" i="18"/>
  <c r="E3278" i="18"/>
  <c r="E3277" i="18"/>
  <c r="E3276" i="18"/>
  <c r="E3275" i="18"/>
  <c r="E3274" i="18"/>
  <c r="E3273" i="18"/>
  <c r="E3272" i="18"/>
  <c r="E3271" i="18"/>
  <c r="E3270" i="18"/>
  <c r="E3269" i="18"/>
  <c r="E3268" i="18"/>
  <c r="E3267" i="18"/>
  <c r="E3266" i="18"/>
  <c r="E3265" i="18"/>
  <c r="E3264" i="18"/>
  <c r="E3263" i="18"/>
  <c r="E3262" i="18"/>
  <c r="E3261" i="18"/>
  <c r="E3260" i="18"/>
  <c r="E3259" i="18"/>
  <c r="E3258" i="18"/>
  <c r="E3257" i="18"/>
  <c r="E3256" i="18"/>
  <c r="E3255" i="18"/>
  <c r="E3254" i="18"/>
  <c r="E3253" i="18"/>
  <c r="E3252" i="18"/>
  <c r="E3251" i="18"/>
  <c r="E3250" i="18"/>
  <c r="E3249" i="18"/>
  <c r="E3248" i="18"/>
  <c r="E3247" i="18"/>
  <c r="E3246" i="18"/>
  <c r="E3245" i="18"/>
  <c r="E3244" i="18"/>
  <c r="E3243" i="18"/>
  <c r="E3242" i="18"/>
  <c r="E3241" i="18"/>
  <c r="E3240" i="18"/>
  <c r="E3239" i="18"/>
  <c r="E3238" i="18"/>
  <c r="E3237" i="18"/>
  <c r="E3236" i="18"/>
  <c r="E3235" i="18"/>
  <c r="E3234" i="18"/>
  <c r="E3233" i="18"/>
  <c r="E3232" i="18"/>
  <c r="E3231" i="18"/>
  <c r="E3230" i="18"/>
  <c r="E3229" i="18"/>
  <c r="E3228" i="18"/>
  <c r="E3227" i="18"/>
  <c r="E3226" i="18"/>
  <c r="E3225" i="18"/>
  <c r="E3224" i="18"/>
  <c r="E3223" i="18"/>
  <c r="E3222" i="18"/>
  <c r="E3221" i="18"/>
  <c r="E3220" i="18"/>
  <c r="E3219" i="18"/>
  <c r="E3218" i="18"/>
  <c r="E3217" i="18"/>
  <c r="E3216" i="18"/>
  <c r="E3215" i="18"/>
  <c r="E3214" i="18"/>
  <c r="E3213" i="18"/>
  <c r="E3212" i="18"/>
  <c r="E3211" i="18"/>
  <c r="E3210" i="18"/>
  <c r="E3209" i="18"/>
  <c r="E3208" i="18"/>
  <c r="E3207" i="18"/>
  <c r="E3206" i="18"/>
  <c r="E3205" i="18"/>
  <c r="E3204" i="18"/>
  <c r="E3203" i="18"/>
  <c r="E3202" i="18"/>
  <c r="E3201" i="18"/>
  <c r="E3200" i="18"/>
  <c r="E3199" i="18"/>
  <c r="E3198" i="18"/>
  <c r="E3197" i="18"/>
  <c r="E3196" i="18"/>
  <c r="E3195" i="18"/>
  <c r="E3194" i="18"/>
  <c r="E3193" i="18"/>
  <c r="E3192" i="18"/>
  <c r="E3191" i="18"/>
  <c r="E3190" i="18"/>
  <c r="E3189" i="18"/>
  <c r="E3188" i="18"/>
  <c r="E3187" i="18"/>
  <c r="E3186" i="18"/>
  <c r="E3185" i="18"/>
  <c r="E3184" i="18"/>
  <c r="E3183" i="18"/>
  <c r="E3182" i="18"/>
  <c r="E3181" i="18"/>
  <c r="E3180" i="18"/>
  <c r="E3179" i="18"/>
  <c r="E3178" i="18"/>
  <c r="E3177" i="18"/>
  <c r="E3176" i="18"/>
  <c r="E3175" i="18"/>
  <c r="E3174" i="18"/>
  <c r="E3173" i="18"/>
  <c r="E3172" i="18"/>
  <c r="E3171" i="18"/>
  <c r="E3170" i="18"/>
  <c r="E3169" i="18"/>
  <c r="E3168" i="18"/>
  <c r="E3167" i="18"/>
  <c r="E3166" i="18"/>
  <c r="E3165" i="18"/>
  <c r="E3164" i="18"/>
  <c r="E3163" i="18"/>
  <c r="E3162" i="18"/>
  <c r="E3161" i="18"/>
  <c r="E3160" i="18"/>
  <c r="E3159" i="18"/>
  <c r="E3158" i="18"/>
  <c r="E3157" i="18"/>
  <c r="E3156" i="18"/>
  <c r="E3155" i="18"/>
  <c r="E3154" i="18"/>
  <c r="E3153" i="18"/>
  <c r="E3152" i="18"/>
  <c r="E3151" i="18"/>
  <c r="E3150" i="18"/>
  <c r="E3149" i="18"/>
  <c r="E3148" i="18"/>
  <c r="E3147" i="18"/>
  <c r="E3146" i="18"/>
  <c r="E3145" i="18"/>
  <c r="E3144" i="18"/>
  <c r="E3143" i="18"/>
  <c r="E3142" i="18"/>
  <c r="E3141" i="18"/>
  <c r="E3140" i="18"/>
  <c r="E3139" i="18"/>
  <c r="E3138" i="18"/>
  <c r="E3137" i="18"/>
  <c r="E3136" i="18"/>
  <c r="E3135" i="18"/>
  <c r="E3134" i="18"/>
  <c r="E3133" i="18"/>
  <c r="E3132" i="18"/>
  <c r="E3131" i="18"/>
  <c r="E3130" i="18"/>
  <c r="E3129" i="18"/>
  <c r="E3128" i="18"/>
  <c r="E3127" i="18"/>
  <c r="E3126" i="18"/>
  <c r="E3125" i="18"/>
  <c r="E3124" i="18"/>
  <c r="E3123" i="18"/>
  <c r="E3122" i="18"/>
  <c r="E3121" i="18"/>
  <c r="E3120" i="18"/>
  <c r="E3119" i="18"/>
  <c r="E3118" i="18"/>
  <c r="E3117" i="18"/>
  <c r="E3116" i="18"/>
  <c r="E3115" i="18"/>
  <c r="E3114" i="18"/>
  <c r="E3113" i="18"/>
  <c r="E3112" i="18"/>
  <c r="E3111" i="18"/>
  <c r="E3110" i="18"/>
  <c r="E3109" i="18"/>
  <c r="E3108" i="18"/>
  <c r="E3107" i="18"/>
  <c r="E3106" i="18"/>
  <c r="E3105" i="18"/>
  <c r="E3104" i="18"/>
  <c r="E3103" i="18"/>
  <c r="E3102" i="18"/>
  <c r="E3101" i="18"/>
  <c r="E3100" i="18"/>
  <c r="E3099" i="18"/>
  <c r="E3098" i="18"/>
  <c r="E3097" i="18"/>
  <c r="E3096" i="18"/>
  <c r="E3095" i="18"/>
  <c r="E3094" i="18"/>
  <c r="E3093" i="18"/>
  <c r="E3092" i="18"/>
  <c r="E3091" i="18"/>
  <c r="E3090" i="18"/>
  <c r="E3089" i="18"/>
  <c r="E3088" i="18"/>
  <c r="E3087" i="18"/>
  <c r="E3086" i="18"/>
  <c r="E3085" i="18"/>
  <c r="E3084" i="18"/>
  <c r="E3083" i="18"/>
  <c r="E3082" i="18"/>
  <c r="E3081" i="18"/>
  <c r="E3080" i="18"/>
  <c r="E3079" i="18"/>
  <c r="E3078" i="18"/>
  <c r="E3077" i="18"/>
  <c r="E3076" i="18"/>
  <c r="E3075" i="18"/>
  <c r="E3074" i="18"/>
  <c r="E3073" i="18"/>
  <c r="E3072" i="18"/>
  <c r="E3071" i="18"/>
  <c r="E3070" i="18"/>
  <c r="E3069" i="18"/>
  <c r="E3068" i="18"/>
  <c r="E3067" i="18"/>
  <c r="E3066" i="18"/>
  <c r="E3065" i="18"/>
  <c r="E3064" i="18"/>
  <c r="E3063" i="18"/>
  <c r="E3062" i="18"/>
  <c r="E3061" i="18"/>
  <c r="E3060" i="18"/>
  <c r="E3059" i="18"/>
  <c r="E3058" i="18"/>
  <c r="E3057" i="18"/>
  <c r="E3056" i="18"/>
  <c r="E3055" i="18"/>
  <c r="E3054" i="18"/>
  <c r="E3053" i="18"/>
  <c r="E3052" i="18"/>
  <c r="E3051" i="18"/>
  <c r="E3050" i="18"/>
  <c r="E3049" i="18"/>
  <c r="E3048" i="18"/>
  <c r="E3047" i="18"/>
  <c r="E3046" i="18"/>
  <c r="E3045" i="18"/>
  <c r="E3044" i="18"/>
  <c r="E3043" i="18"/>
  <c r="E3042" i="18"/>
  <c r="E3041" i="18"/>
  <c r="E3040" i="18"/>
  <c r="E3039" i="18"/>
  <c r="E3038" i="18"/>
  <c r="E3037" i="18"/>
  <c r="E3036" i="18"/>
  <c r="E3035" i="18"/>
  <c r="E3034" i="18"/>
  <c r="E3033" i="18"/>
  <c r="E3032" i="18"/>
  <c r="E3031" i="18"/>
  <c r="E3030" i="18"/>
  <c r="E3029" i="18"/>
  <c r="E3028" i="18"/>
  <c r="E3027" i="18"/>
  <c r="E3026" i="18"/>
  <c r="E3025" i="18"/>
  <c r="E3024" i="18"/>
  <c r="E3023" i="18"/>
  <c r="E3022" i="18"/>
  <c r="E3021" i="18"/>
  <c r="E3020" i="18"/>
  <c r="E3019" i="18"/>
  <c r="E3018" i="18"/>
  <c r="E3017" i="18"/>
  <c r="E3016" i="18"/>
  <c r="E3015" i="18"/>
  <c r="E3014" i="18"/>
  <c r="E3013" i="18"/>
  <c r="E3012" i="18"/>
  <c r="E3011" i="18"/>
  <c r="E3010" i="18"/>
  <c r="E3009" i="18"/>
  <c r="E3008" i="18"/>
  <c r="E3007" i="18"/>
  <c r="E3006" i="18"/>
  <c r="E3005" i="18"/>
  <c r="E3004" i="18"/>
  <c r="E3003" i="18"/>
  <c r="E3002" i="18"/>
  <c r="E3001" i="18"/>
  <c r="E3000" i="18"/>
  <c r="E2999" i="18"/>
  <c r="E2998" i="18"/>
  <c r="E2997" i="18"/>
  <c r="E2996" i="18"/>
  <c r="E2995" i="18"/>
  <c r="E2994" i="18"/>
  <c r="E2993" i="18"/>
  <c r="E2992" i="18"/>
  <c r="E2991" i="18"/>
  <c r="E2990" i="18"/>
  <c r="E2989" i="18"/>
  <c r="E2988" i="18"/>
  <c r="E2987" i="18"/>
  <c r="E2986" i="18"/>
  <c r="E2985" i="18"/>
  <c r="E2984" i="18"/>
  <c r="E2983" i="18"/>
  <c r="E2982" i="18"/>
  <c r="E2981" i="18"/>
  <c r="E2980" i="18"/>
  <c r="E2979" i="18"/>
  <c r="E2978" i="18"/>
  <c r="E2977" i="18"/>
  <c r="E2976" i="18"/>
  <c r="E2975" i="18"/>
  <c r="E2974" i="18"/>
  <c r="E2973" i="18"/>
  <c r="E2972" i="18"/>
  <c r="E2971" i="18"/>
  <c r="E2970" i="18"/>
  <c r="E2969" i="18"/>
  <c r="E2968" i="18"/>
  <c r="E2967" i="18"/>
  <c r="E2966" i="18"/>
  <c r="E2965" i="18"/>
  <c r="E2964" i="18"/>
  <c r="E2963" i="18"/>
  <c r="E2962" i="18"/>
  <c r="E2961" i="18"/>
  <c r="E2960" i="18"/>
  <c r="E2959" i="18"/>
  <c r="E2958" i="18"/>
  <c r="E2957" i="18"/>
  <c r="E2956" i="18"/>
  <c r="E2955" i="18"/>
  <c r="E2954" i="18"/>
  <c r="E2953" i="18"/>
  <c r="E2952" i="18"/>
  <c r="E2951" i="18"/>
  <c r="E2950" i="18"/>
  <c r="E2949" i="18"/>
  <c r="E2948" i="18"/>
  <c r="E2947" i="18"/>
  <c r="E2946" i="18"/>
  <c r="E2945" i="18"/>
  <c r="E2944" i="18"/>
  <c r="E2943" i="18"/>
  <c r="E2942" i="18"/>
  <c r="E2941" i="18"/>
  <c r="E2940" i="18"/>
  <c r="E2939" i="18"/>
  <c r="E2938" i="18"/>
  <c r="E2937" i="18"/>
  <c r="E2936" i="18"/>
  <c r="E2935" i="18"/>
  <c r="E2934" i="18"/>
  <c r="E2933" i="18"/>
  <c r="E2932" i="18"/>
  <c r="E2931" i="18"/>
  <c r="E2930" i="18"/>
  <c r="E2929" i="18"/>
  <c r="E2928" i="18"/>
  <c r="E2927" i="18"/>
  <c r="E2926" i="18"/>
  <c r="E2925" i="18"/>
  <c r="E2924" i="18"/>
  <c r="E2923" i="18"/>
  <c r="E2922" i="18"/>
  <c r="E2921" i="18"/>
  <c r="E2920" i="18"/>
  <c r="E2919" i="18"/>
  <c r="E2918" i="18"/>
  <c r="E2917" i="18"/>
  <c r="E2916" i="18"/>
  <c r="E2915" i="18"/>
  <c r="E2914" i="18"/>
  <c r="E2913" i="18"/>
  <c r="E2912" i="18"/>
  <c r="E2911" i="18"/>
  <c r="E2910" i="18"/>
  <c r="E2909" i="18"/>
  <c r="E2908" i="18"/>
  <c r="E2907" i="18"/>
  <c r="E2906" i="18"/>
  <c r="E2905" i="18"/>
  <c r="E2904" i="18"/>
  <c r="E2903" i="18"/>
  <c r="E2902" i="18"/>
  <c r="E2901" i="18"/>
  <c r="E2900" i="18"/>
  <c r="E2899" i="18"/>
  <c r="E2898" i="18"/>
  <c r="E2897" i="18"/>
  <c r="E2896" i="18"/>
  <c r="E2895" i="18"/>
  <c r="E2894" i="18"/>
  <c r="E2893" i="18"/>
  <c r="E2892" i="18"/>
  <c r="E2891" i="18"/>
  <c r="E2890" i="18"/>
  <c r="E2889" i="18"/>
  <c r="E2888" i="18"/>
  <c r="E2887" i="18"/>
  <c r="E2886" i="18"/>
  <c r="E2885" i="18"/>
  <c r="E2884" i="18"/>
  <c r="E2883" i="18"/>
  <c r="E2882" i="18"/>
  <c r="E2881" i="18"/>
  <c r="E2880" i="18"/>
  <c r="E2879" i="18"/>
  <c r="E2878" i="18"/>
  <c r="E2877" i="18"/>
  <c r="E2876" i="18"/>
  <c r="E2875" i="18"/>
  <c r="E2874" i="18"/>
  <c r="E2873" i="18"/>
  <c r="E2872" i="18"/>
  <c r="E2871" i="18"/>
  <c r="E2870" i="18"/>
  <c r="E2869" i="18"/>
  <c r="E2868" i="18"/>
  <c r="E2867" i="18"/>
  <c r="E2866" i="18"/>
  <c r="E2865" i="18"/>
  <c r="E2864" i="18"/>
  <c r="E2863" i="18"/>
  <c r="E2862" i="18"/>
  <c r="E2861" i="18"/>
  <c r="E2860" i="18"/>
  <c r="E2859" i="18"/>
  <c r="E2858" i="18"/>
  <c r="E2857" i="18"/>
  <c r="E2856" i="18"/>
  <c r="E2855" i="18"/>
  <c r="E2854" i="18"/>
  <c r="E2853" i="18"/>
  <c r="E2852" i="18"/>
  <c r="E2851" i="18"/>
  <c r="E2850" i="18"/>
  <c r="E2849" i="18"/>
  <c r="E2848" i="18"/>
  <c r="E2847" i="18"/>
  <c r="E2846" i="18"/>
  <c r="E2845" i="18"/>
  <c r="E2844" i="18"/>
  <c r="E2843" i="18"/>
  <c r="E2842" i="18"/>
  <c r="E2841" i="18"/>
  <c r="E2840" i="18"/>
  <c r="E2839" i="18"/>
  <c r="E2838" i="18"/>
  <c r="E2837" i="18"/>
  <c r="E2836" i="18"/>
  <c r="E2835" i="18"/>
  <c r="E2834" i="18"/>
  <c r="E2833" i="18"/>
  <c r="E2832" i="18"/>
  <c r="E2831" i="18"/>
  <c r="E2830" i="18"/>
  <c r="E2829" i="18"/>
  <c r="E2828" i="18"/>
  <c r="E2827" i="18"/>
  <c r="E2826" i="18"/>
  <c r="E2825" i="18"/>
  <c r="E2824" i="18"/>
  <c r="E2823" i="18"/>
  <c r="E2822" i="18"/>
  <c r="E2821" i="18"/>
  <c r="E2820" i="18"/>
  <c r="E2819" i="18"/>
  <c r="E2818" i="18"/>
  <c r="E2817" i="18"/>
  <c r="E2816" i="18"/>
  <c r="E2815" i="18"/>
  <c r="E2814" i="18"/>
  <c r="E2813" i="18"/>
  <c r="E2812" i="18"/>
  <c r="E2811" i="18"/>
  <c r="E2810" i="18"/>
  <c r="E2809" i="18"/>
  <c r="E2808" i="18"/>
  <c r="E2807" i="18"/>
  <c r="E2806" i="18"/>
  <c r="E2805" i="18"/>
  <c r="E2804" i="18"/>
  <c r="E2803" i="18"/>
  <c r="E2802" i="18"/>
  <c r="E2801" i="18"/>
  <c r="E2800" i="18"/>
  <c r="E2799" i="18"/>
  <c r="E2798" i="18"/>
  <c r="E2797" i="18"/>
  <c r="E2796" i="18"/>
  <c r="E2795" i="18"/>
  <c r="E2794" i="18"/>
  <c r="E2793" i="18"/>
  <c r="E2792" i="18"/>
  <c r="E2791" i="18"/>
  <c r="E2790" i="18"/>
  <c r="E2789" i="18"/>
  <c r="E2788" i="18"/>
  <c r="E2787" i="18"/>
  <c r="E2786" i="18"/>
  <c r="E2785" i="18"/>
  <c r="E2784" i="18"/>
  <c r="E2783" i="18"/>
  <c r="E2782" i="18"/>
  <c r="E2781" i="18"/>
  <c r="E2780" i="18"/>
  <c r="E2779" i="18"/>
  <c r="E2778" i="18"/>
  <c r="E2777" i="18"/>
  <c r="E2776" i="18"/>
  <c r="E2775" i="18"/>
  <c r="E2774" i="18"/>
  <c r="E2773" i="18"/>
  <c r="E2772" i="18"/>
  <c r="E2771" i="18"/>
  <c r="E2770" i="18"/>
  <c r="E2769" i="18"/>
  <c r="E2768" i="18"/>
  <c r="E2767" i="18"/>
  <c r="E2766" i="18"/>
  <c r="E2765" i="18"/>
  <c r="E2764" i="18"/>
  <c r="E2763" i="18"/>
  <c r="E2762" i="18"/>
  <c r="E2761" i="18"/>
  <c r="E2760" i="18"/>
  <c r="E2759" i="18"/>
  <c r="E2758" i="18"/>
  <c r="E2757" i="18"/>
  <c r="E2756" i="18"/>
  <c r="E2755" i="18"/>
  <c r="E2754" i="18"/>
  <c r="E2753" i="18"/>
  <c r="E2752" i="18"/>
  <c r="E2751" i="18"/>
  <c r="E2750" i="18"/>
  <c r="E2749" i="18"/>
  <c r="E2748" i="18"/>
  <c r="E2747" i="18"/>
  <c r="E2746" i="18"/>
  <c r="E2745" i="18"/>
  <c r="E2744" i="18"/>
  <c r="E2743" i="18"/>
  <c r="E2742" i="18"/>
  <c r="E2741" i="18"/>
  <c r="E2740" i="18"/>
  <c r="E2739" i="18"/>
  <c r="E2738" i="18"/>
  <c r="E2737" i="18"/>
  <c r="E2736" i="18"/>
  <c r="E2735" i="18"/>
  <c r="E2734" i="18"/>
  <c r="E2733" i="18"/>
  <c r="E2732" i="18"/>
  <c r="E2731" i="18"/>
  <c r="E2730" i="18"/>
  <c r="E2729" i="18"/>
  <c r="E2728" i="18"/>
  <c r="E2727" i="18"/>
  <c r="E2726" i="18"/>
  <c r="E2725" i="18"/>
  <c r="E2724" i="18"/>
  <c r="E2723" i="18"/>
  <c r="E2722" i="18"/>
  <c r="E2721" i="18"/>
  <c r="E2720" i="18"/>
  <c r="E2719" i="18"/>
  <c r="E2718" i="18"/>
  <c r="E2717" i="18"/>
  <c r="E2716" i="18"/>
  <c r="E2715" i="18"/>
  <c r="E2714" i="18"/>
  <c r="E2713" i="18"/>
  <c r="E2712" i="18"/>
  <c r="E2711" i="18"/>
  <c r="E2710" i="18"/>
  <c r="E2709" i="18"/>
  <c r="E2708" i="18"/>
  <c r="E2707" i="18"/>
  <c r="E2706" i="18"/>
  <c r="E2705" i="18"/>
  <c r="E2704" i="18"/>
  <c r="E2703" i="18"/>
  <c r="E2702" i="18"/>
  <c r="E2701" i="18"/>
  <c r="E2700" i="18"/>
  <c r="E2699" i="18"/>
  <c r="E2698" i="18"/>
  <c r="E2697" i="18"/>
  <c r="E2696" i="18"/>
  <c r="E2695" i="18"/>
  <c r="E2694" i="18"/>
  <c r="E2693" i="18"/>
  <c r="E2692" i="18"/>
  <c r="E2691" i="18"/>
  <c r="E2690" i="18"/>
  <c r="E2689" i="18"/>
  <c r="E2688" i="18"/>
  <c r="E2687" i="18"/>
  <c r="E2686" i="18"/>
  <c r="E2685" i="18"/>
  <c r="E2684" i="18"/>
  <c r="E2683" i="18"/>
  <c r="E2682" i="18"/>
  <c r="E2681" i="18"/>
  <c r="E2680" i="18"/>
  <c r="E2679" i="18"/>
  <c r="E2678" i="18"/>
  <c r="E2677" i="18"/>
  <c r="E2676" i="18"/>
  <c r="E2675" i="18"/>
  <c r="E2674" i="18"/>
  <c r="E2673" i="18"/>
  <c r="E2672" i="18"/>
  <c r="E2671" i="18"/>
  <c r="E2670" i="18"/>
  <c r="E2669" i="18"/>
  <c r="E2668" i="18"/>
  <c r="E2667" i="18"/>
  <c r="E2666" i="18"/>
  <c r="E2665" i="18"/>
  <c r="E2664" i="18"/>
  <c r="E2663" i="18"/>
  <c r="E2662" i="18"/>
  <c r="E2661" i="18"/>
  <c r="E2660" i="18"/>
  <c r="E2659" i="18"/>
  <c r="E2658" i="18"/>
  <c r="E2657" i="18"/>
  <c r="E2656" i="18"/>
  <c r="E2655" i="18"/>
  <c r="E2654" i="18"/>
  <c r="E2653" i="18"/>
  <c r="E2652" i="18"/>
  <c r="E2651" i="18"/>
  <c r="E2650" i="18"/>
  <c r="E2649" i="18"/>
  <c r="E2648" i="18"/>
  <c r="E2647" i="18"/>
  <c r="E2646" i="18"/>
  <c r="E2645" i="18"/>
  <c r="E2644" i="18"/>
  <c r="E2643" i="18"/>
  <c r="E2642" i="18"/>
  <c r="E2641" i="18"/>
  <c r="E2640" i="18"/>
  <c r="E2639" i="18"/>
  <c r="E2638" i="18"/>
  <c r="E2637" i="18"/>
  <c r="E2636" i="18"/>
  <c r="E2635" i="18"/>
  <c r="E2634" i="18"/>
  <c r="E2633" i="18"/>
  <c r="E2632" i="18"/>
  <c r="E2631" i="18"/>
  <c r="E2630" i="18"/>
  <c r="E2629" i="18"/>
  <c r="E2628" i="18"/>
  <c r="E2627" i="18"/>
  <c r="E2626" i="18"/>
  <c r="E2625" i="18"/>
  <c r="E2624" i="18"/>
  <c r="E2623" i="18"/>
  <c r="E2622" i="18"/>
  <c r="E2621" i="18"/>
  <c r="E2620" i="18"/>
  <c r="E2619" i="18"/>
  <c r="E2618" i="18"/>
  <c r="E2617" i="18"/>
  <c r="E2616" i="18"/>
  <c r="E2615" i="18"/>
  <c r="E2614" i="18"/>
  <c r="E2613" i="18"/>
  <c r="E2612" i="18"/>
  <c r="E2611" i="18"/>
  <c r="E2610" i="18"/>
  <c r="E2609" i="18"/>
  <c r="E2608" i="18"/>
  <c r="E2607" i="18"/>
  <c r="E2606" i="18"/>
  <c r="E2605" i="18"/>
  <c r="E2604" i="18"/>
  <c r="E2603" i="18"/>
  <c r="E2602" i="18"/>
  <c r="E2601" i="18"/>
  <c r="E2600" i="18"/>
  <c r="E2599" i="18"/>
  <c r="E2598" i="18"/>
  <c r="E2597" i="18"/>
  <c r="E2596" i="18"/>
  <c r="E2595" i="18"/>
  <c r="E2594" i="18"/>
  <c r="E2593" i="18"/>
  <c r="E2592" i="18"/>
  <c r="E2591" i="18"/>
  <c r="E2590" i="18"/>
  <c r="E2589" i="18"/>
  <c r="E2588" i="18"/>
  <c r="E2587" i="18"/>
  <c r="E2586" i="18"/>
  <c r="E2585" i="18"/>
  <c r="E2584" i="18"/>
  <c r="E2583" i="18"/>
  <c r="E2582" i="18"/>
  <c r="E2581" i="18"/>
  <c r="E2580" i="18"/>
  <c r="E2579" i="18"/>
  <c r="E2578" i="18"/>
  <c r="E2577" i="18"/>
  <c r="E2576" i="18"/>
  <c r="E2575" i="18"/>
  <c r="E2574" i="18"/>
  <c r="E2573" i="18"/>
  <c r="E2572" i="18"/>
  <c r="E2571" i="18"/>
  <c r="E2570" i="18"/>
  <c r="E2569" i="18"/>
  <c r="E2568" i="18"/>
  <c r="E2567" i="18"/>
  <c r="E2566" i="18"/>
  <c r="E2565" i="18"/>
  <c r="E2564" i="18"/>
  <c r="E2563" i="18"/>
  <c r="E2562" i="18"/>
  <c r="E2561" i="18"/>
  <c r="E2560" i="18"/>
  <c r="E2559" i="18"/>
  <c r="E2558" i="18"/>
  <c r="E2557" i="18"/>
  <c r="E2556" i="18"/>
  <c r="E2555" i="18"/>
  <c r="E2554" i="18"/>
  <c r="E2553" i="18"/>
  <c r="E2552" i="18"/>
  <c r="E2551" i="18"/>
  <c r="E2550" i="18"/>
  <c r="E2549" i="18"/>
  <c r="E2548" i="18"/>
  <c r="E2547" i="18"/>
  <c r="E2546" i="18"/>
  <c r="E2545" i="18"/>
  <c r="E2544" i="18"/>
  <c r="E2543" i="18"/>
  <c r="E2542" i="18"/>
  <c r="E2541" i="18"/>
  <c r="E2540" i="18"/>
  <c r="E2539" i="18"/>
  <c r="E2538" i="18"/>
  <c r="E2537" i="18"/>
  <c r="E2536" i="18"/>
  <c r="E2535" i="18"/>
  <c r="E2534" i="18"/>
  <c r="E2533" i="18"/>
  <c r="E2532" i="18"/>
  <c r="E2531" i="18"/>
  <c r="E2530" i="18"/>
  <c r="E2529" i="18"/>
  <c r="E2528" i="18"/>
  <c r="E2527" i="18"/>
  <c r="E2526" i="18"/>
  <c r="E2525" i="18"/>
  <c r="E2524" i="18"/>
  <c r="E2523" i="18"/>
  <c r="E2522" i="18"/>
  <c r="E2521" i="18"/>
  <c r="E2520" i="18"/>
  <c r="E2519" i="18"/>
  <c r="E2518" i="18"/>
  <c r="E2517" i="18"/>
  <c r="E2516" i="18"/>
  <c r="E2515" i="18"/>
  <c r="E2514" i="18"/>
  <c r="E2513" i="18"/>
  <c r="E2512" i="18"/>
  <c r="E2511" i="18"/>
  <c r="E2510" i="18"/>
  <c r="E2509" i="18"/>
  <c r="E2508" i="18"/>
  <c r="E2507" i="18"/>
  <c r="E2506" i="18"/>
  <c r="E2505" i="18"/>
  <c r="E2504" i="18"/>
  <c r="E2503" i="18"/>
  <c r="E2502" i="18"/>
  <c r="E2501" i="18"/>
  <c r="E2500" i="18"/>
  <c r="E2499" i="18"/>
  <c r="E2498" i="18"/>
  <c r="E2497" i="18"/>
  <c r="E2496" i="18"/>
  <c r="E2495" i="18"/>
  <c r="E2494" i="18"/>
  <c r="E2493" i="18"/>
  <c r="E2492" i="18"/>
  <c r="E2491" i="18"/>
  <c r="E2490" i="18"/>
  <c r="E2489" i="18"/>
  <c r="E2488" i="18"/>
  <c r="E2487" i="18"/>
  <c r="E2486" i="18"/>
  <c r="E2485" i="18"/>
  <c r="E2484" i="18"/>
  <c r="E2483" i="18"/>
  <c r="E2482" i="18"/>
  <c r="E2481" i="18"/>
  <c r="E2480" i="18"/>
  <c r="E2479" i="18"/>
  <c r="E2478" i="18"/>
  <c r="E2477" i="18"/>
  <c r="E2476" i="18"/>
  <c r="E2475" i="18"/>
  <c r="E2474" i="18"/>
  <c r="E2473" i="18"/>
  <c r="E2472" i="18"/>
  <c r="E2471" i="18"/>
  <c r="E2470" i="18"/>
  <c r="E2469" i="18"/>
  <c r="E2468" i="18"/>
  <c r="E2467" i="18"/>
  <c r="E2466" i="18"/>
  <c r="E2465" i="18"/>
  <c r="E2464" i="18"/>
  <c r="E2463" i="18"/>
  <c r="E2462" i="18"/>
  <c r="E2461" i="18"/>
  <c r="E2460" i="18"/>
  <c r="E2459" i="18"/>
  <c r="E2458" i="18"/>
  <c r="E2457" i="18"/>
  <c r="E2456" i="18"/>
  <c r="E2455" i="18"/>
  <c r="E2454" i="18"/>
  <c r="E2453" i="18"/>
  <c r="E2452" i="18"/>
  <c r="E2451" i="18"/>
  <c r="E2450" i="18"/>
  <c r="E2449" i="18"/>
  <c r="E2448" i="18"/>
  <c r="E2447" i="18"/>
  <c r="E2446" i="18"/>
  <c r="E2445" i="18"/>
  <c r="E2444" i="18"/>
  <c r="E2443" i="18"/>
  <c r="E2442" i="18"/>
  <c r="E2441" i="18"/>
  <c r="E2440" i="18"/>
  <c r="E2439" i="18"/>
  <c r="E2438" i="18"/>
  <c r="E2437" i="18"/>
  <c r="E2436" i="18"/>
  <c r="E2435" i="18"/>
  <c r="E2434" i="18"/>
  <c r="E2433" i="18"/>
  <c r="E2432" i="18"/>
  <c r="E2431" i="18"/>
  <c r="E2430" i="18"/>
  <c r="E2429" i="18"/>
  <c r="E2428" i="18"/>
  <c r="E2427" i="18"/>
  <c r="E2426" i="18"/>
  <c r="E2425" i="18"/>
  <c r="E2424" i="18"/>
  <c r="E2423" i="18"/>
  <c r="E2422" i="18"/>
  <c r="E2421" i="18"/>
  <c r="E2420" i="18"/>
  <c r="E2419" i="18"/>
  <c r="E2418" i="18"/>
  <c r="E2417" i="18"/>
  <c r="E2416" i="18"/>
  <c r="E2415" i="18"/>
  <c r="E2414" i="18"/>
  <c r="E2413" i="18"/>
  <c r="E2412" i="18"/>
  <c r="E2411" i="18"/>
  <c r="E2410" i="18"/>
  <c r="E2409" i="18"/>
  <c r="E2408" i="18"/>
  <c r="E2407" i="18"/>
  <c r="E2406" i="18"/>
  <c r="E2405" i="18"/>
  <c r="E2404" i="18"/>
  <c r="E2403" i="18"/>
  <c r="E2402" i="18"/>
  <c r="E2401" i="18"/>
  <c r="E2400" i="18"/>
  <c r="E2399" i="18"/>
  <c r="E2398" i="18"/>
  <c r="E2397" i="18"/>
  <c r="E2396" i="18"/>
  <c r="E2395" i="18"/>
  <c r="E2394" i="18"/>
  <c r="E2393" i="18"/>
  <c r="E2392" i="18"/>
  <c r="E2391" i="18"/>
  <c r="E2390" i="18"/>
  <c r="E2389" i="18"/>
  <c r="E2388" i="18"/>
  <c r="E2387" i="18"/>
  <c r="E2386" i="18"/>
  <c r="E2385" i="18"/>
  <c r="E2384" i="18"/>
  <c r="E2383" i="18"/>
  <c r="E2382" i="18"/>
  <c r="E2381" i="18"/>
  <c r="E2380" i="18"/>
  <c r="E2379" i="18"/>
  <c r="E2378" i="18"/>
  <c r="E2377" i="18"/>
  <c r="E2376" i="18"/>
  <c r="E2375" i="18"/>
  <c r="E2374" i="18"/>
  <c r="E2373" i="18"/>
  <c r="E2372" i="18"/>
  <c r="E2371" i="18"/>
  <c r="E2370" i="18"/>
  <c r="E2369" i="18"/>
  <c r="E2368" i="18"/>
  <c r="E2367" i="18"/>
  <c r="E2366" i="18"/>
  <c r="E2365" i="18"/>
  <c r="E2364" i="18"/>
  <c r="E2363" i="18"/>
  <c r="E2362" i="18"/>
  <c r="E2361" i="18"/>
  <c r="E2360" i="18"/>
  <c r="E2359" i="18"/>
  <c r="E2358" i="18"/>
  <c r="E2357" i="18"/>
  <c r="E2356" i="18"/>
  <c r="E2355" i="18"/>
  <c r="E2354" i="18"/>
  <c r="E2353" i="18"/>
  <c r="E2352" i="18"/>
  <c r="E2351" i="18"/>
  <c r="E2350" i="18"/>
  <c r="E2349" i="18"/>
  <c r="E2348" i="18"/>
  <c r="E2347" i="18"/>
  <c r="E2346" i="18"/>
  <c r="E2345" i="18"/>
  <c r="E2344" i="18"/>
  <c r="E2343" i="18"/>
  <c r="E2342" i="18"/>
  <c r="E2341" i="18"/>
  <c r="E2340" i="18"/>
  <c r="E2339" i="18"/>
  <c r="E2338" i="18"/>
  <c r="E2337" i="18"/>
  <c r="E2336" i="18"/>
  <c r="E2335" i="18"/>
  <c r="E2334" i="18"/>
  <c r="E2333" i="18"/>
  <c r="E2332" i="18"/>
  <c r="E2331" i="18"/>
  <c r="E2330" i="18"/>
  <c r="E2329" i="18"/>
  <c r="E2328" i="18"/>
  <c r="E2327" i="18"/>
  <c r="E2326" i="18"/>
  <c r="E2325" i="18"/>
  <c r="E2324" i="18"/>
  <c r="E2323" i="18"/>
  <c r="E2322" i="18"/>
  <c r="E2321" i="18"/>
  <c r="E2320" i="18"/>
  <c r="E2319" i="18"/>
  <c r="E2318" i="18"/>
  <c r="E2317" i="18"/>
  <c r="E2316" i="18"/>
  <c r="E2315" i="18"/>
  <c r="E2314" i="18"/>
  <c r="E2313" i="18"/>
  <c r="E2312" i="18"/>
  <c r="E2311" i="18"/>
  <c r="E2310" i="18"/>
  <c r="E2309" i="18"/>
  <c r="E2308" i="18"/>
  <c r="E2307" i="18"/>
  <c r="E2306" i="18"/>
  <c r="E2305" i="18"/>
  <c r="E2304" i="18"/>
  <c r="E2303" i="18"/>
  <c r="E2302" i="18"/>
  <c r="E2301" i="18"/>
  <c r="E2300" i="18"/>
  <c r="E2299" i="18"/>
  <c r="E2298" i="18"/>
  <c r="E2297" i="18"/>
  <c r="E2296" i="18"/>
  <c r="E2295" i="18"/>
  <c r="E2294" i="18"/>
  <c r="E2293" i="18"/>
  <c r="E2292" i="18"/>
  <c r="E2291" i="18"/>
  <c r="E2290" i="18"/>
  <c r="E2289" i="18"/>
  <c r="E2288" i="18"/>
  <c r="E2287" i="18"/>
  <c r="E2286" i="18"/>
  <c r="E2285" i="18"/>
  <c r="E2284" i="18"/>
  <c r="E2283" i="18"/>
  <c r="E2282" i="18"/>
  <c r="E2281" i="18"/>
  <c r="E2280" i="18"/>
  <c r="E2279" i="18"/>
  <c r="E2278" i="18"/>
  <c r="E2277" i="18"/>
  <c r="E2276" i="18"/>
  <c r="E2275" i="18"/>
  <c r="E2274" i="18"/>
  <c r="E2273" i="18"/>
  <c r="E2272" i="18"/>
  <c r="E2271" i="18"/>
  <c r="E2270" i="18"/>
  <c r="E2269" i="18"/>
  <c r="E2268" i="18"/>
  <c r="E2267" i="18"/>
  <c r="E2266" i="18"/>
  <c r="E2265" i="18"/>
  <c r="E2264" i="18"/>
  <c r="E2263" i="18"/>
  <c r="E2262" i="18"/>
  <c r="E2261" i="18"/>
  <c r="E2260" i="18"/>
  <c r="E2259" i="18"/>
  <c r="E2258" i="18"/>
  <c r="E2257" i="18"/>
  <c r="E2256" i="18"/>
  <c r="E2255" i="18"/>
  <c r="E2254" i="18"/>
  <c r="E2253" i="18"/>
  <c r="E2252" i="18"/>
  <c r="E2251" i="18"/>
  <c r="E2250" i="18"/>
  <c r="E2249" i="18"/>
  <c r="E2248" i="18"/>
  <c r="E2247" i="18"/>
  <c r="E2246" i="18"/>
  <c r="E2245" i="18"/>
  <c r="E2244" i="18"/>
  <c r="E2243" i="18"/>
  <c r="E2242" i="18"/>
  <c r="E2241" i="18"/>
  <c r="E2240" i="18"/>
  <c r="E2239" i="18"/>
  <c r="E2238" i="18"/>
  <c r="E2237" i="18"/>
  <c r="E2236" i="18"/>
  <c r="E2235" i="18"/>
  <c r="E2234" i="18"/>
  <c r="E2233" i="18"/>
  <c r="E2232" i="18"/>
  <c r="E2231" i="18"/>
  <c r="E2230" i="18"/>
  <c r="E2229" i="18"/>
  <c r="E2228" i="18"/>
  <c r="E2227" i="18"/>
  <c r="E2226" i="18"/>
  <c r="E2225" i="18"/>
  <c r="E2224" i="18"/>
  <c r="E2223" i="18"/>
  <c r="E2222" i="18"/>
  <c r="E2221" i="18"/>
  <c r="E2220" i="18"/>
  <c r="E2219" i="18"/>
  <c r="E2218" i="18"/>
  <c r="E2217" i="18"/>
  <c r="E2216" i="18"/>
  <c r="E2215" i="18"/>
  <c r="E2214" i="18"/>
  <c r="E2213" i="18"/>
  <c r="E2212" i="18"/>
  <c r="E2211" i="18"/>
  <c r="E2210" i="18"/>
  <c r="E2209" i="18"/>
  <c r="E2208" i="18"/>
  <c r="E2207" i="18"/>
  <c r="E2206" i="18"/>
  <c r="E2205" i="18"/>
  <c r="E2204" i="18"/>
  <c r="E2203" i="18"/>
  <c r="E2202" i="18"/>
  <c r="E2201" i="18"/>
  <c r="E2200" i="18"/>
  <c r="E2199" i="18"/>
  <c r="E2198" i="18"/>
  <c r="E2197" i="18"/>
  <c r="E2196" i="18"/>
  <c r="E2195" i="18"/>
  <c r="E2194" i="18"/>
  <c r="E2193" i="18"/>
  <c r="E2192" i="18"/>
  <c r="E2191" i="18"/>
  <c r="E2190" i="18"/>
  <c r="E2189" i="18"/>
  <c r="E2188" i="18"/>
  <c r="E2187" i="18"/>
  <c r="E2186" i="18"/>
  <c r="E2185" i="18"/>
  <c r="E2184" i="18"/>
  <c r="E2183" i="18"/>
  <c r="E2182" i="18"/>
  <c r="E2181" i="18"/>
  <c r="E2180" i="18"/>
  <c r="E2179" i="18"/>
  <c r="E2178" i="18"/>
  <c r="E2177" i="18"/>
  <c r="E2176" i="18"/>
  <c r="E2175" i="18"/>
  <c r="E2174" i="18"/>
  <c r="E2173" i="18"/>
  <c r="E2172" i="18"/>
  <c r="E2171" i="18"/>
  <c r="E2170" i="18"/>
  <c r="E2169" i="18"/>
  <c r="E2168" i="18"/>
  <c r="E2167" i="18"/>
  <c r="E2166" i="18"/>
  <c r="E2165" i="18"/>
  <c r="E2164" i="18"/>
  <c r="E2163" i="18"/>
  <c r="E2162" i="18"/>
  <c r="E2161" i="18"/>
  <c r="E2160" i="18"/>
  <c r="E2159" i="18"/>
  <c r="E2158" i="18"/>
  <c r="E2157" i="18"/>
  <c r="E2156" i="18"/>
  <c r="E2155" i="18"/>
  <c r="E2154" i="18"/>
  <c r="E2153" i="18"/>
  <c r="E2152" i="18"/>
  <c r="E2151" i="18"/>
  <c r="E2150" i="18"/>
  <c r="E2149" i="18"/>
  <c r="E2148" i="18"/>
  <c r="E2147" i="18"/>
  <c r="E2146" i="18"/>
  <c r="E2145" i="18"/>
  <c r="E2144" i="18"/>
  <c r="E2143" i="18"/>
  <c r="E2142" i="18"/>
  <c r="E2141" i="18"/>
  <c r="E2140" i="18"/>
  <c r="E2139" i="18"/>
  <c r="E2138" i="18"/>
  <c r="E2137" i="18"/>
  <c r="E2136" i="18"/>
  <c r="E2135" i="18"/>
  <c r="E2134" i="18"/>
  <c r="E2133" i="18"/>
  <c r="E2132" i="18"/>
  <c r="E2131" i="18"/>
  <c r="E2130" i="18"/>
  <c r="E2129" i="18"/>
  <c r="E2128" i="18"/>
  <c r="E2127" i="18"/>
  <c r="E2126" i="18"/>
  <c r="E2125" i="18"/>
  <c r="E2124" i="18"/>
  <c r="E2123" i="18"/>
  <c r="E2122" i="18"/>
  <c r="E2121" i="18"/>
  <c r="E2120" i="18"/>
  <c r="E2119" i="18"/>
  <c r="E2118" i="18"/>
  <c r="E2117" i="18"/>
  <c r="E2116" i="18"/>
  <c r="E2115" i="18"/>
  <c r="E2114" i="18"/>
  <c r="E2113" i="18"/>
  <c r="E2112" i="18"/>
  <c r="E2111" i="18"/>
  <c r="E2110" i="18"/>
  <c r="E2109" i="18"/>
  <c r="E2108" i="18"/>
  <c r="E2107" i="18"/>
  <c r="E2106" i="18"/>
  <c r="E2105" i="18"/>
  <c r="E2104" i="18"/>
  <c r="E2103" i="18"/>
  <c r="E2102" i="18"/>
  <c r="E2101" i="18"/>
  <c r="E2100" i="18"/>
  <c r="E2099" i="18"/>
  <c r="E2098" i="18"/>
  <c r="E2097" i="18"/>
  <c r="E2096" i="18"/>
  <c r="E2095" i="18"/>
  <c r="E2094" i="18"/>
  <c r="E2093" i="18"/>
  <c r="E2092" i="18"/>
  <c r="E2091" i="18"/>
  <c r="E2090" i="18"/>
  <c r="E2089" i="18"/>
  <c r="E2088" i="18"/>
  <c r="E2087" i="18"/>
  <c r="E2086" i="18"/>
  <c r="E2085" i="18"/>
  <c r="E2084" i="18"/>
  <c r="E2083" i="18"/>
  <c r="E2082" i="18"/>
  <c r="E2081" i="18"/>
  <c r="E2080" i="18"/>
  <c r="E2079" i="18"/>
  <c r="E2078" i="18"/>
  <c r="E2077" i="18"/>
  <c r="E2076" i="18"/>
  <c r="E2075" i="18"/>
  <c r="E2074" i="18"/>
  <c r="E2073" i="18"/>
  <c r="E2072" i="18"/>
  <c r="E2071" i="18"/>
  <c r="E2070" i="18"/>
  <c r="E2069" i="18"/>
  <c r="E2068" i="18"/>
  <c r="E2067" i="18"/>
  <c r="E2066" i="18"/>
  <c r="E2065" i="18"/>
  <c r="E2064" i="18"/>
  <c r="E2063" i="18"/>
  <c r="E2062" i="18"/>
  <c r="E2061" i="18"/>
  <c r="E2060" i="18"/>
  <c r="E2059" i="18"/>
  <c r="E2058" i="18"/>
  <c r="E2057" i="18"/>
  <c r="E2056" i="18"/>
  <c r="E2055" i="18"/>
  <c r="E2054" i="18"/>
  <c r="E2053" i="18"/>
  <c r="E2052" i="18"/>
  <c r="E2051" i="18"/>
  <c r="E2050" i="18"/>
  <c r="E2049" i="18"/>
  <c r="E2048" i="18"/>
  <c r="E2047" i="18"/>
  <c r="E2046" i="18"/>
  <c r="E2045" i="18"/>
  <c r="E2044" i="18"/>
  <c r="E2043" i="18"/>
  <c r="E2042" i="18"/>
  <c r="E2041" i="18"/>
  <c r="E2040" i="18"/>
  <c r="E2039" i="18"/>
  <c r="E2038" i="18"/>
  <c r="E2037" i="18"/>
  <c r="E2036" i="18"/>
  <c r="E2035" i="18"/>
  <c r="E2034" i="18"/>
  <c r="E2033" i="18"/>
  <c r="E2032" i="18"/>
  <c r="E2031" i="18"/>
  <c r="E2030" i="18"/>
  <c r="E2029" i="18"/>
  <c r="E2028" i="18"/>
  <c r="E2027" i="18"/>
  <c r="E2026" i="18"/>
  <c r="E2025" i="18"/>
  <c r="E2024" i="18"/>
  <c r="E2023" i="18"/>
  <c r="E2022" i="18"/>
  <c r="E2021" i="18"/>
  <c r="E2020" i="18"/>
  <c r="E2019" i="18"/>
  <c r="E2018" i="18"/>
  <c r="E2017" i="18"/>
  <c r="E2016" i="18"/>
  <c r="E2015" i="18"/>
  <c r="E2014" i="18"/>
  <c r="E2013" i="18"/>
  <c r="E2012" i="18"/>
  <c r="E2011" i="18"/>
  <c r="E2010" i="18"/>
  <c r="E2009" i="18"/>
  <c r="E2008" i="18"/>
  <c r="E2007" i="18"/>
  <c r="E2006" i="18"/>
  <c r="E2005" i="18"/>
  <c r="E2004" i="18"/>
  <c r="E2003" i="18"/>
  <c r="E2002" i="18"/>
  <c r="E2001" i="18"/>
  <c r="E2000" i="18"/>
  <c r="E1999" i="18"/>
  <c r="E1998" i="18"/>
  <c r="E1997" i="18"/>
  <c r="E1996" i="18"/>
  <c r="E1995" i="18"/>
  <c r="E1994" i="18"/>
  <c r="E1993" i="18"/>
  <c r="E1992" i="18"/>
  <c r="E1991" i="18"/>
  <c r="E1990" i="18"/>
  <c r="E1989" i="18"/>
  <c r="E1988" i="18"/>
  <c r="E1987" i="18"/>
  <c r="E1986" i="18"/>
  <c r="E1985" i="18"/>
  <c r="E1984" i="18"/>
  <c r="E1983" i="18"/>
  <c r="E1982" i="18"/>
  <c r="E1981" i="18"/>
  <c r="E1980" i="18"/>
  <c r="E1979" i="18"/>
  <c r="E1978" i="18"/>
  <c r="E1977" i="18"/>
  <c r="E1976" i="18"/>
  <c r="E1975" i="18"/>
  <c r="E1974" i="18"/>
  <c r="E1973" i="18"/>
  <c r="E1972" i="18"/>
  <c r="E1971" i="18"/>
  <c r="E1970" i="18"/>
  <c r="E1969" i="18"/>
  <c r="E1968" i="18"/>
  <c r="E1967" i="18"/>
  <c r="E1966" i="18"/>
  <c r="E1965" i="18"/>
  <c r="E1964" i="18"/>
  <c r="E1963" i="18"/>
  <c r="E1962" i="18"/>
  <c r="E1961" i="18"/>
  <c r="E1960" i="18"/>
  <c r="E1959" i="18"/>
  <c r="E1958" i="18"/>
  <c r="E1957" i="18"/>
  <c r="E1956" i="18"/>
  <c r="E1955" i="18"/>
  <c r="E1954" i="18"/>
  <c r="E1953" i="18"/>
  <c r="E1952" i="18"/>
  <c r="E1951" i="18"/>
  <c r="E1950" i="18"/>
  <c r="E1949" i="18"/>
  <c r="E1948" i="18"/>
  <c r="E1947" i="18"/>
  <c r="E1946" i="18"/>
  <c r="E1945" i="18"/>
  <c r="E1944" i="18"/>
  <c r="E1943" i="18"/>
  <c r="E1942" i="18"/>
  <c r="E1941" i="18"/>
  <c r="E1940" i="18"/>
  <c r="E1939" i="18"/>
  <c r="E1938" i="18"/>
  <c r="E1937" i="18"/>
  <c r="E1936" i="18"/>
  <c r="E1935" i="18"/>
  <c r="E1934" i="18"/>
  <c r="E1933" i="18"/>
  <c r="E1932" i="18"/>
  <c r="E1931" i="18"/>
  <c r="E1930" i="18"/>
  <c r="E1929" i="18"/>
  <c r="E1928" i="18"/>
  <c r="E1927" i="18"/>
  <c r="E1926" i="18"/>
  <c r="E1925" i="18"/>
  <c r="E1924" i="18"/>
  <c r="E1923" i="18"/>
  <c r="E1922" i="18"/>
  <c r="E1921" i="18"/>
  <c r="E1920" i="18"/>
  <c r="E1919" i="18"/>
  <c r="E1918" i="18"/>
  <c r="E1917" i="18"/>
  <c r="E1916" i="18"/>
  <c r="E1915" i="18"/>
  <c r="E1914" i="18"/>
  <c r="E1913" i="18"/>
  <c r="E1912" i="18"/>
  <c r="E1911" i="18"/>
  <c r="E1910" i="18"/>
  <c r="E1909" i="18"/>
  <c r="E1908" i="18"/>
  <c r="E1907" i="18"/>
  <c r="E1906" i="18"/>
  <c r="E1905" i="18"/>
  <c r="E1904" i="18"/>
  <c r="E1903" i="18"/>
  <c r="E1902" i="18"/>
  <c r="E1901" i="18"/>
  <c r="E1900" i="18"/>
  <c r="E1899" i="18"/>
  <c r="E1898" i="18"/>
  <c r="E1897" i="18"/>
  <c r="E1896" i="18"/>
  <c r="E1895" i="18"/>
  <c r="E1894" i="18"/>
  <c r="E1893" i="18"/>
  <c r="E1892" i="18"/>
  <c r="E1891" i="18"/>
  <c r="E1890" i="18"/>
  <c r="E1889" i="18"/>
  <c r="E1888" i="18"/>
  <c r="E1887" i="18"/>
  <c r="E1886" i="18"/>
  <c r="E1885" i="18"/>
  <c r="E1884" i="18"/>
  <c r="E1883" i="18"/>
  <c r="E1882" i="18"/>
  <c r="E1881" i="18"/>
  <c r="E1880" i="18"/>
  <c r="E1879" i="18"/>
  <c r="E1878" i="18"/>
  <c r="E1877" i="18"/>
  <c r="E1876" i="18"/>
  <c r="E1875" i="18"/>
  <c r="E1874" i="18"/>
  <c r="E1873" i="18"/>
  <c r="E1872" i="18"/>
  <c r="E1871" i="18"/>
  <c r="E1870" i="18"/>
  <c r="E1869" i="18"/>
  <c r="E1868" i="18"/>
  <c r="E1867" i="18"/>
  <c r="E1866" i="18"/>
  <c r="E1865" i="18"/>
  <c r="E1864" i="18"/>
  <c r="E1863" i="18"/>
  <c r="E1862" i="18"/>
  <c r="E1861" i="18"/>
  <c r="E1860" i="18"/>
  <c r="E1859" i="18"/>
  <c r="E1858" i="18"/>
  <c r="E1857" i="18"/>
  <c r="E1856" i="18"/>
  <c r="E1855" i="18"/>
  <c r="E1854" i="18"/>
  <c r="E1853" i="18"/>
  <c r="E1852" i="18"/>
  <c r="E1851" i="18"/>
  <c r="E1850" i="18"/>
  <c r="E1849" i="18"/>
  <c r="E1848" i="18"/>
  <c r="E1847" i="18"/>
  <c r="E1846" i="18"/>
  <c r="E1845" i="18"/>
  <c r="E1844" i="18"/>
  <c r="E1843" i="18"/>
  <c r="E1842" i="18"/>
  <c r="E1841" i="18"/>
  <c r="E1840" i="18"/>
  <c r="E1839" i="18"/>
  <c r="E1838" i="18"/>
  <c r="E1837" i="18"/>
  <c r="E1836" i="18"/>
  <c r="E1835" i="18"/>
  <c r="E1834" i="18"/>
  <c r="E1833" i="18"/>
  <c r="E1832" i="18"/>
  <c r="E1831" i="18"/>
  <c r="E1830" i="18"/>
  <c r="E1829" i="18"/>
  <c r="E1828" i="18"/>
  <c r="E1827" i="18"/>
  <c r="E1826" i="18"/>
  <c r="E1825" i="18"/>
  <c r="E1824" i="18"/>
  <c r="E1823" i="18"/>
  <c r="E1822" i="18"/>
  <c r="E1821" i="18"/>
  <c r="E1820" i="18"/>
  <c r="E1819" i="18"/>
  <c r="E1818" i="18"/>
  <c r="E1817" i="18"/>
  <c r="E1816" i="18"/>
  <c r="E1815" i="18"/>
  <c r="E1814" i="18"/>
  <c r="E1813" i="18"/>
  <c r="E1812" i="18"/>
  <c r="E1811" i="18"/>
  <c r="E1810" i="18"/>
  <c r="E1809" i="18"/>
  <c r="E1808" i="18"/>
  <c r="E1807" i="18"/>
  <c r="E1806" i="18"/>
  <c r="E1805" i="18"/>
  <c r="E1804" i="18"/>
  <c r="E1803" i="18"/>
  <c r="E1802" i="18"/>
  <c r="E1801" i="18"/>
  <c r="E1800" i="18"/>
  <c r="E1799" i="18"/>
  <c r="E1798" i="18"/>
  <c r="E1797" i="18"/>
  <c r="E1796" i="18"/>
  <c r="E1795" i="18"/>
  <c r="E1794" i="18"/>
  <c r="E1793" i="18"/>
  <c r="E1792" i="18"/>
  <c r="E1791" i="18"/>
  <c r="E1790" i="18"/>
  <c r="E1789" i="18"/>
  <c r="E1788" i="18"/>
  <c r="E1787" i="18"/>
  <c r="E1786" i="18"/>
  <c r="E1785" i="18"/>
  <c r="E1784" i="18"/>
  <c r="E1783" i="18"/>
  <c r="E1782" i="18"/>
  <c r="E1781" i="18"/>
  <c r="E1780" i="18"/>
  <c r="E1779" i="18"/>
  <c r="E1778" i="18"/>
  <c r="E1777" i="18"/>
  <c r="E1776" i="18"/>
  <c r="E1775" i="18"/>
  <c r="E1774" i="18"/>
  <c r="E1773" i="18"/>
  <c r="E1772" i="18"/>
  <c r="E1771" i="18"/>
  <c r="E1770" i="18"/>
  <c r="E1769" i="18"/>
  <c r="E1768" i="18"/>
  <c r="E1767" i="18"/>
  <c r="E1766" i="18"/>
  <c r="E1765" i="18"/>
  <c r="E1764" i="18"/>
  <c r="E1763" i="18"/>
  <c r="E1762" i="18"/>
  <c r="E1761" i="18"/>
  <c r="E1760" i="18"/>
  <c r="E1759" i="18"/>
  <c r="E1758" i="18"/>
  <c r="E1757" i="18"/>
  <c r="E1756" i="18"/>
  <c r="E1755" i="18"/>
  <c r="E1754" i="18"/>
  <c r="E1753" i="18"/>
  <c r="E1752" i="18"/>
  <c r="E1751" i="18"/>
  <c r="E1750" i="18"/>
  <c r="E1749" i="18"/>
  <c r="E1748" i="18"/>
  <c r="E1747" i="18"/>
  <c r="E1746" i="18"/>
  <c r="E1745" i="18"/>
  <c r="E1744" i="18"/>
  <c r="E1743" i="18"/>
  <c r="E1742" i="18"/>
  <c r="E1741" i="18"/>
  <c r="E1740" i="18"/>
  <c r="E1739" i="18"/>
  <c r="E1738" i="18"/>
  <c r="E1737" i="18"/>
  <c r="E1736" i="18"/>
  <c r="E1735" i="18"/>
  <c r="E1734" i="18"/>
  <c r="E1733" i="18"/>
  <c r="E1732" i="18"/>
  <c r="E1731" i="18"/>
  <c r="E1730" i="18"/>
  <c r="E1729" i="18"/>
  <c r="E1728" i="18"/>
  <c r="E1727" i="18"/>
  <c r="E1726" i="18"/>
  <c r="E1725" i="18"/>
  <c r="E1724" i="18"/>
  <c r="E1723" i="18"/>
  <c r="E1722" i="18"/>
  <c r="E1721" i="18"/>
  <c r="E1720" i="18"/>
  <c r="E1719" i="18"/>
  <c r="E1718" i="18"/>
  <c r="E1717" i="18"/>
  <c r="E1716" i="18"/>
  <c r="E1715" i="18"/>
  <c r="E1714" i="18"/>
  <c r="E1713" i="18"/>
  <c r="E1712" i="18"/>
  <c r="E1711" i="18"/>
  <c r="E1710" i="18"/>
  <c r="E1709" i="18"/>
  <c r="E1708" i="18"/>
  <c r="E1707" i="18"/>
  <c r="E1706" i="18"/>
  <c r="E1705" i="18"/>
  <c r="E1704" i="18"/>
  <c r="E1703" i="18"/>
  <c r="E1702" i="18"/>
  <c r="E1701" i="18"/>
  <c r="E1700" i="18"/>
  <c r="E1699" i="18"/>
  <c r="E1698" i="18"/>
  <c r="E1697" i="18"/>
  <c r="E1696" i="18"/>
  <c r="E1695" i="18"/>
  <c r="E1694" i="18"/>
  <c r="E1693" i="18"/>
  <c r="E1692" i="18"/>
  <c r="E1691" i="18"/>
  <c r="E1690" i="18"/>
  <c r="E1689" i="18"/>
  <c r="E1688" i="18"/>
  <c r="E1687" i="18"/>
  <c r="E1686" i="18"/>
  <c r="E1685" i="18"/>
  <c r="E1684" i="18"/>
  <c r="E1683" i="18"/>
  <c r="E1682" i="18"/>
  <c r="E1681" i="18"/>
  <c r="E1680" i="18"/>
  <c r="E1679" i="18"/>
  <c r="E1678" i="18"/>
  <c r="E1677" i="18"/>
  <c r="E1676" i="18"/>
  <c r="E1675" i="18"/>
  <c r="E1674" i="18"/>
  <c r="E1673" i="18"/>
  <c r="E1672" i="18"/>
  <c r="E1671" i="18"/>
  <c r="E1670" i="18"/>
  <c r="E1669" i="18"/>
  <c r="E1668" i="18"/>
  <c r="E1667" i="18"/>
  <c r="E1666" i="18"/>
  <c r="E1665" i="18"/>
  <c r="E1664" i="18"/>
  <c r="E1663" i="18"/>
  <c r="E1662" i="18"/>
  <c r="E1661" i="18"/>
  <c r="E1660" i="18"/>
  <c r="E1659" i="18"/>
  <c r="E1658" i="18"/>
  <c r="E1657" i="18"/>
  <c r="E1656" i="18"/>
  <c r="E1655" i="18"/>
  <c r="E1654" i="18"/>
  <c r="E1653" i="18"/>
  <c r="E1652" i="18"/>
  <c r="E1651" i="18"/>
  <c r="E1650" i="18"/>
  <c r="E1649" i="18"/>
  <c r="E1648" i="18"/>
  <c r="E1647" i="18"/>
  <c r="E1646" i="18"/>
  <c r="E1645" i="18"/>
  <c r="E1644" i="18"/>
  <c r="E1643" i="18"/>
  <c r="E1642" i="18"/>
  <c r="E1641" i="18"/>
  <c r="E1640" i="18"/>
  <c r="E1639" i="18"/>
  <c r="E1638" i="18"/>
  <c r="E1637" i="18"/>
  <c r="E1636" i="18"/>
  <c r="E1635" i="18"/>
  <c r="E1634" i="18"/>
  <c r="E1633" i="18"/>
  <c r="E1632" i="18"/>
  <c r="E1631" i="18"/>
  <c r="E1630" i="18"/>
  <c r="E1629" i="18"/>
  <c r="E1628" i="18"/>
  <c r="E1627" i="18"/>
  <c r="E1626" i="18"/>
  <c r="E1625" i="18"/>
  <c r="E1624" i="18"/>
  <c r="E1623" i="18"/>
  <c r="E1622" i="18"/>
  <c r="E1621" i="18"/>
  <c r="E1620" i="18"/>
  <c r="E1619" i="18"/>
  <c r="E1618" i="18"/>
  <c r="E1617" i="18"/>
  <c r="E1616" i="18"/>
  <c r="E1615" i="18"/>
  <c r="E1614" i="18"/>
  <c r="E1613" i="18"/>
  <c r="E1612" i="18"/>
  <c r="E1611" i="18"/>
  <c r="E1610" i="18"/>
  <c r="E1609" i="18"/>
  <c r="E1608" i="18"/>
  <c r="E1607" i="18"/>
  <c r="E1606" i="18"/>
  <c r="E1605" i="18"/>
  <c r="E1604" i="18"/>
  <c r="E1603" i="18"/>
  <c r="E1602" i="18"/>
  <c r="E1601" i="18"/>
  <c r="E1600" i="18"/>
  <c r="E1599" i="18"/>
  <c r="E1598" i="18"/>
  <c r="E1597" i="18"/>
  <c r="E1596" i="18"/>
  <c r="E1595" i="18"/>
  <c r="E1594" i="18"/>
  <c r="E1593" i="18"/>
  <c r="E1592" i="18"/>
  <c r="E1591" i="18"/>
  <c r="E1590" i="18"/>
  <c r="E1589" i="18"/>
  <c r="E1588" i="18"/>
  <c r="E1587" i="18"/>
  <c r="E1586" i="18"/>
  <c r="E1585" i="18"/>
  <c r="E1584" i="18"/>
  <c r="E1583" i="18"/>
  <c r="E1582" i="18"/>
  <c r="E1581" i="18"/>
  <c r="E1580" i="18"/>
  <c r="E1579" i="18"/>
  <c r="E1578" i="18"/>
  <c r="E1577" i="18"/>
  <c r="E1576" i="18"/>
  <c r="E1575" i="18"/>
  <c r="E1574" i="18"/>
  <c r="E1573" i="18"/>
  <c r="E1572" i="18"/>
  <c r="E1571" i="18"/>
  <c r="E1570" i="18"/>
  <c r="E1569" i="18"/>
  <c r="E1568" i="18"/>
  <c r="E1567" i="18"/>
  <c r="E1566" i="18"/>
  <c r="E1565" i="18"/>
  <c r="E1564" i="18"/>
  <c r="E1563" i="18"/>
  <c r="E1562" i="18"/>
  <c r="E1561" i="18"/>
  <c r="E1560" i="18"/>
  <c r="E1559" i="18"/>
  <c r="E1558" i="18"/>
  <c r="E1557" i="18"/>
  <c r="E1556" i="18"/>
  <c r="E1555" i="18"/>
  <c r="E1554" i="18"/>
  <c r="E1553" i="18"/>
  <c r="E1552" i="18"/>
  <c r="E1551" i="18"/>
  <c r="E1550" i="18"/>
  <c r="E1549" i="18"/>
  <c r="E1548" i="18"/>
  <c r="E1547" i="18"/>
  <c r="E1546" i="18"/>
  <c r="E1545" i="18"/>
  <c r="E1544" i="18"/>
  <c r="E1543" i="18"/>
  <c r="E1542" i="18"/>
  <c r="E1541" i="18"/>
  <c r="E1540" i="18"/>
  <c r="E1539" i="18"/>
  <c r="E1538" i="18"/>
  <c r="E1537" i="18"/>
  <c r="E1536" i="18"/>
  <c r="E1535" i="18"/>
  <c r="E1534" i="18"/>
  <c r="E1533" i="18"/>
  <c r="E1532" i="18"/>
  <c r="E1531" i="18"/>
  <c r="E1530" i="18"/>
  <c r="E1529" i="18"/>
  <c r="E1528" i="18"/>
  <c r="E1527" i="18"/>
  <c r="E1526" i="18"/>
  <c r="E1525" i="18"/>
  <c r="E1524" i="18"/>
  <c r="E1523" i="18"/>
  <c r="E1522" i="18"/>
  <c r="E1521" i="18"/>
  <c r="E1520" i="18"/>
  <c r="E1519" i="18"/>
  <c r="E1518" i="18"/>
  <c r="E1517" i="18"/>
  <c r="E1516" i="18"/>
  <c r="E1515" i="18"/>
  <c r="E1514" i="18"/>
  <c r="E1513" i="18"/>
  <c r="E1512" i="18"/>
  <c r="E1511" i="18"/>
  <c r="E1510" i="18"/>
  <c r="E1509" i="18"/>
  <c r="E1508" i="18"/>
  <c r="E1507" i="18"/>
  <c r="E1506" i="18"/>
  <c r="E1505" i="18"/>
  <c r="E1504" i="18"/>
  <c r="E1503" i="18"/>
  <c r="E1502" i="18"/>
  <c r="E1501" i="18"/>
  <c r="E1500" i="18"/>
  <c r="E1499" i="18"/>
  <c r="E1498" i="18"/>
  <c r="E1497" i="18"/>
  <c r="E1496" i="18"/>
  <c r="E1495" i="18"/>
  <c r="E1494" i="18"/>
  <c r="E1493" i="18"/>
  <c r="E1492" i="18"/>
  <c r="E1491" i="18"/>
  <c r="E1490" i="18"/>
  <c r="E1489" i="18"/>
  <c r="E1488" i="18"/>
  <c r="E1487" i="18"/>
  <c r="E1486" i="18"/>
  <c r="E1485" i="18"/>
  <c r="E1484" i="18"/>
  <c r="E1483" i="18"/>
  <c r="E1482" i="18"/>
  <c r="E1481" i="18"/>
  <c r="E1480" i="18"/>
  <c r="E1479" i="18"/>
  <c r="E1478" i="18"/>
  <c r="E1477" i="18"/>
  <c r="E1476" i="18"/>
  <c r="E1475" i="18"/>
  <c r="E1474" i="18"/>
  <c r="E1473" i="18"/>
  <c r="E1472" i="18"/>
  <c r="E1471" i="18"/>
  <c r="E1470" i="18"/>
  <c r="E1469" i="18"/>
  <c r="E1468" i="18"/>
  <c r="E1467" i="18"/>
  <c r="E1466" i="18"/>
  <c r="E1465" i="18"/>
  <c r="E1464" i="18"/>
  <c r="E1463" i="18"/>
  <c r="E1462" i="18"/>
  <c r="E1461" i="18"/>
  <c r="E1460" i="18"/>
  <c r="E1459" i="18"/>
  <c r="E1458" i="18"/>
  <c r="E1457" i="18"/>
  <c r="E1456" i="18"/>
  <c r="E1455" i="18"/>
  <c r="E1454" i="18"/>
  <c r="E1453" i="18"/>
  <c r="E1452" i="18"/>
  <c r="E1451" i="18"/>
  <c r="E1450" i="18"/>
  <c r="E1449" i="18"/>
  <c r="E1448" i="18"/>
  <c r="E1447" i="18"/>
  <c r="E1446" i="18"/>
  <c r="E1445" i="18"/>
  <c r="E1444" i="18"/>
  <c r="E1443" i="18"/>
  <c r="E1442" i="18"/>
  <c r="E1441" i="18"/>
  <c r="E1440" i="18"/>
  <c r="E1439" i="18"/>
  <c r="E1438" i="18"/>
  <c r="E1437" i="18"/>
  <c r="E1436" i="18"/>
  <c r="E1435" i="18"/>
  <c r="E1434" i="18"/>
  <c r="E1433" i="18"/>
  <c r="E1432" i="18"/>
  <c r="E1431" i="18"/>
  <c r="E1430" i="18"/>
  <c r="E1429" i="18"/>
  <c r="E1428" i="18"/>
  <c r="E1427" i="18"/>
  <c r="E1426" i="18"/>
  <c r="E1425" i="18"/>
  <c r="E1424" i="18"/>
  <c r="E1423" i="18"/>
  <c r="E1422" i="18"/>
  <c r="E1421" i="18"/>
  <c r="E1420" i="18"/>
  <c r="E1419" i="18"/>
  <c r="E1418" i="18"/>
  <c r="E1417" i="18"/>
  <c r="E1416" i="18"/>
  <c r="E1415" i="18"/>
  <c r="E1414" i="18"/>
  <c r="E1413" i="18"/>
  <c r="E1412" i="18"/>
  <c r="E1411" i="18"/>
  <c r="E1410" i="18"/>
  <c r="E1409" i="18"/>
  <c r="E1408" i="18"/>
  <c r="E1407" i="18"/>
  <c r="E1406" i="18"/>
  <c r="E1405" i="18"/>
  <c r="E1404" i="18"/>
  <c r="E1403" i="18"/>
  <c r="E1402" i="18"/>
  <c r="E1401" i="18"/>
  <c r="E1400" i="18"/>
  <c r="E1399" i="18"/>
  <c r="E1398" i="18"/>
  <c r="E1397" i="18"/>
  <c r="E1396" i="18"/>
  <c r="E1395" i="18"/>
  <c r="E1394" i="18"/>
  <c r="E1393" i="18"/>
  <c r="E1392" i="18"/>
  <c r="E1391" i="18"/>
  <c r="E1390" i="18"/>
  <c r="E1389" i="18"/>
  <c r="E1388" i="18"/>
  <c r="E1387" i="18"/>
  <c r="E1386" i="18"/>
  <c r="E1385" i="18"/>
  <c r="E1384" i="18"/>
  <c r="E1383" i="18"/>
  <c r="E1382" i="18"/>
  <c r="E1381" i="18"/>
  <c r="E1380" i="18"/>
  <c r="E1379" i="18"/>
  <c r="E1378" i="18"/>
  <c r="E1377" i="18"/>
  <c r="E1376" i="18"/>
  <c r="E1375" i="18"/>
  <c r="E1374" i="18"/>
  <c r="E1373" i="18"/>
  <c r="E1372" i="18"/>
  <c r="E1371" i="18"/>
  <c r="E1370" i="18"/>
  <c r="E1369" i="18"/>
  <c r="E1368" i="18"/>
  <c r="E1367" i="18"/>
  <c r="E1366" i="18"/>
  <c r="E1365" i="18"/>
  <c r="E1364" i="18"/>
  <c r="E1363" i="18"/>
  <c r="E1362" i="18"/>
  <c r="E1361" i="18"/>
  <c r="E1360" i="18"/>
  <c r="E1359" i="18"/>
  <c r="E1358" i="18"/>
  <c r="E1357" i="18"/>
  <c r="E1356" i="18"/>
  <c r="E1355" i="18"/>
  <c r="E1354" i="18"/>
  <c r="E1353" i="18"/>
  <c r="E1352" i="18"/>
  <c r="E1351" i="18"/>
  <c r="E1350" i="18"/>
  <c r="E1349" i="18"/>
  <c r="E1348" i="18"/>
  <c r="E1347" i="18"/>
  <c r="E1346" i="18"/>
  <c r="E1345" i="18"/>
  <c r="E1344" i="18"/>
  <c r="E1343" i="18"/>
  <c r="E1342" i="18"/>
  <c r="E1341" i="18"/>
  <c r="E1340" i="18"/>
  <c r="E1339" i="18"/>
  <c r="E1338" i="18"/>
  <c r="E1337" i="18"/>
  <c r="E1336" i="18"/>
  <c r="E1335" i="18"/>
  <c r="E1334" i="18"/>
  <c r="E1333" i="18"/>
  <c r="E1332" i="18"/>
  <c r="E1331" i="18"/>
  <c r="E1330" i="18"/>
  <c r="E1329" i="18"/>
  <c r="E1328" i="18"/>
  <c r="E1327" i="18"/>
  <c r="E1326" i="18"/>
  <c r="E1325" i="18"/>
  <c r="E1324" i="18"/>
  <c r="E1323" i="18"/>
  <c r="E1322" i="18"/>
  <c r="E1321" i="18"/>
  <c r="E1320" i="18"/>
  <c r="E1319" i="18"/>
  <c r="E1318" i="18"/>
  <c r="E1317" i="18"/>
  <c r="E1316" i="18"/>
  <c r="E1315" i="18"/>
  <c r="E1314" i="18"/>
  <c r="E1313" i="18"/>
  <c r="E1312" i="18"/>
  <c r="E1311" i="18"/>
  <c r="E1310" i="18"/>
  <c r="E1309" i="18"/>
  <c r="E1308" i="18"/>
  <c r="E1307" i="18"/>
  <c r="E1306" i="18"/>
  <c r="E1305" i="18"/>
  <c r="E1304" i="18"/>
  <c r="E1303" i="18"/>
  <c r="E1302" i="18"/>
  <c r="E1301" i="18"/>
  <c r="E1300" i="18"/>
  <c r="E1299" i="18"/>
  <c r="E1298" i="18"/>
  <c r="E1297" i="18"/>
  <c r="E1296" i="18"/>
  <c r="E1295" i="18"/>
  <c r="E1294" i="18"/>
  <c r="E1293" i="18"/>
  <c r="E1292" i="18"/>
  <c r="E1291" i="18"/>
  <c r="E1290" i="18"/>
  <c r="E1289" i="18"/>
  <c r="E1288" i="18"/>
  <c r="E1287" i="18"/>
  <c r="E1286" i="18"/>
  <c r="E1285" i="18"/>
  <c r="E1284" i="18"/>
  <c r="E1283" i="18"/>
  <c r="E1282" i="18"/>
  <c r="E1281" i="18"/>
  <c r="E1280" i="18"/>
  <c r="E1279" i="18"/>
  <c r="E1278" i="18"/>
  <c r="E1277" i="18"/>
  <c r="E1276" i="18"/>
  <c r="E1275" i="18"/>
  <c r="E1274" i="18"/>
  <c r="E1273" i="18"/>
  <c r="E1272" i="18"/>
  <c r="E1271" i="18"/>
  <c r="E1270" i="18"/>
  <c r="E1269" i="18"/>
  <c r="E1268" i="18"/>
  <c r="E1267" i="18"/>
  <c r="E1266" i="18"/>
  <c r="E1265" i="18"/>
  <c r="E1264" i="18"/>
  <c r="E1263" i="18"/>
  <c r="E1262" i="18"/>
  <c r="E1261" i="18"/>
  <c r="E1260" i="18"/>
  <c r="E1259" i="18"/>
  <c r="E1258" i="18"/>
  <c r="E1257" i="18"/>
  <c r="E1256" i="18"/>
  <c r="E1255" i="18"/>
  <c r="E1254" i="18"/>
  <c r="E1253" i="18"/>
  <c r="E1252" i="18"/>
  <c r="E1251" i="18"/>
  <c r="E1250" i="18"/>
  <c r="E1249" i="18"/>
  <c r="E1248" i="18"/>
  <c r="E1247" i="18"/>
  <c r="E1246" i="18"/>
  <c r="E1245" i="18"/>
  <c r="E1244" i="18"/>
  <c r="E1243" i="18"/>
  <c r="E1242" i="18"/>
  <c r="E1241" i="18"/>
  <c r="E1240" i="18"/>
  <c r="E1239" i="18"/>
  <c r="E1238" i="18"/>
  <c r="E1237" i="18"/>
  <c r="E1236" i="18"/>
  <c r="E1235" i="18"/>
  <c r="E1234" i="18"/>
  <c r="E1233" i="18"/>
  <c r="E1232" i="18"/>
  <c r="E1231" i="18"/>
  <c r="E1230" i="18"/>
  <c r="E1229" i="18"/>
  <c r="E1228" i="18"/>
  <c r="E1227" i="18"/>
  <c r="E1226" i="18"/>
  <c r="E1225" i="18"/>
  <c r="E1224" i="18"/>
  <c r="E1223" i="18"/>
  <c r="E1222" i="18"/>
  <c r="E1221" i="18"/>
  <c r="E1220" i="18"/>
  <c r="E1219" i="18"/>
  <c r="E1218" i="18"/>
  <c r="E1217" i="18"/>
  <c r="E1216" i="18"/>
  <c r="E1215" i="18"/>
  <c r="E1214" i="18"/>
  <c r="E1213" i="18"/>
  <c r="E1212" i="18"/>
  <c r="E1211" i="18"/>
  <c r="E1210" i="18"/>
  <c r="E1209" i="18"/>
  <c r="E1208" i="18"/>
  <c r="E1207" i="18"/>
  <c r="E1206" i="18"/>
  <c r="E1205" i="18"/>
  <c r="E1204" i="18"/>
  <c r="E1203" i="18"/>
  <c r="E1202" i="18"/>
  <c r="E1201" i="18"/>
  <c r="E1200" i="18"/>
  <c r="E1199" i="18"/>
  <c r="E1198" i="18"/>
  <c r="E1197" i="18"/>
  <c r="E1196" i="18"/>
  <c r="E1195" i="18"/>
  <c r="E1194" i="18"/>
  <c r="E1193" i="18"/>
  <c r="E1192" i="18"/>
  <c r="E1191" i="18"/>
  <c r="E1190" i="18"/>
  <c r="E1189" i="18"/>
  <c r="E1188" i="18"/>
  <c r="E1187" i="18"/>
  <c r="E1186" i="18"/>
  <c r="E1185" i="18"/>
  <c r="E1184" i="18"/>
  <c r="E1183" i="18"/>
  <c r="E1182" i="18"/>
  <c r="E1181" i="18"/>
  <c r="E1180" i="18"/>
  <c r="E1179" i="18"/>
  <c r="E1178" i="18"/>
  <c r="E1177" i="18"/>
  <c r="E1176" i="18"/>
  <c r="E1175" i="18"/>
  <c r="E1174" i="18"/>
  <c r="E1173" i="18"/>
  <c r="E1172" i="18"/>
  <c r="E1171" i="18"/>
  <c r="E1170" i="18"/>
  <c r="E1169" i="18"/>
  <c r="E1168" i="18"/>
  <c r="E1167" i="18"/>
  <c r="E1166" i="18"/>
  <c r="E1165" i="18"/>
  <c r="E1164" i="18"/>
  <c r="E1163" i="18"/>
  <c r="E1162" i="18"/>
  <c r="E1161" i="18"/>
  <c r="E1160" i="18"/>
  <c r="E1159" i="18"/>
  <c r="E1158" i="18"/>
  <c r="E1157" i="18"/>
  <c r="E1156" i="18"/>
  <c r="E1155" i="18"/>
  <c r="E1154" i="18"/>
  <c r="E1153" i="18"/>
  <c r="E1152" i="18"/>
  <c r="E1151" i="18"/>
  <c r="E1150" i="18"/>
  <c r="E1149" i="18"/>
  <c r="E1148" i="18"/>
  <c r="E1147" i="18"/>
  <c r="E1146" i="18"/>
  <c r="E1145" i="18"/>
  <c r="E1144" i="18"/>
  <c r="E1143" i="18"/>
  <c r="E1142" i="18"/>
  <c r="E1141" i="18"/>
  <c r="E1140" i="18"/>
  <c r="E1139" i="18"/>
  <c r="E1138" i="18"/>
  <c r="E1137" i="18"/>
  <c r="E1136" i="18"/>
  <c r="E1135" i="18"/>
  <c r="E1134" i="18"/>
  <c r="E1133" i="18"/>
  <c r="E1132" i="18"/>
  <c r="E1131" i="18"/>
  <c r="E1130" i="18"/>
  <c r="E1129" i="18"/>
  <c r="E1128" i="18"/>
  <c r="E1127" i="18"/>
  <c r="E1126" i="18"/>
  <c r="E1125" i="18"/>
  <c r="E1124" i="18"/>
  <c r="E1123" i="18"/>
  <c r="E1122" i="18"/>
  <c r="E1121" i="18"/>
  <c r="E1120" i="18"/>
  <c r="E1119" i="18"/>
  <c r="E1118" i="18"/>
  <c r="E1117" i="18"/>
  <c r="E1116" i="18"/>
  <c r="E1115" i="18"/>
  <c r="E1114" i="18"/>
  <c r="E1113" i="18"/>
  <c r="E1112" i="18"/>
  <c r="E1111" i="18"/>
  <c r="E1110" i="18"/>
  <c r="E1109" i="18"/>
  <c r="E1108" i="18"/>
  <c r="E1107" i="18"/>
  <c r="E1106" i="18"/>
  <c r="E1105" i="18"/>
  <c r="E1104" i="18"/>
  <c r="E1103" i="18"/>
  <c r="E1102" i="18"/>
  <c r="E1101" i="18"/>
  <c r="E1100" i="18"/>
  <c r="E1099" i="18"/>
  <c r="E1098" i="18"/>
  <c r="E1097" i="18"/>
  <c r="E1096" i="18"/>
  <c r="E1095" i="18"/>
  <c r="E1094" i="18"/>
  <c r="E1093" i="18"/>
  <c r="E1092" i="18"/>
  <c r="E1091" i="18"/>
  <c r="E1090" i="18"/>
  <c r="E1089" i="18"/>
  <c r="E1088" i="18"/>
  <c r="E1087" i="18"/>
  <c r="E1086" i="18"/>
  <c r="E1085" i="18"/>
  <c r="E1084" i="18"/>
  <c r="E1083" i="18"/>
  <c r="E1082" i="18"/>
  <c r="E1081" i="18"/>
  <c r="E1080" i="18"/>
  <c r="E1079" i="18"/>
  <c r="E1078" i="18"/>
  <c r="E1077" i="18"/>
  <c r="E1076" i="18"/>
  <c r="E1075" i="18"/>
  <c r="E1074" i="18"/>
  <c r="E1073" i="18"/>
  <c r="E1072" i="18"/>
  <c r="E1071" i="18"/>
  <c r="E1070" i="18"/>
  <c r="E1069" i="18"/>
  <c r="E1068" i="18"/>
  <c r="E1067" i="18"/>
  <c r="E1066" i="18"/>
  <c r="E1065" i="18"/>
  <c r="E1064" i="18"/>
  <c r="E1063" i="18"/>
  <c r="E1062" i="18"/>
  <c r="E1061" i="18"/>
  <c r="E1060" i="18"/>
  <c r="E1059" i="18"/>
  <c r="E1058" i="18"/>
  <c r="E1057" i="18"/>
  <c r="E1056" i="18"/>
  <c r="E1055" i="18"/>
  <c r="E1054" i="18"/>
  <c r="E1053" i="18"/>
  <c r="E1052" i="18"/>
  <c r="E1051" i="18"/>
  <c r="E1050" i="18"/>
  <c r="E1049" i="18"/>
  <c r="E1048" i="18"/>
  <c r="E1047" i="18"/>
  <c r="E1046" i="18"/>
  <c r="E1045" i="18"/>
  <c r="E1044" i="18"/>
  <c r="E1043" i="18"/>
  <c r="E1042" i="18"/>
  <c r="E1041" i="18"/>
  <c r="E1040" i="18"/>
  <c r="E1039" i="18"/>
  <c r="E1038" i="18"/>
  <c r="E1037" i="18"/>
  <c r="E1036" i="18"/>
  <c r="E1035" i="18"/>
  <c r="E1034" i="18"/>
  <c r="E1033" i="18"/>
  <c r="E1032" i="18"/>
  <c r="E1031" i="18"/>
  <c r="E1030" i="18"/>
  <c r="E1029" i="18"/>
  <c r="E1028" i="18"/>
  <c r="E1027" i="18"/>
  <c r="E1026" i="18"/>
  <c r="E1025" i="18"/>
  <c r="E1024" i="18"/>
  <c r="E1023" i="18"/>
  <c r="E1022" i="18"/>
  <c r="E1021" i="18"/>
  <c r="E1020" i="18"/>
  <c r="E1019" i="18"/>
  <c r="E1018" i="18"/>
  <c r="E1017" i="18"/>
  <c r="E1016" i="18"/>
  <c r="E1015" i="18"/>
  <c r="E1014" i="18"/>
  <c r="E1013" i="18"/>
  <c r="E1012" i="18"/>
  <c r="E1011" i="18"/>
  <c r="E1010" i="18"/>
  <c r="E1009" i="18"/>
  <c r="E1008" i="18"/>
  <c r="E1007" i="18"/>
  <c r="E1006" i="18"/>
  <c r="E1005" i="18"/>
  <c r="E1004" i="18"/>
  <c r="E1003" i="18"/>
  <c r="E1002" i="18"/>
  <c r="E1001" i="18"/>
  <c r="E1000" i="18"/>
  <c r="E999" i="18"/>
  <c r="E998" i="18"/>
  <c r="E997" i="18"/>
  <c r="E996" i="18"/>
  <c r="E995" i="18"/>
  <c r="E994" i="18"/>
  <c r="E993" i="18"/>
  <c r="E992" i="18"/>
  <c r="E991" i="18"/>
  <c r="E990" i="18"/>
  <c r="E989" i="18"/>
  <c r="E988" i="18"/>
  <c r="E987" i="18"/>
  <c r="E986" i="18"/>
  <c r="E985" i="18"/>
  <c r="E984" i="18"/>
  <c r="E983" i="18"/>
  <c r="E982" i="18"/>
  <c r="E981" i="18"/>
  <c r="E980" i="18"/>
  <c r="E979" i="18"/>
  <c r="E978" i="18"/>
  <c r="E977" i="18"/>
  <c r="E976" i="18"/>
  <c r="E975" i="18"/>
  <c r="E974" i="18"/>
  <c r="E973" i="18"/>
  <c r="E972" i="18"/>
  <c r="E971" i="18"/>
  <c r="E970" i="18"/>
  <c r="E969" i="18"/>
  <c r="E968" i="18"/>
  <c r="E967" i="18"/>
  <c r="E966" i="18"/>
  <c r="E965" i="18"/>
  <c r="E964" i="18"/>
  <c r="E963" i="18"/>
  <c r="E962" i="18"/>
  <c r="E961" i="18"/>
  <c r="E960" i="18"/>
  <c r="E959" i="18"/>
  <c r="E958" i="18"/>
  <c r="E957" i="18"/>
  <c r="E956" i="18"/>
  <c r="E955" i="18"/>
  <c r="E954" i="18"/>
  <c r="E953" i="18"/>
  <c r="E952" i="18"/>
  <c r="E951" i="18"/>
  <c r="E950" i="18"/>
  <c r="E949" i="18"/>
  <c r="E948" i="18"/>
  <c r="E947" i="18"/>
  <c r="E946" i="18"/>
  <c r="E945" i="18"/>
  <c r="E944" i="18"/>
  <c r="E943" i="18"/>
  <c r="E942" i="18"/>
  <c r="E941" i="18"/>
  <c r="E940" i="18"/>
  <c r="E939" i="18"/>
  <c r="E938" i="18"/>
  <c r="E937" i="18"/>
  <c r="E936" i="18"/>
  <c r="E935" i="18"/>
  <c r="E934" i="18"/>
  <c r="E933" i="18"/>
  <c r="E932" i="18"/>
  <c r="E931" i="18"/>
  <c r="E930" i="18"/>
  <c r="E929" i="18"/>
  <c r="E928" i="18"/>
  <c r="E927" i="18"/>
  <c r="E926" i="18"/>
  <c r="E925" i="18"/>
  <c r="E924" i="18"/>
  <c r="E923" i="18"/>
  <c r="E922" i="18"/>
  <c r="E921" i="18"/>
  <c r="E920" i="18"/>
  <c r="E919" i="18"/>
  <c r="E918" i="18"/>
  <c r="E917" i="18"/>
  <c r="E916" i="18"/>
  <c r="E915" i="18"/>
  <c r="E914" i="18"/>
  <c r="E913" i="18"/>
  <c r="E912" i="18"/>
  <c r="E911" i="18"/>
  <c r="E910" i="18"/>
  <c r="E909" i="18"/>
  <c r="E908" i="18"/>
  <c r="E907" i="18"/>
  <c r="E906" i="18"/>
  <c r="E905" i="18"/>
  <c r="E904" i="18"/>
  <c r="E903" i="18"/>
  <c r="E902" i="18"/>
  <c r="E901" i="18"/>
  <c r="E900" i="18"/>
  <c r="E899" i="18"/>
  <c r="E898" i="18"/>
  <c r="E897" i="18"/>
  <c r="E896" i="18"/>
  <c r="E895" i="18"/>
  <c r="E894" i="18"/>
  <c r="E893" i="18"/>
  <c r="E892" i="18"/>
  <c r="E891" i="18"/>
  <c r="E890" i="18"/>
  <c r="E889" i="18"/>
  <c r="E888" i="18"/>
  <c r="E887" i="18"/>
  <c r="E886" i="18"/>
  <c r="E885" i="18"/>
  <c r="E884" i="18"/>
  <c r="E883" i="18"/>
  <c r="E882" i="18"/>
  <c r="E881" i="18"/>
  <c r="E880" i="18"/>
  <c r="E879" i="18"/>
  <c r="E878" i="18"/>
  <c r="E877" i="18"/>
  <c r="E876" i="18"/>
  <c r="E875" i="18"/>
  <c r="E874" i="18"/>
  <c r="E873" i="18"/>
  <c r="E872" i="18"/>
  <c r="E871" i="18"/>
  <c r="E870" i="18"/>
  <c r="E869" i="18"/>
  <c r="E868" i="18"/>
  <c r="E867" i="18"/>
  <c r="E866" i="18"/>
  <c r="E865" i="18"/>
  <c r="E864" i="18"/>
  <c r="E863" i="18"/>
  <c r="E862" i="18"/>
  <c r="E861" i="18"/>
  <c r="E860" i="18"/>
  <c r="E859" i="18"/>
  <c r="E858" i="18"/>
  <c r="E857" i="18"/>
  <c r="E856" i="18"/>
  <c r="E855" i="18"/>
  <c r="E854" i="18"/>
  <c r="E853" i="18"/>
  <c r="E852" i="18"/>
  <c r="E851" i="18"/>
  <c r="E850" i="18"/>
  <c r="E849" i="18"/>
  <c r="E848" i="18"/>
  <c r="E847" i="18"/>
  <c r="E846" i="18"/>
  <c r="E845" i="18"/>
  <c r="E844" i="18"/>
  <c r="E843" i="18"/>
  <c r="E842" i="18"/>
  <c r="E841" i="18"/>
  <c r="E840" i="18"/>
  <c r="E839" i="18"/>
  <c r="E838" i="18"/>
  <c r="E837" i="18"/>
  <c r="E836" i="18"/>
  <c r="E835" i="18"/>
  <c r="E834" i="18"/>
  <c r="E833" i="18"/>
  <c r="E832" i="18"/>
  <c r="E831" i="18"/>
  <c r="E830" i="18"/>
  <c r="E829" i="18"/>
  <c r="E828" i="18"/>
  <c r="E827" i="18"/>
  <c r="E826" i="18"/>
  <c r="E825" i="18"/>
  <c r="E824" i="18"/>
  <c r="E823" i="18"/>
  <c r="E822" i="18"/>
  <c r="E821" i="18"/>
  <c r="E820" i="18"/>
  <c r="E819" i="18"/>
  <c r="E818" i="18"/>
  <c r="E817" i="18"/>
  <c r="E816" i="18"/>
  <c r="E815" i="18"/>
  <c r="E814" i="18"/>
  <c r="E813" i="18"/>
  <c r="E812" i="18"/>
  <c r="E811" i="18"/>
  <c r="E810" i="18"/>
  <c r="E809" i="18"/>
  <c r="E808" i="18"/>
  <c r="E807" i="18"/>
  <c r="E806" i="18"/>
  <c r="E805" i="18"/>
  <c r="E804" i="18"/>
  <c r="E803" i="18"/>
  <c r="E802" i="18"/>
  <c r="E801" i="18"/>
  <c r="E800" i="18"/>
  <c r="E799" i="18"/>
  <c r="E798" i="18"/>
  <c r="E797" i="18"/>
  <c r="E796" i="18"/>
  <c r="E795" i="18"/>
  <c r="E794" i="18"/>
  <c r="E793" i="18"/>
  <c r="E792" i="18"/>
  <c r="E791" i="18"/>
  <c r="E790" i="18"/>
  <c r="E789" i="18"/>
  <c r="E788" i="18"/>
  <c r="E787" i="18"/>
  <c r="E786" i="18"/>
  <c r="E785" i="18"/>
  <c r="E784" i="18"/>
  <c r="E783" i="18"/>
  <c r="E782" i="18"/>
  <c r="E781" i="18"/>
  <c r="E780" i="18"/>
  <c r="E779" i="18"/>
  <c r="E778" i="18"/>
  <c r="E777" i="18"/>
  <c r="E776" i="18"/>
  <c r="E775" i="18"/>
  <c r="E774" i="18"/>
  <c r="E773" i="18"/>
  <c r="E772" i="18"/>
  <c r="E771" i="18"/>
  <c r="E770" i="18"/>
  <c r="E769" i="18"/>
  <c r="E768" i="18"/>
  <c r="E767" i="18"/>
  <c r="E766" i="18"/>
  <c r="E765" i="18"/>
  <c r="E764" i="18"/>
  <c r="E763" i="18"/>
  <c r="E762" i="18"/>
  <c r="E761" i="18"/>
  <c r="E760" i="18"/>
  <c r="E759" i="18"/>
  <c r="E758" i="18"/>
  <c r="E757" i="18"/>
  <c r="E756" i="18"/>
  <c r="E755" i="18"/>
  <c r="E754" i="18"/>
  <c r="E753" i="18"/>
  <c r="E752" i="18"/>
  <c r="E751" i="18"/>
  <c r="E750" i="18"/>
  <c r="E749" i="18"/>
  <c r="E748" i="18"/>
  <c r="E747" i="18"/>
  <c r="E746" i="18"/>
  <c r="E745" i="18"/>
  <c r="E744" i="18"/>
  <c r="E743" i="18"/>
  <c r="E742" i="18"/>
  <c r="E741" i="18"/>
  <c r="E740" i="18"/>
  <c r="E739" i="18"/>
  <c r="E738" i="18"/>
  <c r="E737" i="18"/>
  <c r="E736" i="18"/>
  <c r="E735" i="18"/>
  <c r="E734" i="18"/>
  <c r="E733" i="18"/>
  <c r="E732" i="18"/>
  <c r="E731" i="18"/>
  <c r="E730" i="18"/>
  <c r="E729" i="18"/>
  <c r="E728" i="18"/>
  <c r="E727" i="18"/>
  <c r="E726" i="18"/>
  <c r="E725" i="18"/>
  <c r="E724" i="18"/>
  <c r="E723" i="18"/>
  <c r="E722" i="18"/>
  <c r="E721" i="18"/>
  <c r="E720" i="18"/>
  <c r="E719" i="18"/>
  <c r="E718" i="18"/>
  <c r="E717" i="18"/>
  <c r="E716" i="18"/>
  <c r="E715" i="18"/>
  <c r="E714" i="18"/>
  <c r="E713" i="18"/>
  <c r="E712" i="18"/>
  <c r="E711" i="18"/>
  <c r="E710" i="18"/>
  <c r="E709" i="18"/>
  <c r="E708" i="18"/>
  <c r="E707" i="18"/>
  <c r="E706" i="18"/>
  <c r="E705" i="18"/>
  <c r="E704" i="18"/>
  <c r="E703" i="18"/>
  <c r="E702" i="18"/>
  <c r="E701" i="18"/>
  <c r="E700" i="18"/>
  <c r="E699" i="18"/>
  <c r="E698" i="18"/>
  <c r="E697" i="18"/>
  <c r="E696" i="18"/>
  <c r="E695" i="18"/>
  <c r="E694" i="18"/>
  <c r="E693" i="18"/>
  <c r="E692" i="18"/>
  <c r="E691" i="18"/>
  <c r="E690" i="18"/>
  <c r="E689" i="18"/>
  <c r="E688" i="18"/>
  <c r="E687" i="18"/>
  <c r="E686" i="18"/>
  <c r="E685" i="18"/>
  <c r="E684" i="18"/>
  <c r="E683" i="18"/>
  <c r="E682" i="18"/>
  <c r="E681" i="18"/>
  <c r="E680" i="18"/>
  <c r="E679" i="18"/>
  <c r="E678" i="18"/>
  <c r="E677" i="18"/>
  <c r="E676" i="18"/>
  <c r="E675" i="18"/>
  <c r="E674" i="18"/>
  <c r="E673" i="18"/>
  <c r="E672" i="18"/>
  <c r="E671" i="18"/>
  <c r="E670" i="18"/>
  <c r="E669" i="18"/>
  <c r="E668" i="18"/>
  <c r="E667" i="18"/>
  <c r="E666" i="18"/>
  <c r="E665" i="18"/>
  <c r="E664" i="18"/>
  <c r="E663" i="18"/>
  <c r="E662" i="18"/>
  <c r="E661" i="18"/>
  <c r="E660" i="18"/>
  <c r="E659" i="18"/>
  <c r="E658" i="18"/>
  <c r="E657" i="18"/>
  <c r="E656" i="18"/>
  <c r="E655" i="18"/>
  <c r="E654" i="18"/>
  <c r="E653" i="18"/>
  <c r="E652" i="18"/>
  <c r="E651" i="18"/>
  <c r="E650" i="18"/>
  <c r="E649" i="18"/>
  <c r="E648" i="18"/>
  <c r="E647" i="18"/>
  <c r="E646" i="18"/>
  <c r="E645" i="18"/>
  <c r="E644" i="18"/>
  <c r="E643" i="18"/>
  <c r="E642" i="18"/>
  <c r="E641" i="18"/>
  <c r="E640" i="18"/>
  <c r="E639" i="18"/>
  <c r="E638" i="18"/>
  <c r="E637" i="18"/>
  <c r="E636" i="18"/>
  <c r="E635" i="18"/>
  <c r="E634" i="18"/>
  <c r="E633" i="18"/>
  <c r="E632" i="18"/>
  <c r="E631" i="18"/>
  <c r="E630" i="18"/>
  <c r="E629" i="18"/>
  <c r="E628" i="18"/>
  <c r="E627" i="18"/>
  <c r="E626" i="18"/>
  <c r="E625" i="18"/>
  <c r="E624" i="18"/>
  <c r="E623" i="18"/>
  <c r="E622" i="18"/>
  <c r="E621" i="18"/>
  <c r="E620" i="18"/>
  <c r="E619" i="18"/>
  <c r="E618" i="18"/>
  <c r="E617" i="18"/>
  <c r="E616" i="18"/>
  <c r="E615" i="18"/>
  <c r="E614" i="18"/>
  <c r="E613" i="18"/>
  <c r="E612" i="18"/>
  <c r="E611" i="18"/>
  <c r="E610" i="18"/>
  <c r="E609" i="18"/>
  <c r="E608" i="18"/>
  <c r="E607" i="18"/>
  <c r="E606" i="18"/>
  <c r="E605" i="18"/>
  <c r="E604" i="18"/>
  <c r="E603" i="18"/>
  <c r="E602" i="18"/>
  <c r="E601" i="18"/>
  <c r="E600" i="18"/>
  <c r="E599" i="18"/>
  <c r="E598" i="18"/>
  <c r="E597" i="18"/>
  <c r="E596" i="18"/>
  <c r="E595" i="18"/>
  <c r="E594" i="18"/>
  <c r="E593" i="18"/>
  <c r="E592" i="18"/>
  <c r="E591" i="18"/>
  <c r="E590" i="18"/>
  <c r="E589" i="18"/>
  <c r="E588" i="18"/>
  <c r="E587" i="18"/>
  <c r="E586" i="18"/>
  <c r="E585" i="18"/>
  <c r="E584" i="18"/>
  <c r="E583" i="18"/>
  <c r="E582" i="18"/>
  <c r="E581" i="18"/>
  <c r="E580" i="18"/>
  <c r="E579" i="18"/>
  <c r="E578" i="18"/>
  <c r="E577" i="18"/>
  <c r="E576" i="18"/>
  <c r="E575" i="18"/>
  <c r="E574" i="18"/>
  <c r="E573" i="18"/>
  <c r="E572" i="18"/>
  <c r="E571" i="18"/>
  <c r="E570" i="18"/>
  <c r="E569" i="18"/>
  <c r="E568" i="18"/>
  <c r="E567" i="18"/>
  <c r="E566" i="18"/>
  <c r="E565" i="18"/>
  <c r="E564" i="18"/>
  <c r="E563" i="18"/>
  <c r="E562" i="18"/>
  <c r="E561" i="18"/>
  <c r="E560" i="18"/>
  <c r="E559" i="18"/>
  <c r="E558" i="18"/>
  <c r="E557" i="18"/>
  <c r="E556" i="18"/>
  <c r="E555" i="18"/>
  <c r="E554" i="18"/>
  <c r="E553" i="18"/>
  <c r="E552" i="18"/>
  <c r="E551" i="18"/>
  <c r="E550" i="18"/>
  <c r="E549" i="18"/>
  <c r="E548" i="18"/>
  <c r="E547" i="18"/>
  <c r="E546" i="18"/>
  <c r="E545" i="18"/>
  <c r="E544" i="18"/>
  <c r="E543" i="18"/>
  <c r="E542" i="18"/>
  <c r="E541" i="18"/>
  <c r="E540" i="18"/>
  <c r="E539" i="18"/>
  <c r="E538" i="18"/>
  <c r="E537" i="18"/>
  <c r="E536" i="18"/>
  <c r="E535" i="18"/>
  <c r="E534" i="18"/>
  <c r="E533" i="18"/>
  <c r="E532" i="18"/>
  <c r="E531" i="18"/>
  <c r="E530" i="18"/>
  <c r="E529" i="18"/>
  <c r="E528" i="18"/>
  <c r="E527" i="18"/>
  <c r="E526" i="18"/>
  <c r="E525" i="18"/>
  <c r="E524" i="18"/>
  <c r="E523" i="18"/>
  <c r="E522" i="18"/>
  <c r="E521" i="18"/>
  <c r="E520" i="18"/>
  <c r="E519" i="18"/>
  <c r="E518" i="18"/>
  <c r="E517" i="18"/>
  <c r="E516" i="18"/>
  <c r="E515" i="18"/>
  <c r="E514" i="18"/>
  <c r="E513" i="18"/>
  <c r="E512" i="18"/>
  <c r="E511" i="18"/>
  <c r="E510" i="18"/>
  <c r="E509" i="18"/>
  <c r="E508" i="18"/>
  <c r="E507" i="18"/>
  <c r="E506" i="18"/>
  <c r="E505" i="18"/>
  <c r="E504" i="18"/>
  <c r="E503" i="18"/>
  <c r="E502" i="18"/>
  <c r="E501" i="18"/>
  <c r="E500" i="18"/>
  <c r="E499" i="18"/>
  <c r="E498" i="18"/>
  <c r="E497" i="18"/>
  <c r="E496" i="18"/>
  <c r="E495" i="18"/>
  <c r="E494" i="18"/>
  <c r="E493" i="18"/>
  <c r="E492" i="18"/>
  <c r="E491" i="18"/>
  <c r="E490" i="18"/>
  <c r="E489" i="18"/>
  <c r="E488" i="18"/>
  <c r="E487" i="18"/>
  <c r="E486" i="18"/>
  <c r="E485" i="18"/>
  <c r="E484" i="18"/>
  <c r="E483" i="18"/>
  <c r="E482" i="18"/>
  <c r="E481" i="18"/>
  <c r="E480" i="18"/>
  <c r="E479" i="18"/>
  <c r="E478" i="18"/>
  <c r="E477" i="18"/>
  <c r="E476" i="18"/>
  <c r="E475" i="18"/>
  <c r="E474" i="18"/>
  <c r="E473" i="18"/>
  <c r="E472" i="18"/>
  <c r="E471" i="18"/>
  <c r="E470" i="18"/>
  <c r="E469" i="18"/>
  <c r="E468" i="18"/>
  <c r="E467" i="18"/>
  <c r="E466" i="18"/>
  <c r="E465" i="18"/>
  <c r="E464" i="18"/>
  <c r="E463" i="18"/>
  <c r="E462" i="18"/>
  <c r="E461" i="18"/>
  <c r="E460" i="18"/>
  <c r="E459" i="18"/>
  <c r="E458" i="18"/>
  <c r="E457" i="18"/>
  <c r="E456" i="18"/>
  <c r="E455" i="18"/>
  <c r="E454" i="18"/>
  <c r="E453" i="18"/>
  <c r="E452" i="18"/>
  <c r="E451" i="18"/>
  <c r="E450" i="18"/>
  <c r="E449" i="18"/>
  <c r="E448" i="18"/>
  <c r="E447" i="18"/>
  <c r="E446" i="18"/>
  <c r="E445" i="18"/>
  <c r="E444" i="18"/>
  <c r="E443" i="18"/>
  <c r="E442" i="18"/>
  <c r="E441" i="18"/>
  <c r="E440" i="18"/>
  <c r="E439" i="18"/>
  <c r="E438" i="18"/>
  <c r="E437" i="18"/>
  <c r="E436" i="18"/>
  <c r="E435" i="18"/>
  <c r="E434" i="18"/>
  <c r="E433" i="18"/>
  <c r="E432" i="18"/>
  <c r="E431" i="18"/>
  <c r="E430" i="18"/>
  <c r="E429" i="18"/>
  <c r="E428" i="18"/>
  <c r="E427" i="18"/>
  <c r="E426" i="18"/>
  <c r="E425" i="18"/>
  <c r="E424" i="18"/>
  <c r="E423" i="18"/>
  <c r="E422" i="18"/>
  <c r="E421" i="18"/>
  <c r="E420" i="18"/>
  <c r="E419" i="18"/>
  <c r="E418" i="18"/>
  <c r="E417" i="18"/>
  <c r="E416" i="18"/>
  <c r="E415" i="18"/>
  <c r="E414" i="18"/>
  <c r="E413" i="18"/>
  <c r="E412" i="18"/>
  <c r="E411" i="18"/>
  <c r="E410" i="18"/>
  <c r="E409" i="18"/>
  <c r="E408" i="18"/>
  <c r="E407" i="18"/>
  <c r="E406" i="18"/>
  <c r="E405" i="18"/>
  <c r="E404" i="18"/>
  <c r="E403" i="18"/>
  <c r="E402" i="18"/>
  <c r="E401" i="18"/>
  <c r="E400" i="18"/>
  <c r="E399" i="18"/>
  <c r="E398" i="18"/>
  <c r="E397" i="18"/>
  <c r="E396" i="18"/>
  <c r="E395" i="18"/>
  <c r="E394" i="18"/>
  <c r="E393" i="18"/>
  <c r="E392" i="18"/>
  <c r="E391" i="18"/>
  <c r="E390" i="18"/>
  <c r="E389" i="18"/>
  <c r="E388" i="18"/>
  <c r="E387" i="18"/>
  <c r="E386" i="18"/>
  <c r="E385" i="18"/>
  <c r="E384" i="18"/>
  <c r="E383" i="18"/>
  <c r="E382" i="18"/>
  <c r="E381" i="18"/>
  <c r="E380" i="18"/>
  <c r="E379" i="18"/>
  <c r="E378" i="18"/>
  <c r="E377" i="18"/>
  <c r="E376" i="18"/>
  <c r="E375" i="18"/>
  <c r="E374" i="18"/>
  <c r="E373" i="18"/>
  <c r="E372" i="18"/>
  <c r="E371" i="18"/>
  <c r="E370" i="18"/>
  <c r="E369" i="18"/>
  <c r="E368" i="18"/>
  <c r="E367" i="18"/>
  <c r="E366" i="18"/>
  <c r="E365" i="18"/>
  <c r="E364" i="18"/>
  <c r="E363" i="18"/>
  <c r="E362" i="18"/>
  <c r="E361" i="18"/>
  <c r="E360" i="18"/>
  <c r="E359" i="18"/>
  <c r="E358" i="18"/>
  <c r="E357" i="18"/>
  <c r="E356" i="18"/>
  <c r="E355" i="18"/>
  <c r="E354" i="18"/>
  <c r="E353" i="18"/>
  <c r="E352" i="18"/>
  <c r="E351" i="18"/>
  <c r="E350" i="18"/>
  <c r="E349" i="18"/>
  <c r="E348" i="18"/>
  <c r="E347" i="18"/>
  <c r="E346" i="18"/>
  <c r="E345" i="18"/>
  <c r="E344" i="18"/>
  <c r="E343" i="18"/>
  <c r="E342" i="18"/>
  <c r="E341" i="18"/>
  <c r="E340" i="18"/>
  <c r="E339" i="18"/>
  <c r="E338" i="18"/>
  <c r="E337" i="18"/>
  <c r="E336" i="18"/>
  <c r="E335" i="18"/>
  <c r="E334" i="18"/>
  <c r="E333" i="18"/>
  <c r="E332" i="18"/>
  <c r="E331" i="18"/>
  <c r="E330" i="18"/>
  <c r="E329" i="18"/>
  <c r="E328" i="18"/>
  <c r="E327" i="18"/>
  <c r="E326" i="18"/>
  <c r="E325" i="18"/>
  <c r="E324" i="18"/>
  <c r="E323" i="18"/>
  <c r="E322" i="18"/>
  <c r="E321" i="18"/>
  <c r="E320" i="18"/>
  <c r="E319" i="18"/>
  <c r="E318" i="18"/>
  <c r="E317" i="18"/>
  <c r="E316" i="18"/>
  <c r="E315" i="18"/>
  <c r="E314" i="18"/>
  <c r="E313" i="18"/>
  <c r="E312" i="18"/>
  <c r="E311" i="18"/>
  <c r="E310" i="18"/>
  <c r="E309" i="18"/>
  <c r="E308" i="18"/>
  <c r="E307" i="18"/>
  <c r="E306" i="18"/>
  <c r="E305" i="18"/>
  <c r="E304" i="18"/>
  <c r="E303" i="18"/>
  <c r="E302" i="18"/>
  <c r="E301" i="18"/>
  <c r="E300" i="18"/>
  <c r="E299" i="18"/>
  <c r="E298" i="18"/>
  <c r="E297" i="18"/>
  <c r="E296" i="18"/>
  <c r="E295" i="18"/>
  <c r="E294" i="18"/>
  <c r="E293" i="18"/>
  <c r="E292" i="18"/>
  <c r="E291" i="18"/>
  <c r="E290" i="18"/>
  <c r="E289" i="18"/>
  <c r="E288" i="18"/>
  <c r="E287" i="18"/>
  <c r="E286" i="18"/>
  <c r="E285" i="18"/>
  <c r="E284" i="18"/>
  <c r="E283" i="18"/>
  <c r="E282" i="18"/>
  <c r="E281" i="18"/>
  <c r="E280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3" i="18"/>
  <c r="E262" i="18"/>
  <c r="E261" i="18"/>
  <c r="E260" i="18"/>
  <c r="E259" i="18"/>
  <c r="E258" i="18"/>
  <c r="E257" i="18"/>
  <c r="E256" i="18"/>
  <c r="E255" i="18"/>
  <c r="E254" i="18"/>
  <c r="E253" i="18"/>
  <c r="E252" i="18"/>
  <c r="E251" i="18"/>
  <c r="E250" i="18"/>
  <c r="E249" i="18"/>
  <c r="E248" i="18"/>
  <c r="E247" i="18"/>
  <c r="E246" i="18"/>
  <c r="E245" i="18"/>
  <c r="E244" i="18"/>
  <c r="E243" i="18"/>
  <c r="E242" i="18"/>
  <c r="E241" i="18"/>
  <c r="E240" i="18"/>
  <c r="E239" i="18"/>
  <c r="E238" i="18"/>
  <c r="E237" i="18"/>
  <c r="E236" i="18"/>
  <c r="E235" i="18"/>
  <c r="E234" i="18"/>
  <c r="E233" i="18"/>
  <c r="E232" i="18"/>
  <c r="E231" i="18"/>
  <c r="E230" i="18"/>
  <c r="E229" i="18"/>
  <c r="E228" i="18"/>
  <c r="E227" i="18"/>
  <c r="E226" i="18"/>
  <c r="E225" i="18"/>
  <c r="E224" i="18"/>
  <c r="E223" i="18"/>
  <c r="E222" i="18"/>
  <c r="E221" i="18"/>
  <c r="E220" i="18"/>
  <c r="E219" i="18"/>
  <c r="E218" i="18"/>
  <c r="E217" i="18"/>
  <c r="E216" i="18"/>
  <c r="E215" i="18"/>
  <c r="E214" i="18"/>
  <c r="E213" i="18"/>
  <c r="E212" i="18"/>
  <c r="E211" i="18"/>
  <c r="E210" i="18"/>
  <c r="E209" i="18"/>
  <c r="E208" i="18"/>
  <c r="E207" i="18"/>
  <c r="E206" i="18"/>
  <c r="E205" i="18"/>
  <c r="E204" i="18"/>
  <c r="E203" i="18"/>
  <c r="E202" i="18"/>
  <c r="E201" i="18"/>
  <c r="E200" i="18"/>
  <c r="E199" i="18"/>
  <c r="E198" i="18"/>
  <c r="E197" i="18"/>
  <c r="E196" i="18"/>
  <c r="E195" i="18"/>
  <c r="E194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C6119" i="18" l="1"/>
  <c r="C6118" i="18"/>
  <c r="C6117" i="18"/>
  <c r="C6116" i="18"/>
  <c r="C6115" i="18"/>
  <c r="C6114" i="18"/>
  <c r="C6113" i="18"/>
  <c r="C6112" i="18"/>
  <c r="C6111" i="18"/>
  <c r="C6110" i="18"/>
  <c r="C6109" i="18"/>
  <c r="C6108" i="18"/>
  <c r="C6107" i="18"/>
  <c r="C6106" i="18"/>
  <c r="C6105" i="18"/>
  <c r="C6104" i="18"/>
  <c r="C6103" i="18"/>
  <c r="C6102" i="18"/>
  <c r="C6101" i="18"/>
  <c r="C6100" i="18"/>
  <c r="C6099" i="18"/>
  <c r="C6098" i="18"/>
  <c r="C6097" i="18"/>
  <c r="C6096" i="18"/>
  <c r="C6095" i="18"/>
  <c r="C6094" i="18"/>
  <c r="C6093" i="18"/>
  <c r="C6092" i="18"/>
  <c r="C6091" i="18"/>
  <c r="C6090" i="18"/>
  <c r="C6089" i="18"/>
  <c r="C6088" i="18"/>
  <c r="C6087" i="18"/>
  <c r="C6086" i="18"/>
  <c r="C6085" i="18"/>
  <c r="C6084" i="18"/>
  <c r="C6083" i="18"/>
  <c r="C6082" i="18"/>
  <c r="C6081" i="18"/>
  <c r="C6080" i="18"/>
  <c r="C6079" i="18"/>
  <c r="C6078" i="18"/>
  <c r="C6077" i="18"/>
  <c r="C6076" i="18"/>
  <c r="C6075" i="18"/>
  <c r="C6074" i="18"/>
  <c r="C6073" i="18"/>
  <c r="C6072" i="18"/>
  <c r="C6071" i="18"/>
  <c r="C6070" i="18"/>
  <c r="C6069" i="18"/>
  <c r="C6068" i="18"/>
  <c r="C6067" i="18"/>
  <c r="C6066" i="18"/>
  <c r="C6065" i="18"/>
  <c r="C6064" i="18"/>
  <c r="C6063" i="18"/>
  <c r="C6062" i="18"/>
  <c r="C6061" i="18"/>
  <c r="C6060" i="18"/>
  <c r="C6059" i="18"/>
  <c r="C6058" i="18"/>
  <c r="C6057" i="18"/>
  <c r="C6056" i="18"/>
  <c r="C6055" i="18"/>
  <c r="C6054" i="18"/>
  <c r="C6053" i="18"/>
  <c r="C6052" i="18"/>
  <c r="C6051" i="18"/>
  <c r="C6050" i="18"/>
  <c r="C6049" i="18"/>
  <c r="C6048" i="18"/>
  <c r="C6047" i="18"/>
  <c r="C6046" i="18"/>
  <c r="C6045" i="18"/>
  <c r="C6044" i="18"/>
  <c r="C6043" i="18"/>
  <c r="C6042" i="18"/>
  <c r="C6041" i="18"/>
  <c r="C6040" i="18"/>
  <c r="C6039" i="18"/>
  <c r="C6038" i="18"/>
  <c r="C6037" i="18"/>
  <c r="C6036" i="18"/>
  <c r="C6035" i="18"/>
  <c r="C6034" i="18"/>
  <c r="C6033" i="18"/>
  <c r="C6032" i="18"/>
  <c r="C6031" i="18"/>
  <c r="C6030" i="18"/>
  <c r="C6029" i="18"/>
  <c r="C6028" i="18"/>
  <c r="C6027" i="18"/>
  <c r="C6026" i="18"/>
  <c r="C6025" i="18"/>
  <c r="C6024" i="18"/>
  <c r="C6023" i="18"/>
  <c r="C6022" i="18"/>
  <c r="C6021" i="18"/>
  <c r="C6020" i="18"/>
  <c r="C6019" i="18"/>
  <c r="C6018" i="18"/>
  <c r="C6017" i="18"/>
  <c r="C6016" i="18"/>
  <c r="C6015" i="18"/>
  <c r="C6014" i="18"/>
  <c r="C6013" i="18"/>
  <c r="C6012" i="18"/>
  <c r="C6011" i="18"/>
  <c r="C6010" i="18"/>
  <c r="C6009" i="18"/>
  <c r="C6008" i="18"/>
  <c r="C6007" i="18"/>
  <c r="C6006" i="18"/>
  <c r="C6005" i="18"/>
  <c r="C6004" i="18"/>
  <c r="C6003" i="18"/>
  <c r="C6002" i="18"/>
  <c r="C6001" i="18"/>
  <c r="C6000" i="18"/>
  <c r="C5999" i="18"/>
  <c r="C5998" i="18"/>
  <c r="C5997" i="18"/>
  <c r="C5996" i="18"/>
  <c r="C5995" i="18"/>
  <c r="C5994" i="18"/>
  <c r="C5993" i="18"/>
  <c r="C5992" i="18"/>
  <c r="C5991" i="18"/>
  <c r="C5990" i="18"/>
  <c r="C5989" i="18"/>
  <c r="C5988" i="18"/>
  <c r="C5987" i="18"/>
  <c r="C5986" i="18"/>
  <c r="C5985" i="18"/>
  <c r="C5984" i="18"/>
  <c r="C5983" i="18"/>
  <c r="C5982" i="18"/>
  <c r="C5981" i="18"/>
  <c r="C5980" i="18"/>
  <c r="C5979" i="18"/>
  <c r="C5978" i="18"/>
  <c r="C5977" i="18"/>
  <c r="C5976" i="18"/>
  <c r="C5975" i="18"/>
  <c r="C5974" i="18"/>
  <c r="C5973" i="18"/>
  <c r="C5972" i="18"/>
  <c r="C5971" i="18"/>
  <c r="C5970" i="18"/>
  <c r="C5969" i="18"/>
  <c r="C5968" i="18"/>
  <c r="C5967" i="18"/>
  <c r="C5966" i="18"/>
  <c r="C5965" i="18"/>
  <c r="C5964" i="18"/>
  <c r="C5963" i="18"/>
  <c r="C5962" i="18"/>
  <c r="C5961" i="18"/>
  <c r="C5960" i="18"/>
  <c r="C5959" i="18"/>
  <c r="C5958" i="18"/>
  <c r="C5957" i="18"/>
  <c r="C5956" i="18"/>
  <c r="C5955" i="18"/>
  <c r="C5954" i="18"/>
  <c r="C5953" i="18"/>
  <c r="C5952" i="18"/>
  <c r="C5951" i="18"/>
  <c r="C5950" i="18"/>
  <c r="C5949" i="18"/>
  <c r="C5948" i="18"/>
  <c r="C5947" i="18"/>
  <c r="C5946" i="18"/>
  <c r="C5945" i="18"/>
  <c r="C5944" i="18"/>
  <c r="C5943" i="18"/>
  <c r="C5942" i="18"/>
  <c r="C5941" i="18"/>
  <c r="C5940" i="18"/>
  <c r="C5939" i="18"/>
  <c r="C5938" i="18"/>
  <c r="C5937" i="18"/>
  <c r="C5936" i="18"/>
  <c r="C5935" i="18"/>
  <c r="C5934" i="18"/>
  <c r="C5933" i="18"/>
  <c r="C5932" i="18"/>
  <c r="C5931" i="18"/>
  <c r="C5930" i="18"/>
  <c r="C5929" i="18"/>
  <c r="C5928" i="18"/>
  <c r="C5927" i="18"/>
  <c r="C5926" i="18"/>
  <c r="C5925" i="18"/>
  <c r="C5924" i="18"/>
  <c r="C5923" i="18"/>
  <c r="C5922" i="18"/>
  <c r="C5921" i="18"/>
  <c r="C5920" i="18"/>
  <c r="C5919" i="18"/>
  <c r="C5918" i="18"/>
  <c r="C5917" i="18"/>
  <c r="C5916" i="18"/>
  <c r="C5915" i="18"/>
  <c r="C5914" i="18"/>
  <c r="C5913" i="18"/>
  <c r="C5912" i="18"/>
  <c r="C5911" i="18"/>
  <c r="C5910" i="18"/>
  <c r="C5909" i="18"/>
  <c r="C5908" i="18"/>
  <c r="C5907" i="18"/>
  <c r="C5906" i="18"/>
  <c r="C5905" i="18"/>
  <c r="C5904" i="18"/>
  <c r="C5903" i="18"/>
  <c r="C5902" i="18"/>
  <c r="C5901" i="18"/>
  <c r="C5900" i="18"/>
  <c r="C5899" i="18"/>
  <c r="C5898" i="18"/>
  <c r="C5897" i="18"/>
  <c r="C5896" i="18"/>
  <c r="C5895" i="18"/>
  <c r="C5894" i="18"/>
  <c r="C5893" i="18"/>
  <c r="C5892" i="18"/>
  <c r="C5891" i="18"/>
  <c r="C5890" i="18"/>
  <c r="C5889" i="18"/>
  <c r="C5888" i="18"/>
  <c r="C5887" i="18"/>
  <c r="C5886" i="18"/>
  <c r="C5885" i="18"/>
  <c r="C5884" i="18"/>
  <c r="C5883" i="18"/>
  <c r="C5882" i="18"/>
  <c r="C5881" i="18"/>
  <c r="C5880" i="18"/>
  <c r="C5879" i="18"/>
  <c r="C5878" i="18"/>
  <c r="C5877" i="18"/>
  <c r="C5876" i="18"/>
  <c r="C5875" i="18"/>
  <c r="C5874" i="18"/>
  <c r="C5873" i="18"/>
  <c r="C5872" i="18"/>
  <c r="C5871" i="18"/>
  <c r="C5870" i="18"/>
  <c r="C5869" i="18"/>
  <c r="C5868" i="18"/>
  <c r="C5867" i="18"/>
  <c r="C5866" i="18"/>
  <c r="C5865" i="18"/>
  <c r="C5864" i="18"/>
  <c r="C5863" i="18"/>
  <c r="C5862" i="18"/>
  <c r="C5861" i="18"/>
  <c r="C5860" i="18"/>
  <c r="C5859" i="18"/>
  <c r="C5858" i="18"/>
  <c r="C5857" i="18"/>
  <c r="C5856" i="18"/>
  <c r="C5855" i="18"/>
  <c r="C5854" i="18"/>
  <c r="C5853" i="18"/>
  <c r="C5852" i="18"/>
  <c r="C5851" i="18"/>
  <c r="C5850" i="18"/>
  <c r="C5849" i="18"/>
  <c r="C5848" i="18"/>
  <c r="C5847" i="18"/>
  <c r="C5846" i="18"/>
  <c r="C5845" i="18"/>
  <c r="C5844" i="18"/>
  <c r="C5843" i="18"/>
  <c r="C5842" i="18"/>
  <c r="C5841" i="18"/>
  <c r="C5840" i="18"/>
  <c r="C5839" i="18"/>
  <c r="C5838" i="18"/>
  <c r="C5837" i="18"/>
  <c r="C5836" i="18"/>
  <c r="C5835" i="18"/>
  <c r="C5834" i="18"/>
  <c r="C5833" i="18"/>
  <c r="C5832" i="18"/>
  <c r="C5831" i="18"/>
  <c r="C5830" i="18"/>
  <c r="C5829" i="18"/>
  <c r="C5828" i="18"/>
  <c r="C5827" i="18"/>
  <c r="C5826" i="18"/>
  <c r="C5825" i="18"/>
  <c r="C5824" i="18"/>
  <c r="C5823" i="18"/>
  <c r="C5822" i="18"/>
  <c r="C5821" i="18"/>
  <c r="C5820" i="18"/>
  <c r="C5819" i="18"/>
  <c r="C5818" i="18"/>
  <c r="C5817" i="18"/>
  <c r="C5816" i="18"/>
  <c r="C5815" i="18"/>
  <c r="C5814" i="18"/>
  <c r="C5813" i="18"/>
  <c r="C5812" i="18"/>
  <c r="C5811" i="18"/>
  <c r="C5810" i="18"/>
  <c r="C5809" i="18"/>
  <c r="C5808" i="18"/>
  <c r="C5807" i="18"/>
  <c r="C5806" i="18"/>
  <c r="C5805" i="18"/>
  <c r="C5804" i="18"/>
  <c r="C5803" i="18"/>
  <c r="C5802" i="18"/>
  <c r="C5801" i="18"/>
  <c r="C5800" i="18"/>
  <c r="C5799" i="18"/>
  <c r="C5798" i="18"/>
  <c r="C5797" i="18"/>
  <c r="C5796" i="18"/>
  <c r="C5795" i="18"/>
  <c r="C5794" i="18"/>
  <c r="C5793" i="18"/>
  <c r="C5792" i="18"/>
  <c r="C5791" i="18"/>
  <c r="C5790" i="18"/>
  <c r="C5789" i="18"/>
  <c r="C5788" i="18"/>
  <c r="C5787" i="18"/>
  <c r="C5786" i="18"/>
  <c r="C5785" i="18"/>
  <c r="C5784" i="18"/>
  <c r="C5783" i="18"/>
  <c r="C5782" i="18"/>
  <c r="C5781" i="18"/>
  <c r="C5780" i="18"/>
  <c r="C5779" i="18"/>
  <c r="C5778" i="18"/>
  <c r="C5777" i="18"/>
  <c r="C5776" i="18"/>
  <c r="C5775" i="18"/>
  <c r="C5774" i="18"/>
  <c r="C5773" i="18"/>
  <c r="C5772" i="18"/>
  <c r="C5771" i="18"/>
  <c r="C5770" i="18"/>
  <c r="C5769" i="18"/>
  <c r="C5768" i="18"/>
  <c r="C5767" i="18"/>
  <c r="C5766" i="18"/>
  <c r="C5765" i="18"/>
  <c r="C5764" i="18"/>
  <c r="C5763" i="18"/>
  <c r="C5762" i="18"/>
  <c r="C5761" i="18"/>
  <c r="C5760" i="18"/>
  <c r="C5759" i="18"/>
  <c r="C5758" i="18"/>
  <c r="C5757" i="18"/>
  <c r="C5756" i="18"/>
  <c r="C5755" i="18"/>
  <c r="C5754" i="18"/>
  <c r="C5753" i="18"/>
  <c r="C5752" i="18"/>
  <c r="C5751" i="18"/>
  <c r="C5750" i="18"/>
  <c r="C5749" i="18"/>
  <c r="C5748" i="18"/>
  <c r="C5747" i="18"/>
  <c r="C5746" i="18"/>
  <c r="C5745" i="18"/>
  <c r="C5744" i="18"/>
  <c r="C5743" i="18"/>
  <c r="C5742" i="18"/>
  <c r="C5741" i="18"/>
  <c r="C5740" i="18"/>
  <c r="C5739" i="18"/>
  <c r="C5738" i="18"/>
  <c r="C5737" i="18"/>
  <c r="C5736" i="18"/>
  <c r="C5735" i="18"/>
  <c r="C5734" i="18"/>
  <c r="C5733" i="18"/>
  <c r="C5732" i="18"/>
  <c r="C5731" i="18"/>
  <c r="C5730" i="18"/>
  <c r="C5729" i="18"/>
  <c r="C5728" i="18"/>
  <c r="C5727" i="18"/>
  <c r="C5726" i="18"/>
  <c r="C5725" i="18"/>
  <c r="C5724" i="18"/>
  <c r="C5723" i="18"/>
  <c r="C5722" i="18"/>
  <c r="C5721" i="18"/>
  <c r="C5720" i="18"/>
  <c r="C5719" i="18"/>
  <c r="C5718" i="18"/>
  <c r="C5717" i="18"/>
  <c r="C5716" i="18"/>
  <c r="C5715" i="18"/>
  <c r="C5714" i="18"/>
  <c r="C5713" i="18"/>
  <c r="C5712" i="18"/>
  <c r="C5711" i="18"/>
  <c r="C5710" i="18"/>
  <c r="C5709" i="18"/>
  <c r="C5708" i="18"/>
  <c r="C5707" i="18"/>
  <c r="C5706" i="18"/>
  <c r="C5705" i="18"/>
  <c r="C5704" i="18"/>
  <c r="C5703" i="18"/>
  <c r="C5702" i="18"/>
  <c r="C5701" i="18"/>
  <c r="C5700" i="18"/>
  <c r="C5699" i="18"/>
  <c r="C5698" i="18"/>
  <c r="C5697" i="18"/>
  <c r="C5696" i="18"/>
  <c r="C5695" i="18"/>
  <c r="C5694" i="18"/>
  <c r="C5693" i="18"/>
  <c r="C5692" i="18"/>
  <c r="C5691" i="18"/>
  <c r="C5690" i="18"/>
  <c r="C5689" i="18"/>
  <c r="C5688" i="18"/>
  <c r="C5687" i="18"/>
  <c r="C5686" i="18"/>
  <c r="C5685" i="18"/>
  <c r="C5684" i="18"/>
  <c r="C5683" i="18"/>
  <c r="C5682" i="18"/>
  <c r="C5681" i="18"/>
  <c r="C5680" i="18"/>
  <c r="C5679" i="18"/>
  <c r="C5678" i="18"/>
  <c r="C5677" i="18"/>
  <c r="C5676" i="18"/>
  <c r="C5675" i="18"/>
  <c r="C5674" i="18"/>
  <c r="C5673" i="18"/>
  <c r="C5672" i="18"/>
  <c r="C5671" i="18"/>
  <c r="C5670" i="18"/>
  <c r="C5669" i="18"/>
  <c r="C5668" i="18"/>
  <c r="C5667" i="18"/>
  <c r="C5666" i="18"/>
  <c r="C5665" i="18"/>
  <c r="C5664" i="18"/>
  <c r="C5663" i="18"/>
  <c r="C5662" i="18"/>
  <c r="C5661" i="18"/>
  <c r="C5660" i="18"/>
  <c r="C5659" i="18"/>
  <c r="C5658" i="18"/>
  <c r="C5657" i="18"/>
  <c r="C5656" i="18"/>
  <c r="C5655" i="18"/>
  <c r="C5654" i="18"/>
  <c r="C5653" i="18"/>
  <c r="C5652" i="18"/>
  <c r="C5651" i="18"/>
  <c r="C5650" i="18"/>
  <c r="C5649" i="18"/>
  <c r="C5648" i="18"/>
  <c r="C5647" i="18"/>
  <c r="C5646" i="18"/>
  <c r="C5645" i="18"/>
  <c r="C5644" i="18"/>
  <c r="C5643" i="18"/>
  <c r="C5642" i="18"/>
  <c r="C5641" i="18"/>
  <c r="C5640" i="18"/>
  <c r="C5639" i="18"/>
  <c r="C5638" i="18"/>
  <c r="C5637" i="18"/>
  <c r="C5636" i="18"/>
  <c r="C5635" i="18"/>
  <c r="C5634" i="18"/>
  <c r="C5633" i="18"/>
  <c r="C5632" i="18"/>
  <c r="C5631" i="18"/>
  <c r="C5630" i="18"/>
  <c r="C5629" i="18"/>
  <c r="C5628" i="18"/>
  <c r="C5627" i="18"/>
  <c r="C5626" i="18"/>
  <c r="C5625" i="18"/>
  <c r="C5624" i="18"/>
  <c r="C5623" i="18"/>
  <c r="C5622" i="18"/>
  <c r="C5621" i="18"/>
  <c r="C5620" i="18"/>
  <c r="C5619" i="18"/>
  <c r="C5618" i="18"/>
  <c r="C5617" i="18"/>
  <c r="C5616" i="18"/>
  <c r="C5615" i="18"/>
  <c r="C5614" i="18"/>
  <c r="C5613" i="18"/>
  <c r="C5612" i="18"/>
  <c r="C5611" i="18"/>
  <c r="C5610" i="18"/>
  <c r="C5609" i="18"/>
  <c r="C5608" i="18"/>
  <c r="C5607" i="18"/>
  <c r="C5606" i="18"/>
  <c r="C5605" i="18"/>
  <c r="C5604" i="18"/>
  <c r="C5603" i="18"/>
  <c r="C5602" i="18"/>
  <c r="C5601" i="18"/>
  <c r="C5600" i="18"/>
  <c r="C5599" i="18"/>
  <c r="C5598" i="18"/>
  <c r="C5597" i="18"/>
  <c r="C5596" i="18"/>
  <c r="C5595" i="18"/>
  <c r="C5594" i="18"/>
  <c r="C5593" i="18"/>
  <c r="C5592" i="18"/>
  <c r="C5591" i="18"/>
  <c r="C5590" i="18"/>
  <c r="C5589" i="18"/>
  <c r="C5588" i="18"/>
  <c r="C5587" i="18"/>
  <c r="C5586" i="18"/>
  <c r="C5585" i="18"/>
  <c r="C5584" i="18"/>
  <c r="C5583" i="18"/>
  <c r="C5582" i="18"/>
  <c r="C5581" i="18"/>
  <c r="C5580" i="18"/>
  <c r="C5579" i="18"/>
  <c r="C5578" i="18"/>
  <c r="C5577" i="18"/>
  <c r="C5576" i="18"/>
  <c r="C5575" i="18"/>
  <c r="C5574" i="18"/>
  <c r="C5573" i="18"/>
  <c r="C5572" i="18"/>
  <c r="C5571" i="18"/>
  <c r="C5570" i="18"/>
  <c r="C5569" i="18"/>
  <c r="C5568" i="18"/>
  <c r="C5567" i="18"/>
  <c r="C5566" i="18"/>
  <c r="C5565" i="18"/>
  <c r="C5564" i="18"/>
  <c r="C5563" i="18"/>
  <c r="C5562" i="18"/>
  <c r="C5561" i="18"/>
  <c r="C5560" i="18"/>
  <c r="C5559" i="18"/>
  <c r="C5558" i="18"/>
  <c r="C5557" i="18"/>
  <c r="C5556" i="18"/>
  <c r="C5555" i="18"/>
  <c r="C5554" i="18"/>
  <c r="C5553" i="18"/>
  <c r="C5552" i="18"/>
  <c r="C5551" i="18"/>
  <c r="C5550" i="18"/>
  <c r="C5549" i="18"/>
  <c r="C5548" i="18"/>
  <c r="C5547" i="18"/>
  <c r="C5546" i="18"/>
  <c r="C5545" i="18"/>
  <c r="C5544" i="18"/>
  <c r="C5543" i="18"/>
  <c r="C5542" i="18"/>
  <c r="C5541" i="18"/>
  <c r="C5540" i="18"/>
  <c r="C5539" i="18"/>
  <c r="C5538" i="18"/>
  <c r="C5537" i="18"/>
  <c r="C5536" i="18"/>
  <c r="C5535" i="18"/>
  <c r="C5534" i="18"/>
  <c r="C5533" i="18"/>
  <c r="C5532" i="18"/>
  <c r="C5531" i="18"/>
  <c r="C5530" i="18"/>
  <c r="C5529" i="18"/>
  <c r="C5528" i="18"/>
  <c r="C5527" i="18"/>
  <c r="C5526" i="18"/>
  <c r="C5525" i="18"/>
  <c r="C5524" i="18"/>
  <c r="C5523" i="18"/>
  <c r="C5522" i="18"/>
  <c r="C5521" i="18"/>
  <c r="C5520" i="18"/>
  <c r="C5519" i="18"/>
  <c r="C5518" i="18"/>
  <c r="C5517" i="18"/>
  <c r="C5516" i="18"/>
  <c r="C5515" i="18"/>
  <c r="C5514" i="18"/>
  <c r="C5513" i="18"/>
  <c r="C5512" i="18"/>
  <c r="C5511" i="18"/>
  <c r="C5510" i="18"/>
  <c r="C5509" i="18"/>
  <c r="C5508" i="18"/>
  <c r="C5507" i="18"/>
  <c r="C5506" i="18"/>
  <c r="C5505" i="18"/>
  <c r="C5504" i="18"/>
  <c r="C5503" i="18"/>
  <c r="C5502" i="18"/>
  <c r="C5501" i="18"/>
  <c r="C5500" i="18"/>
  <c r="C5499" i="18"/>
  <c r="C5498" i="18"/>
  <c r="C5497" i="18"/>
  <c r="C5496" i="18"/>
  <c r="C5495" i="18"/>
  <c r="C5494" i="18"/>
  <c r="C5493" i="18"/>
  <c r="C5492" i="18"/>
  <c r="C5491" i="18"/>
  <c r="C5490" i="18"/>
  <c r="C5489" i="18"/>
  <c r="C5488" i="18"/>
  <c r="C5487" i="18"/>
  <c r="C5486" i="18"/>
  <c r="C5485" i="18"/>
  <c r="C5484" i="18"/>
  <c r="C5483" i="18"/>
  <c r="C5482" i="18"/>
  <c r="C5481" i="18"/>
  <c r="C5480" i="18"/>
  <c r="C5479" i="18"/>
  <c r="C5478" i="18"/>
  <c r="C5477" i="18"/>
  <c r="C5476" i="18"/>
  <c r="C5475" i="18"/>
  <c r="C5474" i="18"/>
  <c r="C5473" i="18"/>
  <c r="C5472" i="18"/>
  <c r="C5471" i="18"/>
  <c r="C5470" i="18"/>
  <c r="C5469" i="18"/>
  <c r="C5468" i="18"/>
  <c r="C5467" i="18"/>
  <c r="C5466" i="18"/>
  <c r="C5465" i="18"/>
  <c r="C5464" i="18"/>
  <c r="C5463" i="18"/>
  <c r="C5462" i="18"/>
  <c r="C5461" i="18"/>
  <c r="C5460" i="18"/>
  <c r="C5459" i="18"/>
  <c r="C5458" i="18"/>
  <c r="C5457" i="18"/>
  <c r="C5456" i="18"/>
  <c r="C5455" i="18"/>
  <c r="C5454" i="18"/>
  <c r="C5453" i="18"/>
  <c r="C5452" i="18"/>
  <c r="C5451" i="18"/>
  <c r="C5450" i="18"/>
  <c r="C5449" i="18"/>
  <c r="C5448" i="18"/>
  <c r="C5447" i="18"/>
  <c r="C5446" i="18"/>
  <c r="C5445" i="18"/>
  <c r="C5444" i="18"/>
  <c r="C5443" i="18"/>
  <c r="C5442" i="18"/>
  <c r="C5441" i="18"/>
  <c r="C5440" i="18"/>
  <c r="C5439" i="18"/>
  <c r="C5438" i="18"/>
  <c r="C5437" i="18"/>
  <c r="C5436" i="18"/>
  <c r="C5435" i="18"/>
  <c r="C5434" i="18"/>
  <c r="C5433" i="18"/>
  <c r="C5432" i="18"/>
  <c r="C5431" i="18"/>
  <c r="C5430" i="18"/>
  <c r="C5429" i="18"/>
  <c r="C5428" i="18"/>
  <c r="C5427" i="18"/>
  <c r="C5426" i="18"/>
  <c r="C5425" i="18"/>
  <c r="C5424" i="18"/>
  <c r="C5423" i="18"/>
  <c r="C5422" i="18"/>
  <c r="C5421" i="18"/>
  <c r="C5420" i="18"/>
  <c r="C5419" i="18"/>
  <c r="C5418" i="18"/>
  <c r="C5417" i="18"/>
  <c r="C5416" i="18"/>
  <c r="C5415" i="18"/>
  <c r="C5414" i="18"/>
  <c r="C5413" i="18"/>
  <c r="C5412" i="18"/>
  <c r="C5411" i="18"/>
  <c r="C5410" i="18"/>
  <c r="C5409" i="18"/>
  <c r="C5408" i="18"/>
  <c r="C5407" i="18"/>
  <c r="C5406" i="18"/>
  <c r="C5405" i="18"/>
  <c r="C5404" i="18"/>
  <c r="C5403" i="18"/>
  <c r="C5402" i="18"/>
  <c r="C5401" i="18"/>
  <c r="C5400" i="18"/>
  <c r="C5399" i="18"/>
  <c r="C5398" i="18"/>
  <c r="C5397" i="18"/>
  <c r="C5396" i="18"/>
  <c r="C5395" i="18"/>
  <c r="C5394" i="18"/>
  <c r="C5393" i="18"/>
  <c r="C5392" i="18"/>
  <c r="C5391" i="18"/>
  <c r="C5390" i="18"/>
  <c r="C5389" i="18"/>
  <c r="C5388" i="18"/>
  <c r="C5387" i="18"/>
  <c r="C5386" i="18"/>
  <c r="C5385" i="18"/>
  <c r="C5384" i="18"/>
  <c r="C5383" i="18"/>
  <c r="C5382" i="18"/>
  <c r="C5381" i="18"/>
  <c r="C5380" i="18"/>
  <c r="C5379" i="18"/>
  <c r="C5378" i="18"/>
  <c r="C5377" i="18"/>
  <c r="C5376" i="18"/>
  <c r="C5375" i="18"/>
  <c r="C5374" i="18"/>
  <c r="C5373" i="18"/>
  <c r="C5372" i="18"/>
  <c r="C5371" i="18"/>
  <c r="C5370" i="18"/>
  <c r="C5369" i="18"/>
  <c r="C5368" i="18"/>
  <c r="C5367" i="18"/>
  <c r="C5366" i="18"/>
  <c r="C5365" i="18"/>
  <c r="C5364" i="18"/>
  <c r="C5363" i="18"/>
  <c r="C5362" i="18"/>
  <c r="C5361" i="18"/>
  <c r="C5360" i="18"/>
  <c r="C5359" i="18"/>
  <c r="C5358" i="18"/>
  <c r="C5357" i="18"/>
  <c r="C5356" i="18"/>
  <c r="C5355" i="18"/>
  <c r="C5354" i="18"/>
  <c r="C5353" i="18"/>
  <c r="C5352" i="18"/>
  <c r="C5351" i="18"/>
  <c r="C5350" i="18"/>
  <c r="C5349" i="18"/>
  <c r="C5348" i="18"/>
  <c r="C5347" i="18"/>
  <c r="C5346" i="18"/>
  <c r="C5345" i="18"/>
  <c r="C5344" i="18"/>
  <c r="C5343" i="18"/>
  <c r="C5342" i="18"/>
  <c r="C5341" i="18"/>
  <c r="C5340" i="18"/>
  <c r="C5339" i="18"/>
  <c r="C5338" i="18"/>
  <c r="C5337" i="18"/>
  <c r="C5336" i="18"/>
  <c r="C5335" i="18"/>
  <c r="C5334" i="18"/>
  <c r="C5333" i="18"/>
  <c r="C5332" i="18"/>
  <c r="C5331" i="18"/>
  <c r="C5330" i="18"/>
  <c r="C5329" i="18"/>
  <c r="C5328" i="18"/>
  <c r="C5327" i="18"/>
  <c r="C5326" i="18"/>
  <c r="C5325" i="18"/>
  <c r="C5324" i="18"/>
  <c r="C5323" i="18"/>
  <c r="C5322" i="18"/>
  <c r="C5321" i="18"/>
  <c r="C5320" i="18"/>
  <c r="C5319" i="18"/>
  <c r="C5318" i="18"/>
  <c r="C5317" i="18"/>
  <c r="C5316" i="18"/>
  <c r="C5315" i="18"/>
  <c r="C5314" i="18"/>
  <c r="C5313" i="18"/>
  <c r="C5312" i="18"/>
  <c r="C5311" i="18"/>
  <c r="C5310" i="18"/>
  <c r="C5309" i="18"/>
  <c r="C5308" i="18"/>
  <c r="C5307" i="18"/>
  <c r="C5306" i="18"/>
  <c r="C5305" i="18"/>
  <c r="C5304" i="18"/>
  <c r="C5303" i="18"/>
  <c r="C5302" i="18"/>
  <c r="C5301" i="18"/>
  <c r="C5300" i="18"/>
  <c r="C5299" i="18"/>
  <c r="C5298" i="18"/>
  <c r="C5297" i="18"/>
  <c r="C5296" i="18"/>
  <c r="C5295" i="18"/>
  <c r="C5294" i="18"/>
  <c r="C5293" i="18"/>
  <c r="C5292" i="18"/>
  <c r="C5291" i="18"/>
  <c r="C5290" i="18"/>
  <c r="C5289" i="18"/>
  <c r="C5288" i="18"/>
  <c r="C5287" i="18"/>
  <c r="C5286" i="18"/>
  <c r="C5285" i="18"/>
  <c r="C5284" i="18"/>
  <c r="C5283" i="18"/>
  <c r="C5282" i="18"/>
  <c r="C5281" i="18"/>
  <c r="C5280" i="18"/>
  <c r="C5279" i="18"/>
  <c r="C5278" i="18"/>
  <c r="C5277" i="18"/>
  <c r="C5276" i="18"/>
  <c r="C5275" i="18"/>
  <c r="C5274" i="18"/>
  <c r="C5273" i="18"/>
  <c r="C5272" i="18"/>
  <c r="C5271" i="18"/>
  <c r="C5270" i="18"/>
  <c r="C5269" i="18"/>
  <c r="C5268" i="18"/>
  <c r="C5267" i="18"/>
  <c r="C5266" i="18"/>
  <c r="C5265" i="18"/>
  <c r="C5264" i="18"/>
  <c r="C5263" i="18"/>
  <c r="C5262" i="18"/>
  <c r="C5261" i="18"/>
  <c r="C5260" i="18"/>
  <c r="C5259" i="18"/>
  <c r="C5258" i="18"/>
  <c r="C5257" i="18"/>
  <c r="C5256" i="18"/>
  <c r="C5255" i="18"/>
  <c r="C5254" i="18"/>
  <c r="C5253" i="18"/>
  <c r="C5252" i="18"/>
  <c r="C5251" i="18"/>
  <c r="C5250" i="18"/>
  <c r="C5249" i="18"/>
  <c r="C5248" i="18"/>
  <c r="C5247" i="18"/>
  <c r="C5246" i="18"/>
  <c r="C5245" i="18"/>
  <c r="C5244" i="18"/>
  <c r="C5243" i="18"/>
  <c r="C5242" i="18"/>
  <c r="C5241" i="18"/>
  <c r="C5240" i="18"/>
  <c r="C5239" i="18"/>
  <c r="C5238" i="18"/>
  <c r="C5237" i="18"/>
  <c r="C5236" i="18"/>
  <c r="C5235" i="18"/>
  <c r="C5234" i="18"/>
  <c r="C5233" i="18"/>
  <c r="C5232" i="18"/>
  <c r="C5231" i="18"/>
  <c r="C5230" i="18"/>
  <c r="C5229" i="18"/>
  <c r="C5228" i="18"/>
  <c r="C5227" i="18"/>
  <c r="C5226" i="18"/>
  <c r="C5225" i="18"/>
  <c r="C5224" i="18"/>
  <c r="C5223" i="18"/>
  <c r="C5222" i="18"/>
  <c r="C5221" i="18"/>
  <c r="C5220" i="18"/>
  <c r="C5219" i="18"/>
  <c r="C5218" i="18"/>
  <c r="C5217" i="18"/>
  <c r="C5216" i="18"/>
  <c r="C5215" i="18"/>
  <c r="C5214" i="18"/>
  <c r="C5213" i="18"/>
  <c r="C5212" i="18"/>
  <c r="C5211" i="18"/>
  <c r="C5210" i="18"/>
  <c r="C5209" i="18"/>
  <c r="C5208" i="18"/>
  <c r="C5207" i="18"/>
  <c r="C5206" i="18"/>
  <c r="C5205" i="18"/>
  <c r="C5204" i="18"/>
  <c r="C5203" i="18"/>
  <c r="C5202" i="18"/>
  <c r="C5201" i="18"/>
  <c r="C5200" i="18"/>
  <c r="C5199" i="18"/>
  <c r="C5198" i="18"/>
  <c r="C5197" i="18"/>
  <c r="C5196" i="18"/>
  <c r="C5195" i="18"/>
  <c r="C5194" i="18"/>
  <c r="C5193" i="18"/>
  <c r="C5192" i="18"/>
  <c r="C5191" i="18"/>
  <c r="C5190" i="18"/>
  <c r="C5189" i="18"/>
  <c r="C5188" i="18"/>
  <c r="C5187" i="18"/>
  <c r="C5186" i="18"/>
  <c r="C5185" i="18"/>
  <c r="C5184" i="18"/>
  <c r="C5183" i="18"/>
  <c r="C5182" i="18"/>
  <c r="C5181" i="18"/>
  <c r="C5180" i="18"/>
  <c r="C5179" i="18"/>
  <c r="C5178" i="18"/>
  <c r="C5177" i="18"/>
  <c r="C5176" i="18"/>
  <c r="C5175" i="18"/>
  <c r="C5174" i="18"/>
  <c r="C5173" i="18"/>
  <c r="C5172" i="18"/>
  <c r="C5171" i="18"/>
  <c r="C5170" i="18"/>
  <c r="C5169" i="18"/>
  <c r="C5168" i="18"/>
  <c r="C5167" i="18"/>
  <c r="C5166" i="18"/>
  <c r="C5165" i="18"/>
  <c r="C5164" i="18"/>
  <c r="C5163" i="18"/>
  <c r="C5162" i="18"/>
  <c r="C5161" i="18"/>
  <c r="C5160" i="18"/>
  <c r="C5159" i="18"/>
  <c r="C5158" i="18"/>
  <c r="C5157" i="18"/>
  <c r="C5156" i="18"/>
  <c r="C5155" i="18"/>
  <c r="C5154" i="18"/>
  <c r="C5153" i="18"/>
  <c r="C5152" i="18"/>
  <c r="C5151" i="18"/>
  <c r="C5150" i="18"/>
  <c r="C5149" i="18"/>
  <c r="C5148" i="18"/>
  <c r="C5147" i="18"/>
  <c r="C5146" i="18"/>
  <c r="C5145" i="18"/>
  <c r="C5144" i="18"/>
  <c r="C5143" i="18"/>
  <c r="C5142" i="18"/>
  <c r="C5141" i="18"/>
  <c r="C5140" i="18"/>
  <c r="C5139" i="18"/>
  <c r="C5138" i="18"/>
  <c r="C5137" i="18"/>
  <c r="C5136" i="18"/>
  <c r="C5135" i="18"/>
  <c r="C5134" i="18"/>
  <c r="C5133" i="18"/>
  <c r="C5132" i="18"/>
  <c r="C5131" i="18"/>
  <c r="C5130" i="18"/>
  <c r="C5129" i="18"/>
  <c r="C5128" i="18"/>
  <c r="C5127" i="18"/>
  <c r="C5126" i="18"/>
  <c r="C5125" i="18"/>
  <c r="C5124" i="18"/>
  <c r="C5123" i="18"/>
  <c r="C5122" i="18"/>
  <c r="C5121" i="18"/>
  <c r="C5120" i="18"/>
  <c r="C5119" i="18"/>
  <c r="C5118" i="18"/>
  <c r="C5117" i="18"/>
  <c r="C5116" i="18"/>
  <c r="C5115" i="18"/>
  <c r="C5114" i="18"/>
  <c r="C5113" i="18"/>
  <c r="C5112" i="18"/>
  <c r="C5111" i="18"/>
  <c r="C5110" i="18"/>
  <c r="C5109" i="18"/>
  <c r="C5108" i="18"/>
  <c r="C5107" i="18"/>
  <c r="C5106" i="18"/>
  <c r="C5105" i="18"/>
  <c r="C5104" i="18"/>
  <c r="C5103" i="18"/>
  <c r="C5102" i="18"/>
  <c r="C5101" i="18"/>
  <c r="C5100" i="18"/>
  <c r="C5099" i="18"/>
  <c r="C5098" i="18"/>
  <c r="C5097" i="18"/>
  <c r="C5096" i="18"/>
  <c r="C5095" i="18"/>
  <c r="C5094" i="18"/>
  <c r="C5093" i="18"/>
  <c r="C5092" i="18"/>
  <c r="C5091" i="18"/>
  <c r="C5090" i="18"/>
  <c r="C5089" i="18"/>
  <c r="C5088" i="18"/>
  <c r="C5087" i="18"/>
  <c r="C5086" i="18"/>
  <c r="C5085" i="18"/>
  <c r="C5084" i="18"/>
  <c r="C5083" i="18"/>
  <c r="C5082" i="18"/>
  <c r="C5081" i="18"/>
  <c r="C5080" i="18"/>
  <c r="C5079" i="18"/>
  <c r="C5078" i="18"/>
  <c r="C5077" i="18"/>
  <c r="C5076" i="18"/>
  <c r="C5075" i="18"/>
  <c r="C5074" i="18"/>
  <c r="C5073" i="18"/>
  <c r="C5072" i="18"/>
  <c r="C5071" i="18"/>
  <c r="C5070" i="18"/>
  <c r="C5069" i="18"/>
  <c r="C5068" i="18"/>
  <c r="C5067" i="18"/>
  <c r="C5066" i="18"/>
  <c r="C5065" i="18"/>
  <c r="C5064" i="18"/>
  <c r="C5063" i="18"/>
  <c r="C5062" i="18"/>
  <c r="C5061" i="18"/>
  <c r="C5060" i="18"/>
  <c r="C5059" i="18"/>
  <c r="C5058" i="18"/>
  <c r="C5057" i="18"/>
  <c r="C5056" i="18"/>
  <c r="C5055" i="18"/>
  <c r="C5054" i="18"/>
  <c r="C5053" i="18"/>
  <c r="C5052" i="18"/>
  <c r="C5051" i="18"/>
  <c r="C5050" i="18"/>
  <c r="C5049" i="18"/>
  <c r="C5048" i="18"/>
  <c r="C5047" i="18"/>
  <c r="C5046" i="18"/>
  <c r="C5045" i="18"/>
  <c r="C5044" i="18"/>
  <c r="C5043" i="18"/>
  <c r="C5042" i="18"/>
  <c r="C5041" i="18"/>
  <c r="C5040" i="18"/>
  <c r="C5039" i="18"/>
  <c r="C5038" i="18"/>
  <c r="C5037" i="18"/>
  <c r="C5036" i="18"/>
  <c r="C5035" i="18"/>
  <c r="C5034" i="18"/>
  <c r="C5033" i="18"/>
  <c r="C5032" i="18"/>
  <c r="C5031" i="18"/>
  <c r="C5030" i="18"/>
  <c r="C5029" i="18"/>
  <c r="C5028" i="18"/>
  <c r="C5027" i="18"/>
  <c r="C5026" i="18"/>
  <c r="C5025" i="18"/>
  <c r="C5024" i="18"/>
  <c r="C5023" i="18"/>
  <c r="C5022" i="18"/>
  <c r="C5021" i="18"/>
  <c r="C5020" i="18"/>
  <c r="C5019" i="18"/>
  <c r="C5018" i="18"/>
  <c r="C5017" i="18"/>
  <c r="C5016" i="18"/>
  <c r="C5015" i="18"/>
  <c r="C5014" i="18"/>
  <c r="C5013" i="18"/>
  <c r="C5012" i="18"/>
  <c r="C5011" i="18"/>
  <c r="C5010" i="18"/>
  <c r="C5009" i="18"/>
  <c r="C5008" i="18"/>
  <c r="C5007" i="18"/>
  <c r="C5006" i="18"/>
  <c r="C5005" i="18"/>
  <c r="C5004" i="18"/>
  <c r="C5003" i="18"/>
  <c r="C5002" i="18"/>
  <c r="C5001" i="18"/>
  <c r="C5000" i="18"/>
  <c r="C4999" i="18"/>
  <c r="C4998" i="18"/>
  <c r="C4997" i="18"/>
  <c r="C4996" i="18"/>
  <c r="C4995" i="18"/>
  <c r="C4994" i="18"/>
  <c r="C4993" i="18"/>
  <c r="C4992" i="18"/>
  <c r="C4991" i="18"/>
  <c r="C4990" i="18"/>
  <c r="C4989" i="18"/>
  <c r="C4988" i="18"/>
  <c r="C4987" i="18"/>
  <c r="C4986" i="18"/>
  <c r="C4985" i="18"/>
  <c r="C4984" i="18"/>
  <c r="C4983" i="18"/>
  <c r="C4982" i="18"/>
  <c r="C4981" i="18"/>
  <c r="C4980" i="18"/>
  <c r="C4979" i="18"/>
  <c r="C4978" i="18"/>
  <c r="C4977" i="18"/>
  <c r="C4976" i="18"/>
  <c r="C4975" i="18"/>
  <c r="C4974" i="18"/>
  <c r="C4973" i="18"/>
  <c r="C4972" i="18"/>
  <c r="C4971" i="18"/>
  <c r="C4970" i="18"/>
  <c r="C4969" i="18"/>
  <c r="C4968" i="18"/>
  <c r="C4967" i="18"/>
  <c r="C4966" i="18"/>
  <c r="C4965" i="18"/>
  <c r="C4964" i="18"/>
  <c r="C4963" i="18"/>
  <c r="C4962" i="18"/>
  <c r="C4961" i="18"/>
  <c r="C4960" i="18"/>
  <c r="C4959" i="18"/>
  <c r="C4958" i="18"/>
  <c r="C4957" i="18"/>
  <c r="C4956" i="18"/>
  <c r="C4955" i="18"/>
  <c r="C4954" i="18"/>
  <c r="C4953" i="18"/>
  <c r="C4952" i="18"/>
  <c r="C4951" i="18"/>
  <c r="C4950" i="18"/>
  <c r="C4949" i="18"/>
  <c r="C4948" i="18"/>
  <c r="C4947" i="18"/>
  <c r="C4946" i="18"/>
  <c r="C4945" i="18"/>
  <c r="C4944" i="18"/>
  <c r="C4943" i="18"/>
  <c r="C4942" i="18"/>
  <c r="C4941" i="18"/>
  <c r="C4940" i="18"/>
  <c r="C4939" i="18"/>
  <c r="C4938" i="18"/>
  <c r="C4937" i="18"/>
  <c r="C4936" i="18"/>
  <c r="C4935" i="18"/>
  <c r="C4934" i="18"/>
  <c r="C4933" i="18"/>
  <c r="C4932" i="18"/>
  <c r="C4931" i="18"/>
  <c r="C4930" i="18"/>
  <c r="C4929" i="18"/>
  <c r="C4928" i="18"/>
  <c r="C4927" i="18"/>
  <c r="C4926" i="18"/>
  <c r="C4925" i="18"/>
  <c r="C4924" i="18"/>
  <c r="C4923" i="18"/>
  <c r="C4922" i="18"/>
  <c r="C4921" i="18"/>
  <c r="C4920" i="18"/>
  <c r="C4919" i="18"/>
  <c r="C4918" i="18"/>
  <c r="C4917" i="18"/>
  <c r="C4916" i="18"/>
  <c r="C4915" i="18"/>
  <c r="C4914" i="18"/>
  <c r="C4913" i="18"/>
  <c r="C4912" i="18"/>
  <c r="C4911" i="18"/>
  <c r="C4910" i="18"/>
  <c r="C4909" i="18"/>
  <c r="C4908" i="18"/>
  <c r="C4907" i="18"/>
  <c r="C4906" i="18"/>
  <c r="C4905" i="18"/>
  <c r="C4904" i="18"/>
  <c r="C4903" i="18"/>
  <c r="C4902" i="18"/>
  <c r="C4901" i="18"/>
  <c r="C4900" i="18"/>
  <c r="C4899" i="18"/>
  <c r="C4898" i="18"/>
  <c r="C4897" i="18"/>
  <c r="C4896" i="18"/>
  <c r="C4895" i="18"/>
  <c r="C4894" i="18"/>
  <c r="C4893" i="18"/>
  <c r="C4892" i="18"/>
  <c r="C4891" i="18"/>
  <c r="C4890" i="18"/>
  <c r="C4889" i="18"/>
  <c r="C4888" i="18"/>
  <c r="C4887" i="18"/>
  <c r="C4886" i="18"/>
  <c r="C4885" i="18"/>
  <c r="C4884" i="18"/>
  <c r="C4883" i="18"/>
  <c r="C4882" i="18"/>
  <c r="C4881" i="18"/>
  <c r="C4880" i="18"/>
  <c r="C4879" i="18"/>
  <c r="C4878" i="18"/>
  <c r="C4877" i="18"/>
  <c r="C4876" i="18"/>
  <c r="C4875" i="18"/>
  <c r="C4874" i="18"/>
  <c r="C4873" i="18"/>
  <c r="C4872" i="18"/>
  <c r="C4871" i="18"/>
  <c r="C4870" i="18"/>
  <c r="C4869" i="18"/>
  <c r="C4868" i="18"/>
  <c r="C4867" i="18"/>
  <c r="C4866" i="18"/>
  <c r="C4865" i="18"/>
  <c r="C4864" i="18"/>
  <c r="C4863" i="18"/>
  <c r="C4862" i="18"/>
  <c r="C4861" i="18"/>
  <c r="C4860" i="18"/>
  <c r="C4859" i="18"/>
  <c r="C4858" i="18"/>
  <c r="C4857" i="18"/>
  <c r="C4856" i="18"/>
  <c r="C4855" i="18"/>
  <c r="C4854" i="18"/>
  <c r="C4853" i="18"/>
  <c r="C4852" i="18"/>
  <c r="C4851" i="18"/>
  <c r="C4850" i="18"/>
  <c r="C4849" i="18"/>
  <c r="C4848" i="18"/>
  <c r="C4847" i="18"/>
  <c r="C4846" i="18"/>
  <c r="C4845" i="18"/>
  <c r="C4844" i="18"/>
  <c r="C4843" i="18"/>
  <c r="C4842" i="18"/>
  <c r="C4841" i="18"/>
  <c r="C4840" i="18"/>
  <c r="C4839" i="18"/>
  <c r="C4838" i="18"/>
  <c r="C4837" i="18"/>
  <c r="C4836" i="18"/>
  <c r="C4835" i="18"/>
  <c r="C4834" i="18"/>
  <c r="C4833" i="18"/>
  <c r="C4832" i="18"/>
  <c r="C4831" i="18"/>
  <c r="C4830" i="18"/>
  <c r="C4829" i="18"/>
  <c r="C4828" i="18"/>
  <c r="C4827" i="18"/>
  <c r="C4826" i="18"/>
  <c r="C4825" i="18"/>
  <c r="C4824" i="18"/>
  <c r="C4823" i="18"/>
  <c r="C4822" i="18"/>
  <c r="C4821" i="18"/>
  <c r="C4820" i="18"/>
  <c r="C4819" i="18"/>
  <c r="C4818" i="18"/>
  <c r="C4817" i="18"/>
  <c r="C4816" i="18"/>
  <c r="C4815" i="18"/>
  <c r="C4814" i="18"/>
  <c r="C4813" i="18"/>
  <c r="C4812" i="18"/>
  <c r="C4811" i="18"/>
  <c r="C4810" i="18"/>
  <c r="C4809" i="18"/>
  <c r="C4808" i="18"/>
  <c r="C4807" i="18"/>
  <c r="C4806" i="18"/>
  <c r="C4805" i="18"/>
  <c r="C4804" i="18"/>
  <c r="C4803" i="18"/>
  <c r="C4802" i="18"/>
  <c r="C4801" i="18"/>
  <c r="C4800" i="18"/>
  <c r="C4799" i="18"/>
  <c r="C4798" i="18"/>
  <c r="C4797" i="18"/>
  <c r="C4796" i="18"/>
  <c r="C4795" i="18"/>
  <c r="C4794" i="18"/>
  <c r="C4793" i="18"/>
  <c r="C4792" i="18"/>
  <c r="C4791" i="18"/>
  <c r="C4790" i="18"/>
  <c r="C4789" i="18"/>
  <c r="C4788" i="18"/>
  <c r="C4787" i="18"/>
  <c r="C4786" i="18"/>
  <c r="C4785" i="18"/>
  <c r="C4784" i="18"/>
  <c r="C4783" i="18"/>
  <c r="C4782" i="18"/>
  <c r="C4781" i="18"/>
  <c r="C4780" i="18"/>
  <c r="C4779" i="18"/>
  <c r="C4778" i="18"/>
  <c r="C4777" i="18"/>
  <c r="C4776" i="18"/>
  <c r="C4775" i="18"/>
  <c r="C4774" i="18"/>
  <c r="C4773" i="18"/>
  <c r="C4772" i="18"/>
  <c r="C4771" i="18"/>
  <c r="C4770" i="18"/>
  <c r="C4769" i="18"/>
  <c r="C4768" i="18"/>
  <c r="C4767" i="18"/>
  <c r="C4766" i="18"/>
  <c r="C4765" i="18"/>
  <c r="C4764" i="18"/>
  <c r="C4763" i="18"/>
  <c r="C4762" i="18"/>
  <c r="C4761" i="18"/>
  <c r="C4760" i="18"/>
  <c r="C4759" i="18"/>
  <c r="C4758" i="18"/>
  <c r="C4757" i="18"/>
  <c r="C4756" i="18"/>
  <c r="C4755" i="18"/>
  <c r="C4754" i="18"/>
  <c r="C4753" i="18"/>
  <c r="C4752" i="18"/>
  <c r="C4751" i="18"/>
  <c r="C4750" i="18"/>
  <c r="C4749" i="18"/>
  <c r="C4748" i="18"/>
  <c r="C4747" i="18"/>
  <c r="C4746" i="18"/>
  <c r="C4745" i="18"/>
  <c r="C4744" i="18"/>
  <c r="C4743" i="18"/>
  <c r="C4742" i="18"/>
  <c r="C4741" i="18"/>
  <c r="C4740" i="18"/>
  <c r="C4739" i="18"/>
  <c r="C4738" i="18"/>
  <c r="C4737" i="18"/>
  <c r="C4736" i="18"/>
  <c r="C4735" i="18"/>
  <c r="C4734" i="18"/>
  <c r="C4733" i="18"/>
  <c r="C4732" i="18"/>
  <c r="C4731" i="18"/>
  <c r="C4730" i="18"/>
  <c r="C4729" i="18"/>
  <c r="C4728" i="18"/>
  <c r="C4727" i="18"/>
  <c r="C4726" i="18"/>
  <c r="C4725" i="18"/>
  <c r="C4724" i="18"/>
  <c r="C4723" i="18"/>
  <c r="C4722" i="18"/>
  <c r="C4721" i="18"/>
  <c r="C4720" i="18"/>
  <c r="C4719" i="18"/>
  <c r="C4718" i="18"/>
  <c r="C4717" i="18"/>
  <c r="C4716" i="18"/>
  <c r="C4715" i="18"/>
  <c r="C4714" i="18"/>
  <c r="C4713" i="18"/>
  <c r="C4712" i="18"/>
  <c r="C4711" i="18"/>
  <c r="C4710" i="18"/>
  <c r="C4709" i="18"/>
  <c r="C4708" i="18"/>
  <c r="C4707" i="18"/>
  <c r="C4706" i="18"/>
  <c r="C4705" i="18"/>
  <c r="C4704" i="18"/>
  <c r="C4703" i="18"/>
  <c r="C4702" i="18"/>
  <c r="C4701" i="18"/>
  <c r="C4700" i="18"/>
  <c r="C4699" i="18"/>
  <c r="C4698" i="18"/>
  <c r="C4697" i="18"/>
  <c r="C4696" i="18"/>
  <c r="C4695" i="18"/>
  <c r="C4694" i="18"/>
  <c r="C4693" i="18"/>
  <c r="C4692" i="18"/>
  <c r="C4691" i="18"/>
  <c r="C4690" i="18"/>
  <c r="C4689" i="18"/>
  <c r="C4688" i="18"/>
  <c r="C4687" i="18"/>
  <c r="C4686" i="18"/>
  <c r="C4685" i="18"/>
  <c r="C4684" i="18"/>
  <c r="C4683" i="18"/>
  <c r="C4682" i="18"/>
  <c r="C4681" i="18"/>
  <c r="C4680" i="18"/>
  <c r="C4679" i="18"/>
  <c r="C4678" i="18"/>
  <c r="C4677" i="18"/>
  <c r="C4676" i="18"/>
  <c r="C4675" i="18"/>
  <c r="C4674" i="18"/>
  <c r="C4673" i="18"/>
  <c r="C4672" i="18"/>
  <c r="C4671" i="18"/>
  <c r="C4670" i="18"/>
  <c r="C4669" i="18"/>
  <c r="C4668" i="18"/>
  <c r="C4667" i="18"/>
  <c r="C4666" i="18"/>
  <c r="C4665" i="18"/>
  <c r="C4664" i="18"/>
  <c r="C4663" i="18"/>
  <c r="C4662" i="18"/>
  <c r="C4661" i="18"/>
  <c r="C4660" i="18"/>
  <c r="C4659" i="18"/>
  <c r="C4658" i="18"/>
  <c r="C4657" i="18"/>
  <c r="C4656" i="18"/>
  <c r="C4655" i="18"/>
  <c r="C4654" i="18"/>
  <c r="C4653" i="18"/>
  <c r="C4652" i="18"/>
  <c r="C4651" i="18"/>
  <c r="C4650" i="18"/>
  <c r="C4649" i="18"/>
  <c r="C4648" i="18"/>
  <c r="C4647" i="18"/>
  <c r="C4646" i="18"/>
  <c r="C4645" i="18"/>
  <c r="C4644" i="18"/>
  <c r="C4643" i="18"/>
  <c r="C4642" i="18"/>
  <c r="C4641" i="18"/>
  <c r="C4640" i="18"/>
  <c r="C4639" i="18"/>
  <c r="C4638" i="18"/>
  <c r="C4637" i="18"/>
  <c r="C4636" i="18"/>
  <c r="C4635" i="18"/>
  <c r="C4634" i="18"/>
  <c r="C4633" i="18"/>
  <c r="C4632" i="18"/>
  <c r="C4631" i="18"/>
  <c r="C4630" i="18"/>
  <c r="C4629" i="18"/>
  <c r="C4628" i="18"/>
  <c r="C4627" i="18"/>
  <c r="C4626" i="18"/>
  <c r="C4625" i="18"/>
  <c r="C4624" i="18"/>
  <c r="C4623" i="18"/>
  <c r="C4622" i="18"/>
  <c r="C4621" i="18"/>
  <c r="C4620" i="18"/>
  <c r="C4619" i="18"/>
  <c r="C4618" i="18"/>
  <c r="C4617" i="18"/>
  <c r="C4616" i="18"/>
  <c r="C4615" i="18"/>
  <c r="C4614" i="18"/>
  <c r="C4613" i="18"/>
  <c r="C4612" i="18"/>
  <c r="C4611" i="18"/>
  <c r="C4610" i="18"/>
  <c r="C4609" i="18"/>
  <c r="C4608" i="18"/>
  <c r="C4607" i="18"/>
  <c r="C4606" i="18"/>
  <c r="C4605" i="18"/>
  <c r="C4604" i="18"/>
  <c r="C4603" i="18"/>
  <c r="C4602" i="18"/>
  <c r="C4601" i="18"/>
  <c r="C4600" i="18"/>
  <c r="C4599" i="18"/>
  <c r="C4598" i="18"/>
  <c r="C4597" i="18"/>
  <c r="C4596" i="18"/>
  <c r="C4595" i="18"/>
  <c r="C4594" i="18"/>
  <c r="C4593" i="18"/>
  <c r="C4592" i="18"/>
  <c r="C4591" i="18"/>
  <c r="C4590" i="18"/>
  <c r="C4589" i="18"/>
  <c r="C4588" i="18"/>
  <c r="C4587" i="18"/>
  <c r="C4586" i="18"/>
  <c r="C4585" i="18"/>
  <c r="C4584" i="18"/>
  <c r="C4583" i="18"/>
  <c r="C4582" i="18"/>
  <c r="C4581" i="18"/>
  <c r="C4580" i="18"/>
  <c r="C4579" i="18"/>
  <c r="C4578" i="18"/>
  <c r="C4577" i="18"/>
  <c r="C4576" i="18"/>
  <c r="C4575" i="18"/>
  <c r="C4574" i="18"/>
  <c r="C4573" i="18"/>
  <c r="C4572" i="18"/>
  <c r="C4571" i="18"/>
  <c r="C4570" i="18"/>
  <c r="C4569" i="18"/>
  <c r="C4568" i="18"/>
  <c r="C4567" i="18"/>
  <c r="C4566" i="18"/>
  <c r="C4565" i="18"/>
  <c r="C4564" i="18"/>
  <c r="C4563" i="18"/>
  <c r="C4562" i="18"/>
  <c r="C4561" i="18"/>
  <c r="C4560" i="18"/>
  <c r="C4559" i="18"/>
  <c r="C4558" i="18"/>
  <c r="C4557" i="18"/>
  <c r="C4556" i="18"/>
  <c r="C4555" i="18"/>
  <c r="C4554" i="18"/>
  <c r="C4553" i="18"/>
  <c r="C4552" i="18"/>
  <c r="C4551" i="18"/>
  <c r="C4550" i="18"/>
  <c r="C4549" i="18"/>
  <c r="C4548" i="18"/>
  <c r="C4547" i="18"/>
  <c r="C4546" i="18"/>
  <c r="C4545" i="18"/>
  <c r="C4544" i="18"/>
  <c r="C4543" i="18"/>
  <c r="C4542" i="18"/>
  <c r="C4541" i="18"/>
  <c r="C4540" i="18"/>
  <c r="C4539" i="18"/>
  <c r="C4538" i="18"/>
  <c r="C4537" i="18"/>
  <c r="C4536" i="18"/>
  <c r="C4535" i="18"/>
  <c r="C4534" i="18"/>
  <c r="C4533" i="18"/>
  <c r="C4532" i="18"/>
  <c r="C4531" i="18"/>
  <c r="C4530" i="18"/>
  <c r="C4529" i="18"/>
  <c r="C4528" i="18"/>
  <c r="C4527" i="18"/>
  <c r="C4526" i="18"/>
  <c r="C4525" i="18"/>
  <c r="C4524" i="18"/>
  <c r="C4523" i="18"/>
  <c r="C4522" i="18"/>
  <c r="C4521" i="18"/>
  <c r="C4520" i="18"/>
  <c r="C4519" i="18"/>
  <c r="C4518" i="18"/>
  <c r="C4517" i="18"/>
  <c r="C4516" i="18"/>
  <c r="C4515" i="18"/>
  <c r="C4514" i="18"/>
  <c r="C4513" i="18"/>
  <c r="C4512" i="18"/>
  <c r="C4511" i="18"/>
  <c r="C4510" i="18"/>
  <c r="C4509" i="18"/>
  <c r="C4508" i="18"/>
  <c r="C4507" i="18"/>
  <c r="C4506" i="18"/>
  <c r="C4505" i="18"/>
  <c r="C4504" i="18"/>
  <c r="C4503" i="18"/>
  <c r="C4502" i="18"/>
  <c r="C4501" i="18"/>
  <c r="C4500" i="18"/>
  <c r="C4499" i="18"/>
  <c r="C4498" i="18"/>
  <c r="C4497" i="18"/>
  <c r="C4496" i="18"/>
  <c r="C4495" i="18"/>
  <c r="C4494" i="18"/>
  <c r="C4493" i="18"/>
  <c r="C4492" i="18"/>
  <c r="C4491" i="18"/>
  <c r="C4490" i="18"/>
  <c r="C4489" i="18"/>
  <c r="C4488" i="18"/>
  <c r="C4487" i="18"/>
  <c r="C4486" i="18"/>
  <c r="C4485" i="18"/>
  <c r="C4484" i="18"/>
  <c r="C4483" i="18"/>
  <c r="C4482" i="18"/>
  <c r="C4481" i="18"/>
  <c r="C4480" i="18"/>
  <c r="C4479" i="18"/>
  <c r="C4478" i="18"/>
  <c r="C4477" i="18"/>
  <c r="C4476" i="18"/>
  <c r="C4475" i="18"/>
  <c r="C4474" i="18"/>
  <c r="C4473" i="18"/>
  <c r="C4472" i="18"/>
  <c r="C4471" i="18"/>
  <c r="C4470" i="18"/>
  <c r="C4469" i="18"/>
  <c r="C4468" i="18"/>
  <c r="C4467" i="18"/>
  <c r="C4466" i="18"/>
  <c r="C4465" i="18"/>
  <c r="C4464" i="18"/>
  <c r="C4463" i="18"/>
  <c r="C4462" i="18"/>
  <c r="C4461" i="18"/>
  <c r="C4460" i="18"/>
  <c r="C4459" i="18"/>
  <c r="C4458" i="18"/>
  <c r="C4457" i="18"/>
  <c r="C4456" i="18"/>
  <c r="C4455" i="18"/>
  <c r="C4454" i="18"/>
  <c r="C4453" i="18"/>
  <c r="C4452" i="18"/>
  <c r="C4451" i="18"/>
  <c r="C4450" i="18"/>
  <c r="C4449" i="18"/>
  <c r="C4448" i="18"/>
  <c r="C4447" i="18"/>
  <c r="C4446" i="18"/>
  <c r="C4445" i="18"/>
  <c r="C4444" i="18"/>
  <c r="C4443" i="18"/>
  <c r="C4442" i="18"/>
  <c r="C4441" i="18"/>
  <c r="C4440" i="18"/>
  <c r="C4439" i="18"/>
  <c r="C4438" i="18"/>
  <c r="C4437" i="18"/>
  <c r="C4436" i="18"/>
  <c r="C4435" i="18"/>
  <c r="C4434" i="18"/>
  <c r="C4433" i="18"/>
  <c r="C4432" i="18"/>
  <c r="C4431" i="18"/>
  <c r="C4430" i="18"/>
  <c r="C4429" i="18"/>
  <c r="C4428" i="18"/>
  <c r="C4427" i="18"/>
  <c r="C4426" i="18"/>
  <c r="C4425" i="18"/>
  <c r="C4424" i="18"/>
  <c r="C4423" i="18"/>
  <c r="C4422" i="18"/>
  <c r="C4421" i="18"/>
  <c r="C4420" i="18"/>
  <c r="C4419" i="18"/>
  <c r="C4418" i="18"/>
  <c r="C4417" i="18"/>
  <c r="C4416" i="18"/>
  <c r="C4415" i="18"/>
  <c r="C4414" i="18"/>
  <c r="C4413" i="18"/>
  <c r="C4412" i="18"/>
  <c r="C4411" i="18"/>
  <c r="C4410" i="18"/>
  <c r="C4409" i="18"/>
  <c r="C4408" i="18"/>
  <c r="C4407" i="18"/>
  <c r="C4406" i="18"/>
  <c r="C4405" i="18"/>
  <c r="C4404" i="18"/>
  <c r="C4403" i="18"/>
  <c r="C4402" i="18"/>
  <c r="C4401" i="18"/>
  <c r="C4400" i="18"/>
  <c r="C4399" i="18"/>
  <c r="C4398" i="18"/>
  <c r="C4397" i="18"/>
  <c r="C4396" i="18"/>
  <c r="C4395" i="18"/>
  <c r="C4394" i="18"/>
  <c r="C4393" i="18"/>
  <c r="C4392" i="18"/>
  <c r="C4391" i="18"/>
  <c r="C4390" i="18"/>
  <c r="C4389" i="18"/>
  <c r="C4388" i="18"/>
  <c r="C4387" i="18"/>
  <c r="C4386" i="18"/>
  <c r="C4385" i="18"/>
  <c r="C4384" i="18"/>
  <c r="C4383" i="18"/>
  <c r="C4382" i="18"/>
  <c r="C4381" i="18"/>
  <c r="C4380" i="18"/>
  <c r="C4379" i="18"/>
  <c r="C4378" i="18"/>
  <c r="C4377" i="18"/>
  <c r="C4376" i="18"/>
  <c r="C4375" i="18"/>
  <c r="C4374" i="18"/>
  <c r="C4373" i="18"/>
  <c r="C4372" i="18"/>
  <c r="C4371" i="18"/>
  <c r="C4370" i="18"/>
  <c r="C4369" i="18"/>
  <c r="C4368" i="18"/>
  <c r="C4367" i="18"/>
  <c r="C4366" i="18"/>
  <c r="C4365" i="18"/>
  <c r="C4364" i="18"/>
  <c r="C4363" i="18"/>
  <c r="C4362" i="18"/>
  <c r="C4361" i="18"/>
  <c r="C4360" i="18"/>
  <c r="C4359" i="18"/>
  <c r="C4358" i="18"/>
  <c r="C4357" i="18"/>
  <c r="C4356" i="18"/>
  <c r="C4355" i="18"/>
  <c r="C4354" i="18"/>
  <c r="C4353" i="18"/>
  <c r="C4352" i="18"/>
  <c r="C4351" i="18"/>
  <c r="C4350" i="18"/>
  <c r="C4349" i="18"/>
  <c r="C4348" i="18"/>
  <c r="C4347" i="18"/>
  <c r="C4346" i="18"/>
  <c r="C4345" i="18"/>
  <c r="C4344" i="18"/>
  <c r="C4343" i="18"/>
  <c r="C4342" i="18"/>
  <c r="C4341" i="18"/>
  <c r="C4340" i="18"/>
  <c r="C4339" i="18"/>
  <c r="C4338" i="18"/>
  <c r="C4337" i="18"/>
  <c r="C4336" i="18"/>
  <c r="C4335" i="18"/>
  <c r="C4334" i="18"/>
  <c r="C4333" i="18"/>
  <c r="C4332" i="18"/>
  <c r="C4331" i="18"/>
  <c r="C4330" i="18"/>
  <c r="C4329" i="18"/>
  <c r="C4328" i="18"/>
  <c r="C4327" i="18"/>
  <c r="C4326" i="18"/>
  <c r="C4325" i="18"/>
  <c r="C4324" i="18"/>
  <c r="C4323" i="18"/>
  <c r="C4322" i="18"/>
  <c r="C4321" i="18"/>
  <c r="C4320" i="18"/>
  <c r="C4319" i="18"/>
  <c r="C4318" i="18"/>
  <c r="C4317" i="18"/>
  <c r="C4316" i="18"/>
  <c r="C4315" i="18"/>
  <c r="C4314" i="18"/>
  <c r="C4313" i="18"/>
  <c r="C4312" i="18"/>
  <c r="C4311" i="18"/>
  <c r="C4310" i="18"/>
  <c r="C4309" i="18"/>
  <c r="C4308" i="18"/>
  <c r="C4307" i="18"/>
  <c r="C4306" i="18"/>
  <c r="C4305" i="18"/>
  <c r="C4304" i="18"/>
  <c r="C4303" i="18"/>
  <c r="C4302" i="18"/>
  <c r="C4301" i="18"/>
  <c r="C4300" i="18"/>
  <c r="C4299" i="18"/>
  <c r="C4298" i="18"/>
  <c r="C4297" i="18"/>
  <c r="C4296" i="18"/>
  <c r="C4295" i="18"/>
  <c r="C4294" i="18"/>
  <c r="C4293" i="18"/>
  <c r="C4292" i="18"/>
  <c r="C4291" i="18"/>
  <c r="C4290" i="18"/>
  <c r="C4289" i="18"/>
  <c r="C4288" i="18"/>
  <c r="C4287" i="18"/>
  <c r="C4286" i="18"/>
  <c r="C4285" i="18"/>
  <c r="C4284" i="18"/>
  <c r="C4283" i="18"/>
  <c r="C4282" i="18"/>
  <c r="C4281" i="18"/>
  <c r="C4280" i="18"/>
  <c r="C4279" i="18"/>
  <c r="C4278" i="18"/>
  <c r="C4277" i="18"/>
  <c r="C4276" i="18"/>
  <c r="C4275" i="18"/>
  <c r="C4274" i="18"/>
  <c r="C4273" i="18"/>
  <c r="C4272" i="18"/>
  <c r="C4271" i="18"/>
  <c r="C4270" i="18"/>
  <c r="C4269" i="18"/>
  <c r="C4268" i="18"/>
  <c r="C4267" i="18"/>
  <c r="C4266" i="18"/>
  <c r="C4265" i="18"/>
  <c r="C4264" i="18"/>
  <c r="C4263" i="18"/>
  <c r="C4262" i="18"/>
  <c r="C4261" i="18"/>
  <c r="C4260" i="18"/>
  <c r="C4259" i="18"/>
  <c r="C4258" i="18"/>
  <c r="C4257" i="18"/>
  <c r="C4256" i="18"/>
  <c r="C4255" i="18"/>
  <c r="C4254" i="18"/>
  <c r="C4253" i="18"/>
  <c r="C4252" i="18"/>
  <c r="C4251" i="18"/>
  <c r="C4250" i="18"/>
  <c r="C4249" i="18"/>
  <c r="C4248" i="18"/>
  <c r="C4247" i="18"/>
  <c r="C4246" i="18"/>
  <c r="C4245" i="18"/>
  <c r="C4244" i="18"/>
  <c r="C4243" i="18"/>
  <c r="C4242" i="18"/>
  <c r="C4241" i="18"/>
  <c r="C4240" i="18"/>
  <c r="C4239" i="18"/>
  <c r="C4238" i="18"/>
  <c r="C4237" i="18"/>
  <c r="C4236" i="18"/>
  <c r="C4235" i="18"/>
  <c r="C4234" i="18"/>
  <c r="C4233" i="18"/>
  <c r="C4232" i="18"/>
  <c r="C4231" i="18"/>
  <c r="C4230" i="18"/>
  <c r="C4229" i="18"/>
  <c r="C4228" i="18"/>
  <c r="C4227" i="18"/>
  <c r="C4226" i="18"/>
  <c r="C4225" i="18"/>
  <c r="C4224" i="18"/>
  <c r="C4223" i="18"/>
  <c r="C4222" i="18"/>
  <c r="C4221" i="18"/>
  <c r="C4220" i="18"/>
  <c r="C4219" i="18"/>
  <c r="C4218" i="18"/>
  <c r="C4217" i="18"/>
  <c r="C4216" i="18"/>
  <c r="C4215" i="18"/>
  <c r="C4214" i="18"/>
  <c r="C4213" i="18"/>
  <c r="C4212" i="18"/>
  <c r="C4211" i="18"/>
  <c r="C4210" i="18"/>
  <c r="C4209" i="18"/>
  <c r="C4208" i="18"/>
  <c r="C4207" i="18"/>
  <c r="C4206" i="18"/>
  <c r="C4205" i="18"/>
  <c r="C4204" i="18"/>
  <c r="C4203" i="18"/>
  <c r="C4202" i="18"/>
  <c r="C4201" i="18"/>
  <c r="C4200" i="18"/>
  <c r="C4199" i="18"/>
  <c r="C4198" i="18"/>
  <c r="C4197" i="18"/>
  <c r="C4196" i="18"/>
  <c r="C4195" i="18"/>
  <c r="C4194" i="18"/>
  <c r="C4193" i="18"/>
  <c r="C4192" i="18"/>
  <c r="C4191" i="18"/>
  <c r="C4190" i="18"/>
  <c r="C4189" i="18"/>
  <c r="C4188" i="18"/>
  <c r="C4187" i="18"/>
  <c r="C4186" i="18"/>
  <c r="C4185" i="18"/>
  <c r="C4184" i="18"/>
  <c r="C4183" i="18"/>
  <c r="C4182" i="18"/>
  <c r="C4181" i="18"/>
  <c r="C4180" i="18"/>
  <c r="C4179" i="18"/>
  <c r="C4178" i="18"/>
  <c r="C4177" i="18"/>
  <c r="C4176" i="18"/>
  <c r="C4175" i="18"/>
  <c r="C4174" i="18"/>
  <c r="C4173" i="18"/>
  <c r="C4172" i="18"/>
  <c r="C4171" i="18"/>
  <c r="C4170" i="18"/>
  <c r="C4169" i="18"/>
  <c r="C4168" i="18"/>
  <c r="C4167" i="18"/>
  <c r="C4166" i="18"/>
  <c r="C4165" i="18"/>
  <c r="C4164" i="18"/>
  <c r="C4163" i="18"/>
  <c r="C4162" i="18"/>
  <c r="C4161" i="18"/>
  <c r="C4160" i="18"/>
  <c r="C4159" i="18"/>
  <c r="C4158" i="18"/>
  <c r="C4157" i="18"/>
  <c r="C4156" i="18"/>
  <c r="C4155" i="18"/>
  <c r="C4154" i="18"/>
  <c r="C4153" i="18"/>
  <c r="C4152" i="18"/>
  <c r="C4151" i="18"/>
  <c r="C4150" i="18"/>
  <c r="C4149" i="18"/>
  <c r="C4148" i="18"/>
  <c r="C4147" i="18"/>
  <c r="C4146" i="18"/>
  <c r="C4145" i="18"/>
  <c r="C4144" i="18"/>
  <c r="C4143" i="18"/>
  <c r="C4142" i="18"/>
  <c r="C4141" i="18"/>
  <c r="C4140" i="18"/>
  <c r="C4139" i="18"/>
  <c r="C4138" i="18"/>
  <c r="C4137" i="18"/>
  <c r="C4136" i="18"/>
  <c r="C4135" i="18"/>
  <c r="C4134" i="18"/>
  <c r="C4133" i="18"/>
  <c r="C4132" i="18"/>
  <c r="C4131" i="18"/>
  <c r="C4130" i="18"/>
  <c r="C4129" i="18"/>
  <c r="C4128" i="18"/>
  <c r="C4127" i="18"/>
  <c r="C4126" i="18"/>
  <c r="C4125" i="18"/>
  <c r="C4124" i="18"/>
  <c r="C4123" i="18"/>
  <c r="C4122" i="18"/>
  <c r="C4121" i="18"/>
  <c r="C4120" i="18"/>
  <c r="C4119" i="18"/>
  <c r="C4118" i="18"/>
  <c r="C4117" i="18"/>
  <c r="C4116" i="18"/>
  <c r="C4115" i="18"/>
  <c r="C4114" i="18"/>
  <c r="C4113" i="18"/>
  <c r="C4112" i="18"/>
  <c r="C4111" i="18"/>
  <c r="C4110" i="18"/>
  <c r="C4109" i="18"/>
  <c r="C4108" i="18"/>
  <c r="C4107" i="18"/>
  <c r="C4106" i="18"/>
  <c r="C4105" i="18"/>
  <c r="C4104" i="18"/>
  <c r="C4103" i="18"/>
  <c r="C4102" i="18"/>
  <c r="C4101" i="18"/>
  <c r="C4100" i="18"/>
  <c r="C4099" i="18"/>
  <c r="C4098" i="18"/>
  <c r="C4097" i="18"/>
  <c r="C4096" i="18"/>
  <c r="C4095" i="18"/>
  <c r="C4094" i="18"/>
  <c r="C4093" i="18"/>
  <c r="C4092" i="18"/>
  <c r="C4091" i="18"/>
  <c r="C4090" i="18"/>
  <c r="C4089" i="18"/>
  <c r="C4088" i="18"/>
  <c r="C4087" i="18"/>
  <c r="C4086" i="18"/>
  <c r="C4085" i="18"/>
  <c r="C4084" i="18"/>
  <c r="C4083" i="18"/>
  <c r="C4082" i="18"/>
  <c r="C4081" i="18"/>
  <c r="C4080" i="18"/>
  <c r="C4079" i="18"/>
  <c r="C4078" i="18"/>
  <c r="C4077" i="18"/>
  <c r="C4076" i="18"/>
  <c r="C4075" i="18"/>
  <c r="C4074" i="18"/>
  <c r="C4073" i="18"/>
  <c r="C4072" i="18"/>
  <c r="C4071" i="18"/>
  <c r="C4070" i="18"/>
  <c r="C4069" i="18"/>
  <c r="C4068" i="18"/>
  <c r="C4067" i="18"/>
  <c r="C4066" i="18"/>
  <c r="C4065" i="18"/>
  <c r="C4064" i="18"/>
  <c r="C4063" i="18"/>
  <c r="C4062" i="18"/>
  <c r="C4061" i="18"/>
  <c r="C4060" i="18"/>
  <c r="C4059" i="18"/>
  <c r="C4058" i="18"/>
  <c r="C4057" i="18"/>
  <c r="C4056" i="18"/>
  <c r="C4055" i="18"/>
  <c r="C4054" i="18"/>
  <c r="C4053" i="18"/>
  <c r="C4052" i="18"/>
  <c r="C4051" i="18"/>
  <c r="C4050" i="18"/>
  <c r="C4049" i="18"/>
  <c r="C4048" i="18"/>
  <c r="C4047" i="18"/>
  <c r="C4046" i="18"/>
  <c r="C4045" i="18"/>
  <c r="C4044" i="18"/>
  <c r="C4043" i="18"/>
  <c r="C4042" i="18"/>
  <c r="C4041" i="18"/>
  <c r="C4040" i="18"/>
  <c r="C4039" i="18"/>
  <c r="C4038" i="18"/>
  <c r="C4037" i="18"/>
  <c r="C4036" i="18"/>
  <c r="C4035" i="18"/>
  <c r="C4034" i="18"/>
  <c r="C4033" i="18"/>
  <c r="C4032" i="18"/>
  <c r="C4031" i="18"/>
  <c r="C4030" i="18"/>
  <c r="C4029" i="18"/>
  <c r="C4028" i="18"/>
  <c r="C4027" i="18"/>
  <c r="C4026" i="18"/>
  <c r="C4025" i="18"/>
  <c r="C4024" i="18"/>
  <c r="C4023" i="18"/>
  <c r="C4022" i="18"/>
  <c r="C4021" i="18"/>
  <c r="C4020" i="18"/>
  <c r="C4019" i="18"/>
  <c r="C4018" i="18"/>
  <c r="C4017" i="18"/>
  <c r="C4016" i="18"/>
  <c r="C4015" i="18"/>
  <c r="C4014" i="18"/>
  <c r="C4013" i="18"/>
  <c r="C4012" i="18"/>
  <c r="C4011" i="18"/>
  <c r="C4010" i="18"/>
  <c r="C4009" i="18"/>
  <c r="C4008" i="18"/>
  <c r="C4007" i="18"/>
  <c r="C4006" i="18"/>
  <c r="C4005" i="18"/>
  <c r="C4004" i="18"/>
  <c r="C4003" i="18"/>
  <c r="C4002" i="18"/>
  <c r="C4001" i="18"/>
  <c r="C4000" i="18"/>
  <c r="C3999" i="18"/>
  <c r="C3998" i="18"/>
  <c r="C3997" i="18"/>
  <c r="C3996" i="18"/>
  <c r="C3995" i="18"/>
  <c r="C3994" i="18"/>
  <c r="C3993" i="18"/>
  <c r="C3992" i="18"/>
  <c r="C3991" i="18"/>
  <c r="C3990" i="18"/>
  <c r="C3989" i="18"/>
  <c r="C3988" i="18"/>
  <c r="C3987" i="18"/>
  <c r="C3986" i="18"/>
  <c r="C3985" i="18"/>
  <c r="C3984" i="18"/>
  <c r="C3983" i="18"/>
  <c r="C3982" i="18"/>
  <c r="C3981" i="18"/>
  <c r="C3980" i="18"/>
  <c r="C3979" i="18"/>
  <c r="C3978" i="18"/>
  <c r="C3977" i="18"/>
  <c r="C3976" i="18"/>
  <c r="C3975" i="18"/>
  <c r="C3974" i="18"/>
  <c r="C3973" i="18"/>
  <c r="C3972" i="18"/>
  <c r="C3971" i="18"/>
  <c r="C3970" i="18"/>
  <c r="C3969" i="18"/>
  <c r="C3968" i="18"/>
  <c r="C3967" i="18"/>
  <c r="C3966" i="18"/>
  <c r="C3965" i="18"/>
  <c r="C3964" i="18"/>
  <c r="C3963" i="18"/>
  <c r="C3962" i="18"/>
  <c r="C3961" i="18"/>
  <c r="C3960" i="18"/>
  <c r="C3959" i="18"/>
  <c r="C3958" i="18"/>
  <c r="C3957" i="18"/>
  <c r="C3956" i="18"/>
  <c r="C3955" i="18"/>
  <c r="C3954" i="18"/>
  <c r="C3953" i="18"/>
  <c r="C3952" i="18"/>
  <c r="C3951" i="18"/>
  <c r="C3950" i="18"/>
  <c r="C3949" i="18"/>
  <c r="C3948" i="18"/>
  <c r="C3947" i="18"/>
  <c r="C3946" i="18"/>
  <c r="C3945" i="18"/>
  <c r="C3944" i="18"/>
  <c r="C3943" i="18"/>
  <c r="C3942" i="18"/>
  <c r="C3941" i="18"/>
  <c r="C3940" i="18"/>
  <c r="C3939" i="18"/>
  <c r="C3938" i="18"/>
  <c r="C3937" i="18"/>
  <c r="C3936" i="18"/>
  <c r="C3935" i="18"/>
  <c r="C3934" i="18"/>
  <c r="C3933" i="18"/>
  <c r="C3932" i="18"/>
  <c r="C3931" i="18"/>
  <c r="C3930" i="18"/>
  <c r="C3929" i="18"/>
  <c r="C3928" i="18"/>
  <c r="C3927" i="18"/>
  <c r="C3926" i="18"/>
  <c r="C3925" i="18"/>
  <c r="C3924" i="18"/>
  <c r="C3923" i="18"/>
  <c r="C3922" i="18"/>
  <c r="C3921" i="18"/>
  <c r="C3920" i="18"/>
  <c r="C3919" i="18"/>
  <c r="C3918" i="18"/>
  <c r="C3917" i="18"/>
  <c r="C3916" i="18"/>
  <c r="C3915" i="18"/>
  <c r="C3914" i="18"/>
  <c r="C3913" i="18"/>
  <c r="C3912" i="18"/>
  <c r="C3911" i="18"/>
  <c r="C3910" i="18"/>
  <c r="C3909" i="18"/>
  <c r="C3908" i="18"/>
  <c r="C3907" i="18"/>
  <c r="C3906" i="18"/>
  <c r="C3905" i="18"/>
  <c r="C3904" i="18"/>
  <c r="C3903" i="18"/>
  <c r="C3902" i="18"/>
  <c r="C3901" i="18"/>
  <c r="C3900" i="18"/>
  <c r="C3899" i="18"/>
  <c r="C3898" i="18"/>
  <c r="C3897" i="18"/>
  <c r="C3896" i="18"/>
  <c r="C3895" i="18"/>
  <c r="C3894" i="18"/>
  <c r="C3893" i="18"/>
  <c r="C3892" i="18"/>
  <c r="C3891" i="18"/>
  <c r="C3890" i="18"/>
  <c r="C3889" i="18"/>
  <c r="C3888" i="18"/>
  <c r="C3887" i="18"/>
  <c r="C3886" i="18"/>
  <c r="C3885" i="18"/>
  <c r="C3884" i="18"/>
  <c r="C3883" i="18"/>
  <c r="C3882" i="18"/>
  <c r="C3881" i="18"/>
  <c r="C3880" i="18"/>
  <c r="C3879" i="18"/>
  <c r="C3878" i="18"/>
  <c r="C3877" i="18"/>
  <c r="C3876" i="18"/>
  <c r="C3875" i="18"/>
  <c r="C3874" i="18"/>
  <c r="C3873" i="18"/>
  <c r="C3872" i="18"/>
  <c r="C3871" i="18"/>
  <c r="C3870" i="18"/>
  <c r="C3869" i="18"/>
  <c r="C3868" i="18"/>
  <c r="C3867" i="18"/>
  <c r="C3866" i="18"/>
  <c r="C3865" i="18"/>
  <c r="C3864" i="18"/>
  <c r="C3863" i="18"/>
  <c r="C3862" i="18"/>
  <c r="C3861" i="18"/>
  <c r="C3860" i="18"/>
  <c r="C3859" i="18"/>
  <c r="C3858" i="18"/>
  <c r="C3857" i="18"/>
  <c r="C3856" i="18"/>
  <c r="C3855" i="18"/>
  <c r="C3854" i="18"/>
  <c r="C3853" i="18"/>
  <c r="C3852" i="18"/>
  <c r="C3851" i="18"/>
  <c r="C3850" i="18"/>
  <c r="C3849" i="18"/>
  <c r="C3848" i="18"/>
  <c r="C3847" i="18"/>
  <c r="C3846" i="18"/>
  <c r="C3845" i="18"/>
  <c r="C3844" i="18"/>
  <c r="C3843" i="18"/>
  <c r="C3842" i="18"/>
  <c r="C3841" i="18"/>
  <c r="C3840" i="18"/>
  <c r="C3839" i="18"/>
  <c r="C3838" i="18"/>
  <c r="C3837" i="18"/>
  <c r="C3836" i="18"/>
  <c r="C3835" i="18"/>
  <c r="C3834" i="18"/>
  <c r="C3833" i="18"/>
  <c r="C3832" i="18"/>
  <c r="C3831" i="18"/>
  <c r="C3830" i="18"/>
  <c r="C3829" i="18"/>
  <c r="C3828" i="18"/>
  <c r="C3827" i="18"/>
  <c r="C3826" i="18"/>
  <c r="C3825" i="18"/>
  <c r="C3824" i="18"/>
  <c r="C3823" i="18"/>
  <c r="C3822" i="18"/>
  <c r="C3821" i="18"/>
  <c r="C3820" i="18"/>
  <c r="C3819" i="18"/>
  <c r="C3818" i="18"/>
  <c r="C3817" i="18"/>
  <c r="C3816" i="18"/>
  <c r="C3815" i="18"/>
  <c r="C3814" i="18"/>
  <c r="C3813" i="18"/>
  <c r="C3812" i="18"/>
  <c r="C3811" i="18"/>
  <c r="C3810" i="18"/>
  <c r="C3809" i="18"/>
  <c r="C3808" i="18"/>
  <c r="C3807" i="18"/>
  <c r="C3806" i="18"/>
  <c r="C3805" i="18"/>
  <c r="C3804" i="18"/>
  <c r="C3803" i="18"/>
  <c r="C3802" i="18"/>
  <c r="C3801" i="18"/>
  <c r="C3800" i="18"/>
  <c r="C3799" i="18"/>
  <c r="C3798" i="18"/>
  <c r="C3797" i="18"/>
  <c r="C3796" i="18"/>
  <c r="C3795" i="18"/>
  <c r="C3794" i="18"/>
  <c r="C3793" i="18"/>
  <c r="C3792" i="18"/>
  <c r="C3791" i="18"/>
  <c r="C3790" i="18"/>
  <c r="C3789" i="18"/>
  <c r="C3788" i="18"/>
  <c r="C3787" i="18"/>
  <c r="C3786" i="18"/>
  <c r="C3785" i="18"/>
  <c r="C3784" i="18"/>
  <c r="C3783" i="18"/>
  <c r="C3782" i="18"/>
  <c r="C3781" i="18"/>
  <c r="C3780" i="18"/>
  <c r="C3779" i="18"/>
  <c r="C3778" i="18"/>
  <c r="C3777" i="18"/>
  <c r="C3776" i="18"/>
  <c r="C3775" i="18"/>
  <c r="C3774" i="18"/>
  <c r="C3773" i="18"/>
  <c r="C3772" i="18"/>
  <c r="C3771" i="18"/>
  <c r="C3770" i="18"/>
  <c r="C3769" i="18"/>
  <c r="C3768" i="18"/>
  <c r="C3767" i="18"/>
  <c r="C3766" i="18"/>
  <c r="C3765" i="18"/>
  <c r="C3764" i="18"/>
  <c r="C3763" i="18"/>
  <c r="C3762" i="18"/>
  <c r="C3761" i="18"/>
  <c r="C3760" i="18"/>
  <c r="C3759" i="18"/>
  <c r="C3758" i="18"/>
  <c r="C3757" i="18"/>
  <c r="C3756" i="18"/>
  <c r="C3755" i="18"/>
  <c r="C3754" i="18"/>
  <c r="C3753" i="18"/>
  <c r="C3752" i="18"/>
  <c r="C3751" i="18"/>
  <c r="C3750" i="18"/>
  <c r="C3749" i="18"/>
  <c r="C3748" i="18"/>
  <c r="C3747" i="18"/>
  <c r="C3746" i="18"/>
  <c r="C3745" i="18"/>
  <c r="C3744" i="18"/>
  <c r="C3743" i="18"/>
  <c r="C3742" i="18"/>
  <c r="C3741" i="18"/>
  <c r="C3740" i="18"/>
  <c r="C3739" i="18"/>
  <c r="C3738" i="18"/>
  <c r="C3737" i="18"/>
  <c r="C3736" i="18"/>
  <c r="C3735" i="18"/>
  <c r="C3734" i="18"/>
  <c r="C3733" i="18"/>
  <c r="C3732" i="18"/>
  <c r="C3731" i="18"/>
  <c r="C3730" i="18"/>
  <c r="C3729" i="18"/>
  <c r="C3728" i="18"/>
  <c r="C3727" i="18"/>
  <c r="C3726" i="18"/>
  <c r="C3725" i="18"/>
  <c r="C3724" i="18"/>
  <c r="C3723" i="18"/>
  <c r="C3722" i="18"/>
  <c r="C3721" i="18"/>
  <c r="C3720" i="18"/>
  <c r="C3719" i="18"/>
  <c r="C3718" i="18"/>
  <c r="C3717" i="18"/>
  <c r="C3716" i="18"/>
  <c r="C3715" i="18"/>
  <c r="C3714" i="18"/>
  <c r="C3713" i="18"/>
  <c r="C3712" i="18"/>
  <c r="C3711" i="18"/>
  <c r="C3710" i="18"/>
  <c r="C3709" i="18"/>
  <c r="C3708" i="18"/>
  <c r="C3707" i="18"/>
  <c r="C3706" i="18"/>
  <c r="C3705" i="18"/>
  <c r="C3704" i="18"/>
  <c r="C3703" i="18"/>
  <c r="C3702" i="18"/>
  <c r="C3701" i="18"/>
  <c r="C3700" i="18"/>
  <c r="C3699" i="18"/>
  <c r="C3698" i="18"/>
  <c r="C3697" i="18"/>
  <c r="C3696" i="18"/>
  <c r="C3695" i="18"/>
  <c r="C3694" i="18"/>
  <c r="C3693" i="18"/>
  <c r="C3692" i="18"/>
  <c r="C3691" i="18"/>
  <c r="C3690" i="18"/>
  <c r="C3689" i="18"/>
  <c r="C3688" i="18"/>
  <c r="C3687" i="18"/>
  <c r="C3686" i="18"/>
  <c r="C3685" i="18"/>
  <c r="C3684" i="18"/>
  <c r="C3683" i="18"/>
  <c r="C3682" i="18"/>
  <c r="C3681" i="18"/>
  <c r="C3680" i="18"/>
  <c r="C3679" i="18"/>
  <c r="C3678" i="18"/>
  <c r="C3677" i="18"/>
  <c r="C3676" i="18"/>
  <c r="C3675" i="18"/>
  <c r="C3674" i="18"/>
  <c r="C3673" i="18"/>
  <c r="C3672" i="18"/>
  <c r="C3671" i="18"/>
  <c r="C3670" i="18"/>
  <c r="C3669" i="18"/>
  <c r="C3668" i="18"/>
  <c r="C3667" i="18"/>
  <c r="C3666" i="18"/>
  <c r="C3665" i="18"/>
  <c r="C3664" i="18"/>
  <c r="C3663" i="18"/>
  <c r="C3662" i="18"/>
  <c r="C3661" i="18"/>
  <c r="C3660" i="18"/>
  <c r="C3659" i="18"/>
  <c r="C3658" i="18"/>
  <c r="C3657" i="18"/>
  <c r="C3656" i="18"/>
  <c r="C3655" i="18"/>
  <c r="C3654" i="18"/>
  <c r="C3653" i="18"/>
  <c r="C3652" i="18"/>
  <c r="C3651" i="18"/>
  <c r="C3650" i="18"/>
  <c r="C3649" i="18"/>
  <c r="C3648" i="18"/>
  <c r="C3647" i="18"/>
  <c r="C3646" i="18"/>
  <c r="C3645" i="18"/>
  <c r="C3644" i="18"/>
  <c r="C3643" i="18"/>
  <c r="C3642" i="18"/>
  <c r="C3641" i="18"/>
  <c r="C3640" i="18"/>
  <c r="C3639" i="18"/>
  <c r="C3638" i="18"/>
  <c r="C3637" i="18"/>
  <c r="C3636" i="18"/>
  <c r="C3635" i="18"/>
  <c r="C3634" i="18"/>
  <c r="C3633" i="18"/>
  <c r="C3632" i="18"/>
  <c r="C3631" i="18"/>
  <c r="C3630" i="18"/>
  <c r="C3629" i="18"/>
  <c r="C3628" i="18"/>
  <c r="C3627" i="18"/>
  <c r="C3626" i="18"/>
  <c r="C3625" i="18"/>
  <c r="C3624" i="18"/>
  <c r="C3623" i="18"/>
  <c r="C3622" i="18"/>
  <c r="C3621" i="18"/>
  <c r="C3620" i="18"/>
  <c r="C3619" i="18"/>
  <c r="C3618" i="18"/>
  <c r="C3617" i="18"/>
  <c r="C3616" i="18"/>
  <c r="C3615" i="18"/>
  <c r="C3614" i="18"/>
  <c r="C3613" i="18"/>
  <c r="C3612" i="18"/>
  <c r="C3611" i="18"/>
  <c r="C3610" i="18"/>
  <c r="C3609" i="18"/>
  <c r="C3608" i="18"/>
  <c r="C3607" i="18"/>
  <c r="C3606" i="18"/>
  <c r="C3605" i="18"/>
  <c r="C3604" i="18"/>
  <c r="C3603" i="18"/>
  <c r="C3602" i="18"/>
  <c r="C3601" i="18"/>
  <c r="C3600" i="18"/>
  <c r="C3599" i="18"/>
  <c r="C3598" i="18"/>
  <c r="C3597" i="18"/>
  <c r="C3596" i="18"/>
  <c r="C3595" i="18"/>
  <c r="C3594" i="18"/>
  <c r="C3593" i="18"/>
  <c r="C3592" i="18"/>
  <c r="C3591" i="18"/>
  <c r="C3590" i="18"/>
  <c r="C3589" i="18"/>
  <c r="C3588" i="18"/>
  <c r="C3587" i="18"/>
  <c r="C3586" i="18"/>
  <c r="C3585" i="18"/>
  <c r="C3584" i="18"/>
  <c r="C3583" i="18"/>
  <c r="C3582" i="18"/>
  <c r="C3581" i="18"/>
  <c r="C3580" i="18"/>
  <c r="C3579" i="18"/>
  <c r="C3578" i="18"/>
  <c r="C3577" i="18"/>
  <c r="C3576" i="18"/>
  <c r="C3575" i="18"/>
  <c r="C3574" i="18"/>
  <c r="C3573" i="18"/>
  <c r="C3572" i="18"/>
  <c r="C3571" i="18"/>
  <c r="C3570" i="18"/>
  <c r="C3569" i="18"/>
  <c r="C3568" i="18"/>
  <c r="C3567" i="18"/>
  <c r="C3566" i="18"/>
  <c r="C3565" i="18"/>
  <c r="C3564" i="18"/>
  <c r="C3563" i="18"/>
  <c r="C3562" i="18"/>
  <c r="C3561" i="18"/>
  <c r="C3560" i="18"/>
  <c r="C3559" i="18"/>
  <c r="C3558" i="18"/>
  <c r="C3557" i="18"/>
  <c r="C3556" i="18"/>
  <c r="C3555" i="18"/>
  <c r="C3554" i="18"/>
  <c r="C3553" i="18"/>
  <c r="C3552" i="18"/>
  <c r="C3551" i="18"/>
  <c r="C3550" i="18"/>
  <c r="C3549" i="18"/>
  <c r="C3548" i="18"/>
  <c r="C3547" i="18"/>
  <c r="C3546" i="18"/>
  <c r="C3545" i="18"/>
  <c r="C3544" i="18"/>
  <c r="C3543" i="18"/>
  <c r="C3542" i="18"/>
  <c r="C3541" i="18"/>
  <c r="C3540" i="18"/>
  <c r="C3539" i="18"/>
  <c r="C3538" i="18"/>
  <c r="C3537" i="18"/>
  <c r="C3536" i="18"/>
  <c r="C3535" i="18"/>
  <c r="C3534" i="18"/>
  <c r="C3533" i="18"/>
  <c r="C3532" i="18"/>
  <c r="C3531" i="18"/>
  <c r="C3530" i="18"/>
  <c r="C3529" i="18"/>
  <c r="C3528" i="18"/>
  <c r="C3527" i="18"/>
  <c r="C3526" i="18"/>
  <c r="C3525" i="18"/>
  <c r="C3524" i="18"/>
  <c r="C3523" i="18"/>
  <c r="C3522" i="18"/>
  <c r="C3521" i="18"/>
  <c r="C3520" i="18"/>
  <c r="C3519" i="18"/>
  <c r="C3518" i="18"/>
  <c r="C3517" i="18"/>
  <c r="C3516" i="18"/>
  <c r="C3515" i="18"/>
  <c r="C3514" i="18"/>
  <c r="C3513" i="18"/>
  <c r="C3512" i="18"/>
  <c r="C3511" i="18"/>
  <c r="C3510" i="18"/>
  <c r="C3509" i="18"/>
  <c r="C3508" i="18"/>
  <c r="C3507" i="18"/>
  <c r="C3506" i="18"/>
  <c r="C3505" i="18"/>
  <c r="C3504" i="18"/>
  <c r="C3503" i="18"/>
  <c r="C3502" i="18"/>
  <c r="C3501" i="18"/>
  <c r="C3500" i="18"/>
  <c r="C3499" i="18"/>
  <c r="C3498" i="18"/>
  <c r="C3497" i="18"/>
  <c r="C3496" i="18"/>
  <c r="C3495" i="18"/>
  <c r="C3494" i="18"/>
  <c r="C3493" i="18"/>
  <c r="C3492" i="18"/>
  <c r="C3491" i="18"/>
  <c r="C3490" i="18"/>
  <c r="C3489" i="18"/>
  <c r="C3488" i="18"/>
  <c r="C3487" i="18"/>
  <c r="C3486" i="18"/>
  <c r="C3485" i="18"/>
  <c r="C3484" i="18"/>
  <c r="C3483" i="18"/>
  <c r="C3482" i="18"/>
  <c r="C3481" i="18"/>
  <c r="C3480" i="18"/>
  <c r="C3479" i="18"/>
  <c r="C3478" i="18"/>
  <c r="C3477" i="18"/>
  <c r="C3476" i="18"/>
  <c r="C3475" i="18"/>
  <c r="C3474" i="18"/>
  <c r="C3473" i="18"/>
  <c r="C3472" i="18"/>
  <c r="C3471" i="18"/>
  <c r="C3470" i="18"/>
  <c r="C3469" i="18"/>
  <c r="C3468" i="18"/>
  <c r="C3467" i="18"/>
  <c r="C3466" i="18"/>
  <c r="C3465" i="18"/>
  <c r="C3464" i="18"/>
  <c r="C3463" i="18"/>
  <c r="C3462" i="18"/>
  <c r="C3461" i="18"/>
  <c r="C3460" i="18"/>
  <c r="C3459" i="18"/>
  <c r="C3458" i="18"/>
  <c r="C3457" i="18"/>
  <c r="C3456" i="18"/>
  <c r="C3455" i="18"/>
  <c r="C3454" i="18"/>
  <c r="C3453" i="18"/>
  <c r="C3452" i="18"/>
  <c r="C3451" i="18"/>
  <c r="C3450" i="18"/>
  <c r="C3449" i="18"/>
  <c r="C3448" i="18"/>
  <c r="C3447" i="18"/>
  <c r="C3446" i="18"/>
  <c r="C3445" i="18"/>
  <c r="C3444" i="18"/>
  <c r="C3443" i="18"/>
  <c r="C3442" i="18"/>
  <c r="C3441" i="18"/>
  <c r="C3440" i="18"/>
  <c r="C3439" i="18"/>
  <c r="C3438" i="18"/>
  <c r="C3437" i="18"/>
  <c r="C3436" i="18"/>
  <c r="C3435" i="18"/>
  <c r="C3434" i="18"/>
  <c r="C3433" i="18"/>
  <c r="C3432" i="18"/>
  <c r="C3431" i="18"/>
  <c r="C3430" i="18"/>
  <c r="C3429" i="18"/>
  <c r="C3428" i="18"/>
  <c r="C3427" i="18"/>
  <c r="C3426" i="18"/>
  <c r="C3425" i="18"/>
  <c r="C3424" i="18"/>
  <c r="C3423" i="18"/>
  <c r="C3422" i="18"/>
  <c r="C3421" i="18"/>
  <c r="C3420" i="18"/>
  <c r="C3419" i="18"/>
  <c r="C3418" i="18"/>
  <c r="C3417" i="18"/>
  <c r="C3416" i="18"/>
  <c r="C3415" i="18"/>
  <c r="C3414" i="18"/>
  <c r="C3413" i="18"/>
  <c r="C3412" i="18"/>
  <c r="C3411" i="18"/>
  <c r="C3410" i="18"/>
  <c r="C3409" i="18"/>
  <c r="C3408" i="18"/>
  <c r="C3407" i="18"/>
  <c r="C3406" i="18"/>
  <c r="C3405" i="18"/>
  <c r="C3404" i="18"/>
  <c r="C3403" i="18"/>
  <c r="C3402" i="18"/>
  <c r="C3401" i="18"/>
  <c r="C3400" i="18"/>
  <c r="C3399" i="18"/>
  <c r="C3398" i="18"/>
  <c r="C3397" i="18"/>
  <c r="C3396" i="18"/>
  <c r="C3395" i="18"/>
  <c r="C3394" i="18"/>
  <c r="C3393" i="18"/>
  <c r="C3392" i="18"/>
  <c r="C3391" i="18"/>
  <c r="C3390" i="18"/>
  <c r="C3389" i="18"/>
  <c r="C3388" i="18"/>
  <c r="C3387" i="18"/>
  <c r="C3386" i="18"/>
  <c r="C3385" i="18"/>
  <c r="C3384" i="18"/>
  <c r="C3383" i="18"/>
  <c r="C3382" i="18"/>
  <c r="C3381" i="18"/>
  <c r="C3380" i="18"/>
  <c r="C3379" i="18"/>
  <c r="C3378" i="18"/>
  <c r="C3377" i="18"/>
  <c r="C3376" i="18"/>
  <c r="C3375" i="18"/>
  <c r="C3374" i="18"/>
  <c r="C3373" i="18"/>
  <c r="C3372" i="18"/>
  <c r="C3371" i="18"/>
  <c r="C3370" i="18"/>
  <c r="C3369" i="18"/>
  <c r="C3368" i="18"/>
  <c r="C3367" i="18"/>
  <c r="C3366" i="18"/>
  <c r="C3365" i="18"/>
  <c r="C3364" i="18"/>
  <c r="C3363" i="18"/>
  <c r="C3362" i="18"/>
  <c r="C3361" i="18"/>
  <c r="C3360" i="18"/>
  <c r="C3359" i="18"/>
  <c r="C3358" i="18"/>
  <c r="C3357" i="18"/>
  <c r="C3356" i="18"/>
  <c r="C3355" i="18"/>
  <c r="C3354" i="18"/>
  <c r="C3353" i="18"/>
  <c r="C3352" i="18"/>
  <c r="C3351" i="18"/>
  <c r="C3350" i="18"/>
  <c r="C3349" i="18"/>
  <c r="C3348" i="18"/>
  <c r="C3347" i="18"/>
  <c r="C3346" i="18"/>
  <c r="C3345" i="18"/>
  <c r="C3344" i="18"/>
  <c r="C3343" i="18"/>
  <c r="C3342" i="18"/>
  <c r="C3341" i="18"/>
  <c r="C3340" i="18"/>
  <c r="C3339" i="18"/>
  <c r="C3338" i="18"/>
  <c r="C3337" i="18"/>
  <c r="C3336" i="18"/>
  <c r="C3335" i="18"/>
  <c r="C3334" i="18"/>
  <c r="C3333" i="18"/>
  <c r="C3332" i="18"/>
  <c r="C3331" i="18"/>
  <c r="C3330" i="18"/>
  <c r="C3329" i="18"/>
  <c r="C3328" i="18"/>
  <c r="C3327" i="18"/>
  <c r="C3326" i="18"/>
  <c r="C3325" i="18"/>
  <c r="C3324" i="18"/>
  <c r="C3323" i="18"/>
  <c r="C3322" i="18"/>
  <c r="C3321" i="18"/>
  <c r="C3320" i="18"/>
  <c r="C3319" i="18"/>
  <c r="C3318" i="18"/>
  <c r="C3317" i="18"/>
  <c r="C3316" i="18"/>
  <c r="C3315" i="18"/>
  <c r="C3314" i="18"/>
  <c r="C3313" i="18"/>
  <c r="C3312" i="18"/>
  <c r="C3311" i="18"/>
  <c r="C3310" i="18"/>
  <c r="C3309" i="18"/>
  <c r="C3308" i="18"/>
  <c r="C3307" i="18"/>
  <c r="C3306" i="18"/>
  <c r="C3305" i="18"/>
  <c r="C3304" i="18"/>
  <c r="C3303" i="18"/>
  <c r="C3302" i="18"/>
  <c r="C3301" i="18"/>
  <c r="C3300" i="18"/>
  <c r="C3299" i="18"/>
  <c r="C3298" i="18"/>
  <c r="C3297" i="18"/>
  <c r="C3296" i="18"/>
  <c r="C3295" i="18"/>
  <c r="C3294" i="18"/>
  <c r="C3293" i="18"/>
  <c r="C3292" i="18"/>
  <c r="C3291" i="18"/>
  <c r="C3290" i="18"/>
  <c r="C3289" i="18"/>
  <c r="C3288" i="18"/>
  <c r="C3287" i="18"/>
  <c r="C3286" i="18"/>
  <c r="C3285" i="18"/>
  <c r="C3284" i="18"/>
  <c r="C3283" i="18"/>
  <c r="C3282" i="18"/>
  <c r="C3281" i="18"/>
  <c r="C3280" i="18"/>
  <c r="C3279" i="18"/>
  <c r="C3278" i="18"/>
  <c r="C3277" i="18"/>
  <c r="C3276" i="18"/>
  <c r="C3275" i="18"/>
  <c r="C3274" i="18"/>
  <c r="C3273" i="18"/>
  <c r="C3272" i="18"/>
  <c r="C3271" i="18"/>
  <c r="C3270" i="18"/>
  <c r="C3269" i="18"/>
  <c r="C3268" i="18"/>
  <c r="C3267" i="18"/>
  <c r="C3266" i="18"/>
  <c r="C3265" i="18"/>
  <c r="C3264" i="18"/>
  <c r="C3263" i="18"/>
  <c r="C3262" i="18"/>
  <c r="C3261" i="18"/>
  <c r="C3260" i="18"/>
  <c r="C3259" i="18"/>
  <c r="C3258" i="18"/>
  <c r="C3257" i="18"/>
  <c r="C3256" i="18"/>
  <c r="C3255" i="18"/>
  <c r="C3254" i="18"/>
  <c r="C3253" i="18"/>
  <c r="C3252" i="18"/>
  <c r="C3251" i="18"/>
  <c r="C3250" i="18"/>
  <c r="C3249" i="18"/>
  <c r="C3248" i="18"/>
  <c r="C3247" i="18"/>
  <c r="C3246" i="18"/>
  <c r="C3245" i="18"/>
  <c r="C3244" i="18"/>
  <c r="C3243" i="18"/>
  <c r="C3242" i="18"/>
  <c r="C3241" i="18"/>
  <c r="C3240" i="18"/>
  <c r="C3239" i="18"/>
  <c r="C3238" i="18"/>
  <c r="C3237" i="18"/>
  <c r="C3236" i="18"/>
  <c r="C3235" i="18"/>
  <c r="C3234" i="18"/>
  <c r="C3233" i="18"/>
  <c r="C3232" i="18"/>
  <c r="C3231" i="18"/>
  <c r="C3230" i="18"/>
  <c r="C3229" i="18"/>
  <c r="C3228" i="18"/>
  <c r="C3227" i="18"/>
  <c r="C3226" i="18"/>
  <c r="C3225" i="18"/>
  <c r="C3224" i="18"/>
  <c r="C3223" i="18"/>
  <c r="C3222" i="18"/>
  <c r="C3221" i="18"/>
  <c r="C3220" i="18"/>
  <c r="C3219" i="18"/>
  <c r="C3218" i="18"/>
  <c r="C3217" i="18"/>
  <c r="C3216" i="18"/>
  <c r="C3215" i="18"/>
  <c r="C3214" i="18"/>
  <c r="C3213" i="18"/>
  <c r="C3212" i="18"/>
  <c r="C3211" i="18"/>
  <c r="C3210" i="18"/>
  <c r="C3209" i="18"/>
  <c r="C3208" i="18"/>
  <c r="C3207" i="18"/>
  <c r="C3206" i="18"/>
  <c r="C3205" i="18"/>
  <c r="C3204" i="18"/>
  <c r="C3203" i="18"/>
  <c r="C3202" i="18"/>
  <c r="C3201" i="18"/>
  <c r="C3200" i="18"/>
  <c r="C3199" i="18"/>
  <c r="C3198" i="18"/>
  <c r="C3197" i="18"/>
  <c r="C3196" i="18"/>
  <c r="C3195" i="18"/>
  <c r="C3194" i="18"/>
  <c r="C3193" i="18"/>
  <c r="C3192" i="18"/>
  <c r="C3191" i="18"/>
  <c r="C3190" i="18"/>
  <c r="C3189" i="18"/>
  <c r="C3188" i="18"/>
  <c r="C3187" i="18"/>
  <c r="C3186" i="18"/>
  <c r="C3185" i="18"/>
  <c r="C3184" i="18"/>
  <c r="C3183" i="18"/>
  <c r="C3182" i="18"/>
  <c r="C3181" i="18"/>
  <c r="C3180" i="18"/>
  <c r="C3179" i="18"/>
  <c r="C3178" i="18"/>
  <c r="C3177" i="18"/>
  <c r="C3176" i="18"/>
  <c r="C3175" i="18"/>
  <c r="C3174" i="18"/>
  <c r="C3173" i="18"/>
  <c r="C3172" i="18"/>
  <c r="C3171" i="18"/>
  <c r="C3170" i="18"/>
  <c r="C3169" i="18"/>
  <c r="C3168" i="18"/>
  <c r="C3167" i="18"/>
  <c r="C3166" i="18"/>
  <c r="C3165" i="18"/>
  <c r="C3164" i="18"/>
  <c r="C3163" i="18"/>
  <c r="C3162" i="18"/>
  <c r="C3161" i="18"/>
  <c r="C3160" i="18"/>
  <c r="C3159" i="18"/>
  <c r="C3158" i="18"/>
  <c r="C3157" i="18"/>
  <c r="C3156" i="18"/>
  <c r="C3155" i="18"/>
  <c r="C3154" i="18"/>
  <c r="C3153" i="18"/>
  <c r="C3152" i="18"/>
  <c r="C3151" i="18"/>
  <c r="C3150" i="18"/>
  <c r="C3149" i="18"/>
  <c r="C3148" i="18"/>
  <c r="C3147" i="18"/>
  <c r="C3146" i="18"/>
  <c r="C3145" i="18"/>
  <c r="C3144" i="18"/>
  <c r="C3143" i="18"/>
  <c r="C3142" i="18"/>
  <c r="C3141" i="18"/>
  <c r="C3140" i="18"/>
  <c r="C3139" i="18"/>
  <c r="C3138" i="18"/>
  <c r="C3137" i="18"/>
  <c r="C3136" i="18"/>
  <c r="C3135" i="18"/>
  <c r="C3134" i="18"/>
  <c r="C3133" i="18"/>
  <c r="C3132" i="18"/>
  <c r="C3131" i="18"/>
  <c r="C3130" i="18"/>
  <c r="C3129" i="18"/>
  <c r="C3128" i="18"/>
  <c r="C3127" i="18"/>
  <c r="C3126" i="18"/>
  <c r="C3125" i="18"/>
  <c r="C3124" i="18"/>
  <c r="C3123" i="18"/>
  <c r="C3122" i="18"/>
  <c r="C3121" i="18"/>
  <c r="C3120" i="18"/>
  <c r="C3119" i="18"/>
  <c r="C3118" i="18"/>
  <c r="C3117" i="18"/>
  <c r="C3116" i="18"/>
  <c r="C3115" i="18"/>
  <c r="C3114" i="18"/>
  <c r="C3113" i="18"/>
  <c r="C3112" i="18"/>
  <c r="C3111" i="18"/>
  <c r="C3110" i="18"/>
  <c r="C3109" i="18"/>
  <c r="C3108" i="18"/>
  <c r="C3107" i="18"/>
  <c r="C3106" i="18"/>
  <c r="C3105" i="18"/>
  <c r="C3104" i="18"/>
  <c r="C3103" i="18"/>
  <c r="C3102" i="18"/>
  <c r="C3101" i="18"/>
  <c r="C3100" i="18"/>
  <c r="C3099" i="18"/>
  <c r="C3098" i="18"/>
  <c r="C3097" i="18"/>
  <c r="C3096" i="18"/>
  <c r="C3095" i="18"/>
  <c r="C3094" i="18"/>
  <c r="C3093" i="18"/>
  <c r="C3092" i="18"/>
  <c r="C3091" i="18"/>
  <c r="C3090" i="18"/>
  <c r="C3089" i="18"/>
  <c r="C3088" i="18"/>
  <c r="C3087" i="18"/>
  <c r="C3086" i="18"/>
  <c r="C3085" i="18"/>
  <c r="C3084" i="18"/>
  <c r="C3083" i="18"/>
  <c r="C3082" i="18"/>
  <c r="C3081" i="18"/>
  <c r="C3080" i="18"/>
  <c r="C3079" i="18"/>
  <c r="C3078" i="18"/>
  <c r="C3077" i="18"/>
  <c r="C3076" i="18"/>
  <c r="C3075" i="18"/>
  <c r="C3074" i="18"/>
  <c r="C3073" i="18"/>
  <c r="C3072" i="18"/>
  <c r="C3071" i="18"/>
  <c r="C3070" i="18"/>
  <c r="C3069" i="18"/>
  <c r="C3068" i="18"/>
  <c r="C3067" i="18"/>
  <c r="C3066" i="18"/>
  <c r="C3065" i="18"/>
  <c r="C3064" i="18"/>
  <c r="C3063" i="18"/>
  <c r="C3062" i="18"/>
  <c r="C3061" i="18"/>
  <c r="C3060" i="18"/>
  <c r="C3059" i="18"/>
  <c r="C3058" i="18"/>
  <c r="C3057" i="18"/>
  <c r="C3056" i="18"/>
  <c r="C3055" i="18"/>
  <c r="C3054" i="18"/>
  <c r="C3053" i="18"/>
  <c r="C3052" i="18"/>
  <c r="C3051" i="18"/>
  <c r="C3050" i="18"/>
  <c r="C3049" i="18"/>
  <c r="C3048" i="18"/>
  <c r="C3047" i="18"/>
  <c r="C3046" i="18"/>
  <c r="C3045" i="18"/>
  <c r="C3044" i="18"/>
  <c r="C3043" i="18"/>
  <c r="C3042" i="18"/>
  <c r="C3041" i="18"/>
  <c r="C3040" i="18"/>
  <c r="C3039" i="18"/>
  <c r="C3038" i="18"/>
  <c r="C3037" i="18"/>
  <c r="C3036" i="18"/>
  <c r="C3035" i="18"/>
  <c r="C3034" i="18"/>
  <c r="C3033" i="18"/>
  <c r="C3032" i="18"/>
  <c r="C3031" i="18"/>
  <c r="C3030" i="18"/>
  <c r="C3029" i="18"/>
  <c r="C3028" i="18"/>
  <c r="C3027" i="18"/>
  <c r="C3026" i="18"/>
  <c r="C3025" i="18"/>
  <c r="C3024" i="18"/>
  <c r="C3023" i="18"/>
  <c r="C3022" i="18"/>
  <c r="C3021" i="18"/>
  <c r="C3020" i="18"/>
  <c r="C3019" i="18"/>
  <c r="C3018" i="18"/>
  <c r="C3017" i="18"/>
  <c r="C3016" i="18"/>
  <c r="C3015" i="18"/>
  <c r="C3014" i="18"/>
  <c r="C3013" i="18"/>
  <c r="C3012" i="18"/>
  <c r="C3011" i="18"/>
  <c r="C3010" i="18"/>
  <c r="C3009" i="18"/>
  <c r="C3008" i="18"/>
  <c r="C3007" i="18"/>
  <c r="C3006" i="18"/>
  <c r="C3005" i="18"/>
  <c r="C3004" i="18"/>
  <c r="C3003" i="18"/>
  <c r="C3002" i="18"/>
  <c r="C3001" i="18"/>
  <c r="C3000" i="18"/>
  <c r="C2999" i="18"/>
  <c r="C2998" i="18"/>
  <c r="C2997" i="18"/>
  <c r="C2996" i="18"/>
  <c r="C2995" i="18"/>
  <c r="C2994" i="18"/>
  <c r="C2993" i="18"/>
  <c r="C2992" i="18"/>
  <c r="C2991" i="18"/>
  <c r="C2990" i="18"/>
  <c r="C2989" i="18"/>
  <c r="C2988" i="18"/>
  <c r="C2987" i="18"/>
  <c r="C2986" i="18"/>
  <c r="C2985" i="18"/>
  <c r="C2984" i="18"/>
  <c r="C2983" i="18"/>
  <c r="C2982" i="18"/>
  <c r="C2981" i="18"/>
  <c r="C2980" i="18"/>
  <c r="C2979" i="18"/>
  <c r="C2978" i="18"/>
  <c r="C2977" i="18"/>
  <c r="C2976" i="18"/>
  <c r="C2975" i="18"/>
  <c r="C2974" i="18"/>
  <c r="C2973" i="18"/>
  <c r="C2972" i="18"/>
  <c r="C2971" i="18"/>
  <c r="C2970" i="18"/>
  <c r="C2969" i="18"/>
  <c r="C2968" i="18"/>
  <c r="C2967" i="18"/>
  <c r="C2966" i="18"/>
  <c r="C2965" i="18"/>
  <c r="C2964" i="18"/>
  <c r="C2963" i="18"/>
  <c r="C2962" i="18"/>
  <c r="C2961" i="18"/>
  <c r="C2960" i="18"/>
  <c r="C2959" i="18"/>
  <c r="C2958" i="18"/>
  <c r="C2957" i="18"/>
  <c r="C2956" i="18"/>
  <c r="C2955" i="18"/>
  <c r="C2954" i="18"/>
  <c r="C2953" i="18"/>
  <c r="C2952" i="18"/>
  <c r="C2951" i="18"/>
  <c r="C2950" i="18"/>
  <c r="C2949" i="18"/>
  <c r="C2948" i="18"/>
  <c r="C2947" i="18"/>
  <c r="C2946" i="18"/>
  <c r="C2945" i="18"/>
  <c r="C2944" i="18"/>
  <c r="C2943" i="18"/>
  <c r="C2942" i="18"/>
  <c r="C2941" i="18"/>
  <c r="C2940" i="18"/>
  <c r="C2939" i="18"/>
  <c r="C2938" i="18"/>
  <c r="C2937" i="18"/>
  <c r="C2936" i="18"/>
  <c r="C2935" i="18"/>
  <c r="C2934" i="18"/>
  <c r="C2933" i="18"/>
  <c r="C2932" i="18"/>
  <c r="C2931" i="18"/>
  <c r="C2930" i="18"/>
  <c r="C2929" i="18"/>
  <c r="C2928" i="18"/>
  <c r="C2927" i="18"/>
  <c r="C2926" i="18"/>
  <c r="C2925" i="18"/>
  <c r="C2924" i="18"/>
  <c r="C2923" i="18"/>
  <c r="C2922" i="18"/>
  <c r="C2921" i="18"/>
  <c r="C2920" i="18"/>
  <c r="C2919" i="18"/>
  <c r="C2918" i="18"/>
  <c r="C2917" i="18"/>
  <c r="C2916" i="18"/>
  <c r="C2915" i="18"/>
  <c r="C2914" i="18"/>
  <c r="C2913" i="18"/>
  <c r="C2912" i="18"/>
  <c r="C2911" i="18"/>
  <c r="C2910" i="18"/>
  <c r="C2909" i="18"/>
  <c r="C2908" i="18"/>
  <c r="C2907" i="18"/>
  <c r="C2906" i="18"/>
  <c r="C2905" i="18"/>
  <c r="C2904" i="18"/>
  <c r="C2903" i="18"/>
  <c r="C2902" i="18"/>
  <c r="C2901" i="18"/>
  <c r="C2900" i="18"/>
  <c r="C2899" i="18"/>
  <c r="C2898" i="18"/>
  <c r="C2897" i="18"/>
  <c r="C2896" i="18"/>
  <c r="C2895" i="18"/>
  <c r="C2894" i="18"/>
  <c r="C2893" i="18"/>
  <c r="C2892" i="18"/>
  <c r="C2891" i="18"/>
  <c r="C2890" i="18"/>
  <c r="C2889" i="18"/>
  <c r="C2888" i="18"/>
  <c r="C2887" i="18"/>
  <c r="C2886" i="18"/>
  <c r="C2885" i="18"/>
  <c r="C2884" i="18"/>
  <c r="C2883" i="18"/>
  <c r="C2882" i="18"/>
  <c r="C2881" i="18"/>
  <c r="C2880" i="18"/>
  <c r="C2879" i="18"/>
  <c r="C2878" i="18"/>
  <c r="C2877" i="18"/>
  <c r="C2876" i="18"/>
  <c r="C2875" i="18"/>
  <c r="C2874" i="18"/>
  <c r="C2873" i="18"/>
  <c r="C2872" i="18"/>
  <c r="C2871" i="18"/>
  <c r="C2870" i="18"/>
  <c r="C2869" i="18"/>
  <c r="C2868" i="18"/>
  <c r="C2867" i="18"/>
  <c r="C2866" i="18"/>
  <c r="C2865" i="18"/>
  <c r="C2864" i="18"/>
  <c r="C2863" i="18"/>
  <c r="C2862" i="18"/>
  <c r="C2861" i="18"/>
  <c r="C2860" i="18"/>
  <c r="C2859" i="18"/>
  <c r="C2858" i="18"/>
  <c r="C2857" i="18"/>
  <c r="C2856" i="18"/>
  <c r="C2855" i="18"/>
  <c r="C2854" i="18"/>
  <c r="C2853" i="18"/>
  <c r="C2852" i="18"/>
  <c r="C2851" i="18"/>
  <c r="C2850" i="18"/>
  <c r="C2849" i="18"/>
  <c r="C2848" i="18"/>
  <c r="C2847" i="18"/>
  <c r="C2846" i="18"/>
  <c r="C2845" i="18"/>
  <c r="C2844" i="18"/>
  <c r="C2843" i="18"/>
  <c r="C2842" i="18"/>
  <c r="C2841" i="18"/>
  <c r="C2840" i="18"/>
  <c r="C2839" i="18"/>
  <c r="C2838" i="18"/>
  <c r="C2837" i="18"/>
  <c r="C2836" i="18"/>
  <c r="C2835" i="18"/>
  <c r="C2834" i="18"/>
  <c r="C2833" i="18"/>
  <c r="C2832" i="18"/>
  <c r="C2831" i="18"/>
  <c r="C2830" i="18"/>
  <c r="C2829" i="18"/>
  <c r="C2828" i="18"/>
  <c r="C2827" i="18"/>
  <c r="C2826" i="18"/>
  <c r="C2825" i="18"/>
  <c r="C2824" i="18"/>
  <c r="C2823" i="18"/>
  <c r="C2822" i="18"/>
  <c r="C2821" i="18"/>
  <c r="C2820" i="18"/>
  <c r="C2819" i="18"/>
  <c r="C2818" i="18"/>
  <c r="C2817" i="18"/>
  <c r="C2816" i="18"/>
  <c r="C2815" i="18"/>
  <c r="C2814" i="18"/>
  <c r="C2813" i="18"/>
  <c r="C2812" i="18"/>
  <c r="C2811" i="18"/>
  <c r="C2810" i="18"/>
  <c r="C2809" i="18"/>
  <c r="C2808" i="18"/>
  <c r="C2807" i="18"/>
  <c r="C2806" i="18"/>
  <c r="C2805" i="18"/>
  <c r="C2804" i="18"/>
  <c r="C2803" i="18"/>
  <c r="C2802" i="18"/>
  <c r="C2801" i="18"/>
  <c r="C2800" i="18"/>
  <c r="C2799" i="18"/>
  <c r="C2798" i="18"/>
  <c r="C2797" i="18"/>
  <c r="C2796" i="18"/>
  <c r="C2795" i="18"/>
  <c r="C2794" i="18"/>
  <c r="C2793" i="18"/>
  <c r="C2792" i="18"/>
  <c r="C2791" i="18"/>
  <c r="C2790" i="18"/>
  <c r="C2789" i="18"/>
  <c r="C2788" i="18"/>
  <c r="C2787" i="18"/>
  <c r="C2786" i="18"/>
  <c r="C2785" i="18"/>
  <c r="C2784" i="18"/>
  <c r="C2783" i="18"/>
  <c r="C2782" i="18"/>
  <c r="C2781" i="18"/>
  <c r="C2780" i="18"/>
  <c r="C2779" i="18"/>
  <c r="C2778" i="18"/>
  <c r="C2777" i="18"/>
  <c r="C2776" i="18"/>
  <c r="C2775" i="18"/>
  <c r="C2774" i="18"/>
  <c r="C2773" i="18"/>
  <c r="C2772" i="18"/>
  <c r="C2771" i="18"/>
  <c r="C2770" i="18"/>
  <c r="C2769" i="18"/>
  <c r="C2768" i="18"/>
  <c r="C2767" i="18"/>
  <c r="C2766" i="18"/>
  <c r="C2765" i="18"/>
  <c r="C2764" i="18"/>
  <c r="C2763" i="18"/>
  <c r="C2762" i="18"/>
  <c r="C2761" i="18"/>
  <c r="C2760" i="18"/>
  <c r="C2759" i="18"/>
  <c r="C2758" i="18"/>
  <c r="C2757" i="18"/>
  <c r="C2756" i="18"/>
  <c r="C2755" i="18"/>
  <c r="C2754" i="18"/>
  <c r="C2753" i="18"/>
  <c r="C2752" i="18"/>
  <c r="C2751" i="18"/>
  <c r="C2750" i="18"/>
  <c r="C2749" i="18"/>
  <c r="C2748" i="18"/>
  <c r="C2747" i="18"/>
  <c r="C2746" i="18"/>
  <c r="C2745" i="18"/>
  <c r="C2744" i="18"/>
  <c r="C2743" i="18"/>
  <c r="C2742" i="18"/>
  <c r="C2741" i="18"/>
  <c r="C2740" i="18"/>
  <c r="C2739" i="18"/>
  <c r="C2738" i="18"/>
  <c r="C2737" i="18"/>
  <c r="C2736" i="18"/>
  <c r="C2735" i="18"/>
  <c r="C2734" i="18"/>
  <c r="C2733" i="18"/>
  <c r="C2732" i="18"/>
  <c r="C2731" i="18"/>
  <c r="C2730" i="18"/>
  <c r="C2729" i="18"/>
  <c r="C2728" i="18"/>
  <c r="C2727" i="18"/>
  <c r="C2726" i="18"/>
  <c r="C2725" i="18"/>
  <c r="C2724" i="18"/>
  <c r="C2723" i="18"/>
  <c r="C2722" i="18"/>
  <c r="C2721" i="18"/>
  <c r="C2720" i="18"/>
  <c r="C2719" i="18"/>
  <c r="C2718" i="18"/>
  <c r="C2717" i="18"/>
  <c r="C2716" i="18"/>
  <c r="C2715" i="18"/>
  <c r="C2714" i="18"/>
  <c r="C2713" i="18"/>
  <c r="C2712" i="18"/>
  <c r="C2711" i="18"/>
  <c r="C2710" i="18"/>
  <c r="C2709" i="18"/>
  <c r="C2708" i="18"/>
  <c r="C2707" i="18"/>
  <c r="C2706" i="18"/>
  <c r="C2705" i="18"/>
  <c r="C2704" i="18"/>
  <c r="C2703" i="18"/>
  <c r="C2702" i="18"/>
  <c r="C2701" i="18"/>
  <c r="C2700" i="18"/>
  <c r="C2699" i="18"/>
  <c r="C2698" i="18"/>
  <c r="C2697" i="18"/>
  <c r="C2696" i="18"/>
  <c r="C2695" i="18"/>
  <c r="C2694" i="18"/>
  <c r="C2693" i="18"/>
  <c r="C2692" i="18"/>
  <c r="C2691" i="18"/>
  <c r="C2690" i="18"/>
  <c r="C2689" i="18"/>
  <c r="C2688" i="18"/>
  <c r="C2687" i="18"/>
  <c r="C2686" i="18"/>
  <c r="C2685" i="18"/>
  <c r="C2684" i="18"/>
  <c r="C2683" i="18"/>
  <c r="C2682" i="18"/>
  <c r="C2681" i="18"/>
  <c r="C2680" i="18"/>
  <c r="C2679" i="18"/>
  <c r="C2678" i="18"/>
  <c r="C2677" i="18"/>
  <c r="C2676" i="18"/>
  <c r="C2675" i="18"/>
  <c r="C2674" i="18"/>
  <c r="C2673" i="18"/>
  <c r="C2672" i="18"/>
  <c r="C2671" i="18"/>
  <c r="C2670" i="18"/>
  <c r="C2669" i="18"/>
  <c r="C2668" i="18"/>
  <c r="C2667" i="18"/>
  <c r="C2666" i="18"/>
  <c r="C2665" i="18"/>
  <c r="C2664" i="18"/>
  <c r="C2663" i="18"/>
  <c r="C2662" i="18"/>
  <c r="C2661" i="18"/>
  <c r="C2660" i="18"/>
  <c r="C2659" i="18"/>
  <c r="C2658" i="18"/>
  <c r="C2657" i="18"/>
  <c r="C2656" i="18"/>
  <c r="C2655" i="18"/>
  <c r="C2654" i="18"/>
  <c r="C2653" i="18"/>
  <c r="C2652" i="18"/>
  <c r="C2651" i="18"/>
  <c r="C2650" i="18"/>
  <c r="C2649" i="18"/>
  <c r="C2648" i="18"/>
  <c r="C2647" i="18"/>
  <c r="C2646" i="18"/>
  <c r="C2645" i="18"/>
  <c r="C2644" i="18"/>
  <c r="C2643" i="18"/>
  <c r="C2642" i="18"/>
  <c r="C2641" i="18"/>
  <c r="C2640" i="18"/>
  <c r="C2639" i="18"/>
  <c r="C2638" i="18"/>
  <c r="C2637" i="18"/>
  <c r="C2636" i="18"/>
  <c r="C2635" i="18"/>
  <c r="C2634" i="18"/>
  <c r="C2633" i="18"/>
  <c r="C2632" i="18"/>
  <c r="C2631" i="18"/>
  <c r="C2630" i="18"/>
  <c r="C2629" i="18"/>
  <c r="C2628" i="18"/>
  <c r="C2627" i="18"/>
  <c r="C2626" i="18"/>
  <c r="C2625" i="18"/>
  <c r="C2624" i="18"/>
  <c r="C2623" i="18"/>
  <c r="C2622" i="18"/>
  <c r="C2621" i="18"/>
  <c r="C2620" i="18"/>
  <c r="C2619" i="18"/>
  <c r="C2618" i="18"/>
  <c r="C2617" i="18"/>
  <c r="C2616" i="18"/>
  <c r="C2615" i="18"/>
  <c r="C2614" i="18"/>
  <c r="C2613" i="18"/>
  <c r="C2612" i="18"/>
  <c r="C2611" i="18"/>
  <c r="C2610" i="18"/>
  <c r="C2609" i="18"/>
  <c r="C2608" i="18"/>
  <c r="C2607" i="18"/>
  <c r="C2606" i="18"/>
  <c r="C2605" i="18"/>
  <c r="C2604" i="18"/>
  <c r="C2603" i="18"/>
  <c r="C2602" i="18"/>
  <c r="C2601" i="18"/>
  <c r="C2600" i="18"/>
  <c r="C2599" i="18"/>
  <c r="C2598" i="18"/>
  <c r="C2597" i="18"/>
  <c r="C2596" i="18"/>
  <c r="C2595" i="18"/>
  <c r="C2594" i="18"/>
  <c r="C2593" i="18"/>
  <c r="C2592" i="18"/>
  <c r="C2591" i="18"/>
  <c r="C2590" i="18"/>
  <c r="C2589" i="18"/>
  <c r="C2588" i="18"/>
  <c r="C2587" i="18"/>
  <c r="C2586" i="18"/>
  <c r="C2585" i="18"/>
  <c r="C2584" i="18"/>
  <c r="C2583" i="18"/>
  <c r="C2582" i="18"/>
  <c r="C2581" i="18"/>
  <c r="C2580" i="18"/>
  <c r="C2579" i="18"/>
  <c r="C2578" i="18"/>
  <c r="C2577" i="18"/>
  <c r="C2576" i="18"/>
  <c r="C2575" i="18"/>
  <c r="C2574" i="18"/>
  <c r="C2573" i="18"/>
  <c r="C2572" i="18"/>
  <c r="C2571" i="18"/>
  <c r="C2570" i="18"/>
  <c r="C2569" i="18"/>
  <c r="C2568" i="18"/>
  <c r="C2567" i="18"/>
  <c r="C2566" i="18"/>
  <c r="C2565" i="18"/>
  <c r="C2564" i="18"/>
  <c r="C2563" i="18"/>
  <c r="C2562" i="18"/>
  <c r="C2561" i="18"/>
  <c r="C2560" i="18"/>
  <c r="C2559" i="18"/>
  <c r="C2558" i="18"/>
  <c r="C2557" i="18"/>
  <c r="C2556" i="18"/>
  <c r="C2555" i="18"/>
  <c r="C2554" i="18"/>
  <c r="C2553" i="18"/>
  <c r="C2552" i="18"/>
  <c r="C2551" i="18"/>
  <c r="C2550" i="18"/>
  <c r="C2549" i="18"/>
  <c r="C2548" i="18"/>
  <c r="C2547" i="18"/>
  <c r="C2546" i="18"/>
  <c r="C2545" i="18"/>
  <c r="C2544" i="18"/>
  <c r="C2543" i="18"/>
  <c r="C2542" i="18"/>
  <c r="C2541" i="18"/>
  <c r="C2540" i="18"/>
  <c r="C2539" i="18"/>
  <c r="C2538" i="18"/>
  <c r="C2537" i="18"/>
  <c r="C2536" i="18"/>
  <c r="C2535" i="18"/>
  <c r="C2534" i="18"/>
  <c r="C2533" i="18"/>
  <c r="C2532" i="18"/>
  <c r="C2531" i="18"/>
  <c r="C2530" i="18"/>
  <c r="C2529" i="18"/>
  <c r="C2528" i="18"/>
  <c r="C2527" i="18"/>
  <c r="C2526" i="18"/>
  <c r="C2525" i="18"/>
  <c r="C2524" i="18"/>
  <c r="C2523" i="18"/>
  <c r="C2522" i="18"/>
  <c r="C2521" i="18"/>
  <c r="C2520" i="18"/>
  <c r="C2519" i="18"/>
  <c r="C2518" i="18"/>
  <c r="C2517" i="18"/>
  <c r="C2516" i="18"/>
  <c r="C2515" i="18"/>
  <c r="C2514" i="18"/>
  <c r="C2513" i="18"/>
  <c r="C2512" i="18"/>
  <c r="C2511" i="18"/>
  <c r="C2510" i="18"/>
  <c r="C2509" i="18"/>
  <c r="C2508" i="18"/>
  <c r="C2507" i="18"/>
  <c r="C2506" i="18"/>
  <c r="C2505" i="18"/>
  <c r="C2504" i="18"/>
  <c r="C2503" i="18"/>
  <c r="C2502" i="18"/>
  <c r="C2501" i="18"/>
  <c r="C2500" i="18"/>
  <c r="C2499" i="18"/>
  <c r="C2498" i="18"/>
  <c r="C2497" i="18"/>
  <c r="C2496" i="18"/>
  <c r="C2495" i="18"/>
  <c r="C2494" i="18"/>
  <c r="C2493" i="18"/>
  <c r="C2492" i="18"/>
  <c r="C2491" i="18"/>
  <c r="C2490" i="18"/>
  <c r="C2489" i="18"/>
  <c r="C2488" i="18"/>
  <c r="C2487" i="18"/>
  <c r="C2486" i="18"/>
  <c r="C2485" i="18"/>
  <c r="C2484" i="18"/>
  <c r="C2483" i="18"/>
  <c r="C2482" i="18"/>
  <c r="C2481" i="18"/>
  <c r="C2480" i="18"/>
  <c r="C2479" i="18"/>
  <c r="C2478" i="18"/>
  <c r="C2477" i="18"/>
  <c r="C2476" i="18"/>
  <c r="C2475" i="18"/>
  <c r="C2474" i="18"/>
  <c r="C2473" i="18"/>
  <c r="C2472" i="18"/>
  <c r="C2471" i="18"/>
  <c r="C2470" i="18"/>
  <c r="C2469" i="18"/>
  <c r="C2468" i="18"/>
  <c r="C2467" i="18"/>
  <c r="C2466" i="18"/>
  <c r="C2465" i="18"/>
  <c r="C2464" i="18"/>
  <c r="C2463" i="18"/>
  <c r="C2462" i="18"/>
  <c r="C2461" i="18"/>
  <c r="C2460" i="18"/>
  <c r="C2459" i="18"/>
  <c r="C2458" i="18"/>
  <c r="C2457" i="18"/>
  <c r="C2456" i="18"/>
  <c r="C2455" i="18"/>
  <c r="C2454" i="18"/>
  <c r="C2453" i="18"/>
  <c r="C2452" i="18"/>
  <c r="C2451" i="18"/>
  <c r="C2450" i="18"/>
  <c r="C2449" i="18"/>
  <c r="C2448" i="18"/>
  <c r="C2447" i="18"/>
  <c r="C2446" i="18"/>
  <c r="C2445" i="18"/>
  <c r="C2444" i="18"/>
  <c r="C2443" i="18"/>
  <c r="C2442" i="18"/>
  <c r="C2441" i="18"/>
  <c r="C2440" i="18"/>
  <c r="C2439" i="18"/>
  <c r="C2438" i="18"/>
  <c r="C2437" i="18"/>
  <c r="C2436" i="18"/>
  <c r="C2435" i="18"/>
  <c r="C2434" i="18"/>
  <c r="C2433" i="18"/>
  <c r="C2432" i="18"/>
  <c r="C2431" i="18"/>
  <c r="C2430" i="18"/>
  <c r="C2429" i="18"/>
  <c r="C2428" i="18"/>
  <c r="C2427" i="18"/>
  <c r="C2426" i="18"/>
  <c r="C2425" i="18"/>
  <c r="C2424" i="18"/>
  <c r="C2423" i="18"/>
  <c r="C2422" i="18"/>
  <c r="C2421" i="18"/>
  <c r="C2420" i="18"/>
  <c r="C2419" i="18"/>
  <c r="C2418" i="18"/>
  <c r="C2417" i="18"/>
  <c r="C2416" i="18"/>
  <c r="C2415" i="18"/>
  <c r="C2414" i="18"/>
  <c r="C2413" i="18"/>
  <c r="C2412" i="18"/>
  <c r="C2411" i="18"/>
  <c r="C2410" i="18"/>
  <c r="C2409" i="18"/>
  <c r="C2408" i="18"/>
  <c r="C2407" i="18"/>
  <c r="C2406" i="18"/>
  <c r="C2405" i="18"/>
  <c r="C2404" i="18"/>
  <c r="C2403" i="18"/>
  <c r="C2402" i="18"/>
  <c r="C2401" i="18"/>
  <c r="C2400" i="18"/>
  <c r="C2399" i="18"/>
  <c r="C2398" i="18"/>
  <c r="C2397" i="18"/>
  <c r="C2396" i="18"/>
  <c r="C2395" i="18"/>
  <c r="C2394" i="18"/>
  <c r="C2393" i="18"/>
  <c r="C2392" i="18"/>
  <c r="C2391" i="18"/>
  <c r="C2390" i="18"/>
  <c r="C2389" i="18"/>
  <c r="C2388" i="18"/>
  <c r="C2387" i="18"/>
  <c r="C2386" i="18"/>
  <c r="C2385" i="18"/>
  <c r="C2384" i="18"/>
  <c r="C2383" i="18"/>
  <c r="C2382" i="18"/>
  <c r="C2381" i="18"/>
  <c r="C2380" i="18"/>
  <c r="C2379" i="18"/>
  <c r="C2378" i="18"/>
  <c r="C2377" i="18"/>
  <c r="C2376" i="18"/>
  <c r="C2375" i="18"/>
  <c r="C2374" i="18"/>
  <c r="C2373" i="18"/>
  <c r="C2372" i="18"/>
  <c r="C2371" i="18"/>
  <c r="C2370" i="18"/>
  <c r="C2369" i="18"/>
  <c r="C2368" i="18"/>
  <c r="C2367" i="18"/>
  <c r="C2366" i="18"/>
  <c r="C2365" i="18"/>
  <c r="C2364" i="18"/>
  <c r="C2363" i="18"/>
  <c r="C2362" i="18"/>
  <c r="C2361" i="18"/>
  <c r="C2360" i="18"/>
  <c r="C2359" i="18"/>
  <c r="C2358" i="18"/>
  <c r="C2357" i="18"/>
  <c r="C2356" i="18"/>
  <c r="C2355" i="18"/>
  <c r="C2354" i="18"/>
  <c r="C2353" i="18"/>
  <c r="C2352" i="18"/>
  <c r="C2351" i="18"/>
  <c r="C2350" i="18"/>
  <c r="C2349" i="18"/>
  <c r="C2348" i="18"/>
  <c r="C2347" i="18"/>
  <c r="C2346" i="18"/>
  <c r="C2345" i="18"/>
  <c r="C2344" i="18"/>
  <c r="C2343" i="18"/>
  <c r="C2342" i="18"/>
  <c r="C2341" i="18"/>
  <c r="C2340" i="18"/>
  <c r="C2339" i="18"/>
  <c r="C2338" i="18"/>
  <c r="C2337" i="18"/>
  <c r="C2336" i="18"/>
  <c r="C2335" i="18"/>
  <c r="C2334" i="18"/>
  <c r="C2333" i="18"/>
  <c r="C2332" i="18"/>
  <c r="C2331" i="18"/>
  <c r="C2330" i="18"/>
  <c r="C2329" i="18"/>
  <c r="C2328" i="18"/>
  <c r="C2327" i="18"/>
  <c r="C2326" i="18"/>
  <c r="C2325" i="18"/>
  <c r="C2324" i="18"/>
  <c r="C2323" i="18"/>
  <c r="C2322" i="18"/>
  <c r="C2321" i="18"/>
  <c r="C2320" i="18"/>
  <c r="C2319" i="18"/>
  <c r="C2318" i="18"/>
  <c r="C2317" i="18"/>
  <c r="C2316" i="18"/>
  <c r="C2315" i="18"/>
  <c r="C2314" i="18"/>
  <c r="C2313" i="18"/>
  <c r="C2312" i="18"/>
  <c r="C2311" i="18"/>
  <c r="C2310" i="18"/>
  <c r="C2309" i="18"/>
  <c r="C2308" i="18"/>
  <c r="C2307" i="18"/>
  <c r="C2306" i="18"/>
  <c r="C2305" i="18"/>
  <c r="C2304" i="18"/>
  <c r="C2303" i="18"/>
  <c r="C2302" i="18"/>
  <c r="C2301" i="18"/>
  <c r="C2300" i="18"/>
  <c r="C2299" i="18"/>
  <c r="C2298" i="18"/>
  <c r="C2297" i="18"/>
  <c r="C2296" i="18"/>
  <c r="C2295" i="18"/>
  <c r="C2294" i="18"/>
  <c r="C2293" i="18"/>
  <c r="C2292" i="18"/>
  <c r="C2291" i="18"/>
  <c r="C2290" i="18"/>
  <c r="C2289" i="18"/>
  <c r="C2288" i="18"/>
  <c r="C2287" i="18"/>
  <c r="C2286" i="18"/>
  <c r="C2285" i="18"/>
  <c r="C2284" i="18"/>
  <c r="C2283" i="18"/>
  <c r="C2282" i="18"/>
  <c r="C2281" i="18"/>
  <c r="C2280" i="18"/>
  <c r="C2279" i="18"/>
  <c r="C2278" i="18"/>
  <c r="C2277" i="18"/>
  <c r="C2276" i="18"/>
  <c r="C2275" i="18"/>
  <c r="C2274" i="18"/>
  <c r="C2273" i="18"/>
  <c r="C2272" i="18"/>
  <c r="C2271" i="18"/>
  <c r="C2270" i="18"/>
  <c r="C2269" i="18"/>
  <c r="C2268" i="18"/>
  <c r="C2267" i="18"/>
  <c r="C2266" i="18"/>
  <c r="C2265" i="18"/>
  <c r="C2264" i="18"/>
  <c r="C2263" i="18"/>
  <c r="C2262" i="18"/>
  <c r="C2261" i="18"/>
  <c r="C2260" i="18"/>
  <c r="C2259" i="18"/>
  <c r="C2258" i="18"/>
  <c r="C2257" i="18"/>
  <c r="C2256" i="18"/>
  <c r="C2255" i="18"/>
  <c r="C2254" i="18"/>
  <c r="C2253" i="18"/>
  <c r="C2252" i="18"/>
  <c r="C2251" i="18"/>
  <c r="C2250" i="18"/>
  <c r="C2249" i="18"/>
  <c r="C2248" i="18"/>
  <c r="C2247" i="18"/>
  <c r="C2246" i="18"/>
  <c r="C2245" i="18"/>
  <c r="C2244" i="18"/>
  <c r="C2243" i="18"/>
  <c r="C2242" i="18"/>
  <c r="C2241" i="18"/>
  <c r="C2240" i="18"/>
  <c r="C2239" i="18"/>
  <c r="C2238" i="18"/>
  <c r="C2237" i="18"/>
  <c r="C2236" i="18"/>
  <c r="C2235" i="18"/>
  <c r="C2234" i="18"/>
  <c r="C2233" i="18"/>
  <c r="C2232" i="18"/>
  <c r="C2231" i="18"/>
  <c r="C2230" i="18"/>
  <c r="C2229" i="18"/>
  <c r="C2228" i="18"/>
  <c r="C2227" i="18"/>
  <c r="C2226" i="18"/>
  <c r="C2225" i="18"/>
  <c r="C2224" i="18"/>
  <c r="C2223" i="18"/>
  <c r="C2222" i="18"/>
  <c r="C2221" i="18"/>
  <c r="C2220" i="18"/>
  <c r="C2219" i="18"/>
  <c r="C2218" i="18"/>
  <c r="C2217" i="18"/>
  <c r="C2216" i="18"/>
  <c r="C2215" i="18"/>
  <c r="C2214" i="18"/>
  <c r="C2213" i="18"/>
  <c r="C2212" i="18"/>
  <c r="C2211" i="18"/>
  <c r="C2210" i="18"/>
  <c r="C2209" i="18"/>
  <c r="C2208" i="18"/>
  <c r="C2207" i="18"/>
  <c r="C2206" i="18"/>
  <c r="C2205" i="18"/>
  <c r="C2204" i="18"/>
  <c r="C2203" i="18"/>
  <c r="C2202" i="18"/>
  <c r="C2201" i="18"/>
  <c r="C2200" i="18"/>
  <c r="C2199" i="18"/>
  <c r="C2198" i="18"/>
  <c r="C2197" i="18"/>
  <c r="C2196" i="18"/>
  <c r="C2195" i="18"/>
  <c r="C2194" i="18"/>
  <c r="C2193" i="18"/>
  <c r="C2192" i="18"/>
  <c r="C2191" i="18"/>
  <c r="C2190" i="18"/>
  <c r="C2189" i="18"/>
  <c r="C2188" i="18"/>
  <c r="C2187" i="18"/>
  <c r="C2186" i="18"/>
  <c r="C2185" i="18"/>
  <c r="C2184" i="18"/>
  <c r="C2183" i="18"/>
  <c r="C2182" i="18"/>
  <c r="C2181" i="18"/>
  <c r="C2180" i="18"/>
  <c r="C2179" i="18"/>
  <c r="C2178" i="18"/>
  <c r="C2177" i="18"/>
  <c r="C2176" i="18"/>
  <c r="C2175" i="18"/>
  <c r="C2174" i="18"/>
  <c r="C2173" i="18"/>
  <c r="C2172" i="18"/>
  <c r="C2171" i="18"/>
  <c r="C2170" i="18"/>
  <c r="C2169" i="18"/>
  <c r="C2168" i="18"/>
  <c r="C2167" i="18"/>
  <c r="C2166" i="18"/>
  <c r="C2165" i="18"/>
  <c r="C2164" i="18"/>
  <c r="C2163" i="18"/>
  <c r="C2162" i="18"/>
  <c r="C2161" i="18"/>
  <c r="C2160" i="18"/>
  <c r="C2159" i="18"/>
  <c r="C2158" i="18"/>
  <c r="C2157" i="18"/>
  <c r="C2156" i="18"/>
  <c r="C2155" i="18"/>
  <c r="C2154" i="18"/>
  <c r="C2153" i="18"/>
  <c r="C2152" i="18"/>
  <c r="C2151" i="18"/>
  <c r="C2150" i="18"/>
  <c r="C2149" i="18"/>
  <c r="C2148" i="18"/>
  <c r="C2147" i="18"/>
  <c r="C2146" i="18"/>
  <c r="C2145" i="18"/>
  <c r="C2144" i="18"/>
  <c r="C2143" i="18"/>
  <c r="C2142" i="18"/>
  <c r="C2141" i="18"/>
  <c r="C2140" i="18"/>
  <c r="C2139" i="18"/>
  <c r="C2138" i="18"/>
  <c r="C2137" i="18"/>
  <c r="C2136" i="18"/>
  <c r="C2135" i="18"/>
  <c r="C2134" i="18"/>
  <c r="C2133" i="18"/>
  <c r="C2132" i="18"/>
  <c r="C2131" i="18"/>
  <c r="C2130" i="18"/>
  <c r="C2129" i="18"/>
  <c r="C2128" i="18"/>
  <c r="C2127" i="18"/>
  <c r="C2126" i="18"/>
  <c r="C2125" i="18"/>
  <c r="C2124" i="18"/>
  <c r="C2123" i="18"/>
  <c r="C2122" i="18"/>
  <c r="C2121" i="18"/>
  <c r="C2120" i="18"/>
  <c r="C2119" i="18"/>
  <c r="C2118" i="18"/>
  <c r="C2117" i="18"/>
  <c r="C2116" i="18"/>
  <c r="C2115" i="18"/>
  <c r="C2114" i="18"/>
  <c r="C2113" i="18"/>
  <c r="C2112" i="18"/>
  <c r="C2111" i="18"/>
  <c r="C2110" i="18"/>
  <c r="C2109" i="18"/>
  <c r="C2108" i="18"/>
  <c r="C2107" i="18"/>
  <c r="C2106" i="18"/>
  <c r="C2105" i="18"/>
  <c r="C2104" i="18"/>
  <c r="C2103" i="18"/>
  <c r="C2102" i="18"/>
  <c r="C2101" i="18"/>
  <c r="C2100" i="18"/>
  <c r="C2099" i="18"/>
  <c r="C2098" i="18"/>
  <c r="C2097" i="18"/>
  <c r="C2096" i="18"/>
  <c r="C2095" i="18"/>
  <c r="C2094" i="18"/>
  <c r="C2093" i="18"/>
  <c r="C2092" i="18"/>
  <c r="C2091" i="18"/>
  <c r="C2090" i="18"/>
  <c r="C2089" i="18"/>
  <c r="C2088" i="18"/>
  <c r="C2087" i="18"/>
  <c r="C2086" i="18"/>
  <c r="C2085" i="18"/>
  <c r="C2084" i="18"/>
  <c r="C2083" i="18"/>
  <c r="C2082" i="18"/>
  <c r="C2081" i="18"/>
  <c r="C2080" i="18"/>
  <c r="C2079" i="18"/>
  <c r="C2078" i="18"/>
  <c r="C2077" i="18"/>
  <c r="C2076" i="18"/>
  <c r="C2075" i="18"/>
  <c r="C2074" i="18"/>
  <c r="C2073" i="18"/>
  <c r="C2072" i="18"/>
  <c r="C2071" i="18"/>
  <c r="C2070" i="18"/>
  <c r="C2069" i="18"/>
  <c r="C2068" i="18"/>
  <c r="C2067" i="18"/>
  <c r="C2066" i="18"/>
  <c r="C2065" i="18"/>
  <c r="C2064" i="18"/>
  <c r="C2063" i="18"/>
  <c r="C2062" i="18"/>
  <c r="C2061" i="18"/>
  <c r="C2060" i="18"/>
  <c r="C2059" i="18"/>
  <c r="C2058" i="18"/>
  <c r="C2057" i="18"/>
  <c r="C2056" i="18"/>
  <c r="C2055" i="18"/>
  <c r="C2054" i="18"/>
  <c r="C2053" i="18"/>
  <c r="C2052" i="18"/>
  <c r="C2051" i="18"/>
  <c r="C2050" i="18"/>
  <c r="C2049" i="18"/>
  <c r="C2048" i="18"/>
  <c r="C2047" i="18"/>
  <c r="C2046" i="18"/>
  <c r="C2045" i="18"/>
  <c r="C2044" i="18"/>
  <c r="C2043" i="18"/>
  <c r="C2042" i="18"/>
  <c r="C2041" i="18"/>
  <c r="C2040" i="18"/>
  <c r="C2039" i="18"/>
  <c r="C2038" i="18"/>
  <c r="C2037" i="18"/>
  <c r="C2036" i="18"/>
  <c r="C2035" i="18"/>
  <c r="C2034" i="18"/>
  <c r="C2033" i="18"/>
  <c r="C2032" i="18"/>
  <c r="C2031" i="18"/>
  <c r="C2030" i="18"/>
  <c r="C2029" i="18"/>
  <c r="C2028" i="18"/>
  <c r="C2027" i="18"/>
  <c r="C2026" i="18"/>
  <c r="C2025" i="18"/>
  <c r="C2024" i="18"/>
  <c r="C2023" i="18"/>
  <c r="C2022" i="18"/>
  <c r="C2021" i="18"/>
  <c r="C2020" i="18"/>
  <c r="C2019" i="18"/>
  <c r="C2018" i="18"/>
  <c r="C2017" i="18"/>
  <c r="C2016" i="18"/>
  <c r="C2015" i="18"/>
  <c r="C2014" i="18"/>
  <c r="C2013" i="18"/>
  <c r="C2012" i="18"/>
  <c r="C2011" i="18"/>
  <c r="C2010" i="18"/>
  <c r="C2009" i="18"/>
  <c r="C2008" i="18"/>
  <c r="C2007" i="18"/>
  <c r="C2006" i="18"/>
  <c r="C2005" i="18"/>
  <c r="C2004" i="18"/>
  <c r="C2003" i="18"/>
  <c r="C2002" i="18"/>
  <c r="C2001" i="18"/>
  <c r="C2000" i="18"/>
  <c r="C1999" i="18"/>
  <c r="C1998" i="18"/>
  <c r="C1997" i="18"/>
  <c r="C1996" i="18"/>
  <c r="C1995" i="18"/>
  <c r="C1994" i="18"/>
  <c r="C1993" i="18"/>
  <c r="C1992" i="18"/>
  <c r="C1991" i="18"/>
  <c r="C1990" i="18"/>
  <c r="C1989" i="18"/>
  <c r="C1988" i="18"/>
  <c r="C1987" i="18"/>
  <c r="C1986" i="18"/>
  <c r="C1985" i="18"/>
  <c r="C1984" i="18"/>
  <c r="C1983" i="18"/>
  <c r="C1982" i="18"/>
  <c r="C1981" i="18"/>
  <c r="C1980" i="18"/>
  <c r="C1979" i="18"/>
  <c r="C1978" i="18"/>
  <c r="C1977" i="18"/>
  <c r="C1976" i="18"/>
  <c r="C1975" i="18"/>
  <c r="C1974" i="18"/>
  <c r="C1973" i="18"/>
  <c r="C1972" i="18"/>
  <c r="C1971" i="18"/>
  <c r="C1970" i="18"/>
  <c r="C1969" i="18"/>
  <c r="C1968" i="18"/>
  <c r="C1967" i="18"/>
  <c r="C1966" i="18"/>
  <c r="C1965" i="18"/>
  <c r="C1964" i="18"/>
  <c r="C1963" i="18"/>
  <c r="C1962" i="18"/>
  <c r="C1961" i="18"/>
  <c r="C1960" i="18"/>
  <c r="C1959" i="18"/>
  <c r="C1958" i="18"/>
  <c r="C1957" i="18"/>
  <c r="C1956" i="18"/>
  <c r="C1955" i="18"/>
  <c r="C1954" i="18"/>
  <c r="C1953" i="18"/>
  <c r="C1952" i="18"/>
  <c r="C1951" i="18"/>
  <c r="C1950" i="18"/>
  <c r="C1949" i="18"/>
  <c r="C1948" i="18"/>
  <c r="C1947" i="18"/>
  <c r="C1946" i="18"/>
  <c r="C1945" i="18"/>
  <c r="C1944" i="18"/>
  <c r="C1943" i="18"/>
  <c r="C1942" i="18"/>
  <c r="C1941" i="18"/>
  <c r="C1940" i="18"/>
  <c r="C1939" i="18"/>
  <c r="C1938" i="18"/>
  <c r="C1937" i="18"/>
  <c r="C1936" i="18"/>
  <c r="C1935" i="18"/>
  <c r="C1934" i="18"/>
  <c r="C1933" i="18"/>
  <c r="C1932" i="18"/>
  <c r="C1931" i="18"/>
  <c r="C1930" i="18"/>
  <c r="C1929" i="18"/>
  <c r="C1928" i="18"/>
  <c r="C1927" i="18"/>
  <c r="C1926" i="18"/>
  <c r="C1925" i="18"/>
  <c r="C1924" i="18"/>
  <c r="C1923" i="18"/>
  <c r="C1922" i="18"/>
  <c r="C1921" i="18"/>
  <c r="C1920" i="18"/>
  <c r="C1919" i="18"/>
  <c r="C1918" i="18"/>
  <c r="C1917" i="18"/>
  <c r="C1916" i="18"/>
  <c r="C1915" i="18"/>
  <c r="C1914" i="18"/>
  <c r="C1913" i="18"/>
  <c r="C1912" i="18"/>
  <c r="C1911" i="18"/>
  <c r="C1910" i="18"/>
  <c r="C1909" i="18"/>
  <c r="C1908" i="18"/>
  <c r="C1907" i="18"/>
  <c r="C1906" i="18"/>
  <c r="C1905" i="18"/>
  <c r="C1904" i="18"/>
  <c r="C1903" i="18"/>
  <c r="C1902" i="18"/>
  <c r="C1901" i="18"/>
  <c r="C1900" i="18"/>
  <c r="C1899" i="18"/>
  <c r="C1898" i="18"/>
  <c r="C1897" i="18"/>
  <c r="C1896" i="18"/>
  <c r="C1895" i="18"/>
  <c r="C1894" i="18"/>
  <c r="C1893" i="18"/>
  <c r="C1892" i="18"/>
  <c r="C1891" i="18"/>
  <c r="C1890" i="18"/>
  <c r="C1889" i="18"/>
  <c r="C1888" i="18"/>
  <c r="C1887" i="18"/>
  <c r="C1886" i="18"/>
  <c r="C1885" i="18"/>
  <c r="C1884" i="18"/>
  <c r="C1883" i="18"/>
  <c r="C1882" i="18"/>
  <c r="C1881" i="18"/>
  <c r="C1880" i="18"/>
  <c r="C1879" i="18"/>
  <c r="C1878" i="18"/>
  <c r="C1877" i="18"/>
  <c r="C1876" i="18"/>
  <c r="C1875" i="18"/>
  <c r="C1874" i="18"/>
  <c r="C1873" i="18"/>
  <c r="C1872" i="18"/>
  <c r="C1871" i="18"/>
  <c r="C1870" i="18"/>
  <c r="C1869" i="18"/>
  <c r="C1868" i="18"/>
  <c r="C1867" i="18"/>
  <c r="C1866" i="18"/>
  <c r="C1865" i="18"/>
  <c r="C1864" i="18"/>
  <c r="C1863" i="18"/>
  <c r="C1862" i="18"/>
  <c r="C1861" i="18"/>
  <c r="C1860" i="18"/>
  <c r="C1859" i="18"/>
  <c r="C1858" i="18"/>
  <c r="C1857" i="18"/>
  <c r="C1856" i="18"/>
  <c r="C1855" i="18"/>
  <c r="C1854" i="18"/>
  <c r="C1853" i="18"/>
  <c r="C1852" i="18"/>
  <c r="C1851" i="18"/>
  <c r="C1850" i="18"/>
  <c r="C1849" i="18"/>
  <c r="C1848" i="18"/>
  <c r="C1847" i="18"/>
  <c r="C1846" i="18"/>
  <c r="C1845" i="18"/>
  <c r="C1844" i="18"/>
  <c r="C1843" i="18"/>
  <c r="C1842" i="18"/>
  <c r="C1841" i="18"/>
  <c r="C1840" i="18"/>
  <c r="C1839" i="18"/>
  <c r="C1838" i="18"/>
  <c r="C1837" i="18"/>
  <c r="C1836" i="18"/>
  <c r="C1835" i="18"/>
  <c r="C1834" i="18"/>
  <c r="C1833" i="18"/>
  <c r="C1832" i="18"/>
  <c r="C1831" i="18"/>
  <c r="C1830" i="18"/>
  <c r="C1829" i="18"/>
  <c r="C1828" i="18"/>
  <c r="C1827" i="18"/>
  <c r="C1826" i="18"/>
  <c r="C1825" i="18"/>
  <c r="C1824" i="18"/>
  <c r="C1823" i="18"/>
  <c r="C1822" i="18"/>
  <c r="C1821" i="18"/>
  <c r="C1820" i="18"/>
  <c r="C1819" i="18"/>
  <c r="C1818" i="18"/>
  <c r="C1817" i="18"/>
  <c r="C1816" i="18"/>
  <c r="C1815" i="18"/>
  <c r="C1814" i="18"/>
  <c r="C1813" i="18"/>
  <c r="C1812" i="18"/>
  <c r="C1811" i="18"/>
  <c r="C1810" i="18"/>
  <c r="C1809" i="18"/>
  <c r="C1808" i="18"/>
  <c r="C1807" i="18"/>
  <c r="C1806" i="18"/>
  <c r="C1805" i="18"/>
  <c r="C1804" i="18"/>
  <c r="C1803" i="18"/>
  <c r="C1802" i="18"/>
  <c r="C1801" i="18"/>
  <c r="C1800" i="18"/>
  <c r="C1799" i="18"/>
  <c r="C1798" i="18"/>
  <c r="C1797" i="18"/>
  <c r="C1796" i="18"/>
  <c r="C1795" i="18"/>
  <c r="C1794" i="18"/>
  <c r="C1793" i="18"/>
  <c r="C1792" i="18"/>
  <c r="C1791" i="18"/>
  <c r="C1790" i="18"/>
  <c r="C1789" i="18"/>
  <c r="C1788" i="18"/>
  <c r="C1787" i="18"/>
  <c r="C1786" i="18"/>
  <c r="C1785" i="18"/>
  <c r="C1784" i="18"/>
  <c r="C1783" i="18"/>
  <c r="C1782" i="18"/>
  <c r="C1781" i="18"/>
  <c r="C1780" i="18"/>
  <c r="C1779" i="18"/>
  <c r="C1778" i="18"/>
  <c r="C1777" i="18"/>
  <c r="C1776" i="18"/>
  <c r="C1775" i="18"/>
  <c r="C1774" i="18"/>
  <c r="C1773" i="18"/>
  <c r="C1772" i="18"/>
  <c r="C1771" i="18"/>
  <c r="C1770" i="18"/>
  <c r="C1769" i="18"/>
  <c r="C1768" i="18"/>
  <c r="C1767" i="18"/>
  <c r="C1766" i="18"/>
  <c r="C1765" i="18"/>
  <c r="C1764" i="18"/>
  <c r="C1763" i="18"/>
  <c r="C1762" i="18"/>
  <c r="C1761" i="18"/>
  <c r="C1760" i="18"/>
  <c r="C1759" i="18"/>
  <c r="C1758" i="18"/>
  <c r="C1757" i="18"/>
  <c r="C1756" i="18"/>
  <c r="C1755" i="18"/>
  <c r="C1754" i="18"/>
  <c r="C1753" i="18"/>
  <c r="C1752" i="18"/>
  <c r="C1751" i="18"/>
  <c r="C1750" i="18"/>
  <c r="C1749" i="18"/>
  <c r="C1748" i="18"/>
  <c r="C1747" i="18"/>
  <c r="C1746" i="18"/>
  <c r="C1745" i="18"/>
  <c r="C1744" i="18"/>
  <c r="C1743" i="18"/>
  <c r="C1742" i="18"/>
  <c r="C1741" i="18"/>
  <c r="C1740" i="18"/>
  <c r="C1739" i="18"/>
  <c r="C1738" i="18"/>
  <c r="C1737" i="18"/>
  <c r="C1736" i="18"/>
  <c r="C1735" i="18"/>
  <c r="C1734" i="18"/>
  <c r="C1733" i="18"/>
  <c r="C1732" i="18"/>
  <c r="C1731" i="18"/>
  <c r="C1730" i="18"/>
  <c r="C1729" i="18"/>
  <c r="C1728" i="18"/>
  <c r="C1727" i="18"/>
  <c r="C1726" i="18"/>
  <c r="C1725" i="18"/>
  <c r="C1724" i="18"/>
  <c r="C1723" i="18"/>
  <c r="C1722" i="18"/>
  <c r="C1721" i="18"/>
  <c r="C1720" i="18"/>
  <c r="C1719" i="18"/>
  <c r="C1718" i="18"/>
  <c r="C1717" i="18"/>
  <c r="C1716" i="18"/>
  <c r="C1715" i="18"/>
  <c r="C1714" i="18"/>
  <c r="C1713" i="18"/>
  <c r="C1712" i="18"/>
  <c r="C1711" i="18"/>
  <c r="C1710" i="18"/>
  <c r="C1709" i="18"/>
  <c r="C1708" i="18"/>
  <c r="C1707" i="18"/>
  <c r="C1706" i="18"/>
  <c r="C1705" i="18"/>
  <c r="C1704" i="18"/>
  <c r="C1703" i="18"/>
  <c r="C1702" i="18"/>
  <c r="C1701" i="18"/>
  <c r="C1700" i="18"/>
  <c r="C1699" i="18"/>
  <c r="C1698" i="18"/>
  <c r="C1697" i="18"/>
  <c r="C1696" i="18"/>
  <c r="C1695" i="18"/>
  <c r="C1694" i="18"/>
  <c r="C1693" i="18"/>
  <c r="C1692" i="18"/>
  <c r="C1691" i="18"/>
  <c r="C1690" i="18"/>
  <c r="C1689" i="18"/>
  <c r="C1688" i="18"/>
  <c r="C1687" i="18"/>
  <c r="C1686" i="18"/>
  <c r="C1685" i="18"/>
  <c r="C1684" i="18"/>
  <c r="C1683" i="18"/>
  <c r="C1682" i="18"/>
  <c r="C1681" i="18"/>
  <c r="C1680" i="18"/>
  <c r="C1679" i="18"/>
  <c r="C1678" i="18"/>
  <c r="C1677" i="18"/>
  <c r="C1676" i="18"/>
  <c r="C1675" i="18"/>
  <c r="C1674" i="18"/>
  <c r="C1673" i="18"/>
  <c r="C1672" i="18"/>
  <c r="C1671" i="18"/>
  <c r="C1670" i="18"/>
  <c r="C1669" i="18"/>
  <c r="C1668" i="18"/>
  <c r="C1667" i="18"/>
  <c r="C1666" i="18"/>
  <c r="C1665" i="18"/>
  <c r="C1664" i="18"/>
  <c r="C1663" i="18"/>
  <c r="C1662" i="18"/>
  <c r="C1661" i="18"/>
  <c r="C1660" i="18"/>
  <c r="C1659" i="18"/>
  <c r="C1658" i="18"/>
  <c r="C1657" i="18"/>
  <c r="C1656" i="18"/>
  <c r="C1655" i="18"/>
  <c r="C1654" i="18"/>
  <c r="C1653" i="18"/>
  <c r="C1652" i="18"/>
  <c r="C1651" i="18"/>
  <c r="C1650" i="18"/>
  <c r="C1649" i="18"/>
  <c r="C1648" i="18"/>
  <c r="C1647" i="18"/>
  <c r="C1646" i="18"/>
  <c r="C1645" i="18"/>
  <c r="C1644" i="18"/>
  <c r="C1643" i="18"/>
  <c r="C1642" i="18"/>
  <c r="C1641" i="18"/>
  <c r="C1640" i="18"/>
  <c r="C1639" i="18"/>
  <c r="C1638" i="18"/>
  <c r="C1637" i="18"/>
  <c r="C1636" i="18"/>
  <c r="C1635" i="18"/>
  <c r="C1634" i="18"/>
  <c r="C1633" i="18"/>
  <c r="C1632" i="18"/>
  <c r="C1631" i="18"/>
  <c r="C1630" i="18"/>
  <c r="C1629" i="18"/>
  <c r="C1628" i="18"/>
  <c r="C1627" i="18"/>
  <c r="C1626" i="18"/>
  <c r="C1625" i="18"/>
  <c r="C1624" i="18"/>
  <c r="C1623" i="18"/>
  <c r="C1622" i="18"/>
  <c r="C1621" i="18"/>
  <c r="C1620" i="18"/>
  <c r="C1619" i="18"/>
  <c r="C1618" i="18"/>
  <c r="C1617" i="18"/>
  <c r="C1616" i="18"/>
  <c r="C1615" i="18"/>
  <c r="C1614" i="18"/>
  <c r="C1613" i="18"/>
  <c r="C1612" i="18"/>
  <c r="C1611" i="18"/>
  <c r="C1610" i="18"/>
  <c r="C1609" i="18"/>
  <c r="C1608" i="18"/>
  <c r="C1607" i="18"/>
  <c r="C1606" i="18"/>
  <c r="C1605" i="18"/>
  <c r="C1604" i="18"/>
  <c r="C1603" i="18"/>
  <c r="C1602" i="18"/>
  <c r="C1601" i="18"/>
  <c r="C1600" i="18"/>
  <c r="C1599" i="18"/>
  <c r="C1598" i="18"/>
  <c r="C1597" i="18"/>
  <c r="C1596" i="18"/>
  <c r="C1595" i="18"/>
  <c r="C1594" i="18"/>
  <c r="C1593" i="18"/>
  <c r="C1592" i="18"/>
  <c r="C1591" i="18"/>
  <c r="C1590" i="18"/>
  <c r="C1589" i="18"/>
  <c r="C1588" i="18"/>
  <c r="C1587" i="18"/>
  <c r="C1586" i="18"/>
  <c r="C1585" i="18"/>
  <c r="C1584" i="18"/>
  <c r="C1583" i="18"/>
  <c r="C1582" i="18"/>
  <c r="C1581" i="18"/>
  <c r="C1580" i="18"/>
  <c r="C1579" i="18"/>
  <c r="C1578" i="18"/>
  <c r="C1577" i="18"/>
  <c r="C1576" i="18"/>
  <c r="C1575" i="18"/>
  <c r="C1574" i="18"/>
  <c r="C1573" i="18"/>
  <c r="C1572" i="18"/>
  <c r="C1571" i="18"/>
  <c r="C1570" i="18"/>
  <c r="C1569" i="18"/>
  <c r="C1568" i="18"/>
  <c r="C1567" i="18"/>
  <c r="C1566" i="18"/>
  <c r="C1565" i="18"/>
  <c r="C1564" i="18"/>
  <c r="C1563" i="18"/>
  <c r="C1562" i="18"/>
  <c r="C1561" i="18"/>
  <c r="C1560" i="18"/>
  <c r="C1559" i="18"/>
  <c r="C1558" i="18"/>
  <c r="C1557" i="18"/>
  <c r="C1556" i="18"/>
  <c r="C1555" i="18"/>
  <c r="C1554" i="18"/>
  <c r="C1553" i="18"/>
  <c r="C1552" i="18"/>
  <c r="C1551" i="18"/>
  <c r="C1550" i="18"/>
  <c r="C1549" i="18"/>
  <c r="C1548" i="18"/>
  <c r="C1547" i="18"/>
  <c r="C1546" i="18"/>
  <c r="C1545" i="18"/>
  <c r="C1544" i="18"/>
  <c r="C1543" i="18"/>
  <c r="C1542" i="18"/>
  <c r="C1541" i="18"/>
  <c r="C1540" i="18"/>
  <c r="C1539" i="18"/>
  <c r="C1538" i="18"/>
  <c r="C1537" i="18"/>
  <c r="C1536" i="18"/>
  <c r="C1535" i="18"/>
  <c r="C1534" i="18"/>
  <c r="C1533" i="18"/>
  <c r="C1532" i="18"/>
  <c r="C1531" i="18"/>
  <c r="C1530" i="18"/>
  <c r="C1529" i="18"/>
  <c r="C1528" i="18"/>
  <c r="C1527" i="18"/>
  <c r="C1526" i="18"/>
  <c r="C1525" i="18"/>
  <c r="C1524" i="18"/>
  <c r="C1523" i="18"/>
  <c r="C1522" i="18"/>
  <c r="C1521" i="18"/>
  <c r="C1520" i="18"/>
  <c r="C1519" i="18"/>
  <c r="C1518" i="18"/>
  <c r="C1517" i="18"/>
  <c r="C1516" i="18"/>
  <c r="C1515" i="18"/>
  <c r="C1514" i="18"/>
  <c r="C1513" i="18"/>
  <c r="C1512" i="18"/>
  <c r="C1511" i="18"/>
  <c r="C1510" i="18"/>
  <c r="C1509" i="18"/>
  <c r="C1508" i="18"/>
  <c r="C1507" i="18"/>
  <c r="C1506" i="18"/>
  <c r="C1505" i="18"/>
  <c r="C1504" i="18"/>
  <c r="C1503" i="18"/>
  <c r="C1502" i="18"/>
  <c r="C1501" i="18"/>
  <c r="C1500" i="18"/>
  <c r="C1499" i="18"/>
  <c r="C1498" i="18"/>
  <c r="C1497" i="18"/>
  <c r="C1496" i="18"/>
  <c r="C1495" i="18"/>
  <c r="C1494" i="18"/>
  <c r="C1493" i="18"/>
  <c r="C1492" i="18"/>
  <c r="C1491" i="18"/>
  <c r="C1490" i="18"/>
  <c r="C1489" i="18"/>
  <c r="C1488" i="18"/>
  <c r="C1487" i="18"/>
  <c r="C1486" i="18"/>
  <c r="C1485" i="18"/>
  <c r="C1484" i="18"/>
  <c r="C1483" i="18"/>
  <c r="C1482" i="18"/>
  <c r="C1481" i="18"/>
  <c r="C1480" i="18"/>
  <c r="C1479" i="18"/>
  <c r="C1478" i="18"/>
  <c r="C1477" i="18"/>
  <c r="C1476" i="18"/>
  <c r="C1475" i="18"/>
  <c r="C1474" i="18"/>
  <c r="C1473" i="18"/>
  <c r="C1472" i="18"/>
  <c r="C1471" i="18"/>
  <c r="C1470" i="18"/>
  <c r="C1469" i="18"/>
  <c r="C1468" i="18"/>
  <c r="C1467" i="18"/>
  <c r="C1466" i="18"/>
  <c r="C1465" i="18"/>
  <c r="C1464" i="18"/>
  <c r="C1463" i="18"/>
  <c r="C1462" i="18"/>
  <c r="C1461" i="18"/>
  <c r="C1460" i="18"/>
  <c r="C1459" i="18"/>
  <c r="C1458" i="18"/>
  <c r="C1457" i="18"/>
  <c r="C1456" i="18"/>
  <c r="C1455" i="18"/>
  <c r="C1454" i="18"/>
  <c r="C1453" i="18"/>
  <c r="C1452" i="18"/>
  <c r="C1451" i="18"/>
  <c r="C1450" i="18"/>
  <c r="C1449" i="18"/>
  <c r="C1448" i="18"/>
  <c r="C1447" i="18"/>
  <c r="C1446" i="18"/>
  <c r="C1445" i="18"/>
  <c r="C1444" i="18"/>
  <c r="C1443" i="18"/>
  <c r="C1442" i="18"/>
  <c r="C1441" i="18"/>
  <c r="C1440" i="18"/>
  <c r="C1439" i="18"/>
  <c r="C1438" i="18"/>
  <c r="C1437" i="18"/>
  <c r="C1436" i="18"/>
  <c r="C1435" i="18"/>
  <c r="C1434" i="18"/>
  <c r="C1433" i="18"/>
  <c r="C1432" i="18"/>
  <c r="C1431" i="18"/>
  <c r="C1430" i="18"/>
  <c r="C1429" i="18"/>
  <c r="C1428" i="18"/>
  <c r="C1427" i="18"/>
  <c r="C1426" i="18"/>
  <c r="C1425" i="18"/>
  <c r="C1424" i="18"/>
  <c r="C1423" i="18"/>
  <c r="C1422" i="18"/>
  <c r="C1421" i="18"/>
  <c r="C1420" i="18"/>
  <c r="C1419" i="18"/>
  <c r="C1418" i="18"/>
  <c r="C1417" i="18"/>
  <c r="C1416" i="18"/>
  <c r="C1415" i="18"/>
  <c r="C1414" i="18"/>
  <c r="C1413" i="18"/>
  <c r="C1412" i="18"/>
  <c r="C1411" i="18"/>
  <c r="C1410" i="18"/>
  <c r="C1409" i="18"/>
  <c r="C1408" i="18"/>
  <c r="C1407" i="18"/>
  <c r="C1406" i="18"/>
  <c r="C1405" i="18"/>
  <c r="C1404" i="18"/>
  <c r="C1403" i="18"/>
  <c r="C1402" i="18"/>
  <c r="C1401" i="18"/>
  <c r="C1400" i="18"/>
  <c r="C1399" i="18"/>
  <c r="C1398" i="18"/>
  <c r="C1397" i="18"/>
  <c r="C1396" i="18"/>
  <c r="C1395" i="18"/>
  <c r="C1394" i="18"/>
  <c r="C1393" i="18"/>
  <c r="C1392" i="18"/>
  <c r="C1391" i="18"/>
  <c r="C1390" i="18"/>
  <c r="C1389" i="18"/>
  <c r="C1388" i="18"/>
  <c r="C1387" i="18"/>
  <c r="C1386" i="18"/>
  <c r="C1385" i="18"/>
  <c r="C1384" i="18"/>
  <c r="C1383" i="18"/>
  <c r="C1382" i="18"/>
  <c r="C1381" i="18"/>
  <c r="C1380" i="18"/>
  <c r="C1379" i="18"/>
  <c r="C1378" i="18"/>
  <c r="C1377" i="18"/>
  <c r="C1376" i="18"/>
  <c r="C1375" i="18"/>
  <c r="C1374" i="18"/>
  <c r="C1373" i="18"/>
  <c r="C1372" i="18"/>
  <c r="C1371" i="18"/>
  <c r="C1370" i="18"/>
  <c r="C1369" i="18"/>
  <c r="C1368" i="18"/>
  <c r="C1367" i="18"/>
  <c r="C1366" i="18"/>
  <c r="C1365" i="18"/>
  <c r="C1364" i="18"/>
  <c r="C1363" i="18"/>
  <c r="C1362" i="18"/>
  <c r="C1361" i="18"/>
  <c r="C1360" i="18"/>
  <c r="C1359" i="18"/>
  <c r="C1358" i="18"/>
  <c r="C1357" i="18"/>
  <c r="C1356" i="18"/>
  <c r="C1355" i="18"/>
  <c r="C1354" i="18"/>
  <c r="C1353" i="18"/>
  <c r="C1352" i="18"/>
  <c r="C1351" i="18"/>
  <c r="C1350" i="18"/>
  <c r="C1349" i="18"/>
  <c r="C1348" i="18"/>
  <c r="C1347" i="18"/>
  <c r="C1346" i="18"/>
  <c r="C1345" i="18"/>
  <c r="C1344" i="18"/>
  <c r="C1343" i="18"/>
  <c r="C1342" i="18"/>
  <c r="C1341" i="18"/>
  <c r="C1340" i="18"/>
  <c r="C1339" i="18"/>
  <c r="C1338" i="18"/>
  <c r="C1337" i="18"/>
  <c r="C1336" i="18"/>
  <c r="C1335" i="18"/>
  <c r="C1334" i="18"/>
  <c r="C1333" i="18"/>
  <c r="C1332" i="18"/>
  <c r="C1331" i="18"/>
  <c r="C1330" i="18"/>
  <c r="C1329" i="18"/>
  <c r="C1328" i="18"/>
  <c r="C1327" i="18"/>
  <c r="C1326" i="18"/>
  <c r="C1325" i="18"/>
  <c r="C1324" i="18"/>
  <c r="C1323" i="18"/>
  <c r="C1322" i="18"/>
  <c r="C1321" i="18"/>
  <c r="C1320" i="18"/>
  <c r="C1319" i="18"/>
  <c r="C1318" i="18"/>
  <c r="C1317" i="18"/>
  <c r="C1316" i="18"/>
  <c r="C1315" i="18"/>
  <c r="C1314" i="18"/>
  <c r="C1313" i="18"/>
  <c r="C1312" i="18"/>
  <c r="C1311" i="18"/>
  <c r="C1310" i="18"/>
  <c r="C1309" i="18"/>
  <c r="C1308" i="18"/>
  <c r="C1307" i="18"/>
  <c r="C1306" i="18"/>
  <c r="C1305" i="18"/>
  <c r="C1304" i="18"/>
  <c r="C1303" i="18"/>
  <c r="C1302" i="18"/>
  <c r="C1301" i="18"/>
  <c r="C1300" i="18"/>
  <c r="C1299" i="18"/>
  <c r="C1298" i="18"/>
  <c r="C1297" i="18"/>
  <c r="C1296" i="18"/>
  <c r="C1295" i="18"/>
  <c r="C1294" i="18"/>
  <c r="C1293" i="18"/>
  <c r="C1292" i="18"/>
  <c r="C1291" i="18"/>
  <c r="C1290" i="18"/>
  <c r="C1289" i="18"/>
  <c r="C1288" i="18"/>
  <c r="C1287" i="18"/>
  <c r="C1286" i="18"/>
  <c r="C1285" i="18"/>
  <c r="C1284" i="18"/>
  <c r="C1283" i="18"/>
  <c r="C1282" i="18"/>
  <c r="C1281" i="18"/>
  <c r="C1280" i="18"/>
  <c r="C1279" i="18"/>
  <c r="C1278" i="18"/>
  <c r="C1277" i="18"/>
  <c r="C1276" i="18"/>
  <c r="C1275" i="18"/>
  <c r="C1274" i="18"/>
  <c r="C1273" i="18"/>
  <c r="C1272" i="18"/>
  <c r="C1271" i="18"/>
  <c r="C1270" i="18"/>
  <c r="C1269" i="18"/>
  <c r="C1268" i="18"/>
  <c r="C1267" i="18"/>
  <c r="C1266" i="18"/>
  <c r="C1265" i="18"/>
  <c r="C1264" i="18"/>
  <c r="C1263" i="18"/>
  <c r="C1262" i="18"/>
  <c r="C1261" i="18"/>
  <c r="C1260" i="18"/>
  <c r="C1259" i="18"/>
  <c r="C1258" i="18"/>
  <c r="C1257" i="18"/>
  <c r="C1256" i="18"/>
  <c r="C1255" i="18"/>
  <c r="C1254" i="18"/>
  <c r="C1253" i="18"/>
  <c r="C1252" i="18"/>
  <c r="C1251" i="18"/>
  <c r="C1250" i="18"/>
  <c r="C1249" i="18"/>
  <c r="C1248" i="18"/>
  <c r="C1247" i="18"/>
  <c r="C1246" i="18"/>
  <c r="C1245" i="18"/>
  <c r="C1244" i="18"/>
  <c r="C1243" i="18"/>
  <c r="C1242" i="18"/>
  <c r="C1241" i="18"/>
  <c r="C1240" i="18"/>
  <c r="C1239" i="18"/>
  <c r="C1238" i="18"/>
  <c r="C1237" i="18"/>
  <c r="C1236" i="18"/>
  <c r="C1235" i="18"/>
  <c r="C1234" i="18"/>
  <c r="C1233" i="18"/>
  <c r="C1232" i="18"/>
  <c r="C1231" i="18"/>
  <c r="C1230" i="18"/>
  <c r="C1229" i="18"/>
  <c r="C1228" i="18"/>
  <c r="C1227" i="18"/>
  <c r="C1226" i="18"/>
  <c r="C1225" i="18"/>
  <c r="C1224" i="18"/>
  <c r="C1223" i="18"/>
  <c r="C1222" i="18"/>
  <c r="C1221" i="18"/>
  <c r="C1220" i="18"/>
  <c r="C1219" i="18"/>
  <c r="C1218" i="18"/>
  <c r="C1217" i="18"/>
  <c r="C1216" i="18"/>
  <c r="C1215" i="18"/>
  <c r="C1214" i="18"/>
  <c r="C1213" i="18"/>
  <c r="C1212" i="18"/>
  <c r="C1211" i="18"/>
  <c r="C1210" i="18"/>
  <c r="C1209" i="18"/>
  <c r="C1208" i="18"/>
  <c r="C1207" i="18"/>
  <c r="C1206" i="18"/>
  <c r="C1205" i="18"/>
  <c r="C1204" i="18"/>
  <c r="C1203" i="18"/>
  <c r="C1202" i="18"/>
  <c r="C1201" i="18"/>
  <c r="C1200" i="18"/>
  <c r="C1199" i="18"/>
  <c r="C1198" i="18"/>
  <c r="C1197" i="18"/>
  <c r="C1196" i="18"/>
  <c r="C1195" i="18"/>
  <c r="C1194" i="18"/>
  <c r="C1193" i="18"/>
  <c r="C1192" i="18"/>
  <c r="C1191" i="18"/>
  <c r="C1190" i="18"/>
  <c r="C1189" i="18"/>
  <c r="C1188" i="18"/>
  <c r="C1187" i="18"/>
  <c r="C1186" i="18"/>
  <c r="C1185" i="18"/>
  <c r="C1184" i="18"/>
  <c r="C1183" i="18"/>
  <c r="C1182" i="18"/>
  <c r="C1181" i="18"/>
  <c r="C1180" i="18"/>
  <c r="C1179" i="18"/>
  <c r="C1178" i="18"/>
  <c r="C1177" i="18"/>
  <c r="C1176" i="18"/>
  <c r="C1175" i="18"/>
  <c r="C1174" i="18"/>
  <c r="C1173" i="18"/>
  <c r="C1172" i="18"/>
  <c r="C1171" i="18"/>
  <c r="C1170" i="18"/>
  <c r="C1169" i="18"/>
  <c r="C1168" i="18"/>
  <c r="C1167" i="18"/>
  <c r="C1166" i="18"/>
  <c r="C1165" i="18"/>
  <c r="C1164" i="18"/>
  <c r="C1163" i="18"/>
  <c r="C1162" i="18"/>
  <c r="C1161" i="18"/>
  <c r="C1160" i="18"/>
  <c r="C1159" i="18"/>
  <c r="C1158" i="18"/>
  <c r="C1157" i="18"/>
  <c r="C1156" i="18"/>
  <c r="C1155" i="18"/>
  <c r="C1154" i="18"/>
  <c r="C1153" i="18"/>
  <c r="C1152" i="18"/>
  <c r="C1151" i="18"/>
  <c r="C1150" i="18"/>
  <c r="C1149" i="18"/>
  <c r="C1148" i="18"/>
  <c r="C1147" i="18"/>
  <c r="C1146" i="18"/>
  <c r="C1145" i="18"/>
  <c r="C1144" i="18"/>
  <c r="C1143" i="18"/>
  <c r="C1142" i="18"/>
  <c r="C1141" i="18"/>
  <c r="C1140" i="18"/>
  <c r="C1139" i="18"/>
  <c r="C1138" i="18"/>
  <c r="C1137" i="18"/>
  <c r="C1136" i="18"/>
  <c r="C1135" i="18"/>
  <c r="C1134" i="18"/>
  <c r="C1133" i="18"/>
  <c r="C1132" i="18"/>
  <c r="C1131" i="18"/>
  <c r="C1130" i="18"/>
  <c r="C1129" i="18"/>
  <c r="C1128" i="18"/>
  <c r="C1127" i="18"/>
  <c r="C1126" i="18"/>
  <c r="C1125" i="18"/>
  <c r="C1124" i="18"/>
  <c r="C1123" i="18"/>
  <c r="C1122" i="18"/>
  <c r="C1121" i="18"/>
  <c r="C1120" i="18"/>
  <c r="C1119" i="18"/>
  <c r="C1118" i="18"/>
  <c r="C1117" i="18"/>
  <c r="C1116" i="18"/>
  <c r="C1115" i="18"/>
  <c r="C1114" i="18"/>
  <c r="C1113" i="18"/>
  <c r="C1112" i="18"/>
  <c r="C1111" i="18"/>
  <c r="C1110" i="18"/>
  <c r="C1109" i="18"/>
  <c r="C1108" i="18"/>
  <c r="C1107" i="18"/>
  <c r="C1106" i="18"/>
  <c r="C1105" i="18"/>
  <c r="C1104" i="18"/>
  <c r="C1103" i="18"/>
  <c r="C1102" i="18"/>
  <c r="C1101" i="18"/>
  <c r="C1100" i="18"/>
  <c r="C1099" i="18"/>
  <c r="C1098" i="18"/>
  <c r="C1097" i="18"/>
  <c r="C1096" i="18"/>
  <c r="C1095" i="18"/>
  <c r="C1094" i="18"/>
  <c r="C1093" i="18"/>
  <c r="C1092" i="18"/>
  <c r="C1091" i="18"/>
  <c r="C1090" i="18"/>
  <c r="C1089" i="18"/>
  <c r="C1088" i="18"/>
  <c r="C1087" i="18"/>
  <c r="C1086" i="18"/>
  <c r="C1085" i="18"/>
  <c r="C1084" i="18"/>
  <c r="C1083" i="18"/>
  <c r="C1082" i="18"/>
  <c r="C1081" i="18"/>
  <c r="C1080" i="18"/>
  <c r="C1079" i="18"/>
  <c r="C1078" i="18"/>
  <c r="C1077" i="18"/>
  <c r="C1076" i="18"/>
  <c r="C1075" i="18"/>
  <c r="C1074" i="18"/>
  <c r="C1073" i="18"/>
  <c r="C1072" i="18"/>
  <c r="C1071" i="18"/>
  <c r="C1070" i="18"/>
  <c r="C1069" i="18"/>
  <c r="C1068" i="18"/>
  <c r="C1067" i="18"/>
  <c r="C1066" i="18"/>
  <c r="C1065" i="18"/>
  <c r="C1064" i="18"/>
  <c r="C1063" i="18"/>
  <c r="C1062" i="18"/>
  <c r="C1061" i="18"/>
  <c r="C1060" i="18"/>
  <c r="C1059" i="18"/>
  <c r="C1058" i="18"/>
  <c r="C1057" i="18"/>
  <c r="C1056" i="18"/>
  <c r="C1055" i="18"/>
  <c r="C1054" i="18"/>
  <c r="C1053" i="18"/>
  <c r="C1052" i="18"/>
  <c r="C1051" i="18"/>
  <c r="C1050" i="18"/>
  <c r="C1049" i="18"/>
  <c r="C1048" i="18"/>
  <c r="C1047" i="18"/>
  <c r="C1046" i="18"/>
  <c r="C1045" i="18"/>
  <c r="C1044" i="18"/>
  <c r="C1043" i="18"/>
  <c r="C1042" i="18"/>
  <c r="C1041" i="18"/>
  <c r="C1040" i="18"/>
  <c r="C1039" i="18"/>
  <c r="C1038" i="18"/>
  <c r="C1037" i="18"/>
  <c r="C1036" i="18"/>
  <c r="C1035" i="18"/>
  <c r="C1034" i="18"/>
  <c r="C1033" i="18"/>
  <c r="C1032" i="18"/>
  <c r="C1031" i="18"/>
  <c r="C1030" i="18"/>
  <c r="C1029" i="18"/>
  <c r="C1028" i="18"/>
  <c r="C1027" i="18"/>
  <c r="C1026" i="18"/>
  <c r="C1025" i="18"/>
  <c r="C1024" i="18"/>
  <c r="C1023" i="18"/>
  <c r="C1022" i="18"/>
  <c r="C1021" i="18"/>
  <c r="C1020" i="18"/>
  <c r="C1019" i="18"/>
  <c r="C1018" i="18"/>
  <c r="C1017" i="18"/>
  <c r="C1016" i="18"/>
  <c r="C1015" i="18"/>
  <c r="C1014" i="18"/>
  <c r="C1013" i="18"/>
  <c r="C1012" i="18"/>
  <c r="C1011" i="18"/>
  <c r="C1010" i="18"/>
  <c r="C1009" i="18"/>
  <c r="C1008" i="18"/>
  <c r="C1007" i="18"/>
  <c r="C1006" i="18"/>
  <c r="C1005" i="18"/>
  <c r="C1004" i="18"/>
  <c r="C1003" i="18"/>
  <c r="C1002" i="18"/>
  <c r="C1001" i="18"/>
  <c r="C1000" i="18"/>
  <c r="C999" i="18"/>
  <c r="C998" i="18"/>
  <c r="C997" i="18"/>
  <c r="C996" i="18"/>
  <c r="C995" i="18"/>
  <c r="C994" i="18"/>
  <c r="C993" i="18"/>
  <c r="C992" i="18"/>
  <c r="C991" i="18"/>
  <c r="C990" i="18"/>
  <c r="C989" i="18"/>
  <c r="C988" i="18"/>
  <c r="C987" i="18"/>
  <c r="C986" i="18"/>
  <c r="C985" i="18"/>
  <c r="C984" i="18"/>
  <c r="C983" i="18"/>
  <c r="C982" i="18"/>
  <c r="C981" i="18"/>
  <c r="C980" i="18"/>
  <c r="C979" i="18"/>
  <c r="C978" i="18"/>
  <c r="C977" i="18"/>
  <c r="C976" i="18"/>
  <c r="C975" i="18"/>
  <c r="C974" i="18"/>
  <c r="C973" i="18"/>
  <c r="C972" i="18"/>
  <c r="C971" i="18"/>
  <c r="C970" i="18"/>
  <c r="C969" i="18"/>
  <c r="C968" i="18"/>
  <c r="C967" i="18"/>
  <c r="C966" i="18"/>
  <c r="C965" i="18"/>
  <c r="C964" i="18"/>
  <c r="C963" i="18"/>
  <c r="C962" i="18"/>
  <c r="C961" i="18"/>
  <c r="C960" i="18"/>
  <c r="C959" i="18"/>
  <c r="C958" i="18"/>
  <c r="C957" i="18"/>
  <c r="C956" i="18"/>
  <c r="C955" i="18"/>
  <c r="C954" i="18"/>
  <c r="C953" i="18"/>
  <c r="C952" i="18"/>
  <c r="C951" i="18"/>
  <c r="C950" i="18"/>
  <c r="C949" i="18"/>
  <c r="C948" i="18"/>
  <c r="C947" i="18"/>
  <c r="C946" i="18"/>
  <c r="C945" i="18"/>
  <c r="C944" i="18"/>
  <c r="C943" i="18"/>
  <c r="C942" i="18"/>
  <c r="C941" i="18"/>
  <c r="C940" i="18"/>
  <c r="C939" i="18"/>
  <c r="C938" i="18"/>
  <c r="C937" i="18"/>
  <c r="C936" i="18"/>
  <c r="C935" i="18"/>
  <c r="C934" i="18"/>
  <c r="C933" i="18"/>
  <c r="C932" i="18"/>
  <c r="C931" i="18"/>
  <c r="C930" i="18"/>
  <c r="C929" i="18"/>
  <c r="C928" i="18"/>
  <c r="C927" i="18"/>
  <c r="C926" i="18"/>
  <c r="C925" i="18"/>
  <c r="C924" i="18"/>
  <c r="C923" i="18"/>
  <c r="C922" i="18"/>
  <c r="C921" i="18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C834" i="18"/>
  <c r="C833" i="18"/>
  <c r="C832" i="18"/>
  <c r="C831" i="18"/>
  <c r="C830" i="18"/>
  <c r="C829" i="18"/>
  <c r="C828" i="18"/>
  <c r="C827" i="18"/>
  <c r="C826" i="18"/>
  <c r="C825" i="18"/>
  <c r="C824" i="18"/>
  <c r="C823" i="18"/>
  <c r="C822" i="18"/>
  <c r="C821" i="18"/>
  <c r="C820" i="18"/>
  <c r="C819" i="18"/>
  <c r="C818" i="18"/>
  <c r="C817" i="18"/>
  <c r="C816" i="18"/>
  <c r="C815" i="18"/>
  <c r="C814" i="18"/>
  <c r="C813" i="18"/>
  <c r="C812" i="18"/>
  <c r="C811" i="18"/>
  <c r="C810" i="18"/>
  <c r="C809" i="18"/>
  <c r="C808" i="18"/>
  <c r="C807" i="18"/>
  <c r="C806" i="18"/>
  <c r="C805" i="18"/>
  <c r="C804" i="18"/>
  <c r="C803" i="18"/>
  <c r="C802" i="18"/>
  <c r="C801" i="18"/>
  <c r="C800" i="18"/>
  <c r="C799" i="18"/>
  <c r="C798" i="18"/>
  <c r="C797" i="18"/>
  <c r="C796" i="18"/>
  <c r="C795" i="18"/>
  <c r="C794" i="18"/>
  <c r="C793" i="18"/>
  <c r="C792" i="18"/>
  <c r="C791" i="18"/>
  <c r="C790" i="18"/>
  <c r="C789" i="18"/>
  <c r="C788" i="18"/>
  <c r="C787" i="18"/>
  <c r="C786" i="18"/>
  <c r="C785" i="18"/>
  <c r="C784" i="18"/>
  <c r="C783" i="18"/>
  <c r="C782" i="18"/>
  <c r="C781" i="18"/>
  <c r="C780" i="18"/>
  <c r="C779" i="18"/>
  <c r="C778" i="18"/>
  <c r="C777" i="18"/>
  <c r="C776" i="18"/>
  <c r="C775" i="18"/>
  <c r="C774" i="18"/>
  <c r="C773" i="18"/>
  <c r="C772" i="18"/>
  <c r="C771" i="18"/>
  <c r="C770" i="18"/>
  <c r="C769" i="18"/>
  <c r="C768" i="18"/>
  <c r="C767" i="18"/>
  <c r="C766" i="18"/>
  <c r="C765" i="18"/>
  <c r="C764" i="18"/>
  <c r="C763" i="18"/>
  <c r="C762" i="18"/>
  <c r="C761" i="18"/>
  <c r="C760" i="18"/>
  <c r="C759" i="18"/>
  <c r="C758" i="18"/>
  <c r="C757" i="18"/>
  <c r="C756" i="18"/>
  <c r="C755" i="18"/>
  <c r="C754" i="18"/>
  <c r="C753" i="18"/>
  <c r="C752" i="18"/>
  <c r="C751" i="18"/>
  <c r="C750" i="18"/>
  <c r="C749" i="18"/>
  <c r="C748" i="18"/>
  <c r="C747" i="18"/>
  <c r="C746" i="18"/>
  <c r="C745" i="18"/>
  <c r="C744" i="18"/>
  <c r="C743" i="18"/>
  <c r="C742" i="18"/>
  <c r="C741" i="18"/>
  <c r="C740" i="18"/>
  <c r="C739" i="18"/>
  <c r="C738" i="18"/>
  <c r="C737" i="18"/>
  <c r="C736" i="18"/>
  <c r="C735" i="18"/>
  <c r="C734" i="18"/>
  <c r="C733" i="18"/>
  <c r="C732" i="18"/>
  <c r="C731" i="18"/>
  <c r="C730" i="18"/>
  <c r="C729" i="18"/>
  <c r="C728" i="18"/>
  <c r="C727" i="18"/>
  <c r="C726" i="18"/>
  <c r="C725" i="18"/>
  <c r="C724" i="18"/>
  <c r="C723" i="18"/>
  <c r="C722" i="18"/>
  <c r="C721" i="18"/>
  <c r="C720" i="18"/>
  <c r="C719" i="18"/>
  <c r="C718" i="18"/>
  <c r="C717" i="18"/>
  <c r="C716" i="18"/>
  <c r="C715" i="18"/>
  <c r="C714" i="18"/>
  <c r="C713" i="18"/>
  <c r="C712" i="18"/>
  <c r="C711" i="18"/>
  <c r="C710" i="18"/>
  <c r="C709" i="18"/>
  <c r="C708" i="18"/>
  <c r="C707" i="18"/>
  <c r="C706" i="18"/>
  <c r="C705" i="18"/>
  <c r="C704" i="18"/>
  <c r="C703" i="18"/>
  <c r="C702" i="18"/>
  <c r="C701" i="18"/>
  <c r="C700" i="18"/>
  <c r="C699" i="18"/>
  <c r="C698" i="18"/>
  <c r="C697" i="18"/>
  <c r="C696" i="18"/>
  <c r="C695" i="18"/>
  <c r="C694" i="18"/>
  <c r="C693" i="18"/>
  <c r="C692" i="18"/>
  <c r="C691" i="18"/>
  <c r="C690" i="18"/>
  <c r="C689" i="18"/>
  <c r="C688" i="18"/>
  <c r="C687" i="18"/>
  <c r="C686" i="18"/>
  <c r="C685" i="18"/>
  <c r="C684" i="18"/>
  <c r="C683" i="18"/>
  <c r="C682" i="18"/>
  <c r="C681" i="18"/>
  <c r="C680" i="18"/>
  <c r="C679" i="18"/>
  <c r="C678" i="18"/>
  <c r="C677" i="18"/>
  <c r="C676" i="18"/>
  <c r="C675" i="18"/>
  <c r="C674" i="18"/>
  <c r="C673" i="18"/>
  <c r="C672" i="18"/>
  <c r="C671" i="18"/>
  <c r="C670" i="18"/>
  <c r="C669" i="18"/>
  <c r="C668" i="18"/>
  <c r="C667" i="18"/>
  <c r="C666" i="18"/>
  <c r="C665" i="18"/>
  <c r="C664" i="18"/>
  <c r="C663" i="18"/>
  <c r="C662" i="18"/>
  <c r="C661" i="18"/>
  <c r="C660" i="18"/>
  <c r="C659" i="18"/>
  <c r="C658" i="18"/>
  <c r="C657" i="18"/>
  <c r="C656" i="18"/>
  <c r="C655" i="18"/>
  <c r="C654" i="18"/>
  <c r="C653" i="18"/>
  <c r="C652" i="18"/>
  <c r="C651" i="18"/>
  <c r="C650" i="18"/>
  <c r="C649" i="18"/>
  <c r="C648" i="18"/>
  <c r="C647" i="18"/>
  <c r="C646" i="18"/>
  <c r="C645" i="18"/>
  <c r="C644" i="18"/>
  <c r="C643" i="18"/>
  <c r="C642" i="18"/>
  <c r="C641" i="18"/>
  <c r="C640" i="18"/>
  <c r="C639" i="18"/>
  <c r="C638" i="18"/>
  <c r="C637" i="18"/>
  <c r="C636" i="18"/>
  <c r="C635" i="18"/>
  <c r="C634" i="18"/>
  <c r="C633" i="18"/>
  <c r="C632" i="18"/>
  <c r="C631" i="18"/>
  <c r="C630" i="18"/>
  <c r="C629" i="18"/>
  <c r="C628" i="18"/>
  <c r="C627" i="18"/>
  <c r="C626" i="18"/>
  <c r="C625" i="18"/>
  <c r="C624" i="18"/>
  <c r="C623" i="18"/>
  <c r="C622" i="18"/>
  <c r="C621" i="18"/>
  <c r="C620" i="18"/>
  <c r="C619" i="18"/>
  <c r="C618" i="18"/>
  <c r="C617" i="18"/>
  <c r="C616" i="18"/>
  <c r="C615" i="18"/>
  <c r="C614" i="18"/>
  <c r="C613" i="18"/>
  <c r="C612" i="18"/>
  <c r="C611" i="18"/>
  <c r="C610" i="18"/>
  <c r="C609" i="18"/>
  <c r="C608" i="18"/>
  <c r="C607" i="18"/>
  <c r="C606" i="18"/>
  <c r="C605" i="18"/>
  <c r="C604" i="18"/>
  <c r="C603" i="18"/>
  <c r="C602" i="18"/>
  <c r="C601" i="18"/>
  <c r="C600" i="18"/>
  <c r="C599" i="18"/>
  <c r="C598" i="18"/>
  <c r="C597" i="18"/>
  <c r="C596" i="18"/>
  <c r="C595" i="18"/>
  <c r="C594" i="18"/>
  <c r="C593" i="18"/>
  <c r="C592" i="18"/>
  <c r="C591" i="18"/>
  <c r="C590" i="18"/>
  <c r="C589" i="18"/>
  <c r="C588" i="18"/>
  <c r="C587" i="18"/>
  <c r="C586" i="18"/>
  <c r="C585" i="18"/>
  <c r="C584" i="18"/>
  <c r="C583" i="18"/>
  <c r="C582" i="18"/>
  <c r="C581" i="18"/>
  <c r="C580" i="18"/>
  <c r="C579" i="18"/>
  <c r="C578" i="18"/>
  <c r="C577" i="18"/>
  <c r="C576" i="18"/>
  <c r="C575" i="18"/>
  <c r="C574" i="18"/>
  <c r="C573" i="18"/>
  <c r="C572" i="18"/>
  <c r="C571" i="18"/>
  <c r="C570" i="18"/>
  <c r="C569" i="18"/>
  <c r="C568" i="18"/>
  <c r="C567" i="18"/>
  <c r="C566" i="18"/>
  <c r="C565" i="18"/>
  <c r="C564" i="18"/>
  <c r="C563" i="18"/>
  <c r="C562" i="18"/>
  <c r="C561" i="18"/>
  <c r="C560" i="18"/>
  <c r="C559" i="18"/>
  <c r="C558" i="18"/>
  <c r="C557" i="18"/>
  <c r="C556" i="18"/>
  <c r="C555" i="18"/>
  <c r="C554" i="18"/>
  <c r="C553" i="18"/>
  <c r="C552" i="18"/>
  <c r="C551" i="18"/>
  <c r="C550" i="18"/>
  <c r="C549" i="18"/>
  <c r="C548" i="18"/>
  <c r="C547" i="18"/>
  <c r="C546" i="18"/>
  <c r="C545" i="18"/>
  <c r="C544" i="18"/>
  <c r="C543" i="18"/>
  <c r="C542" i="18"/>
  <c r="C541" i="18"/>
  <c r="C540" i="18"/>
  <c r="C539" i="18"/>
  <c r="C538" i="18"/>
  <c r="C537" i="18"/>
  <c r="C536" i="18"/>
  <c r="C535" i="18"/>
  <c r="C534" i="18"/>
  <c r="C533" i="18"/>
  <c r="C532" i="18"/>
  <c r="C531" i="18"/>
  <c r="C530" i="18"/>
  <c r="C529" i="18"/>
  <c r="C528" i="18"/>
  <c r="C527" i="18"/>
  <c r="C526" i="18"/>
  <c r="C525" i="18"/>
  <c r="C524" i="18"/>
  <c r="C523" i="18"/>
  <c r="C522" i="18"/>
  <c r="C521" i="18"/>
  <c r="C520" i="18"/>
  <c r="C519" i="18"/>
  <c r="C518" i="18"/>
  <c r="C517" i="18"/>
  <c r="C516" i="18"/>
  <c r="C515" i="18"/>
  <c r="C514" i="18"/>
  <c r="C513" i="18"/>
  <c r="C512" i="18"/>
  <c r="C511" i="18"/>
  <c r="C510" i="18"/>
  <c r="C509" i="18"/>
  <c r="C508" i="18"/>
  <c r="C507" i="18"/>
  <c r="C506" i="18"/>
  <c r="C505" i="18"/>
  <c r="C504" i="18"/>
  <c r="C503" i="18"/>
  <c r="C502" i="18"/>
  <c r="C501" i="18"/>
  <c r="C500" i="18"/>
  <c r="C499" i="18"/>
  <c r="C498" i="18"/>
  <c r="C497" i="18"/>
  <c r="C496" i="18"/>
  <c r="C495" i="18"/>
  <c r="C494" i="18"/>
  <c r="C493" i="18"/>
  <c r="C492" i="18"/>
  <c r="C491" i="18"/>
  <c r="C490" i="18"/>
  <c r="C489" i="18"/>
  <c r="C488" i="18"/>
  <c r="C487" i="18"/>
  <c r="C486" i="18"/>
  <c r="C485" i="18"/>
  <c r="C484" i="18"/>
  <c r="C483" i="18"/>
  <c r="C482" i="18"/>
  <c r="C481" i="18"/>
  <c r="C480" i="18"/>
  <c r="C479" i="18"/>
  <c r="C478" i="18"/>
  <c r="C477" i="18"/>
  <c r="C476" i="18"/>
  <c r="C475" i="18"/>
  <c r="C474" i="18"/>
  <c r="C473" i="18"/>
  <c r="C472" i="18"/>
  <c r="C471" i="18"/>
  <c r="C470" i="18"/>
  <c r="C469" i="18"/>
  <c r="C468" i="18"/>
  <c r="C467" i="18"/>
  <c r="C466" i="18"/>
  <c r="C465" i="18"/>
  <c r="C464" i="18"/>
  <c r="C463" i="18"/>
  <c r="C462" i="18"/>
  <c r="C461" i="18"/>
  <c r="C460" i="18"/>
  <c r="C459" i="18"/>
  <c r="C458" i="18"/>
  <c r="C457" i="18"/>
  <c r="C456" i="18"/>
  <c r="C455" i="18"/>
  <c r="C454" i="18"/>
  <c r="C453" i="18"/>
  <c r="C452" i="18"/>
  <c r="C451" i="18"/>
  <c r="C450" i="18"/>
  <c r="C449" i="18"/>
  <c r="C448" i="18"/>
  <c r="C447" i="18"/>
  <c r="C446" i="18"/>
  <c r="C445" i="18"/>
  <c r="C444" i="18"/>
  <c r="C443" i="18"/>
  <c r="C442" i="18"/>
  <c r="C441" i="18"/>
  <c r="C440" i="18"/>
  <c r="C439" i="18"/>
  <c r="C438" i="18"/>
  <c r="C437" i="18"/>
  <c r="C436" i="18"/>
  <c r="C435" i="18"/>
  <c r="C434" i="18"/>
  <c r="C433" i="18"/>
  <c r="C432" i="18"/>
  <c r="C431" i="18"/>
  <c r="C430" i="18"/>
  <c r="C429" i="18"/>
  <c r="C428" i="18"/>
  <c r="C427" i="18"/>
  <c r="C426" i="18"/>
  <c r="C425" i="18"/>
  <c r="C424" i="18"/>
  <c r="C423" i="18"/>
  <c r="C422" i="18"/>
  <c r="C421" i="18"/>
  <c r="C420" i="18"/>
  <c r="C419" i="18"/>
  <c r="C418" i="18"/>
  <c r="C417" i="18"/>
  <c r="C416" i="18"/>
  <c r="C415" i="18"/>
  <c r="C414" i="18"/>
  <c r="C413" i="18"/>
  <c r="C412" i="18"/>
  <c r="C411" i="18"/>
  <c r="C410" i="18"/>
  <c r="C409" i="18"/>
  <c r="C408" i="18"/>
  <c r="C407" i="18"/>
  <c r="C406" i="18"/>
  <c r="C405" i="18"/>
  <c r="C404" i="18"/>
  <c r="C403" i="18"/>
  <c r="C402" i="18"/>
  <c r="C401" i="18"/>
  <c r="C400" i="18"/>
  <c r="C399" i="18"/>
  <c r="C398" i="18"/>
  <c r="C397" i="18"/>
  <c r="C396" i="18"/>
  <c r="C395" i="18"/>
  <c r="C394" i="18"/>
  <c r="C393" i="18"/>
  <c r="C392" i="18"/>
  <c r="C391" i="18"/>
  <c r="C390" i="18"/>
  <c r="C389" i="18"/>
  <c r="C388" i="18"/>
  <c r="C387" i="18"/>
  <c r="C386" i="18"/>
  <c r="C385" i="18"/>
  <c r="C384" i="18"/>
  <c r="C383" i="18"/>
  <c r="C382" i="18"/>
  <c r="C381" i="18"/>
  <c r="C380" i="18"/>
  <c r="C379" i="18"/>
  <c r="C378" i="18"/>
  <c r="C377" i="18"/>
  <c r="C376" i="18"/>
  <c r="C375" i="18"/>
  <c r="C374" i="18"/>
  <c r="C373" i="18"/>
  <c r="C372" i="18"/>
  <c r="C371" i="18"/>
  <c r="C370" i="18"/>
  <c r="C369" i="18"/>
  <c r="C368" i="18"/>
  <c r="C367" i="18"/>
  <c r="C366" i="18"/>
  <c r="C365" i="18"/>
  <c r="C364" i="18"/>
  <c r="C363" i="18"/>
  <c r="C362" i="18"/>
  <c r="C361" i="18"/>
  <c r="C360" i="18"/>
  <c r="C359" i="18"/>
  <c r="C358" i="18"/>
  <c r="C357" i="18"/>
  <c r="C356" i="18"/>
  <c r="C355" i="18"/>
  <c r="C354" i="18"/>
  <c r="C353" i="18"/>
  <c r="C352" i="18"/>
  <c r="C351" i="18"/>
  <c r="C350" i="18"/>
  <c r="C349" i="18"/>
  <c r="C348" i="18"/>
  <c r="C347" i="18"/>
  <c r="C346" i="18"/>
  <c r="C345" i="18"/>
  <c r="C344" i="18"/>
  <c r="C343" i="18"/>
  <c r="C342" i="18"/>
  <c r="C341" i="18"/>
  <c r="C340" i="18"/>
  <c r="C339" i="18"/>
  <c r="C338" i="18"/>
  <c r="C337" i="18"/>
  <c r="C336" i="18"/>
  <c r="C335" i="18"/>
  <c r="C334" i="18"/>
  <c r="C333" i="18"/>
  <c r="C332" i="18"/>
  <c r="C331" i="18"/>
  <c r="C330" i="18"/>
  <c r="C329" i="18"/>
  <c r="C328" i="18"/>
  <c r="C327" i="18"/>
  <c r="C326" i="18"/>
  <c r="C325" i="18"/>
  <c r="C324" i="18"/>
  <c r="C323" i="18"/>
  <c r="C322" i="18"/>
  <c r="C321" i="18"/>
  <c r="C320" i="18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A6119" i="18" l="1"/>
  <c r="A6118" i="18"/>
  <c r="A6117" i="18"/>
  <c r="A6116" i="18"/>
  <c r="A6115" i="18"/>
  <c r="B6114" i="18"/>
  <c r="A6114" i="18"/>
  <c r="A6113" i="18"/>
  <c r="A6112" i="18"/>
  <c r="A6111" i="18"/>
  <c r="A6110" i="18"/>
  <c r="A6109" i="18"/>
  <c r="A6108" i="18"/>
  <c r="A6107" i="18"/>
  <c r="A6106" i="18"/>
  <c r="A6105" i="18"/>
  <c r="A6104" i="18"/>
  <c r="A6103" i="18"/>
  <c r="A6102" i="18"/>
  <c r="A6101" i="18"/>
  <c r="A6100" i="18"/>
  <c r="A6099" i="18"/>
  <c r="A6098" i="18"/>
  <c r="A6097" i="18"/>
  <c r="A6096" i="18"/>
  <c r="A6095" i="18"/>
  <c r="A6094" i="18"/>
  <c r="A6093" i="18"/>
  <c r="A6092" i="18"/>
  <c r="A6091" i="18"/>
  <c r="A6090" i="18"/>
  <c r="A6089" i="18"/>
  <c r="A6088" i="18"/>
  <c r="A6087" i="18"/>
  <c r="A6086" i="18"/>
  <c r="A6085" i="18"/>
  <c r="A6084" i="18"/>
  <c r="A6083" i="18"/>
  <c r="A6082" i="18"/>
  <c r="A6081" i="18"/>
  <c r="A6080" i="18"/>
  <c r="A6079" i="18"/>
  <c r="A6078" i="18"/>
  <c r="A6077" i="18"/>
  <c r="A6076" i="18"/>
  <c r="A6075" i="18"/>
  <c r="A6074" i="18"/>
  <c r="A6073" i="18"/>
  <c r="A6072" i="18"/>
  <c r="A6071" i="18"/>
  <c r="A6070" i="18"/>
  <c r="A6069" i="18"/>
  <c r="A6068" i="18"/>
  <c r="A6067" i="18"/>
  <c r="A6066" i="18"/>
  <c r="A6065" i="18"/>
  <c r="A6064" i="18"/>
  <c r="A6063" i="18"/>
  <c r="A6062" i="18"/>
  <c r="A6061" i="18"/>
  <c r="A6060" i="18"/>
  <c r="A6059" i="18"/>
  <c r="A6058" i="18"/>
  <c r="A6057" i="18"/>
  <c r="A6056" i="18"/>
  <c r="A6055" i="18"/>
  <c r="A6054" i="18"/>
  <c r="A6053" i="18"/>
  <c r="A6052" i="18"/>
  <c r="A6051" i="18"/>
  <c r="A6050" i="18"/>
  <c r="A6049" i="18"/>
  <c r="A6048" i="18"/>
  <c r="A6047" i="18"/>
  <c r="A6046" i="18"/>
  <c r="A6045" i="18"/>
  <c r="A6044" i="18"/>
  <c r="A6043" i="18"/>
  <c r="A6042" i="18"/>
  <c r="A6041" i="18"/>
  <c r="A6040" i="18"/>
  <c r="A6039" i="18"/>
  <c r="A6038" i="18"/>
  <c r="A6037" i="18"/>
  <c r="A6036" i="18"/>
  <c r="A6035" i="18"/>
  <c r="A6034" i="18"/>
  <c r="A6033" i="18"/>
  <c r="A6032" i="18"/>
  <c r="A6031" i="18"/>
  <c r="A6030" i="18"/>
  <c r="A6029" i="18"/>
  <c r="A6028" i="18"/>
  <c r="A6027" i="18"/>
  <c r="A6026" i="18"/>
  <c r="A6025" i="18"/>
  <c r="A6024" i="18"/>
  <c r="A6023" i="18"/>
  <c r="A6022" i="18"/>
  <c r="A6021" i="18"/>
  <c r="A6020" i="18"/>
  <c r="A6019" i="18"/>
  <c r="A6018" i="18"/>
  <c r="A6017" i="18"/>
  <c r="A6016" i="18"/>
  <c r="A6015" i="18"/>
  <c r="A6014" i="18"/>
  <c r="A6013" i="18"/>
  <c r="A6012" i="18"/>
  <c r="A6011" i="18"/>
  <c r="A6010" i="18"/>
  <c r="A6009" i="18"/>
  <c r="A6008" i="18"/>
  <c r="A6007" i="18"/>
  <c r="A6006" i="18"/>
  <c r="A6005" i="18"/>
  <c r="A6004" i="18"/>
  <c r="A6003" i="18"/>
  <c r="A6002" i="18"/>
  <c r="A6001" i="18"/>
  <c r="A6000" i="18"/>
  <c r="A5999" i="18"/>
  <c r="A5998" i="18"/>
  <c r="A5997" i="18"/>
  <c r="A5996" i="18"/>
  <c r="A5995" i="18"/>
  <c r="A5994" i="18"/>
  <c r="A5993" i="18"/>
  <c r="A5992" i="18"/>
  <c r="A5991" i="18"/>
  <c r="A5990" i="18"/>
  <c r="A5989" i="18"/>
  <c r="A5988" i="18"/>
  <c r="A5987" i="18"/>
  <c r="A5986" i="18"/>
  <c r="A5985" i="18"/>
  <c r="A5984" i="18"/>
  <c r="A5983" i="18"/>
  <c r="A5982" i="18"/>
  <c r="A5981" i="18"/>
  <c r="A5980" i="18"/>
  <c r="A5979" i="18"/>
  <c r="A5978" i="18"/>
  <c r="A5977" i="18"/>
  <c r="A5976" i="18"/>
  <c r="A5975" i="18"/>
  <c r="A5974" i="18"/>
  <c r="A5973" i="18"/>
  <c r="A5972" i="18"/>
  <c r="A5971" i="18"/>
  <c r="A5970" i="18"/>
  <c r="A5969" i="18"/>
  <c r="A5968" i="18"/>
  <c r="A5967" i="18"/>
  <c r="A5966" i="18"/>
  <c r="A5965" i="18"/>
  <c r="A5964" i="18"/>
  <c r="A5963" i="18"/>
  <c r="A5962" i="18"/>
  <c r="A5961" i="18"/>
  <c r="A5960" i="18"/>
  <c r="A5959" i="18"/>
  <c r="A5958" i="18"/>
  <c r="A5957" i="18"/>
  <c r="A5956" i="18"/>
  <c r="A5955" i="18"/>
  <c r="A5954" i="18"/>
  <c r="A5953" i="18"/>
  <c r="A5952" i="18"/>
  <c r="A5951" i="18"/>
  <c r="A5950" i="18"/>
  <c r="A5949" i="18"/>
  <c r="A5948" i="18"/>
  <c r="A5947" i="18"/>
  <c r="A5946" i="18"/>
  <c r="A5945" i="18"/>
  <c r="A5944" i="18"/>
  <c r="A5943" i="18"/>
  <c r="A5942" i="18"/>
  <c r="A5941" i="18"/>
  <c r="A5940" i="18"/>
  <c r="A5939" i="18"/>
  <c r="A5938" i="18"/>
  <c r="A5937" i="18"/>
  <c r="A5936" i="18"/>
  <c r="A5935" i="18"/>
  <c r="A5934" i="18"/>
  <c r="A5933" i="18"/>
  <c r="A5932" i="18"/>
  <c r="A5931" i="18"/>
  <c r="A5930" i="18"/>
  <c r="A5929" i="18"/>
  <c r="A5928" i="18"/>
  <c r="A5927" i="18"/>
  <c r="A5926" i="18"/>
  <c r="A5925" i="18"/>
  <c r="A5924" i="18"/>
  <c r="A5923" i="18"/>
  <c r="A5922" i="18"/>
  <c r="A5921" i="18"/>
  <c r="A5920" i="18"/>
  <c r="A5919" i="18"/>
  <c r="A5918" i="18"/>
  <c r="A5917" i="18"/>
  <c r="A5916" i="18"/>
  <c r="A5915" i="18"/>
  <c r="A5914" i="18"/>
  <c r="A5913" i="18"/>
  <c r="A5912" i="18"/>
  <c r="A5911" i="18"/>
  <c r="A5910" i="18"/>
  <c r="A5909" i="18"/>
  <c r="A5908" i="18"/>
  <c r="A5907" i="18"/>
  <c r="A5906" i="18"/>
  <c r="A5905" i="18"/>
  <c r="A5904" i="18"/>
  <c r="A5903" i="18"/>
  <c r="A5902" i="18"/>
  <c r="A5901" i="18"/>
  <c r="A5900" i="18"/>
  <c r="A5899" i="18"/>
  <c r="A5898" i="18"/>
  <c r="A5897" i="18"/>
  <c r="A5896" i="18"/>
  <c r="A5895" i="18"/>
  <c r="A5894" i="18"/>
  <c r="A5893" i="18"/>
  <c r="A5892" i="18"/>
  <c r="A5891" i="18"/>
  <c r="A5890" i="18"/>
  <c r="A5889" i="18"/>
  <c r="A5888" i="18"/>
  <c r="A5887" i="18"/>
  <c r="A5886" i="18"/>
  <c r="A5885" i="18"/>
  <c r="A5884" i="18"/>
  <c r="A5883" i="18"/>
  <c r="A5882" i="18"/>
  <c r="A5881" i="18"/>
  <c r="A5880" i="18"/>
  <c r="A5879" i="18"/>
  <c r="A5878" i="18"/>
  <c r="A5877" i="18"/>
  <c r="A5876" i="18"/>
  <c r="A5875" i="18"/>
  <c r="A5874" i="18"/>
  <c r="A5873" i="18"/>
  <c r="A5872" i="18"/>
  <c r="A5871" i="18"/>
  <c r="A5870" i="18"/>
  <c r="A5869" i="18"/>
  <c r="A5868" i="18"/>
  <c r="A5867" i="18"/>
  <c r="A5866" i="18"/>
  <c r="A5865" i="18"/>
  <c r="A5864" i="18"/>
  <c r="A5863" i="18"/>
  <c r="A5862" i="18"/>
  <c r="A5861" i="18"/>
  <c r="A5860" i="18"/>
  <c r="A5859" i="18"/>
  <c r="A5858" i="18"/>
  <c r="A5857" i="18"/>
  <c r="A5856" i="18"/>
  <c r="A5855" i="18"/>
  <c r="A5854" i="18"/>
  <c r="A5853" i="18"/>
  <c r="A5852" i="18"/>
  <c r="A5851" i="18"/>
  <c r="A5850" i="18"/>
  <c r="A5849" i="18"/>
  <c r="A5848" i="18"/>
  <c r="A5847" i="18"/>
  <c r="A5846" i="18"/>
  <c r="A5845" i="18"/>
  <c r="A5844" i="18"/>
  <c r="A5843" i="18"/>
  <c r="A5842" i="18"/>
  <c r="A5841" i="18"/>
  <c r="A5840" i="18"/>
  <c r="A5839" i="18"/>
  <c r="A5838" i="18"/>
  <c r="A5837" i="18"/>
  <c r="A5836" i="18"/>
  <c r="A5835" i="18"/>
  <c r="A5834" i="18"/>
  <c r="A5833" i="18"/>
  <c r="A5832" i="18"/>
  <c r="A5831" i="18"/>
  <c r="A5830" i="18"/>
  <c r="A5829" i="18"/>
  <c r="A5828" i="18"/>
  <c r="A5827" i="18"/>
  <c r="A5826" i="18"/>
  <c r="A5825" i="18"/>
  <c r="A5824" i="18"/>
  <c r="A5823" i="18"/>
  <c r="A5822" i="18"/>
  <c r="A5821" i="18"/>
  <c r="A5820" i="18"/>
  <c r="A5819" i="18"/>
  <c r="A5818" i="18"/>
  <c r="A5817" i="18"/>
  <c r="A5816" i="18"/>
  <c r="A5815" i="18"/>
  <c r="A5814" i="18"/>
  <c r="A5813" i="18"/>
  <c r="A5812" i="18"/>
  <c r="A5811" i="18"/>
  <c r="A5810" i="18"/>
  <c r="A5809" i="18"/>
  <c r="A5808" i="18"/>
  <c r="A5807" i="18"/>
  <c r="A5806" i="18"/>
  <c r="A5805" i="18"/>
  <c r="A5804" i="18"/>
  <c r="A5803" i="18"/>
  <c r="A5802" i="18"/>
  <c r="A5801" i="18"/>
  <c r="A5800" i="18"/>
  <c r="A5799" i="18"/>
  <c r="A5798" i="18"/>
  <c r="A5797" i="18"/>
  <c r="A5796" i="18"/>
  <c r="A5795" i="18"/>
  <c r="A5794" i="18"/>
  <c r="A5793" i="18"/>
  <c r="A5792" i="18"/>
  <c r="A5791" i="18"/>
  <c r="A5790" i="18"/>
  <c r="A5789" i="18"/>
  <c r="A5788" i="18"/>
  <c r="A5787" i="18"/>
  <c r="A5786" i="18"/>
  <c r="A5785" i="18"/>
  <c r="A5784" i="18"/>
  <c r="A5783" i="18"/>
  <c r="A5782" i="18"/>
  <c r="A5781" i="18"/>
  <c r="A5780" i="18"/>
  <c r="A5779" i="18"/>
  <c r="A5778" i="18"/>
  <c r="A5777" i="18"/>
  <c r="A5776" i="18"/>
  <c r="A5775" i="18"/>
  <c r="A5774" i="18"/>
  <c r="A5773" i="18"/>
  <c r="A5772" i="18"/>
  <c r="A5771" i="18"/>
  <c r="A5770" i="18"/>
  <c r="A5769" i="18"/>
  <c r="A5768" i="18"/>
  <c r="A5767" i="18"/>
  <c r="A5766" i="18"/>
  <c r="A5765" i="18"/>
  <c r="A5764" i="18"/>
  <c r="A5763" i="18"/>
  <c r="A5762" i="18"/>
  <c r="A5761" i="18"/>
  <c r="A5760" i="18"/>
  <c r="A5759" i="18"/>
  <c r="A5758" i="18"/>
  <c r="A5757" i="18"/>
  <c r="A5756" i="18"/>
  <c r="A5755" i="18"/>
  <c r="A5754" i="18"/>
  <c r="A5753" i="18"/>
  <c r="A5752" i="18"/>
  <c r="A5751" i="18"/>
  <c r="A5750" i="18"/>
  <c r="A5749" i="18"/>
  <c r="A5748" i="18"/>
  <c r="A5747" i="18"/>
  <c r="A5746" i="18"/>
  <c r="A5745" i="18"/>
  <c r="A5744" i="18"/>
  <c r="A5743" i="18"/>
  <c r="A5742" i="18"/>
  <c r="A5741" i="18"/>
  <c r="A5740" i="18"/>
  <c r="A5739" i="18"/>
  <c r="A5738" i="18"/>
  <c r="A5737" i="18"/>
  <c r="A5736" i="18"/>
  <c r="A5735" i="18"/>
  <c r="A5734" i="18"/>
  <c r="A5733" i="18"/>
  <c r="A5732" i="18"/>
  <c r="A5731" i="18"/>
  <c r="A5730" i="18"/>
  <c r="A5729" i="18"/>
  <c r="A5728" i="18"/>
  <c r="A5727" i="18"/>
  <c r="A5726" i="18"/>
  <c r="A5725" i="18"/>
  <c r="A5724" i="18"/>
  <c r="A5723" i="18"/>
  <c r="A5722" i="18"/>
  <c r="A5721" i="18"/>
  <c r="A5720" i="18"/>
  <c r="A5719" i="18"/>
  <c r="A5718" i="18"/>
  <c r="A5717" i="18"/>
  <c r="A5716" i="18"/>
  <c r="A5715" i="18"/>
  <c r="A5714" i="18"/>
  <c r="A5713" i="18"/>
  <c r="A5712" i="18"/>
  <c r="A5711" i="18"/>
  <c r="A5710" i="18"/>
  <c r="A5709" i="18"/>
  <c r="A5708" i="18"/>
  <c r="A5707" i="18"/>
  <c r="A5706" i="18"/>
  <c r="A5705" i="18"/>
  <c r="A5704" i="18"/>
  <c r="A5703" i="18"/>
  <c r="A5702" i="18"/>
  <c r="A5701" i="18"/>
  <c r="A5700" i="18"/>
  <c r="A5699" i="18"/>
  <c r="A5698" i="18"/>
  <c r="A5697" i="18"/>
  <c r="A5696" i="18"/>
  <c r="A5695" i="18"/>
  <c r="A5694" i="18"/>
  <c r="A5693" i="18"/>
  <c r="A5692" i="18"/>
  <c r="A5691" i="18"/>
  <c r="A5690" i="18"/>
  <c r="A5689" i="18"/>
  <c r="A5688" i="18"/>
  <c r="A5687" i="18"/>
  <c r="A5686" i="18"/>
  <c r="A5685" i="18"/>
  <c r="A5684" i="18"/>
  <c r="A5683" i="18"/>
  <c r="A5682" i="18"/>
  <c r="A5681" i="18"/>
  <c r="A5680" i="18"/>
  <c r="A5679" i="18"/>
  <c r="A5678" i="18"/>
  <c r="A5677" i="18"/>
  <c r="A5676" i="18"/>
  <c r="A5675" i="18"/>
  <c r="A5674" i="18"/>
  <c r="A5673" i="18"/>
  <c r="A5672" i="18"/>
  <c r="A5671" i="18"/>
  <c r="A5670" i="18"/>
  <c r="A5669" i="18"/>
  <c r="A5668" i="18"/>
  <c r="A5667" i="18"/>
  <c r="A5666" i="18"/>
  <c r="A5665" i="18"/>
  <c r="A5664" i="18"/>
  <c r="A5663" i="18"/>
  <c r="A5662" i="18"/>
  <c r="A5661" i="18"/>
  <c r="A5660" i="18"/>
  <c r="A5659" i="18"/>
  <c r="A5658" i="18"/>
  <c r="A5657" i="18"/>
  <c r="A5656" i="18"/>
  <c r="A5655" i="18"/>
  <c r="A5654" i="18"/>
  <c r="A5653" i="18"/>
  <c r="A5652" i="18"/>
  <c r="A5651" i="18"/>
  <c r="A5650" i="18"/>
  <c r="A5649" i="18"/>
  <c r="A5648" i="18"/>
  <c r="A5647" i="18"/>
  <c r="A5646" i="18"/>
  <c r="A5645" i="18"/>
  <c r="A5644" i="18"/>
  <c r="A5643" i="18"/>
  <c r="A5642" i="18"/>
  <c r="A5641" i="18"/>
  <c r="A5640" i="18"/>
  <c r="A5639" i="18"/>
  <c r="A5638" i="18"/>
  <c r="A5637" i="18"/>
  <c r="A5636" i="18"/>
  <c r="A5635" i="18"/>
  <c r="A5634" i="18"/>
  <c r="A5633" i="18"/>
  <c r="A5632" i="18"/>
  <c r="A5631" i="18"/>
  <c r="A5630" i="18"/>
  <c r="A5629" i="18"/>
  <c r="A5628" i="18"/>
  <c r="A5627" i="18"/>
  <c r="A5626" i="18"/>
  <c r="A5625" i="18"/>
  <c r="A5624" i="18"/>
  <c r="A5623" i="18"/>
  <c r="A5622" i="18"/>
  <c r="A5621" i="18"/>
  <c r="A5620" i="18"/>
  <c r="A5619" i="18"/>
  <c r="A5618" i="18"/>
  <c r="A5617" i="18"/>
  <c r="A5616" i="18"/>
  <c r="A5615" i="18"/>
  <c r="A5614" i="18"/>
  <c r="A5613" i="18"/>
  <c r="A5612" i="18"/>
  <c r="A5611" i="18"/>
  <c r="A5610" i="18"/>
  <c r="A5609" i="18"/>
  <c r="A5608" i="18"/>
  <c r="A5607" i="18"/>
  <c r="A5606" i="18"/>
  <c r="A5605" i="18"/>
  <c r="A5604" i="18"/>
  <c r="A5603" i="18"/>
  <c r="A5602" i="18"/>
  <c r="A5601" i="18"/>
  <c r="A5600" i="18"/>
  <c r="A5599" i="18"/>
  <c r="A5598" i="18"/>
  <c r="A5597" i="18"/>
  <c r="A5596" i="18"/>
  <c r="A5595" i="18"/>
  <c r="A5594" i="18"/>
  <c r="A5593" i="18"/>
  <c r="A5592" i="18"/>
  <c r="A5591" i="18"/>
  <c r="A5590" i="18"/>
  <c r="A5589" i="18"/>
  <c r="A5588" i="18"/>
  <c r="A5587" i="18"/>
  <c r="A5586" i="18"/>
  <c r="A5585" i="18"/>
  <c r="A5584" i="18"/>
  <c r="A5583" i="18"/>
  <c r="A5582" i="18"/>
  <c r="A5581" i="18"/>
  <c r="A5580" i="18"/>
  <c r="A5579" i="18"/>
  <c r="A5578" i="18"/>
  <c r="A5577" i="18"/>
  <c r="A5576" i="18"/>
  <c r="A5575" i="18"/>
  <c r="A5574" i="18"/>
  <c r="A5573" i="18"/>
  <c r="A5572" i="18"/>
  <c r="A5571" i="18"/>
  <c r="A5570" i="18"/>
  <c r="A5569" i="18"/>
  <c r="A5568" i="18"/>
  <c r="A5567" i="18"/>
  <c r="A5566" i="18"/>
  <c r="A5565" i="18"/>
  <c r="A5564" i="18"/>
  <c r="A5563" i="18"/>
  <c r="A5562" i="18"/>
  <c r="A5561" i="18"/>
  <c r="A5560" i="18"/>
  <c r="A5559" i="18"/>
  <c r="A5558" i="18"/>
  <c r="A5557" i="18"/>
  <c r="A5556" i="18"/>
  <c r="A5555" i="18"/>
  <c r="A5554" i="18"/>
  <c r="A5553" i="18"/>
  <c r="A5552" i="18"/>
  <c r="A5551" i="18"/>
  <c r="A5550" i="18"/>
  <c r="A5549" i="18"/>
  <c r="A5548" i="18"/>
  <c r="A5547" i="18"/>
  <c r="A5546" i="18"/>
  <c r="A5545" i="18"/>
  <c r="A5544" i="18"/>
  <c r="A5543" i="18"/>
  <c r="A5542" i="18"/>
  <c r="A5541" i="18"/>
  <c r="A5540" i="18"/>
  <c r="A5539" i="18"/>
  <c r="A5538" i="18"/>
  <c r="A5537" i="18"/>
  <c r="A5536" i="18"/>
  <c r="A5535" i="18"/>
  <c r="A5534" i="18"/>
  <c r="A5533" i="18"/>
  <c r="A5532" i="18"/>
  <c r="A5531" i="18"/>
  <c r="A5530" i="18"/>
  <c r="A5529" i="18"/>
  <c r="A5528" i="18"/>
  <c r="A5527" i="18"/>
  <c r="A5526" i="18"/>
  <c r="A5525" i="18"/>
  <c r="A5524" i="18"/>
  <c r="A5523" i="18"/>
  <c r="A5522" i="18"/>
  <c r="A5521" i="18"/>
  <c r="A5520" i="18"/>
  <c r="A5519" i="18"/>
  <c r="A5518" i="18"/>
  <c r="A5517" i="18"/>
  <c r="A5516" i="18"/>
  <c r="A5515" i="18"/>
  <c r="A5514" i="18"/>
  <c r="A5513" i="18"/>
  <c r="A5512" i="18"/>
  <c r="A5511" i="18"/>
  <c r="A5510" i="18"/>
  <c r="A5509" i="18"/>
  <c r="A5508" i="18"/>
  <c r="A5507" i="18"/>
  <c r="A5506" i="18"/>
  <c r="A5505" i="18"/>
  <c r="A5504" i="18"/>
  <c r="A5503" i="18"/>
  <c r="A5502" i="18"/>
  <c r="A5501" i="18"/>
  <c r="A5500" i="18"/>
  <c r="A5499" i="18"/>
  <c r="A5498" i="18"/>
  <c r="A5497" i="18"/>
  <c r="A5496" i="18"/>
  <c r="A5495" i="18"/>
  <c r="A5494" i="18"/>
  <c r="A5493" i="18"/>
  <c r="A5492" i="18"/>
  <c r="A5491" i="18"/>
  <c r="A5490" i="18"/>
  <c r="A5489" i="18"/>
  <c r="A5488" i="18"/>
  <c r="A5487" i="18"/>
  <c r="A5486" i="18"/>
  <c r="A5485" i="18"/>
  <c r="A5484" i="18"/>
  <c r="A5483" i="18"/>
  <c r="A5482" i="18"/>
  <c r="A5481" i="18"/>
  <c r="A5480" i="18"/>
  <c r="A5479" i="18"/>
  <c r="A5478" i="18"/>
  <c r="A5477" i="18"/>
  <c r="A5476" i="18"/>
  <c r="A5475" i="18"/>
  <c r="A5474" i="18"/>
  <c r="A5473" i="18"/>
  <c r="A5472" i="18"/>
  <c r="A5471" i="18"/>
  <c r="A5470" i="18"/>
  <c r="A5469" i="18"/>
  <c r="A5468" i="18"/>
  <c r="A5467" i="18"/>
  <c r="A5466" i="18"/>
  <c r="A5465" i="18"/>
  <c r="A5464" i="18"/>
  <c r="A5463" i="18"/>
  <c r="A5462" i="18"/>
  <c r="A5461" i="18"/>
  <c r="A5460" i="18"/>
  <c r="A5459" i="18"/>
  <c r="A5458" i="18"/>
  <c r="A5457" i="18"/>
  <c r="A5456" i="18"/>
  <c r="A5455" i="18"/>
  <c r="A5454" i="18"/>
  <c r="A5453" i="18"/>
  <c r="A5452" i="18"/>
  <c r="A5451" i="18"/>
  <c r="A5450" i="18"/>
  <c r="A5449" i="18"/>
  <c r="A5448" i="18"/>
  <c r="A5447" i="18"/>
  <c r="A5446" i="18"/>
  <c r="A5445" i="18"/>
  <c r="A5444" i="18"/>
  <c r="A5443" i="18"/>
  <c r="A5442" i="18"/>
  <c r="A5441" i="18"/>
  <c r="A5440" i="18"/>
  <c r="A5439" i="18"/>
  <c r="A5438" i="18"/>
  <c r="A5437" i="18"/>
  <c r="A5436" i="18"/>
  <c r="A5435" i="18"/>
  <c r="A5434" i="18"/>
  <c r="A5433" i="18"/>
  <c r="A5432" i="18"/>
  <c r="A5431" i="18"/>
  <c r="A5430" i="18"/>
  <c r="A5429" i="18"/>
  <c r="A5428" i="18"/>
  <c r="A5427" i="18"/>
  <c r="A5426" i="18"/>
  <c r="A5425" i="18"/>
  <c r="A5424" i="18"/>
  <c r="A5423" i="18"/>
  <c r="A5422" i="18"/>
  <c r="A5421" i="18"/>
  <c r="A5420" i="18"/>
  <c r="A5419" i="18"/>
  <c r="A5418" i="18"/>
  <c r="A5417" i="18"/>
  <c r="A5416" i="18"/>
  <c r="A5415" i="18"/>
  <c r="A5414" i="18"/>
  <c r="A5413" i="18"/>
  <c r="A5412" i="18"/>
  <c r="A5411" i="18"/>
  <c r="A5410" i="18"/>
  <c r="A5409" i="18"/>
  <c r="A5408" i="18"/>
  <c r="A5407" i="18"/>
  <c r="A5406" i="18"/>
  <c r="A5405" i="18"/>
  <c r="A5404" i="18"/>
  <c r="A5403" i="18"/>
  <c r="A5402" i="18"/>
  <c r="A5401" i="18"/>
  <c r="A5400" i="18"/>
  <c r="A5399" i="18"/>
  <c r="A5398" i="18"/>
  <c r="A5397" i="18"/>
  <c r="A5396" i="18"/>
  <c r="A5395" i="18"/>
  <c r="A5394" i="18"/>
  <c r="A5393" i="18"/>
  <c r="A5392" i="18"/>
  <c r="A5391" i="18"/>
  <c r="A5390" i="18"/>
  <c r="A5389" i="18"/>
  <c r="A5388" i="18"/>
  <c r="A5387" i="18"/>
  <c r="A5386" i="18"/>
  <c r="A5385" i="18"/>
  <c r="A5384" i="18"/>
  <c r="A5383" i="18"/>
  <c r="A5382" i="18"/>
  <c r="A5381" i="18"/>
  <c r="A5380" i="18"/>
  <c r="A5379" i="18"/>
  <c r="A5378" i="18"/>
  <c r="A5377" i="18"/>
  <c r="A5376" i="18"/>
  <c r="A5375" i="18"/>
  <c r="A5374" i="18"/>
  <c r="A5373" i="18"/>
  <c r="A5372" i="18"/>
  <c r="A5371" i="18"/>
  <c r="A5370" i="18"/>
  <c r="A5369" i="18"/>
  <c r="A5368" i="18"/>
  <c r="A5367" i="18"/>
  <c r="A5366" i="18"/>
  <c r="A5365" i="18"/>
  <c r="A5364" i="18"/>
  <c r="A5363" i="18"/>
  <c r="A5362" i="18"/>
  <c r="A5361" i="18"/>
  <c r="A5360" i="18"/>
  <c r="A5359" i="18"/>
  <c r="A5358" i="18"/>
  <c r="A5357" i="18"/>
  <c r="A5356" i="18"/>
  <c r="A5355" i="18"/>
  <c r="A5354" i="18"/>
  <c r="A5353" i="18"/>
  <c r="A5352" i="18"/>
  <c r="A5351" i="18"/>
  <c r="A5350" i="18"/>
  <c r="A5349" i="18"/>
  <c r="A5348" i="18"/>
  <c r="A5347" i="18"/>
  <c r="A5346" i="18"/>
  <c r="A5345" i="18"/>
  <c r="A5344" i="18"/>
  <c r="A5343" i="18"/>
  <c r="A5342" i="18"/>
  <c r="A5341" i="18"/>
  <c r="A5340" i="18"/>
  <c r="A5339" i="18"/>
  <c r="A5338" i="18"/>
  <c r="A5337" i="18"/>
  <c r="A5336" i="18"/>
  <c r="A5335" i="18"/>
  <c r="A5334" i="18"/>
  <c r="A5333" i="18"/>
  <c r="A5332" i="18"/>
  <c r="A5331" i="18"/>
  <c r="A5330" i="18"/>
  <c r="A5329" i="18"/>
  <c r="A5328" i="18"/>
  <c r="A5327" i="18"/>
  <c r="A5326" i="18"/>
  <c r="A5325" i="18"/>
  <c r="A5324" i="18"/>
  <c r="A5323" i="18"/>
  <c r="A5322" i="18"/>
  <c r="A5321" i="18"/>
  <c r="A5320" i="18"/>
  <c r="A5319" i="18"/>
  <c r="A5318" i="18"/>
  <c r="A5317" i="18"/>
  <c r="A5316" i="18"/>
  <c r="A5315" i="18"/>
  <c r="A5314" i="18"/>
  <c r="A5313" i="18"/>
  <c r="A5312" i="18"/>
  <c r="A5311" i="18"/>
  <c r="A5310" i="18"/>
  <c r="A5309" i="18"/>
  <c r="A5308" i="18"/>
  <c r="A5307" i="18"/>
  <c r="A5306" i="18"/>
  <c r="A5305" i="18"/>
  <c r="A5304" i="18"/>
  <c r="A5303" i="18"/>
  <c r="A5302" i="18"/>
  <c r="A5301" i="18"/>
  <c r="A5300" i="18"/>
  <c r="A5299" i="18"/>
  <c r="A5298" i="18"/>
  <c r="A5297" i="18"/>
  <c r="A5296" i="18"/>
  <c r="A5295" i="18"/>
  <c r="A5294" i="18"/>
  <c r="A5293" i="18"/>
  <c r="A5292" i="18"/>
  <c r="A5291" i="18"/>
  <c r="A5290" i="18"/>
  <c r="A5289" i="18"/>
  <c r="A5288" i="18"/>
  <c r="A5287" i="18"/>
  <c r="A5286" i="18"/>
  <c r="A5285" i="18"/>
  <c r="A5284" i="18"/>
  <c r="A5283" i="18"/>
  <c r="A5282" i="18"/>
  <c r="A5281" i="18"/>
  <c r="A5280" i="18"/>
  <c r="A5279" i="18"/>
  <c r="A5278" i="18"/>
  <c r="A5277" i="18"/>
  <c r="A5276" i="18"/>
  <c r="A5275" i="18"/>
  <c r="A5274" i="18"/>
  <c r="A5273" i="18"/>
  <c r="A5272" i="18"/>
  <c r="A5271" i="18"/>
  <c r="A5270" i="18"/>
  <c r="A5269" i="18"/>
  <c r="A5268" i="18"/>
  <c r="A5267" i="18"/>
  <c r="A5266" i="18"/>
  <c r="A5265" i="18"/>
  <c r="A5264" i="18"/>
  <c r="A5263" i="18"/>
  <c r="A5262" i="18"/>
  <c r="A5261" i="18"/>
  <c r="A5260" i="18"/>
  <c r="A5259" i="18"/>
  <c r="A5258" i="18"/>
  <c r="A5257" i="18"/>
  <c r="A5256" i="18"/>
  <c r="A5255" i="18"/>
  <c r="A5254" i="18"/>
  <c r="B4405" i="18"/>
  <c r="B3814" i="18"/>
  <c r="B3659" i="18"/>
  <c r="B3292" i="18"/>
  <c r="B3078" i="18"/>
  <c r="B3022" i="18"/>
  <c r="B2808" i="18"/>
  <c r="B2656" i="18"/>
  <c r="B2605" i="18"/>
  <c r="B2410" i="18"/>
  <c r="B2284" i="18"/>
  <c r="B2243" i="18"/>
  <c r="B2080" i="18"/>
  <c r="B1978" i="18"/>
  <c r="B1945" i="18"/>
  <c r="B1834" i="18"/>
  <c r="B1758" i="18"/>
  <c r="B1734" i="18"/>
  <c r="B1659" i="18"/>
  <c r="B1613" i="18"/>
  <c r="B1599" i="18"/>
  <c r="B1541" i="18"/>
  <c r="B1497" i="18"/>
  <c r="B1483" i="18"/>
  <c r="B1443" i="18"/>
  <c r="B1415" i="18"/>
  <c r="B1402" i="18"/>
  <c r="B1364" i="18"/>
  <c r="B1340" i="18"/>
  <c r="B1328" i="18"/>
  <c r="B1298" i="18"/>
  <c r="B1272" i="18"/>
  <c r="B1262" i="18"/>
  <c r="B1232" i="18"/>
  <c r="B1209" i="18"/>
  <c r="B1207" i="18"/>
  <c r="B1183" i="18"/>
  <c r="B1161" i="18"/>
  <c r="B1154" i="18"/>
  <c r="B1132" i="18"/>
  <c r="B1111" i="18"/>
  <c r="B1106" i="18"/>
  <c r="B1084" i="18"/>
  <c r="B1065" i="18"/>
  <c r="B1063" i="18"/>
  <c r="B1036" i="18"/>
  <c r="B1016" i="18"/>
  <c r="B1014" i="18"/>
  <c r="B991" i="18"/>
  <c r="B974" i="18"/>
  <c r="B972" i="18"/>
  <c r="B953" i="18"/>
  <c r="B935" i="18"/>
  <c r="B928" i="18"/>
  <c r="B909" i="18"/>
  <c r="B893" i="18"/>
  <c r="B886" i="18"/>
  <c r="B868" i="18"/>
  <c r="B849" i="18"/>
  <c r="B848" i="18"/>
  <c r="B824" i="18"/>
  <c r="B810" i="18"/>
  <c r="B809" i="18"/>
  <c r="B790" i="18"/>
  <c r="B775" i="18"/>
  <c r="B774" i="18"/>
  <c r="B758" i="18"/>
  <c r="B745" i="18"/>
  <c r="B740" i="18"/>
  <c r="B727" i="18"/>
  <c r="B715" i="18"/>
  <c r="B711" i="18"/>
  <c r="B698" i="18"/>
  <c r="B686" i="18"/>
  <c r="B685" i="18"/>
  <c r="B668" i="18"/>
  <c r="B658" i="18"/>
  <c r="B656" i="18"/>
  <c r="B644" i="18"/>
  <c r="B634" i="18"/>
  <c r="B632" i="18"/>
  <c r="B620" i="18"/>
  <c r="B610" i="18"/>
  <c r="B608" i="18"/>
  <c r="B596" i="18"/>
  <c r="B586" i="18"/>
  <c r="B584" i="18"/>
  <c r="B572" i="18"/>
  <c r="B562" i="18"/>
  <c r="B560" i="18"/>
  <c r="B548" i="18"/>
  <c r="B538" i="18"/>
  <c r="B536" i="18"/>
  <c r="B524" i="18"/>
  <c r="B514" i="18"/>
  <c r="B512" i="18"/>
  <c r="B500" i="18"/>
  <c r="B490" i="18"/>
  <c r="B488" i="18"/>
  <c r="B476" i="18"/>
  <c r="B466" i="18"/>
  <c r="B464" i="18"/>
  <c r="B452" i="18"/>
  <c r="B442" i="18"/>
  <c r="B440" i="18"/>
  <c r="B428" i="18"/>
  <c r="B418" i="18"/>
  <c r="B416" i="18"/>
  <c r="B404" i="18"/>
  <c r="B394" i="18"/>
  <c r="B392" i="18"/>
  <c r="B380" i="18"/>
  <c r="B370" i="18"/>
  <c r="B368" i="18"/>
  <c r="B356" i="18"/>
  <c r="B346" i="18"/>
  <c r="B344" i="18"/>
  <c r="B332" i="18"/>
  <c r="B322" i="18"/>
  <c r="B320" i="18"/>
  <c r="B308" i="18"/>
  <c r="B298" i="18"/>
  <c r="B296" i="18"/>
  <c r="B284" i="18"/>
  <c r="B274" i="18"/>
  <c r="B272" i="18"/>
  <c r="B260" i="18"/>
  <c r="B250" i="18"/>
  <c r="B248" i="18"/>
  <c r="B236" i="18"/>
  <c r="B226" i="18"/>
  <c r="B224" i="18"/>
  <c r="B212" i="18"/>
  <c r="B202" i="18"/>
  <c r="B200" i="18"/>
  <c r="B188" i="18"/>
  <c r="B178" i="18"/>
  <c r="B176" i="18"/>
  <c r="B164" i="18"/>
  <c r="B157" i="18"/>
  <c r="B154" i="18"/>
  <c r="B152" i="18"/>
  <c r="B140" i="18"/>
  <c r="B130" i="18"/>
  <c r="B128" i="18"/>
  <c r="B116" i="18"/>
  <c r="B106" i="18"/>
  <c r="B104" i="18"/>
  <c r="B98" i="18"/>
  <c r="B94" i="18"/>
  <c r="B92" i="18"/>
  <c r="B82" i="18"/>
  <c r="B80" i="18"/>
  <c r="B70" i="18"/>
  <c r="B68" i="18"/>
  <c r="B58" i="18"/>
  <c r="B56" i="18"/>
  <c r="B46" i="18"/>
  <c r="B44" i="18"/>
  <c r="B34" i="18"/>
  <c r="B32" i="18"/>
  <c r="B22" i="18"/>
  <c r="B20" i="18"/>
  <c r="B10" i="18"/>
  <c r="B8" i="18"/>
  <c r="B2" i="18"/>
  <c r="I346" i="22"/>
  <c r="H346" i="22"/>
  <c r="I345" i="22"/>
  <c r="H345" i="22"/>
  <c r="I344" i="22"/>
  <c r="H344" i="22"/>
  <c r="I343" i="22"/>
  <c r="H343" i="22"/>
  <c r="I342" i="22"/>
  <c r="H342" i="22"/>
  <c r="I341" i="22"/>
  <c r="H341" i="22"/>
  <c r="I340" i="22"/>
  <c r="H340" i="22"/>
  <c r="I339" i="22"/>
  <c r="H339" i="22"/>
  <c r="I338" i="22"/>
  <c r="H338" i="22"/>
  <c r="I337" i="22"/>
  <c r="H337" i="22"/>
  <c r="I336" i="22"/>
  <c r="H336" i="22"/>
  <c r="I335" i="22"/>
  <c r="H335" i="22"/>
  <c r="I334" i="22"/>
  <c r="H334" i="22"/>
  <c r="I333" i="22"/>
  <c r="H333" i="22"/>
  <c r="I332" i="22"/>
  <c r="H332" i="22"/>
  <c r="I331" i="22"/>
  <c r="H331" i="22"/>
  <c r="I330" i="22"/>
  <c r="H330" i="22"/>
  <c r="I329" i="22"/>
  <c r="H329" i="22"/>
  <c r="I328" i="22"/>
  <c r="H328" i="22"/>
  <c r="I327" i="22"/>
  <c r="H327" i="22"/>
  <c r="I326" i="22"/>
  <c r="H326" i="22"/>
  <c r="I325" i="22"/>
  <c r="H325" i="22"/>
  <c r="I324" i="22"/>
  <c r="H324" i="22"/>
  <c r="I323" i="22"/>
  <c r="H323" i="22"/>
  <c r="I322" i="22"/>
  <c r="H322" i="22"/>
  <c r="I321" i="22"/>
  <c r="H321" i="22"/>
  <c r="I320" i="22"/>
  <c r="H320" i="22"/>
  <c r="I319" i="22"/>
  <c r="H319" i="22"/>
  <c r="I318" i="22"/>
  <c r="H318" i="22"/>
  <c r="I317" i="22"/>
  <c r="H317" i="22"/>
  <c r="I316" i="22"/>
  <c r="H316" i="22"/>
  <c r="I315" i="22"/>
  <c r="H315" i="22"/>
  <c r="I314" i="22"/>
  <c r="H314" i="22"/>
  <c r="I313" i="22"/>
  <c r="H313" i="22"/>
  <c r="I312" i="22"/>
  <c r="H312" i="22"/>
  <c r="I311" i="22"/>
  <c r="H311" i="22"/>
  <c r="I310" i="22"/>
  <c r="H310" i="22"/>
  <c r="I309" i="22"/>
  <c r="H309" i="22"/>
  <c r="I308" i="22"/>
  <c r="H308" i="22"/>
  <c r="I307" i="22"/>
  <c r="H307" i="22"/>
  <c r="I306" i="22"/>
  <c r="H306" i="22"/>
  <c r="I305" i="22"/>
  <c r="H305" i="22"/>
  <c r="I304" i="22"/>
  <c r="H304" i="22"/>
  <c r="I303" i="22"/>
  <c r="H303" i="22"/>
  <c r="I302" i="22"/>
  <c r="H302" i="22"/>
  <c r="I301" i="22"/>
  <c r="H301" i="22"/>
  <c r="I300" i="22"/>
  <c r="H300" i="22"/>
  <c r="I299" i="22"/>
  <c r="H299" i="22"/>
  <c r="I298" i="22"/>
  <c r="H298" i="22"/>
  <c r="I297" i="22"/>
  <c r="H297" i="22"/>
  <c r="I296" i="22"/>
  <c r="H296" i="22"/>
  <c r="I295" i="22"/>
  <c r="H295" i="22"/>
  <c r="I294" i="22"/>
  <c r="H294" i="22"/>
  <c r="I293" i="22"/>
  <c r="H293" i="22"/>
  <c r="I292" i="22"/>
  <c r="H292" i="22"/>
  <c r="I291" i="22"/>
  <c r="H291" i="22"/>
  <c r="I290" i="22"/>
  <c r="H290" i="22"/>
  <c r="I289" i="22"/>
  <c r="H289" i="22"/>
  <c r="I288" i="22"/>
  <c r="H288" i="22"/>
  <c r="I287" i="22"/>
  <c r="H287" i="22"/>
  <c r="I286" i="22"/>
  <c r="H286" i="22"/>
  <c r="I285" i="22"/>
  <c r="H285" i="22"/>
  <c r="I284" i="22"/>
  <c r="H284" i="22"/>
  <c r="I283" i="22"/>
  <c r="H283" i="22"/>
  <c r="I282" i="22"/>
  <c r="H282" i="22"/>
  <c r="I281" i="22"/>
  <c r="H281" i="22"/>
  <c r="I280" i="22"/>
  <c r="H280" i="22"/>
  <c r="I279" i="22"/>
  <c r="H279" i="22"/>
  <c r="I278" i="22"/>
  <c r="H278" i="22"/>
  <c r="I277" i="22"/>
  <c r="H277" i="22"/>
  <c r="I276" i="22"/>
  <c r="H276" i="22"/>
  <c r="I275" i="22"/>
  <c r="H275" i="22"/>
  <c r="I274" i="22"/>
  <c r="H274" i="22"/>
  <c r="I273" i="22"/>
  <c r="H273" i="22"/>
  <c r="I272" i="22"/>
  <c r="H272" i="22"/>
  <c r="I271" i="22"/>
  <c r="H271" i="22"/>
  <c r="I270" i="22"/>
  <c r="H270" i="22"/>
  <c r="I269" i="22"/>
  <c r="H269" i="22"/>
  <c r="I268" i="22"/>
  <c r="H268" i="22"/>
  <c r="I267" i="22"/>
  <c r="H267" i="22"/>
  <c r="I266" i="22"/>
  <c r="H266" i="22"/>
  <c r="I265" i="22"/>
  <c r="H265" i="22"/>
  <c r="I264" i="22"/>
  <c r="H264" i="22"/>
  <c r="I263" i="22"/>
  <c r="H263" i="22"/>
  <c r="I262" i="22"/>
  <c r="H262" i="22"/>
  <c r="I261" i="22"/>
  <c r="H261" i="22"/>
  <c r="I260" i="22"/>
  <c r="H260" i="22"/>
  <c r="I259" i="22"/>
  <c r="H259" i="22"/>
  <c r="I258" i="22"/>
  <c r="H258" i="22"/>
  <c r="I257" i="22"/>
  <c r="H257" i="22"/>
  <c r="I256" i="22"/>
  <c r="H256" i="22"/>
  <c r="I255" i="22"/>
  <c r="H255" i="22"/>
  <c r="I254" i="22"/>
  <c r="H254" i="22"/>
  <c r="I253" i="22"/>
  <c r="H253" i="22"/>
  <c r="I252" i="22"/>
  <c r="H252" i="22"/>
  <c r="I251" i="22"/>
  <c r="H251" i="22"/>
  <c r="I250" i="22"/>
  <c r="H250" i="22"/>
  <c r="I249" i="22"/>
  <c r="H249" i="22"/>
  <c r="I248" i="22"/>
  <c r="H248" i="22"/>
  <c r="I247" i="22"/>
  <c r="H247" i="22"/>
  <c r="I246" i="22"/>
  <c r="H246" i="22"/>
  <c r="I245" i="22"/>
  <c r="H245" i="22"/>
  <c r="I244" i="22"/>
  <c r="H244" i="22"/>
  <c r="I243" i="22"/>
  <c r="H243" i="22"/>
  <c r="I242" i="22"/>
  <c r="H242" i="22"/>
  <c r="I241" i="22"/>
  <c r="H241" i="22"/>
  <c r="I240" i="22"/>
  <c r="H240" i="22"/>
  <c r="I239" i="22"/>
  <c r="H239" i="22"/>
  <c r="I238" i="22"/>
  <c r="H238" i="22"/>
  <c r="I237" i="22"/>
  <c r="H237" i="22"/>
  <c r="I236" i="22"/>
  <c r="H236" i="22"/>
  <c r="I235" i="22"/>
  <c r="H235" i="22"/>
  <c r="I234" i="22"/>
  <c r="H234" i="22"/>
  <c r="I233" i="22"/>
  <c r="H233" i="22"/>
  <c r="I232" i="22"/>
  <c r="H232" i="22"/>
  <c r="I231" i="22"/>
  <c r="H231" i="22"/>
  <c r="I230" i="22"/>
  <c r="H230" i="22"/>
  <c r="I229" i="22"/>
  <c r="H229" i="22"/>
  <c r="I228" i="22"/>
  <c r="H228" i="22"/>
  <c r="I227" i="22"/>
  <c r="H227" i="22"/>
  <c r="I226" i="22"/>
  <c r="H226" i="22"/>
  <c r="I225" i="22"/>
  <c r="H225" i="22"/>
  <c r="I224" i="22"/>
  <c r="H224" i="22"/>
  <c r="I223" i="22"/>
  <c r="H223" i="22"/>
  <c r="I222" i="22"/>
  <c r="H222" i="22"/>
  <c r="I221" i="22"/>
  <c r="H221" i="22"/>
  <c r="I220" i="22"/>
  <c r="H220" i="22"/>
  <c r="I219" i="22"/>
  <c r="H219" i="22"/>
  <c r="I218" i="22"/>
  <c r="H218" i="22"/>
  <c r="I217" i="22"/>
  <c r="H217" i="22"/>
  <c r="I216" i="22"/>
  <c r="H216" i="22"/>
  <c r="I215" i="22"/>
  <c r="H215" i="22"/>
  <c r="I214" i="22"/>
  <c r="H214" i="22"/>
  <c r="I213" i="22"/>
  <c r="H213" i="22"/>
  <c r="I212" i="22"/>
  <c r="H212" i="22"/>
  <c r="I211" i="22"/>
  <c r="H211" i="22"/>
  <c r="I210" i="22"/>
  <c r="H210" i="22"/>
  <c r="I209" i="22"/>
  <c r="H209" i="22"/>
  <c r="I208" i="22"/>
  <c r="H208" i="22"/>
  <c r="I207" i="22"/>
  <c r="H207" i="22"/>
  <c r="I206" i="22"/>
  <c r="H206" i="22"/>
  <c r="I205" i="22"/>
  <c r="H205" i="22"/>
  <c r="I204" i="22"/>
  <c r="H204" i="22"/>
  <c r="I203" i="22"/>
  <c r="H203" i="22"/>
  <c r="I202" i="22"/>
  <c r="H202" i="22"/>
  <c r="I201" i="22"/>
  <c r="H201" i="22"/>
  <c r="I200" i="22"/>
  <c r="H200" i="22"/>
  <c r="I199" i="22"/>
  <c r="H199" i="22"/>
  <c r="I198" i="22"/>
  <c r="H198" i="22"/>
  <c r="I197" i="22"/>
  <c r="H197" i="22"/>
  <c r="I196" i="22"/>
  <c r="H196" i="22"/>
  <c r="I195" i="22"/>
  <c r="H195" i="22"/>
  <c r="I194" i="22"/>
  <c r="H194" i="22"/>
  <c r="I193" i="22"/>
  <c r="H193" i="22"/>
  <c r="I192" i="22"/>
  <c r="H192" i="22"/>
  <c r="I191" i="22"/>
  <c r="H191" i="22"/>
  <c r="I190" i="22"/>
  <c r="H190" i="22"/>
  <c r="I189" i="22"/>
  <c r="H189" i="22"/>
  <c r="I188" i="22"/>
  <c r="H188" i="22"/>
  <c r="I187" i="22"/>
  <c r="H187" i="22"/>
  <c r="I186" i="22"/>
  <c r="H186" i="22"/>
  <c r="I185" i="22"/>
  <c r="H185" i="22"/>
  <c r="I184" i="22"/>
  <c r="H184" i="22"/>
  <c r="I183" i="22"/>
  <c r="H183" i="22"/>
  <c r="I182" i="22"/>
  <c r="H182" i="22"/>
  <c r="I181" i="22"/>
  <c r="H181" i="22"/>
  <c r="I180" i="22"/>
  <c r="H180" i="22"/>
  <c r="I179" i="22"/>
  <c r="H179" i="22"/>
  <c r="I178" i="22"/>
  <c r="H178" i="22"/>
  <c r="I177" i="22"/>
  <c r="H177" i="22"/>
  <c r="I176" i="22"/>
  <c r="H176" i="22"/>
  <c r="I175" i="22"/>
  <c r="H175" i="22"/>
  <c r="I174" i="22"/>
  <c r="H174" i="22"/>
  <c r="I173" i="22"/>
  <c r="H173" i="22"/>
  <c r="I172" i="22"/>
  <c r="H172" i="22"/>
  <c r="I171" i="22"/>
  <c r="H171" i="22"/>
  <c r="I170" i="22"/>
  <c r="H170" i="22"/>
  <c r="I169" i="22"/>
  <c r="H169" i="22"/>
  <c r="I168" i="22"/>
  <c r="H168" i="22"/>
  <c r="I167" i="22"/>
  <c r="H167" i="22"/>
  <c r="I166" i="22"/>
  <c r="H166" i="22"/>
  <c r="I165" i="22"/>
  <c r="H165" i="22"/>
  <c r="I164" i="22"/>
  <c r="H164" i="22"/>
  <c r="I163" i="22"/>
  <c r="H163" i="22"/>
  <c r="I162" i="22"/>
  <c r="H162" i="22"/>
  <c r="I161" i="22"/>
  <c r="H161" i="22"/>
  <c r="I160" i="22"/>
  <c r="H160" i="22"/>
  <c r="I159" i="22"/>
  <c r="H159" i="22"/>
  <c r="I158" i="22"/>
  <c r="H158" i="22"/>
  <c r="I157" i="22"/>
  <c r="H157" i="22"/>
  <c r="I156" i="22"/>
  <c r="H156" i="22"/>
  <c r="I155" i="22"/>
  <c r="H155" i="22"/>
  <c r="I154" i="22"/>
  <c r="H154" i="22"/>
  <c r="I153" i="22"/>
  <c r="H153" i="22"/>
  <c r="I152" i="22"/>
  <c r="H152" i="22"/>
  <c r="I151" i="22"/>
  <c r="H151" i="22"/>
  <c r="I150" i="22"/>
  <c r="H150" i="22"/>
  <c r="I149" i="22"/>
  <c r="H149" i="22"/>
  <c r="I148" i="22"/>
  <c r="H148" i="22"/>
  <c r="I147" i="22"/>
  <c r="H147" i="22"/>
  <c r="I146" i="22"/>
  <c r="H146" i="22"/>
  <c r="I145" i="22"/>
  <c r="H145" i="22"/>
  <c r="I144" i="22"/>
  <c r="H144" i="22"/>
  <c r="I143" i="22"/>
  <c r="H143" i="22"/>
  <c r="I142" i="22"/>
  <c r="H142" i="22"/>
  <c r="I141" i="22"/>
  <c r="H141" i="22"/>
  <c r="I140" i="22"/>
  <c r="H140" i="22"/>
  <c r="I139" i="22"/>
  <c r="H139" i="22"/>
  <c r="I138" i="22"/>
  <c r="H138" i="22"/>
  <c r="I137" i="22"/>
  <c r="H137" i="22"/>
  <c r="I136" i="22"/>
  <c r="H136" i="22"/>
  <c r="I135" i="22"/>
  <c r="H135" i="22"/>
  <c r="I134" i="22"/>
  <c r="H134" i="22"/>
  <c r="I133" i="22"/>
  <c r="H133" i="22"/>
  <c r="I132" i="22"/>
  <c r="H132" i="22"/>
  <c r="I131" i="22"/>
  <c r="H131" i="22"/>
  <c r="I130" i="22"/>
  <c r="H130" i="22"/>
  <c r="I129" i="22"/>
  <c r="H129" i="22"/>
  <c r="I128" i="22"/>
  <c r="H128" i="22"/>
  <c r="I127" i="22"/>
  <c r="H127" i="22"/>
  <c r="I126" i="22"/>
  <c r="H126" i="22"/>
  <c r="I125" i="22"/>
  <c r="H125" i="22"/>
  <c r="I124" i="22"/>
  <c r="H124" i="22"/>
  <c r="I123" i="22"/>
  <c r="H123" i="22"/>
  <c r="I122" i="22"/>
  <c r="H122" i="22"/>
  <c r="I121" i="22"/>
  <c r="H121" i="22"/>
  <c r="I120" i="22"/>
  <c r="H120" i="22"/>
  <c r="I119" i="22"/>
  <c r="H119" i="22"/>
  <c r="I118" i="22"/>
  <c r="H118" i="22"/>
  <c r="I117" i="22"/>
  <c r="H117" i="22"/>
  <c r="I116" i="22"/>
  <c r="H116" i="22"/>
  <c r="I115" i="22"/>
  <c r="H115" i="22"/>
  <c r="I114" i="22"/>
  <c r="H114" i="22"/>
  <c r="I113" i="22"/>
  <c r="H113" i="22"/>
  <c r="I112" i="22"/>
  <c r="H112" i="22"/>
  <c r="I111" i="22"/>
  <c r="H111" i="22"/>
  <c r="I110" i="22"/>
  <c r="H110" i="22"/>
  <c r="I109" i="22"/>
  <c r="H109" i="22"/>
  <c r="I108" i="22"/>
  <c r="H108" i="22"/>
  <c r="I107" i="22"/>
  <c r="H107" i="22"/>
  <c r="I106" i="22"/>
  <c r="H106" i="22"/>
  <c r="I105" i="22"/>
  <c r="H105" i="22"/>
  <c r="I104" i="22"/>
  <c r="H104" i="22"/>
  <c r="I103" i="22"/>
  <c r="H103" i="22"/>
  <c r="I102" i="22"/>
  <c r="H102" i="22"/>
  <c r="I101" i="22"/>
  <c r="H101" i="22"/>
  <c r="I100" i="22"/>
  <c r="H100" i="22"/>
  <c r="I99" i="22"/>
  <c r="H99" i="22"/>
  <c r="I98" i="22"/>
  <c r="H98" i="22"/>
  <c r="I97" i="22"/>
  <c r="H97" i="22"/>
  <c r="I96" i="22"/>
  <c r="H96" i="22"/>
  <c r="I95" i="22"/>
  <c r="H95" i="22"/>
  <c r="I94" i="22"/>
  <c r="H94" i="22"/>
  <c r="I93" i="22"/>
  <c r="H93" i="22"/>
  <c r="I92" i="22"/>
  <c r="H92" i="22"/>
  <c r="I91" i="22"/>
  <c r="H91" i="22"/>
  <c r="I90" i="22"/>
  <c r="H90" i="22"/>
  <c r="I89" i="22"/>
  <c r="H89" i="22"/>
  <c r="I88" i="22"/>
  <c r="H88" i="22"/>
  <c r="I87" i="22"/>
  <c r="H87" i="22"/>
  <c r="I86" i="22"/>
  <c r="H86" i="22"/>
  <c r="I85" i="22"/>
  <c r="H85" i="22"/>
  <c r="I84" i="22"/>
  <c r="H84" i="22"/>
  <c r="I83" i="22"/>
  <c r="H83" i="22"/>
  <c r="I82" i="22"/>
  <c r="H82" i="22"/>
  <c r="I81" i="22"/>
  <c r="H81" i="22"/>
  <c r="I80" i="22"/>
  <c r="H80" i="22"/>
  <c r="I79" i="22"/>
  <c r="H79" i="22"/>
  <c r="I78" i="22"/>
  <c r="H78" i="22"/>
  <c r="I77" i="22"/>
  <c r="H77" i="22"/>
  <c r="I76" i="22"/>
  <c r="H76" i="22"/>
  <c r="I75" i="22"/>
  <c r="H75" i="22"/>
  <c r="I74" i="22"/>
  <c r="H74" i="22"/>
  <c r="I73" i="22"/>
  <c r="H73" i="22"/>
  <c r="I72" i="22"/>
  <c r="H72" i="22"/>
  <c r="I71" i="22"/>
  <c r="H71" i="22"/>
  <c r="I70" i="22"/>
  <c r="H70" i="22"/>
  <c r="I69" i="22"/>
  <c r="H69" i="22"/>
  <c r="I68" i="22"/>
  <c r="H68" i="22"/>
  <c r="I67" i="22"/>
  <c r="H67" i="22"/>
  <c r="I66" i="22"/>
  <c r="H66" i="22"/>
  <c r="I65" i="22"/>
  <c r="H65" i="22"/>
  <c r="I64" i="22"/>
  <c r="H64" i="22"/>
  <c r="I63" i="22"/>
  <c r="H63" i="22"/>
  <c r="I62" i="22"/>
  <c r="H62" i="22"/>
  <c r="I61" i="22"/>
  <c r="H61" i="22"/>
  <c r="I60" i="22"/>
  <c r="H60" i="22"/>
  <c r="I59" i="22"/>
  <c r="H59" i="22"/>
  <c r="I58" i="22"/>
  <c r="H58" i="22"/>
  <c r="I57" i="22"/>
  <c r="H57" i="22"/>
  <c r="I56" i="22"/>
  <c r="H56" i="22"/>
  <c r="I55" i="22"/>
  <c r="H55" i="22"/>
  <c r="I54" i="22"/>
  <c r="H54" i="22"/>
  <c r="I53" i="22"/>
  <c r="H53" i="22"/>
  <c r="I52" i="22"/>
  <c r="H52" i="22"/>
  <c r="I51" i="22"/>
  <c r="H51" i="22"/>
  <c r="I50" i="22"/>
  <c r="H50" i="22"/>
  <c r="I49" i="22"/>
  <c r="H49" i="22"/>
  <c r="I48" i="22"/>
  <c r="H48" i="22"/>
  <c r="I47" i="22"/>
  <c r="H47" i="22"/>
  <c r="I46" i="22"/>
  <c r="H46" i="22"/>
  <c r="I45" i="22"/>
  <c r="H45" i="22"/>
  <c r="I44" i="22"/>
  <c r="H44" i="22"/>
  <c r="I43" i="22"/>
  <c r="H43" i="22"/>
  <c r="I42" i="22"/>
  <c r="H42" i="22"/>
  <c r="I41" i="22"/>
  <c r="H41" i="22"/>
  <c r="I40" i="22"/>
  <c r="H40" i="22"/>
  <c r="I39" i="22"/>
  <c r="H39" i="22"/>
  <c r="I38" i="22"/>
  <c r="H38" i="22"/>
  <c r="I37" i="22"/>
  <c r="H37" i="22"/>
  <c r="I36" i="22"/>
  <c r="H36" i="22"/>
  <c r="I35" i="22"/>
  <c r="H35" i="22"/>
  <c r="I34" i="22"/>
  <c r="H34" i="22"/>
  <c r="I33" i="22"/>
  <c r="H33" i="22"/>
  <c r="I32" i="22"/>
  <c r="H32" i="22"/>
  <c r="I31" i="22"/>
  <c r="H31" i="22"/>
  <c r="I30" i="22"/>
  <c r="H30" i="22"/>
  <c r="I29" i="22"/>
  <c r="H29" i="22"/>
  <c r="I28" i="22"/>
  <c r="H28" i="22"/>
  <c r="I27" i="22"/>
  <c r="H27" i="22"/>
  <c r="I26" i="22"/>
  <c r="H26" i="22"/>
  <c r="I25" i="22"/>
  <c r="B13" i="18" s="1"/>
  <c r="H25" i="22"/>
  <c r="I24" i="22"/>
  <c r="H24" i="22"/>
  <c r="I23" i="22"/>
  <c r="H23" i="22"/>
  <c r="I22" i="22"/>
  <c r="H22" i="22"/>
  <c r="I21" i="22"/>
  <c r="H21" i="22"/>
  <c r="I20" i="22"/>
  <c r="H20" i="22"/>
  <c r="I19" i="22"/>
  <c r="H19" i="22"/>
  <c r="I18" i="22"/>
  <c r="H18" i="22"/>
  <c r="I17" i="22"/>
  <c r="H17" i="22"/>
  <c r="I16" i="22"/>
  <c r="H16" i="22"/>
  <c r="I15" i="22"/>
  <c r="H15" i="22"/>
  <c r="I14" i="22"/>
  <c r="H14" i="22"/>
  <c r="I13" i="22"/>
  <c r="H13" i="22"/>
  <c r="I12" i="22"/>
  <c r="H12" i="22"/>
  <c r="I11" i="22"/>
  <c r="H11" i="22"/>
  <c r="I10" i="22"/>
  <c r="H10" i="22"/>
  <c r="I9" i="22"/>
  <c r="H9" i="22"/>
  <c r="I8" i="22"/>
  <c r="H8" i="22"/>
  <c r="I7" i="22"/>
  <c r="H7" i="22"/>
  <c r="I6" i="22"/>
  <c r="H6" i="22"/>
  <c r="I5" i="22"/>
  <c r="H5" i="22"/>
  <c r="B26" i="18" s="1"/>
  <c r="I4" i="22"/>
  <c r="H4" i="22"/>
  <c r="I3" i="22"/>
  <c r="H3" i="22"/>
  <c r="B434" i="18" s="1"/>
  <c r="I2" i="22"/>
  <c r="H2" i="22"/>
  <c r="C159" i="15"/>
  <c r="C158" i="15"/>
  <c r="C157" i="15"/>
  <c r="C156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D6114" i="18" l="1"/>
  <c r="B37" i="18"/>
  <c r="B85" i="18"/>
  <c r="B133" i="18"/>
  <c r="B205" i="18"/>
  <c r="B277" i="18"/>
  <c r="B349" i="18"/>
  <c r="B421" i="18"/>
  <c r="B493" i="18"/>
  <c r="B565" i="18"/>
  <c r="B637" i="18"/>
  <c r="B716" i="18"/>
  <c r="B816" i="18"/>
  <c r="B938" i="18"/>
  <c r="B1066" i="18"/>
  <c r="B1162" i="18"/>
  <c r="B1275" i="18"/>
  <c r="B1416" i="18"/>
  <c r="B1614" i="18"/>
  <c r="B2285" i="18"/>
  <c r="B3082" i="18"/>
  <c r="B6119" i="18"/>
  <c r="D6119" i="18" s="1"/>
  <c r="B6113" i="18"/>
  <c r="D6113" i="18" s="1"/>
  <c r="B6107" i="18"/>
  <c r="D6107" i="18" s="1"/>
  <c r="B6101" i="18"/>
  <c r="D6101" i="18" s="1"/>
  <c r="B6095" i="18"/>
  <c r="D6095" i="18" s="1"/>
  <c r="B6089" i="18"/>
  <c r="D6089" i="18" s="1"/>
  <c r="B6083" i="18"/>
  <c r="D6083" i="18" s="1"/>
  <c r="B6077" i="18"/>
  <c r="D6077" i="18" s="1"/>
  <c r="B6071" i="18"/>
  <c r="D6071" i="18" s="1"/>
  <c r="B6065" i="18"/>
  <c r="D6065" i="18" s="1"/>
  <c r="B6059" i="18"/>
  <c r="D6059" i="18" s="1"/>
  <c r="B6053" i="18"/>
  <c r="D6053" i="18" s="1"/>
  <c r="B6047" i="18"/>
  <c r="D6047" i="18" s="1"/>
  <c r="B6041" i="18"/>
  <c r="D6041" i="18" s="1"/>
  <c r="B6035" i="18"/>
  <c r="D6035" i="18" s="1"/>
  <c r="B6029" i="18"/>
  <c r="D6029" i="18" s="1"/>
  <c r="B6023" i="18"/>
  <c r="D6023" i="18" s="1"/>
  <c r="B6017" i="18"/>
  <c r="D6017" i="18" s="1"/>
  <c r="B6011" i="18"/>
  <c r="D6011" i="18" s="1"/>
  <c r="B6005" i="18"/>
  <c r="D6005" i="18" s="1"/>
  <c r="B5999" i="18"/>
  <c r="D5999" i="18" s="1"/>
  <c r="B5993" i="18"/>
  <c r="D5993" i="18" s="1"/>
  <c r="B5987" i="18"/>
  <c r="D5987" i="18" s="1"/>
  <c r="B5981" i="18"/>
  <c r="D5981" i="18" s="1"/>
  <c r="B5975" i="18"/>
  <c r="D5975" i="18" s="1"/>
  <c r="B5969" i="18"/>
  <c r="D5969" i="18" s="1"/>
  <c r="B5963" i="18"/>
  <c r="D5963" i="18" s="1"/>
  <c r="B5957" i="18"/>
  <c r="D5957" i="18" s="1"/>
  <c r="B5951" i="18"/>
  <c r="D5951" i="18" s="1"/>
  <c r="B5945" i="18"/>
  <c r="D5945" i="18" s="1"/>
  <c r="B5939" i="18"/>
  <c r="D5939" i="18" s="1"/>
  <c r="B5933" i="18"/>
  <c r="D5933" i="18" s="1"/>
  <c r="B5927" i="18"/>
  <c r="D5927" i="18" s="1"/>
  <c r="B5921" i="18"/>
  <c r="D5921" i="18" s="1"/>
  <c r="B5915" i="18"/>
  <c r="D5915" i="18" s="1"/>
  <c r="B5909" i="18"/>
  <c r="D5909" i="18" s="1"/>
  <c r="B5903" i="18"/>
  <c r="D5903" i="18" s="1"/>
  <c r="B5897" i="18"/>
  <c r="D5897" i="18" s="1"/>
  <c r="B5891" i="18"/>
  <c r="D5891" i="18" s="1"/>
  <c r="B5885" i="18"/>
  <c r="D5885" i="18" s="1"/>
  <c r="B5879" i="18"/>
  <c r="D5879" i="18" s="1"/>
  <c r="B5873" i="18"/>
  <c r="D5873" i="18" s="1"/>
  <c r="B5867" i="18"/>
  <c r="D5867" i="18" s="1"/>
  <c r="B5861" i="18"/>
  <c r="D5861" i="18" s="1"/>
  <c r="B5855" i="18"/>
  <c r="D5855" i="18" s="1"/>
  <c r="B5849" i="18"/>
  <c r="D5849" i="18" s="1"/>
  <c r="B5843" i="18"/>
  <c r="D5843" i="18" s="1"/>
  <c r="B5837" i="18"/>
  <c r="D5837" i="18" s="1"/>
  <c r="B5831" i="18"/>
  <c r="D5831" i="18" s="1"/>
  <c r="B5825" i="18"/>
  <c r="D5825" i="18" s="1"/>
  <c r="B5819" i="18"/>
  <c r="D5819" i="18" s="1"/>
  <c r="B5813" i="18"/>
  <c r="D5813" i="18" s="1"/>
  <c r="B5807" i="18"/>
  <c r="D5807" i="18" s="1"/>
  <c r="B5801" i="18"/>
  <c r="D5801" i="18" s="1"/>
  <c r="B5795" i="18"/>
  <c r="D5795" i="18" s="1"/>
  <c r="B5789" i="18"/>
  <c r="D5789" i="18" s="1"/>
  <c r="B5783" i="18"/>
  <c r="D5783" i="18" s="1"/>
  <c r="B5244" i="18"/>
  <c r="B5232" i="18"/>
  <c r="B5220" i="18"/>
  <c r="B5208" i="18"/>
  <c r="B5196" i="18"/>
  <c r="B5184" i="18"/>
  <c r="B5172" i="18"/>
  <c r="B5160" i="18"/>
  <c r="B5148" i="18"/>
  <c r="B5136" i="18"/>
  <c r="B5124" i="18"/>
  <c r="B5112" i="18"/>
  <c r="B5100" i="18"/>
  <c r="B5088" i="18"/>
  <c r="B5076" i="18"/>
  <c r="B5064" i="18"/>
  <c r="B5052" i="18"/>
  <c r="B5040" i="18"/>
  <c r="B5028" i="18"/>
  <c r="B5016" i="18"/>
  <c r="B5004" i="18"/>
  <c r="B4992" i="18"/>
  <c r="B4980" i="18"/>
  <c r="B4968" i="18"/>
  <c r="B4956" i="18"/>
  <c r="B4944" i="18"/>
  <c r="B4932" i="18"/>
  <c r="B4920" i="18"/>
  <c r="B4908" i="18"/>
  <c r="B4896" i="18"/>
  <c r="B4884" i="18"/>
  <c r="B4872" i="18"/>
  <c r="B4860" i="18"/>
  <c r="B4848" i="18"/>
  <c r="B4836" i="18"/>
  <c r="B4824" i="18"/>
  <c r="B4812" i="18"/>
  <c r="B4800" i="18"/>
  <c r="B4788" i="18"/>
  <c r="B4776" i="18"/>
  <c r="B4764" i="18"/>
  <c r="B4752" i="18"/>
  <c r="B4740" i="18"/>
  <c r="B4728" i="18"/>
  <c r="B4716" i="18"/>
  <c r="B4704" i="18"/>
  <c r="B4692" i="18"/>
  <c r="B4680" i="18"/>
  <c r="B4668" i="18"/>
  <c r="B4656" i="18"/>
  <c r="B4644" i="18"/>
  <c r="B4632" i="18"/>
  <c r="B4620" i="18"/>
  <c r="B4608" i="18"/>
  <c r="B4596" i="18"/>
  <c r="B4584" i="18"/>
  <c r="B4572" i="18"/>
  <c r="B4560" i="18"/>
  <c r="B4548" i="18"/>
  <c r="B4536" i="18"/>
  <c r="B4524" i="18"/>
  <c r="B4512" i="18"/>
  <c r="B4500" i="18"/>
  <c r="B4488" i="18"/>
  <c r="B4476" i="18"/>
  <c r="B4464" i="18"/>
  <c r="B4452" i="18"/>
  <c r="B4440" i="18"/>
  <c r="B4428" i="18"/>
  <c r="B4416" i="18"/>
  <c r="B4404" i="18"/>
  <c r="B4392" i="18"/>
  <c r="B4380" i="18"/>
  <c r="B4368" i="18"/>
  <c r="B5242" i="18"/>
  <c r="B5230" i="18"/>
  <c r="B5218" i="18"/>
  <c r="B5206" i="18"/>
  <c r="B5194" i="18"/>
  <c r="B5182" i="18"/>
  <c r="B5170" i="18"/>
  <c r="B5158" i="18"/>
  <c r="B5146" i="18"/>
  <c r="B5134" i="18"/>
  <c r="B5122" i="18"/>
  <c r="B5110" i="18"/>
  <c r="B5098" i="18"/>
  <c r="B5086" i="18"/>
  <c r="B5074" i="18"/>
  <c r="B5062" i="18"/>
  <c r="B5050" i="18"/>
  <c r="B5038" i="18"/>
  <c r="B5026" i="18"/>
  <c r="B5014" i="18"/>
  <c r="B5002" i="18"/>
  <c r="B4990" i="18"/>
  <c r="B4978" i="18"/>
  <c r="B4966" i="18"/>
  <c r="B4954" i="18"/>
  <c r="B4942" i="18"/>
  <c r="B4930" i="18"/>
  <c r="B4918" i="18"/>
  <c r="B4906" i="18"/>
  <c r="B4894" i="18"/>
  <c r="B4882" i="18"/>
  <c r="B4870" i="18"/>
  <c r="B4858" i="18"/>
  <c r="B4846" i="18"/>
  <c r="B4834" i="18"/>
  <c r="B4822" i="18"/>
  <c r="B4810" i="18"/>
  <c r="B4798" i="18"/>
  <c r="B4786" i="18"/>
  <c r="B4774" i="18"/>
  <c r="B4762" i="18"/>
  <c r="B4750" i="18"/>
  <c r="B4738" i="18"/>
  <c r="B4726" i="18"/>
  <c r="B4714" i="18"/>
  <c r="B4702" i="18"/>
  <c r="B4690" i="18"/>
  <c r="B4678" i="18"/>
  <c r="B4666" i="18"/>
  <c r="B4654" i="18"/>
  <c r="B4642" i="18"/>
  <c r="B4630" i="18"/>
  <c r="B4618" i="18"/>
  <c r="B4606" i="18"/>
  <c r="B4594" i="18"/>
  <c r="B4582" i="18"/>
  <c r="B4570" i="18"/>
  <c r="B4558" i="18"/>
  <c r="B4546" i="18"/>
  <c r="B4534" i="18"/>
  <c r="B6116" i="18"/>
  <c r="D6116" i="18" s="1"/>
  <c r="B6110" i="18"/>
  <c r="D6110" i="18" s="1"/>
  <c r="B6104" i="18"/>
  <c r="D6104" i="18" s="1"/>
  <c r="B6098" i="18"/>
  <c r="D6098" i="18" s="1"/>
  <c r="B6092" i="18"/>
  <c r="D6092" i="18" s="1"/>
  <c r="B6086" i="18"/>
  <c r="D6086" i="18" s="1"/>
  <c r="B6080" i="18"/>
  <c r="D6080" i="18" s="1"/>
  <c r="B6074" i="18"/>
  <c r="D6074" i="18" s="1"/>
  <c r="B6068" i="18"/>
  <c r="D6068" i="18" s="1"/>
  <c r="B6062" i="18"/>
  <c r="D6062" i="18" s="1"/>
  <c r="B6056" i="18"/>
  <c r="D6056" i="18" s="1"/>
  <c r="B6050" i="18"/>
  <c r="D6050" i="18" s="1"/>
  <c r="B6044" i="18"/>
  <c r="D6044" i="18" s="1"/>
  <c r="B6038" i="18"/>
  <c r="D6038" i="18" s="1"/>
  <c r="B6032" i="18"/>
  <c r="D6032" i="18" s="1"/>
  <c r="B6026" i="18"/>
  <c r="D6026" i="18" s="1"/>
  <c r="B6020" i="18"/>
  <c r="D6020" i="18" s="1"/>
  <c r="B6014" i="18"/>
  <c r="D6014" i="18" s="1"/>
  <c r="B6008" i="18"/>
  <c r="D6008" i="18" s="1"/>
  <c r="B6002" i="18"/>
  <c r="D6002" i="18" s="1"/>
  <c r="B5996" i="18"/>
  <c r="D5996" i="18" s="1"/>
  <c r="B5990" i="18"/>
  <c r="D5990" i="18" s="1"/>
  <c r="B5984" i="18"/>
  <c r="D5984" i="18" s="1"/>
  <c r="B5978" i="18"/>
  <c r="D5978" i="18" s="1"/>
  <c r="B5972" i="18"/>
  <c r="D5972" i="18" s="1"/>
  <c r="B5966" i="18"/>
  <c r="D5966" i="18" s="1"/>
  <c r="B5960" i="18"/>
  <c r="D5960" i="18" s="1"/>
  <c r="B5954" i="18"/>
  <c r="D5954" i="18" s="1"/>
  <c r="B5948" i="18"/>
  <c r="D5948" i="18" s="1"/>
  <c r="B5942" i="18"/>
  <c r="D5942" i="18" s="1"/>
  <c r="B5936" i="18"/>
  <c r="D5936" i="18" s="1"/>
  <c r="B5930" i="18"/>
  <c r="D5930" i="18" s="1"/>
  <c r="B5924" i="18"/>
  <c r="D5924" i="18" s="1"/>
  <c r="B5918" i="18"/>
  <c r="D5918" i="18" s="1"/>
  <c r="B5912" i="18"/>
  <c r="D5912" i="18" s="1"/>
  <c r="B5906" i="18"/>
  <c r="D5906" i="18" s="1"/>
  <c r="B5900" i="18"/>
  <c r="D5900" i="18" s="1"/>
  <c r="B5894" i="18"/>
  <c r="D5894" i="18" s="1"/>
  <c r="B5888" i="18"/>
  <c r="D5888" i="18" s="1"/>
  <c r="B5882" i="18"/>
  <c r="D5882" i="18" s="1"/>
  <c r="B5876" i="18"/>
  <c r="D5876" i="18" s="1"/>
  <c r="B5870" i="18"/>
  <c r="D5870" i="18" s="1"/>
  <c r="B5864" i="18"/>
  <c r="D5864" i="18" s="1"/>
  <c r="B5858" i="18"/>
  <c r="D5858" i="18" s="1"/>
  <c r="B5852" i="18"/>
  <c r="D5852" i="18" s="1"/>
  <c r="B5846" i="18"/>
  <c r="D5846" i="18" s="1"/>
  <c r="B5840" i="18"/>
  <c r="D5840" i="18" s="1"/>
  <c r="B5834" i="18"/>
  <c r="D5834" i="18" s="1"/>
  <c r="B5828" i="18"/>
  <c r="D5828" i="18" s="1"/>
  <c r="B5822" i="18"/>
  <c r="D5822" i="18" s="1"/>
  <c r="B5816" i="18"/>
  <c r="D5816" i="18" s="1"/>
  <c r="B5810" i="18"/>
  <c r="D5810" i="18" s="1"/>
  <c r="B5804" i="18"/>
  <c r="D5804" i="18" s="1"/>
  <c r="B5798" i="18"/>
  <c r="D5798" i="18" s="1"/>
  <c r="B5792" i="18"/>
  <c r="D5792" i="18" s="1"/>
  <c r="B5786" i="18"/>
  <c r="D5786" i="18" s="1"/>
  <c r="B5780" i="18"/>
  <c r="D5780" i="18" s="1"/>
  <c r="B5774" i="18"/>
  <c r="D5774" i="18" s="1"/>
  <c r="B5768" i="18"/>
  <c r="D5768" i="18" s="1"/>
  <c r="B5762" i="18"/>
  <c r="D5762" i="18" s="1"/>
  <c r="B5756" i="18"/>
  <c r="D5756" i="18" s="1"/>
  <c r="B5750" i="18"/>
  <c r="D5750" i="18" s="1"/>
  <c r="B5744" i="18"/>
  <c r="D5744" i="18" s="1"/>
  <c r="B5738" i="18"/>
  <c r="D5738" i="18" s="1"/>
  <c r="B5732" i="18"/>
  <c r="D5732" i="18" s="1"/>
  <c r="B5726" i="18"/>
  <c r="D5726" i="18" s="1"/>
  <c r="B5720" i="18"/>
  <c r="D5720" i="18" s="1"/>
  <c r="B5714" i="18"/>
  <c r="D5714" i="18" s="1"/>
  <c r="B5708" i="18"/>
  <c r="D5708" i="18" s="1"/>
  <c r="B5702" i="18"/>
  <c r="D5702" i="18" s="1"/>
  <c r="B5696" i="18"/>
  <c r="D5696" i="18" s="1"/>
  <c r="B5690" i="18"/>
  <c r="D5690" i="18" s="1"/>
  <c r="B5684" i="18"/>
  <c r="D5684" i="18" s="1"/>
  <c r="B5678" i="18"/>
  <c r="D5678" i="18" s="1"/>
  <c r="B5672" i="18"/>
  <c r="D5672" i="18" s="1"/>
  <c r="B5666" i="18"/>
  <c r="D5666" i="18" s="1"/>
  <c r="B5660" i="18"/>
  <c r="D5660" i="18" s="1"/>
  <c r="B5654" i="18"/>
  <c r="D5654" i="18" s="1"/>
  <c r="B5648" i="18"/>
  <c r="D5648" i="18" s="1"/>
  <c r="B5642" i="18"/>
  <c r="D5642" i="18" s="1"/>
  <c r="B5636" i="18"/>
  <c r="D5636" i="18" s="1"/>
  <c r="B5630" i="18"/>
  <c r="D5630" i="18" s="1"/>
  <c r="B5624" i="18"/>
  <c r="D5624" i="18" s="1"/>
  <c r="B5618" i="18"/>
  <c r="D5618" i="18" s="1"/>
  <c r="B5612" i="18"/>
  <c r="D5612" i="18" s="1"/>
  <c r="B6097" i="18"/>
  <c r="D6097" i="18" s="1"/>
  <c r="B6090" i="18"/>
  <c r="D6090" i="18" s="1"/>
  <c r="B6061" i="18"/>
  <c r="D6061" i="18" s="1"/>
  <c r="B6054" i="18"/>
  <c r="D6054" i="18" s="1"/>
  <c r="B6025" i="18"/>
  <c r="D6025" i="18" s="1"/>
  <c r="B6018" i="18"/>
  <c r="D6018" i="18" s="1"/>
  <c r="B5989" i="18"/>
  <c r="D5989" i="18" s="1"/>
  <c r="B5982" i="18"/>
  <c r="D5982" i="18" s="1"/>
  <c r="B5953" i="18"/>
  <c r="D5953" i="18" s="1"/>
  <c r="B5946" i="18"/>
  <c r="D5946" i="18" s="1"/>
  <c r="B5917" i="18"/>
  <c r="D5917" i="18" s="1"/>
  <c r="B5910" i="18"/>
  <c r="D5910" i="18" s="1"/>
  <c r="B5881" i="18"/>
  <c r="D5881" i="18" s="1"/>
  <c r="B5874" i="18"/>
  <c r="D5874" i="18" s="1"/>
  <c r="B5845" i="18"/>
  <c r="D5845" i="18" s="1"/>
  <c r="B5838" i="18"/>
  <c r="D5838" i="18" s="1"/>
  <c r="B5809" i="18"/>
  <c r="D5809" i="18" s="1"/>
  <c r="B5802" i="18"/>
  <c r="D5802" i="18" s="1"/>
  <c r="B5767" i="18"/>
  <c r="D5767" i="18" s="1"/>
  <c r="B5754" i="18"/>
  <c r="D5754" i="18" s="1"/>
  <c r="B5741" i="18"/>
  <c r="D5741" i="18" s="1"/>
  <c r="B5728" i="18"/>
  <c r="D5728" i="18" s="1"/>
  <c r="B5715" i="18"/>
  <c r="D5715" i="18" s="1"/>
  <c r="B5695" i="18"/>
  <c r="D5695" i="18" s="1"/>
  <c r="B5682" i="18"/>
  <c r="D5682" i="18" s="1"/>
  <c r="B5669" i="18"/>
  <c r="D5669" i="18" s="1"/>
  <c r="B5656" i="18"/>
  <c r="D5656" i="18" s="1"/>
  <c r="B5643" i="18"/>
  <c r="D5643" i="18" s="1"/>
  <c r="B5623" i="18"/>
  <c r="D5623" i="18" s="1"/>
  <c r="B5610" i="18"/>
  <c r="D5610" i="18" s="1"/>
  <c r="B5604" i="18"/>
  <c r="D5604" i="18" s="1"/>
  <c r="B5598" i="18"/>
  <c r="D5598" i="18" s="1"/>
  <c r="B5592" i="18"/>
  <c r="D5592" i="18" s="1"/>
  <c r="B5586" i="18"/>
  <c r="D5586" i="18" s="1"/>
  <c r="B5580" i="18"/>
  <c r="D5580" i="18" s="1"/>
  <c r="B5574" i="18"/>
  <c r="D5574" i="18" s="1"/>
  <c r="B5568" i="18"/>
  <c r="D5568" i="18" s="1"/>
  <c r="B5562" i="18"/>
  <c r="D5562" i="18" s="1"/>
  <c r="B5556" i="18"/>
  <c r="D5556" i="18" s="1"/>
  <c r="B5550" i="18"/>
  <c r="D5550" i="18" s="1"/>
  <c r="B5544" i="18"/>
  <c r="D5544" i="18" s="1"/>
  <c r="B5538" i="18"/>
  <c r="D5538" i="18" s="1"/>
  <c r="B5532" i="18"/>
  <c r="D5532" i="18" s="1"/>
  <c r="B5526" i="18"/>
  <c r="D5526" i="18" s="1"/>
  <c r="B5520" i="18"/>
  <c r="D5520" i="18" s="1"/>
  <c r="B5514" i="18"/>
  <c r="D5514" i="18" s="1"/>
  <c r="B5508" i="18"/>
  <c r="D5508" i="18" s="1"/>
  <c r="B5502" i="18"/>
  <c r="D5502" i="18" s="1"/>
  <c r="B5496" i="18"/>
  <c r="D5496" i="18" s="1"/>
  <c r="B5490" i="18"/>
  <c r="D5490" i="18" s="1"/>
  <c r="B5484" i="18"/>
  <c r="D5484" i="18" s="1"/>
  <c r="B5478" i="18"/>
  <c r="D5478" i="18" s="1"/>
  <c r="B5472" i="18"/>
  <c r="D5472" i="18" s="1"/>
  <c r="B5466" i="18"/>
  <c r="D5466" i="18" s="1"/>
  <c r="B5460" i="18"/>
  <c r="D5460" i="18" s="1"/>
  <c r="B5454" i="18"/>
  <c r="D5454" i="18" s="1"/>
  <c r="B5448" i="18"/>
  <c r="D5448" i="18" s="1"/>
  <c r="B5442" i="18"/>
  <c r="D5442" i="18" s="1"/>
  <c r="B5436" i="18"/>
  <c r="D5436" i="18" s="1"/>
  <c r="B5430" i="18"/>
  <c r="D5430" i="18" s="1"/>
  <c r="B5424" i="18"/>
  <c r="D5424" i="18" s="1"/>
  <c r="B5418" i="18"/>
  <c r="D5418" i="18" s="1"/>
  <c r="B5412" i="18"/>
  <c r="D5412" i="18" s="1"/>
  <c r="B5406" i="18"/>
  <c r="D5406" i="18" s="1"/>
  <c r="B5400" i="18"/>
  <c r="D5400" i="18" s="1"/>
  <c r="B5394" i="18"/>
  <c r="D5394" i="18" s="1"/>
  <c r="B5388" i="18"/>
  <c r="D5388" i="18" s="1"/>
  <c r="B5382" i="18"/>
  <c r="D5382" i="18" s="1"/>
  <c r="B5376" i="18"/>
  <c r="D5376" i="18" s="1"/>
  <c r="B5370" i="18"/>
  <c r="D5370" i="18" s="1"/>
  <c r="B5364" i="18"/>
  <c r="D5364" i="18" s="1"/>
  <c r="B5358" i="18"/>
  <c r="D5358" i="18" s="1"/>
  <c r="B5352" i="18"/>
  <c r="D5352" i="18" s="1"/>
  <c r="B5346" i="18"/>
  <c r="D5346" i="18" s="1"/>
  <c r="B5340" i="18"/>
  <c r="D5340" i="18" s="1"/>
  <c r="B5334" i="18"/>
  <c r="D5334" i="18" s="1"/>
  <c r="B5328" i="18"/>
  <c r="D5328" i="18" s="1"/>
  <c r="B5322" i="18"/>
  <c r="D5322" i="18" s="1"/>
  <c r="B5316" i="18"/>
  <c r="D5316" i="18" s="1"/>
  <c r="B5310" i="18"/>
  <c r="D5310" i="18" s="1"/>
  <c r="B5304" i="18"/>
  <c r="D5304" i="18" s="1"/>
  <c r="B5298" i="18"/>
  <c r="D5298" i="18" s="1"/>
  <c r="B5292" i="18"/>
  <c r="D5292" i="18" s="1"/>
  <c r="B5286" i="18"/>
  <c r="D5286" i="18" s="1"/>
  <c r="B5280" i="18"/>
  <c r="D5280" i="18" s="1"/>
  <c r="B6118" i="18"/>
  <c r="D6118" i="18" s="1"/>
  <c r="B6111" i="18"/>
  <c r="D6111" i="18" s="1"/>
  <c r="B6082" i="18"/>
  <c r="D6082" i="18" s="1"/>
  <c r="B6075" i="18"/>
  <c r="D6075" i="18" s="1"/>
  <c r="B6046" i="18"/>
  <c r="D6046" i="18" s="1"/>
  <c r="B6039" i="18"/>
  <c r="D6039" i="18" s="1"/>
  <c r="B6010" i="18"/>
  <c r="D6010" i="18" s="1"/>
  <c r="B6003" i="18"/>
  <c r="D6003" i="18" s="1"/>
  <c r="B5974" i="18"/>
  <c r="D5974" i="18" s="1"/>
  <c r="B5967" i="18"/>
  <c r="D5967" i="18" s="1"/>
  <c r="B5938" i="18"/>
  <c r="D5938" i="18" s="1"/>
  <c r="B5931" i="18"/>
  <c r="D5931" i="18" s="1"/>
  <c r="B5902" i="18"/>
  <c r="D5902" i="18" s="1"/>
  <c r="B5895" i="18"/>
  <c r="D5895" i="18" s="1"/>
  <c r="B5866" i="18"/>
  <c r="D5866" i="18" s="1"/>
  <c r="B5859" i="18"/>
  <c r="D5859" i="18" s="1"/>
  <c r="B5830" i="18"/>
  <c r="D5830" i="18" s="1"/>
  <c r="B5823" i="18"/>
  <c r="D5823" i="18" s="1"/>
  <c r="B5794" i="18"/>
  <c r="D5794" i="18" s="1"/>
  <c r="B5787" i="18"/>
  <c r="D5787" i="18" s="1"/>
  <c r="B5773" i="18"/>
  <c r="D5773" i="18" s="1"/>
  <c r="B5760" i="18"/>
  <c r="D5760" i="18" s="1"/>
  <c r="B5747" i="18"/>
  <c r="D5747" i="18" s="1"/>
  <c r="B5734" i="18"/>
  <c r="D5734" i="18" s="1"/>
  <c r="B5721" i="18"/>
  <c r="D5721" i="18" s="1"/>
  <c r="B5701" i="18"/>
  <c r="D5701" i="18" s="1"/>
  <c r="B5688" i="18"/>
  <c r="D5688" i="18" s="1"/>
  <c r="B5675" i="18"/>
  <c r="D5675" i="18" s="1"/>
  <c r="B5662" i="18"/>
  <c r="D5662" i="18" s="1"/>
  <c r="B5649" i="18"/>
  <c r="D5649" i="18" s="1"/>
  <c r="B5629" i="18"/>
  <c r="D5629" i="18" s="1"/>
  <c r="B5616" i="18"/>
  <c r="D5616" i="18" s="1"/>
  <c r="B5246" i="18"/>
  <c r="B5231" i="18"/>
  <c r="B5216" i="18"/>
  <c r="B5202" i="18"/>
  <c r="B5188" i="18"/>
  <c r="B5174" i="18"/>
  <c r="B5159" i="18"/>
  <c r="B5144" i="18"/>
  <c r="B5130" i="18"/>
  <c r="B5116" i="18"/>
  <c r="B5102" i="18"/>
  <c r="B5087" i="18"/>
  <c r="B5072" i="18"/>
  <c r="B5058" i="18"/>
  <c r="B5044" i="18"/>
  <c r="B5030" i="18"/>
  <c r="B5015" i="18"/>
  <c r="B5000" i="18"/>
  <c r="B4986" i="18"/>
  <c r="B4972" i="18"/>
  <c r="B4958" i="18"/>
  <c r="B4943" i="18"/>
  <c r="B4928" i="18"/>
  <c r="B4914" i="18"/>
  <c r="B4900" i="18"/>
  <c r="B4886" i="18"/>
  <c r="B4871" i="18"/>
  <c r="B4856" i="18"/>
  <c r="B4842" i="18"/>
  <c r="B4828" i="18"/>
  <c r="B4814" i="18"/>
  <c r="B4799" i="18"/>
  <c r="B6117" i="18"/>
  <c r="D6117" i="18" s="1"/>
  <c r="B6088" i="18"/>
  <c r="D6088" i="18" s="1"/>
  <c r="B6081" i="18"/>
  <c r="D6081" i="18" s="1"/>
  <c r="B6052" i="18"/>
  <c r="D6052" i="18" s="1"/>
  <c r="B6045" i="18"/>
  <c r="D6045" i="18" s="1"/>
  <c r="B6016" i="18"/>
  <c r="D6016" i="18" s="1"/>
  <c r="B6009" i="18"/>
  <c r="D6009" i="18" s="1"/>
  <c r="B5980" i="18"/>
  <c r="D5980" i="18" s="1"/>
  <c r="B5973" i="18"/>
  <c r="D5973" i="18" s="1"/>
  <c r="B5944" i="18"/>
  <c r="D5944" i="18" s="1"/>
  <c r="B5937" i="18"/>
  <c r="D5937" i="18" s="1"/>
  <c r="B5908" i="18"/>
  <c r="D5908" i="18" s="1"/>
  <c r="B5901" i="18"/>
  <c r="D5901" i="18" s="1"/>
  <c r="B5872" i="18"/>
  <c r="D5872" i="18" s="1"/>
  <c r="B5865" i="18"/>
  <c r="D5865" i="18" s="1"/>
  <c r="B5836" i="18"/>
  <c r="D5836" i="18" s="1"/>
  <c r="B5829" i="18"/>
  <c r="D5829" i="18" s="1"/>
  <c r="B5800" i="18"/>
  <c r="D5800" i="18" s="1"/>
  <c r="B5793" i="18"/>
  <c r="D5793" i="18" s="1"/>
  <c r="B5772" i="18"/>
  <c r="D5772" i="18" s="1"/>
  <c r="B5759" i="18"/>
  <c r="D5759" i="18" s="1"/>
  <c r="B5746" i="18"/>
  <c r="D5746" i="18" s="1"/>
  <c r="B5733" i="18"/>
  <c r="D5733" i="18" s="1"/>
  <c r="B5713" i="18"/>
  <c r="D5713" i="18" s="1"/>
  <c r="B5700" i="18"/>
  <c r="D5700" i="18" s="1"/>
  <c r="B5687" i="18"/>
  <c r="D5687" i="18" s="1"/>
  <c r="B5674" i="18"/>
  <c r="D5674" i="18" s="1"/>
  <c r="B5661" i="18"/>
  <c r="D5661" i="18" s="1"/>
  <c r="B5641" i="18"/>
  <c r="D5641" i="18" s="1"/>
  <c r="B5628" i="18"/>
  <c r="D5628" i="18" s="1"/>
  <c r="B5615" i="18"/>
  <c r="D5615" i="18" s="1"/>
  <c r="B5243" i="18"/>
  <c r="B5228" i="18"/>
  <c r="B5214" i="18"/>
  <c r="B5200" i="18"/>
  <c r="B5186" i="18"/>
  <c r="B5171" i="18"/>
  <c r="B5156" i="18"/>
  <c r="B5142" i="18"/>
  <c r="B5128" i="18"/>
  <c r="B5114" i="18"/>
  <c r="B5099" i="18"/>
  <c r="B5084" i="18"/>
  <c r="B5070" i="18"/>
  <c r="B5056" i="18"/>
  <c r="B5042" i="18"/>
  <c r="B5027" i="18"/>
  <c r="B5012" i="18"/>
  <c r="B4998" i="18"/>
  <c r="B4984" i="18"/>
  <c r="B4970" i="18"/>
  <c r="B4955" i="18"/>
  <c r="B4940" i="18"/>
  <c r="B4926" i="18"/>
  <c r="B4912" i="18"/>
  <c r="B4898" i="18"/>
  <c r="B4883" i="18"/>
  <c r="B4868" i="18"/>
  <c r="B4854" i="18"/>
  <c r="B4840" i="18"/>
  <c r="B4826" i="18"/>
  <c r="B4811" i="18"/>
  <c r="B4796" i="18"/>
  <c r="B4782" i="18"/>
  <c r="B4768" i="18"/>
  <c r="B4754" i="18"/>
  <c r="B4739" i="18"/>
  <c r="B4724" i="18"/>
  <c r="B4710" i="18"/>
  <c r="B4696" i="18"/>
  <c r="B4682" i="18"/>
  <c r="B4667" i="18"/>
  <c r="B4652" i="18"/>
  <c r="B4638" i="18"/>
  <c r="B4624" i="18"/>
  <c r="B4610" i="18"/>
  <c r="B4595" i="18"/>
  <c r="B4580" i="18"/>
  <c r="B4566" i="18"/>
  <c r="B4552" i="18"/>
  <c r="B4538" i="18"/>
  <c r="B4523" i="18"/>
  <c r="B4510" i="18"/>
  <c r="B6115" i="18"/>
  <c r="D6115" i="18" s="1"/>
  <c r="B6108" i="18"/>
  <c r="D6108" i="18" s="1"/>
  <c r="B6079" i="18"/>
  <c r="D6079" i="18" s="1"/>
  <c r="B6072" i="18"/>
  <c r="D6072" i="18" s="1"/>
  <c r="B6043" i="18"/>
  <c r="D6043" i="18" s="1"/>
  <c r="B6036" i="18"/>
  <c r="D6036" i="18" s="1"/>
  <c r="B6007" i="18"/>
  <c r="D6007" i="18" s="1"/>
  <c r="B6000" i="18"/>
  <c r="D6000" i="18" s="1"/>
  <c r="B5971" i="18"/>
  <c r="D5971" i="18" s="1"/>
  <c r="B5964" i="18"/>
  <c r="D5964" i="18" s="1"/>
  <c r="B5935" i="18"/>
  <c r="D5935" i="18" s="1"/>
  <c r="B5928" i="18"/>
  <c r="D5928" i="18" s="1"/>
  <c r="B5899" i="18"/>
  <c r="D5899" i="18" s="1"/>
  <c r="B5892" i="18"/>
  <c r="D5892" i="18" s="1"/>
  <c r="B5863" i="18"/>
  <c r="D5863" i="18" s="1"/>
  <c r="B5856" i="18"/>
  <c r="D5856" i="18" s="1"/>
  <c r="B5827" i="18"/>
  <c r="D5827" i="18" s="1"/>
  <c r="B5820" i="18"/>
  <c r="D5820" i="18" s="1"/>
  <c r="B5791" i="18"/>
  <c r="D5791" i="18" s="1"/>
  <c r="B5784" i="18"/>
  <c r="D5784" i="18" s="1"/>
  <c r="B5777" i="18"/>
  <c r="D5777" i="18" s="1"/>
  <c r="B5764" i="18"/>
  <c r="D5764" i="18" s="1"/>
  <c r="B5751" i="18"/>
  <c r="D5751" i="18" s="1"/>
  <c r="B5731" i="18"/>
  <c r="D5731" i="18" s="1"/>
  <c r="B5718" i="18"/>
  <c r="D5718" i="18" s="1"/>
  <c r="B5705" i="18"/>
  <c r="D5705" i="18" s="1"/>
  <c r="B5692" i="18"/>
  <c r="D5692" i="18" s="1"/>
  <c r="B5679" i="18"/>
  <c r="D5679" i="18" s="1"/>
  <c r="B5659" i="18"/>
  <c r="D5659" i="18" s="1"/>
  <c r="B5646" i="18"/>
  <c r="D5646" i="18" s="1"/>
  <c r="B5633" i="18"/>
  <c r="D5633" i="18" s="1"/>
  <c r="B5620" i="18"/>
  <c r="D5620" i="18" s="1"/>
  <c r="B5607" i="18"/>
  <c r="D5607" i="18" s="1"/>
  <c r="B5601" i="18"/>
  <c r="D5601" i="18" s="1"/>
  <c r="B5595" i="18"/>
  <c r="D5595" i="18" s="1"/>
  <c r="B5589" i="18"/>
  <c r="D5589" i="18" s="1"/>
  <c r="B5583" i="18"/>
  <c r="D5583" i="18" s="1"/>
  <c r="B5577" i="18"/>
  <c r="D5577" i="18" s="1"/>
  <c r="B5571" i="18"/>
  <c r="D5571" i="18" s="1"/>
  <c r="B5565" i="18"/>
  <c r="D5565" i="18" s="1"/>
  <c r="B5559" i="18"/>
  <c r="D5559" i="18" s="1"/>
  <c r="B5553" i="18"/>
  <c r="D5553" i="18" s="1"/>
  <c r="B5547" i="18"/>
  <c r="D5547" i="18" s="1"/>
  <c r="B5541" i="18"/>
  <c r="D5541" i="18" s="1"/>
  <c r="B5535" i="18"/>
  <c r="D5535" i="18" s="1"/>
  <c r="B5529" i="18"/>
  <c r="D5529" i="18" s="1"/>
  <c r="B5523" i="18"/>
  <c r="D5523" i="18" s="1"/>
  <c r="B5517" i="18"/>
  <c r="D5517" i="18" s="1"/>
  <c r="B5511" i="18"/>
  <c r="D5511" i="18" s="1"/>
  <c r="B5505" i="18"/>
  <c r="D5505" i="18" s="1"/>
  <c r="B5499" i="18"/>
  <c r="D5499" i="18" s="1"/>
  <c r="B5493" i="18"/>
  <c r="D5493" i="18" s="1"/>
  <c r="B5487" i="18"/>
  <c r="D5487" i="18" s="1"/>
  <c r="B5481" i="18"/>
  <c r="D5481" i="18" s="1"/>
  <c r="B5475" i="18"/>
  <c r="D5475" i="18" s="1"/>
  <c r="B5469" i="18"/>
  <c r="D5469" i="18" s="1"/>
  <c r="B5463" i="18"/>
  <c r="D5463" i="18" s="1"/>
  <c r="B5457" i="18"/>
  <c r="D5457" i="18" s="1"/>
  <c r="B5451" i="18"/>
  <c r="D5451" i="18" s="1"/>
  <c r="B5445" i="18"/>
  <c r="D5445" i="18" s="1"/>
  <c r="B5439" i="18"/>
  <c r="D5439" i="18" s="1"/>
  <c r="B5433" i="18"/>
  <c r="D5433" i="18" s="1"/>
  <c r="B5427" i="18"/>
  <c r="D5427" i="18" s="1"/>
  <c r="B5421" i="18"/>
  <c r="D5421" i="18" s="1"/>
  <c r="B5415" i="18"/>
  <c r="D5415" i="18" s="1"/>
  <c r="B5409" i="18"/>
  <c r="D5409" i="18" s="1"/>
  <c r="B5403" i="18"/>
  <c r="D5403" i="18" s="1"/>
  <c r="B5397" i="18"/>
  <c r="D5397" i="18" s="1"/>
  <c r="B6100" i="18"/>
  <c r="D6100" i="18" s="1"/>
  <c r="B6093" i="18"/>
  <c r="D6093" i="18" s="1"/>
  <c r="B6064" i="18"/>
  <c r="D6064" i="18" s="1"/>
  <c r="B6057" i="18"/>
  <c r="D6057" i="18" s="1"/>
  <c r="B6028" i="18"/>
  <c r="D6028" i="18" s="1"/>
  <c r="B6021" i="18"/>
  <c r="D6021" i="18" s="1"/>
  <c r="B5992" i="18"/>
  <c r="D5992" i="18" s="1"/>
  <c r="B5985" i="18"/>
  <c r="D5985" i="18" s="1"/>
  <c r="B5956" i="18"/>
  <c r="D5956" i="18" s="1"/>
  <c r="B5949" i="18"/>
  <c r="D5949" i="18" s="1"/>
  <c r="B5920" i="18"/>
  <c r="D5920" i="18" s="1"/>
  <c r="B5913" i="18"/>
  <c r="D5913" i="18" s="1"/>
  <c r="B5884" i="18"/>
  <c r="D5884" i="18" s="1"/>
  <c r="B5877" i="18"/>
  <c r="D5877" i="18" s="1"/>
  <c r="B5848" i="18"/>
  <c r="D5848" i="18" s="1"/>
  <c r="B5841" i="18"/>
  <c r="D5841" i="18" s="1"/>
  <c r="B5812" i="18"/>
  <c r="D5812" i="18" s="1"/>
  <c r="B5805" i="18"/>
  <c r="D5805" i="18" s="1"/>
  <c r="B5770" i="18"/>
  <c r="D5770" i="18" s="1"/>
  <c r="B5757" i="18"/>
  <c r="D5757" i="18" s="1"/>
  <c r="B6109" i="18"/>
  <c r="D6109" i="18" s="1"/>
  <c r="B6084" i="18"/>
  <c r="D6084" i="18" s="1"/>
  <c r="B6058" i="18"/>
  <c r="D6058" i="18" s="1"/>
  <c r="B6049" i="18"/>
  <c r="D6049" i="18" s="1"/>
  <c r="B6040" i="18"/>
  <c r="D6040" i="18" s="1"/>
  <c r="B5997" i="18"/>
  <c r="D5997" i="18" s="1"/>
  <c r="B5962" i="18"/>
  <c r="D5962" i="18" s="1"/>
  <c r="B5911" i="18"/>
  <c r="D5911" i="18" s="1"/>
  <c r="B5893" i="18"/>
  <c r="D5893" i="18" s="1"/>
  <c r="B5868" i="18"/>
  <c r="D5868" i="18" s="1"/>
  <c r="B5842" i="18"/>
  <c r="D5842" i="18" s="1"/>
  <c r="B5833" i="18"/>
  <c r="D5833" i="18" s="1"/>
  <c r="B5824" i="18"/>
  <c r="D5824" i="18" s="1"/>
  <c r="B5781" i="18"/>
  <c r="D5781" i="18" s="1"/>
  <c r="B5765" i="18"/>
  <c r="D5765" i="18" s="1"/>
  <c r="B5725" i="18"/>
  <c r="D5725" i="18" s="1"/>
  <c r="B5710" i="18"/>
  <c r="D5710" i="18" s="1"/>
  <c r="B5703" i="18"/>
  <c r="D5703" i="18" s="1"/>
  <c r="B5671" i="18"/>
  <c r="D5671" i="18" s="1"/>
  <c r="B5664" i="18"/>
  <c r="D5664" i="18" s="1"/>
  <c r="B5640" i="18"/>
  <c r="D5640" i="18" s="1"/>
  <c r="B5588" i="18"/>
  <c r="D5588" i="18" s="1"/>
  <c r="B5581" i="18"/>
  <c r="D5581" i="18" s="1"/>
  <c r="B5552" i="18"/>
  <c r="D5552" i="18" s="1"/>
  <c r="B5545" i="18"/>
  <c r="D5545" i="18" s="1"/>
  <c r="B5516" i="18"/>
  <c r="D5516" i="18" s="1"/>
  <c r="B5509" i="18"/>
  <c r="D5509" i="18" s="1"/>
  <c r="B5480" i="18"/>
  <c r="D5480" i="18" s="1"/>
  <c r="B5473" i="18"/>
  <c r="D5473" i="18" s="1"/>
  <c r="B5444" i="18"/>
  <c r="D5444" i="18" s="1"/>
  <c r="B5437" i="18"/>
  <c r="D5437" i="18" s="1"/>
  <c r="B5408" i="18"/>
  <c r="D5408" i="18" s="1"/>
  <c r="B6066" i="18"/>
  <c r="D6066" i="18" s="1"/>
  <c r="B6031" i="18"/>
  <c r="D6031" i="18" s="1"/>
  <c r="B5988" i="18"/>
  <c r="D5988" i="18" s="1"/>
  <c r="B5979" i="18"/>
  <c r="D5979" i="18" s="1"/>
  <c r="B5970" i="18"/>
  <c r="D5970" i="18" s="1"/>
  <c r="B5919" i="18"/>
  <c r="D5919" i="18" s="1"/>
  <c r="B5850" i="18"/>
  <c r="D5850" i="18" s="1"/>
  <c r="B5815" i="18"/>
  <c r="D5815" i="18" s="1"/>
  <c r="B5748" i="18"/>
  <c r="D5748" i="18" s="1"/>
  <c r="B5740" i="18"/>
  <c r="D5740" i="18" s="1"/>
  <c r="B5717" i="18"/>
  <c r="D5717" i="18" s="1"/>
  <c r="B5694" i="18"/>
  <c r="D5694" i="18" s="1"/>
  <c r="B5686" i="18"/>
  <c r="D5686" i="18" s="1"/>
  <c r="B5655" i="18"/>
  <c r="D5655" i="18" s="1"/>
  <c r="B5625" i="18"/>
  <c r="D5625" i="18" s="1"/>
  <c r="B5617" i="18"/>
  <c r="D5617" i="18" s="1"/>
  <c r="B5609" i="18"/>
  <c r="D5609" i="18" s="1"/>
  <c r="B5602" i="18"/>
  <c r="D5602" i="18" s="1"/>
  <c r="B5573" i="18"/>
  <c r="D5573" i="18" s="1"/>
  <c r="B5566" i="18"/>
  <c r="D5566" i="18" s="1"/>
  <c r="B5537" i="18"/>
  <c r="D5537" i="18" s="1"/>
  <c r="B5530" i="18"/>
  <c r="D5530" i="18" s="1"/>
  <c r="B5501" i="18"/>
  <c r="D5501" i="18" s="1"/>
  <c r="B5494" i="18"/>
  <c r="D5494" i="18" s="1"/>
  <c r="B5465" i="18"/>
  <c r="D5465" i="18" s="1"/>
  <c r="B5458" i="18"/>
  <c r="D5458" i="18" s="1"/>
  <c r="B5429" i="18"/>
  <c r="D5429" i="18" s="1"/>
  <c r="B5422" i="18"/>
  <c r="D5422" i="18" s="1"/>
  <c r="B5393" i="18"/>
  <c r="D5393" i="18" s="1"/>
  <c r="B5380" i="18"/>
  <c r="D5380" i="18" s="1"/>
  <c r="B5367" i="18"/>
  <c r="D5367" i="18" s="1"/>
  <c r="B5354" i="18"/>
  <c r="D5354" i="18" s="1"/>
  <c r="B6091" i="18"/>
  <c r="D6091" i="18" s="1"/>
  <c r="B6073" i="18"/>
  <c r="D6073" i="18" s="1"/>
  <c r="B6048" i="18"/>
  <c r="D6048" i="18" s="1"/>
  <c r="B6022" i="18"/>
  <c r="D6022" i="18" s="1"/>
  <c r="B6013" i="18"/>
  <c r="D6013" i="18" s="1"/>
  <c r="B6004" i="18"/>
  <c r="D6004" i="18" s="1"/>
  <c r="B5961" i="18"/>
  <c r="D5961" i="18" s="1"/>
  <c r="B5926" i="18"/>
  <c r="D5926" i="18" s="1"/>
  <c r="B5875" i="18"/>
  <c r="D5875" i="18" s="1"/>
  <c r="B5857" i="18"/>
  <c r="D5857" i="18" s="1"/>
  <c r="B5832" i="18"/>
  <c r="D5832" i="18" s="1"/>
  <c r="B5806" i="18"/>
  <c r="D5806" i="18" s="1"/>
  <c r="B5797" i="18"/>
  <c r="D5797" i="18" s="1"/>
  <c r="B5788" i="18"/>
  <c r="D5788" i="18" s="1"/>
  <c r="B5755" i="18"/>
  <c r="D5755" i="18" s="1"/>
  <c r="B5724" i="18"/>
  <c r="D5724" i="18" s="1"/>
  <c r="B5709" i="18"/>
  <c r="D5709" i="18" s="1"/>
  <c r="B5670" i="18"/>
  <c r="D5670" i="18" s="1"/>
  <c r="B5663" i="18"/>
  <c r="D5663" i="18" s="1"/>
  <c r="B5647" i="18"/>
  <c r="D5647" i="18" s="1"/>
  <c r="B5639" i="18"/>
  <c r="D5639" i="18" s="1"/>
  <c r="B5632" i="18"/>
  <c r="D5632" i="18" s="1"/>
  <c r="B5594" i="18"/>
  <c r="D5594" i="18" s="1"/>
  <c r="B5587" i="18"/>
  <c r="D5587" i="18" s="1"/>
  <c r="B5558" i="18"/>
  <c r="D5558" i="18" s="1"/>
  <c r="B5551" i="18"/>
  <c r="D5551" i="18" s="1"/>
  <c r="B5522" i="18"/>
  <c r="D5522" i="18" s="1"/>
  <c r="B5515" i="18"/>
  <c r="D5515" i="18" s="1"/>
  <c r="B5486" i="18"/>
  <c r="D5486" i="18" s="1"/>
  <c r="B5479" i="18"/>
  <c r="D5479" i="18" s="1"/>
  <c r="B5450" i="18"/>
  <c r="D5450" i="18" s="1"/>
  <c r="B5443" i="18"/>
  <c r="D5443" i="18" s="1"/>
  <c r="B5414" i="18"/>
  <c r="D5414" i="18" s="1"/>
  <c r="B5407" i="18"/>
  <c r="D5407" i="18" s="1"/>
  <c r="B5386" i="18"/>
  <c r="D5386" i="18" s="1"/>
  <c r="B5373" i="18"/>
  <c r="D5373" i="18" s="1"/>
  <c r="B5360" i="18"/>
  <c r="D5360" i="18" s="1"/>
  <c r="B5347" i="18"/>
  <c r="D5347" i="18" s="1"/>
  <c r="B5327" i="18"/>
  <c r="D5327" i="18" s="1"/>
  <c r="B5314" i="18"/>
  <c r="D5314" i="18" s="1"/>
  <c r="B5301" i="18"/>
  <c r="D5301" i="18" s="1"/>
  <c r="B5288" i="18"/>
  <c r="D5288" i="18" s="1"/>
  <c r="B5275" i="18"/>
  <c r="D5275" i="18" s="1"/>
  <c r="B5269" i="18"/>
  <c r="D5269" i="18" s="1"/>
  <c r="B5263" i="18"/>
  <c r="D5263" i="18" s="1"/>
  <c r="B5257" i="18"/>
  <c r="D5257" i="18" s="1"/>
  <c r="B5249" i="18"/>
  <c r="B5233" i="18"/>
  <c r="B5213" i="18"/>
  <c r="B5197" i="18"/>
  <c r="B5179" i="18"/>
  <c r="B5163" i="18"/>
  <c r="B5145" i="18"/>
  <c r="B5127" i="18"/>
  <c r="B5109" i="18"/>
  <c r="B6099" i="18"/>
  <c r="D6099" i="18" s="1"/>
  <c r="B6030" i="18"/>
  <c r="D6030" i="18" s="1"/>
  <c r="B5995" i="18"/>
  <c r="D5995" i="18" s="1"/>
  <c r="B5952" i="18"/>
  <c r="D5952" i="18" s="1"/>
  <c r="B5943" i="18"/>
  <c r="D5943" i="18" s="1"/>
  <c r="B5934" i="18"/>
  <c r="D5934" i="18" s="1"/>
  <c r="B5883" i="18"/>
  <c r="D5883" i="18" s="1"/>
  <c r="B5814" i="18"/>
  <c r="D5814" i="18" s="1"/>
  <c r="B5779" i="18"/>
  <c r="D5779" i="18" s="1"/>
  <c r="B5771" i="18"/>
  <c r="D5771" i="18" s="1"/>
  <c r="B5763" i="18"/>
  <c r="D5763" i="18" s="1"/>
  <c r="B5739" i="18"/>
  <c r="D5739" i="18" s="1"/>
  <c r="B5716" i="18"/>
  <c r="D5716" i="18" s="1"/>
  <c r="B5693" i="18"/>
  <c r="D5693" i="18" s="1"/>
  <c r="B5685" i="18"/>
  <c r="D5685" i="18" s="1"/>
  <c r="B5677" i="18"/>
  <c r="D5677" i="18" s="1"/>
  <c r="B5608" i="18"/>
  <c r="D5608" i="18" s="1"/>
  <c r="B5579" i="18"/>
  <c r="D5579" i="18" s="1"/>
  <c r="B5572" i="18"/>
  <c r="D5572" i="18" s="1"/>
  <c r="B5543" i="18"/>
  <c r="D5543" i="18" s="1"/>
  <c r="B5536" i="18"/>
  <c r="D5536" i="18" s="1"/>
  <c r="B5507" i="18"/>
  <c r="D5507" i="18" s="1"/>
  <c r="B5500" i="18"/>
  <c r="D5500" i="18" s="1"/>
  <c r="B5471" i="18"/>
  <c r="D5471" i="18" s="1"/>
  <c r="B5464" i="18"/>
  <c r="D5464" i="18" s="1"/>
  <c r="B5435" i="18"/>
  <c r="D5435" i="18" s="1"/>
  <c r="B5428" i="18"/>
  <c r="D5428" i="18" s="1"/>
  <c r="B5399" i="18"/>
  <c r="D5399" i="18" s="1"/>
  <c r="B5392" i="18"/>
  <c r="D5392" i="18" s="1"/>
  <c r="B5379" i="18"/>
  <c r="D5379" i="18" s="1"/>
  <c r="B5366" i="18"/>
  <c r="D5366" i="18" s="1"/>
  <c r="B5353" i="18"/>
  <c r="D5353" i="18" s="1"/>
  <c r="B5333" i="18"/>
  <c r="D5333" i="18" s="1"/>
  <c r="B5320" i="18"/>
  <c r="D5320" i="18" s="1"/>
  <c r="B5307" i="18"/>
  <c r="D5307" i="18" s="1"/>
  <c r="B5294" i="18"/>
  <c r="D5294" i="18" s="1"/>
  <c r="B5281" i="18"/>
  <c r="D5281" i="18" s="1"/>
  <c r="B5248" i="18"/>
  <c r="B5229" i="18"/>
  <c r="B5212" i="18"/>
  <c r="B5195" i="18"/>
  <c r="B5178" i="18"/>
  <c r="B5162" i="18"/>
  <c r="B5143" i="18"/>
  <c r="B5126" i="18"/>
  <c r="B5108" i="18"/>
  <c r="B5092" i="18"/>
  <c r="B5075" i="18"/>
  <c r="B5057" i="18"/>
  <c r="B5039" i="18"/>
  <c r="B5022" i="18"/>
  <c r="B5006" i="18"/>
  <c r="B4988" i="18"/>
  <c r="B4971" i="18"/>
  <c r="B4952" i="18"/>
  <c r="B4936" i="18"/>
  <c r="B6106" i="18"/>
  <c r="D6106" i="18" s="1"/>
  <c r="B6055" i="18"/>
  <c r="D6055" i="18" s="1"/>
  <c r="B6037" i="18"/>
  <c r="D6037" i="18" s="1"/>
  <c r="B6012" i="18"/>
  <c r="D6012" i="18" s="1"/>
  <c r="B5986" i="18"/>
  <c r="D5986" i="18" s="1"/>
  <c r="B5977" i="18"/>
  <c r="D5977" i="18" s="1"/>
  <c r="B5968" i="18"/>
  <c r="D5968" i="18" s="1"/>
  <c r="B5925" i="18"/>
  <c r="D5925" i="18" s="1"/>
  <c r="B5890" i="18"/>
  <c r="D5890" i="18" s="1"/>
  <c r="B5839" i="18"/>
  <c r="D5839" i="18" s="1"/>
  <c r="B5821" i="18"/>
  <c r="D5821" i="18" s="1"/>
  <c r="B5796" i="18"/>
  <c r="D5796" i="18" s="1"/>
  <c r="B5730" i="18"/>
  <c r="D5730" i="18" s="1"/>
  <c r="B5723" i="18"/>
  <c r="D5723" i="18" s="1"/>
  <c r="B5653" i="18"/>
  <c r="D5653" i="18" s="1"/>
  <c r="B5638" i="18"/>
  <c r="D5638" i="18" s="1"/>
  <c r="B5631" i="18"/>
  <c r="D5631" i="18" s="1"/>
  <c r="B5600" i="18"/>
  <c r="D5600" i="18" s="1"/>
  <c r="B5593" i="18"/>
  <c r="D5593" i="18" s="1"/>
  <c r="B5564" i="18"/>
  <c r="D5564" i="18" s="1"/>
  <c r="B5557" i="18"/>
  <c r="D5557" i="18" s="1"/>
  <c r="B5528" i="18"/>
  <c r="D5528" i="18" s="1"/>
  <c r="B5521" i="18"/>
  <c r="D5521" i="18" s="1"/>
  <c r="B5492" i="18"/>
  <c r="D5492" i="18" s="1"/>
  <c r="B5485" i="18"/>
  <c r="D5485" i="18" s="1"/>
  <c r="B5456" i="18"/>
  <c r="D5456" i="18" s="1"/>
  <c r="B5449" i="18"/>
  <c r="D5449" i="18" s="1"/>
  <c r="B5420" i="18"/>
  <c r="D5420" i="18" s="1"/>
  <c r="B5413" i="18"/>
  <c r="D5413" i="18" s="1"/>
  <c r="B5385" i="18"/>
  <c r="D5385" i="18" s="1"/>
  <c r="B5372" i="18"/>
  <c r="D5372" i="18" s="1"/>
  <c r="B5359" i="18"/>
  <c r="D5359" i="18" s="1"/>
  <c r="B5339" i="18"/>
  <c r="D5339" i="18" s="1"/>
  <c r="B5326" i="18"/>
  <c r="D5326" i="18" s="1"/>
  <c r="B5313" i="18"/>
  <c r="D5313" i="18" s="1"/>
  <c r="B5300" i="18"/>
  <c r="D5300" i="18" s="1"/>
  <c r="B5287" i="18"/>
  <c r="D5287" i="18" s="1"/>
  <c r="B5274" i="18"/>
  <c r="D5274" i="18" s="1"/>
  <c r="B5268" i="18"/>
  <c r="D5268" i="18" s="1"/>
  <c r="B5262" i="18"/>
  <c r="D5262" i="18" s="1"/>
  <c r="B5256" i="18"/>
  <c r="D5256" i="18" s="1"/>
  <c r="B5247" i="18"/>
  <c r="B5227" i="18"/>
  <c r="B5211" i="18"/>
  <c r="B5193" i="18"/>
  <c r="B5177" i="18"/>
  <c r="B5161" i="18"/>
  <c r="B5141" i="18"/>
  <c r="B5125" i="18"/>
  <c r="B5107" i="18"/>
  <c r="B5091" i="18"/>
  <c r="B5073" i="18"/>
  <c r="B5055" i="18"/>
  <c r="B5037" i="18"/>
  <c r="B5021" i="18"/>
  <c r="B5005" i="18"/>
  <c r="B4987" i="18"/>
  <c r="B4969" i="18"/>
  <c r="B4951" i="18"/>
  <c r="B4935" i="18"/>
  <c r="B4917" i="18"/>
  <c r="B4901" i="18"/>
  <c r="B4881" i="18"/>
  <c r="B4865" i="18"/>
  <c r="B4849" i="18"/>
  <c r="B4831" i="18"/>
  <c r="B4815" i="18"/>
  <c r="B4795" i="18"/>
  <c r="B4780" i="18"/>
  <c r="B4765" i="18"/>
  <c r="B4748" i="18"/>
  <c r="B4733" i="18"/>
  <c r="B4718" i="18"/>
  <c r="B4701" i="18"/>
  <c r="B4686" i="18"/>
  <c r="B4671" i="18"/>
  <c r="B4655" i="18"/>
  <c r="B4639" i="18"/>
  <c r="B4623" i="18"/>
  <c r="B4607" i="18"/>
  <c r="B4591" i="18"/>
  <c r="B4576" i="18"/>
  <c r="B4561" i="18"/>
  <c r="B4544" i="18"/>
  <c r="B4529" i="18"/>
  <c r="B6105" i="18"/>
  <c r="D6105" i="18" s="1"/>
  <c r="B6070" i="18"/>
  <c r="D6070" i="18" s="1"/>
  <c r="B6019" i="18"/>
  <c r="D6019" i="18" s="1"/>
  <c r="B6001" i="18"/>
  <c r="D6001" i="18" s="1"/>
  <c r="B5976" i="18"/>
  <c r="D5976" i="18" s="1"/>
  <c r="B5950" i="18"/>
  <c r="D5950" i="18" s="1"/>
  <c r="B5941" i="18"/>
  <c r="D5941" i="18" s="1"/>
  <c r="B5932" i="18"/>
  <c r="D5932" i="18" s="1"/>
  <c r="B5889" i="18"/>
  <c r="D5889" i="18" s="1"/>
  <c r="B5854" i="18"/>
  <c r="D5854" i="18" s="1"/>
  <c r="B5803" i="18"/>
  <c r="D5803" i="18" s="1"/>
  <c r="B5785" i="18"/>
  <c r="D5785" i="18" s="1"/>
  <c r="B5769" i="18"/>
  <c r="D5769" i="18" s="1"/>
  <c r="B5761" i="18"/>
  <c r="D5761" i="18" s="1"/>
  <c r="B5737" i="18"/>
  <c r="D5737" i="18" s="1"/>
  <c r="B5729" i="18"/>
  <c r="D5729" i="18" s="1"/>
  <c r="B5722" i="18"/>
  <c r="D5722" i="18" s="1"/>
  <c r="B5691" i="18"/>
  <c r="D5691" i="18" s="1"/>
  <c r="B5683" i="18"/>
  <c r="D5683" i="18" s="1"/>
  <c r="B5652" i="18"/>
  <c r="D5652" i="18" s="1"/>
  <c r="B5637" i="18"/>
  <c r="D5637" i="18" s="1"/>
  <c r="B5606" i="18"/>
  <c r="D5606" i="18" s="1"/>
  <c r="B5599" i="18"/>
  <c r="D5599" i="18" s="1"/>
  <c r="B5570" i="18"/>
  <c r="D5570" i="18" s="1"/>
  <c r="B5563" i="18"/>
  <c r="D5563" i="18" s="1"/>
  <c r="B5534" i="18"/>
  <c r="D5534" i="18" s="1"/>
  <c r="B5527" i="18"/>
  <c r="D5527" i="18" s="1"/>
  <c r="B5498" i="18"/>
  <c r="D5498" i="18" s="1"/>
  <c r="B5491" i="18"/>
  <c r="D5491" i="18" s="1"/>
  <c r="B6069" i="18"/>
  <c r="D6069" i="18" s="1"/>
  <c r="B6060" i="18"/>
  <c r="D6060" i="18" s="1"/>
  <c r="B5965" i="18"/>
  <c r="D5965" i="18" s="1"/>
  <c r="B5905" i="18"/>
  <c r="D5905" i="18" s="1"/>
  <c r="B5896" i="18"/>
  <c r="D5896" i="18" s="1"/>
  <c r="B5886" i="18"/>
  <c r="D5886" i="18" s="1"/>
  <c r="B5847" i="18"/>
  <c r="D5847" i="18" s="1"/>
  <c r="B5826" i="18"/>
  <c r="D5826" i="18" s="1"/>
  <c r="B5727" i="18"/>
  <c r="D5727" i="18" s="1"/>
  <c r="B5707" i="18"/>
  <c r="D5707" i="18" s="1"/>
  <c r="B5689" i="18"/>
  <c r="D5689" i="18" s="1"/>
  <c r="B5651" i="18"/>
  <c r="D5651" i="18" s="1"/>
  <c r="B5614" i="18"/>
  <c r="D5614" i="18" s="1"/>
  <c r="B5605" i="18"/>
  <c r="D5605" i="18" s="1"/>
  <c r="B5596" i="18"/>
  <c r="D5596" i="18" s="1"/>
  <c r="B5578" i="18"/>
  <c r="D5578" i="18" s="1"/>
  <c r="B5569" i="18"/>
  <c r="D5569" i="18" s="1"/>
  <c r="B5560" i="18"/>
  <c r="D5560" i="18" s="1"/>
  <c r="B5542" i="18"/>
  <c r="D5542" i="18" s="1"/>
  <c r="B5533" i="18"/>
  <c r="D5533" i="18" s="1"/>
  <c r="B5524" i="18"/>
  <c r="D5524" i="18" s="1"/>
  <c r="B5506" i="18"/>
  <c r="D5506" i="18" s="1"/>
  <c r="B5497" i="18"/>
  <c r="D5497" i="18" s="1"/>
  <c r="B5488" i="18"/>
  <c r="D5488" i="18" s="1"/>
  <c r="B5470" i="18"/>
  <c r="D5470" i="18" s="1"/>
  <c r="B5453" i="18"/>
  <c r="D5453" i="18" s="1"/>
  <c r="B5410" i="18"/>
  <c r="D5410" i="18" s="1"/>
  <c r="B5362" i="18"/>
  <c r="D5362" i="18" s="1"/>
  <c r="B5332" i="18"/>
  <c r="D5332" i="18" s="1"/>
  <c r="B5295" i="18"/>
  <c r="D5295" i="18" s="1"/>
  <c r="B5250" i="18"/>
  <c r="B5224" i="18"/>
  <c r="B5203" i="18"/>
  <c r="B5180" i="18"/>
  <c r="B5154" i="18"/>
  <c r="B5133" i="18"/>
  <c r="B5111" i="18"/>
  <c r="B5089" i="18"/>
  <c r="B5067" i="18"/>
  <c r="B5047" i="18"/>
  <c r="B5025" i="18"/>
  <c r="B5007" i="18"/>
  <c r="B4983" i="18"/>
  <c r="B4963" i="18"/>
  <c r="B4945" i="18"/>
  <c r="B4923" i="18"/>
  <c r="B4904" i="18"/>
  <c r="B4887" i="18"/>
  <c r="B4866" i="18"/>
  <c r="B4847" i="18"/>
  <c r="B4829" i="18"/>
  <c r="B4808" i="18"/>
  <c r="B4791" i="18"/>
  <c r="B4773" i="18"/>
  <c r="B4757" i="18"/>
  <c r="B4741" i="18"/>
  <c r="B4722" i="18"/>
  <c r="B4706" i="18"/>
  <c r="B4688" i="18"/>
  <c r="B4672" i="18"/>
  <c r="B4653" i="18"/>
  <c r="B4636" i="18"/>
  <c r="B4619" i="18"/>
  <c r="B4602" i="18"/>
  <c r="B4586" i="18"/>
  <c r="B4568" i="18"/>
  <c r="B4551" i="18"/>
  <c r="B4533" i="18"/>
  <c r="B4518" i="18"/>
  <c r="B4504" i="18"/>
  <c r="B4491" i="18"/>
  <c r="B4478" i="18"/>
  <c r="B4465" i="18"/>
  <c r="B4451" i="18"/>
  <c r="B4438" i="18"/>
  <c r="B4425" i="18"/>
  <c r="B4412" i="18"/>
  <c r="B4399" i="18"/>
  <c r="B4386" i="18"/>
  <c r="B4373" i="18"/>
  <c r="B4360" i="18"/>
  <c r="B4348" i="18"/>
  <c r="B4336" i="18"/>
  <c r="B4324" i="18"/>
  <c r="B6078" i="18"/>
  <c r="D6078" i="18" s="1"/>
  <c r="B5955" i="18"/>
  <c r="D5955" i="18" s="1"/>
  <c r="B5923" i="18"/>
  <c r="D5923" i="18" s="1"/>
  <c r="B5914" i="18"/>
  <c r="D5914" i="18" s="1"/>
  <c r="B5775" i="18"/>
  <c r="D5775" i="18" s="1"/>
  <c r="B5745" i="18"/>
  <c r="D5745" i="18" s="1"/>
  <c r="B5736" i="18"/>
  <c r="D5736" i="18" s="1"/>
  <c r="B5698" i="18"/>
  <c r="D5698" i="18" s="1"/>
  <c r="B5622" i="18"/>
  <c r="D5622" i="18" s="1"/>
  <c r="B5461" i="18"/>
  <c r="D5461" i="18" s="1"/>
  <c r="B5426" i="18"/>
  <c r="D5426" i="18" s="1"/>
  <c r="B5401" i="18"/>
  <c r="D5401" i="18" s="1"/>
  <c r="B5377" i="18"/>
  <c r="D5377" i="18" s="1"/>
  <c r="B5369" i="18"/>
  <c r="D5369" i="18" s="1"/>
  <c r="B5324" i="18"/>
  <c r="D5324" i="18" s="1"/>
  <c r="B5317" i="18"/>
  <c r="D5317" i="18" s="1"/>
  <c r="B5309" i="18"/>
  <c r="D5309" i="18" s="1"/>
  <c r="B5302" i="18"/>
  <c r="D5302" i="18" s="1"/>
  <c r="B5279" i="18"/>
  <c r="D5279" i="18" s="1"/>
  <c r="B5272" i="18"/>
  <c r="D5272" i="18" s="1"/>
  <c r="B5265" i="18"/>
  <c r="D5265" i="18" s="1"/>
  <c r="B5258" i="18"/>
  <c r="D5258" i="18" s="1"/>
  <c r="B5245" i="18"/>
  <c r="B5223" i="18"/>
  <c r="B5201" i="18"/>
  <c r="B5176" i="18"/>
  <c r="B5153" i="18"/>
  <c r="B5132" i="18"/>
  <c r="B5106" i="18"/>
  <c r="B5085" i="18"/>
  <c r="B5066" i="18"/>
  <c r="B5046" i="18"/>
  <c r="B5024" i="18"/>
  <c r="B5003" i="18"/>
  <c r="B4982" i="18"/>
  <c r="B4962" i="18"/>
  <c r="B4941" i="18"/>
  <c r="B4922" i="18"/>
  <c r="B4903" i="18"/>
  <c r="B4885" i="18"/>
  <c r="B4864" i="18"/>
  <c r="B4845" i="18"/>
  <c r="B4827" i="18"/>
  <c r="B4807" i="18"/>
  <c r="B4790" i="18"/>
  <c r="B4772" i="18"/>
  <c r="B4756" i="18"/>
  <c r="B4737" i="18"/>
  <c r="B4721" i="18"/>
  <c r="B4705" i="18"/>
  <c r="B4687" i="18"/>
  <c r="B4670" i="18"/>
  <c r="B4651" i="18"/>
  <c r="B4635" i="18"/>
  <c r="B4617" i="18"/>
  <c r="B4601" i="18"/>
  <c r="B4585" i="18"/>
  <c r="B4567" i="18"/>
  <c r="B4550" i="18"/>
  <c r="B4532" i="18"/>
  <c r="B4517" i="18"/>
  <c r="B4503" i="18"/>
  <c r="B4490" i="18"/>
  <c r="B4477" i="18"/>
  <c r="B4463" i="18"/>
  <c r="B4450" i="18"/>
  <c r="B4437" i="18"/>
  <c r="B4424" i="18"/>
  <c r="B4411" i="18"/>
  <c r="B4398" i="18"/>
  <c r="B4385" i="18"/>
  <c r="B4372" i="18"/>
  <c r="B4359" i="18"/>
  <c r="B4347" i="18"/>
  <c r="B4335" i="18"/>
  <c r="B4323" i="18"/>
  <c r="B4311" i="18"/>
  <c r="B4299" i="18"/>
  <c r="B4287" i="18"/>
  <c r="B4275" i="18"/>
  <c r="B4263" i="18"/>
  <c r="B4251" i="18"/>
  <c r="B4239" i="18"/>
  <c r="B4227" i="18"/>
  <c r="B4215" i="18"/>
  <c r="B6087" i="18"/>
  <c r="D6087" i="18" s="1"/>
  <c r="B6027" i="18"/>
  <c r="D6027" i="18" s="1"/>
  <c r="B6006" i="18"/>
  <c r="D6006" i="18" s="1"/>
  <c r="B5904" i="18"/>
  <c r="D5904" i="18" s="1"/>
  <c r="B5835" i="18"/>
  <c r="D5835" i="18" s="1"/>
  <c r="B5753" i="18"/>
  <c r="D5753" i="18" s="1"/>
  <c r="B5706" i="18"/>
  <c r="D5706" i="18" s="1"/>
  <c r="B5668" i="18"/>
  <c r="D5668" i="18" s="1"/>
  <c r="B5650" i="18"/>
  <c r="D5650" i="18" s="1"/>
  <c r="B5613" i="18"/>
  <c r="D5613" i="18" s="1"/>
  <c r="B5585" i="18"/>
  <c r="D5585" i="18" s="1"/>
  <c r="B5549" i="18"/>
  <c r="D5549" i="18" s="1"/>
  <c r="B5513" i="18"/>
  <c r="D5513" i="18" s="1"/>
  <c r="B5477" i="18"/>
  <c r="D5477" i="18" s="1"/>
  <c r="B5452" i="18"/>
  <c r="D5452" i="18" s="1"/>
  <c r="B5434" i="18"/>
  <c r="D5434" i="18" s="1"/>
  <c r="B5417" i="18"/>
  <c r="D5417" i="18" s="1"/>
  <c r="B5384" i="18"/>
  <c r="D5384" i="18" s="1"/>
  <c r="B5361" i="18"/>
  <c r="D5361" i="18" s="1"/>
  <c r="B5345" i="18"/>
  <c r="D5345" i="18" s="1"/>
  <c r="B5338" i="18"/>
  <c r="D5338" i="18" s="1"/>
  <c r="B5331" i="18"/>
  <c r="D5331" i="18" s="1"/>
  <c r="B5241" i="18"/>
  <c r="B5222" i="18"/>
  <c r="B5199" i="18"/>
  <c r="B5175" i="18"/>
  <c r="B5152" i="18"/>
  <c r="B5131" i="18"/>
  <c r="B5105" i="18"/>
  <c r="B5083" i="18"/>
  <c r="B5065" i="18"/>
  <c r="B5045" i="18"/>
  <c r="B5023" i="18"/>
  <c r="B5001" i="18"/>
  <c r="B4981" i="18"/>
  <c r="B4961" i="18"/>
  <c r="B4939" i="18"/>
  <c r="B4921" i="18"/>
  <c r="B4902" i="18"/>
  <c r="B4880" i="18"/>
  <c r="B4863" i="18"/>
  <c r="B4844" i="18"/>
  <c r="B4825" i="18"/>
  <c r="B4806" i="18"/>
  <c r="B4789" i="18"/>
  <c r="B4771" i="18"/>
  <c r="B4755" i="18"/>
  <c r="B4736" i="18"/>
  <c r="B4720" i="18"/>
  <c r="B4703" i="18"/>
  <c r="B4685" i="18"/>
  <c r="B4669" i="18"/>
  <c r="B4650" i="18"/>
  <c r="B4634" i="18"/>
  <c r="B4616" i="18"/>
  <c r="B4600" i="18"/>
  <c r="B4583" i="18"/>
  <c r="B4565" i="18"/>
  <c r="B4549" i="18"/>
  <c r="B4531" i="18"/>
  <c r="B4516" i="18"/>
  <c r="B4502" i="18"/>
  <c r="B4489" i="18"/>
  <c r="B4475" i="18"/>
  <c r="B4462" i="18"/>
  <c r="B4449" i="18"/>
  <c r="B4436" i="18"/>
  <c r="B4423" i="18"/>
  <c r="B4410" i="18"/>
  <c r="B4397" i="18"/>
  <c r="B4384" i="18"/>
  <c r="B4371" i="18"/>
  <c r="B4358" i="18"/>
  <c r="B4346" i="18"/>
  <c r="B6096" i="18"/>
  <c r="D6096" i="18" s="1"/>
  <c r="B6067" i="18"/>
  <c r="D6067" i="18" s="1"/>
  <c r="B5922" i="18"/>
  <c r="D5922" i="18" s="1"/>
  <c r="B5782" i="18"/>
  <c r="D5782" i="18" s="1"/>
  <c r="B5735" i="18"/>
  <c r="D5735" i="18" s="1"/>
  <c r="B5697" i="18"/>
  <c r="D5697" i="18" s="1"/>
  <c r="B5658" i="18"/>
  <c r="D5658" i="18" s="1"/>
  <c r="B5621" i="18"/>
  <c r="D5621" i="18" s="1"/>
  <c r="B5603" i="18"/>
  <c r="D5603" i="18" s="1"/>
  <c r="B5576" i="18"/>
  <c r="D5576" i="18" s="1"/>
  <c r="B5567" i="18"/>
  <c r="D5567" i="18" s="1"/>
  <c r="B5540" i="18"/>
  <c r="D5540" i="18" s="1"/>
  <c r="B5531" i="18"/>
  <c r="D5531" i="18" s="1"/>
  <c r="B5504" i="18"/>
  <c r="D5504" i="18" s="1"/>
  <c r="B5495" i="18"/>
  <c r="D5495" i="18" s="1"/>
  <c r="B5468" i="18"/>
  <c r="D5468" i="18" s="1"/>
  <c r="B5425" i="18"/>
  <c r="D5425" i="18" s="1"/>
  <c r="B5391" i="18"/>
  <c r="D5391" i="18" s="1"/>
  <c r="B5368" i="18"/>
  <c r="D5368" i="18" s="1"/>
  <c r="B5323" i="18"/>
  <c r="D5323" i="18" s="1"/>
  <c r="B5308" i="18"/>
  <c r="D5308" i="18" s="1"/>
  <c r="B5293" i="18"/>
  <c r="D5293" i="18" s="1"/>
  <c r="B5285" i="18"/>
  <c r="D5285" i="18" s="1"/>
  <c r="B5278" i="18"/>
  <c r="D5278" i="18" s="1"/>
  <c r="B5271" i="18"/>
  <c r="D5271" i="18" s="1"/>
  <c r="B5264" i="18"/>
  <c r="D5264" i="18" s="1"/>
  <c r="B5240" i="18"/>
  <c r="B5221" i="18"/>
  <c r="B5198" i="18"/>
  <c r="B5173" i="18"/>
  <c r="B5151" i="18"/>
  <c r="B5129" i="18"/>
  <c r="B5104" i="18"/>
  <c r="B5082" i="18"/>
  <c r="B5063" i="18"/>
  <c r="B5043" i="18"/>
  <c r="B5020" i="18"/>
  <c r="B4999" i="18"/>
  <c r="B4979" i="18"/>
  <c r="B4960" i="18"/>
  <c r="B4938" i="18"/>
  <c r="B4919" i="18"/>
  <c r="B4899" i="18"/>
  <c r="B4879" i="18"/>
  <c r="B4862" i="18"/>
  <c r="B4843" i="18"/>
  <c r="B4823" i="18"/>
  <c r="B4805" i="18"/>
  <c r="B4787" i="18"/>
  <c r="B4770" i="18"/>
  <c r="B4753" i="18"/>
  <c r="B4735" i="18"/>
  <c r="B4719" i="18"/>
  <c r="B4700" i="18"/>
  <c r="B4684" i="18"/>
  <c r="B4665" i="18"/>
  <c r="B4649" i="18"/>
  <c r="B4633" i="18"/>
  <c r="B4615" i="18"/>
  <c r="B4599" i="18"/>
  <c r="B4581" i="18"/>
  <c r="B4564" i="18"/>
  <c r="B4547" i="18"/>
  <c r="B4530" i="18"/>
  <c r="B4515" i="18"/>
  <c r="B4501" i="18"/>
  <c r="B4487" i="18"/>
  <c r="B4474" i="18"/>
  <c r="B4461" i="18"/>
  <c r="B4448" i="18"/>
  <c r="B4435" i="18"/>
  <c r="B4422" i="18"/>
  <c r="B4409" i="18"/>
  <c r="B4396" i="18"/>
  <c r="B6076" i="18"/>
  <c r="D6076" i="18" s="1"/>
  <c r="B6015" i="18"/>
  <c r="D6015" i="18" s="1"/>
  <c r="B5994" i="18"/>
  <c r="D5994" i="18" s="1"/>
  <c r="B5853" i="18"/>
  <c r="D5853" i="18" s="1"/>
  <c r="B5844" i="18"/>
  <c r="D5844" i="18" s="1"/>
  <c r="B5752" i="18"/>
  <c r="D5752" i="18" s="1"/>
  <c r="B5743" i="18"/>
  <c r="D5743" i="18" s="1"/>
  <c r="B5676" i="18"/>
  <c r="D5676" i="18" s="1"/>
  <c r="B5667" i="18"/>
  <c r="D5667" i="18" s="1"/>
  <c r="B5584" i="18"/>
  <c r="D5584" i="18" s="1"/>
  <c r="B5548" i="18"/>
  <c r="D5548" i="18" s="1"/>
  <c r="B5512" i="18"/>
  <c r="D5512" i="18" s="1"/>
  <c r="B5476" i="18"/>
  <c r="D5476" i="18" s="1"/>
  <c r="B5459" i="18"/>
  <c r="D5459" i="18" s="1"/>
  <c r="B5441" i="18"/>
  <c r="D5441" i="18" s="1"/>
  <c r="B5416" i="18"/>
  <c r="D5416" i="18" s="1"/>
  <c r="B5383" i="18"/>
  <c r="D5383" i="18" s="1"/>
  <c r="B5375" i="18"/>
  <c r="D5375" i="18" s="1"/>
  <c r="B5351" i="18"/>
  <c r="D5351" i="18" s="1"/>
  <c r="B5344" i="18"/>
  <c r="D5344" i="18" s="1"/>
  <c r="B5337" i="18"/>
  <c r="D5337" i="18" s="1"/>
  <c r="B5330" i="18"/>
  <c r="D5330" i="18" s="1"/>
  <c r="B5315" i="18"/>
  <c r="D5315" i="18" s="1"/>
  <c r="B5239" i="18"/>
  <c r="B5219" i="18"/>
  <c r="B5192" i="18"/>
  <c r="B5169" i="18"/>
  <c r="B5150" i="18"/>
  <c r="B5123" i="18"/>
  <c r="B5103" i="18"/>
  <c r="B5081" i="18"/>
  <c r="B5061" i="18"/>
  <c r="B5041" i="18"/>
  <c r="B5019" i="18"/>
  <c r="B4997" i="18"/>
  <c r="B4977" i="18"/>
  <c r="B4959" i="18"/>
  <c r="B4937" i="18"/>
  <c r="B4916" i="18"/>
  <c r="B4897" i="18"/>
  <c r="B4878" i="18"/>
  <c r="B4861" i="18"/>
  <c r="B4841" i="18"/>
  <c r="B4821" i="18"/>
  <c r="B4804" i="18"/>
  <c r="B4785" i="18"/>
  <c r="B4769" i="18"/>
  <c r="B4751" i="18"/>
  <c r="B4734" i="18"/>
  <c r="B4717" i="18"/>
  <c r="B4699" i="18"/>
  <c r="B4683" i="18"/>
  <c r="B4664" i="18"/>
  <c r="B4648" i="18"/>
  <c r="B4631" i="18"/>
  <c r="B4614" i="18"/>
  <c r="B4598" i="18"/>
  <c r="B4579" i="18"/>
  <c r="B4563" i="18"/>
  <c r="B4545" i="18"/>
  <c r="B4528" i="18"/>
  <c r="B4514" i="18"/>
  <c r="B4499" i="18"/>
  <c r="B4486" i="18"/>
  <c r="B4473" i="18"/>
  <c r="B4460" i="18"/>
  <c r="B4447" i="18"/>
  <c r="B4434" i="18"/>
  <c r="B4421" i="18"/>
  <c r="B4408" i="18"/>
  <c r="B4395" i="18"/>
  <c r="B4382" i="18"/>
  <c r="B4369" i="18"/>
  <c r="B4356" i="18"/>
  <c r="B4344" i="18"/>
  <c r="B4332" i="18"/>
  <c r="B4320" i="18"/>
  <c r="B4308" i="18"/>
  <c r="B4296" i="18"/>
  <c r="B4284" i="18"/>
  <c r="B4272" i="18"/>
  <c r="B4260" i="18"/>
  <c r="B4248" i="18"/>
  <c r="B4236" i="18"/>
  <c r="B4224" i="18"/>
  <c r="B4212" i="18"/>
  <c r="B4200" i="18"/>
  <c r="B4188" i="18"/>
  <c r="B4176" i="18"/>
  <c r="B4164" i="18"/>
  <c r="B4152" i="18"/>
  <c r="B4140" i="18"/>
  <c r="B4128" i="18"/>
  <c r="B4116" i="18"/>
  <c r="B4104" i="18"/>
  <c r="B4092" i="18"/>
  <c r="B4080" i="18"/>
  <c r="B4068" i="18"/>
  <c r="B4056" i="18"/>
  <c r="B4044" i="18"/>
  <c r="B4032" i="18"/>
  <c r="B4020" i="18"/>
  <c r="B4008" i="18"/>
  <c r="B3996" i="18"/>
  <c r="B3984" i="18"/>
  <c r="B3972" i="18"/>
  <c r="B3960" i="18"/>
  <c r="B3948" i="18"/>
  <c r="B3936" i="18"/>
  <c r="B3924" i="18"/>
  <c r="B3912" i="18"/>
  <c r="B3900" i="18"/>
  <c r="B3888" i="18"/>
  <c r="B3876" i="18"/>
  <c r="B3864" i="18"/>
  <c r="B3852" i="18"/>
  <c r="B3840" i="18"/>
  <c r="B3828" i="18"/>
  <c r="B3816" i="18"/>
  <c r="B3804" i="18"/>
  <c r="B3792" i="18"/>
  <c r="B3780" i="18"/>
  <c r="B3768" i="18"/>
  <c r="B3756" i="18"/>
  <c r="B3744" i="18"/>
  <c r="B3732" i="18"/>
  <c r="B3720" i="18"/>
  <c r="B3708" i="18"/>
  <c r="B3696" i="18"/>
  <c r="B3684" i="18"/>
  <c r="B3672" i="18"/>
  <c r="B3660" i="18"/>
  <c r="B3648" i="18"/>
  <c r="B3636" i="18"/>
  <c r="B3624" i="18"/>
  <c r="B3612" i="18"/>
  <c r="B3600" i="18"/>
  <c r="B3588" i="18"/>
  <c r="B3576" i="18"/>
  <c r="B3564" i="18"/>
  <c r="B3552" i="18"/>
  <c r="B3540" i="18"/>
  <c r="B3528" i="18"/>
  <c r="B3516" i="18"/>
  <c r="B3504" i="18"/>
  <c r="B6103" i="18"/>
  <c r="D6103" i="18" s="1"/>
  <c r="B6094" i="18"/>
  <c r="D6094" i="18" s="1"/>
  <c r="B6024" i="18"/>
  <c r="D6024" i="18" s="1"/>
  <c r="B5940" i="18"/>
  <c r="D5940" i="18" s="1"/>
  <c r="B5929" i="18"/>
  <c r="D5929" i="18" s="1"/>
  <c r="B5871" i="18"/>
  <c r="D5871" i="18" s="1"/>
  <c r="B5811" i="18"/>
  <c r="D5811" i="18" s="1"/>
  <c r="B5790" i="18"/>
  <c r="D5790" i="18" s="1"/>
  <c r="B5742" i="18"/>
  <c r="D5742" i="18" s="1"/>
  <c r="B5627" i="18"/>
  <c r="D5627" i="18" s="1"/>
  <c r="B5619" i="18"/>
  <c r="D5619" i="18" s="1"/>
  <c r="B5591" i="18"/>
  <c r="D5591" i="18" s="1"/>
  <c r="B5555" i="18"/>
  <c r="D5555" i="18" s="1"/>
  <c r="B5519" i="18"/>
  <c r="D5519" i="18" s="1"/>
  <c r="B5483" i="18"/>
  <c r="D5483" i="18" s="1"/>
  <c r="B5440" i="18"/>
  <c r="D5440" i="18" s="1"/>
  <c r="B5423" i="18"/>
  <c r="D5423" i="18" s="1"/>
  <c r="B5405" i="18"/>
  <c r="D5405" i="18" s="1"/>
  <c r="B5374" i="18"/>
  <c r="D5374" i="18" s="1"/>
  <c r="B5350" i="18"/>
  <c r="D5350" i="18" s="1"/>
  <c r="B5343" i="18"/>
  <c r="D5343" i="18" s="1"/>
  <c r="B5336" i="18"/>
  <c r="D5336" i="18" s="1"/>
  <c r="B5329" i="18"/>
  <c r="D5329" i="18" s="1"/>
  <c r="B5321" i="18"/>
  <c r="D5321" i="18" s="1"/>
  <c r="B5306" i="18"/>
  <c r="D5306" i="18" s="1"/>
  <c r="B5291" i="18"/>
  <c r="D5291" i="18" s="1"/>
  <c r="B5237" i="18"/>
  <c r="B5215" i="18"/>
  <c r="B5190" i="18"/>
  <c r="B5167" i="18"/>
  <c r="B5147" i="18"/>
  <c r="B5120" i="18"/>
  <c r="B5097" i="18"/>
  <c r="B5079" i="18"/>
  <c r="B5059" i="18"/>
  <c r="B5035" i="18"/>
  <c r="B5017" i="18"/>
  <c r="B4995" i="18"/>
  <c r="B4975" i="18"/>
  <c r="B4953" i="18"/>
  <c r="B4933" i="18"/>
  <c r="B4913" i="18"/>
  <c r="B4893" i="18"/>
  <c r="B4876" i="18"/>
  <c r="B4857" i="18"/>
  <c r="B4838" i="18"/>
  <c r="B4819" i="18"/>
  <c r="B4802" i="18"/>
  <c r="B4783" i="18"/>
  <c r="B4766" i="18"/>
  <c r="B4747" i="18"/>
  <c r="B4731" i="18"/>
  <c r="B4713" i="18"/>
  <c r="B4697" i="18"/>
  <c r="B4679" i="18"/>
  <c r="B4662" i="18"/>
  <c r="B4646" i="18"/>
  <c r="B4628" i="18"/>
  <c r="B4612" i="18"/>
  <c r="B4593" i="18"/>
  <c r="B4577" i="18"/>
  <c r="B4559" i="18"/>
  <c r="B4542" i="18"/>
  <c r="B4526" i="18"/>
  <c r="B4511" i="18"/>
  <c r="B4497" i="18"/>
  <c r="B4484" i="18"/>
  <c r="B4471" i="18"/>
  <c r="B4458" i="18"/>
  <c r="B4445" i="18"/>
  <c r="B4432" i="18"/>
  <c r="B4419" i="18"/>
  <c r="B4406" i="18"/>
  <c r="B4393" i="18"/>
  <c r="B4379" i="18"/>
  <c r="B4366" i="18"/>
  <c r="B4354" i="18"/>
  <c r="B4342" i="18"/>
  <c r="B4330" i="18"/>
  <c r="B4318" i="18"/>
  <c r="B4306" i="18"/>
  <c r="B4294" i="18"/>
  <c r="B4282" i="18"/>
  <c r="B4270" i="18"/>
  <c r="B4258" i="18"/>
  <c r="B4246" i="18"/>
  <c r="B4234" i="18"/>
  <c r="B4222" i="18"/>
  <c r="B4210" i="18"/>
  <c r="B4198" i="18"/>
  <c r="B4186" i="18"/>
  <c r="B4174" i="18"/>
  <c r="B4162" i="18"/>
  <c r="B4150" i="18"/>
  <c r="B4138" i="18"/>
  <c r="B6063" i="18"/>
  <c r="D6063" i="18" s="1"/>
  <c r="B5907" i="18"/>
  <c r="D5907" i="18" s="1"/>
  <c r="B5799" i="18"/>
  <c r="D5799" i="18" s="1"/>
  <c r="B5766" i="18"/>
  <c r="D5766" i="18" s="1"/>
  <c r="B5711" i="18"/>
  <c r="D5711" i="18" s="1"/>
  <c r="B5561" i="18"/>
  <c r="D5561" i="18" s="1"/>
  <c r="B5518" i="18"/>
  <c r="D5518" i="18" s="1"/>
  <c r="B5365" i="18"/>
  <c r="D5365" i="18" s="1"/>
  <c r="B5356" i="18"/>
  <c r="D5356" i="18" s="1"/>
  <c r="B5255" i="18"/>
  <c r="D5255" i="18" s="1"/>
  <c r="B5225" i="18"/>
  <c r="B5181" i="18"/>
  <c r="B5135" i="18"/>
  <c r="B5090" i="18"/>
  <c r="B5048" i="18"/>
  <c r="B5008" i="18"/>
  <c r="B4964" i="18"/>
  <c r="B4924" i="18"/>
  <c r="B4888" i="18"/>
  <c r="B4850" i="18"/>
  <c r="B4809" i="18"/>
  <c r="B4775" i="18"/>
  <c r="B4742" i="18"/>
  <c r="B4707" i="18"/>
  <c r="B4673" i="18"/>
  <c r="B4637" i="18"/>
  <c r="B4603" i="18"/>
  <c r="B4569" i="18"/>
  <c r="B4535" i="18"/>
  <c r="B4505" i="18"/>
  <c r="B4479" i="18"/>
  <c r="B4453" i="18"/>
  <c r="B4426" i="18"/>
  <c r="B4400" i="18"/>
  <c r="B4375" i="18"/>
  <c r="B4352" i="18"/>
  <c r="B4333" i="18"/>
  <c r="B4315" i="18"/>
  <c r="B4300" i="18"/>
  <c r="B4283" i="18"/>
  <c r="B4267" i="18"/>
  <c r="B4252" i="18"/>
  <c r="B4235" i="18"/>
  <c r="B4219" i="18"/>
  <c r="B4204" i="18"/>
  <c r="B4190" i="18"/>
  <c r="B4175" i="18"/>
  <c r="B4160" i="18"/>
  <c r="B4146" i="18"/>
  <c r="B4132" i="18"/>
  <c r="B4119" i="18"/>
  <c r="B4106" i="18"/>
  <c r="B4093" i="18"/>
  <c r="B4079" i="18"/>
  <c r="B4066" i="18"/>
  <c r="B4053" i="18"/>
  <c r="B4040" i="18"/>
  <c r="B4027" i="18"/>
  <c r="B4014" i="18"/>
  <c r="B4001" i="18"/>
  <c r="B3988" i="18"/>
  <c r="B3975" i="18"/>
  <c r="B3962" i="18"/>
  <c r="B3949" i="18"/>
  <c r="B3935" i="18"/>
  <c r="B3922" i="18"/>
  <c r="B3909" i="18"/>
  <c r="B3896" i="18"/>
  <c r="B3883" i="18"/>
  <c r="B3870" i="18"/>
  <c r="B3857" i="18"/>
  <c r="B3844" i="18"/>
  <c r="B3831" i="18"/>
  <c r="B3818" i="18"/>
  <c r="B3805" i="18"/>
  <c r="B3791" i="18"/>
  <c r="B3778" i="18"/>
  <c r="B3765" i="18"/>
  <c r="B3752" i="18"/>
  <c r="B3739" i="18"/>
  <c r="B3726" i="18"/>
  <c r="B3713" i="18"/>
  <c r="B3700" i="18"/>
  <c r="B3687" i="18"/>
  <c r="B3674" i="18"/>
  <c r="B3661" i="18"/>
  <c r="B3647" i="18"/>
  <c r="B3634" i="18"/>
  <c r="B3621" i="18"/>
  <c r="B3608" i="18"/>
  <c r="B3595" i="18"/>
  <c r="B3582" i="18"/>
  <c r="B6085" i="18"/>
  <c r="D6085" i="18" s="1"/>
  <c r="B6051" i="18"/>
  <c r="D6051" i="18" s="1"/>
  <c r="B5776" i="18"/>
  <c r="D5776" i="18" s="1"/>
  <c r="B5657" i="18"/>
  <c r="D5657" i="18" s="1"/>
  <c r="B5626" i="18"/>
  <c r="D5626" i="18" s="1"/>
  <c r="B5582" i="18"/>
  <c r="D5582" i="18" s="1"/>
  <c r="B5539" i="18"/>
  <c r="D5539" i="18" s="1"/>
  <c r="B5474" i="18"/>
  <c r="D5474" i="18" s="1"/>
  <c r="B5402" i="18"/>
  <c r="D5402" i="18" s="1"/>
  <c r="B5289" i="18"/>
  <c r="D5289" i="18" s="1"/>
  <c r="B5217" i="18"/>
  <c r="B5168" i="18"/>
  <c r="B5121" i="18"/>
  <c r="B5080" i="18"/>
  <c r="B5036" i="18"/>
  <c r="B4996" i="18"/>
  <c r="B4957" i="18"/>
  <c r="B4915" i="18"/>
  <c r="B4877" i="18"/>
  <c r="B4839" i="18"/>
  <c r="B4803" i="18"/>
  <c r="B4767" i="18"/>
  <c r="B4732" i="18"/>
  <c r="B4698" i="18"/>
  <c r="B4663" i="18"/>
  <c r="B4629" i="18"/>
  <c r="B4597" i="18"/>
  <c r="B4562" i="18"/>
  <c r="B4527" i="18"/>
  <c r="B4498" i="18"/>
  <c r="B4472" i="18"/>
  <c r="B4446" i="18"/>
  <c r="B4420" i="18"/>
  <c r="B4394" i="18"/>
  <c r="B4374" i="18"/>
  <c r="B4351" i="18"/>
  <c r="B4331" i="18"/>
  <c r="B4314" i="18"/>
  <c r="B4298" i="18"/>
  <c r="B4281" i="18"/>
  <c r="B4266" i="18"/>
  <c r="B4250" i="18"/>
  <c r="B4233" i="18"/>
  <c r="B4218" i="18"/>
  <c r="B4203" i="18"/>
  <c r="B4189" i="18"/>
  <c r="B4173" i="18"/>
  <c r="B4159" i="18"/>
  <c r="B4145" i="18"/>
  <c r="B4131" i="18"/>
  <c r="B4118" i="18"/>
  <c r="B4105" i="18"/>
  <c r="B4091" i="18"/>
  <c r="B4078" i="18"/>
  <c r="B4065" i="18"/>
  <c r="B4052" i="18"/>
  <c r="B4039" i="18"/>
  <c r="B4026" i="18"/>
  <c r="B4013" i="18"/>
  <c r="B4000" i="18"/>
  <c r="B3987" i="18"/>
  <c r="B3974" i="18"/>
  <c r="B3961" i="18"/>
  <c r="B3947" i="18"/>
  <c r="B3934" i="18"/>
  <c r="B3921" i="18"/>
  <c r="B3908" i="18"/>
  <c r="B3895" i="18"/>
  <c r="B3882" i="18"/>
  <c r="B3869" i="18"/>
  <c r="B3856" i="18"/>
  <c r="B3843" i="18"/>
  <c r="B3830" i="18"/>
  <c r="B3817" i="18"/>
  <c r="B3803" i="18"/>
  <c r="B3790" i="18"/>
  <c r="B3777" i="18"/>
  <c r="B3764" i="18"/>
  <c r="B3751" i="18"/>
  <c r="B3738" i="18"/>
  <c r="B3725" i="18"/>
  <c r="B3712" i="18"/>
  <c r="B3699" i="18"/>
  <c r="B3686" i="18"/>
  <c r="B5916" i="18"/>
  <c r="D5916" i="18" s="1"/>
  <c r="B5818" i="18"/>
  <c r="D5818" i="18" s="1"/>
  <c r="B5808" i="18"/>
  <c r="D5808" i="18" s="1"/>
  <c r="B5719" i="18"/>
  <c r="D5719" i="18" s="1"/>
  <c r="B5699" i="18"/>
  <c r="D5699" i="18" s="1"/>
  <c r="B5645" i="18"/>
  <c r="D5645" i="18" s="1"/>
  <c r="B5635" i="18"/>
  <c r="D5635" i="18" s="1"/>
  <c r="B5432" i="18"/>
  <c r="D5432" i="18" s="1"/>
  <c r="B5411" i="18"/>
  <c r="D5411" i="18" s="1"/>
  <c r="B5355" i="18"/>
  <c r="D5355" i="18" s="1"/>
  <c r="B5325" i="18"/>
  <c r="D5325" i="18" s="1"/>
  <c r="B5297" i="18"/>
  <c r="D5297" i="18" s="1"/>
  <c r="B5254" i="18"/>
  <c r="D5254" i="18" s="1"/>
  <c r="B5210" i="18"/>
  <c r="B5166" i="18"/>
  <c r="B5119" i="18"/>
  <c r="B5078" i="18"/>
  <c r="B5034" i="18"/>
  <c r="B4994" i="18"/>
  <c r="B4950" i="18"/>
  <c r="B4911" i="18"/>
  <c r="B4875" i="18"/>
  <c r="B4837" i="18"/>
  <c r="B4801" i="18"/>
  <c r="B4763" i="18"/>
  <c r="B4730" i="18"/>
  <c r="B4695" i="18"/>
  <c r="B4661" i="18"/>
  <c r="B4627" i="18"/>
  <c r="B4592" i="18"/>
  <c r="B4557" i="18"/>
  <c r="B4525" i="18"/>
  <c r="B4496" i="18"/>
  <c r="B4470" i="18"/>
  <c r="B4444" i="18"/>
  <c r="B4418" i="18"/>
  <c r="B4391" i="18"/>
  <c r="B4370" i="18"/>
  <c r="B4350" i="18"/>
  <c r="B4329" i="18"/>
  <c r="B4313" i="18"/>
  <c r="B4297" i="18"/>
  <c r="B4280" i="18"/>
  <c r="B4265" i="18"/>
  <c r="B4249" i="18"/>
  <c r="B4232" i="18"/>
  <c r="B4217" i="18"/>
  <c r="B4202" i="18"/>
  <c r="B4187" i="18"/>
  <c r="B4172" i="18"/>
  <c r="B4158" i="18"/>
  <c r="B4144" i="18"/>
  <c r="B4130" i="18"/>
  <c r="B4117" i="18"/>
  <c r="B4103" i="18"/>
  <c r="B4090" i="18"/>
  <c r="B4077" i="18"/>
  <c r="B4064" i="18"/>
  <c r="B4051" i="18"/>
  <c r="B4038" i="18"/>
  <c r="B4025" i="18"/>
  <c r="B4012" i="18"/>
  <c r="B3999" i="18"/>
  <c r="B3986" i="18"/>
  <c r="B3973" i="18"/>
  <c r="B3959" i="18"/>
  <c r="B3946" i="18"/>
  <c r="B3933" i="18"/>
  <c r="B3920" i="18"/>
  <c r="B3907" i="18"/>
  <c r="B3894" i="18"/>
  <c r="B3881" i="18"/>
  <c r="B3868" i="18"/>
  <c r="B3855" i="18"/>
  <c r="B3842" i="18"/>
  <c r="B3829" i="18"/>
  <c r="B3815" i="18"/>
  <c r="B3802" i="18"/>
  <c r="B3789" i="18"/>
  <c r="B3776" i="18"/>
  <c r="B3763" i="18"/>
  <c r="B3750" i="18"/>
  <c r="B3737" i="18"/>
  <c r="B3724" i="18"/>
  <c r="B3711" i="18"/>
  <c r="B5983" i="18"/>
  <c r="D5983" i="18" s="1"/>
  <c r="B5862" i="18"/>
  <c r="D5862" i="18" s="1"/>
  <c r="B5462" i="18"/>
  <c r="D5462" i="18" s="1"/>
  <c r="B5363" i="18"/>
  <c r="D5363" i="18" s="1"/>
  <c r="B5335" i="18"/>
  <c r="D5335" i="18" s="1"/>
  <c r="B5305" i="18"/>
  <c r="D5305" i="18" s="1"/>
  <c r="B5270" i="18"/>
  <c r="D5270" i="18" s="1"/>
  <c r="B5261" i="18"/>
  <c r="D5261" i="18" s="1"/>
  <c r="B5209" i="18"/>
  <c r="B5165" i="18"/>
  <c r="B5118" i="18"/>
  <c r="B5077" i="18"/>
  <c r="B5033" i="18"/>
  <c r="B4993" i="18"/>
  <c r="B4949" i="18"/>
  <c r="B4910" i="18"/>
  <c r="B4874" i="18"/>
  <c r="B4835" i="18"/>
  <c r="B4797" i="18"/>
  <c r="B4761" i="18"/>
  <c r="B4729" i="18"/>
  <c r="B4694" i="18"/>
  <c r="B4660" i="18"/>
  <c r="B4626" i="18"/>
  <c r="B4590" i="18"/>
  <c r="B4556" i="18"/>
  <c r="B4522" i="18"/>
  <c r="B4495" i="18"/>
  <c r="B4469" i="18"/>
  <c r="B4443" i="18"/>
  <c r="B4417" i="18"/>
  <c r="B4390" i="18"/>
  <c r="B4367" i="18"/>
  <c r="B4349" i="18"/>
  <c r="B4328" i="18"/>
  <c r="B4312" i="18"/>
  <c r="B4295" i="18"/>
  <c r="B4279" i="18"/>
  <c r="B4264" i="18"/>
  <c r="B4247" i="18"/>
  <c r="B4231" i="18"/>
  <c r="B4216" i="18"/>
  <c r="B4201" i="18"/>
  <c r="B4185" i="18"/>
  <c r="B4171" i="18"/>
  <c r="B4157" i="18"/>
  <c r="B4143" i="18"/>
  <c r="B4129" i="18"/>
  <c r="B4115" i="18"/>
  <c r="B4102" i="18"/>
  <c r="B4089" i="18"/>
  <c r="B4076" i="18"/>
  <c r="B4063" i="18"/>
  <c r="B4050" i="18"/>
  <c r="B4037" i="18"/>
  <c r="B4024" i="18"/>
  <c r="B4011" i="18"/>
  <c r="B3998" i="18"/>
  <c r="B3985" i="18"/>
  <c r="B3971" i="18"/>
  <c r="B3958" i="18"/>
  <c r="B3945" i="18"/>
  <c r="B3932" i="18"/>
  <c r="B3919" i="18"/>
  <c r="B3906" i="18"/>
  <c r="B5959" i="18"/>
  <c r="D5959" i="18" s="1"/>
  <c r="B5851" i="18"/>
  <c r="D5851" i="18" s="1"/>
  <c r="B5817" i="18"/>
  <c r="D5817" i="18" s="1"/>
  <c r="B5665" i="18"/>
  <c r="D5665" i="18" s="1"/>
  <c r="B5644" i="18"/>
  <c r="D5644" i="18" s="1"/>
  <c r="B5634" i="18"/>
  <c r="D5634" i="18" s="1"/>
  <c r="B5590" i="18"/>
  <c r="D5590" i="18" s="1"/>
  <c r="B5525" i="18"/>
  <c r="D5525" i="18" s="1"/>
  <c r="B5482" i="18"/>
  <c r="D5482" i="18" s="1"/>
  <c r="B5431" i="18"/>
  <c r="D5431" i="18" s="1"/>
  <c r="B5296" i="18"/>
  <c r="D5296" i="18" s="1"/>
  <c r="B5253" i="18"/>
  <c r="B5207" i="18"/>
  <c r="B5164" i="18"/>
  <c r="B5117" i="18"/>
  <c r="B5071" i="18"/>
  <c r="B5032" i="18"/>
  <c r="B4991" i="18"/>
  <c r="B4948" i="18"/>
  <c r="B4909" i="18"/>
  <c r="B4873" i="18"/>
  <c r="B4833" i="18"/>
  <c r="B4794" i="18"/>
  <c r="B4760" i="18"/>
  <c r="B4727" i="18"/>
  <c r="B4693" i="18"/>
  <c r="B4659" i="18"/>
  <c r="B4625" i="18"/>
  <c r="B4589" i="18"/>
  <c r="B4555" i="18"/>
  <c r="B4521" i="18"/>
  <c r="B4494" i="18"/>
  <c r="B4468" i="18"/>
  <c r="B4442" i="18"/>
  <c r="B4415" i="18"/>
  <c r="B4389" i="18"/>
  <c r="B4365" i="18"/>
  <c r="B4345" i="18"/>
  <c r="B4327" i="18"/>
  <c r="B4310" i="18"/>
  <c r="B4293" i="18"/>
  <c r="B4278" i="18"/>
  <c r="B4262" i="18"/>
  <c r="B4245" i="18"/>
  <c r="B4230" i="18"/>
  <c r="B4214" i="18"/>
  <c r="B4199" i="18"/>
  <c r="B4184" i="18"/>
  <c r="B4170" i="18"/>
  <c r="B4156" i="18"/>
  <c r="B4142" i="18"/>
  <c r="B4127" i="18"/>
  <c r="B4114" i="18"/>
  <c r="B4101" i="18"/>
  <c r="B4088" i="18"/>
  <c r="B4075" i="18"/>
  <c r="B4062" i="18"/>
  <c r="B4049" i="18"/>
  <c r="B4036" i="18"/>
  <c r="B4023" i="18"/>
  <c r="B4010" i="18"/>
  <c r="B3997" i="18"/>
  <c r="B3983" i="18"/>
  <c r="B3970" i="18"/>
  <c r="B3957" i="18"/>
  <c r="B3944" i="18"/>
  <c r="B3931" i="18"/>
  <c r="B3918" i="18"/>
  <c r="B3905" i="18"/>
  <c r="B3892" i="18"/>
  <c r="B3879" i="18"/>
  <c r="B3866" i="18"/>
  <c r="B3853" i="18"/>
  <c r="B3839" i="18"/>
  <c r="B3826" i="18"/>
  <c r="B3813" i="18"/>
  <c r="B3800" i="18"/>
  <c r="B3787" i="18"/>
  <c r="B3774" i="18"/>
  <c r="B3761" i="18"/>
  <c r="B3748" i="18"/>
  <c r="B3735" i="18"/>
  <c r="B3722" i="18"/>
  <c r="B3709" i="18"/>
  <c r="B3695" i="18"/>
  <c r="B3682" i="18"/>
  <c r="B3669" i="18"/>
  <c r="B3656" i="18"/>
  <c r="B3643" i="18"/>
  <c r="B3630" i="18"/>
  <c r="B3617" i="18"/>
  <c r="B3604" i="18"/>
  <c r="B3591" i="18"/>
  <c r="B3578" i="18"/>
  <c r="B3565" i="18"/>
  <c r="B3551" i="18"/>
  <c r="B3538" i="18"/>
  <c r="B3525" i="18"/>
  <c r="B3512" i="18"/>
  <c r="B3499" i="18"/>
  <c r="B3487" i="18"/>
  <c r="B3475" i="18"/>
  <c r="B3463" i="18"/>
  <c r="B3451" i="18"/>
  <c r="B3439" i="18"/>
  <c r="B3427" i="18"/>
  <c r="B3415" i="18"/>
  <c r="B3403" i="18"/>
  <c r="B3391" i="18"/>
  <c r="B3379" i="18"/>
  <c r="B3367" i="18"/>
  <c r="B3355" i="18"/>
  <c r="B3343" i="18"/>
  <c r="B3331" i="18"/>
  <c r="B3319" i="18"/>
  <c r="B3307" i="18"/>
  <c r="B3295" i="18"/>
  <c r="B3283" i="18"/>
  <c r="B3271" i="18"/>
  <c r="B3259" i="18"/>
  <c r="B3247" i="18"/>
  <c r="B3235" i="18"/>
  <c r="B3223" i="18"/>
  <c r="B3211" i="18"/>
  <c r="B3199" i="18"/>
  <c r="B3187" i="18"/>
  <c r="B3175" i="18"/>
  <c r="B3163" i="18"/>
  <c r="B3151" i="18"/>
  <c r="B3139" i="18"/>
  <c r="B3127" i="18"/>
  <c r="B3115" i="18"/>
  <c r="B3103" i="18"/>
  <c r="B3091" i="18"/>
  <c r="B3079" i="18"/>
  <c r="B5991" i="18"/>
  <c r="D5991" i="18" s="1"/>
  <c r="B5958" i="18"/>
  <c r="D5958" i="18" s="1"/>
  <c r="B5947" i="18"/>
  <c r="D5947" i="18" s="1"/>
  <c r="B5880" i="18"/>
  <c r="D5880" i="18" s="1"/>
  <c r="B5860" i="18"/>
  <c r="D5860" i="18" s="1"/>
  <c r="B5398" i="18"/>
  <c r="D5398" i="18" s="1"/>
  <c r="B5342" i="18"/>
  <c r="D5342" i="18" s="1"/>
  <c r="B5312" i="18"/>
  <c r="D5312" i="18" s="1"/>
  <c r="B5303" i="18"/>
  <c r="D5303" i="18" s="1"/>
  <c r="B5251" i="18"/>
  <c r="B5204" i="18"/>
  <c r="B5155" i="18"/>
  <c r="B5113" i="18"/>
  <c r="B5068" i="18"/>
  <c r="B5029" i="18"/>
  <c r="B4985" i="18"/>
  <c r="B4946" i="18"/>
  <c r="B4905" i="18"/>
  <c r="B4867" i="18"/>
  <c r="B4830" i="18"/>
  <c r="B4792" i="18"/>
  <c r="B4758" i="18"/>
  <c r="B4723" i="18"/>
  <c r="B4689" i="18"/>
  <c r="B4657" i="18"/>
  <c r="B4621" i="18"/>
  <c r="B4587" i="18"/>
  <c r="B4553" i="18"/>
  <c r="B4519" i="18"/>
  <c r="B4492" i="18"/>
  <c r="B4466" i="18"/>
  <c r="B4439" i="18"/>
  <c r="B4413" i="18"/>
  <c r="B4387" i="18"/>
  <c r="B4363" i="18"/>
  <c r="B4341" i="18"/>
  <c r="B4325" i="18"/>
  <c r="B4307" i="18"/>
  <c r="B4291" i="18"/>
  <c r="B4276" i="18"/>
  <c r="B4259" i="18"/>
  <c r="B4243" i="18"/>
  <c r="B4228" i="18"/>
  <c r="B4211" i="18"/>
  <c r="B4196" i="18"/>
  <c r="B4182" i="18"/>
  <c r="B4168" i="18"/>
  <c r="B4154" i="18"/>
  <c r="B4139" i="18"/>
  <c r="B4125" i="18"/>
  <c r="B4112" i="18"/>
  <c r="B4099" i="18"/>
  <c r="B4086" i="18"/>
  <c r="B4073" i="18"/>
  <c r="B4060" i="18"/>
  <c r="B4047" i="18"/>
  <c r="B4034" i="18"/>
  <c r="B4021" i="18"/>
  <c r="B4007" i="18"/>
  <c r="B3994" i="18"/>
  <c r="B3981" i="18"/>
  <c r="B3968" i="18"/>
  <c r="B3955" i="18"/>
  <c r="B3942" i="18"/>
  <c r="B3929" i="18"/>
  <c r="B3916" i="18"/>
  <c r="B3903" i="18"/>
  <c r="B3890" i="18"/>
  <c r="B3877" i="18"/>
  <c r="B3863" i="18"/>
  <c r="B3850" i="18"/>
  <c r="B3837" i="18"/>
  <c r="B3824" i="18"/>
  <c r="B3811" i="18"/>
  <c r="B3798" i="18"/>
  <c r="B3785" i="18"/>
  <c r="B3772" i="18"/>
  <c r="B3759" i="18"/>
  <c r="B3746" i="18"/>
  <c r="B3733" i="18"/>
  <c r="B3719" i="18"/>
  <c r="B3706" i="18"/>
  <c r="B3693" i="18"/>
  <c r="B3680" i="18"/>
  <c r="B5898" i="18"/>
  <c r="D5898" i="18" s="1"/>
  <c r="B5887" i="18"/>
  <c r="D5887" i="18" s="1"/>
  <c r="B5680" i="18"/>
  <c r="D5680" i="18" s="1"/>
  <c r="B5419" i="18"/>
  <c r="D5419" i="18" s="1"/>
  <c r="B5357" i="18"/>
  <c r="D5357" i="18" s="1"/>
  <c r="B5283" i="18"/>
  <c r="D5283" i="18" s="1"/>
  <c r="B5187" i="18"/>
  <c r="B5095" i="18"/>
  <c r="B5011" i="18"/>
  <c r="B4929" i="18"/>
  <c r="B4853" i="18"/>
  <c r="B4779" i="18"/>
  <c r="B4711" i="18"/>
  <c r="B4643" i="18"/>
  <c r="B4574" i="18"/>
  <c r="B4508" i="18"/>
  <c r="B4456" i="18"/>
  <c r="B4403" i="18"/>
  <c r="B4357" i="18"/>
  <c r="B4319" i="18"/>
  <c r="B4288" i="18"/>
  <c r="B4255" i="18"/>
  <c r="B4223" i="18"/>
  <c r="B4193" i="18"/>
  <c r="B4165" i="18"/>
  <c r="B4135" i="18"/>
  <c r="B4109" i="18"/>
  <c r="B4083" i="18"/>
  <c r="B4057" i="18"/>
  <c r="B4030" i="18"/>
  <c r="B4004" i="18"/>
  <c r="B3978" i="18"/>
  <c r="B3952" i="18"/>
  <c r="B3926" i="18"/>
  <c r="B3899" i="18"/>
  <c r="B3875" i="18"/>
  <c r="B3854" i="18"/>
  <c r="B3833" i="18"/>
  <c r="B3809" i="18"/>
  <c r="B3786" i="18"/>
  <c r="B3766" i="18"/>
  <c r="B3742" i="18"/>
  <c r="B3718" i="18"/>
  <c r="B3698" i="18"/>
  <c r="B3678" i="18"/>
  <c r="B3663" i="18"/>
  <c r="B3646" i="18"/>
  <c r="B3631" i="18"/>
  <c r="B3615" i="18"/>
  <c r="B3599" i="18"/>
  <c r="B3584" i="18"/>
  <c r="B3569" i="18"/>
  <c r="B3555" i="18"/>
  <c r="B3541" i="18"/>
  <c r="B3526" i="18"/>
  <c r="B3511" i="18"/>
  <c r="B3497" i="18"/>
  <c r="B3484" i="18"/>
  <c r="B3471" i="18"/>
  <c r="B3458" i="18"/>
  <c r="B3445" i="18"/>
  <c r="B3432" i="18"/>
  <c r="B3419" i="18"/>
  <c r="B3406" i="18"/>
  <c r="B3393" i="18"/>
  <c r="B3380" i="18"/>
  <c r="B3366" i="18"/>
  <c r="B3353" i="18"/>
  <c r="B3340" i="18"/>
  <c r="B3327" i="18"/>
  <c r="B3314" i="18"/>
  <c r="B3301" i="18"/>
  <c r="B3288" i="18"/>
  <c r="B3275" i="18"/>
  <c r="B3262" i="18"/>
  <c r="B3249" i="18"/>
  <c r="B3236" i="18"/>
  <c r="B5758" i="18"/>
  <c r="D5758" i="18" s="1"/>
  <c r="B5712" i="18"/>
  <c r="D5712" i="18" s="1"/>
  <c r="B5575" i="18"/>
  <c r="D5575" i="18" s="1"/>
  <c r="B5396" i="18"/>
  <c r="D5396" i="18" s="1"/>
  <c r="B5378" i="18"/>
  <c r="D5378" i="18" s="1"/>
  <c r="B5185" i="18"/>
  <c r="B5094" i="18"/>
  <c r="B5010" i="18"/>
  <c r="B4927" i="18"/>
  <c r="B4852" i="18"/>
  <c r="B4778" i="18"/>
  <c r="B4709" i="18"/>
  <c r="B4641" i="18"/>
  <c r="B4573" i="18"/>
  <c r="B4507" i="18"/>
  <c r="B4455" i="18"/>
  <c r="B4402" i="18"/>
  <c r="B4355" i="18"/>
  <c r="B4317" i="18"/>
  <c r="B4286" i="18"/>
  <c r="B4254" i="18"/>
  <c r="B4221" i="18"/>
  <c r="B4192" i="18"/>
  <c r="B4163" i="18"/>
  <c r="B4134" i="18"/>
  <c r="B4108" i="18"/>
  <c r="B4082" i="18"/>
  <c r="B4055" i="18"/>
  <c r="B4029" i="18"/>
  <c r="B4003" i="18"/>
  <c r="B3977" i="18"/>
  <c r="B3951" i="18"/>
  <c r="B3925" i="18"/>
  <c r="B3898" i="18"/>
  <c r="B3874" i="18"/>
  <c r="B3851" i="18"/>
  <c r="B3832" i="18"/>
  <c r="B3808" i="18"/>
  <c r="B3784" i="18"/>
  <c r="B3762" i="18"/>
  <c r="B3741" i="18"/>
  <c r="B3717" i="18"/>
  <c r="B3697" i="18"/>
  <c r="B3677" i="18"/>
  <c r="B3662" i="18"/>
  <c r="B3645" i="18"/>
  <c r="B3629" i="18"/>
  <c r="B3614" i="18"/>
  <c r="B3598" i="18"/>
  <c r="B3583" i="18"/>
  <c r="B3568" i="18"/>
  <c r="B3554" i="18"/>
  <c r="B3539" i="18"/>
  <c r="B3524" i="18"/>
  <c r="B3510" i="18"/>
  <c r="B3496" i="18"/>
  <c r="B3483" i="18"/>
  <c r="B3470" i="18"/>
  <c r="B3457" i="18"/>
  <c r="B3444" i="18"/>
  <c r="B3431" i="18"/>
  <c r="B3418" i="18"/>
  <c r="B3405" i="18"/>
  <c r="B3392" i="18"/>
  <c r="B3378" i="18"/>
  <c r="B3365" i="18"/>
  <c r="B3352" i="18"/>
  <c r="B3339" i="18"/>
  <c r="B3326" i="18"/>
  <c r="B3313" i="18"/>
  <c r="B3300" i="18"/>
  <c r="B3287" i="18"/>
  <c r="B3274" i="18"/>
  <c r="B3261" i="18"/>
  <c r="B3248" i="18"/>
  <c r="B3234" i="18"/>
  <c r="B3221" i="18"/>
  <c r="B3208" i="18"/>
  <c r="B3195" i="18"/>
  <c r="B3182" i="18"/>
  <c r="B3169" i="18"/>
  <c r="B3156" i="18"/>
  <c r="B3143" i="18"/>
  <c r="B3130" i="18"/>
  <c r="B3117" i="18"/>
  <c r="B3104" i="18"/>
  <c r="B3090" i="18"/>
  <c r="B3077" i="18"/>
  <c r="B3065" i="18"/>
  <c r="B3053" i="18"/>
  <c r="B3041" i="18"/>
  <c r="B3029" i="18"/>
  <c r="B3017" i="18"/>
  <c r="B3005" i="18"/>
  <c r="B2993" i="18"/>
  <c r="B2981" i="18"/>
  <c r="B2969" i="18"/>
  <c r="B2957" i="18"/>
  <c r="B2945" i="18"/>
  <c r="B2933" i="18"/>
  <c r="B2921" i="18"/>
  <c r="B2909" i="18"/>
  <c r="B2897" i="18"/>
  <c r="B2885" i="18"/>
  <c r="B2873" i="18"/>
  <c r="B2861" i="18"/>
  <c r="B2849" i="18"/>
  <c r="B2837" i="18"/>
  <c r="B2825" i="18"/>
  <c r="B2813" i="18"/>
  <c r="B5395" i="18"/>
  <c r="D5395" i="18" s="1"/>
  <c r="B5290" i="18"/>
  <c r="D5290" i="18" s="1"/>
  <c r="B5252" i="18"/>
  <c r="B5157" i="18"/>
  <c r="B5069" i="18"/>
  <c r="B4989" i="18"/>
  <c r="B4907" i="18"/>
  <c r="B4832" i="18"/>
  <c r="B4759" i="18"/>
  <c r="B4691" i="18"/>
  <c r="B4622" i="18"/>
  <c r="B4554" i="18"/>
  <c r="B4493" i="18"/>
  <c r="B4441" i="18"/>
  <c r="B4388" i="18"/>
  <c r="B4343" i="18"/>
  <c r="B4309" i="18"/>
  <c r="B4277" i="18"/>
  <c r="B4244" i="18"/>
  <c r="B4213" i="18"/>
  <c r="B4183" i="18"/>
  <c r="B4155" i="18"/>
  <c r="B4126" i="18"/>
  <c r="B4100" i="18"/>
  <c r="B4074" i="18"/>
  <c r="B4048" i="18"/>
  <c r="B4022" i="18"/>
  <c r="B3995" i="18"/>
  <c r="B3969" i="18"/>
  <c r="B3943" i="18"/>
  <c r="B3917" i="18"/>
  <c r="B3893" i="18"/>
  <c r="B3872" i="18"/>
  <c r="B3848" i="18"/>
  <c r="B3825" i="18"/>
  <c r="B3806" i="18"/>
  <c r="B3782" i="18"/>
  <c r="B3758" i="18"/>
  <c r="B3736" i="18"/>
  <c r="B3715" i="18"/>
  <c r="B3692" i="18"/>
  <c r="B3675" i="18"/>
  <c r="B3658" i="18"/>
  <c r="B3642" i="18"/>
  <c r="B3627" i="18"/>
  <c r="B3611" i="18"/>
  <c r="B3596" i="18"/>
  <c r="B3580" i="18"/>
  <c r="B3566" i="18"/>
  <c r="B3550" i="18"/>
  <c r="B3536" i="18"/>
  <c r="B3522" i="18"/>
  <c r="B3508" i="18"/>
  <c r="B3494" i="18"/>
  <c r="B3481" i="18"/>
  <c r="B3468" i="18"/>
  <c r="B3455" i="18"/>
  <c r="B3442" i="18"/>
  <c r="B3429" i="18"/>
  <c r="B3416" i="18"/>
  <c r="B3402" i="18"/>
  <c r="B3389" i="18"/>
  <c r="B3376" i="18"/>
  <c r="B3363" i="18"/>
  <c r="B3350" i="18"/>
  <c r="B3337" i="18"/>
  <c r="B3324" i="18"/>
  <c r="B3311" i="18"/>
  <c r="B3298" i="18"/>
  <c r="B3285" i="18"/>
  <c r="B3272" i="18"/>
  <c r="B3258" i="18"/>
  <c r="B3245" i="18"/>
  <c r="B3232" i="18"/>
  <c r="B3219" i="18"/>
  <c r="B3206" i="18"/>
  <c r="B3193" i="18"/>
  <c r="B3180" i="18"/>
  <c r="B3167" i="18"/>
  <c r="B3154" i="18"/>
  <c r="B3141" i="18"/>
  <c r="B3128" i="18"/>
  <c r="B3114" i="18"/>
  <c r="B3101" i="18"/>
  <c r="B3088" i="18"/>
  <c r="B5319" i="18"/>
  <c r="D5319" i="18" s="1"/>
  <c r="B5260" i="18"/>
  <c r="D5260" i="18" s="1"/>
  <c r="B5235" i="18"/>
  <c r="B5139" i="18"/>
  <c r="B5053" i="18"/>
  <c r="B4973" i="18"/>
  <c r="B4891" i="18"/>
  <c r="B4817" i="18"/>
  <c r="B4745" i="18"/>
  <c r="B4676" i="18"/>
  <c r="B4609" i="18"/>
  <c r="B4540" i="18"/>
  <c r="B4482" i="18"/>
  <c r="B4430" i="18"/>
  <c r="B4378" i="18"/>
  <c r="B4338" i="18"/>
  <c r="B4303" i="18"/>
  <c r="B4271" i="18"/>
  <c r="B4240" i="18"/>
  <c r="B4207" i="18"/>
  <c r="B4179" i="18"/>
  <c r="B4149" i="18"/>
  <c r="B4122" i="18"/>
  <c r="B4096" i="18"/>
  <c r="B4070" i="18"/>
  <c r="B4043" i="18"/>
  <c r="B4017" i="18"/>
  <c r="B3991" i="18"/>
  <c r="B3965" i="18"/>
  <c r="B3939" i="18"/>
  <c r="B3913" i="18"/>
  <c r="B3887" i="18"/>
  <c r="B3865" i="18"/>
  <c r="B3845" i="18"/>
  <c r="B3821" i="18"/>
  <c r="B3797" i="18"/>
  <c r="B3775" i="18"/>
  <c r="B3754" i="18"/>
  <c r="B3730" i="18"/>
  <c r="B3707" i="18"/>
  <c r="B3689" i="18"/>
  <c r="B3670" i="18"/>
  <c r="B3654" i="18"/>
  <c r="B3639" i="18"/>
  <c r="B3623" i="18"/>
  <c r="B3607" i="18"/>
  <c r="B3592" i="18"/>
  <c r="B3575" i="18"/>
  <c r="B3561" i="18"/>
  <c r="B3547" i="18"/>
  <c r="B3533" i="18"/>
  <c r="B3519" i="18"/>
  <c r="B3505" i="18"/>
  <c r="B3491" i="18"/>
  <c r="B3478" i="18"/>
  <c r="B3465" i="18"/>
  <c r="B3452" i="18"/>
  <c r="B3438" i="18"/>
  <c r="B3425" i="18"/>
  <c r="B3412" i="18"/>
  <c r="B3399" i="18"/>
  <c r="B3386" i="18"/>
  <c r="B3373" i="18"/>
  <c r="B3360" i="18"/>
  <c r="B3347" i="18"/>
  <c r="B3334" i="18"/>
  <c r="B3321" i="18"/>
  <c r="B3308" i="18"/>
  <c r="B3294" i="18"/>
  <c r="B3281" i="18"/>
  <c r="B3268" i="18"/>
  <c r="B3255" i="18"/>
  <c r="B3242" i="18"/>
  <c r="B3229" i="18"/>
  <c r="B3216" i="18"/>
  <c r="B3203" i="18"/>
  <c r="B3190" i="18"/>
  <c r="B3177" i="18"/>
  <c r="B3164" i="18"/>
  <c r="B3150" i="18"/>
  <c r="B3137" i="18"/>
  <c r="B6102" i="18"/>
  <c r="D6102" i="18" s="1"/>
  <c r="B6033" i="18"/>
  <c r="D6033" i="18" s="1"/>
  <c r="B5998" i="18"/>
  <c r="D5998" i="18" s="1"/>
  <c r="B5467" i="18"/>
  <c r="D5467" i="18" s="1"/>
  <c r="B5446" i="18"/>
  <c r="D5446" i="18" s="1"/>
  <c r="B5341" i="18"/>
  <c r="D5341" i="18" s="1"/>
  <c r="B5234" i="18"/>
  <c r="B5138" i="18"/>
  <c r="B5051" i="18"/>
  <c r="B4967" i="18"/>
  <c r="B4890" i="18"/>
  <c r="B4816" i="18"/>
  <c r="B4744" i="18"/>
  <c r="B4675" i="18"/>
  <c r="B4605" i="18"/>
  <c r="B4539" i="18"/>
  <c r="B4481" i="18"/>
  <c r="B4429" i="18"/>
  <c r="B4377" i="18"/>
  <c r="B4337" i="18"/>
  <c r="B4302" i="18"/>
  <c r="B4269" i="18"/>
  <c r="B4238" i="18"/>
  <c r="B4206" i="18"/>
  <c r="B4178" i="18"/>
  <c r="B4148" i="18"/>
  <c r="B4121" i="18"/>
  <c r="B4095" i="18"/>
  <c r="B4069" i="18"/>
  <c r="B4042" i="18"/>
  <c r="B4016" i="18"/>
  <c r="B3990" i="18"/>
  <c r="B3964" i="18"/>
  <c r="B3938" i="18"/>
  <c r="B3911" i="18"/>
  <c r="B3886" i="18"/>
  <c r="B3862" i="18"/>
  <c r="B3841" i="18"/>
  <c r="B3820" i="18"/>
  <c r="B3796" i="18"/>
  <c r="B3773" i="18"/>
  <c r="B3753" i="18"/>
  <c r="B3729" i="18"/>
  <c r="B3705" i="18"/>
  <c r="B3688" i="18"/>
  <c r="B3668" i="18"/>
  <c r="B3653" i="18"/>
  <c r="B3638" i="18"/>
  <c r="B3622" i="18"/>
  <c r="B3606" i="18"/>
  <c r="B3590" i="18"/>
  <c r="B3574" i="18"/>
  <c r="B3560" i="18"/>
  <c r="B3546" i="18"/>
  <c r="B3532" i="18"/>
  <c r="B3518" i="18"/>
  <c r="B3503" i="18"/>
  <c r="B3490" i="18"/>
  <c r="B3477" i="18"/>
  <c r="B3464" i="18"/>
  <c r="B3450" i="18"/>
  <c r="B3437" i="18"/>
  <c r="B3424" i="18"/>
  <c r="B3411" i="18"/>
  <c r="B5673" i="18"/>
  <c r="D5673" i="18" s="1"/>
  <c r="B5510" i="18"/>
  <c r="D5510" i="18" s="1"/>
  <c r="B5387" i="18"/>
  <c r="D5387" i="18" s="1"/>
  <c r="B5277" i="18"/>
  <c r="D5277" i="18" s="1"/>
  <c r="B5183" i="18"/>
  <c r="B5018" i="18"/>
  <c r="B4889" i="18"/>
  <c r="B4749" i="18"/>
  <c r="B4645" i="18"/>
  <c r="B4520" i="18"/>
  <c r="B4431" i="18"/>
  <c r="B4353" i="18"/>
  <c r="B4290" i="18"/>
  <c r="B4237" i="18"/>
  <c r="B4181" i="18"/>
  <c r="B4136" i="18"/>
  <c r="B4087" i="18"/>
  <c r="B4045" i="18"/>
  <c r="B4002" i="18"/>
  <c r="B3954" i="18"/>
  <c r="B3910" i="18"/>
  <c r="B3871" i="18"/>
  <c r="B3834" i="18"/>
  <c r="B3794" i="18"/>
  <c r="B3755" i="18"/>
  <c r="B3716" i="18"/>
  <c r="B3681" i="18"/>
  <c r="B3652" i="18"/>
  <c r="B3626" i="18"/>
  <c r="B3601" i="18"/>
  <c r="B3572" i="18"/>
  <c r="B3548" i="18"/>
  <c r="B3523" i="18"/>
  <c r="B3500" i="18"/>
  <c r="B3476" i="18"/>
  <c r="B3454" i="18"/>
  <c r="B3433" i="18"/>
  <c r="B3409" i="18"/>
  <c r="B3388" i="18"/>
  <c r="B3370" i="18"/>
  <c r="B3349" i="18"/>
  <c r="B3330" i="18"/>
  <c r="B3310" i="18"/>
  <c r="B3291" i="18"/>
  <c r="B3270" i="18"/>
  <c r="B3252" i="18"/>
  <c r="B3231" i="18"/>
  <c r="B3214" i="18"/>
  <c r="B3197" i="18"/>
  <c r="B3179" i="18"/>
  <c r="B3161" i="18"/>
  <c r="B3145" i="18"/>
  <c r="B3126" i="18"/>
  <c r="B3111" i="18"/>
  <c r="B3096" i="18"/>
  <c r="B3081" i="18"/>
  <c r="B3067" i="18"/>
  <c r="B3054" i="18"/>
  <c r="B3040" i="18"/>
  <c r="B3027" i="18"/>
  <c r="B3014" i="18"/>
  <c r="B3001" i="18"/>
  <c r="B2988" i="18"/>
  <c r="B2975" i="18"/>
  <c r="B2962" i="18"/>
  <c r="B2949" i="18"/>
  <c r="B2936" i="18"/>
  <c r="B2923" i="18"/>
  <c r="B2910" i="18"/>
  <c r="B2896" i="18"/>
  <c r="B2883" i="18"/>
  <c r="B2870" i="18"/>
  <c r="B2857" i="18"/>
  <c r="B2844" i="18"/>
  <c r="B2831" i="18"/>
  <c r="B2818" i="18"/>
  <c r="B2805" i="18"/>
  <c r="B2793" i="18"/>
  <c r="B2781" i="18"/>
  <c r="B2769" i="18"/>
  <c r="B2757" i="18"/>
  <c r="B2745" i="18"/>
  <c r="B2733" i="18"/>
  <c r="B2721" i="18"/>
  <c r="B2709" i="18"/>
  <c r="B2697" i="18"/>
  <c r="B2685" i="18"/>
  <c r="B2673" i="18"/>
  <c r="B2661" i="18"/>
  <c r="B2649" i="18"/>
  <c r="B2637" i="18"/>
  <c r="B2625" i="18"/>
  <c r="B2613" i="18"/>
  <c r="B2601" i="18"/>
  <c r="B2589" i="18"/>
  <c r="B2577" i="18"/>
  <c r="B2565" i="18"/>
  <c r="B2553" i="18"/>
  <c r="B2541" i="18"/>
  <c r="B2529" i="18"/>
  <c r="B2517" i="18"/>
  <c r="B2505" i="18"/>
  <c r="B2493" i="18"/>
  <c r="B2481" i="18"/>
  <c r="B2469" i="18"/>
  <c r="B2457" i="18"/>
  <c r="B2445" i="18"/>
  <c r="B2433" i="18"/>
  <c r="B2421" i="18"/>
  <c r="B2409" i="18"/>
  <c r="B2397" i="18"/>
  <c r="B2385" i="18"/>
  <c r="B2373" i="18"/>
  <c r="B2361" i="18"/>
  <c r="B2349" i="18"/>
  <c r="B2337" i="18"/>
  <c r="B2325" i="18"/>
  <c r="B2313" i="18"/>
  <c r="B2301" i="18"/>
  <c r="B2289" i="18"/>
  <c r="B2277" i="18"/>
  <c r="B2265" i="18"/>
  <c r="B2253" i="18"/>
  <c r="B2241" i="18"/>
  <c r="B2229" i="18"/>
  <c r="B2217" i="18"/>
  <c r="B2205" i="18"/>
  <c r="B2193" i="18"/>
  <c r="B2181" i="18"/>
  <c r="B2169" i="18"/>
  <c r="B2157" i="18"/>
  <c r="B2145" i="18"/>
  <c r="B2133" i="18"/>
  <c r="B2121" i="18"/>
  <c r="B2109" i="18"/>
  <c r="B2097" i="18"/>
  <c r="B2085" i="18"/>
  <c r="B2073" i="18"/>
  <c r="B2061" i="18"/>
  <c r="B2049" i="18"/>
  <c r="B2037" i="18"/>
  <c r="B2025" i="18"/>
  <c r="B2013" i="18"/>
  <c r="B2001" i="18"/>
  <c r="B1989" i="18"/>
  <c r="B1977" i="18"/>
  <c r="B1965" i="18"/>
  <c r="B1953" i="18"/>
  <c r="B1941" i="18"/>
  <c r="B1929" i="18"/>
  <c r="B1917" i="18"/>
  <c r="B1905" i="18"/>
  <c r="B1893" i="18"/>
  <c r="B1881" i="18"/>
  <c r="B1869" i="18"/>
  <c r="B1857" i="18"/>
  <c r="B1845" i="18"/>
  <c r="B1833" i="18"/>
  <c r="B1821" i="18"/>
  <c r="B1809" i="18"/>
  <c r="B1797" i="18"/>
  <c r="B1785" i="18"/>
  <c r="B1773" i="18"/>
  <c r="B1761" i="18"/>
  <c r="B1749" i="18"/>
  <c r="B1737" i="18"/>
  <c r="B1725" i="18"/>
  <c r="B5267" i="18"/>
  <c r="D5267" i="18" s="1"/>
  <c r="B5149" i="18"/>
  <c r="B5013" i="18"/>
  <c r="B4869" i="18"/>
  <c r="B4746" i="18"/>
  <c r="B4640" i="18"/>
  <c r="B4513" i="18"/>
  <c r="B4427" i="18"/>
  <c r="B4340" i="18"/>
  <c r="B4289" i="18"/>
  <c r="B4229" i="18"/>
  <c r="B4180" i="18"/>
  <c r="B4133" i="18"/>
  <c r="B4085" i="18"/>
  <c r="B4041" i="18"/>
  <c r="B3993" i="18"/>
  <c r="B3953" i="18"/>
  <c r="B3904" i="18"/>
  <c r="B3867" i="18"/>
  <c r="B3827" i="18"/>
  <c r="B3793" i="18"/>
  <c r="B3749" i="18"/>
  <c r="B3714" i="18"/>
  <c r="B3679" i="18"/>
  <c r="B3651" i="18"/>
  <c r="B3625" i="18"/>
  <c r="B3597" i="18"/>
  <c r="B3571" i="18"/>
  <c r="B3545" i="18"/>
  <c r="B3521" i="18"/>
  <c r="B3498" i="18"/>
  <c r="B3474" i="18"/>
  <c r="B3453" i="18"/>
  <c r="B3430" i="18"/>
  <c r="B3408" i="18"/>
  <c r="B3387" i="18"/>
  <c r="B3369" i="18"/>
  <c r="B3348" i="18"/>
  <c r="B3329" i="18"/>
  <c r="B3309" i="18"/>
  <c r="B3290" i="18"/>
  <c r="B3269" i="18"/>
  <c r="B3251" i="18"/>
  <c r="B3230" i="18"/>
  <c r="B3213" i="18"/>
  <c r="B3196" i="18"/>
  <c r="B3178" i="18"/>
  <c r="B3160" i="18"/>
  <c r="B3144" i="18"/>
  <c r="B3125" i="18"/>
  <c r="B3110" i="18"/>
  <c r="B3095" i="18"/>
  <c r="B3080" i="18"/>
  <c r="B3066" i="18"/>
  <c r="B3052" i="18"/>
  <c r="B3039" i="18"/>
  <c r="B3026" i="18"/>
  <c r="B3013" i="18"/>
  <c r="B3000" i="18"/>
  <c r="B2987" i="18"/>
  <c r="B2974" i="18"/>
  <c r="B2961" i="18"/>
  <c r="B2948" i="18"/>
  <c r="B2935" i="18"/>
  <c r="B2922" i="18"/>
  <c r="B2908" i="18"/>
  <c r="B2895" i="18"/>
  <c r="B2882" i="18"/>
  <c r="B2869" i="18"/>
  <c r="B2856" i="18"/>
  <c r="B2843" i="18"/>
  <c r="B2830" i="18"/>
  <c r="B2817" i="18"/>
  <c r="B2804" i="18"/>
  <c r="B2792" i="18"/>
  <c r="B2780" i="18"/>
  <c r="B2768" i="18"/>
  <c r="B2756" i="18"/>
  <c r="B2744" i="18"/>
  <c r="B2732" i="18"/>
  <c r="B2720" i="18"/>
  <c r="B2708" i="18"/>
  <c r="B2696" i="18"/>
  <c r="B2684" i="18"/>
  <c r="B2672" i="18"/>
  <c r="B2660" i="18"/>
  <c r="B2648" i="18"/>
  <c r="B2636" i="18"/>
  <c r="B2624" i="18"/>
  <c r="B2612" i="18"/>
  <c r="B2600" i="18"/>
  <c r="B2588" i="18"/>
  <c r="B2576" i="18"/>
  <c r="B2564" i="18"/>
  <c r="B2552" i="18"/>
  <c r="B2540" i="18"/>
  <c r="B2528" i="18"/>
  <c r="B2516" i="18"/>
  <c r="B2504" i="18"/>
  <c r="B2492" i="18"/>
  <c r="B2480" i="18"/>
  <c r="B2468" i="18"/>
  <c r="B2456" i="18"/>
  <c r="B2444" i="18"/>
  <c r="B2432" i="18"/>
  <c r="B2420" i="18"/>
  <c r="B2408" i="18"/>
  <c r="B2396" i="18"/>
  <c r="B2384" i="18"/>
  <c r="B2372" i="18"/>
  <c r="B2360" i="18"/>
  <c r="B2348" i="18"/>
  <c r="B2336" i="18"/>
  <c r="B2324" i="18"/>
  <c r="B2312" i="18"/>
  <c r="B2300" i="18"/>
  <c r="B2288" i="18"/>
  <c r="B2276" i="18"/>
  <c r="B2264" i="18"/>
  <c r="B2252" i="18"/>
  <c r="B2240" i="18"/>
  <c r="B2228" i="18"/>
  <c r="B2216" i="18"/>
  <c r="B2204" i="18"/>
  <c r="B2192" i="18"/>
  <c r="B2180" i="18"/>
  <c r="B2168" i="18"/>
  <c r="B2156" i="18"/>
  <c r="B2144" i="18"/>
  <c r="B2132" i="18"/>
  <c r="B2120" i="18"/>
  <c r="B2108" i="18"/>
  <c r="B2096" i="18"/>
  <c r="B2084" i="18"/>
  <c r="B2072" i="18"/>
  <c r="B2060" i="18"/>
  <c r="B2048" i="18"/>
  <c r="B2036" i="18"/>
  <c r="B2024" i="18"/>
  <c r="B2012" i="18"/>
  <c r="B2000" i="18"/>
  <c r="B1988" i="18"/>
  <c r="B1976" i="18"/>
  <c r="B1964" i="18"/>
  <c r="B1952" i="18"/>
  <c r="B1940" i="18"/>
  <c r="B1928" i="18"/>
  <c r="B1916" i="18"/>
  <c r="B1904" i="18"/>
  <c r="B1892" i="18"/>
  <c r="B1880" i="18"/>
  <c r="B1868" i="18"/>
  <c r="B1856" i="18"/>
  <c r="B1844" i="18"/>
  <c r="B1832" i="18"/>
  <c r="B1820" i="18"/>
  <c r="B1808" i="18"/>
  <c r="B1796" i="18"/>
  <c r="B1784" i="18"/>
  <c r="B1772" i="18"/>
  <c r="B1760" i="18"/>
  <c r="B1748" i="18"/>
  <c r="B1736" i="18"/>
  <c r="B1724" i="18"/>
  <c r="B1712" i="18"/>
  <c r="B1700" i="18"/>
  <c r="B1688" i="18"/>
  <c r="B1676" i="18"/>
  <c r="B5869" i="18"/>
  <c r="D5869" i="18" s="1"/>
  <c r="B5704" i="18"/>
  <c r="D5704" i="18" s="1"/>
  <c r="B5681" i="18"/>
  <c r="D5681" i="18" s="1"/>
  <c r="B5611" i="18"/>
  <c r="D5611" i="18" s="1"/>
  <c r="B5284" i="18"/>
  <c r="D5284" i="18" s="1"/>
  <c r="B5266" i="18"/>
  <c r="D5266" i="18" s="1"/>
  <c r="B5137" i="18"/>
  <c r="B4976" i="18"/>
  <c r="B4855" i="18"/>
  <c r="B4725" i="18"/>
  <c r="B4611" i="18"/>
  <c r="B4506" i="18"/>
  <c r="B4407" i="18"/>
  <c r="B4334" i="18"/>
  <c r="B4274" i="18"/>
  <c r="B4225" i="18"/>
  <c r="B4169" i="18"/>
  <c r="B4123" i="18"/>
  <c r="B4081" i="18"/>
  <c r="B4033" i="18"/>
  <c r="B3989" i="18"/>
  <c r="B3941" i="18"/>
  <c r="B3901" i="18"/>
  <c r="B3860" i="18"/>
  <c r="B3822" i="18"/>
  <c r="B3783" i="18"/>
  <c r="B3745" i="18"/>
  <c r="B3704" i="18"/>
  <c r="B3673" i="18"/>
  <c r="B3649" i="18"/>
  <c r="B3619" i="18"/>
  <c r="B3593" i="18"/>
  <c r="B3567" i="18"/>
  <c r="B3543" i="18"/>
  <c r="B3517" i="18"/>
  <c r="B3493" i="18"/>
  <c r="B3472" i="18"/>
  <c r="B3448" i="18"/>
  <c r="B3426" i="18"/>
  <c r="B3404" i="18"/>
  <c r="B3384" i="18"/>
  <c r="B3364" i="18"/>
  <c r="B3345" i="18"/>
  <c r="B3325" i="18"/>
  <c r="B3305" i="18"/>
  <c r="B3286" i="18"/>
  <c r="B3266" i="18"/>
  <c r="B3246" i="18"/>
  <c r="B3227" i="18"/>
  <c r="B3210" i="18"/>
  <c r="B3192" i="18"/>
  <c r="B3174" i="18"/>
  <c r="B3158" i="18"/>
  <c r="B3140" i="18"/>
  <c r="B3123" i="18"/>
  <c r="B3108" i="18"/>
  <c r="B3093" i="18"/>
  <c r="B3076" i="18"/>
  <c r="B3063" i="18"/>
  <c r="B3050" i="18"/>
  <c r="B3037" i="18"/>
  <c r="B3024" i="18"/>
  <c r="B3011" i="18"/>
  <c r="B2998" i="18"/>
  <c r="B2985" i="18"/>
  <c r="B2972" i="18"/>
  <c r="B2959" i="18"/>
  <c r="B2946" i="18"/>
  <c r="B2932" i="18"/>
  <c r="B2919" i="18"/>
  <c r="B2906" i="18"/>
  <c r="B2893" i="18"/>
  <c r="B2880" i="18"/>
  <c r="B2867" i="18"/>
  <c r="B2854" i="18"/>
  <c r="B2841" i="18"/>
  <c r="B2828" i="18"/>
  <c r="B2815" i="18"/>
  <c r="B2802" i="18"/>
  <c r="B2790" i="18"/>
  <c r="B2778" i="18"/>
  <c r="B2766" i="18"/>
  <c r="B2754" i="18"/>
  <c r="B2742" i="18"/>
  <c r="B2730" i="18"/>
  <c r="B2718" i="18"/>
  <c r="B2706" i="18"/>
  <c r="B2694" i="18"/>
  <c r="B2682" i="18"/>
  <c r="B2670" i="18"/>
  <c r="B2658" i="18"/>
  <c r="B2646" i="18"/>
  <c r="B2634" i="18"/>
  <c r="B2622" i="18"/>
  <c r="B2610" i="18"/>
  <c r="B2598" i="18"/>
  <c r="B2586" i="18"/>
  <c r="B2574" i="18"/>
  <c r="B2562" i="18"/>
  <c r="B2550" i="18"/>
  <c r="B2538" i="18"/>
  <c r="B2526" i="18"/>
  <c r="B2514" i="18"/>
  <c r="B2502" i="18"/>
  <c r="B2490" i="18"/>
  <c r="B2478" i="18"/>
  <c r="B2466" i="18"/>
  <c r="B2454" i="18"/>
  <c r="B2442" i="18"/>
  <c r="B2430" i="18"/>
  <c r="B2418" i="18"/>
  <c r="B2406" i="18"/>
  <c r="B2394" i="18"/>
  <c r="B2382" i="18"/>
  <c r="B2370" i="18"/>
  <c r="B2358" i="18"/>
  <c r="B2346" i="18"/>
  <c r="B2334" i="18"/>
  <c r="B2322" i="18"/>
  <c r="B2310" i="18"/>
  <c r="B2298" i="18"/>
  <c r="B2286" i="18"/>
  <c r="B2274" i="18"/>
  <c r="B2262" i="18"/>
  <c r="B2250" i="18"/>
  <c r="B2238" i="18"/>
  <c r="B2226" i="18"/>
  <c r="B2214" i="18"/>
  <c r="B2202" i="18"/>
  <c r="B2190" i="18"/>
  <c r="B2178" i="18"/>
  <c r="B2166" i="18"/>
  <c r="B2154" i="18"/>
  <c r="B2142" i="18"/>
  <c r="B2130" i="18"/>
  <c r="B2118" i="18"/>
  <c r="B2106" i="18"/>
  <c r="B2094" i="18"/>
  <c r="B2082" i="18"/>
  <c r="B2070" i="18"/>
  <c r="B2058" i="18"/>
  <c r="B2046" i="18"/>
  <c r="B2034" i="18"/>
  <c r="B2022" i="18"/>
  <c r="B2010" i="18"/>
  <c r="B1998" i="18"/>
  <c r="B1986" i="18"/>
  <c r="B1974" i="18"/>
  <c r="B1962" i="18"/>
  <c r="B1950" i="18"/>
  <c r="B1938" i="18"/>
  <c r="B1926" i="18"/>
  <c r="B1914" i="18"/>
  <c r="B1902" i="18"/>
  <c r="B1890" i="18"/>
  <c r="B1878" i="18"/>
  <c r="B1866" i="18"/>
  <c r="B1854" i="18"/>
  <c r="B1842" i="18"/>
  <c r="B1830" i="18"/>
  <c r="B1818" i="18"/>
  <c r="B5597" i="18"/>
  <c r="D5597" i="18" s="1"/>
  <c r="B5371" i="18"/>
  <c r="D5371" i="18" s="1"/>
  <c r="B5282" i="18"/>
  <c r="D5282" i="18" s="1"/>
  <c r="B5273" i="18"/>
  <c r="D5273" i="18" s="1"/>
  <c r="B5238" i="18"/>
  <c r="B5096" i="18"/>
  <c r="B4947" i="18"/>
  <c r="B4818" i="18"/>
  <c r="B4708" i="18"/>
  <c r="B4578" i="18"/>
  <c r="B4480" i="18"/>
  <c r="B4383" i="18"/>
  <c r="B4321" i="18"/>
  <c r="B4261" i="18"/>
  <c r="B4208" i="18"/>
  <c r="B4161" i="18"/>
  <c r="B4111" i="18"/>
  <c r="B4067" i="18"/>
  <c r="B4019" i="18"/>
  <c r="B3979" i="18"/>
  <c r="B3930" i="18"/>
  <c r="B3889" i="18"/>
  <c r="B3849" i="18"/>
  <c r="B3812" i="18"/>
  <c r="B3771" i="18"/>
  <c r="B3734" i="18"/>
  <c r="B3701" i="18"/>
  <c r="B3666" i="18"/>
  <c r="B3640" i="18"/>
  <c r="B3613" i="18"/>
  <c r="B3586" i="18"/>
  <c r="B3559" i="18"/>
  <c r="B3535" i="18"/>
  <c r="B3513" i="18"/>
  <c r="B3488" i="18"/>
  <c r="B3466" i="18"/>
  <c r="B3443" i="18"/>
  <c r="B3421" i="18"/>
  <c r="B3398" i="18"/>
  <c r="B3381" i="18"/>
  <c r="B3359" i="18"/>
  <c r="B3341" i="18"/>
  <c r="B3320" i="18"/>
  <c r="B3302" i="18"/>
  <c r="B3280" i="18"/>
  <c r="B3263" i="18"/>
  <c r="B3241" i="18"/>
  <c r="B3224" i="18"/>
  <c r="B3205" i="18"/>
  <c r="B3188" i="18"/>
  <c r="B3171" i="18"/>
  <c r="B3153" i="18"/>
  <c r="B3135" i="18"/>
  <c r="B3120" i="18"/>
  <c r="B3105" i="18"/>
  <c r="B3087" i="18"/>
  <c r="B3073" i="18"/>
  <c r="B3060" i="18"/>
  <c r="B3047" i="18"/>
  <c r="B3034" i="18"/>
  <c r="B3021" i="18"/>
  <c r="B3008" i="18"/>
  <c r="B2995" i="18"/>
  <c r="B2982" i="18"/>
  <c r="B2968" i="18"/>
  <c r="B2955" i="18"/>
  <c r="B2942" i="18"/>
  <c r="B2929" i="18"/>
  <c r="B2916" i="18"/>
  <c r="B2903" i="18"/>
  <c r="B2890" i="18"/>
  <c r="B2877" i="18"/>
  <c r="B2864" i="18"/>
  <c r="B2851" i="18"/>
  <c r="B2838" i="18"/>
  <c r="B2824" i="18"/>
  <c r="B2811" i="18"/>
  <c r="B2799" i="18"/>
  <c r="B2787" i="18"/>
  <c r="B2775" i="18"/>
  <c r="B2763" i="18"/>
  <c r="B2751" i="18"/>
  <c r="B2739" i="18"/>
  <c r="B2727" i="18"/>
  <c r="B2715" i="18"/>
  <c r="B2703" i="18"/>
  <c r="B2691" i="18"/>
  <c r="B2679" i="18"/>
  <c r="B2667" i="18"/>
  <c r="B2655" i="18"/>
  <c r="B2643" i="18"/>
  <c r="B2631" i="18"/>
  <c r="B2619" i="18"/>
  <c r="B2607" i="18"/>
  <c r="B2595" i="18"/>
  <c r="B2583" i="18"/>
  <c r="B2571" i="18"/>
  <c r="B2559" i="18"/>
  <c r="B2547" i="18"/>
  <c r="B2535" i="18"/>
  <c r="B2523" i="18"/>
  <c r="B2511" i="18"/>
  <c r="B2499" i="18"/>
  <c r="B2487" i="18"/>
  <c r="B2475" i="18"/>
  <c r="B2463" i="18"/>
  <c r="B2451" i="18"/>
  <c r="B2439" i="18"/>
  <c r="B2427" i="18"/>
  <c r="B2415" i="18"/>
  <c r="B2403" i="18"/>
  <c r="B2391" i="18"/>
  <c r="B2379" i="18"/>
  <c r="B2367" i="18"/>
  <c r="B2355" i="18"/>
  <c r="B2343" i="18"/>
  <c r="B2331" i="18"/>
  <c r="B2319" i="18"/>
  <c r="B2307" i="18"/>
  <c r="B2295" i="18"/>
  <c r="B2283" i="18"/>
  <c r="B2271" i="18"/>
  <c r="B2259" i="18"/>
  <c r="B2247" i="18"/>
  <c r="B2235" i="18"/>
  <c r="B2223" i="18"/>
  <c r="B2211" i="18"/>
  <c r="B2199" i="18"/>
  <c r="B2187" i="18"/>
  <c r="B2175" i="18"/>
  <c r="B2163" i="18"/>
  <c r="B2151" i="18"/>
  <c r="B2139" i="18"/>
  <c r="B2127" i="18"/>
  <c r="B2115" i="18"/>
  <c r="B2103" i="18"/>
  <c r="B2091" i="18"/>
  <c r="B2079" i="18"/>
  <c r="B2067" i="18"/>
  <c r="B2055" i="18"/>
  <c r="B2043" i="18"/>
  <c r="B2031" i="18"/>
  <c r="B2019" i="18"/>
  <c r="B2007" i="18"/>
  <c r="B1995" i="18"/>
  <c r="B1983" i="18"/>
  <c r="B1971" i="18"/>
  <c r="B1959" i="18"/>
  <c r="B1947" i="18"/>
  <c r="B1935" i="18"/>
  <c r="B1923" i="18"/>
  <c r="B1911" i="18"/>
  <c r="B1899" i="18"/>
  <c r="B1887" i="18"/>
  <c r="B1875" i="18"/>
  <c r="B1863" i="18"/>
  <c r="B1851" i="18"/>
  <c r="B1839" i="18"/>
  <c r="B1827" i="18"/>
  <c r="B1815" i="18"/>
  <c r="B1803" i="18"/>
  <c r="B1791" i="18"/>
  <c r="B1779" i="18"/>
  <c r="B1767" i="18"/>
  <c r="B1755" i="18"/>
  <c r="B1743" i="18"/>
  <c r="B1731" i="18"/>
  <c r="B1719" i="18"/>
  <c r="B1707" i="18"/>
  <c r="B1695" i="18"/>
  <c r="B6042" i="18"/>
  <c r="D6042" i="18" s="1"/>
  <c r="B5447" i="18"/>
  <c r="D5447" i="18" s="1"/>
  <c r="B5390" i="18"/>
  <c r="D5390" i="18" s="1"/>
  <c r="B5381" i="18"/>
  <c r="D5381" i="18" s="1"/>
  <c r="B5348" i="18"/>
  <c r="D5348" i="18" s="1"/>
  <c r="B5236" i="18"/>
  <c r="B5093" i="18"/>
  <c r="B4934" i="18"/>
  <c r="B4813" i="18"/>
  <c r="B4681" i="18"/>
  <c r="B4575" i="18"/>
  <c r="B4467" i="18"/>
  <c r="B4381" i="18"/>
  <c r="B4316" i="18"/>
  <c r="B4257" i="18"/>
  <c r="B4205" i="18"/>
  <c r="B4153" i="18"/>
  <c r="B4110" i="18"/>
  <c r="B4061" i="18"/>
  <c r="B4018" i="18"/>
  <c r="B3976" i="18"/>
  <c r="B3928" i="18"/>
  <c r="B3885" i="18"/>
  <c r="B3847" i="18"/>
  <c r="B3810" i="18"/>
  <c r="B3770" i="18"/>
  <c r="B3731" i="18"/>
  <c r="B3694" i="18"/>
  <c r="B3665" i="18"/>
  <c r="B3637" i="18"/>
  <c r="B3610" i="18"/>
  <c r="B3585" i="18"/>
  <c r="B3558" i="18"/>
  <c r="B3534" i="18"/>
  <c r="B3509" i="18"/>
  <c r="B3486" i="18"/>
  <c r="B3462" i="18"/>
  <c r="B3441" i="18"/>
  <c r="B3420" i="18"/>
  <c r="B3397" i="18"/>
  <c r="B3377" i="18"/>
  <c r="B3358" i="18"/>
  <c r="B3338" i="18"/>
  <c r="B3318" i="18"/>
  <c r="B3299" i="18"/>
  <c r="B3279" i="18"/>
  <c r="B3260" i="18"/>
  <c r="B3240" i="18"/>
  <c r="B3222" i="18"/>
  <c r="B3204" i="18"/>
  <c r="B3186" i="18"/>
  <c r="B3170" i="18"/>
  <c r="B3152" i="18"/>
  <c r="B3134" i="18"/>
  <c r="B3119" i="18"/>
  <c r="B3102" i="18"/>
  <c r="B3086" i="18"/>
  <c r="B3072" i="18"/>
  <c r="B3059" i="18"/>
  <c r="B3046" i="18"/>
  <c r="B3033" i="18"/>
  <c r="B3020" i="18"/>
  <c r="B3007" i="18"/>
  <c r="B2994" i="18"/>
  <c r="B2980" i="18"/>
  <c r="B2967" i="18"/>
  <c r="B2954" i="18"/>
  <c r="B2941" i="18"/>
  <c r="B2928" i="18"/>
  <c r="B2915" i="18"/>
  <c r="B2902" i="18"/>
  <c r="B2889" i="18"/>
  <c r="B2876" i="18"/>
  <c r="B2863" i="18"/>
  <c r="B2850" i="18"/>
  <c r="B2836" i="18"/>
  <c r="B2823" i="18"/>
  <c r="B2810" i="18"/>
  <c r="B2798" i="18"/>
  <c r="B2786" i="18"/>
  <c r="B2774" i="18"/>
  <c r="B2762" i="18"/>
  <c r="B2750" i="18"/>
  <c r="B2738" i="18"/>
  <c r="B2726" i="18"/>
  <c r="B2714" i="18"/>
  <c r="B2702" i="18"/>
  <c r="B2690" i="18"/>
  <c r="B2678" i="18"/>
  <c r="B2666" i="18"/>
  <c r="B2654" i="18"/>
  <c r="B2642" i="18"/>
  <c r="B2630" i="18"/>
  <c r="B2618" i="18"/>
  <c r="B2606" i="18"/>
  <c r="B2594" i="18"/>
  <c r="B2582" i="18"/>
  <c r="B2570" i="18"/>
  <c r="B2558" i="18"/>
  <c r="B2546" i="18"/>
  <c r="B2534" i="18"/>
  <c r="B2522" i="18"/>
  <c r="B2510" i="18"/>
  <c r="B2498" i="18"/>
  <c r="B2486" i="18"/>
  <c r="B2474" i="18"/>
  <c r="B2462" i="18"/>
  <c r="B2450" i="18"/>
  <c r="B2438" i="18"/>
  <c r="B2426" i="18"/>
  <c r="B2414" i="18"/>
  <c r="B2402" i="18"/>
  <c r="B2390" i="18"/>
  <c r="B2378" i="18"/>
  <c r="B2366" i="18"/>
  <c r="B2354" i="18"/>
  <c r="B2342" i="18"/>
  <c r="B2330" i="18"/>
  <c r="B2318" i="18"/>
  <c r="B2306" i="18"/>
  <c r="B2294" i="18"/>
  <c r="B2282" i="18"/>
  <c r="B2270" i="18"/>
  <c r="B2258" i="18"/>
  <c r="B2246" i="18"/>
  <c r="B2234" i="18"/>
  <c r="B2222" i="18"/>
  <c r="B2210" i="18"/>
  <c r="B2198" i="18"/>
  <c r="B2186" i="18"/>
  <c r="B2174" i="18"/>
  <c r="B2162" i="18"/>
  <c r="B2150" i="18"/>
  <c r="B2138" i="18"/>
  <c r="B2126" i="18"/>
  <c r="B2114" i="18"/>
  <c r="B2102" i="18"/>
  <c r="B2090" i="18"/>
  <c r="B2078" i="18"/>
  <c r="B2066" i="18"/>
  <c r="B2054" i="18"/>
  <c r="B2042" i="18"/>
  <c r="B2030" i="18"/>
  <c r="B2018" i="18"/>
  <c r="B2006" i="18"/>
  <c r="B1994" i="18"/>
  <c r="B1982" i="18"/>
  <c r="B1970" i="18"/>
  <c r="B1958" i="18"/>
  <c r="B1946" i="18"/>
  <c r="B1934" i="18"/>
  <c r="B1922" i="18"/>
  <c r="B1910" i="18"/>
  <c r="B1898" i="18"/>
  <c r="B1886" i="18"/>
  <c r="B1874" i="18"/>
  <c r="B1862" i="18"/>
  <c r="B1850" i="18"/>
  <c r="B1838" i="18"/>
  <c r="B1826" i="18"/>
  <c r="B1814" i="18"/>
  <c r="B1802" i="18"/>
  <c r="B1790" i="18"/>
  <c r="B1778" i="18"/>
  <c r="B1766" i="18"/>
  <c r="B1754" i="18"/>
  <c r="B1742" i="18"/>
  <c r="B1730" i="18"/>
  <c r="B1718" i="18"/>
  <c r="B5503" i="18"/>
  <c r="D5503" i="18" s="1"/>
  <c r="B5318" i="18"/>
  <c r="D5318" i="18" s="1"/>
  <c r="B5191" i="18"/>
  <c r="B4931" i="18"/>
  <c r="B4715" i="18"/>
  <c r="B4537" i="18"/>
  <c r="B4364" i="18"/>
  <c r="B4268" i="18"/>
  <c r="B4177" i="18"/>
  <c r="B4097" i="18"/>
  <c r="B4015" i="18"/>
  <c r="B3940" i="18"/>
  <c r="B3873" i="18"/>
  <c r="B3801" i="18"/>
  <c r="B3740" i="18"/>
  <c r="B3676" i="18"/>
  <c r="B3632" i="18"/>
  <c r="B3581" i="18"/>
  <c r="B3542" i="18"/>
  <c r="B3501" i="18"/>
  <c r="B3460" i="18"/>
  <c r="B3422" i="18"/>
  <c r="B3385" i="18"/>
  <c r="B3354" i="18"/>
  <c r="B3317" i="18"/>
  <c r="B3284" i="18"/>
  <c r="B3253" i="18"/>
  <c r="B3218" i="18"/>
  <c r="B3189" i="18"/>
  <c r="B3159" i="18"/>
  <c r="B3131" i="18"/>
  <c r="B3100" i="18"/>
  <c r="B3075" i="18"/>
  <c r="B3055" i="18"/>
  <c r="B3031" i="18"/>
  <c r="B3009" i="18"/>
  <c r="B2986" i="18"/>
  <c r="B2964" i="18"/>
  <c r="B2940" i="18"/>
  <c r="B2918" i="18"/>
  <c r="B2898" i="18"/>
  <c r="B2874" i="18"/>
  <c r="B2852" i="18"/>
  <c r="B2829" i="18"/>
  <c r="B2807" i="18"/>
  <c r="B2785" i="18"/>
  <c r="B2765" i="18"/>
  <c r="B2746" i="18"/>
  <c r="B2724" i="18"/>
  <c r="B2704" i="18"/>
  <c r="B2683" i="18"/>
  <c r="B2663" i="18"/>
  <c r="B2641" i="18"/>
  <c r="B2621" i="18"/>
  <c r="B2602" i="18"/>
  <c r="B2580" i="18"/>
  <c r="B2560" i="18"/>
  <c r="B2539" i="18"/>
  <c r="B2519" i="18"/>
  <c r="B2497" i="18"/>
  <c r="B2477" i="18"/>
  <c r="B2458" i="18"/>
  <c r="B2436" i="18"/>
  <c r="B2416" i="18"/>
  <c r="B2395" i="18"/>
  <c r="B2375" i="18"/>
  <c r="B2353" i="18"/>
  <c r="B2333" i="18"/>
  <c r="B2314" i="18"/>
  <c r="B2292" i="18"/>
  <c r="B2272" i="18"/>
  <c r="B2251" i="18"/>
  <c r="B2231" i="18"/>
  <c r="B2209" i="18"/>
  <c r="B2189" i="18"/>
  <c r="B2170" i="18"/>
  <c r="B2148" i="18"/>
  <c r="B2128" i="18"/>
  <c r="B2107" i="18"/>
  <c r="B2087" i="18"/>
  <c r="B2065" i="18"/>
  <c r="B2045" i="18"/>
  <c r="B2026" i="18"/>
  <c r="B2004" i="18"/>
  <c r="B1984" i="18"/>
  <c r="B1963" i="18"/>
  <c r="B1943" i="18"/>
  <c r="B1921" i="18"/>
  <c r="B1901" i="18"/>
  <c r="B1882" i="18"/>
  <c r="B1860" i="18"/>
  <c r="B1840" i="18"/>
  <c r="B1819" i="18"/>
  <c r="B1800" i="18"/>
  <c r="B1782" i="18"/>
  <c r="B1764" i="18"/>
  <c r="B1746" i="18"/>
  <c r="B1728" i="18"/>
  <c r="B1711" i="18"/>
  <c r="B1697" i="18"/>
  <c r="B1683" i="18"/>
  <c r="B1670" i="18"/>
  <c r="B1658" i="18"/>
  <c r="B1646" i="18"/>
  <c r="B1634" i="18"/>
  <c r="B1622" i="18"/>
  <c r="B1610" i="18"/>
  <c r="B1598" i="18"/>
  <c r="B1586" i="18"/>
  <c r="B1574" i="18"/>
  <c r="B1562" i="18"/>
  <c r="B1550" i="18"/>
  <c r="B1538" i="18"/>
  <c r="B1526" i="18"/>
  <c r="B1514" i="18"/>
  <c r="B1502" i="18"/>
  <c r="B1490" i="18"/>
  <c r="B1478" i="18"/>
  <c r="B1466" i="18"/>
  <c r="B5189" i="18"/>
  <c r="B4925" i="18"/>
  <c r="B4712" i="18"/>
  <c r="B4509" i="18"/>
  <c r="B4362" i="18"/>
  <c r="B4256" i="18"/>
  <c r="B4167" i="18"/>
  <c r="B4094" i="18"/>
  <c r="B4009" i="18"/>
  <c r="B3937" i="18"/>
  <c r="B3861" i="18"/>
  <c r="B3799" i="18"/>
  <c r="B3728" i="18"/>
  <c r="B3671" i="18"/>
  <c r="B3628" i="18"/>
  <c r="B3579" i="18"/>
  <c r="B3537" i="18"/>
  <c r="B3495" i="18"/>
  <c r="B3459" i="18"/>
  <c r="B3417" i="18"/>
  <c r="B3383" i="18"/>
  <c r="B3351" i="18"/>
  <c r="B3316" i="18"/>
  <c r="B3282" i="18"/>
  <c r="B3250" i="18"/>
  <c r="B3217" i="18"/>
  <c r="B3185" i="18"/>
  <c r="B3157" i="18"/>
  <c r="B3129" i="18"/>
  <c r="B3099" i="18"/>
  <c r="B3074" i="18"/>
  <c r="B3051" i="18"/>
  <c r="B3030" i="18"/>
  <c r="B3006" i="18"/>
  <c r="B2984" i="18"/>
  <c r="B2963" i="18"/>
  <c r="B2939" i="18"/>
  <c r="B2917" i="18"/>
  <c r="B2894" i="18"/>
  <c r="B2872" i="18"/>
  <c r="B2848" i="18"/>
  <c r="B2827" i="18"/>
  <c r="B2806" i="18"/>
  <c r="B2784" i="18"/>
  <c r="B2764" i="18"/>
  <c r="B2743" i="18"/>
  <c r="B2723" i="18"/>
  <c r="B2701" i="18"/>
  <c r="B2681" i="18"/>
  <c r="B2662" i="18"/>
  <c r="B2640" i="18"/>
  <c r="B2620" i="18"/>
  <c r="B2599" i="18"/>
  <c r="B2579" i="18"/>
  <c r="B2557" i="18"/>
  <c r="B2537" i="18"/>
  <c r="B2518" i="18"/>
  <c r="B2496" i="18"/>
  <c r="B2476" i="18"/>
  <c r="B2455" i="18"/>
  <c r="B2435" i="18"/>
  <c r="B2413" i="18"/>
  <c r="B2393" i="18"/>
  <c r="B2374" i="18"/>
  <c r="B2352" i="18"/>
  <c r="B2332" i="18"/>
  <c r="B2311" i="18"/>
  <c r="B2291" i="18"/>
  <c r="B2269" i="18"/>
  <c r="B2249" i="18"/>
  <c r="B2230" i="18"/>
  <c r="B2208" i="18"/>
  <c r="B2188" i="18"/>
  <c r="B2167" i="18"/>
  <c r="B2147" i="18"/>
  <c r="B2125" i="18"/>
  <c r="B2105" i="18"/>
  <c r="B2086" i="18"/>
  <c r="B2064" i="18"/>
  <c r="B2044" i="18"/>
  <c r="B2023" i="18"/>
  <c r="B2003" i="18"/>
  <c r="B1981" i="18"/>
  <c r="B1961" i="18"/>
  <c r="B1942" i="18"/>
  <c r="B1920" i="18"/>
  <c r="B1900" i="18"/>
  <c r="B1879" i="18"/>
  <c r="B1859" i="18"/>
  <c r="B1837" i="18"/>
  <c r="B1817" i="18"/>
  <c r="B1799" i="18"/>
  <c r="B1781" i="18"/>
  <c r="B1763" i="18"/>
  <c r="B1745" i="18"/>
  <c r="B1727" i="18"/>
  <c r="B1710" i="18"/>
  <c r="B1696" i="18"/>
  <c r="B1682" i="18"/>
  <c r="B1669" i="18"/>
  <c r="B1657" i="18"/>
  <c r="B1645" i="18"/>
  <c r="B1633" i="18"/>
  <c r="B1621" i="18"/>
  <c r="B1609" i="18"/>
  <c r="B1597" i="18"/>
  <c r="B1585" i="18"/>
  <c r="B1573" i="18"/>
  <c r="B1561" i="18"/>
  <c r="B1549" i="18"/>
  <c r="B1537" i="18"/>
  <c r="B1525" i="18"/>
  <c r="B1513" i="18"/>
  <c r="B1501" i="18"/>
  <c r="B1489" i="18"/>
  <c r="B1477" i="18"/>
  <c r="B1465" i="18"/>
  <c r="B1453" i="18"/>
  <c r="B1441" i="18"/>
  <c r="B1429" i="18"/>
  <c r="B1417" i="18"/>
  <c r="B1405" i="18"/>
  <c r="B1393" i="18"/>
  <c r="B1381" i="18"/>
  <c r="B1369" i="18"/>
  <c r="B1357" i="18"/>
  <c r="B1345" i="18"/>
  <c r="B1333" i="18"/>
  <c r="B1321" i="18"/>
  <c r="B1309" i="18"/>
  <c r="B1297" i="18"/>
  <c r="B1285" i="18"/>
  <c r="B1273" i="18"/>
  <c r="B1261" i="18"/>
  <c r="B1249" i="18"/>
  <c r="B1237" i="18"/>
  <c r="B1225" i="18"/>
  <c r="B1213" i="18"/>
  <c r="B1201" i="18"/>
  <c r="B1189" i="18"/>
  <c r="B1177" i="18"/>
  <c r="B1165" i="18"/>
  <c r="B1153" i="18"/>
  <c r="B1141" i="18"/>
  <c r="B1129" i="18"/>
  <c r="B1117" i="18"/>
  <c r="B1105" i="18"/>
  <c r="B1093" i="18"/>
  <c r="B1081" i="18"/>
  <c r="B1069" i="18"/>
  <c r="B1057" i="18"/>
  <c r="B1045" i="18"/>
  <c r="B1033" i="18"/>
  <c r="B1021" i="18"/>
  <c r="B1009" i="18"/>
  <c r="B997" i="18"/>
  <c r="B985" i="18"/>
  <c r="B973" i="18"/>
  <c r="B961" i="18"/>
  <c r="B949" i="18"/>
  <c r="B937" i="18"/>
  <c r="B925" i="18"/>
  <c r="B913" i="18"/>
  <c r="B901" i="18"/>
  <c r="B889" i="18"/>
  <c r="B877" i="18"/>
  <c r="B865" i="18"/>
  <c r="B853" i="18"/>
  <c r="B841" i="18"/>
  <c r="B829" i="18"/>
  <c r="B5455" i="18"/>
  <c r="D5455" i="18" s="1"/>
  <c r="B5140" i="18"/>
  <c r="B4895" i="18"/>
  <c r="B4677" i="18"/>
  <c r="B4485" i="18"/>
  <c r="B4361" i="18"/>
  <c r="B4253" i="18"/>
  <c r="B4166" i="18"/>
  <c r="B4084" i="18"/>
  <c r="B4006" i="18"/>
  <c r="B3927" i="18"/>
  <c r="B3859" i="18"/>
  <c r="B3795" i="18"/>
  <c r="B3727" i="18"/>
  <c r="B3667" i="18"/>
  <c r="B3620" i="18"/>
  <c r="B3577" i="18"/>
  <c r="B3531" i="18"/>
  <c r="B3492" i="18"/>
  <c r="B3456" i="18"/>
  <c r="B3414" i="18"/>
  <c r="B3382" i="18"/>
  <c r="B3346" i="18"/>
  <c r="B3315" i="18"/>
  <c r="B3278" i="18"/>
  <c r="B3244" i="18"/>
  <c r="B3215" i="18"/>
  <c r="B3184" i="18"/>
  <c r="B3155" i="18"/>
  <c r="B3124" i="18"/>
  <c r="B3098" i="18"/>
  <c r="B3071" i="18"/>
  <c r="B3049" i="18"/>
  <c r="B3028" i="18"/>
  <c r="B3004" i="18"/>
  <c r="B2983" i="18"/>
  <c r="B2960" i="18"/>
  <c r="B2938" i="18"/>
  <c r="B2914" i="18"/>
  <c r="B2892" i="18"/>
  <c r="B2871" i="18"/>
  <c r="B2847" i="18"/>
  <c r="B2826" i="18"/>
  <c r="B2803" i="18"/>
  <c r="B2783" i="18"/>
  <c r="B2761" i="18"/>
  <c r="B2741" i="18"/>
  <c r="B2722" i="18"/>
  <c r="B2700" i="18"/>
  <c r="B2680" i="18"/>
  <c r="B2659" i="18"/>
  <c r="B2639" i="18"/>
  <c r="B2617" i="18"/>
  <c r="B2597" i="18"/>
  <c r="B2578" i="18"/>
  <c r="B2556" i="18"/>
  <c r="B2536" i="18"/>
  <c r="B2515" i="18"/>
  <c r="B2495" i="18"/>
  <c r="B2473" i="18"/>
  <c r="B2453" i="18"/>
  <c r="B2434" i="18"/>
  <c r="B2412" i="18"/>
  <c r="B2392" i="18"/>
  <c r="B2371" i="18"/>
  <c r="B2351" i="18"/>
  <c r="B2329" i="18"/>
  <c r="B2309" i="18"/>
  <c r="B2290" i="18"/>
  <c r="B2268" i="18"/>
  <c r="B2248" i="18"/>
  <c r="B2227" i="18"/>
  <c r="B2207" i="18"/>
  <c r="B2185" i="18"/>
  <c r="B2165" i="18"/>
  <c r="B2146" i="18"/>
  <c r="B2124" i="18"/>
  <c r="B2104" i="18"/>
  <c r="B6034" i="18"/>
  <c r="D6034" i="18" s="1"/>
  <c r="B5749" i="18"/>
  <c r="D5749" i="18" s="1"/>
  <c r="B5489" i="18"/>
  <c r="D5489" i="18" s="1"/>
  <c r="B5259" i="18"/>
  <c r="D5259" i="18" s="1"/>
  <c r="B5115" i="18"/>
  <c r="B4892" i="18"/>
  <c r="B4674" i="18"/>
  <c r="B4483" i="18"/>
  <c r="B4339" i="18"/>
  <c r="B4242" i="18"/>
  <c r="B4151" i="18"/>
  <c r="B4072" i="18"/>
  <c r="B4005" i="18"/>
  <c r="B3923" i="18"/>
  <c r="B3858" i="18"/>
  <c r="B3788" i="18"/>
  <c r="B3723" i="18"/>
  <c r="B3664" i="18"/>
  <c r="B3618" i="18"/>
  <c r="B3573" i="18"/>
  <c r="B3530" i="18"/>
  <c r="B3489" i="18"/>
  <c r="B3449" i="18"/>
  <c r="B3413" i="18"/>
  <c r="B3375" i="18"/>
  <c r="B3344" i="18"/>
  <c r="B3312" i="18"/>
  <c r="B3277" i="18"/>
  <c r="B3243" i="18"/>
  <c r="B3212" i="18"/>
  <c r="B3183" i="18"/>
  <c r="B3149" i="18"/>
  <c r="B3122" i="18"/>
  <c r="B3097" i="18"/>
  <c r="B3070" i="18"/>
  <c r="B3048" i="18"/>
  <c r="B3025" i="18"/>
  <c r="B3003" i="18"/>
  <c r="B2979" i="18"/>
  <c r="B2958" i="18"/>
  <c r="B2937" i="18"/>
  <c r="B2913" i="18"/>
  <c r="B2891" i="18"/>
  <c r="B2868" i="18"/>
  <c r="B2846" i="18"/>
  <c r="B2822" i="18"/>
  <c r="B2801" i="18"/>
  <c r="B2782" i="18"/>
  <c r="B2760" i="18"/>
  <c r="B2740" i="18"/>
  <c r="B2719" i="18"/>
  <c r="B2699" i="18"/>
  <c r="B2677" i="18"/>
  <c r="B2657" i="18"/>
  <c r="B2638" i="18"/>
  <c r="B2616" i="18"/>
  <c r="B2596" i="18"/>
  <c r="B2575" i="18"/>
  <c r="B2555" i="18"/>
  <c r="B2533" i="18"/>
  <c r="B2513" i="18"/>
  <c r="B2494" i="18"/>
  <c r="B2472" i="18"/>
  <c r="B2452" i="18"/>
  <c r="B2431" i="18"/>
  <c r="B2411" i="18"/>
  <c r="B2389" i="18"/>
  <c r="B2369" i="18"/>
  <c r="B2350" i="18"/>
  <c r="B2328" i="18"/>
  <c r="B2308" i="18"/>
  <c r="B2287" i="18"/>
  <c r="B2267" i="18"/>
  <c r="B2245" i="18"/>
  <c r="B2225" i="18"/>
  <c r="B2206" i="18"/>
  <c r="B2184" i="18"/>
  <c r="B2164" i="18"/>
  <c r="B2143" i="18"/>
  <c r="B2123" i="18"/>
  <c r="B2101" i="18"/>
  <c r="B2081" i="18"/>
  <c r="B2062" i="18"/>
  <c r="B2040" i="18"/>
  <c r="B2020" i="18"/>
  <c r="B1999" i="18"/>
  <c r="B5054" i="18"/>
  <c r="B4820" i="18"/>
  <c r="B4613" i="18"/>
  <c r="B4454" i="18"/>
  <c r="B4305" i="18"/>
  <c r="B4220" i="18"/>
  <c r="B4137" i="18"/>
  <c r="B4058" i="18"/>
  <c r="B3980" i="18"/>
  <c r="B3902" i="18"/>
  <c r="B3836" i="18"/>
  <c r="B3769" i="18"/>
  <c r="B3703" i="18"/>
  <c r="B3655" i="18"/>
  <c r="B3605" i="18"/>
  <c r="B3562" i="18"/>
  <c r="B3520" i="18"/>
  <c r="B3480" i="18"/>
  <c r="B3440" i="18"/>
  <c r="B3401" i="18"/>
  <c r="B3371" i="18"/>
  <c r="B3335" i="18"/>
  <c r="B3303" i="18"/>
  <c r="B3267" i="18"/>
  <c r="B3237" i="18"/>
  <c r="B3202" i="18"/>
  <c r="B3173" i="18"/>
  <c r="B3146" i="18"/>
  <c r="B3116" i="18"/>
  <c r="B3089" i="18"/>
  <c r="B3064" i="18"/>
  <c r="B3043" i="18"/>
  <c r="B3019" i="18"/>
  <c r="B2997" i="18"/>
  <c r="B2976" i="18"/>
  <c r="B2952" i="18"/>
  <c r="B2930" i="18"/>
  <c r="B2907" i="18"/>
  <c r="B2886" i="18"/>
  <c r="B2862" i="18"/>
  <c r="B2840" i="18"/>
  <c r="B2819" i="18"/>
  <c r="B2796" i="18"/>
  <c r="B2776" i="18"/>
  <c r="B2755" i="18"/>
  <c r="B2735" i="18"/>
  <c r="B2713" i="18"/>
  <c r="B2693" i="18"/>
  <c r="B2674" i="18"/>
  <c r="B2652" i="18"/>
  <c r="B2632" i="18"/>
  <c r="B2611" i="18"/>
  <c r="B2591" i="18"/>
  <c r="B2569" i="18"/>
  <c r="B2549" i="18"/>
  <c r="B2530" i="18"/>
  <c r="B2508" i="18"/>
  <c r="B2488" i="18"/>
  <c r="B2467" i="18"/>
  <c r="B2447" i="18"/>
  <c r="B2425" i="18"/>
  <c r="B2405" i="18"/>
  <c r="B2386" i="18"/>
  <c r="B2364" i="18"/>
  <c r="B2344" i="18"/>
  <c r="B2323" i="18"/>
  <c r="B2303" i="18"/>
  <c r="B2281" i="18"/>
  <c r="B2261" i="18"/>
  <c r="B2242" i="18"/>
  <c r="B2220" i="18"/>
  <c r="B2200" i="18"/>
  <c r="B2179" i="18"/>
  <c r="B2159" i="18"/>
  <c r="B2137" i="18"/>
  <c r="B2117" i="18"/>
  <c r="B2098" i="18"/>
  <c r="B2076" i="18"/>
  <c r="B2056" i="18"/>
  <c r="B2035" i="18"/>
  <c r="B2015" i="18"/>
  <c r="B1993" i="18"/>
  <c r="B1973" i="18"/>
  <c r="B1954" i="18"/>
  <c r="B1932" i="18"/>
  <c r="B5554" i="18"/>
  <c r="D5554" i="18" s="1"/>
  <c r="B5404" i="18"/>
  <c r="D5404" i="18" s="1"/>
  <c r="B5049" i="18"/>
  <c r="B4793" i="18"/>
  <c r="B4604" i="18"/>
  <c r="B4433" i="18"/>
  <c r="B4304" i="18"/>
  <c r="B4209" i="18"/>
  <c r="B4124" i="18"/>
  <c r="B4054" i="18"/>
  <c r="B3967" i="18"/>
  <c r="B3897" i="18"/>
  <c r="B3835" i="18"/>
  <c r="B3767" i="18"/>
  <c r="B3702" i="18"/>
  <c r="B3650" i="18"/>
  <c r="B3603" i="18"/>
  <c r="B3557" i="18"/>
  <c r="B3515" i="18"/>
  <c r="B3479" i="18"/>
  <c r="B3436" i="18"/>
  <c r="B3400" i="18"/>
  <c r="B3368" i="18"/>
  <c r="B3333" i="18"/>
  <c r="B3297" i="18"/>
  <c r="B3265" i="18"/>
  <c r="B3233" i="18"/>
  <c r="B3201" i="18"/>
  <c r="B3172" i="18"/>
  <c r="B3142" i="18"/>
  <c r="B3113" i="18"/>
  <c r="B3085" i="18"/>
  <c r="B3062" i="18"/>
  <c r="B3042" i="18"/>
  <c r="B3018" i="18"/>
  <c r="B2996" i="18"/>
  <c r="B2973" i="18"/>
  <c r="B2951" i="18"/>
  <c r="B2927" i="18"/>
  <c r="B2905" i="18"/>
  <c r="B2884" i="18"/>
  <c r="B2860" i="18"/>
  <c r="B2839" i="18"/>
  <c r="B2816" i="18"/>
  <c r="B2795" i="18"/>
  <c r="B2773" i="18"/>
  <c r="B2753" i="18"/>
  <c r="B2734" i="18"/>
  <c r="B2712" i="18"/>
  <c r="B2692" i="18"/>
  <c r="B2671" i="18"/>
  <c r="B2651" i="18"/>
  <c r="B2629" i="18"/>
  <c r="B2609" i="18"/>
  <c r="B2590" i="18"/>
  <c r="B2568" i="18"/>
  <c r="B2548" i="18"/>
  <c r="B2527" i="18"/>
  <c r="B2507" i="18"/>
  <c r="B2485" i="18"/>
  <c r="B2465" i="18"/>
  <c r="B2446" i="18"/>
  <c r="B2424" i="18"/>
  <c r="B2404" i="18"/>
  <c r="B2383" i="18"/>
  <c r="B2363" i="18"/>
  <c r="B2341" i="18"/>
  <c r="B2321" i="18"/>
  <c r="B2302" i="18"/>
  <c r="B2280" i="18"/>
  <c r="B2260" i="18"/>
  <c r="B2239" i="18"/>
  <c r="B2219" i="18"/>
  <c r="B2197" i="18"/>
  <c r="B2177" i="18"/>
  <c r="B2158" i="18"/>
  <c r="B2136" i="18"/>
  <c r="B2116" i="18"/>
  <c r="B2095" i="18"/>
  <c r="B2075" i="18"/>
  <c r="B2053" i="18"/>
  <c r="B2033" i="18"/>
  <c r="B2014" i="18"/>
  <c r="B1992" i="18"/>
  <c r="B1972" i="18"/>
  <c r="B1951" i="18"/>
  <c r="B1931" i="18"/>
  <c r="B1909" i="18"/>
  <c r="B1889" i="18"/>
  <c r="B1870" i="18"/>
  <c r="B1848" i="18"/>
  <c r="B1828" i="18"/>
  <c r="B1807" i="18"/>
  <c r="B1789" i="18"/>
  <c r="B1771" i="18"/>
  <c r="B1753" i="18"/>
  <c r="B1735" i="18"/>
  <c r="B1717" i="18"/>
  <c r="B1703" i="18"/>
  <c r="B1689" i="18"/>
  <c r="B1675" i="18"/>
  <c r="B1663" i="18"/>
  <c r="B1651" i="18"/>
  <c r="B1639" i="18"/>
  <c r="B6112" i="18"/>
  <c r="D6112" i="18" s="1"/>
  <c r="B5438" i="18"/>
  <c r="D5438" i="18" s="1"/>
  <c r="B5311" i="18"/>
  <c r="D5311" i="18" s="1"/>
  <c r="B5031" i="18"/>
  <c r="B4784" i="18"/>
  <c r="B4588" i="18"/>
  <c r="B4414" i="18"/>
  <c r="B4301" i="18"/>
  <c r="B4197" i="18"/>
  <c r="B4120" i="18"/>
  <c r="B4046" i="18"/>
  <c r="B3966" i="18"/>
  <c r="B3891" i="18"/>
  <c r="B3823" i="18"/>
  <c r="B3760" i="18"/>
  <c r="B3691" i="18"/>
  <c r="B3644" i="18"/>
  <c r="B3602" i="18"/>
  <c r="B3556" i="18"/>
  <c r="B3514" i="18"/>
  <c r="B3473" i="18"/>
  <c r="B3435" i="18"/>
  <c r="B3396" i="18"/>
  <c r="B3362" i="18"/>
  <c r="B3332" i="18"/>
  <c r="B3296" i="18"/>
  <c r="B3264" i="18"/>
  <c r="B3228" i="18"/>
  <c r="B3200" i="18"/>
  <c r="B3168" i="18"/>
  <c r="B3138" i="18"/>
  <c r="B3112" i="18"/>
  <c r="B3084" i="18"/>
  <c r="B3061" i="18"/>
  <c r="B3038" i="18"/>
  <c r="B3016" i="18"/>
  <c r="B2992" i="18"/>
  <c r="B2971" i="18"/>
  <c r="B2950" i="18"/>
  <c r="B2926" i="18"/>
  <c r="B2904" i="18"/>
  <c r="B2881" i="18"/>
  <c r="B2859" i="18"/>
  <c r="B2835" i="18"/>
  <c r="B2814" i="18"/>
  <c r="B2794" i="18"/>
  <c r="B2772" i="18"/>
  <c r="B2752" i="18"/>
  <c r="B2731" i="18"/>
  <c r="B2711" i="18"/>
  <c r="B2689" i="18"/>
  <c r="B2669" i="18"/>
  <c r="B2650" i="18"/>
  <c r="B2628" i="18"/>
  <c r="B2608" i="18"/>
  <c r="B2587" i="18"/>
  <c r="B2567" i="18"/>
  <c r="B2545" i="18"/>
  <c r="B2525" i="18"/>
  <c r="B2506" i="18"/>
  <c r="B2484" i="18"/>
  <c r="B2464" i="18"/>
  <c r="B2443" i="18"/>
  <c r="B2423" i="18"/>
  <c r="B2401" i="18"/>
  <c r="B5546" i="18"/>
  <c r="D5546" i="18" s="1"/>
  <c r="B5101" i="18"/>
  <c r="B4571" i="18"/>
  <c r="B4273" i="18"/>
  <c r="B4059" i="18"/>
  <c r="B3880" i="18"/>
  <c r="B3721" i="18"/>
  <c r="B3594" i="18"/>
  <c r="B3502" i="18"/>
  <c r="B3407" i="18"/>
  <c r="B3323" i="18"/>
  <c r="B3239" i="18"/>
  <c r="B3166" i="18"/>
  <c r="B3106" i="18"/>
  <c r="B3044" i="18"/>
  <c r="B2990" i="18"/>
  <c r="B2934" i="18"/>
  <c r="B2879" i="18"/>
  <c r="B2832" i="18"/>
  <c r="B2777" i="18"/>
  <c r="B2728" i="18"/>
  <c r="B2676" i="18"/>
  <c r="B2627" i="18"/>
  <c r="B2581" i="18"/>
  <c r="B2531" i="18"/>
  <c r="B2482" i="18"/>
  <c r="B2429" i="18"/>
  <c r="B2381" i="18"/>
  <c r="B2340" i="18"/>
  <c r="B2299" i="18"/>
  <c r="B2257" i="18"/>
  <c r="B2218" i="18"/>
  <c r="B2176" i="18"/>
  <c r="B2135" i="18"/>
  <c r="B2093" i="18"/>
  <c r="B2059" i="18"/>
  <c r="B2027" i="18"/>
  <c r="B1990" i="18"/>
  <c r="B1957" i="18"/>
  <c r="B1927" i="18"/>
  <c r="B1897" i="18"/>
  <c r="B1872" i="18"/>
  <c r="B1846" i="18"/>
  <c r="B1816" i="18"/>
  <c r="B1793" i="18"/>
  <c r="B1769" i="18"/>
  <c r="B1744" i="18"/>
  <c r="B1721" i="18"/>
  <c r="B1701" i="18"/>
  <c r="B1681" i="18"/>
  <c r="B1665" i="18"/>
  <c r="B1649" i="18"/>
  <c r="B1632" i="18"/>
  <c r="B1618" i="18"/>
  <c r="B1604" i="18"/>
  <c r="B1590" i="18"/>
  <c r="B1576" i="18"/>
  <c r="B1560" i="18"/>
  <c r="B1546" i="18"/>
  <c r="B1532" i="18"/>
  <c r="B1518" i="18"/>
  <c r="B1504" i="18"/>
  <c r="B1488" i="18"/>
  <c r="B1474" i="18"/>
  <c r="B1460" i="18"/>
  <c r="B1447" i="18"/>
  <c r="B1434" i="18"/>
  <c r="B1421" i="18"/>
  <c r="B1408" i="18"/>
  <c r="B1395" i="18"/>
  <c r="B1382" i="18"/>
  <c r="B1368" i="18"/>
  <c r="B1355" i="18"/>
  <c r="B1342" i="18"/>
  <c r="B1329" i="18"/>
  <c r="B1316" i="18"/>
  <c r="B1303" i="18"/>
  <c r="B1290" i="18"/>
  <c r="B1277" i="18"/>
  <c r="B1264" i="18"/>
  <c r="B1251" i="18"/>
  <c r="B1238" i="18"/>
  <c r="B1224" i="18"/>
  <c r="B1211" i="18"/>
  <c r="B1198" i="18"/>
  <c r="B1185" i="18"/>
  <c r="B1172" i="18"/>
  <c r="B1159" i="18"/>
  <c r="B1146" i="18"/>
  <c r="B1133" i="18"/>
  <c r="B1120" i="18"/>
  <c r="B1107" i="18"/>
  <c r="B1094" i="18"/>
  <c r="B1080" i="18"/>
  <c r="B1067" i="18"/>
  <c r="B1054" i="18"/>
  <c r="B1041" i="18"/>
  <c r="B1028" i="18"/>
  <c r="B1015" i="18"/>
  <c r="B1002" i="18"/>
  <c r="B989" i="18"/>
  <c r="B976" i="18"/>
  <c r="B963" i="18"/>
  <c r="B950" i="18"/>
  <c r="B936" i="18"/>
  <c r="B923" i="18"/>
  <c r="B910" i="18"/>
  <c r="B897" i="18"/>
  <c r="B884" i="18"/>
  <c r="B871" i="18"/>
  <c r="B858" i="18"/>
  <c r="B845" i="18"/>
  <c r="B832" i="18"/>
  <c r="B819" i="18"/>
  <c r="B807" i="18"/>
  <c r="B795" i="18"/>
  <c r="B783" i="18"/>
  <c r="B771" i="18"/>
  <c r="B759" i="18"/>
  <c r="B5060" i="18"/>
  <c r="B4543" i="18"/>
  <c r="B4241" i="18"/>
  <c r="B4035" i="18"/>
  <c r="B3878" i="18"/>
  <c r="B3710" i="18"/>
  <c r="B3589" i="18"/>
  <c r="B3485" i="18"/>
  <c r="B3395" i="18"/>
  <c r="B3322" i="18"/>
  <c r="B3238" i="18"/>
  <c r="B3165" i="18"/>
  <c r="B3094" i="18"/>
  <c r="B3036" i="18"/>
  <c r="B2989" i="18"/>
  <c r="B2931" i="18"/>
  <c r="B2878" i="18"/>
  <c r="B2821" i="18"/>
  <c r="B2771" i="18"/>
  <c r="B2725" i="18"/>
  <c r="B2675" i="18"/>
  <c r="B2626" i="18"/>
  <c r="B2573" i="18"/>
  <c r="B2524" i="18"/>
  <c r="B2479" i="18"/>
  <c r="B2428" i="18"/>
  <c r="B2380" i="18"/>
  <c r="B2339" i="18"/>
  <c r="B2297" i="18"/>
  <c r="B2256" i="18"/>
  <c r="B2215" i="18"/>
  <c r="B2173" i="18"/>
  <c r="B2134" i="18"/>
  <c r="B2092" i="18"/>
  <c r="B2057" i="18"/>
  <c r="B2021" i="18"/>
  <c r="B1987" i="18"/>
  <c r="B1956" i="18"/>
  <c r="B1925" i="18"/>
  <c r="B1896" i="18"/>
  <c r="B1871" i="18"/>
  <c r="B1843" i="18"/>
  <c r="B1813" i="18"/>
  <c r="B1792" i="18"/>
  <c r="B1768" i="18"/>
  <c r="B1741" i="18"/>
  <c r="B1720" i="18"/>
  <c r="B1699" i="18"/>
  <c r="B1680" i="18"/>
  <c r="B1664" i="18"/>
  <c r="B1648" i="18"/>
  <c r="B1631" i="18"/>
  <c r="B1617" i="18"/>
  <c r="B1603" i="18"/>
  <c r="B1589" i="18"/>
  <c r="B1575" i="18"/>
  <c r="B1559" i="18"/>
  <c r="B1545" i="18"/>
  <c r="B1531" i="18"/>
  <c r="B1517" i="18"/>
  <c r="B1503" i="18"/>
  <c r="B1487" i="18"/>
  <c r="B1473" i="18"/>
  <c r="B1459" i="18"/>
  <c r="B1446" i="18"/>
  <c r="B1433" i="18"/>
  <c r="B1420" i="18"/>
  <c r="B1407" i="18"/>
  <c r="B1394" i="18"/>
  <c r="B1380" i="18"/>
  <c r="B1367" i="18"/>
  <c r="B4974" i="18"/>
  <c r="B4459" i="18"/>
  <c r="B4195" i="18"/>
  <c r="B4028" i="18"/>
  <c r="B3838" i="18"/>
  <c r="B3685" i="18"/>
  <c r="B3570" i="18"/>
  <c r="B3469" i="18"/>
  <c r="B3390" i="18"/>
  <c r="B3304" i="18"/>
  <c r="B3225" i="18"/>
  <c r="B3148" i="18"/>
  <c r="B3083" i="18"/>
  <c r="B3032" i="18"/>
  <c r="B2977" i="18"/>
  <c r="B2924" i="18"/>
  <c r="B2866" i="18"/>
  <c r="B2812" i="18"/>
  <c r="B2767" i="18"/>
  <c r="B2716" i="18"/>
  <c r="B2665" i="18"/>
  <c r="B2615" i="18"/>
  <c r="B2566" i="18"/>
  <c r="B2520" i="18"/>
  <c r="B2470" i="18"/>
  <c r="B2419" i="18"/>
  <c r="B2376" i="18"/>
  <c r="B2335" i="18"/>
  <c r="B2293" i="18"/>
  <c r="B2254" i="18"/>
  <c r="B2212" i="18"/>
  <c r="B2171" i="18"/>
  <c r="B2129" i="18"/>
  <c r="B2088" i="18"/>
  <c r="B2051" i="18"/>
  <c r="B2016" i="18"/>
  <c r="B1980" i="18"/>
  <c r="B1949" i="18"/>
  <c r="B1919" i="18"/>
  <c r="B1894" i="18"/>
  <c r="B1865" i="18"/>
  <c r="B1836" i="18"/>
  <c r="B1811" i="18"/>
  <c r="B1787" i="18"/>
  <c r="B1762" i="18"/>
  <c r="B1739" i="18"/>
  <c r="B1715" i="18"/>
  <c r="B1694" i="18"/>
  <c r="B1678" i="18"/>
  <c r="B1661" i="18"/>
  <c r="B1644" i="18"/>
  <c r="B1629" i="18"/>
  <c r="B1615" i="18"/>
  <c r="B1601" i="18"/>
  <c r="B1587" i="18"/>
  <c r="B1571" i="18"/>
  <c r="B1557" i="18"/>
  <c r="B1543" i="18"/>
  <c r="B1529" i="18"/>
  <c r="B1515" i="18"/>
  <c r="B1499" i="18"/>
  <c r="B1485" i="18"/>
  <c r="B1471" i="18"/>
  <c r="B1457" i="18"/>
  <c r="B1444" i="18"/>
  <c r="B1431" i="18"/>
  <c r="B1418" i="18"/>
  <c r="B1404" i="18"/>
  <c r="B1391" i="18"/>
  <c r="B1378" i="18"/>
  <c r="B1365" i="18"/>
  <c r="B1352" i="18"/>
  <c r="B1339" i="18"/>
  <c r="B1326" i="18"/>
  <c r="B1313" i="18"/>
  <c r="B1300" i="18"/>
  <c r="B1287" i="18"/>
  <c r="B1274" i="18"/>
  <c r="B1260" i="18"/>
  <c r="B1247" i="18"/>
  <c r="B1234" i="18"/>
  <c r="B1221" i="18"/>
  <c r="B1208" i="18"/>
  <c r="B1195" i="18"/>
  <c r="B1182" i="18"/>
  <c r="B1169" i="18"/>
  <c r="B1156" i="18"/>
  <c r="B1143" i="18"/>
  <c r="B1130" i="18"/>
  <c r="B1116" i="18"/>
  <c r="B1103" i="18"/>
  <c r="B1090" i="18"/>
  <c r="B1077" i="18"/>
  <c r="B1064" i="18"/>
  <c r="B1051" i="18"/>
  <c r="B1038" i="18"/>
  <c r="B1025" i="18"/>
  <c r="B4851" i="18"/>
  <c r="B4401" i="18"/>
  <c r="B4147" i="18"/>
  <c r="B3963" i="18"/>
  <c r="B3807" i="18"/>
  <c r="B3657" i="18"/>
  <c r="B3549" i="18"/>
  <c r="B3447" i="18"/>
  <c r="B3361" i="18"/>
  <c r="B3289" i="18"/>
  <c r="B3207" i="18"/>
  <c r="B3133" i="18"/>
  <c r="B3069" i="18"/>
  <c r="B3015" i="18"/>
  <c r="B2965" i="18"/>
  <c r="B2911" i="18"/>
  <c r="B2855" i="18"/>
  <c r="B2800" i="18"/>
  <c r="B2749" i="18"/>
  <c r="B2705" i="18"/>
  <c r="B2653" i="18"/>
  <c r="B2604" i="18"/>
  <c r="B2554" i="18"/>
  <c r="B2503" i="18"/>
  <c r="B2459" i="18"/>
  <c r="B2407" i="18"/>
  <c r="B2362" i="18"/>
  <c r="B2320" i="18"/>
  <c r="B2279" i="18"/>
  <c r="B2237" i="18"/>
  <c r="B2196" i="18"/>
  <c r="B2155" i="18"/>
  <c r="B2113" i="18"/>
  <c r="B2077" i="18"/>
  <c r="B2041" i="18"/>
  <c r="B2008" i="18"/>
  <c r="B1975" i="18"/>
  <c r="B1944" i="18"/>
  <c r="B1913" i="18"/>
  <c r="B1885" i="18"/>
  <c r="B1858" i="18"/>
  <c r="B1831" i="18"/>
  <c r="B1805" i="18"/>
  <c r="B1780" i="18"/>
  <c r="B1757" i="18"/>
  <c r="B1733" i="18"/>
  <c r="B1709" i="18"/>
  <c r="B1691" i="18"/>
  <c r="B1673" i="18"/>
  <c r="B1656" i="18"/>
  <c r="B1641" i="18"/>
  <c r="B1626" i="18"/>
  <c r="B1612" i="18"/>
  <c r="B1596" i="18"/>
  <c r="B1582" i="18"/>
  <c r="B1568" i="18"/>
  <c r="B1554" i="18"/>
  <c r="B1540" i="18"/>
  <c r="B1524" i="18"/>
  <c r="B1510" i="18"/>
  <c r="B1496" i="18"/>
  <c r="B1482" i="18"/>
  <c r="B1468" i="18"/>
  <c r="B1454" i="18"/>
  <c r="B1440" i="18"/>
  <c r="B1427" i="18"/>
  <c r="B1414" i="18"/>
  <c r="B1401" i="18"/>
  <c r="B1388" i="18"/>
  <c r="B1375" i="18"/>
  <c r="B1362" i="18"/>
  <c r="B1349" i="18"/>
  <c r="B1336" i="18"/>
  <c r="B1323" i="18"/>
  <c r="B1310" i="18"/>
  <c r="B1296" i="18"/>
  <c r="B1283" i="18"/>
  <c r="B1270" i="18"/>
  <c r="B1257" i="18"/>
  <c r="B1244" i="18"/>
  <c r="B1231" i="18"/>
  <c r="B1218" i="18"/>
  <c r="B1205" i="18"/>
  <c r="B1192" i="18"/>
  <c r="B1179" i="18"/>
  <c r="B1166" i="18"/>
  <c r="B1152" i="18"/>
  <c r="B1139" i="18"/>
  <c r="B1126" i="18"/>
  <c r="B1113" i="18"/>
  <c r="B1100" i="18"/>
  <c r="B1087" i="18"/>
  <c r="B1074" i="18"/>
  <c r="B1061" i="18"/>
  <c r="B1048" i="18"/>
  <c r="B1035" i="18"/>
  <c r="B1022" i="18"/>
  <c r="B1008" i="18"/>
  <c r="B995" i="18"/>
  <c r="B982" i="18"/>
  <c r="B969" i="18"/>
  <c r="B956" i="18"/>
  <c r="B943" i="18"/>
  <c r="B930" i="18"/>
  <c r="B917" i="18"/>
  <c r="B904" i="18"/>
  <c r="B891" i="18"/>
  <c r="B878" i="18"/>
  <c r="B864" i="18"/>
  <c r="B851" i="18"/>
  <c r="B838" i="18"/>
  <c r="B825" i="18"/>
  <c r="B813" i="18"/>
  <c r="B801" i="18"/>
  <c r="B789" i="18"/>
  <c r="B777" i="18"/>
  <c r="B765" i="18"/>
  <c r="B753" i="18"/>
  <c r="B5778" i="18"/>
  <c r="D5778" i="18" s="1"/>
  <c r="B5349" i="18"/>
  <c r="D5349" i="18" s="1"/>
  <c r="B4781" i="18"/>
  <c r="B4376" i="18"/>
  <c r="B4141" i="18"/>
  <c r="B3956" i="18"/>
  <c r="B3781" i="18"/>
  <c r="B3641" i="18"/>
  <c r="B3544" i="18"/>
  <c r="B3446" i="18"/>
  <c r="B3357" i="18"/>
  <c r="B3276" i="18"/>
  <c r="B3198" i="18"/>
  <c r="B3132" i="18"/>
  <c r="B3068" i="18"/>
  <c r="B3012" i="18"/>
  <c r="B2956" i="18"/>
  <c r="B2901" i="18"/>
  <c r="B2853" i="18"/>
  <c r="B2797" i="18"/>
  <c r="B2748" i="18"/>
  <c r="B2698" i="18"/>
  <c r="B2647" i="18"/>
  <c r="B2603" i="18"/>
  <c r="B2551" i="18"/>
  <c r="B2501" i="18"/>
  <c r="B2449" i="18"/>
  <c r="B2400" i="18"/>
  <c r="B2359" i="18"/>
  <c r="B2317" i="18"/>
  <c r="B2278" i="18"/>
  <c r="B2236" i="18"/>
  <c r="B2195" i="18"/>
  <c r="B2153" i="18"/>
  <c r="B2112" i="18"/>
  <c r="B2074" i="18"/>
  <c r="B2039" i="18"/>
  <c r="B2005" i="18"/>
  <c r="B1969" i="18"/>
  <c r="B1939" i="18"/>
  <c r="B1912" i="18"/>
  <c r="B1884" i="18"/>
  <c r="B1855" i="18"/>
  <c r="B1829" i="18"/>
  <c r="B1804" i="18"/>
  <c r="B1777" i="18"/>
  <c r="B1756" i="18"/>
  <c r="B1732" i="18"/>
  <c r="B1708" i="18"/>
  <c r="B1690" i="18"/>
  <c r="B1672" i="18"/>
  <c r="B1655" i="18"/>
  <c r="B1640" i="18"/>
  <c r="B1625" i="18"/>
  <c r="B1611" i="18"/>
  <c r="B1595" i="18"/>
  <c r="B1581" i="18"/>
  <c r="B1567" i="18"/>
  <c r="B1553" i="18"/>
  <c r="B1539" i="18"/>
  <c r="B1523" i="18"/>
  <c r="B1509" i="18"/>
  <c r="B1495" i="18"/>
  <c r="B1481" i="18"/>
  <c r="B1467" i="18"/>
  <c r="B1452" i="18"/>
  <c r="B1439" i="18"/>
  <c r="B1426" i="18"/>
  <c r="B1413" i="18"/>
  <c r="B1400" i="18"/>
  <c r="B1387" i="18"/>
  <c r="B1374" i="18"/>
  <c r="B1361" i="18"/>
  <c r="B1348" i="18"/>
  <c r="B1335" i="18"/>
  <c r="B1322" i="18"/>
  <c r="B1308" i="18"/>
  <c r="B1295" i="18"/>
  <c r="B1282" i="18"/>
  <c r="B1269" i="18"/>
  <c r="B1256" i="18"/>
  <c r="B1243" i="18"/>
  <c r="B1230" i="18"/>
  <c r="B1217" i="18"/>
  <c r="B1204" i="18"/>
  <c r="B1191" i="18"/>
  <c r="B1178" i="18"/>
  <c r="B1164" i="18"/>
  <c r="B1151" i="18"/>
  <c r="B1138" i="18"/>
  <c r="B1125" i="18"/>
  <c r="B1112" i="18"/>
  <c r="B1099" i="18"/>
  <c r="B1086" i="18"/>
  <c r="B1073" i="18"/>
  <c r="B1060" i="18"/>
  <c r="B1047" i="18"/>
  <c r="B1034" i="18"/>
  <c r="B1020" i="18"/>
  <c r="B1007" i="18"/>
  <c r="B994" i="18"/>
  <c r="B981" i="18"/>
  <c r="B968" i="18"/>
  <c r="B955" i="18"/>
  <c r="B942" i="18"/>
  <c r="B929" i="18"/>
  <c r="B916" i="18"/>
  <c r="B903" i="18"/>
  <c r="B890" i="18"/>
  <c r="B876" i="18"/>
  <c r="B863" i="18"/>
  <c r="B850" i="18"/>
  <c r="B837" i="18"/>
  <c r="B4777" i="18"/>
  <c r="B4326" i="18"/>
  <c r="B4113" i="18"/>
  <c r="B3950" i="18"/>
  <c r="B3779" i="18"/>
  <c r="B3635" i="18"/>
  <c r="B3529" i="18"/>
  <c r="B3434" i="18"/>
  <c r="B3356" i="18"/>
  <c r="B3273" i="18"/>
  <c r="B3194" i="18"/>
  <c r="B3121" i="18"/>
  <c r="B3058" i="18"/>
  <c r="B3010" i="18"/>
  <c r="B2953" i="18"/>
  <c r="B2900" i="18"/>
  <c r="B2845" i="18"/>
  <c r="B2791" i="18"/>
  <c r="B2747" i="18"/>
  <c r="B2695" i="18"/>
  <c r="B2645" i="18"/>
  <c r="B2593" i="18"/>
  <c r="B2544" i="18"/>
  <c r="B2500" i="18"/>
  <c r="B2448" i="18"/>
  <c r="B2399" i="18"/>
  <c r="B2357" i="18"/>
  <c r="B2316" i="18"/>
  <c r="B2275" i="18"/>
  <c r="B2233" i="18"/>
  <c r="B2194" i="18"/>
  <c r="B2152" i="18"/>
  <c r="B2111" i="18"/>
  <c r="B2071" i="18"/>
  <c r="B2038" i="18"/>
  <c r="B2002" i="18"/>
  <c r="B1968" i="18"/>
  <c r="B1937" i="18"/>
  <c r="B1908" i="18"/>
  <c r="B1883" i="18"/>
  <c r="B1853" i="18"/>
  <c r="B1825" i="18"/>
  <c r="B1801" i="18"/>
  <c r="B1776" i="18"/>
  <c r="B1752" i="18"/>
  <c r="B1729" i="18"/>
  <c r="B1706" i="18"/>
  <c r="B1687" i="18"/>
  <c r="B1671" i="18"/>
  <c r="B1654" i="18"/>
  <c r="B1638" i="18"/>
  <c r="B1624" i="18"/>
  <c r="B1608" i="18"/>
  <c r="B1594" i="18"/>
  <c r="B1580" i="18"/>
  <c r="B1566" i="18"/>
  <c r="B1552" i="18"/>
  <c r="B1536" i="18"/>
  <c r="B1522" i="18"/>
  <c r="B1508" i="18"/>
  <c r="B1494" i="18"/>
  <c r="B1480" i="18"/>
  <c r="B1464" i="18"/>
  <c r="B1451" i="18"/>
  <c r="B1438" i="18"/>
  <c r="B1425" i="18"/>
  <c r="B1412" i="18"/>
  <c r="B1399" i="18"/>
  <c r="B1386" i="18"/>
  <c r="B1373" i="18"/>
  <c r="B1360" i="18"/>
  <c r="B1347" i="18"/>
  <c r="B1334" i="18"/>
  <c r="B1320" i="18"/>
  <c r="B1307" i="18"/>
  <c r="B1294" i="18"/>
  <c r="B1281" i="18"/>
  <c r="B1268" i="18"/>
  <c r="B1255" i="18"/>
  <c r="B1242" i="18"/>
  <c r="B1229" i="18"/>
  <c r="B1216" i="18"/>
  <c r="B1203" i="18"/>
  <c r="B1190" i="18"/>
  <c r="B1176" i="18"/>
  <c r="B5389" i="18"/>
  <c r="D5389" i="18" s="1"/>
  <c r="B4743" i="18"/>
  <c r="B4107" i="18"/>
  <c r="B3757" i="18"/>
  <c r="B3527" i="18"/>
  <c r="B3342" i="18"/>
  <c r="B3191" i="18"/>
  <c r="B3057" i="18"/>
  <c r="B2947" i="18"/>
  <c r="B2842" i="18"/>
  <c r="B2737" i="18"/>
  <c r="B2644" i="18"/>
  <c r="B2543" i="18"/>
  <c r="B2441" i="18"/>
  <c r="B2356" i="18"/>
  <c r="B2273" i="18"/>
  <c r="B2191" i="18"/>
  <c r="B2110" i="18"/>
  <c r="B2032" i="18"/>
  <c r="B1967" i="18"/>
  <c r="B1907" i="18"/>
  <c r="B1852" i="18"/>
  <c r="B1798" i="18"/>
  <c r="B1751" i="18"/>
  <c r="B1705" i="18"/>
  <c r="B1668" i="18"/>
  <c r="B1637" i="18"/>
  <c r="B1607" i="18"/>
  <c r="B1579" i="18"/>
  <c r="B1551" i="18"/>
  <c r="B1521" i="18"/>
  <c r="B1493" i="18"/>
  <c r="B1463" i="18"/>
  <c r="B1437" i="18"/>
  <c r="B1411" i="18"/>
  <c r="B1385" i="18"/>
  <c r="B1359" i="18"/>
  <c r="B1338" i="18"/>
  <c r="B1315" i="18"/>
  <c r="B1292" i="18"/>
  <c r="B1271" i="18"/>
  <c r="B1248" i="18"/>
  <c r="B1226" i="18"/>
  <c r="B1202" i="18"/>
  <c r="B1181" i="18"/>
  <c r="B1160" i="18"/>
  <c r="B1140" i="18"/>
  <c r="B1121" i="18"/>
  <c r="B1101" i="18"/>
  <c r="B1082" i="18"/>
  <c r="B1062" i="18"/>
  <c r="B1042" i="18"/>
  <c r="B1023" i="18"/>
  <c r="B1004" i="18"/>
  <c r="B987" i="18"/>
  <c r="B970" i="18"/>
  <c r="B952" i="18"/>
  <c r="B934" i="18"/>
  <c r="B918" i="18"/>
  <c r="B899" i="18"/>
  <c r="B882" i="18"/>
  <c r="B866" i="18"/>
  <c r="B847" i="18"/>
  <c r="B830" i="18"/>
  <c r="B815" i="18"/>
  <c r="B800" i="18"/>
  <c r="B786" i="18"/>
  <c r="B772" i="18"/>
  <c r="B757" i="18"/>
  <c r="B744" i="18"/>
  <c r="B732" i="18"/>
  <c r="B720" i="18"/>
  <c r="B708" i="18"/>
  <c r="B696" i="18"/>
  <c r="B684" i="18"/>
  <c r="B672" i="18"/>
  <c r="B660" i="18"/>
  <c r="B648" i="18"/>
  <c r="B636" i="18"/>
  <c r="B624" i="18"/>
  <c r="B612" i="18"/>
  <c r="B600" i="18"/>
  <c r="B588" i="18"/>
  <c r="B576" i="18"/>
  <c r="B564" i="18"/>
  <c r="B552" i="18"/>
  <c r="B540" i="18"/>
  <c r="B528" i="18"/>
  <c r="B516" i="18"/>
  <c r="B504" i="18"/>
  <c r="B492" i="18"/>
  <c r="B480" i="18"/>
  <c r="B468" i="18"/>
  <c r="B456" i="18"/>
  <c r="B444" i="18"/>
  <c r="B432" i="18"/>
  <c r="B420" i="18"/>
  <c r="B408" i="18"/>
  <c r="B396" i="18"/>
  <c r="B384" i="18"/>
  <c r="B372" i="18"/>
  <c r="B360" i="18"/>
  <c r="B348" i="18"/>
  <c r="B336" i="18"/>
  <c r="B324" i="18"/>
  <c r="B312" i="18"/>
  <c r="B300" i="18"/>
  <c r="B288" i="18"/>
  <c r="B276" i="18"/>
  <c r="B264" i="18"/>
  <c r="B252" i="18"/>
  <c r="B240" i="18"/>
  <c r="B228" i="18"/>
  <c r="B216" i="18"/>
  <c r="B204" i="18"/>
  <c r="B192" i="18"/>
  <c r="B180" i="18"/>
  <c r="B168" i="18"/>
  <c r="B156" i="18"/>
  <c r="B144" i="18"/>
  <c r="B132" i="18"/>
  <c r="B120" i="18"/>
  <c r="B108" i="18"/>
  <c r="B96" i="18"/>
  <c r="B84" i="18"/>
  <c r="B72" i="18"/>
  <c r="B60" i="18"/>
  <c r="B48" i="18"/>
  <c r="B36" i="18"/>
  <c r="B24" i="18"/>
  <c r="B12" i="18"/>
  <c r="B2099" i="18"/>
  <c r="B1666" i="18"/>
  <c r="B1605" i="18"/>
  <c r="B1547" i="18"/>
  <c r="B1491" i="18"/>
  <c r="B1409" i="18"/>
  <c r="B1356" i="18"/>
  <c r="B1312" i="18"/>
  <c r="B1266" i="18"/>
  <c r="B1222" i="18"/>
  <c r="B1175" i="18"/>
  <c r="B1136" i="18"/>
  <c r="B1097" i="18"/>
  <c r="B1058" i="18"/>
  <c r="B1018" i="18"/>
  <c r="B984" i="18"/>
  <c r="B948" i="18"/>
  <c r="B914" i="18"/>
  <c r="B880" i="18"/>
  <c r="B844" i="18"/>
  <c r="B812" i="18"/>
  <c r="B784" i="18"/>
  <c r="B755" i="18"/>
  <c r="B730" i="18"/>
  <c r="B706" i="18"/>
  <c r="B682" i="18"/>
  <c r="B4658" i="18"/>
  <c r="B4098" i="18"/>
  <c r="B3747" i="18"/>
  <c r="B3507" i="18"/>
  <c r="B3336" i="18"/>
  <c r="B3181" i="18"/>
  <c r="B3056" i="18"/>
  <c r="B2944" i="18"/>
  <c r="B2834" i="18"/>
  <c r="B2736" i="18"/>
  <c r="B2635" i="18"/>
  <c r="B2542" i="18"/>
  <c r="B2440" i="18"/>
  <c r="B2347" i="18"/>
  <c r="B2266" i="18"/>
  <c r="B2183" i="18"/>
  <c r="B2100" i="18"/>
  <c r="B2029" i="18"/>
  <c r="B1966" i="18"/>
  <c r="B1906" i="18"/>
  <c r="B1849" i="18"/>
  <c r="B1795" i="18"/>
  <c r="B1750" i="18"/>
  <c r="B1704" i="18"/>
  <c r="B1667" i="18"/>
  <c r="B1636" i="18"/>
  <c r="B1606" i="18"/>
  <c r="B1578" i="18"/>
  <c r="B1548" i="18"/>
  <c r="B1520" i="18"/>
  <c r="B1492" i="18"/>
  <c r="B1462" i="18"/>
  <c r="B1436" i="18"/>
  <c r="B1410" i="18"/>
  <c r="B1384" i="18"/>
  <c r="B1358" i="18"/>
  <c r="B1337" i="18"/>
  <c r="B1314" i="18"/>
  <c r="B1291" i="18"/>
  <c r="B1267" i="18"/>
  <c r="B1246" i="18"/>
  <c r="B1223" i="18"/>
  <c r="B1200" i="18"/>
  <c r="B1180" i="18"/>
  <c r="B1158" i="18"/>
  <c r="B1137" i="18"/>
  <c r="B1119" i="18"/>
  <c r="B1098" i="18"/>
  <c r="B1079" i="18"/>
  <c r="B1059" i="18"/>
  <c r="B1040" i="18"/>
  <c r="B1019" i="18"/>
  <c r="B1003" i="18"/>
  <c r="B986" i="18"/>
  <c r="B967" i="18"/>
  <c r="B951" i="18"/>
  <c r="B933" i="18"/>
  <c r="B915" i="18"/>
  <c r="B898" i="18"/>
  <c r="B881" i="18"/>
  <c r="B862" i="18"/>
  <c r="B846" i="18"/>
  <c r="B828" i="18"/>
  <c r="B814" i="18"/>
  <c r="B799" i="18"/>
  <c r="B785" i="18"/>
  <c r="B770" i="18"/>
  <c r="B756" i="18"/>
  <c r="B743" i="18"/>
  <c r="B731" i="18"/>
  <c r="B719" i="18"/>
  <c r="B707" i="18"/>
  <c r="B695" i="18"/>
  <c r="B683" i="18"/>
  <c r="B671" i="18"/>
  <c r="B659" i="18"/>
  <c r="B647" i="18"/>
  <c r="B635" i="18"/>
  <c r="B623" i="18"/>
  <c r="B611" i="18"/>
  <c r="B599" i="18"/>
  <c r="B587" i="18"/>
  <c r="B575" i="18"/>
  <c r="B563" i="18"/>
  <c r="B551" i="18"/>
  <c r="B539" i="18"/>
  <c r="B527" i="18"/>
  <c r="B515" i="18"/>
  <c r="B503" i="18"/>
  <c r="B491" i="18"/>
  <c r="B479" i="18"/>
  <c r="B467" i="18"/>
  <c r="B455" i="18"/>
  <c r="B443" i="18"/>
  <c r="B431" i="18"/>
  <c r="B419" i="18"/>
  <c r="B407" i="18"/>
  <c r="B395" i="18"/>
  <c r="B383" i="18"/>
  <c r="B371" i="18"/>
  <c r="B359" i="18"/>
  <c r="B347" i="18"/>
  <c r="B335" i="18"/>
  <c r="B323" i="18"/>
  <c r="B311" i="18"/>
  <c r="B299" i="18"/>
  <c r="B287" i="18"/>
  <c r="B275" i="18"/>
  <c r="B263" i="18"/>
  <c r="B251" i="18"/>
  <c r="B239" i="18"/>
  <c r="B227" i="18"/>
  <c r="B215" i="18"/>
  <c r="B203" i="18"/>
  <c r="B191" i="18"/>
  <c r="B179" i="18"/>
  <c r="B167" i="18"/>
  <c r="B155" i="18"/>
  <c r="B143" i="18"/>
  <c r="B131" i="18"/>
  <c r="B119" i="18"/>
  <c r="B107" i="18"/>
  <c r="B95" i="18"/>
  <c r="B83" i="18"/>
  <c r="B71" i="18"/>
  <c r="B59" i="18"/>
  <c r="B47" i="18"/>
  <c r="B35" i="18"/>
  <c r="B23" i="18"/>
  <c r="B11" i="18"/>
  <c r="B5878" i="18"/>
  <c r="D5878" i="18" s="1"/>
  <c r="B4647" i="18"/>
  <c r="B4071" i="18"/>
  <c r="B3743" i="18"/>
  <c r="B3506" i="18"/>
  <c r="B3328" i="18"/>
  <c r="B3176" i="18"/>
  <c r="B3045" i="18"/>
  <c r="B2943" i="18"/>
  <c r="B2833" i="18"/>
  <c r="B2729" i="18"/>
  <c r="B2633" i="18"/>
  <c r="B2532" i="18"/>
  <c r="B2437" i="18"/>
  <c r="B2345" i="18"/>
  <c r="B2263" i="18"/>
  <c r="B2182" i="18"/>
  <c r="B2028" i="18"/>
  <c r="B1960" i="18"/>
  <c r="B1903" i="18"/>
  <c r="B1847" i="18"/>
  <c r="B1794" i="18"/>
  <c r="B1747" i="18"/>
  <c r="B1702" i="18"/>
  <c r="B1635" i="18"/>
  <c r="B1577" i="18"/>
  <c r="B1519" i="18"/>
  <c r="B1461" i="18"/>
  <c r="B1435" i="18"/>
  <c r="B1383" i="18"/>
  <c r="B1332" i="18"/>
  <c r="B1289" i="18"/>
  <c r="B1245" i="18"/>
  <c r="B1199" i="18"/>
  <c r="B1157" i="18"/>
  <c r="B1118" i="18"/>
  <c r="B1078" i="18"/>
  <c r="B1039" i="18"/>
  <c r="B1001" i="18"/>
  <c r="B966" i="18"/>
  <c r="B932" i="18"/>
  <c r="B896" i="18"/>
  <c r="B861" i="18"/>
  <c r="B827" i="18"/>
  <c r="B798" i="18"/>
  <c r="B769" i="18"/>
  <c r="B742" i="18"/>
  <c r="B718" i="18"/>
  <c r="B694" i="18"/>
  <c r="B670" i="18"/>
  <c r="B4541" i="18"/>
  <c r="B4031" i="18"/>
  <c r="B3690" i="18"/>
  <c r="B3482" i="18"/>
  <c r="B3306" i="18"/>
  <c r="B3162" i="18"/>
  <c r="B3035" i="18"/>
  <c r="B2925" i="18"/>
  <c r="B2820" i="18"/>
  <c r="B2717" i="18"/>
  <c r="B2623" i="18"/>
  <c r="B2521" i="18"/>
  <c r="B2422" i="18"/>
  <c r="B2338" i="18"/>
  <c r="B2255" i="18"/>
  <c r="B2172" i="18"/>
  <c r="B2089" i="18"/>
  <c r="B2017" i="18"/>
  <c r="B1955" i="18"/>
  <c r="B1895" i="18"/>
  <c r="B1841" i="18"/>
  <c r="B1788" i="18"/>
  <c r="B1740" i="18"/>
  <c r="B1698" i="18"/>
  <c r="B1662" i="18"/>
  <c r="B1630" i="18"/>
  <c r="B1602" i="18"/>
  <c r="B1572" i="18"/>
  <c r="B1544" i="18"/>
  <c r="B1516" i="18"/>
  <c r="B1486" i="18"/>
  <c r="B1458" i="18"/>
  <c r="B1432" i="18"/>
  <c r="B1406" i="18"/>
  <c r="B1379" i="18"/>
  <c r="B1354" i="18"/>
  <c r="B1331" i="18"/>
  <c r="B1311" i="18"/>
  <c r="B1288" i="18"/>
  <c r="B1265" i="18"/>
  <c r="B1241" i="18"/>
  <c r="B1220" i="18"/>
  <c r="B1197" i="18"/>
  <c r="B1174" i="18"/>
  <c r="B1155" i="18"/>
  <c r="B1135" i="18"/>
  <c r="B1115" i="18"/>
  <c r="B1096" i="18"/>
  <c r="B1076" i="18"/>
  <c r="B1056" i="18"/>
  <c r="B1037" i="18"/>
  <c r="B1017" i="18"/>
  <c r="B1000" i="18"/>
  <c r="B983" i="18"/>
  <c r="B965" i="18"/>
  <c r="B947" i="18"/>
  <c r="B931" i="18"/>
  <c r="B912" i="18"/>
  <c r="B895" i="18"/>
  <c r="B879" i="18"/>
  <c r="B860" i="18"/>
  <c r="B843" i="18"/>
  <c r="B826" i="18"/>
  <c r="B811" i="18"/>
  <c r="B797" i="18"/>
  <c r="B782" i="18"/>
  <c r="B768" i="18"/>
  <c r="B754" i="18"/>
  <c r="B741" i="18"/>
  <c r="B729" i="18"/>
  <c r="B717" i="18"/>
  <c r="B705" i="18"/>
  <c r="B693" i="18"/>
  <c r="B681" i="18"/>
  <c r="B669" i="18"/>
  <c r="B657" i="18"/>
  <c r="B645" i="18"/>
  <c r="B633" i="18"/>
  <c r="B621" i="18"/>
  <c r="B609" i="18"/>
  <c r="B597" i="18"/>
  <c r="B585" i="18"/>
  <c r="B573" i="18"/>
  <c r="B561" i="18"/>
  <c r="B549" i="18"/>
  <c r="B537" i="18"/>
  <c r="B525" i="18"/>
  <c r="B513" i="18"/>
  <c r="B501" i="18"/>
  <c r="B489" i="18"/>
  <c r="B477" i="18"/>
  <c r="B465" i="18"/>
  <c r="B453" i="18"/>
  <c r="B441" i="18"/>
  <c r="B429" i="18"/>
  <c r="B417" i="18"/>
  <c r="B405" i="18"/>
  <c r="B393" i="18"/>
  <c r="B381" i="18"/>
  <c r="B369" i="18"/>
  <c r="B357" i="18"/>
  <c r="B345" i="18"/>
  <c r="B333" i="18"/>
  <c r="B321" i="18"/>
  <c r="B309" i="18"/>
  <c r="B297" i="18"/>
  <c r="B285" i="18"/>
  <c r="B273" i="18"/>
  <c r="B261" i="18"/>
  <c r="B249" i="18"/>
  <c r="B237" i="18"/>
  <c r="B225" i="18"/>
  <c r="B213" i="18"/>
  <c r="B201" i="18"/>
  <c r="B189" i="18"/>
  <c r="B177" i="18"/>
  <c r="B165" i="18"/>
  <c r="B153" i="18"/>
  <c r="B141" i="18"/>
  <c r="B129" i="18"/>
  <c r="B117" i="18"/>
  <c r="B105" i="18"/>
  <c r="B93" i="18"/>
  <c r="B81" i="18"/>
  <c r="B69" i="18"/>
  <c r="B57" i="18"/>
  <c r="B45" i="18"/>
  <c r="B33" i="18"/>
  <c r="B21" i="18"/>
  <c r="B9" i="18"/>
  <c r="B4457" i="18"/>
  <c r="B3992" i="18"/>
  <c r="B3683" i="18"/>
  <c r="B3467" i="18"/>
  <c r="B3293" i="18"/>
  <c r="B3147" i="18"/>
  <c r="B3023" i="18"/>
  <c r="B2920" i="18"/>
  <c r="B2809" i="18"/>
  <c r="B2710" i="18"/>
  <c r="B2614" i="18"/>
  <c r="B2512" i="18"/>
  <c r="B2417" i="18"/>
  <c r="B2327" i="18"/>
  <c r="B2244" i="18"/>
  <c r="B2161" i="18"/>
  <c r="B2083" i="18"/>
  <c r="B2011" i="18"/>
  <c r="B1948" i="18"/>
  <c r="B1891" i="18"/>
  <c r="B1835" i="18"/>
  <c r="B1786" i="18"/>
  <c r="B1738" i="18"/>
  <c r="B1693" i="18"/>
  <c r="B1660" i="18"/>
  <c r="B1628" i="18"/>
  <c r="B1600" i="18"/>
  <c r="B1570" i="18"/>
  <c r="B1542" i="18"/>
  <c r="B1512" i="18"/>
  <c r="B1484" i="18"/>
  <c r="B1456" i="18"/>
  <c r="B1430" i="18"/>
  <c r="B1403" i="18"/>
  <c r="B1377" i="18"/>
  <c r="B1353" i="18"/>
  <c r="B1330" i="18"/>
  <c r="B1306" i="18"/>
  <c r="B1286" i="18"/>
  <c r="B1263" i="18"/>
  <c r="B4322" i="18"/>
  <c r="B3915" i="18"/>
  <c r="B3633" i="18"/>
  <c r="B3428" i="18"/>
  <c r="B3257" i="18"/>
  <c r="B3118" i="18"/>
  <c r="B3002" i="18"/>
  <c r="B2899" i="18"/>
  <c r="B2789" i="18"/>
  <c r="B2688" i="18"/>
  <c r="B2592" i="18"/>
  <c r="B2491" i="18"/>
  <c r="B2398" i="18"/>
  <c r="B2315" i="18"/>
  <c r="B2232" i="18"/>
  <c r="B2149" i="18"/>
  <c r="B2069" i="18"/>
  <c r="B1997" i="18"/>
  <c r="B1936" i="18"/>
  <c r="B1877" i="18"/>
  <c r="B1824" i="18"/>
  <c r="B1775" i="18"/>
  <c r="B1726" i="18"/>
  <c r="B1686" i="18"/>
  <c r="B1653" i="18"/>
  <c r="B1623" i="18"/>
  <c r="B1593" i="18"/>
  <c r="B1565" i="18"/>
  <c r="B1535" i="18"/>
  <c r="B1507" i="18"/>
  <c r="B1479" i="18"/>
  <c r="B1450" i="18"/>
  <c r="B1424" i="18"/>
  <c r="B1398" i="18"/>
  <c r="B1372" i="18"/>
  <c r="B1350" i="18"/>
  <c r="B1327" i="18"/>
  <c r="B1304" i="18"/>
  <c r="B1280" i="18"/>
  <c r="B1259" i="18"/>
  <c r="B1236" i="18"/>
  <c r="B1214" i="18"/>
  <c r="B1193" i="18"/>
  <c r="B1170" i="18"/>
  <c r="B1149" i="18"/>
  <c r="B1131" i="18"/>
  <c r="B1110" i="18"/>
  <c r="B1091" i="18"/>
  <c r="B1071" i="18"/>
  <c r="B1052" i="18"/>
  <c r="B1031" i="18"/>
  <c r="B1013" i="18"/>
  <c r="B996" i="18"/>
  <c r="B978" i="18"/>
  <c r="B960" i="18"/>
  <c r="B944" i="18"/>
  <c r="B926" i="18"/>
  <c r="B908" i="18"/>
  <c r="B892" i="18"/>
  <c r="B873" i="18"/>
  <c r="B856" i="18"/>
  <c r="B839" i="18"/>
  <c r="B822" i="18"/>
  <c r="B808" i="18"/>
  <c r="B793" i="18"/>
  <c r="B779" i="18"/>
  <c r="B764" i="18"/>
  <c r="B750" i="18"/>
  <c r="B738" i="18"/>
  <c r="B726" i="18"/>
  <c r="B714" i="18"/>
  <c r="B702" i="18"/>
  <c r="B690" i="18"/>
  <c r="B678" i="18"/>
  <c r="B666" i="18"/>
  <c r="B654" i="18"/>
  <c r="B642" i="18"/>
  <c r="B630" i="18"/>
  <c r="B618" i="18"/>
  <c r="B606" i="18"/>
  <c r="B594" i="18"/>
  <c r="B582" i="18"/>
  <c r="B570" i="18"/>
  <c r="B558" i="18"/>
  <c r="B546" i="18"/>
  <c r="B534" i="18"/>
  <c r="B522" i="18"/>
  <c r="B510" i="18"/>
  <c r="B498" i="18"/>
  <c r="B486" i="18"/>
  <c r="B474" i="18"/>
  <c r="B462" i="18"/>
  <c r="B450" i="18"/>
  <c r="B438" i="18"/>
  <c r="B426" i="18"/>
  <c r="B414" i="18"/>
  <c r="B402" i="18"/>
  <c r="B390" i="18"/>
  <c r="B378" i="18"/>
  <c r="B366" i="18"/>
  <c r="B354" i="18"/>
  <c r="B342" i="18"/>
  <c r="B330" i="18"/>
  <c r="B318" i="18"/>
  <c r="B306" i="18"/>
  <c r="B294" i="18"/>
  <c r="B282" i="18"/>
  <c r="B270" i="18"/>
  <c r="B258" i="18"/>
  <c r="B246" i="18"/>
  <c r="B234" i="18"/>
  <c r="B222" i="18"/>
  <c r="B210" i="18"/>
  <c r="B198" i="18"/>
  <c r="B186" i="18"/>
  <c r="B174" i="18"/>
  <c r="B162" i="18"/>
  <c r="B150" i="18"/>
  <c r="B138" i="18"/>
  <c r="B126" i="18"/>
  <c r="B114" i="18"/>
  <c r="B102" i="18"/>
  <c r="B90" i="18"/>
  <c r="B78" i="18"/>
  <c r="B66" i="18"/>
  <c r="B54" i="18"/>
  <c r="B42" i="18"/>
  <c r="B30" i="18"/>
  <c r="B18" i="18"/>
  <c r="B6" i="18"/>
  <c r="B5009" i="18"/>
  <c r="B3587" i="18"/>
  <c r="B3092" i="18"/>
  <c r="B2770" i="18"/>
  <c r="B2471" i="18"/>
  <c r="B2213" i="18"/>
  <c r="B1985" i="18"/>
  <c r="B1812" i="18"/>
  <c r="B1679" i="18"/>
  <c r="B1588" i="18"/>
  <c r="B1500" i="18"/>
  <c r="B5299" i="18"/>
  <c r="D5299" i="18" s="1"/>
  <c r="B5276" i="18"/>
  <c r="D5276" i="18" s="1"/>
  <c r="B5226" i="18"/>
  <c r="B4292" i="18"/>
  <c r="B3914" i="18"/>
  <c r="B3616" i="18"/>
  <c r="B3423" i="18"/>
  <c r="B3256" i="18"/>
  <c r="B3109" i="18"/>
  <c r="B2999" i="18"/>
  <c r="B2888" i="18"/>
  <c r="B2788" i="18"/>
  <c r="B2687" i="18"/>
  <c r="B2585" i="18"/>
  <c r="B2489" i="18"/>
  <c r="B2388" i="18"/>
  <c r="B2305" i="18"/>
  <c r="B2224" i="18"/>
  <c r="B2141" i="18"/>
  <c r="B2068" i="18"/>
  <c r="B1996" i="18"/>
  <c r="B1933" i="18"/>
  <c r="B1876" i="18"/>
  <c r="B1823" i="18"/>
  <c r="B1774" i="18"/>
  <c r="B1723" i="18"/>
  <c r="B1685" i="18"/>
  <c r="B1652" i="18"/>
  <c r="B1620" i="18"/>
  <c r="B1592" i="18"/>
  <c r="B1564" i="18"/>
  <c r="B1534" i="18"/>
  <c r="B1506" i="18"/>
  <c r="B1476" i="18"/>
  <c r="B1449" i="18"/>
  <c r="B1423" i="18"/>
  <c r="B1397" i="18"/>
  <c r="B1371" i="18"/>
  <c r="B1346" i="18"/>
  <c r="B1325" i="18"/>
  <c r="B1302" i="18"/>
  <c r="B1279" i="18"/>
  <c r="B1258" i="18"/>
  <c r="B1235" i="18"/>
  <c r="B1212" i="18"/>
  <c r="B1188" i="18"/>
  <c r="B1168" i="18"/>
  <c r="B1148" i="18"/>
  <c r="B1128" i="18"/>
  <c r="B1109" i="18"/>
  <c r="B1089" i="18"/>
  <c r="B1070" i="18"/>
  <c r="B1050" i="18"/>
  <c r="B1030" i="18"/>
  <c r="B1012" i="18"/>
  <c r="B993" i="18"/>
  <c r="B977" i="18"/>
  <c r="B959" i="18"/>
  <c r="B941" i="18"/>
  <c r="B924" i="18"/>
  <c r="B907" i="18"/>
  <c r="B888" i="18"/>
  <c r="B872" i="18"/>
  <c r="B855" i="18"/>
  <c r="B836" i="18"/>
  <c r="B821" i="18"/>
  <c r="B806" i="18"/>
  <c r="B792" i="18"/>
  <c r="B778" i="18"/>
  <c r="B763" i="18"/>
  <c r="B749" i="18"/>
  <c r="B737" i="18"/>
  <c r="B725" i="18"/>
  <c r="B713" i="18"/>
  <c r="B701" i="18"/>
  <c r="B689" i="18"/>
  <c r="B677" i="18"/>
  <c r="B665" i="18"/>
  <c r="B653" i="18"/>
  <c r="B641" i="18"/>
  <c r="B629" i="18"/>
  <c r="B617" i="18"/>
  <c r="B605" i="18"/>
  <c r="B593" i="18"/>
  <c r="B581" i="18"/>
  <c r="B569" i="18"/>
  <c r="B557" i="18"/>
  <c r="B545" i="18"/>
  <c r="B533" i="18"/>
  <c r="B521" i="18"/>
  <c r="B509" i="18"/>
  <c r="B497" i="18"/>
  <c r="B485" i="18"/>
  <c r="B473" i="18"/>
  <c r="B461" i="18"/>
  <c r="B449" i="18"/>
  <c r="B437" i="18"/>
  <c r="B425" i="18"/>
  <c r="B413" i="18"/>
  <c r="B401" i="18"/>
  <c r="B389" i="18"/>
  <c r="B377" i="18"/>
  <c r="B365" i="18"/>
  <c r="B353" i="18"/>
  <c r="B341" i="18"/>
  <c r="B329" i="18"/>
  <c r="B317" i="18"/>
  <c r="B305" i="18"/>
  <c r="B293" i="18"/>
  <c r="B281" i="18"/>
  <c r="B269" i="18"/>
  <c r="B257" i="18"/>
  <c r="B245" i="18"/>
  <c r="B233" i="18"/>
  <c r="B221" i="18"/>
  <c r="B209" i="18"/>
  <c r="B197" i="18"/>
  <c r="B185" i="18"/>
  <c r="B173" i="18"/>
  <c r="B161" i="18"/>
  <c r="B149" i="18"/>
  <c r="B137" i="18"/>
  <c r="B125" i="18"/>
  <c r="B113" i="18"/>
  <c r="B101" i="18"/>
  <c r="B89" i="18"/>
  <c r="B77" i="18"/>
  <c r="B65" i="18"/>
  <c r="B53" i="18"/>
  <c r="B41" i="18"/>
  <c r="B29" i="18"/>
  <c r="B17" i="18"/>
  <c r="B5" i="18"/>
  <c r="B3846" i="18"/>
  <c r="B3226" i="18"/>
  <c r="B2875" i="18"/>
  <c r="B2572" i="18"/>
  <c r="B2296" i="18"/>
  <c r="B2052" i="18"/>
  <c r="B1867" i="18"/>
  <c r="B1716" i="18"/>
  <c r="B1616" i="18"/>
  <c r="B1530" i="18"/>
  <c r="B5205" i="18"/>
  <c r="B4285" i="18"/>
  <c r="B3884" i="18"/>
  <c r="B3609" i="18"/>
  <c r="B3410" i="18"/>
  <c r="B3254" i="18"/>
  <c r="B3107" i="18"/>
  <c r="B2991" i="18"/>
  <c r="B2887" i="18"/>
  <c r="B2779" i="18"/>
  <c r="B2686" i="18"/>
  <c r="B2584" i="18"/>
  <c r="B2483" i="18"/>
  <c r="B2387" i="18"/>
  <c r="B2304" i="18"/>
  <c r="B2221" i="18"/>
  <c r="B2140" i="18"/>
  <c r="B2063" i="18"/>
  <c r="B1991" i="18"/>
  <c r="B1930" i="18"/>
  <c r="B1873" i="18"/>
  <c r="B1822" i="18"/>
  <c r="B1770" i="18"/>
  <c r="B1722" i="18"/>
  <c r="B1684" i="18"/>
  <c r="B1650" i="18"/>
  <c r="B1619" i="18"/>
  <c r="B1591" i="18"/>
  <c r="B1563" i="18"/>
  <c r="B1533" i="18"/>
  <c r="B1505" i="18"/>
  <c r="B1475" i="18"/>
  <c r="B1448" i="18"/>
  <c r="B1422" i="18"/>
  <c r="B1396" i="18"/>
  <c r="B1370" i="18"/>
  <c r="B1344" i="18"/>
  <c r="B1324" i="18"/>
  <c r="B1301" i="18"/>
  <c r="B1278" i="18"/>
  <c r="B1254" i="18"/>
  <c r="B1233" i="18"/>
  <c r="B1210" i="18"/>
  <c r="B1187" i="18"/>
  <c r="B1167" i="18"/>
  <c r="B1147" i="18"/>
  <c r="B1127" i="18"/>
  <c r="B1108" i="18"/>
  <c r="B1088" i="18"/>
  <c r="B1068" i="18"/>
  <c r="B1049" i="18"/>
  <c r="B1029" i="18"/>
  <c r="B1011" i="18"/>
  <c r="B992" i="18"/>
  <c r="B975" i="18"/>
  <c r="B958" i="18"/>
  <c r="B940" i="18"/>
  <c r="B922" i="18"/>
  <c r="B906" i="18"/>
  <c r="B887" i="18"/>
  <c r="B870" i="18"/>
  <c r="B854" i="18"/>
  <c r="B835" i="18"/>
  <c r="B820" i="18"/>
  <c r="B805" i="18"/>
  <c r="B791" i="18"/>
  <c r="B776" i="18"/>
  <c r="B762" i="18"/>
  <c r="B748" i="18"/>
  <c r="B736" i="18"/>
  <c r="B724" i="18"/>
  <c r="B712" i="18"/>
  <c r="B700" i="18"/>
  <c r="B688" i="18"/>
  <c r="B676" i="18"/>
  <c r="B664" i="18"/>
  <c r="B652" i="18"/>
  <c r="B640" i="18"/>
  <c r="B628" i="18"/>
  <c r="B616" i="18"/>
  <c r="B604" i="18"/>
  <c r="B592" i="18"/>
  <c r="B580" i="18"/>
  <c r="B568" i="18"/>
  <c r="B556" i="18"/>
  <c r="B544" i="18"/>
  <c r="B532" i="18"/>
  <c r="B520" i="18"/>
  <c r="B508" i="18"/>
  <c r="B496" i="18"/>
  <c r="B484" i="18"/>
  <c r="B472" i="18"/>
  <c r="B460" i="18"/>
  <c r="B448" i="18"/>
  <c r="B436" i="18"/>
  <c r="B424" i="18"/>
  <c r="B412" i="18"/>
  <c r="B400" i="18"/>
  <c r="B388" i="18"/>
  <c r="B376" i="18"/>
  <c r="B364" i="18"/>
  <c r="B352" i="18"/>
  <c r="B340" i="18"/>
  <c r="B328" i="18"/>
  <c r="B316" i="18"/>
  <c r="B304" i="18"/>
  <c r="B292" i="18"/>
  <c r="B280" i="18"/>
  <c r="B268" i="18"/>
  <c r="B256" i="18"/>
  <c r="B244" i="18"/>
  <c r="B232" i="18"/>
  <c r="B220" i="18"/>
  <c r="B208" i="18"/>
  <c r="B196" i="18"/>
  <c r="B184" i="18"/>
  <c r="B172" i="18"/>
  <c r="B160" i="18"/>
  <c r="B148" i="18"/>
  <c r="B136" i="18"/>
  <c r="B124" i="18"/>
  <c r="B112" i="18"/>
  <c r="B100" i="18"/>
  <c r="B88" i="18"/>
  <c r="B76" i="18"/>
  <c r="B64" i="18"/>
  <c r="B52" i="18"/>
  <c r="B40" i="18"/>
  <c r="B28" i="18"/>
  <c r="B16" i="18"/>
  <c r="B4" i="18"/>
  <c r="B4226" i="18"/>
  <c r="B3394" i="18"/>
  <c r="B2978" i="18"/>
  <c r="B2668" i="18"/>
  <c r="B2377" i="18"/>
  <c r="B2131" i="18"/>
  <c r="B1924" i="18"/>
  <c r="B1765" i="18"/>
  <c r="B1647" i="18"/>
  <c r="B1558" i="18"/>
  <c r="B38" i="18"/>
  <c r="B86" i="18"/>
  <c r="B134" i="18"/>
  <c r="B182" i="18"/>
  <c r="B230" i="18"/>
  <c r="B278" i="18"/>
  <c r="B326" i="18"/>
  <c r="B374" i="18"/>
  <c r="B422" i="18"/>
  <c r="B494" i="18"/>
  <c r="B542" i="18"/>
  <c r="B566" i="18"/>
  <c r="B590" i="18"/>
  <c r="B638" i="18"/>
  <c r="B662" i="18"/>
  <c r="B691" i="18"/>
  <c r="B721" i="18"/>
  <c r="B747" i="18"/>
  <c r="B781" i="18"/>
  <c r="B817" i="18"/>
  <c r="B857" i="18"/>
  <c r="B900" i="18"/>
  <c r="B939" i="18"/>
  <c r="B980" i="18"/>
  <c r="B1026" i="18"/>
  <c r="B1072" i="18"/>
  <c r="B1122" i="18"/>
  <c r="B1163" i="18"/>
  <c r="B1219" i="18"/>
  <c r="B1276" i="18"/>
  <c r="B1343" i="18"/>
  <c r="B1419" i="18"/>
  <c r="B1511" i="18"/>
  <c r="B1627" i="18"/>
  <c r="B1783" i="18"/>
  <c r="B2009" i="18"/>
  <c r="B2326" i="18"/>
  <c r="B2707" i="18"/>
  <c r="B3136" i="18"/>
  <c r="B3982" i="18"/>
  <c r="B61" i="18"/>
  <c r="B109" i="18"/>
  <c r="B181" i="18"/>
  <c r="B253" i="18"/>
  <c r="B325" i="18"/>
  <c r="B397" i="18"/>
  <c r="B469" i="18"/>
  <c r="B541" i="18"/>
  <c r="B613" i="18"/>
  <c r="B687" i="18"/>
  <c r="B780" i="18"/>
  <c r="B852" i="18"/>
  <c r="B979" i="18"/>
  <c r="B1114" i="18"/>
  <c r="B1215" i="18"/>
  <c r="B1341" i="18"/>
  <c r="B1498" i="18"/>
  <c r="B1979" i="18"/>
  <c r="B2664" i="18"/>
  <c r="B3819" i="18"/>
  <c r="B14" i="18"/>
  <c r="B62" i="18"/>
  <c r="B110" i="18"/>
  <c r="B158" i="18"/>
  <c r="B206" i="18"/>
  <c r="B254" i="18"/>
  <c r="B302" i="18"/>
  <c r="B350" i="18"/>
  <c r="B398" i="18"/>
  <c r="B446" i="18"/>
  <c r="B470" i="18"/>
  <c r="B518" i="18"/>
  <c r="B614" i="18"/>
  <c r="B15" i="18"/>
  <c r="B39" i="18"/>
  <c r="B63" i="18"/>
  <c r="B87" i="18"/>
  <c r="B111" i="18"/>
  <c r="B135" i="18"/>
  <c r="B159" i="18"/>
  <c r="B183" i="18"/>
  <c r="B207" i="18"/>
  <c r="B231" i="18"/>
  <c r="B255" i="18"/>
  <c r="B279" i="18"/>
  <c r="B303" i="18"/>
  <c r="B327" i="18"/>
  <c r="B351" i="18"/>
  <c r="B375" i="18"/>
  <c r="B399" i="18"/>
  <c r="B423" i="18"/>
  <c r="B447" i="18"/>
  <c r="B471" i="18"/>
  <c r="B495" i="18"/>
  <c r="B519" i="18"/>
  <c r="B543" i="18"/>
  <c r="B567" i="18"/>
  <c r="B591" i="18"/>
  <c r="B615" i="18"/>
  <c r="B639" i="18"/>
  <c r="B663" i="18"/>
  <c r="B692" i="18"/>
  <c r="B722" i="18"/>
  <c r="B751" i="18"/>
  <c r="B787" i="18"/>
  <c r="B818" i="18"/>
  <c r="B859" i="18"/>
  <c r="B902" i="18"/>
  <c r="B945" i="18"/>
  <c r="B988" i="18"/>
  <c r="B1027" i="18"/>
  <c r="B1075" i="18"/>
  <c r="B1123" i="18"/>
  <c r="B1171" i="18"/>
  <c r="B1227" i="18"/>
  <c r="B1284" i="18"/>
  <c r="B1351" i="18"/>
  <c r="B1428" i="18"/>
  <c r="B1527" i="18"/>
  <c r="B1642" i="18"/>
  <c r="B1806" i="18"/>
  <c r="B2047" i="18"/>
  <c r="B2365" i="18"/>
  <c r="B2758" i="18"/>
  <c r="B3209" i="18"/>
  <c r="B4191" i="18"/>
  <c r="B229" i="18"/>
  <c r="B301" i="18"/>
  <c r="B373" i="18"/>
  <c r="B445" i="18"/>
  <c r="B517" i="18"/>
  <c r="B589" i="18"/>
  <c r="B661" i="18"/>
  <c r="B746" i="18"/>
  <c r="B894" i="18"/>
  <c r="B1024" i="18"/>
  <c r="B1759" i="18"/>
  <c r="B19" i="18"/>
  <c r="B43" i="18"/>
  <c r="B67" i="18"/>
  <c r="B91" i="18"/>
  <c r="B115" i="18"/>
  <c r="B139" i="18"/>
  <c r="B163" i="18"/>
  <c r="B187" i="18"/>
  <c r="B211" i="18"/>
  <c r="B235" i="18"/>
  <c r="B259" i="18"/>
  <c r="B283" i="18"/>
  <c r="B307" i="18"/>
  <c r="B331" i="18"/>
  <c r="B355" i="18"/>
  <c r="B379" i="18"/>
  <c r="B403" i="18"/>
  <c r="B427" i="18"/>
  <c r="B451" i="18"/>
  <c r="B475" i="18"/>
  <c r="B499" i="18"/>
  <c r="B523" i="18"/>
  <c r="B547" i="18"/>
  <c r="B571" i="18"/>
  <c r="B595" i="18"/>
  <c r="B619" i="18"/>
  <c r="B643" i="18"/>
  <c r="B667" i="18"/>
  <c r="B697" i="18"/>
  <c r="B723" i="18"/>
  <c r="B752" i="18"/>
  <c r="B788" i="18"/>
  <c r="B823" i="18"/>
  <c r="B867" i="18"/>
  <c r="B905" i="18"/>
  <c r="B946" i="18"/>
  <c r="B990" i="18"/>
  <c r="B1032" i="18"/>
  <c r="B1083" i="18"/>
  <c r="B1124" i="18"/>
  <c r="B1173" i="18"/>
  <c r="B1228" i="18"/>
  <c r="B1293" i="18"/>
  <c r="B1363" i="18"/>
  <c r="B1442" i="18"/>
  <c r="B1528" i="18"/>
  <c r="B1643" i="18"/>
  <c r="B1810" i="18"/>
  <c r="B2050" i="18"/>
  <c r="B2368" i="18"/>
  <c r="B2759" i="18"/>
  <c r="B3220" i="18"/>
  <c r="B4194" i="18"/>
  <c r="B118" i="18"/>
  <c r="B142" i="18"/>
  <c r="B166" i="18"/>
  <c r="B190" i="18"/>
  <c r="B214" i="18"/>
  <c r="B238" i="18"/>
  <c r="B262" i="18"/>
  <c r="B286" i="18"/>
  <c r="B310" i="18"/>
  <c r="B334" i="18"/>
  <c r="B358" i="18"/>
  <c r="B382" i="18"/>
  <c r="B406" i="18"/>
  <c r="B430" i="18"/>
  <c r="B454" i="18"/>
  <c r="B478" i="18"/>
  <c r="B502" i="18"/>
  <c r="B526" i="18"/>
  <c r="B550" i="18"/>
  <c r="B574" i="18"/>
  <c r="B598" i="18"/>
  <c r="B622" i="18"/>
  <c r="B646" i="18"/>
  <c r="B673" i="18"/>
  <c r="B699" i="18"/>
  <c r="B728" i="18"/>
  <c r="B760" i="18"/>
  <c r="B794" i="18"/>
  <c r="B831" i="18"/>
  <c r="B869" i="18"/>
  <c r="B911" i="18"/>
  <c r="B954" i="18"/>
  <c r="B998" i="18"/>
  <c r="B1043" i="18"/>
  <c r="B1085" i="18"/>
  <c r="B1134" i="18"/>
  <c r="B1184" i="18"/>
  <c r="B1239" i="18"/>
  <c r="B1299" i="18"/>
  <c r="B1366" i="18"/>
  <c r="B1445" i="18"/>
  <c r="B1555" i="18"/>
  <c r="B1674" i="18"/>
  <c r="B1861" i="18"/>
  <c r="B2119" i="18"/>
  <c r="B2460" i="18"/>
  <c r="B2858" i="18"/>
  <c r="B3372" i="18"/>
  <c r="B4859" i="18"/>
  <c r="B25" i="18"/>
  <c r="B49" i="18"/>
  <c r="B73" i="18"/>
  <c r="B97" i="18"/>
  <c r="B121" i="18"/>
  <c r="B145" i="18"/>
  <c r="B169" i="18"/>
  <c r="B193" i="18"/>
  <c r="B217" i="18"/>
  <c r="B241" i="18"/>
  <c r="B265" i="18"/>
  <c r="B289" i="18"/>
  <c r="B313" i="18"/>
  <c r="B337" i="18"/>
  <c r="B361" i="18"/>
  <c r="B385" i="18"/>
  <c r="B409" i="18"/>
  <c r="B433" i="18"/>
  <c r="B457" i="18"/>
  <c r="B481" i="18"/>
  <c r="B505" i="18"/>
  <c r="B529" i="18"/>
  <c r="B553" i="18"/>
  <c r="B577" i="18"/>
  <c r="B601" i="18"/>
  <c r="B625" i="18"/>
  <c r="B649" i="18"/>
  <c r="B674" i="18"/>
  <c r="B703" i="18"/>
  <c r="B733" i="18"/>
  <c r="B761" i="18"/>
  <c r="B796" i="18"/>
  <c r="B833" i="18"/>
  <c r="B874" i="18"/>
  <c r="B919" i="18"/>
  <c r="B957" i="18"/>
  <c r="B999" i="18"/>
  <c r="B1044" i="18"/>
  <c r="B1092" i="18"/>
  <c r="B1142" i="18"/>
  <c r="B1186" i="18"/>
  <c r="B1240" i="18"/>
  <c r="B1305" i="18"/>
  <c r="B1376" i="18"/>
  <c r="B1455" i="18"/>
  <c r="B1556" i="18"/>
  <c r="B1677" i="18"/>
  <c r="B1864" i="18"/>
  <c r="B2122" i="18"/>
  <c r="B2461" i="18"/>
  <c r="B2865" i="18"/>
  <c r="B3374" i="18"/>
  <c r="B4965" i="18"/>
  <c r="B50" i="18"/>
  <c r="B74" i="18"/>
  <c r="B122" i="18"/>
  <c r="B170" i="18"/>
  <c r="B218" i="18"/>
  <c r="B266" i="18"/>
  <c r="B314" i="18"/>
  <c r="B362" i="18"/>
  <c r="B410" i="18"/>
  <c r="B482" i="18"/>
  <c r="B530" i="18"/>
  <c r="B578" i="18"/>
  <c r="B626" i="18"/>
  <c r="B675" i="18"/>
  <c r="B734" i="18"/>
  <c r="B802" i="18"/>
  <c r="B875" i="18"/>
  <c r="B962" i="18"/>
  <c r="B1046" i="18"/>
  <c r="B1144" i="18"/>
  <c r="B1250" i="18"/>
  <c r="B1389" i="18"/>
  <c r="B1469" i="18"/>
  <c r="B1692" i="18"/>
  <c r="B2160" i="18"/>
  <c r="B2912" i="18"/>
  <c r="B3" i="18"/>
  <c r="B27" i="18"/>
  <c r="B75" i="18"/>
  <c r="B99" i="18"/>
  <c r="B123" i="18"/>
  <c r="B147" i="18"/>
  <c r="B171" i="18"/>
  <c r="B195" i="18"/>
  <c r="B219" i="18"/>
  <c r="B243" i="18"/>
  <c r="B267" i="18"/>
  <c r="B291" i="18"/>
  <c r="B315" i="18"/>
  <c r="B339" i="18"/>
  <c r="B363" i="18"/>
  <c r="B387" i="18"/>
  <c r="B411" i="18"/>
  <c r="B435" i="18"/>
  <c r="B459" i="18"/>
  <c r="B483" i="18"/>
  <c r="B507" i="18"/>
  <c r="B531" i="18"/>
  <c r="B555" i="18"/>
  <c r="B579" i="18"/>
  <c r="B603" i="18"/>
  <c r="B627" i="18"/>
  <c r="B651" i="18"/>
  <c r="B679" i="18"/>
  <c r="B709" i="18"/>
  <c r="B735" i="18"/>
  <c r="B767" i="18"/>
  <c r="B803" i="18"/>
  <c r="B840" i="18"/>
  <c r="B883" i="18"/>
  <c r="B921" i="18"/>
  <c r="B964" i="18"/>
  <c r="B1006" i="18"/>
  <c r="B1053" i="18"/>
  <c r="B1102" i="18"/>
  <c r="B1145" i="18"/>
  <c r="B1196" i="18"/>
  <c r="B1252" i="18"/>
  <c r="B1318" i="18"/>
  <c r="B1390" i="18"/>
  <c r="B1470" i="18"/>
  <c r="B1583" i="18"/>
  <c r="B1713" i="18"/>
  <c r="B1915" i="18"/>
  <c r="B2201" i="18"/>
  <c r="B2561" i="18"/>
  <c r="B2966" i="18"/>
  <c r="B3553" i="18"/>
  <c r="B146" i="18"/>
  <c r="B194" i="18"/>
  <c r="B242" i="18"/>
  <c r="B290" i="18"/>
  <c r="B338" i="18"/>
  <c r="B386" i="18"/>
  <c r="B458" i="18"/>
  <c r="B506" i="18"/>
  <c r="B554" i="18"/>
  <c r="B602" i="18"/>
  <c r="B650" i="18"/>
  <c r="B704" i="18"/>
  <c r="B766" i="18"/>
  <c r="B834" i="18"/>
  <c r="B920" i="18"/>
  <c r="B1005" i="18"/>
  <c r="B1095" i="18"/>
  <c r="B1194" i="18"/>
  <c r="B1317" i="18"/>
  <c r="B1569" i="18"/>
  <c r="B1888" i="18"/>
  <c r="B2509" i="18"/>
  <c r="B3461" i="18"/>
  <c r="B51" i="18"/>
  <c r="B7" i="18"/>
  <c r="B31" i="18"/>
  <c r="B55" i="18"/>
  <c r="B79" i="18"/>
  <c r="B103" i="18"/>
  <c r="B127" i="18"/>
  <c r="B151" i="18"/>
  <c r="B175" i="18"/>
  <c r="B199" i="18"/>
  <c r="B223" i="18"/>
  <c r="B247" i="18"/>
  <c r="B271" i="18"/>
  <c r="B295" i="18"/>
  <c r="B319" i="18"/>
  <c r="B343" i="18"/>
  <c r="B367" i="18"/>
  <c r="B391" i="18"/>
  <c r="B415" i="18"/>
  <c r="B439" i="18"/>
  <c r="B463" i="18"/>
  <c r="B487" i="18"/>
  <c r="B511" i="18"/>
  <c r="B535" i="18"/>
  <c r="B559" i="18"/>
  <c r="B583" i="18"/>
  <c r="B607" i="18"/>
  <c r="B631" i="18"/>
  <c r="B655" i="18"/>
  <c r="B680" i="18"/>
  <c r="B710" i="18"/>
  <c r="B739" i="18"/>
  <c r="B773" i="18"/>
  <c r="B804" i="18"/>
  <c r="B842" i="18"/>
  <c r="B885" i="18"/>
  <c r="B927" i="18"/>
  <c r="B971" i="18"/>
  <c r="B1010" i="18"/>
  <c r="B1055" i="18"/>
  <c r="B1104" i="18"/>
  <c r="B1150" i="18"/>
  <c r="B1206" i="18"/>
  <c r="B1253" i="18"/>
  <c r="B1319" i="18"/>
  <c r="B1392" i="18"/>
  <c r="B1472" i="18"/>
  <c r="B1584" i="18"/>
  <c r="B1714" i="18"/>
  <c r="B1918" i="18"/>
  <c r="B2203" i="18"/>
  <c r="B2563" i="18"/>
  <c r="B2970" i="18"/>
  <c r="B3563" i="18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1" i="15"/>
  <c r="C140" i="15"/>
  <c r="C139" i="15"/>
  <c r="C138" i="15"/>
  <c r="C116" i="15" l="1"/>
  <c r="C115" i="15"/>
  <c r="C114" i="15"/>
  <c r="C113" i="15"/>
  <c r="C131" i="15"/>
  <c r="C130" i="15"/>
  <c r="C129" i="15"/>
  <c r="C128" i="15"/>
  <c r="C126" i="15"/>
  <c r="C125" i="15"/>
  <c r="C124" i="15"/>
  <c r="C123" i="15"/>
  <c r="C121" i="15"/>
  <c r="C120" i="15"/>
  <c r="C119" i="15"/>
  <c r="C118" i="15"/>
  <c r="C102" i="15" l="1"/>
  <c r="C101" i="15"/>
  <c r="C100" i="15"/>
  <c r="C99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4" i="15"/>
  <c r="C83" i="15"/>
  <c r="C82" i="15"/>
  <c r="C81" i="15"/>
  <c r="C80" i="15"/>
  <c r="C79" i="15"/>
  <c r="C78" i="15"/>
  <c r="C77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2" i="15"/>
  <c r="C61" i="15"/>
  <c r="C60" i="15"/>
  <c r="C59" i="15"/>
  <c r="C58" i="15"/>
  <c r="C57" i="15"/>
  <c r="C56" i="15"/>
  <c r="C55" i="15"/>
  <c r="C53" i="15"/>
  <c r="C52" i="15"/>
  <c r="C51" i="15"/>
  <c r="C50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2" i="15"/>
  <c r="C31" i="15"/>
  <c r="C30" i="15"/>
  <c r="C29" i="15"/>
  <c r="C28" i="15"/>
  <c r="C27" i="15"/>
  <c r="C26" i="15"/>
  <c r="C25" i="15"/>
  <c r="C24" i="15"/>
  <c r="C23" i="15"/>
  <c r="A5253" i="18" l="1"/>
  <c r="A5252" i="18"/>
  <c r="A5251" i="18"/>
  <c r="A5250" i="18"/>
  <c r="A5249" i="18"/>
  <c r="A5248" i="18"/>
  <c r="A5247" i="18"/>
  <c r="A5246" i="18"/>
  <c r="A5245" i="18"/>
  <c r="A5244" i="18"/>
  <c r="A5243" i="18"/>
  <c r="A5242" i="18"/>
  <c r="A5241" i="18"/>
  <c r="A5240" i="18"/>
  <c r="A5239" i="18"/>
  <c r="A5238" i="18"/>
  <c r="A5237" i="18"/>
  <c r="A5236" i="18"/>
  <c r="A5235" i="18"/>
  <c r="A5234" i="18"/>
  <c r="A5233" i="18"/>
  <c r="A5232" i="18"/>
  <c r="A5231" i="18"/>
  <c r="A5230" i="18"/>
  <c r="A5229" i="18"/>
  <c r="A5228" i="18"/>
  <c r="A5227" i="18"/>
  <c r="A5226" i="18"/>
  <c r="A5225" i="18"/>
  <c r="A5224" i="18"/>
  <c r="A5223" i="18"/>
  <c r="A5222" i="18"/>
  <c r="A5221" i="18"/>
  <c r="A5220" i="18"/>
  <c r="A5219" i="18"/>
  <c r="A5218" i="18"/>
  <c r="A5217" i="18"/>
  <c r="A5216" i="18"/>
  <c r="A5215" i="18"/>
  <c r="A5214" i="18"/>
  <c r="A5213" i="18"/>
  <c r="A5212" i="18"/>
  <c r="A5211" i="18"/>
  <c r="A5210" i="18"/>
  <c r="A5209" i="18"/>
  <c r="A5208" i="18"/>
  <c r="A5207" i="18"/>
  <c r="A5206" i="18"/>
  <c r="A5205" i="18"/>
  <c r="A5204" i="18"/>
  <c r="A5203" i="18"/>
  <c r="A5202" i="18"/>
  <c r="A5201" i="18"/>
  <c r="A5200" i="18"/>
  <c r="A5199" i="18"/>
  <c r="A5198" i="18"/>
  <c r="A5197" i="18"/>
  <c r="A5196" i="18"/>
  <c r="A5195" i="18"/>
  <c r="A5194" i="18"/>
  <c r="A5193" i="18"/>
  <c r="A5192" i="18"/>
  <c r="A5191" i="18"/>
  <c r="A5190" i="18"/>
  <c r="A5189" i="18"/>
  <c r="A5188" i="18"/>
  <c r="A5187" i="18"/>
  <c r="A5186" i="18"/>
  <c r="A5185" i="18"/>
  <c r="A5184" i="18"/>
  <c r="A5183" i="18"/>
  <c r="A5182" i="18"/>
  <c r="A5181" i="18"/>
  <c r="A5180" i="18"/>
  <c r="A5179" i="18"/>
  <c r="A5178" i="18"/>
  <c r="A5177" i="18"/>
  <c r="A5176" i="18"/>
  <c r="A5175" i="18"/>
  <c r="A5174" i="18"/>
  <c r="A5173" i="18"/>
  <c r="A5172" i="18"/>
  <c r="A5171" i="18"/>
  <c r="A5170" i="18"/>
  <c r="A5169" i="18"/>
  <c r="A5168" i="18"/>
  <c r="A5167" i="18"/>
  <c r="A5166" i="18"/>
  <c r="A5165" i="18"/>
  <c r="A5164" i="18"/>
  <c r="A5163" i="18"/>
  <c r="A5162" i="18"/>
  <c r="A5161" i="18"/>
  <c r="A5160" i="18"/>
  <c r="A5159" i="18"/>
  <c r="A5158" i="18"/>
  <c r="A5157" i="18"/>
  <c r="A5156" i="18"/>
  <c r="A5155" i="18"/>
  <c r="A5154" i="18"/>
  <c r="A5153" i="18"/>
  <c r="A5152" i="18"/>
  <c r="A5151" i="18"/>
  <c r="A5150" i="18"/>
  <c r="A5149" i="18"/>
  <c r="A5148" i="18"/>
  <c r="A5147" i="18"/>
  <c r="A5146" i="18"/>
  <c r="A5145" i="18"/>
  <c r="A5144" i="18"/>
  <c r="A5143" i="18"/>
  <c r="A5142" i="18"/>
  <c r="A5141" i="18"/>
  <c r="A5140" i="18"/>
  <c r="A5139" i="18"/>
  <c r="A5138" i="18"/>
  <c r="A5137" i="18"/>
  <c r="A5136" i="18"/>
  <c r="D5136" i="18" s="1"/>
  <c r="A5135" i="18"/>
  <c r="A5134" i="18"/>
  <c r="A5133" i="18"/>
  <c r="A5132" i="18"/>
  <c r="A5131" i="18"/>
  <c r="A5130" i="18"/>
  <c r="A5129" i="18"/>
  <c r="D5129" i="18" s="1"/>
  <c r="A5128" i="18"/>
  <c r="A5127" i="18"/>
  <c r="D5127" i="18" s="1"/>
  <c r="A5126" i="18"/>
  <c r="A5125" i="18"/>
  <c r="A5124" i="18"/>
  <c r="A5123" i="18"/>
  <c r="A5122" i="18"/>
  <c r="A5121" i="18"/>
  <c r="A5120" i="18"/>
  <c r="A5119" i="18"/>
  <c r="A5118" i="18"/>
  <c r="A5117" i="18"/>
  <c r="A5116" i="18"/>
  <c r="A5115" i="18"/>
  <c r="A5114" i="18"/>
  <c r="A5113" i="18"/>
  <c r="A5112" i="18"/>
  <c r="A5111" i="18"/>
  <c r="A5110" i="18"/>
  <c r="A5109" i="18"/>
  <c r="A5108" i="18"/>
  <c r="A5107" i="18"/>
  <c r="A5106" i="18"/>
  <c r="A5105" i="18"/>
  <c r="A5104" i="18"/>
  <c r="D5104" i="18" s="1"/>
  <c r="A5103" i="18"/>
  <c r="A5102" i="18"/>
  <c r="A5101" i="18"/>
  <c r="A5100" i="18"/>
  <c r="A5099" i="18"/>
  <c r="D5099" i="18" s="1"/>
  <c r="A5098" i="18"/>
  <c r="A5097" i="18"/>
  <c r="A5096" i="18"/>
  <c r="A5095" i="18"/>
  <c r="A5094" i="18"/>
  <c r="A5093" i="18"/>
  <c r="A5092" i="18"/>
  <c r="A5091" i="18"/>
  <c r="A5090" i="18"/>
  <c r="A5089" i="18"/>
  <c r="A5088" i="18"/>
  <c r="A5087" i="18"/>
  <c r="A5086" i="18"/>
  <c r="A5085" i="18"/>
  <c r="A5084" i="18"/>
  <c r="A5083" i="18"/>
  <c r="A5082" i="18"/>
  <c r="A5081" i="18"/>
  <c r="A5080" i="18"/>
  <c r="A5079" i="18"/>
  <c r="A5078" i="18"/>
  <c r="A5077" i="18"/>
  <c r="A5076" i="18"/>
  <c r="A5075" i="18"/>
  <c r="A5074" i="18"/>
  <c r="A5073" i="18"/>
  <c r="A5072" i="18"/>
  <c r="A5071" i="18"/>
  <c r="A5070" i="18"/>
  <c r="A5069" i="18"/>
  <c r="A5068" i="18"/>
  <c r="A5067" i="18"/>
  <c r="A5066" i="18"/>
  <c r="A5065" i="18"/>
  <c r="D5065" i="18" s="1"/>
  <c r="A5064" i="18"/>
  <c r="A5063" i="18"/>
  <c r="D5063" i="18" s="1"/>
  <c r="A5062" i="18"/>
  <c r="A5061" i="18"/>
  <c r="A5060" i="18"/>
  <c r="A5059" i="18"/>
  <c r="A5058" i="18"/>
  <c r="A5057" i="18"/>
  <c r="A5056" i="18"/>
  <c r="A5055" i="18"/>
  <c r="A5054" i="18"/>
  <c r="A5053" i="18"/>
  <c r="A5052" i="18"/>
  <c r="A5051" i="18"/>
  <c r="A5050" i="18"/>
  <c r="A5049" i="18"/>
  <c r="A5048" i="18"/>
  <c r="A5047" i="18"/>
  <c r="A5046" i="18"/>
  <c r="A5045" i="18"/>
  <c r="A5044" i="18"/>
  <c r="A5043" i="18"/>
  <c r="A5042" i="18"/>
  <c r="A5041" i="18"/>
  <c r="A5040" i="18"/>
  <c r="A5039" i="18"/>
  <c r="A5038" i="18"/>
  <c r="A5037" i="18"/>
  <c r="A5036" i="18"/>
  <c r="A5035" i="18"/>
  <c r="A5034" i="18"/>
  <c r="A5033" i="18"/>
  <c r="A5032" i="18"/>
  <c r="A5031" i="18"/>
  <c r="A5030" i="18"/>
  <c r="A5029" i="18"/>
  <c r="A5028" i="18"/>
  <c r="A5027" i="18"/>
  <c r="A5026" i="18"/>
  <c r="A5025" i="18"/>
  <c r="A5024" i="18"/>
  <c r="A5023" i="18"/>
  <c r="A5022" i="18"/>
  <c r="A5021" i="18"/>
  <c r="A5020" i="18"/>
  <c r="A5019" i="18"/>
  <c r="A5018" i="18"/>
  <c r="A5017" i="18"/>
  <c r="A5016" i="18"/>
  <c r="A5015" i="18"/>
  <c r="A5014" i="18"/>
  <c r="A5013" i="18"/>
  <c r="A5012" i="18"/>
  <c r="A5011" i="18"/>
  <c r="A5010" i="18"/>
  <c r="A5009" i="18"/>
  <c r="A5008" i="18"/>
  <c r="A5007" i="18"/>
  <c r="A5006" i="18"/>
  <c r="A5005" i="18"/>
  <c r="A5004" i="18"/>
  <c r="A5003" i="18"/>
  <c r="A5002" i="18"/>
  <c r="A5001" i="18"/>
  <c r="A5000" i="18"/>
  <c r="A4999" i="18"/>
  <c r="A4998" i="18"/>
  <c r="A4997" i="18"/>
  <c r="A4996" i="18"/>
  <c r="A4995" i="18"/>
  <c r="A4994" i="18"/>
  <c r="A4993" i="18"/>
  <c r="A4992" i="18"/>
  <c r="A4991" i="18"/>
  <c r="A4990" i="18"/>
  <c r="A4989" i="18"/>
  <c r="A4988" i="18"/>
  <c r="A4987" i="18"/>
  <c r="A4986" i="18"/>
  <c r="A4985" i="18"/>
  <c r="A4984" i="18"/>
  <c r="A4983" i="18"/>
  <c r="A4982" i="18"/>
  <c r="A4981" i="18"/>
  <c r="A4980" i="18"/>
  <c r="A4979" i="18"/>
  <c r="A4978" i="18"/>
  <c r="A4977" i="18"/>
  <c r="A4976" i="18"/>
  <c r="A4975" i="18"/>
  <c r="A4974" i="18"/>
  <c r="A4973" i="18"/>
  <c r="A4972" i="18"/>
  <c r="A4971" i="18"/>
  <c r="A4970" i="18"/>
  <c r="A4969" i="18"/>
  <c r="A4968" i="18"/>
  <c r="A4967" i="18"/>
  <c r="A4966" i="18"/>
  <c r="A4965" i="18"/>
  <c r="A4964" i="18"/>
  <c r="A4963" i="18"/>
  <c r="A4962" i="18"/>
  <c r="A4961" i="18"/>
  <c r="A4960" i="18"/>
  <c r="A4959" i="18"/>
  <c r="A4958" i="18"/>
  <c r="A4957" i="18"/>
  <c r="A4956" i="18"/>
  <c r="A4955" i="18"/>
  <c r="A4954" i="18"/>
  <c r="A4953" i="18"/>
  <c r="A4952" i="18"/>
  <c r="A4951" i="18"/>
  <c r="A4950" i="18"/>
  <c r="A4949" i="18"/>
  <c r="A4948" i="18"/>
  <c r="A4947" i="18"/>
  <c r="A4946" i="18"/>
  <c r="A4945" i="18"/>
  <c r="A4944" i="18"/>
  <c r="D4944" i="18" s="1"/>
  <c r="A4943" i="18"/>
  <c r="A4942" i="18"/>
  <c r="A4941" i="18"/>
  <c r="A4940" i="18"/>
  <c r="A4939" i="18"/>
  <c r="A4938" i="18"/>
  <c r="A4937" i="18"/>
  <c r="A4936" i="18"/>
  <c r="A4935" i="18"/>
  <c r="A4934" i="18"/>
  <c r="A4933" i="18"/>
  <c r="A4932" i="18"/>
  <c r="A4931" i="18"/>
  <c r="A4930" i="18"/>
  <c r="A4929" i="18"/>
  <c r="A4928" i="18"/>
  <c r="A4927" i="18"/>
  <c r="A4926" i="18"/>
  <c r="A4925" i="18"/>
  <c r="D4925" i="18" s="1"/>
  <c r="A4924" i="18"/>
  <c r="A4923" i="18"/>
  <c r="A4922" i="18"/>
  <c r="A4921" i="18"/>
  <c r="A4920" i="18"/>
  <c r="D4920" i="18" s="1"/>
  <c r="A4919" i="18"/>
  <c r="A4918" i="18"/>
  <c r="A4917" i="18"/>
  <c r="A4916" i="18"/>
  <c r="D4916" i="18" s="1"/>
  <c r="A4915" i="18"/>
  <c r="A4914" i="18"/>
  <c r="A4913" i="18"/>
  <c r="A4912" i="18"/>
  <c r="A4911" i="18"/>
  <c r="A4910" i="18"/>
  <c r="A4909" i="18"/>
  <c r="A4908" i="18"/>
  <c r="A4907" i="18"/>
  <c r="A4906" i="18"/>
  <c r="A4905" i="18"/>
  <c r="A4904" i="18"/>
  <c r="A4903" i="18"/>
  <c r="A4902" i="18"/>
  <c r="A4901" i="18"/>
  <c r="A4900" i="18"/>
  <c r="A4899" i="18"/>
  <c r="A4898" i="18"/>
  <c r="A4897" i="18"/>
  <c r="A4896" i="18"/>
  <c r="A4895" i="18"/>
  <c r="A4894" i="18"/>
  <c r="A4893" i="18"/>
  <c r="A4892" i="18"/>
  <c r="A4891" i="18"/>
  <c r="A4890" i="18"/>
  <c r="A4889" i="18"/>
  <c r="A4888" i="18"/>
  <c r="A4887" i="18"/>
  <c r="A4886" i="18"/>
  <c r="A4885" i="18"/>
  <c r="A4884" i="18"/>
  <c r="A4883" i="18"/>
  <c r="A4882" i="18"/>
  <c r="A4881" i="18"/>
  <c r="A4880" i="18"/>
  <c r="A4879" i="18"/>
  <c r="A4878" i="18"/>
  <c r="A4877" i="18"/>
  <c r="A4876" i="18"/>
  <c r="A4875" i="18"/>
  <c r="A4874" i="18"/>
  <c r="A4873" i="18"/>
  <c r="A4872" i="18"/>
  <c r="A4871" i="18"/>
  <c r="A4870" i="18"/>
  <c r="A4869" i="18"/>
  <c r="A4868" i="18"/>
  <c r="A4867" i="18"/>
  <c r="A4866" i="18"/>
  <c r="A4865" i="18"/>
  <c r="A4864" i="18"/>
  <c r="A4863" i="18"/>
  <c r="A4862" i="18"/>
  <c r="A4861" i="18"/>
  <c r="A4860" i="18"/>
  <c r="A4859" i="18"/>
  <c r="A4858" i="18"/>
  <c r="A4857" i="18"/>
  <c r="A4856" i="18"/>
  <c r="A4855" i="18"/>
  <c r="A4854" i="18"/>
  <c r="A4853" i="18"/>
  <c r="A4852" i="18"/>
  <c r="A4851" i="18"/>
  <c r="A4850" i="18"/>
  <c r="A4849" i="18"/>
  <c r="A4848" i="18"/>
  <c r="A4847" i="18"/>
  <c r="A4846" i="18"/>
  <c r="A4845" i="18"/>
  <c r="A4844" i="18"/>
  <c r="A4843" i="18"/>
  <c r="A4842" i="18"/>
  <c r="A4841" i="18"/>
  <c r="A4840" i="18"/>
  <c r="A4839" i="18"/>
  <c r="A4838" i="18"/>
  <c r="A4837" i="18"/>
  <c r="A4836" i="18"/>
  <c r="A4835" i="18"/>
  <c r="A4834" i="18"/>
  <c r="A4833" i="18"/>
  <c r="A4832" i="18"/>
  <c r="A4831" i="18"/>
  <c r="A4830" i="18"/>
  <c r="A4829" i="18"/>
  <c r="D4829" i="18" s="1"/>
  <c r="A4828" i="18"/>
  <c r="A4827" i="18"/>
  <c r="A4826" i="18"/>
  <c r="A4825" i="18"/>
  <c r="A4824" i="18"/>
  <c r="A4823" i="18"/>
  <c r="A4822" i="18"/>
  <c r="A4821" i="18"/>
  <c r="A4820" i="18"/>
  <c r="A4819" i="18"/>
  <c r="A4818" i="18"/>
  <c r="A4817" i="18"/>
  <c r="A4816" i="18"/>
  <c r="A4815" i="18"/>
  <c r="A4814" i="18"/>
  <c r="A4813" i="18"/>
  <c r="A4812" i="18"/>
  <c r="A4811" i="18"/>
  <c r="A4810" i="18"/>
  <c r="A4809" i="18"/>
  <c r="A4808" i="18"/>
  <c r="A4807" i="18"/>
  <c r="A4806" i="18"/>
  <c r="A4805" i="18"/>
  <c r="A4804" i="18"/>
  <c r="A4803" i="18"/>
  <c r="A4802" i="18"/>
  <c r="A4801" i="18"/>
  <c r="A4800" i="18"/>
  <c r="A4799" i="18"/>
  <c r="A4798" i="18"/>
  <c r="A4797" i="18"/>
  <c r="D4797" i="18" s="1"/>
  <c r="A4796" i="18"/>
  <c r="A4795" i="18"/>
  <c r="A4794" i="18"/>
  <c r="A4793" i="18"/>
  <c r="A4792" i="18"/>
  <c r="A4791" i="18"/>
  <c r="A4790" i="18"/>
  <c r="A4789" i="18"/>
  <c r="A4788" i="18"/>
  <c r="A4787" i="18"/>
  <c r="A4786" i="18"/>
  <c r="A4785" i="18"/>
  <c r="A4784" i="18"/>
  <c r="A4783" i="18"/>
  <c r="A4782" i="18"/>
  <c r="A4781" i="18"/>
  <c r="A4780" i="18"/>
  <c r="A4779" i="18"/>
  <c r="A4778" i="18"/>
  <c r="A4777" i="18"/>
  <c r="A4776" i="18"/>
  <c r="A4775" i="18"/>
  <c r="A4774" i="18"/>
  <c r="A4773" i="18"/>
  <c r="A4772" i="18"/>
  <c r="A4771" i="18"/>
  <c r="A4770" i="18"/>
  <c r="A4769" i="18"/>
  <c r="A4768" i="18"/>
  <c r="A4767" i="18"/>
  <c r="A4766" i="18"/>
  <c r="A4765" i="18"/>
  <c r="A4764" i="18"/>
  <c r="A4763" i="18"/>
  <c r="A4762" i="18"/>
  <c r="A4761" i="18"/>
  <c r="A4760" i="18"/>
  <c r="A4759" i="18"/>
  <c r="A4758" i="18"/>
  <c r="A4757" i="18"/>
  <c r="A4756" i="18"/>
  <c r="A4755" i="18"/>
  <c r="A4754" i="18"/>
  <c r="A4753" i="18"/>
  <c r="A4752" i="18"/>
  <c r="A4751" i="18"/>
  <c r="A4750" i="18"/>
  <c r="A4749" i="18"/>
  <c r="A4748" i="18"/>
  <c r="A4747" i="18"/>
  <c r="A4746" i="18"/>
  <c r="A4745" i="18"/>
  <c r="A4744" i="18"/>
  <c r="A4743" i="18"/>
  <c r="A4742" i="18"/>
  <c r="A4741" i="18"/>
  <c r="A4740" i="18"/>
  <c r="A4739" i="18"/>
  <c r="A4738" i="18"/>
  <c r="A4737" i="18"/>
  <c r="A4736" i="18"/>
  <c r="A4735" i="18"/>
  <c r="A4734" i="18"/>
  <c r="A4733" i="18"/>
  <c r="A4732" i="18"/>
  <c r="A4731" i="18"/>
  <c r="A4730" i="18"/>
  <c r="A4729" i="18"/>
  <c r="A4728" i="18"/>
  <c r="A4727" i="18"/>
  <c r="A4726" i="18"/>
  <c r="D4726" i="18" s="1"/>
  <c r="A4725" i="18"/>
  <c r="A4724" i="18"/>
  <c r="A4723" i="18"/>
  <c r="A4722" i="18"/>
  <c r="A4721" i="18"/>
  <c r="A4720" i="18"/>
  <c r="A4719" i="18"/>
  <c r="A4718" i="18"/>
  <c r="A4717" i="18"/>
  <c r="A4716" i="18"/>
  <c r="A4715" i="18"/>
  <c r="A4714" i="18"/>
  <c r="A4713" i="18"/>
  <c r="A4712" i="18"/>
  <c r="A4711" i="18"/>
  <c r="A4710" i="18"/>
  <c r="A4709" i="18"/>
  <c r="A4708" i="18"/>
  <c r="A4707" i="18"/>
  <c r="A4706" i="18"/>
  <c r="A4705" i="18"/>
  <c r="A4704" i="18"/>
  <c r="A4703" i="18"/>
  <c r="A4702" i="18"/>
  <c r="A4701" i="18"/>
  <c r="A4700" i="18"/>
  <c r="A4699" i="18"/>
  <c r="A4698" i="18"/>
  <c r="A4697" i="18"/>
  <c r="D4697" i="18" s="1"/>
  <c r="A4696" i="18"/>
  <c r="A4695" i="18"/>
  <c r="A4694" i="18"/>
  <c r="A4693" i="18"/>
  <c r="A4692" i="18"/>
  <c r="A4691" i="18"/>
  <c r="A4690" i="18"/>
  <c r="A4689" i="18"/>
  <c r="A4688" i="18"/>
  <c r="A4687" i="18"/>
  <c r="A4686" i="18"/>
  <c r="A4685" i="18"/>
  <c r="A4684" i="18"/>
  <c r="A4683" i="18"/>
  <c r="A4682" i="18"/>
  <c r="A4681" i="18"/>
  <c r="A4680" i="18"/>
  <c r="A4679" i="18"/>
  <c r="A4678" i="18"/>
  <c r="A4677" i="18"/>
  <c r="A4676" i="18"/>
  <c r="A4675" i="18"/>
  <c r="A4674" i="18"/>
  <c r="A4673" i="18"/>
  <c r="A4672" i="18"/>
  <c r="A4671" i="18"/>
  <c r="A4670" i="18"/>
  <c r="A4669" i="18"/>
  <c r="A4668" i="18"/>
  <c r="A4667" i="18"/>
  <c r="A4666" i="18"/>
  <c r="A4665" i="18"/>
  <c r="A4664" i="18"/>
  <c r="A4663" i="18"/>
  <c r="A4662" i="18"/>
  <c r="A4661" i="18"/>
  <c r="A4660" i="18"/>
  <c r="A4659" i="18"/>
  <c r="A4658" i="18"/>
  <c r="A4657" i="18"/>
  <c r="A4656" i="18"/>
  <c r="A4655" i="18"/>
  <c r="A4654" i="18"/>
  <c r="A4653" i="18"/>
  <c r="A4652" i="18"/>
  <c r="A4651" i="18"/>
  <c r="A4650" i="18"/>
  <c r="A4649" i="18"/>
  <c r="A4648" i="18"/>
  <c r="A4647" i="18"/>
  <c r="A4646" i="18"/>
  <c r="A4645" i="18"/>
  <c r="A4644" i="18"/>
  <c r="A4643" i="18"/>
  <c r="A4642" i="18"/>
  <c r="A4641" i="18"/>
  <c r="A4640" i="18"/>
  <c r="A4639" i="18"/>
  <c r="A4638" i="18"/>
  <c r="A4637" i="18"/>
  <c r="A4636" i="18"/>
  <c r="A4635" i="18"/>
  <c r="A4634" i="18"/>
  <c r="A4633" i="18"/>
  <c r="A4632" i="18"/>
  <c r="A4631" i="18"/>
  <c r="A4630" i="18"/>
  <c r="A4629" i="18"/>
  <c r="A4628" i="18"/>
  <c r="A4627" i="18"/>
  <c r="A4626" i="18"/>
  <c r="A4625" i="18"/>
  <c r="A4624" i="18"/>
  <c r="A4623" i="18"/>
  <c r="A4622" i="18"/>
  <c r="A4621" i="18"/>
  <c r="A4620" i="18"/>
  <c r="A4619" i="18"/>
  <c r="A4618" i="18"/>
  <c r="D4618" i="18" s="1"/>
  <c r="A4617" i="18"/>
  <c r="A4616" i="18"/>
  <c r="A4615" i="18"/>
  <c r="A4614" i="18"/>
  <c r="A4613" i="18"/>
  <c r="A4612" i="18"/>
  <c r="A4611" i="18"/>
  <c r="A4610" i="18"/>
  <c r="A4609" i="18"/>
  <c r="A4608" i="18"/>
  <c r="A4607" i="18"/>
  <c r="A4606" i="18"/>
  <c r="A4605" i="18"/>
  <c r="A4604" i="18"/>
  <c r="D4604" i="18" s="1"/>
  <c r="A4603" i="18"/>
  <c r="A4602" i="18"/>
  <c r="A4601" i="18"/>
  <c r="A4600" i="18"/>
  <c r="A4599" i="18"/>
  <c r="A4598" i="18"/>
  <c r="A4597" i="18"/>
  <c r="A4596" i="18"/>
  <c r="A4595" i="18"/>
  <c r="A4594" i="18"/>
  <c r="A4593" i="18"/>
  <c r="A4592" i="18"/>
  <c r="A4591" i="18"/>
  <c r="A4590" i="18"/>
  <c r="A4589" i="18"/>
  <c r="A4588" i="18"/>
  <c r="A4587" i="18"/>
  <c r="A4586" i="18"/>
  <c r="A4585" i="18"/>
  <c r="A4584" i="18"/>
  <c r="A4583" i="18"/>
  <c r="A4582" i="18"/>
  <c r="A4581" i="18"/>
  <c r="A4580" i="18"/>
  <c r="A4579" i="18"/>
  <c r="A4578" i="18"/>
  <c r="A4577" i="18"/>
  <c r="A4576" i="18"/>
  <c r="A4575" i="18"/>
  <c r="A4574" i="18"/>
  <c r="A4573" i="18"/>
  <c r="A4572" i="18"/>
  <c r="A4571" i="18"/>
  <c r="A4570" i="18"/>
  <c r="A4569" i="18"/>
  <c r="A4568" i="18"/>
  <c r="A4567" i="18"/>
  <c r="A4566" i="18"/>
  <c r="A4565" i="18"/>
  <c r="A4564" i="18"/>
  <c r="A4563" i="18"/>
  <c r="A4562" i="18"/>
  <c r="A4561" i="18"/>
  <c r="A4560" i="18"/>
  <c r="A4559" i="18"/>
  <c r="A4558" i="18"/>
  <c r="A4557" i="18"/>
  <c r="A4556" i="18"/>
  <c r="A4555" i="18"/>
  <c r="A4554" i="18"/>
  <c r="A4553" i="18"/>
  <c r="A4552" i="18"/>
  <c r="A4551" i="18"/>
  <c r="A4550" i="18"/>
  <c r="A4549" i="18"/>
  <c r="A4548" i="18"/>
  <c r="A4547" i="18"/>
  <c r="A4546" i="18"/>
  <c r="A4545" i="18"/>
  <c r="A4544" i="18"/>
  <c r="A4543" i="18"/>
  <c r="A4542" i="18"/>
  <c r="A4541" i="18"/>
  <c r="A4540" i="18"/>
  <c r="A4539" i="18"/>
  <c r="A4538" i="18"/>
  <c r="A4537" i="18"/>
  <c r="A4536" i="18"/>
  <c r="A4535" i="18"/>
  <c r="A4534" i="18"/>
  <c r="A4533" i="18"/>
  <c r="A4532" i="18"/>
  <c r="A4531" i="18"/>
  <c r="A4530" i="18"/>
  <c r="A4529" i="18"/>
  <c r="A4528" i="18"/>
  <c r="A4527" i="18"/>
  <c r="A4526" i="18"/>
  <c r="A4525" i="18"/>
  <c r="A4524" i="18"/>
  <c r="A4523" i="18"/>
  <c r="A4522" i="18"/>
  <c r="A4521" i="18"/>
  <c r="A4520" i="18"/>
  <c r="A4519" i="18"/>
  <c r="A4518" i="18"/>
  <c r="A4517" i="18"/>
  <c r="A4516" i="18"/>
  <c r="A4515" i="18"/>
  <c r="D4515" i="18" s="1"/>
  <c r="A4514" i="18"/>
  <c r="A4513" i="18"/>
  <c r="A4512" i="18"/>
  <c r="A4511" i="18"/>
  <c r="A4510" i="18"/>
  <c r="A4509" i="18"/>
  <c r="A4508" i="18"/>
  <c r="A4507" i="18"/>
  <c r="A4506" i="18"/>
  <c r="A4505" i="18"/>
  <c r="A4504" i="18"/>
  <c r="A4503" i="18"/>
  <c r="A4502" i="18"/>
  <c r="A4501" i="18"/>
  <c r="A4500" i="18"/>
  <c r="A4499" i="18"/>
  <c r="A4498" i="18"/>
  <c r="A4497" i="18"/>
  <c r="A4496" i="18"/>
  <c r="A4495" i="18"/>
  <c r="A4494" i="18"/>
  <c r="A4493" i="18"/>
  <c r="A4492" i="18"/>
  <c r="A4491" i="18"/>
  <c r="A4490" i="18"/>
  <c r="A4489" i="18"/>
  <c r="A4488" i="18"/>
  <c r="A4487" i="18"/>
  <c r="A4486" i="18"/>
  <c r="A4485" i="18"/>
  <c r="A4484" i="18"/>
  <c r="A4483" i="18"/>
  <c r="A4482" i="18"/>
  <c r="A4481" i="18"/>
  <c r="A4480" i="18"/>
  <c r="A4479" i="18"/>
  <c r="A4478" i="18"/>
  <c r="A4477" i="18"/>
  <c r="A4476" i="18"/>
  <c r="A4475" i="18"/>
  <c r="A4474" i="18"/>
  <c r="A4473" i="18"/>
  <c r="A4472" i="18"/>
  <c r="A4471" i="18"/>
  <c r="A4470" i="18"/>
  <c r="A4469" i="18"/>
  <c r="A4468" i="18"/>
  <c r="A4467" i="18"/>
  <c r="A4466" i="18"/>
  <c r="A4465" i="18"/>
  <c r="A4464" i="18"/>
  <c r="A4463" i="18"/>
  <c r="A4462" i="18"/>
  <c r="A4461" i="18"/>
  <c r="A4460" i="18"/>
  <c r="A4459" i="18"/>
  <c r="A4458" i="18"/>
  <c r="A4457" i="18"/>
  <c r="A4456" i="18"/>
  <c r="A4455" i="18"/>
  <c r="A4454" i="18"/>
  <c r="A4453" i="18"/>
  <c r="A4452" i="18"/>
  <c r="A4451" i="18"/>
  <c r="A4450" i="18"/>
  <c r="A4449" i="18"/>
  <c r="A4448" i="18"/>
  <c r="A4447" i="18"/>
  <c r="A4446" i="18"/>
  <c r="A4445" i="18"/>
  <c r="A4444" i="18"/>
  <c r="A4443" i="18"/>
  <c r="A4442" i="18"/>
  <c r="A4441" i="18"/>
  <c r="A4440" i="18"/>
  <c r="A4439" i="18"/>
  <c r="A4438" i="18"/>
  <c r="A4437" i="18"/>
  <c r="A4436" i="18"/>
  <c r="A4435" i="18"/>
  <c r="A4434" i="18"/>
  <c r="A4433" i="18"/>
  <c r="A4432" i="18"/>
  <c r="A4431" i="18"/>
  <c r="A4430" i="18"/>
  <c r="A4429" i="18"/>
  <c r="A4428" i="18"/>
  <c r="A4427" i="18"/>
  <c r="A4426" i="18"/>
  <c r="A4425" i="18"/>
  <c r="A4424" i="18"/>
  <c r="A4423" i="18"/>
  <c r="A4422" i="18"/>
  <c r="A4421" i="18"/>
  <c r="A4420" i="18"/>
  <c r="A4419" i="18"/>
  <c r="A4418" i="18"/>
  <c r="A4417" i="18"/>
  <c r="A4416" i="18"/>
  <c r="A4415" i="18"/>
  <c r="A4414" i="18"/>
  <c r="A4413" i="18"/>
  <c r="A4412" i="18"/>
  <c r="A4411" i="18"/>
  <c r="A4410" i="18"/>
  <c r="A4409" i="18"/>
  <c r="A4408" i="18"/>
  <c r="A4407" i="18"/>
  <c r="A4406" i="18"/>
  <c r="A4405" i="18"/>
  <c r="A4404" i="18"/>
  <c r="A4403" i="18"/>
  <c r="A4402" i="18"/>
  <c r="A4401" i="18"/>
  <c r="A4400" i="18"/>
  <c r="A4399" i="18"/>
  <c r="A4398" i="18"/>
  <c r="A4397" i="18"/>
  <c r="A4396" i="18"/>
  <c r="A4395" i="18"/>
  <c r="A4394" i="18"/>
  <c r="A4393" i="18"/>
  <c r="A4392" i="18"/>
  <c r="A4391" i="18"/>
  <c r="A4390" i="18"/>
  <c r="A4389" i="18"/>
  <c r="A4388" i="18"/>
  <c r="A4387" i="18"/>
  <c r="A4386" i="18"/>
  <c r="A4385" i="18"/>
  <c r="A4384" i="18"/>
  <c r="A4383" i="18"/>
  <c r="A4382" i="18"/>
  <c r="A4381" i="18"/>
  <c r="A4380" i="18"/>
  <c r="D4380" i="18" s="1"/>
  <c r="A4379" i="18"/>
  <c r="A4378" i="18"/>
  <c r="A4377" i="18"/>
  <c r="A4376" i="18"/>
  <c r="A4375" i="18"/>
  <c r="A4374" i="18"/>
  <c r="A4373" i="18"/>
  <c r="A4372" i="18"/>
  <c r="A4371" i="18"/>
  <c r="A4370" i="18"/>
  <c r="A4369" i="18"/>
  <c r="A4368" i="18"/>
  <c r="A4367" i="18"/>
  <c r="A4366" i="18"/>
  <c r="A4365" i="18"/>
  <c r="A4364" i="18"/>
  <c r="A4363" i="18"/>
  <c r="A4362" i="18"/>
  <c r="A4361" i="18"/>
  <c r="A4360" i="18"/>
  <c r="A4359" i="18"/>
  <c r="A4358" i="18"/>
  <c r="A4357" i="18"/>
  <c r="A4356" i="18"/>
  <c r="A4355" i="18"/>
  <c r="A4354" i="18"/>
  <c r="A4353" i="18"/>
  <c r="A4352" i="18"/>
  <c r="A4351" i="18"/>
  <c r="A4350" i="18"/>
  <c r="A4349" i="18"/>
  <c r="A4348" i="18"/>
  <c r="A4347" i="18"/>
  <c r="A4346" i="18"/>
  <c r="A4345" i="18"/>
  <c r="A4344" i="18"/>
  <c r="A4343" i="18"/>
  <c r="A4342" i="18"/>
  <c r="A4341" i="18"/>
  <c r="A4340" i="18"/>
  <c r="A4339" i="18"/>
  <c r="A4338" i="18"/>
  <c r="A4337" i="18"/>
  <c r="A4336" i="18"/>
  <c r="A4335" i="18"/>
  <c r="A4334" i="18"/>
  <c r="A4333" i="18"/>
  <c r="A4332" i="18"/>
  <c r="A4331" i="18"/>
  <c r="A4330" i="18"/>
  <c r="A4329" i="18"/>
  <c r="A4328" i="18"/>
  <c r="A4327" i="18"/>
  <c r="A4326" i="18"/>
  <c r="A4325" i="18"/>
  <c r="A4324" i="18"/>
  <c r="A4323" i="18"/>
  <c r="A4322" i="18"/>
  <c r="A4321" i="18"/>
  <c r="A4320" i="18"/>
  <c r="A4319" i="18"/>
  <c r="A4318" i="18"/>
  <c r="A4317" i="18"/>
  <c r="A4316" i="18"/>
  <c r="A4315" i="18"/>
  <c r="D4315" i="18" s="1"/>
  <c r="A4314" i="18"/>
  <c r="A4313" i="18"/>
  <c r="A4312" i="18"/>
  <c r="A4311" i="18"/>
  <c r="A4310" i="18"/>
  <c r="A4309" i="18"/>
  <c r="A4308" i="18"/>
  <c r="A4307" i="18"/>
  <c r="A4306" i="18"/>
  <c r="A4305" i="18"/>
  <c r="A4304" i="18"/>
  <c r="A4303" i="18"/>
  <c r="A4302" i="18"/>
  <c r="A4301" i="18"/>
  <c r="A4300" i="18"/>
  <c r="A4299" i="18"/>
  <c r="A4298" i="18"/>
  <c r="A4297" i="18"/>
  <c r="A4296" i="18"/>
  <c r="A4295" i="18"/>
  <c r="A4294" i="18"/>
  <c r="A4293" i="18"/>
  <c r="A4292" i="18"/>
  <c r="A4291" i="18"/>
  <c r="A4290" i="18"/>
  <c r="A4289" i="18"/>
  <c r="A4288" i="18"/>
  <c r="A4287" i="18"/>
  <c r="A4286" i="18"/>
  <c r="A4285" i="18"/>
  <c r="A4284" i="18"/>
  <c r="A4283" i="18"/>
  <c r="A4282" i="18"/>
  <c r="A4281" i="18"/>
  <c r="A4280" i="18"/>
  <c r="A4279" i="18"/>
  <c r="A4278" i="18"/>
  <c r="A4277" i="18"/>
  <c r="A4276" i="18"/>
  <c r="A4275" i="18"/>
  <c r="A4274" i="18"/>
  <c r="A4273" i="18"/>
  <c r="A4272" i="18"/>
  <c r="A4271" i="18"/>
  <c r="A4270" i="18"/>
  <c r="A4269" i="18"/>
  <c r="A4268" i="18"/>
  <c r="A4267" i="18"/>
  <c r="A4266" i="18"/>
  <c r="A4265" i="18"/>
  <c r="A4264" i="18"/>
  <c r="A4263" i="18"/>
  <c r="A4262" i="18"/>
  <c r="A4261" i="18"/>
  <c r="A4260" i="18"/>
  <c r="A4259" i="18"/>
  <c r="A4258" i="18"/>
  <c r="A4257" i="18"/>
  <c r="A4256" i="18"/>
  <c r="A4255" i="18"/>
  <c r="A4254" i="18"/>
  <c r="A4253" i="18"/>
  <c r="A4252" i="18"/>
  <c r="A4251" i="18"/>
  <c r="A4250" i="18"/>
  <c r="A4249" i="18"/>
  <c r="A4248" i="18"/>
  <c r="A4247" i="18"/>
  <c r="A4246" i="18"/>
  <c r="A4245" i="18"/>
  <c r="A4244" i="18"/>
  <c r="A4243" i="18"/>
  <c r="A4242" i="18"/>
  <c r="A4241" i="18"/>
  <c r="A4240" i="18"/>
  <c r="A4239" i="18"/>
  <c r="A4238" i="18"/>
  <c r="A4237" i="18"/>
  <c r="A4236" i="18"/>
  <c r="A4235" i="18"/>
  <c r="A4234" i="18"/>
  <c r="A4233" i="18"/>
  <c r="A4232" i="18"/>
  <c r="A4231" i="18"/>
  <c r="A4230" i="18"/>
  <c r="A4229" i="18"/>
  <c r="A4228" i="18"/>
  <c r="A4227" i="18"/>
  <c r="A4226" i="18"/>
  <c r="A4225" i="18"/>
  <c r="A4224" i="18"/>
  <c r="A4223" i="18"/>
  <c r="A4222" i="18"/>
  <c r="A4221" i="18"/>
  <c r="A4220" i="18"/>
  <c r="A4219" i="18"/>
  <c r="A4218" i="18"/>
  <c r="A4217" i="18"/>
  <c r="A4216" i="18"/>
  <c r="A4215" i="18"/>
  <c r="A4214" i="18"/>
  <c r="A4213" i="18"/>
  <c r="A4212" i="18"/>
  <c r="A4211" i="18"/>
  <c r="A4210" i="18"/>
  <c r="A4209" i="18"/>
  <c r="A4208" i="18"/>
  <c r="A4207" i="18"/>
  <c r="A4206" i="18"/>
  <c r="A4205" i="18"/>
  <c r="A4204" i="18"/>
  <c r="A4203" i="18"/>
  <c r="A4202" i="18"/>
  <c r="A4201" i="18"/>
  <c r="A4200" i="18"/>
  <c r="A4199" i="18"/>
  <c r="A4198" i="18"/>
  <c r="A4197" i="18"/>
  <c r="A4196" i="18"/>
  <c r="A4195" i="18"/>
  <c r="A4194" i="18"/>
  <c r="A4193" i="18"/>
  <c r="A4192" i="18"/>
  <c r="A4191" i="18"/>
  <c r="A4190" i="18"/>
  <c r="A4189" i="18"/>
  <c r="A4188" i="18"/>
  <c r="A4187" i="18"/>
  <c r="A4186" i="18"/>
  <c r="A4185" i="18"/>
  <c r="A4184" i="18"/>
  <c r="A4183" i="18"/>
  <c r="A4182" i="18"/>
  <c r="A4181" i="18"/>
  <c r="A4180" i="18"/>
  <c r="A4179" i="18"/>
  <c r="A4178" i="18"/>
  <c r="A4177" i="18"/>
  <c r="A4176" i="18"/>
  <c r="A4175" i="18"/>
  <c r="A4174" i="18"/>
  <c r="A4173" i="18"/>
  <c r="A4172" i="18"/>
  <c r="A4171" i="18"/>
  <c r="A4170" i="18"/>
  <c r="A4169" i="18"/>
  <c r="A4168" i="18"/>
  <c r="A4167" i="18"/>
  <c r="A4166" i="18"/>
  <c r="A4165" i="18"/>
  <c r="A4164" i="18"/>
  <c r="A4163" i="18"/>
  <c r="A4162" i="18"/>
  <c r="A4161" i="18"/>
  <c r="A4160" i="18"/>
  <c r="A4159" i="18"/>
  <c r="A4158" i="18"/>
  <c r="A4157" i="18"/>
  <c r="A4156" i="18"/>
  <c r="A4155" i="18"/>
  <c r="A4154" i="18"/>
  <c r="A4153" i="18"/>
  <c r="A4152" i="18"/>
  <c r="A4151" i="18"/>
  <c r="A4150" i="18"/>
  <c r="A4149" i="18"/>
  <c r="A4148" i="18"/>
  <c r="A4147" i="18"/>
  <c r="A4146" i="18"/>
  <c r="A4145" i="18"/>
  <c r="A4144" i="18"/>
  <c r="A4143" i="18"/>
  <c r="A4142" i="18"/>
  <c r="A4141" i="18"/>
  <c r="A4140" i="18"/>
  <c r="A4139" i="18"/>
  <c r="A4138" i="18"/>
  <c r="A4137" i="18"/>
  <c r="A4136" i="18"/>
  <c r="A4135" i="18"/>
  <c r="A4134" i="18"/>
  <c r="A4133" i="18"/>
  <c r="A4132" i="18"/>
  <c r="A4131" i="18"/>
  <c r="A4130" i="18"/>
  <c r="A4129" i="18"/>
  <c r="A4128" i="18"/>
  <c r="A4127" i="18"/>
  <c r="A4126" i="18"/>
  <c r="A4125" i="18"/>
  <c r="A4124" i="18"/>
  <c r="A4123" i="18"/>
  <c r="A4122" i="18"/>
  <c r="A4121" i="18"/>
  <c r="A4120" i="18"/>
  <c r="A4119" i="18"/>
  <c r="A4118" i="18"/>
  <c r="A4117" i="18"/>
  <c r="A4116" i="18"/>
  <c r="A4115" i="18"/>
  <c r="A4114" i="18"/>
  <c r="A4113" i="18"/>
  <c r="A4112" i="18"/>
  <c r="A4111" i="18"/>
  <c r="A4110" i="18"/>
  <c r="A4109" i="18"/>
  <c r="A4108" i="18"/>
  <c r="A4107" i="18"/>
  <c r="A4106" i="18"/>
  <c r="A4105" i="18"/>
  <c r="A4104" i="18"/>
  <c r="A4103" i="18"/>
  <c r="A4102" i="18"/>
  <c r="A4101" i="18"/>
  <c r="A4100" i="18"/>
  <c r="A4099" i="18"/>
  <c r="A4098" i="18"/>
  <c r="A4097" i="18"/>
  <c r="A4096" i="18"/>
  <c r="A4095" i="18"/>
  <c r="A4094" i="18"/>
  <c r="A4093" i="18"/>
  <c r="A4092" i="18"/>
  <c r="A4091" i="18"/>
  <c r="A4090" i="18"/>
  <c r="A4089" i="18"/>
  <c r="A4088" i="18"/>
  <c r="A4087" i="18"/>
  <c r="A4086" i="18"/>
  <c r="A4085" i="18"/>
  <c r="A4084" i="18"/>
  <c r="A4083" i="18"/>
  <c r="A4082" i="18"/>
  <c r="A4081" i="18"/>
  <c r="A4080" i="18"/>
  <c r="A4079" i="18"/>
  <c r="A4078" i="18"/>
  <c r="A4077" i="18"/>
  <c r="A4076" i="18"/>
  <c r="A4075" i="18"/>
  <c r="A4074" i="18"/>
  <c r="A4073" i="18"/>
  <c r="A4072" i="18"/>
  <c r="A4071" i="18"/>
  <c r="A4070" i="18"/>
  <c r="A4069" i="18"/>
  <c r="A4068" i="18"/>
  <c r="A4067" i="18"/>
  <c r="A4066" i="18"/>
  <c r="A4065" i="18"/>
  <c r="A4064" i="18"/>
  <c r="A4063" i="18"/>
  <c r="A4062" i="18"/>
  <c r="A4061" i="18"/>
  <c r="A4060" i="18"/>
  <c r="A4059" i="18"/>
  <c r="A4058" i="18"/>
  <c r="A4057" i="18"/>
  <c r="A4056" i="18"/>
  <c r="A4055" i="18"/>
  <c r="A4054" i="18"/>
  <c r="A4053" i="18"/>
  <c r="A4052" i="18"/>
  <c r="A4051" i="18"/>
  <c r="A4050" i="18"/>
  <c r="A4049" i="18"/>
  <c r="A4048" i="18"/>
  <c r="A4047" i="18"/>
  <c r="A4046" i="18"/>
  <c r="A4045" i="18"/>
  <c r="A4044" i="18"/>
  <c r="A4043" i="18"/>
  <c r="A4042" i="18"/>
  <c r="A4041" i="18"/>
  <c r="A4040" i="18"/>
  <c r="A4039" i="18"/>
  <c r="A4038" i="18"/>
  <c r="A4037" i="18"/>
  <c r="A4036" i="18"/>
  <c r="A4035" i="18"/>
  <c r="A4034" i="18"/>
  <c r="A4033" i="18"/>
  <c r="A4032" i="18"/>
  <c r="A4031" i="18"/>
  <c r="A4030" i="18"/>
  <c r="A4029" i="18"/>
  <c r="A4028" i="18"/>
  <c r="A4027" i="18"/>
  <c r="A4026" i="18"/>
  <c r="A4025" i="18"/>
  <c r="A4024" i="18"/>
  <c r="A4023" i="18"/>
  <c r="A4022" i="18"/>
  <c r="A4021" i="18"/>
  <c r="A4020" i="18"/>
  <c r="A4019" i="18"/>
  <c r="A4018" i="18"/>
  <c r="A4017" i="18"/>
  <c r="A4016" i="18"/>
  <c r="A4015" i="18"/>
  <c r="A4014" i="18"/>
  <c r="A4013" i="18"/>
  <c r="A4012" i="18"/>
  <c r="A4011" i="18"/>
  <c r="A4010" i="18"/>
  <c r="A4009" i="18"/>
  <c r="A4008" i="18"/>
  <c r="A4007" i="18"/>
  <c r="A4006" i="18"/>
  <c r="A4005" i="18"/>
  <c r="A4004" i="18"/>
  <c r="A4003" i="18"/>
  <c r="A4002" i="18"/>
  <c r="A4001" i="18"/>
  <c r="A4000" i="18"/>
  <c r="A3999" i="18"/>
  <c r="A3998" i="18"/>
  <c r="A3997" i="18"/>
  <c r="A3996" i="18"/>
  <c r="A3995" i="18"/>
  <c r="A3994" i="18"/>
  <c r="A3993" i="18"/>
  <c r="A3992" i="18"/>
  <c r="A3991" i="18"/>
  <c r="A3990" i="18"/>
  <c r="A3989" i="18"/>
  <c r="A3988" i="18"/>
  <c r="A3987" i="18"/>
  <c r="A3986" i="18"/>
  <c r="A3985" i="18"/>
  <c r="A3984" i="18"/>
  <c r="A3983" i="18"/>
  <c r="A3982" i="18"/>
  <c r="A3981" i="18"/>
  <c r="A3980" i="18"/>
  <c r="D3980" i="18" s="1"/>
  <c r="A3979" i="18"/>
  <c r="A3978" i="18"/>
  <c r="A3977" i="18"/>
  <c r="A3976" i="18"/>
  <c r="D3976" i="18" s="1"/>
  <c r="A3975" i="18"/>
  <c r="A3974" i="18"/>
  <c r="A3973" i="18"/>
  <c r="A3972" i="18"/>
  <c r="A3971" i="18"/>
  <c r="A3970" i="18"/>
  <c r="A3969" i="18"/>
  <c r="A3968" i="18"/>
  <c r="A3967" i="18"/>
  <c r="A3966" i="18"/>
  <c r="A3965" i="18"/>
  <c r="A3964" i="18"/>
  <c r="A3963" i="18"/>
  <c r="A3962" i="18"/>
  <c r="A3961" i="18"/>
  <c r="A3960" i="18"/>
  <c r="A3959" i="18"/>
  <c r="A3958" i="18"/>
  <c r="A3957" i="18"/>
  <c r="A3956" i="18"/>
  <c r="A3955" i="18"/>
  <c r="A3954" i="18"/>
  <c r="A3953" i="18"/>
  <c r="A3952" i="18"/>
  <c r="A3951" i="18"/>
  <c r="A3950" i="18"/>
  <c r="A3949" i="18"/>
  <c r="A3948" i="18"/>
  <c r="A3947" i="18"/>
  <c r="A3946" i="18"/>
  <c r="A3945" i="18"/>
  <c r="A3944" i="18"/>
  <c r="A3943" i="18"/>
  <c r="A3942" i="18"/>
  <c r="A3941" i="18"/>
  <c r="A3940" i="18"/>
  <c r="A3939" i="18"/>
  <c r="A3938" i="18"/>
  <c r="A3937" i="18"/>
  <c r="A3936" i="18"/>
  <c r="A3935" i="18"/>
  <c r="A3934" i="18"/>
  <c r="A3933" i="18"/>
  <c r="A3932" i="18"/>
  <c r="A3931" i="18"/>
  <c r="A3930" i="18"/>
  <c r="A3929" i="18"/>
  <c r="A3928" i="18"/>
  <c r="A3927" i="18"/>
  <c r="A3926" i="18"/>
  <c r="A3925" i="18"/>
  <c r="A3924" i="18"/>
  <c r="A3923" i="18"/>
  <c r="A3922" i="18"/>
  <c r="A3921" i="18"/>
  <c r="A3920" i="18"/>
  <c r="A3919" i="18"/>
  <c r="A3918" i="18"/>
  <c r="A3917" i="18"/>
  <c r="A3916" i="18"/>
  <c r="A3915" i="18"/>
  <c r="A3914" i="18"/>
  <c r="A3913" i="18"/>
  <c r="A3912" i="18"/>
  <c r="A3911" i="18"/>
  <c r="A3910" i="18"/>
  <c r="A3909" i="18"/>
  <c r="A3908" i="18"/>
  <c r="A3907" i="18"/>
  <c r="A3906" i="18"/>
  <c r="A3905" i="18"/>
  <c r="A3904" i="18"/>
  <c r="A3903" i="18"/>
  <c r="A3902" i="18"/>
  <c r="A3901" i="18"/>
  <c r="A3900" i="18"/>
  <c r="A3899" i="18"/>
  <c r="A3898" i="18"/>
  <c r="A3897" i="18"/>
  <c r="A3896" i="18"/>
  <c r="A3895" i="18"/>
  <c r="A3894" i="18"/>
  <c r="A3893" i="18"/>
  <c r="A3892" i="18"/>
  <c r="A3891" i="18"/>
  <c r="A3890" i="18"/>
  <c r="A3889" i="18"/>
  <c r="A3888" i="18"/>
  <c r="A3887" i="18"/>
  <c r="D3887" i="18" s="1"/>
  <c r="A3886" i="18"/>
  <c r="A3885" i="18"/>
  <c r="A3884" i="18"/>
  <c r="A3883" i="18"/>
  <c r="A3882" i="18"/>
  <c r="A3881" i="18"/>
  <c r="A3880" i="18"/>
  <c r="A3879" i="18"/>
  <c r="A3878" i="18"/>
  <c r="A3877" i="18"/>
  <c r="A3876" i="18"/>
  <c r="A3875" i="18"/>
  <c r="A3874" i="18"/>
  <c r="A3873" i="18"/>
  <c r="A3872" i="18"/>
  <c r="A3871" i="18"/>
  <c r="A3870" i="18"/>
  <c r="A3869" i="18"/>
  <c r="A3868" i="18"/>
  <c r="A3867" i="18"/>
  <c r="A3866" i="18"/>
  <c r="A3865" i="18"/>
  <c r="A3864" i="18"/>
  <c r="A3863" i="18"/>
  <c r="A3862" i="18"/>
  <c r="A3861" i="18"/>
  <c r="A3860" i="18"/>
  <c r="A3859" i="18"/>
  <c r="A3858" i="18"/>
  <c r="A3857" i="18"/>
  <c r="A3856" i="18"/>
  <c r="A3855" i="18"/>
  <c r="A3854" i="18"/>
  <c r="A3853" i="18"/>
  <c r="A3852" i="18"/>
  <c r="A3851" i="18"/>
  <c r="A3850" i="18"/>
  <c r="A3849" i="18"/>
  <c r="A3848" i="18"/>
  <c r="A3847" i="18"/>
  <c r="A3846" i="18"/>
  <c r="A3845" i="18"/>
  <c r="A3844" i="18"/>
  <c r="A3843" i="18"/>
  <c r="A3842" i="18"/>
  <c r="A3841" i="18"/>
  <c r="A3840" i="18"/>
  <c r="A3839" i="18"/>
  <c r="A3838" i="18"/>
  <c r="A3837" i="18"/>
  <c r="A3836" i="18"/>
  <c r="A3835" i="18"/>
  <c r="A3834" i="18"/>
  <c r="A3833" i="18"/>
  <c r="A3832" i="18"/>
  <c r="A3831" i="18"/>
  <c r="A3830" i="18"/>
  <c r="A3829" i="18"/>
  <c r="A3828" i="18"/>
  <c r="A3827" i="18"/>
  <c r="A3826" i="18"/>
  <c r="A3825" i="18"/>
  <c r="A3824" i="18"/>
  <c r="A3823" i="18"/>
  <c r="A3822" i="18"/>
  <c r="A3821" i="18"/>
  <c r="A3820" i="18"/>
  <c r="A3819" i="18"/>
  <c r="A3818" i="18"/>
  <c r="A3817" i="18"/>
  <c r="A3816" i="18"/>
  <c r="A3815" i="18"/>
  <c r="A3814" i="18"/>
  <c r="A3813" i="18"/>
  <c r="A3812" i="18"/>
  <c r="A3811" i="18"/>
  <c r="A3810" i="18"/>
  <c r="A3809" i="18"/>
  <c r="A3808" i="18"/>
  <c r="D3808" i="18" s="1"/>
  <c r="A3807" i="18"/>
  <c r="A3806" i="18"/>
  <c r="A3805" i="18"/>
  <c r="A3804" i="18"/>
  <c r="A3803" i="18"/>
  <c r="A3802" i="18"/>
  <c r="A3801" i="18"/>
  <c r="A3800" i="18"/>
  <c r="A3799" i="18"/>
  <c r="A3798" i="18"/>
  <c r="A3797" i="18"/>
  <c r="A3796" i="18"/>
  <c r="A3795" i="18"/>
  <c r="A3794" i="18"/>
  <c r="A3793" i="18"/>
  <c r="A3792" i="18"/>
  <c r="A3791" i="18"/>
  <c r="A3790" i="18"/>
  <c r="A3789" i="18"/>
  <c r="A3788" i="18"/>
  <c r="A3787" i="18"/>
  <c r="A3786" i="18"/>
  <c r="A3785" i="18"/>
  <c r="A3784" i="18"/>
  <c r="A3783" i="18"/>
  <c r="A3782" i="18"/>
  <c r="A3781" i="18"/>
  <c r="A3780" i="18"/>
  <c r="A3779" i="18"/>
  <c r="A3778" i="18"/>
  <c r="A3777" i="18"/>
  <c r="A3776" i="18"/>
  <c r="A3775" i="18"/>
  <c r="A3774" i="18"/>
  <c r="A3773" i="18"/>
  <c r="A3772" i="18"/>
  <c r="A3771" i="18"/>
  <c r="A3770" i="18"/>
  <c r="A3769" i="18"/>
  <c r="A3768" i="18"/>
  <c r="A3767" i="18"/>
  <c r="A3766" i="18"/>
  <c r="A3765" i="18"/>
  <c r="A3764" i="18"/>
  <c r="A3763" i="18"/>
  <c r="A3762" i="18"/>
  <c r="A3761" i="18"/>
  <c r="A3760" i="18"/>
  <c r="A3759" i="18"/>
  <c r="A3758" i="18"/>
  <c r="A3757" i="18"/>
  <c r="A3756" i="18"/>
  <c r="A3755" i="18"/>
  <c r="A3754" i="18"/>
  <c r="A3753" i="18"/>
  <c r="A3752" i="18"/>
  <c r="A3751" i="18"/>
  <c r="A3750" i="18"/>
  <c r="A3749" i="18"/>
  <c r="A3748" i="18"/>
  <c r="A3747" i="18"/>
  <c r="A3746" i="18"/>
  <c r="A3745" i="18"/>
  <c r="A3744" i="18"/>
  <c r="A3743" i="18"/>
  <c r="A3742" i="18"/>
  <c r="A3741" i="18"/>
  <c r="A3740" i="18"/>
  <c r="A3739" i="18"/>
  <c r="A3738" i="18"/>
  <c r="A3737" i="18"/>
  <c r="A3736" i="18"/>
  <c r="A3735" i="18"/>
  <c r="A3734" i="18"/>
  <c r="A3733" i="18"/>
  <c r="A3732" i="18"/>
  <c r="A3731" i="18"/>
  <c r="A3730" i="18"/>
  <c r="A3729" i="18"/>
  <c r="A3728" i="18"/>
  <c r="A3727" i="18"/>
  <c r="A3726" i="18"/>
  <c r="A3725" i="18"/>
  <c r="A3724" i="18"/>
  <c r="A3723" i="18"/>
  <c r="A3722" i="18"/>
  <c r="A3721" i="18"/>
  <c r="A3720" i="18"/>
  <c r="A3719" i="18"/>
  <c r="A3718" i="18"/>
  <c r="A3717" i="18"/>
  <c r="A3716" i="18"/>
  <c r="A3715" i="18"/>
  <c r="A3714" i="18"/>
  <c r="A3713" i="18"/>
  <c r="A3712" i="18"/>
  <c r="A3711" i="18"/>
  <c r="A3710" i="18"/>
  <c r="A3709" i="18"/>
  <c r="A3708" i="18"/>
  <c r="A3707" i="18"/>
  <c r="A3706" i="18"/>
  <c r="A3705" i="18"/>
  <c r="A3704" i="18"/>
  <c r="A3703" i="18"/>
  <c r="A3702" i="18"/>
  <c r="A3701" i="18"/>
  <c r="A3700" i="18"/>
  <c r="A3699" i="18"/>
  <c r="A3698" i="18"/>
  <c r="A3697" i="18"/>
  <c r="A3696" i="18"/>
  <c r="A3695" i="18"/>
  <c r="A3694" i="18"/>
  <c r="A3693" i="18"/>
  <c r="A3692" i="18"/>
  <c r="A3691" i="18"/>
  <c r="A3690" i="18"/>
  <c r="A3689" i="18"/>
  <c r="A3688" i="18"/>
  <c r="A3687" i="18"/>
  <c r="A3686" i="18"/>
  <c r="A3685" i="18"/>
  <c r="A3684" i="18"/>
  <c r="A3683" i="18"/>
  <c r="A3682" i="18"/>
  <c r="A3681" i="18"/>
  <c r="A3680" i="18"/>
  <c r="D3680" i="18" s="1"/>
  <c r="A3679" i="18"/>
  <c r="A3678" i="18"/>
  <c r="A3677" i="18"/>
  <c r="D3677" i="18" s="1"/>
  <c r="A3676" i="18"/>
  <c r="A3675" i="18"/>
  <c r="A3674" i="18"/>
  <c r="A3673" i="18"/>
  <c r="A3672" i="18"/>
  <c r="A3671" i="18"/>
  <c r="A3670" i="18"/>
  <c r="A3669" i="18"/>
  <c r="A3668" i="18"/>
  <c r="A3667" i="18"/>
  <c r="A3666" i="18"/>
  <c r="A3665" i="18"/>
  <c r="A3664" i="18"/>
  <c r="A3663" i="18"/>
  <c r="A3662" i="18"/>
  <c r="A3661" i="18"/>
  <c r="A3660" i="18"/>
  <c r="A3659" i="18"/>
  <c r="A3658" i="18"/>
  <c r="A3657" i="18"/>
  <c r="A3656" i="18"/>
  <c r="A3655" i="18"/>
  <c r="A3654" i="18"/>
  <c r="A3653" i="18"/>
  <c r="A3652" i="18"/>
  <c r="A3651" i="18"/>
  <c r="A3650" i="18"/>
  <c r="A3649" i="18"/>
  <c r="A3648" i="18"/>
  <c r="A3647" i="18"/>
  <c r="A3646" i="18"/>
  <c r="A3645" i="18"/>
  <c r="A3644" i="18"/>
  <c r="A3643" i="18"/>
  <c r="A3642" i="18"/>
  <c r="A3641" i="18"/>
  <c r="A3640" i="18"/>
  <c r="A3639" i="18"/>
  <c r="A3638" i="18"/>
  <c r="A3637" i="18"/>
  <c r="A3636" i="18"/>
  <c r="A3635" i="18"/>
  <c r="A3634" i="18"/>
  <c r="A3633" i="18"/>
  <c r="A3632" i="18"/>
  <c r="A3631" i="18"/>
  <c r="A3630" i="18"/>
  <c r="A3629" i="18"/>
  <c r="A3628" i="18"/>
  <c r="A3627" i="18"/>
  <c r="A3626" i="18"/>
  <c r="A3625" i="18"/>
  <c r="A3624" i="18"/>
  <c r="A3623" i="18"/>
  <c r="A3622" i="18"/>
  <c r="A3621" i="18"/>
  <c r="A3620" i="18"/>
  <c r="A3619" i="18"/>
  <c r="A3618" i="18"/>
  <c r="A3617" i="18"/>
  <c r="A3616" i="18"/>
  <c r="A3615" i="18"/>
  <c r="A3614" i="18"/>
  <c r="A3613" i="18"/>
  <c r="A3612" i="18"/>
  <c r="A3611" i="18"/>
  <c r="A3610" i="18"/>
  <c r="A3609" i="18"/>
  <c r="A3608" i="18"/>
  <c r="A3607" i="18"/>
  <c r="A3606" i="18"/>
  <c r="A3605" i="18"/>
  <c r="A3604" i="18"/>
  <c r="A3603" i="18"/>
  <c r="A3602" i="18"/>
  <c r="A3601" i="18"/>
  <c r="A3600" i="18"/>
  <c r="A3599" i="18"/>
  <c r="A3598" i="18"/>
  <c r="A3597" i="18"/>
  <c r="A3596" i="18"/>
  <c r="A3595" i="18"/>
  <c r="A3594" i="18"/>
  <c r="A3593" i="18"/>
  <c r="A3592" i="18"/>
  <c r="A3591" i="18"/>
  <c r="A3590" i="18"/>
  <c r="A3589" i="18"/>
  <c r="D3589" i="18" s="1"/>
  <c r="A3588" i="18"/>
  <c r="A3587" i="18"/>
  <c r="A3586" i="18"/>
  <c r="A3585" i="18"/>
  <c r="A3584" i="18"/>
  <c r="A3583" i="18"/>
  <c r="A3582" i="18"/>
  <c r="A3581" i="18"/>
  <c r="A3580" i="18"/>
  <c r="D3580" i="18" s="1"/>
  <c r="A3579" i="18"/>
  <c r="A3578" i="18"/>
  <c r="A3577" i="18"/>
  <c r="A3576" i="18"/>
  <c r="A3575" i="18"/>
  <c r="A3574" i="18"/>
  <c r="A3573" i="18"/>
  <c r="A3572" i="18"/>
  <c r="A3571" i="18"/>
  <c r="A3570" i="18"/>
  <c r="A3569" i="18"/>
  <c r="A3568" i="18"/>
  <c r="A3567" i="18"/>
  <c r="A3566" i="18"/>
  <c r="A3565" i="18"/>
  <c r="A3564" i="18"/>
  <c r="A3563" i="18"/>
  <c r="A3562" i="18"/>
  <c r="A3561" i="18"/>
  <c r="A3560" i="18"/>
  <c r="A3559" i="18"/>
  <c r="A3558" i="18"/>
  <c r="A3557" i="18"/>
  <c r="A3556" i="18"/>
  <c r="A3555" i="18"/>
  <c r="A3554" i="18"/>
  <c r="A3553" i="18"/>
  <c r="A3552" i="18"/>
  <c r="A3551" i="18"/>
  <c r="A3550" i="18"/>
  <c r="A3549" i="18"/>
  <c r="A3548" i="18"/>
  <c r="A3547" i="18"/>
  <c r="A3546" i="18"/>
  <c r="A3545" i="18"/>
  <c r="D3545" i="18" s="1"/>
  <c r="A3544" i="18"/>
  <c r="A3543" i="18"/>
  <c r="A3542" i="18"/>
  <c r="A3541" i="18"/>
  <c r="A3540" i="18"/>
  <c r="A3539" i="18"/>
  <c r="A3538" i="18"/>
  <c r="A3537" i="18"/>
  <c r="A3536" i="18"/>
  <c r="A3535" i="18"/>
  <c r="A3534" i="18"/>
  <c r="A3533" i="18"/>
  <c r="A3532" i="18"/>
  <c r="A3531" i="18"/>
  <c r="A3530" i="18"/>
  <c r="A3529" i="18"/>
  <c r="A3528" i="18"/>
  <c r="A3527" i="18"/>
  <c r="A3526" i="18"/>
  <c r="A3525" i="18"/>
  <c r="A3524" i="18"/>
  <c r="A3523" i="18"/>
  <c r="A3522" i="18"/>
  <c r="A3521" i="18"/>
  <c r="A3520" i="18"/>
  <c r="A3519" i="18"/>
  <c r="A3518" i="18"/>
  <c r="A3517" i="18"/>
  <c r="A3516" i="18"/>
  <c r="A3515" i="18"/>
  <c r="A3514" i="18"/>
  <c r="A3513" i="18"/>
  <c r="A3512" i="18"/>
  <c r="A3511" i="18"/>
  <c r="A3510" i="18"/>
  <c r="A3509" i="18"/>
  <c r="A3508" i="18"/>
  <c r="A3507" i="18"/>
  <c r="A3506" i="18"/>
  <c r="A3505" i="18"/>
  <c r="A3504" i="18"/>
  <c r="A3503" i="18"/>
  <c r="A3502" i="18"/>
  <c r="A3501" i="18"/>
  <c r="D3501" i="18" s="1"/>
  <c r="A3500" i="18"/>
  <c r="A3499" i="18"/>
  <c r="A3498" i="18"/>
  <c r="A3497" i="18"/>
  <c r="A3496" i="18"/>
  <c r="A3495" i="18"/>
  <c r="A3494" i="18"/>
  <c r="A3493" i="18"/>
  <c r="A3492" i="18"/>
  <c r="A3491" i="18"/>
  <c r="A3490" i="18"/>
  <c r="A3489" i="18"/>
  <c r="A3488" i="18"/>
  <c r="A3487" i="18"/>
  <c r="D3487" i="18" s="1"/>
  <c r="A3486" i="18"/>
  <c r="A3485" i="18"/>
  <c r="A3484" i="18"/>
  <c r="A3483" i="18"/>
  <c r="A3482" i="18"/>
  <c r="A3481" i="18"/>
  <c r="A3480" i="18"/>
  <c r="A3479" i="18"/>
  <c r="A3478" i="18"/>
  <c r="A3477" i="18"/>
  <c r="A3476" i="18"/>
  <c r="A3475" i="18"/>
  <c r="A3474" i="18"/>
  <c r="A3473" i="18"/>
  <c r="A3472" i="18"/>
  <c r="A3471" i="18"/>
  <c r="A3470" i="18"/>
  <c r="A3469" i="18"/>
  <c r="A3468" i="18"/>
  <c r="A3467" i="18"/>
  <c r="A3466" i="18"/>
  <c r="A3465" i="18"/>
  <c r="A3464" i="18"/>
  <c r="A3463" i="18"/>
  <c r="A3462" i="18"/>
  <c r="A3461" i="18"/>
  <c r="A3460" i="18"/>
  <c r="A3459" i="18"/>
  <c r="A3458" i="18"/>
  <c r="A3457" i="18"/>
  <c r="A3456" i="18"/>
  <c r="A3455" i="18"/>
  <c r="A3454" i="18"/>
  <c r="A3453" i="18"/>
  <c r="A3452" i="18"/>
  <c r="A3451" i="18"/>
  <c r="A3450" i="18"/>
  <c r="A3449" i="18"/>
  <c r="D3449" i="18" s="1"/>
  <c r="A3448" i="18"/>
  <c r="A3447" i="18"/>
  <c r="A3446" i="18"/>
  <c r="A3445" i="18"/>
  <c r="A3444" i="18"/>
  <c r="A3443" i="18"/>
  <c r="A3442" i="18"/>
  <c r="A3441" i="18"/>
  <c r="A3440" i="18"/>
  <c r="A3439" i="18"/>
  <c r="A3438" i="18"/>
  <c r="A3437" i="18"/>
  <c r="A3436" i="18"/>
  <c r="A3435" i="18"/>
  <c r="A3434" i="18"/>
  <c r="A3433" i="18"/>
  <c r="D3433" i="18" s="1"/>
  <c r="A3432" i="18"/>
  <c r="D3432" i="18" s="1"/>
  <c r="A3431" i="18"/>
  <c r="A3430" i="18"/>
  <c r="A3429" i="18"/>
  <c r="A3428" i="18"/>
  <c r="A3427" i="18"/>
  <c r="A3426" i="18"/>
  <c r="A3425" i="18"/>
  <c r="A3424" i="18"/>
  <c r="A3423" i="18"/>
  <c r="A3422" i="18"/>
  <c r="A3421" i="18"/>
  <c r="D3421" i="18" s="1"/>
  <c r="A3420" i="18"/>
  <c r="A3419" i="18"/>
  <c r="A3418" i="18"/>
  <c r="D3418" i="18" s="1"/>
  <c r="A3417" i="18"/>
  <c r="A3416" i="18"/>
  <c r="A3415" i="18"/>
  <c r="A3414" i="18"/>
  <c r="A3413" i="18"/>
  <c r="D3413" i="18" s="1"/>
  <c r="A3412" i="18"/>
  <c r="D3412" i="18" s="1"/>
  <c r="A3411" i="18"/>
  <c r="A3410" i="18"/>
  <c r="A3409" i="18"/>
  <c r="A3408" i="18"/>
  <c r="D3408" i="18" s="1"/>
  <c r="A3407" i="18"/>
  <c r="A3406" i="18"/>
  <c r="A3405" i="18"/>
  <c r="A3404" i="18"/>
  <c r="A3403" i="18"/>
  <c r="A3402" i="18"/>
  <c r="A3401" i="18"/>
  <c r="A3400" i="18"/>
  <c r="A3399" i="18"/>
  <c r="A3398" i="18"/>
  <c r="A3397" i="18"/>
  <c r="D3397" i="18" s="1"/>
  <c r="A3396" i="18"/>
  <c r="D3396" i="18" s="1"/>
  <c r="A3395" i="18"/>
  <c r="A3394" i="18"/>
  <c r="A3393" i="18"/>
  <c r="A3392" i="18"/>
  <c r="A3391" i="18"/>
  <c r="A3390" i="18"/>
  <c r="A3389" i="18"/>
  <c r="A3388" i="18"/>
  <c r="A3387" i="18"/>
  <c r="A3386" i="18"/>
  <c r="A3385" i="18"/>
  <c r="A3384" i="18"/>
  <c r="A3383" i="18"/>
  <c r="A3382" i="18"/>
  <c r="A3381" i="18"/>
  <c r="A3380" i="18"/>
  <c r="A3379" i="18"/>
  <c r="A3378" i="18"/>
  <c r="A3377" i="18"/>
  <c r="A3376" i="18"/>
  <c r="A3375" i="18"/>
  <c r="A3374" i="18"/>
  <c r="A3373" i="18"/>
  <c r="A3372" i="18"/>
  <c r="A3371" i="18"/>
  <c r="A3370" i="18"/>
  <c r="A3369" i="18"/>
  <c r="A3368" i="18"/>
  <c r="A3367" i="18"/>
  <c r="A3366" i="18"/>
  <c r="A3365" i="18"/>
  <c r="A3364" i="18"/>
  <c r="A3363" i="18"/>
  <c r="A3362" i="18"/>
  <c r="A3361" i="18"/>
  <c r="D3361" i="18" s="1"/>
  <c r="A3360" i="18"/>
  <c r="A3359" i="18"/>
  <c r="A3358" i="18"/>
  <c r="A3357" i="18"/>
  <c r="A3356" i="18"/>
  <c r="D3356" i="18" s="1"/>
  <c r="A3355" i="18"/>
  <c r="A3354" i="18"/>
  <c r="D3354" i="18" s="1"/>
  <c r="A3353" i="18"/>
  <c r="D3353" i="18" s="1"/>
  <c r="A3352" i="18"/>
  <c r="A3351" i="18"/>
  <c r="A3350" i="18"/>
  <c r="A3349" i="18"/>
  <c r="A3348" i="18"/>
  <c r="A3347" i="18"/>
  <c r="A3346" i="18"/>
  <c r="A3345" i="18"/>
  <c r="A3344" i="18"/>
  <c r="A3343" i="18"/>
  <c r="A3342" i="18"/>
  <c r="D3342" i="18" s="1"/>
  <c r="A3341" i="18"/>
  <c r="A3340" i="18"/>
  <c r="A3339" i="18"/>
  <c r="A3338" i="18"/>
  <c r="A3337" i="18"/>
  <c r="A3336" i="18"/>
  <c r="A3335" i="18"/>
  <c r="A3334" i="18"/>
  <c r="A3333" i="18"/>
  <c r="A3332" i="18"/>
  <c r="A3331" i="18"/>
  <c r="A3330" i="18"/>
  <c r="A3329" i="18"/>
  <c r="A3328" i="18"/>
  <c r="A3327" i="18"/>
  <c r="A3326" i="18"/>
  <c r="A3325" i="18"/>
  <c r="A3324" i="18"/>
  <c r="A3323" i="18"/>
  <c r="A3322" i="18"/>
  <c r="A3321" i="18"/>
  <c r="A3320" i="18"/>
  <c r="A3319" i="18"/>
  <c r="A3318" i="18"/>
  <c r="A3317" i="18"/>
  <c r="A3316" i="18"/>
  <c r="A3315" i="18"/>
  <c r="A3314" i="18"/>
  <c r="A3313" i="18"/>
  <c r="A3312" i="18"/>
  <c r="A3311" i="18"/>
  <c r="A3310" i="18"/>
  <c r="A3309" i="18"/>
  <c r="A3308" i="18"/>
  <c r="A3307" i="18"/>
  <c r="A3306" i="18"/>
  <c r="A3305" i="18"/>
  <c r="A3304" i="18"/>
  <c r="A3303" i="18"/>
  <c r="A3302" i="18"/>
  <c r="A3301" i="18"/>
  <c r="A3300" i="18"/>
  <c r="A3299" i="18"/>
  <c r="A3298" i="18"/>
  <c r="A3297" i="18"/>
  <c r="A3296" i="18"/>
  <c r="A3295" i="18"/>
  <c r="A3294" i="18"/>
  <c r="A3293" i="18"/>
  <c r="A3292" i="18"/>
  <c r="A3291" i="18"/>
  <c r="A3290" i="18"/>
  <c r="A3289" i="18"/>
  <c r="A3288" i="18"/>
  <c r="A3287" i="18"/>
  <c r="A3286" i="18"/>
  <c r="A3285" i="18"/>
  <c r="A3284" i="18"/>
  <c r="A3283" i="18"/>
  <c r="A3282" i="18"/>
  <c r="A3281" i="18"/>
  <c r="A3280" i="18"/>
  <c r="A3279" i="18"/>
  <c r="A3278" i="18"/>
  <c r="D3278" i="18" s="1"/>
  <c r="A3277" i="18"/>
  <c r="A3276" i="18"/>
  <c r="A3275" i="18"/>
  <c r="A3274" i="18"/>
  <c r="A3273" i="18"/>
  <c r="A3272" i="18"/>
  <c r="A3271" i="18"/>
  <c r="A3270" i="18"/>
  <c r="A3269" i="18"/>
  <c r="A3268" i="18"/>
  <c r="A3267" i="18"/>
  <c r="A3266" i="18"/>
  <c r="A3265" i="18"/>
  <c r="A3264" i="18"/>
  <c r="A3263" i="18"/>
  <c r="A3262" i="18"/>
  <c r="A3261" i="18"/>
  <c r="A3260" i="18"/>
  <c r="A3259" i="18"/>
  <c r="A3258" i="18"/>
  <c r="A3257" i="18"/>
  <c r="A3256" i="18"/>
  <c r="A3255" i="18"/>
  <c r="A3254" i="18"/>
  <c r="A3253" i="18"/>
  <c r="A3252" i="18"/>
  <c r="A3251" i="18"/>
  <c r="A3250" i="18"/>
  <c r="A3249" i="18"/>
  <c r="A3248" i="18"/>
  <c r="A3247" i="18"/>
  <c r="A3246" i="18"/>
  <c r="A3245" i="18"/>
  <c r="A3244" i="18"/>
  <c r="A3243" i="18"/>
  <c r="A3242" i="18"/>
  <c r="A3241" i="18"/>
  <c r="A3240" i="18"/>
  <c r="A3239" i="18"/>
  <c r="A3238" i="18"/>
  <c r="A3237" i="18"/>
  <c r="A3236" i="18"/>
  <c r="A3235" i="18"/>
  <c r="A3234" i="18"/>
  <c r="A3233" i="18"/>
  <c r="A3232" i="18"/>
  <c r="A3231" i="18"/>
  <c r="A3230" i="18"/>
  <c r="A3229" i="18"/>
  <c r="A3228" i="18"/>
  <c r="A3227" i="18"/>
  <c r="A3226" i="18"/>
  <c r="A3225" i="18"/>
  <c r="A3224" i="18"/>
  <c r="A3223" i="18"/>
  <c r="A3222" i="18"/>
  <c r="A3221" i="18"/>
  <c r="A3220" i="18"/>
  <c r="A3219" i="18"/>
  <c r="A3218" i="18"/>
  <c r="A3217" i="18"/>
  <c r="A3216" i="18"/>
  <c r="A3215" i="18"/>
  <c r="A3214" i="18"/>
  <c r="A3213" i="18"/>
  <c r="A3212" i="18"/>
  <c r="A3211" i="18"/>
  <c r="A3210" i="18"/>
  <c r="A3209" i="18"/>
  <c r="A3208" i="18"/>
  <c r="A3207" i="18"/>
  <c r="A3206" i="18"/>
  <c r="A3205" i="18"/>
  <c r="A3204" i="18"/>
  <c r="A3203" i="18"/>
  <c r="A3202" i="18"/>
  <c r="A3201" i="18"/>
  <c r="A3200" i="18"/>
  <c r="A3199" i="18"/>
  <c r="A3198" i="18"/>
  <c r="A3197" i="18"/>
  <c r="A3196" i="18"/>
  <c r="A3195" i="18"/>
  <c r="A3194" i="18"/>
  <c r="A3193" i="18"/>
  <c r="A3192" i="18"/>
  <c r="A3191" i="18"/>
  <c r="A3190" i="18"/>
  <c r="A3189" i="18"/>
  <c r="A3188" i="18"/>
  <c r="A3187" i="18"/>
  <c r="A3186" i="18"/>
  <c r="A3185" i="18"/>
  <c r="A3184" i="18"/>
  <c r="A3183" i="18"/>
  <c r="A3182" i="18"/>
  <c r="A3181" i="18"/>
  <c r="A3180" i="18"/>
  <c r="A3179" i="18"/>
  <c r="A3178" i="18"/>
  <c r="A3177" i="18"/>
  <c r="A3176" i="18"/>
  <c r="A3175" i="18"/>
  <c r="A3174" i="18"/>
  <c r="A3173" i="18"/>
  <c r="A3172" i="18"/>
  <c r="A3171" i="18"/>
  <c r="A3170" i="18"/>
  <c r="A3169" i="18"/>
  <c r="A3168" i="18"/>
  <c r="A3167" i="18"/>
  <c r="A3166" i="18"/>
  <c r="A3165" i="18"/>
  <c r="A3164" i="18"/>
  <c r="A3163" i="18"/>
  <c r="A3162" i="18"/>
  <c r="A3161" i="18"/>
  <c r="A3160" i="18"/>
  <c r="A3159" i="18"/>
  <c r="A3158" i="18"/>
  <c r="A3157" i="18"/>
  <c r="A3156" i="18"/>
  <c r="A3155" i="18"/>
  <c r="A3154" i="18"/>
  <c r="A3153" i="18"/>
  <c r="A3152" i="18"/>
  <c r="A3151" i="18"/>
  <c r="A3150" i="18"/>
  <c r="A3149" i="18"/>
  <c r="A3148" i="18"/>
  <c r="A3147" i="18"/>
  <c r="A3146" i="18"/>
  <c r="A3145" i="18"/>
  <c r="A3144" i="18"/>
  <c r="A3143" i="18"/>
  <c r="A3142" i="18"/>
  <c r="A3141" i="18"/>
  <c r="A3140" i="18"/>
  <c r="A3139" i="18"/>
  <c r="A3138" i="18"/>
  <c r="A3137" i="18"/>
  <c r="A3136" i="18"/>
  <c r="A3135" i="18"/>
  <c r="A3134" i="18"/>
  <c r="A3133" i="18"/>
  <c r="A3132" i="18"/>
  <c r="A3131" i="18"/>
  <c r="A3130" i="18"/>
  <c r="A3129" i="18"/>
  <c r="A3128" i="18"/>
  <c r="A3127" i="18"/>
  <c r="A3126" i="18"/>
  <c r="A3125" i="18"/>
  <c r="A3124" i="18"/>
  <c r="A3123" i="18"/>
  <c r="A3122" i="18"/>
  <c r="A3121" i="18"/>
  <c r="A3120" i="18"/>
  <c r="A3119" i="18"/>
  <c r="A3118" i="18"/>
  <c r="A3117" i="18"/>
  <c r="A3116" i="18"/>
  <c r="A3115" i="18"/>
  <c r="A3114" i="18"/>
  <c r="A3113" i="18"/>
  <c r="A3112" i="18"/>
  <c r="A3111" i="18"/>
  <c r="A3110" i="18"/>
  <c r="A3109" i="18"/>
  <c r="A3108" i="18"/>
  <c r="A3107" i="18"/>
  <c r="A3106" i="18"/>
  <c r="A3105" i="18"/>
  <c r="A3104" i="18"/>
  <c r="A3103" i="18"/>
  <c r="A3102" i="18"/>
  <c r="A3101" i="18"/>
  <c r="A3100" i="18"/>
  <c r="A3099" i="18"/>
  <c r="A3098" i="18"/>
  <c r="A3097" i="18"/>
  <c r="A3096" i="18"/>
  <c r="A3095" i="18"/>
  <c r="A3094" i="18"/>
  <c r="A3093" i="18"/>
  <c r="A3092" i="18"/>
  <c r="A3091" i="18"/>
  <c r="A3090" i="18"/>
  <c r="A3089" i="18"/>
  <c r="A3088" i="18"/>
  <c r="A3087" i="18"/>
  <c r="A3086" i="18"/>
  <c r="A3085" i="18"/>
  <c r="A3084" i="18"/>
  <c r="A3083" i="18"/>
  <c r="A3082" i="18"/>
  <c r="A3081" i="18"/>
  <c r="A3080" i="18"/>
  <c r="A3079" i="18"/>
  <c r="A3078" i="18"/>
  <c r="A3077" i="18"/>
  <c r="A3076" i="18"/>
  <c r="A3075" i="18"/>
  <c r="A3074" i="18"/>
  <c r="A3073" i="18"/>
  <c r="A3072" i="18"/>
  <c r="A3071" i="18"/>
  <c r="A3070" i="18"/>
  <c r="A3069" i="18"/>
  <c r="A3068" i="18"/>
  <c r="A3067" i="18"/>
  <c r="A3066" i="18"/>
  <c r="A3065" i="18"/>
  <c r="A3064" i="18"/>
  <c r="A3063" i="18"/>
  <c r="A3062" i="18"/>
  <c r="A3061" i="18"/>
  <c r="A3060" i="18"/>
  <c r="A3059" i="18"/>
  <c r="A3058" i="18"/>
  <c r="A3057" i="18"/>
  <c r="A3056" i="18"/>
  <c r="A3055" i="18"/>
  <c r="A3054" i="18"/>
  <c r="A3053" i="18"/>
  <c r="A3052" i="18"/>
  <c r="A3051" i="18"/>
  <c r="A3050" i="18"/>
  <c r="A3049" i="18"/>
  <c r="A3048" i="18"/>
  <c r="A3047" i="18"/>
  <c r="A3046" i="18"/>
  <c r="A3045" i="18"/>
  <c r="A3044" i="18"/>
  <c r="A3043" i="18"/>
  <c r="A3042" i="18"/>
  <c r="A3041" i="18"/>
  <c r="A3040" i="18"/>
  <c r="A3039" i="18"/>
  <c r="A3038" i="18"/>
  <c r="A3037" i="18"/>
  <c r="A3036" i="18"/>
  <c r="A3035" i="18"/>
  <c r="A3034" i="18"/>
  <c r="A3033" i="18"/>
  <c r="A3032" i="18"/>
  <c r="A3031" i="18"/>
  <c r="A3030" i="18"/>
  <c r="A3029" i="18"/>
  <c r="A3028" i="18"/>
  <c r="A3027" i="18"/>
  <c r="A3026" i="18"/>
  <c r="A3025" i="18"/>
  <c r="A3024" i="18"/>
  <c r="A3023" i="18"/>
  <c r="A3022" i="18"/>
  <c r="A3021" i="18"/>
  <c r="A3020" i="18"/>
  <c r="A3019" i="18"/>
  <c r="A3018" i="18"/>
  <c r="A3017" i="18"/>
  <c r="A3016" i="18"/>
  <c r="A3015" i="18"/>
  <c r="A3014" i="18"/>
  <c r="A3013" i="18"/>
  <c r="D3013" i="18" s="1"/>
  <c r="A3012" i="18"/>
  <c r="A3011" i="18"/>
  <c r="A3010" i="18"/>
  <c r="A3009" i="18"/>
  <c r="A3008" i="18"/>
  <c r="A3007" i="18"/>
  <c r="A3006" i="18"/>
  <c r="A3005" i="18"/>
  <c r="D3005" i="18" s="1"/>
  <c r="A3004" i="18"/>
  <c r="A3003" i="18"/>
  <c r="D3003" i="18" s="1"/>
  <c r="A3002" i="18"/>
  <c r="A3001" i="18"/>
  <c r="A3000" i="18"/>
  <c r="A2999" i="18"/>
  <c r="A2998" i="18"/>
  <c r="A2997" i="18"/>
  <c r="A2996" i="18"/>
  <c r="A2995" i="18"/>
  <c r="A2994" i="18"/>
  <c r="A2993" i="18"/>
  <c r="A2992" i="18"/>
  <c r="A2991" i="18"/>
  <c r="A2990" i="18"/>
  <c r="A2989" i="18"/>
  <c r="A2988" i="18"/>
  <c r="A2987" i="18"/>
  <c r="A2986" i="18"/>
  <c r="A2985" i="18"/>
  <c r="A2984" i="18"/>
  <c r="A2983" i="18"/>
  <c r="A2982" i="18"/>
  <c r="A2981" i="18"/>
  <c r="A2980" i="18"/>
  <c r="A2979" i="18"/>
  <c r="A2978" i="18"/>
  <c r="A2977" i="18"/>
  <c r="A2976" i="18"/>
  <c r="A2975" i="18"/>
  <c r="A2974" i="18"/>
  <c r="A2973" i="18"/>
  <c r="A2972" i="18"/>
  <c r="A2971" i="18"/>
  <c r="A2970" i="18"/>
  <c r="A2969" i="18"/>
  <c r="A2968" i="18"/>
  <c r="A2967" i="18"/>
  <c r="A2966" i="18"/>
  <c r="A2965" i="18"/>
  <c r="A2964" i="18"/>
  <c r="A2963" i="18"/>
  <c r="A2962" i="18"/>
  <c r="A2961" i="18"/>
  <c r="A2960" i="18"/>
  <c r="A2959" i="18"/>
  <c r="A2958" i="18"/>
  <c r="A2957" i="18"/>
  <c r="A2956" i="18"/>
  <c r="A2955" i="18"/>
  <c r="A2954" i="18"/>
  <c r="A2953" i="18"/>
  <c r="A2952" i="18"/>
  <c r="A2951" i="18"/>
  <c r="A2950" i="18"/>
  <c r="A2949" i="18"/>
  <c r="A2948" i="18"/>
  <c r="A2947" i="18"/>
  <c r="A2946" i="18"/>
  <c r="A2945" i="18"/>
  <c r="A2944" i="18"/>
  <c r="A2943" i="18"/>
  <c r="A2942" i="18"/>
  <c r="A2941" i="18"/>
  <c r="A2940" i="18"/>
  <c r="A2939" i="18"/>
  <c r="A2938" i="18"/>
  <c r="A2937" i="18"/>
  <c r="A2936" i="18"/>
  <c r="A2935" i="18"/>
  <c r="A2934" i="18"/>
  <c r="A2933" i="18"/>
  <c r="A2932" i="18"/>
  <c r="A2931" i="18"/>
  <c r="A2930" i="18"/>
  <c r="A2929" i="18"/>
  <c r="A2928" i="18"/>
  <c r="A2927" i="18"/>
  <c r="A2926" i="18"/>
  <c r="A2925" i="18"/>
  <c r="A2924" i="18"/>
  <c r="A2923" i="18"/>
  <c r="A2922" i="18"/>
  <c r="A2921" i="18"/>
  <c r="A2920" i="18"/>
  <c r="A2919" i="18"/>
  <c r="A2918" i="18"/>
  <c r="A2917" i="18"/>
  <c r="A2916" i="18"/>
  <c r="A2915" i="18"/>
  <c r="A2914" i="18"/>
  <c r="A2913" i="18"/>
  <c r="A2912" i="18"/>
  <c r="A2911" i="18"/>
  <c r="A2910" i="18"/>
  <c r="A2909" i="18"/>
  <c r="A2908" i="18"/>
  <c r="A2907" i="18"/>
  <c r="A2906" i="18"/>
  <c r="A2905" i="18"/>
  <c r="A2904" i="18"/>
  <c r="A2903" i="18"/>
  <c r="A2902" i="18"/>
  <c r="A2901" i="18"/>
  <c r="A2900" i="18"/>
  <c r="A2899" i="18"/>
  <c r="A2898" i="18"/>
  <c r="A2897" i="18"/>
  <c r="A2896" i="18"/>
  <c r="A2895" i="18"/>
  <c r="A2894" i="18"/>
  <c r="A2893" i="18"/>
  <c r="A2892" i="18"/>
  <c r="A2891" i="18"/>
  <c r="A2890" i="18"/>
  <c r="A2889" i="18"/>
  <c r="A2888" i="18"/>
  <c r="A2887" i="18"/>
  <c r="A2886" i="18"/>
  <c r="A2885" i="18"/>
  <c r="A2884" i="18"/>
  <c r="A2883" i="18"/>
  <c r="A2882" i="18"/>
  <c r="A2881" i="18"/>
  <c r="A2880" i="18"/>
  <c r="A2879" i="18"/>
  <c r="A2878" i="18"/>
  <c r="A2877" i="18"/>
  <c r="A2876" i="18"/>
  <c r="A2875" i="18"/>
  <c r="A2874" i="18"/>
  <c r="A2873" i="18"/>
  <c r="A2872" i="18"/>
  <c r="A2871" i="18"/>
  <c r="A2870" i="18"/>
  <c r="A2869" i="18"/>
  <c r="A2868" i="18"/>
  <c r="A2867" i="18"/>
  <c r="A2866" i="18"/>
  <c r="A2865" i="18"/>
  <c r="A2864" i="18"/>
  <c r="A2863" i="18"/>
  <c r="A2862" i="18"/>
  <c r="A2861" i="18"/>
  <c r="A2860" i="18"/>
  <c r="A2859" i="18"/>
  <c r="A2858" i="18"/>
  <c r="A2857" i="18"/>
  <c r="A2856" i="18"/>
  <c r="A2855" i="18"/>
  <c r="A2854" i="18"/>
  <c r="A2853" i="18"/>
  <c r="A2852" i="18"/>
  <c r="A2851" i="18"/>
  <c r="A2850" i="18"/>
  <c r="A2849" i="18"/>
  <c r="A2848" i="18"/>
  <c r="A2847" i="18"/>
  <c r="A2846" i="18"/>
  <c r="A2845" i="18"/>
  <c r="A2844" i="18"/>
  <c r="A2843" i="18"/>
  <c r="A2842" i="18"/>
  <c r="A2841" i="18"/>
  <c r="A2840" i="18"/>
  <c r="A2839" i="18"/>
  <c r="A2838" i="18"/>
  <c r="A2837" i="18"/>
  <c r="A2836" i="18"/>
  <c r="A2835" i="18"/>
  <c r="A2834" i="18"/>
  <c r="A2833" i="18"/>
  <c r="A2832" i="18"/>
  <c r="A2831" i="18"/>
  <c r="A2830" i="18"/>
  <c r="A2829" i="18"/>
  <c r="A2828" i="18"/>
  <c r="A2827" i="18"/>
  <c r="A2826" i="18"/>
  <c r="A2825" i="18"/>
  <c r="A2824" i="18"/>
  <c r="A2823" i="18"/>
  <c r="A2822" i="18"/>
  <c r="A2821" i="18"/>
  <c r="A2820" i="18"/>
  <c r="A2819" i="18"/>
  <c r="A2818" i="18"/>
  <c r="A2817" i="18"/>
  <c r="A2816" i="18"/>
  <c r="A2815" i="18"/>
  <c r="A2814" i="18"/>
  <c r="A2813" i="18"/>
  <c r="A2812" i="18"/>
  <c r="A2811" i="18"/>
  <c r="A2810" i="18"/>
  <c r="A2809" i="18"/>
  <c r="A2808" i="18"/>
  <c r="A2807" i="18"/>
  <c r="A2806" i="18"/>
  <c r="A2805" i="18"/>
  <c r="A2804" i="18"/>
  <c r="A2803" i="18"/>
  <c r="A2802" i="18"/>
  <c r="A2801" i="18"/>
  <c r="A2800" i="18"/>
  <c r="A2799" i="18"/>
  <c r="A2798" i="18"/>
  <c r="A2797" i="18"/>
  <c r="A2796" i="18"/>
  <c r="A2795" i="18"/>
  <c r="A2794" i="18"/>
  <c r="A2793" i="18"/>
  <c r="A2792" i="18"/>
  <c r="A2791" i="18"/>
  <c r="A2790" i="18"/>
  <c r="A2789" i="18"/>
  <c r="A2788" i="18"/>
  <c r="A2787" i="18"/>
  <c r="A2786" i="18"/>
  <c r="A2785" i="18"/>
  <c r="A2784" i="18"/>
  <c r="A2783" i="18"/>
  <c r="A2782" i="18"/>
  <c r="A2781" i="18"/>
  <c r="A2780" i="18"/>
  <c r="A2779" i="18"/>
  <c r="A2778" i="18"/>
  <c r="A2777" i="18"/>
  <c r="A2776" i="18"/>
  <c r="A2775" i="18"/>
  <c r="A2774" i="18"/>
  <c r="A2773" i="18"/>
  <c r="A2772" i="18"/>
  <c r="A2771" i="18"/>
  <c r="A2770" i="18"/>
  <c r="A2769" i="18"/>
  <c r="A2768" i="18"/>
  <c r="A2767" i="18"/>
  <c r="A2766" i="18"/>
  <c r="A2765" i="18"/>
  <c r="A2764" i="18"/>
  <c r="A2763" i="18"/>
  <c r="A2762" i="18"/>
  <c r="A2761" i="18"/>
  <c r="A2760" i="18"/>
  <c r="A2759" i="18"/>
  <c r="A2758" i="18"/>
  <c r="A2757" i="18"/>
  <c r="A2756" i="18"/>
  <c r="D2756" i="18" s="1"/>
  <c r="A2755" i="18"/>
  <c r="A2754" i="18"/>
  <c r="A2753" i="18"/>
  <c r="A2752" i="18"/>
  <c r="A2751" i="18"/>
  <c r="A2750" i="18"/>
  <c r="A2749" i="18"/>
  <c r="A2748" i="18"/>
  <c r="A2747" i="18"/>
  <c r="A2746" i="18"/>
  <c r="A2745" i="18"/>
  <c r="A2744" i="18"/>
  <c r="A2743" i="18"/>
  <c r="A2742" i="18"/>
  <c r="A2741" i="18"/>
  <c r="A2740" i="18"/>
  <c r="A2739" i="18"/>
  <c r="A2738" i="18"/>
  <c r="A2737" i="18"/>
  <c r="A2736" i="18"/>
  <c r="A2735" i="18"/>
  <c r="A2734" i="18"/>
  <c r="A2733" i="18"/>
  <c r="A2732" i="18"/>
  <c r="A2731" i="18"/>
  <c r="A2730" i="18"/>
  <c r="A2729" i="18"/>
  <c r="A2728" i="18"/>
  <c r="A2727" i="18"/>
  <c r="A2726" i="18"/>
  <c r="A2725" i="18"/>
  <c r="A2724" i="18"/>
  <c r="A2723" i="18"/>
  <c r="A2722" i="18"/>
  <c r="A2721" i="18"/>
  <c r="A2720" i="18"/>
  <c r="A2719" i="18"/>
  <c r="A2718" i="18"/>
  <c r="A2717" i="18"/>
  <c r="A2716" i="18"/>
  <c r="A2715" i="18"/>
  <c r="A2714" i="18"/>
  <c r="A2713" i="18"/>
  <c r="A2712" i="18"/>
  <c r="A2711" i="18"/>
  <c r="A2710" i="18"/>
  <c r="A2709" i="18"/>
  <c r="A2708" i="18"/>
  <c r="A2707" i="18"/>
  <c r="A2706" i="18"/>
  <c r="A2705" i="18"/>
  <c r="A2704" i="18"/>
  <c r="D2704" i="18" s="1"/>
  <c r="A2703" i="18"/>
  <c r="A2702" i="18"/>
  <c r="A2701" i="18"/>
  <c r="A2700" i="18"/>
  <c r="D2700" i="18" s="1"/>
  <c r="A2699" i="18"/>
  <c r="A2698" i="18"/>
  <c r="D2698" i="18" s="1"/>
  <c r="A2697" i="18"/>
  <c r="A2696" i="18"/>
  <c r="A2695" i="18"/>
  <c r="A2694" i="18"/>
  <c r="A2693" i="18"/>
  <c r="A2692" i="18"/>
  <c r="A2691" i="18"/>
  <c r="A2690" i="18"/>
  <c r="A2689" i="18"/>
  <c r="A2688" i="18"/>
  <c r="A2687" i="18"/>
  <c r="A2686" i="18"/>
  <c r="A2685" i="18"/>
  <c r="A2684" i="18"/>
  <c r="A2683" i="18"/>
  <c r="A2682" i="18"/>
  <c r="A2681" i="18"/>
  <c r="A2680" i="18"/>
  <c r="A2679" i="18"/>
  <c r="A2678" i="18"/>
  <c r="A2677" i="18"/>
  <c r="A2676" i="18"/>
  <c r="A2675" i="18"/>
  <c r="A2674" i="18"/>
  <c r="A2673" i="18"/>
  <c r="A2672" i="18"/>
  <c r="A2671" i="18"/>
  <c r="A2670" i="18"/>
  <c r="A2669" i="18"/>
  <c r="A2668" i="18"/>
  <c r="A2667" i="18"/>
  <c r="A2666" i="18"/>
  <c r="A2665" i="18"/>
  <c r="A2664" i="18"/>
  <c r="A2663" i="18"/>
  <c r="A2662" i="18"/>
  <c r="A2661" i="18"/>
  <c r="A2660" i="18"/>
  <c r="A2659" i="18"/>
  <c r="A2658" i="18"/>
  <c r="A2657" i="18"/>
  <c r="A2656" i="18"/>
  <c r="A2655" i="18"/>
  <c r="A2654" i="18"/>
  <c r="A2653" i="18"/>
  <c r="A2652" i="18"/>
  <c r="A2651" i="18"/>
  <c r="A2650" i="18"/>
  <c r="A2649" i="18"/>
  <c r="A2648" i="18"/>
  <c r="A2647" i="18"/>
  <c r="A2646" i="18"/>
  <c r="A2645" i="18"/>
  <c r="A2644" i="18"/>
  <c r="A2643" i="18"/>
  <c r="A2642" i="18"/>
  <c r="A2641" i="18"/>
  <c r="A2640" i="18"/>
  <c r="A2639" i="18"/>
  <c r="A2638" i="18"/>
  <c r="A2637" i="18"/>
  <c r="A2636" i="18"/>
  <c r="A2635" i="18"/>
  <c r="A2634" i="18"/>
  <c r="A2633" i="18"/>
  <c r="A2632" i="18"/>
  <c r="A2631" i="18"/>
  <c r="A2630" i="18"/>
  <c r="A2629" i="18"/>
  <c r="A2628" i="18"/>
  <c r="A2627" i="18"/>
  <c r="A2626" i="18"/>
  <c r="A2625" i="18"/>
  <c r="A2624" i="18"/>
  <c r="A2623" i="18"/>
  <c r="A2622" i="18"/>
  <c r="A2621" i="18"/>
  <c r="A2620" i="18"/>
  <c r="A2619" i="18"/>
  <c r="A2618" i="18"/>
  <c r="A2617" i="18"/>
  <c r="A2616" i="18"/>
  <c r="A2615" i="18"/>
  <c r="A2614" i="18"/>
  <c r="A2613" i="18"/>
  <c r="A2612" i="18"/>
  <c r="A2611" i="18"/>
  <c r="A2610" i="18"/>
  <c r="A2609" i="18"/>
  <c r="A2608" i="18"/>
  <c r="A2607" i="18"/>
  <c r="A2606" i="18"/>
  <c r="A2605" i="18"/>
  <c r="A2604" i="18"/>
  <c r="A2603" i="18"/>
  <c r="A2602" i="18"/>
  <c r="A2601" i="18"/>
  <c r="A2600" i="18"/>
  <c r="A2599" i="18"/>
  <c r="A2598" i="18"/>
  <c r="A2597" i="18"/>
  <c r="A2596" i="18"/>
  <c r="A2595" i="18"/>
  <c r="A2594" i="18"/>
  <c r="A2593" i="18"/>
  <c r="A2592" i="18"/>
  <c r="A2591" i="18"/>
  <c r="A2590" i="18"/>
  <c r="A2589" i="18"/>
  <c r="A2588" i="18"/>
  <c r="A2587" i="18"/>
  <c r="A2586" i="18"/>
  <c r="A2585" i="18"/>
  <c r="A2584" i="18"/>
  <c r="A2583" i="18"/>
  <c r="A2582" i="18"/>
  <c r="A2581" i="18"/>
  <c r="A2580" i="18"/>
  <c r="A2579" i="18"/>
  <c r="A2578" i="18"/>
  <c r="A2577" i="18"/>
  <c r="A2576" i="18"/>
  <c r="A2575" i="18"/>
  <c r="A2574" i="18"/>
  <c r="A2573" i="18"/>
  <c r="A2572" i="18"/>
  <c r="A2571" i="18"/>
  <c r="A2570" i="18"/>
  <c r="A2569" i="18"/>
  <c r="A2568" i="18"/>
  <c r="A2567" i="18"/>
  <c r="A2566" i="18"/>
  <c r="A2565" i="18"/>
  <c r="A2564" i="18"/>
  <c r="A2563" i="18"/>
  <c r="A2562" i="18"/>
  <c r="A2561" i="18"/>
  <c r="A2560" i="18"/>
  <c r="A2559" i="18"/>
  <c r="A2558" i="18"/>
  <c r="A2557" i="18"/>
  <c r="A2556" i="18"/>
  <c r="A2555" i="18"/>
  <c r="A2554" i="18"/>
  <c r="A2553" i="18"/>
  <c r="A2552" i="18"/>
  <c r="A2551" i="18"/>
  <c r="A2550" i="18"/>
  <c r="A2549" i="18"/>
  <c r="A2548" i="18"/>
  <c r="A2547" i="18"/>
  <c r="A2546" i="18"/>
  <c r="A2545" i="18"/>
  <c r="A2544" i="18"/>
  <c r="A2543" i="18"/>
  <c r="A2542" i="18"/>
  <c r="A2541" i="18"/>
  <c r="A2540" i="18"/>
  <c r="A2539" i="18"/>
  <c r="A2538" i="18"/>
  <c r="A2537" i="18"/>
  <c r="A2536" i="18"/>
  <c r="A2535" i="18"/>
  <c r="A2534" i="18"/>
  <c r="A2533" i="18"/>
  <c r="A2532" i="18"/>
  <c r="A2531" i="18"/>
  <c r="A2530" i="18"/>
  <c r="A2529" i="18"/>
  <c r="A2528" i="18"/>
  <c r="A2527" i="18"/>
  <c r="A2526" i="18"/>
  <c r="A2525" i="18"/>
  <c r="A2524" i="18"/>
  <c r="A2523" i="18"/>
  <c r="A2522" i="18"/>
  <c r="A2521" i="18"/>
  <c r="A2520" i="18"/>
  <c r="A2519" i="18"/>
  <c r="A2518" i="18"/>
  <c r="A2517" i="18"/>
  <c r="A2516" i="18"/>
  <c r="A2515" i="18"/>
  <c r="A2514" i="18"/>
  <c r="A2513" i="18"/>
  <c r="A2512" i="18"/>
  <c r="A2511" i="18"/>
  <c r="A2510" i="18"/>
  <c r="A2509" i="18"/>
  <c r="A2508" i="18"/>
  <c r="A2507" i="18"/>
  <c r="A2506" i="18"/>
  <c r="A2505" i="18"/>
  <c r="A2504" i="18"/>
  <c r="A2503" i="18"/>
  <c r="A2502" i="18"/>
  <c r="A2501" i="18"/>
  <c r="A2500" i="18"/>
  <c r="A2499" i="18"/>
  <c r="A2498" i="18"/>
  <c r="A2497" i="18"/>
  <c r="A2496" i="18"/>
  <c r="A2495" i="18"/>
  <c r="A2494" i="18"/>
  <c r="A2493" i="18"/>
  <c r="A2492" i="18"/>
  <c r="A2491" i="18"/>
  <c r="A2490" i="18"/>
  <c r="A2489" i="18"/>
  <c r="A2488" i="18"/>
  <c r="A2487" i="18"/>
  <c r="A2486" i="18"/>
  <c r="A2485" i="18"/>
  <c r="A2484" i="18"/>
  <c r="A2483" i="18"/>
  <c r="A2482" i="18"/>
  <c r="A2481" i="18"/>
  <c r="A2480" i="18"/>
  <c r="A2479" i="18"/>
  <c r="A2478" i="18"/>
  <c r="A2477" i="18"/>
  <c r="A2476" i="18"/>
  <c r="A2475" i="18"/>
  <c r="A2474" i="18"/>
  <c r="A2473" i="18"/>
  <c r="A2472" i="18"/>
  <c r="A2471" i="18"/>
  <c r="A2470" i="18"/>
  <c r="A2469" i="18"/>
  <c r="A2468" i="18"/>
  <c r="A2467" i="18"/>
  <c r="A2466" i="18"/>
  <c r="A2465" i="18"/>
  <c r="A2464" i="18"/>
  <c r="A2463" i="18"/>
  <c r="A2462" i="18"/>
  <c r="A2461" i="18"/>
  <c r="A2460" i="18"/>
  <c r="A2459" i="18"/>
  <c r="A2458" i="18"/>
  <c r="A2457" i="18"/>
  <c r="A2456" i="18"/>
  <c r="A2455" i="18"/>
  <c r="A2454" i="18"/>
  <c r="A2453" i="18"/>
  <c r="A2452" i="18"/>
  <c r="D2452" i="18" s="1"/>
  <c r="A2451" i="18"/>
  <c r="A2450" i="18"/>
  <c r="A2449" i="18"/>
  <c r="A2448" i="18"/>
  <c r="A2447" i="18"/>
  <c r="A2446" i="18"/>
  <c r="A2445" i="18"/>
  <c r="A2444" i="18"/>
  <c r="A2443" i="18"/>
  <c r="A2442" i="18"/>
  <c r="A2441" i="18"/>
  <c r="A2440" i="18"/>
  <c r="A2439" i="18"/>
  <c r="A2438" i="18"/>
  <c r="A2437" i="18"/>
  <c r="A2436" i="18"/>
  <c r="A2435" i="18"/>
  <c r="A2434" i="18"/>
  <c r="A2433" i="18"/>
  <c r="A2432" i="18"/>
  <c r="A2431" i="18"/>
  <c r="A2430" i="18"/>
  <c r="A2429" i="18"/>
  <c r="A2428" i="18"/>
  <c r="A2427" i="18"/>
  <c r="A2426" i="18"/>
  <c r="A2425" i="18"/>
  <c r="A2424" i="18"/>
  <c r="A2423" i="18"/>
  <c r="A2422" i="18"/>
  <c r="A2421" i="18"/>
  <c r="A2420" i="18"/>
  <c r="A2419" i="18"/>
  <c r="A2418" i="18"/>
  <c r="A2417" i="18"/>
  <c r="A2416" i="18"/>
  <c r="A2415" i="18"/>
  <c r="A2414" i="18"/>
  <c r="A2413" i="18"/>
  <c r="A2412" i="18"/>
  <c r="A2411" i="18"/>
  <c r="A2410" i="18"/>
  <c r="A2409" i="18"/>
  <c r="A2408" i="18"/>
  <c r="A2407" i="18"/>
  <c r="A2406" i="18"/>
  <c r="A2405" i="18"/>
  <c r="A2404" i="18"/>
  <c r="A2403" i="18"/>
  <c r="A2402" i="18"/>
  <c r="A2401" i="18"/>
  <c r="A2400" i="18"/>
  <c r="A2399" i="18"/>
  <c r="A2398" i="18"/>
  <c r="A2397" i="18"/>
  <c r="A2396" i="18"/>
  <c r="A2395" i="18"/>
  <c r="A2394" i="18"/>
  <c r="A2393" i="18"/>
  <c r="A2392" i="18"/>
  <c r="D2392" i="18" s="1"/>
  <c r="A2391" i="18"/>
  <c r="A2390" i="18"/>
  <c r="A2389" i="18"/>
  <c r="A2388" i="18"/>
  <c r="A2387" i="18"/>
  <c r="A2386" i="18"/>
  <c r="A2385" i="18"/>
  <c r="A2384" i="18"/>
  <c r="A2383" i="18"/>
  <c r="A2382" i="18"/>
  <c r="A2381" i="18"/>
  <c r="A2380" i="18"/>
  <c r="A2379" i="18"/>
  <c r="A2378" i="18"/>
  <c r="A2377" i="18"/>
  <c r="A2376" i="18"/>
  <c r="A2375" i="18"/>
  <c r="A2374" i="18"/>
  <c r="A2373" i="18"/>
  <c r="A2372" i="18"/>
  <c r="A2371" i="18"/>
  <c r="A2370" i="18"/>
  <c r="A2369" i="18"/>
  <c r="A2368" i="18"/>
  <c r="A2367" i="18"/>
  <c r="A2366" i="18"/>
  <c r="A2365" i="18"/>
  <c r="A2364" i="18"/>
  <c r="A2363" i="18"/>
  <c r="A2362" i="18"/>
  <c r="A2361" i="18"/>
  <c r="A2360" i="18"/>
  <c r="A2359" i="18"/>
  <c r="A2358" i="18"/>
  <c r="A2357" i="18"/>
  <c r="A2356" i="18"/>
  <c r="A2355" i="18"/>
  <c r="A2354" i="18"/>
  <c r="A2353" i="18"/>
  <c r="A2352" i="18"/>
  <c r="A2351" i="18"/>
  <c r="A2350" i="18"/>
  <c r="A2349" i="18"/>
  <c r="A2348" i="18"/>
  <c r="A2347" i="18"/>
  <c r="A2346" i="18"/>
  <c r="A2345" i="18"/>
  <c r="A2344" i="18"/>
  <c r="A2343" i="18"/>
  <c r="A2342" i="18"/>
  <c r="A2341" i="18"/>
  <c r="A2340" i="18"/>
  <c r="A2339" i="18"/>
  <c r="A2338" i="18"/>
  <c r="A2337" i="18"/>
  <c r="A2336" i="18"/>
  <c r="A2335" i="18"/>
  <c r="A2334" i="18"/>
  <c r="A2333" i="18"/>
  <c r="A2332" i="18"/>
  <c r="A2331" i="18"/>
  <c r="A2330" i="18"/>
  <c r="A2329" i="18"/>
  <c r="A2328" i="18"/>
  <c r="A2327" i="18"/>
  <c r="A2326" i="18"/>
  <c r="A2325" i="18"/>
  <c r="A2324" i="18"/>
  <c r="A2323" i="18"/>
  <c r="A2322" i="18"/>
  <c r="A2321" i="18"/>
  <c r="A2320" i="18"/>
  <c r="A2319" i="18"/>
  <c r="A2318" i="18"/>
  <c r="A2317" i="18"/>
  <c r="A2316" i="18"/>
  <c r="A2315" i="18"/>
  <c r="A2314" i="18"/>
  <c r="A2313" i="18"/>
  <c r="A2312" i="18"/>
  <c r="A2311" i="18"/>
  <c r="A2310" i="18"/>
  <c r="A2309" i="18"/>
  <c r="A2308" i="18"/>
  <c r="A2307" i="18"/>
  <c r="A2306" i="18"/>
  <c r="A2305" i="18"/>
  <c r="A2304" i="18"/>
  <c r="A2303" i="18"/>
  <c r="A2302" i="18"/>
  <c r="A2301" i="18"/>
  <c r="A2300" i="18"/>
  <c r="A2299" i="18"/>
  <c r="A2298" i="18"/>
  <c r="A2297" i="18"/>
  <c r="A2296" i="18"/>
  <c r="A2295" i="18"/>
  <c r="A2294" i="18"/>
  <c r="A2293" i="18"/>
  <c r="A2292" i="18"/>
  <c r="A2291" i="18"/>
  <c r="A2290" i="18"/>
  <c r="A2289" i="18"/>
  <c r="A2288" i="18"/>
  <c r="A2287" i="18"/>
  <c r="A2286" i="18"/>
  <c r="D2286" i="18" s="1"/>
  <c r="A2285" i="18"/>
  <c r="A2284" i="18"/>
  <c r="A2283" i="18"/>
  <c r="A2282" i="18"/>
  <c r="A2281" i="18"/>
  <c r="A2280" i="18"/>
  <c r="A2279" i="18"/>
  <c r="A2278" i="18"/>
  <c r="A2277" i="18"/>
  <c r="A2276" i="18"/>
  <c r="A2275" i="18"/>
  <c r="A2274" i="18"/>
  <c r="A2273" i="18"/>
  <c r="A2272" i="18"/>
  <c r="A2271" i="18"/>
  <c r="A2270" i="18"/>
  <c r="A2269" i="18"/>
  <c r="A2268" i="18"/>
  <c r="A2267" i="18"/>
  <c r="A2266" i="18"/>
  <c r="A2265" i="18"/>
  <c r="A2264" i="18"/>
  <c r="A2263" i="18"/>
  <c r="A2262" i="18"/>
  <c r="A2261" i="18"/>
  <c r="A2260" i="18"/>
  <c r="A2259" i="18"/>
  <c r="A2258" i="18"/>
  <c r="A2257" i="18"/>
  <c r="A2256" i="18"/>
  <c r="A2255" i="18"/>
  <c r="A2254" i="18"/>
  <c r="A2253" i="18"/>
  <c r="A2252" i="18"/>
  <c r="A2251" i="18"/>
  <c r="A2250" i="18"/>
  <c r="A2249" i="18"/>
  <c r="A2248" i="18"/>
  <c r="A2247" i="18"/>
  <c r="A2246" i="18"/>
  <c r="A2245" i="18"/>
  <c r="A2244" i="18"/>
  <c r="A2243" i="18"/>
  <c r="A2242" i="18"/>
  <c r="A2241" i="18"/>
  <c r="A2240" i="18"/>
  <c r="A2239" i="18"/>
  <c r="A2238" i="18"/>
  <c r="A2237" i="18"/>
  <c r="A2236" i="18"/>
  <c r="A2235" i="18"/>
  <c r="A2234" i="18"/>
  <c r="A2233" i="18"/>
  <c r="A2232" i="18"/>
  <c r="A2231" i="18"/>
  <c r="A2230" i="18"/>
  <c r="A2229" i="18"/>
  <c r="A2228" i="18"/>
  <c r="A2227" i="18"/>
  <c r="A2226" i="18"/>
  <c r="A2225" i="18"/>
  <c r="A2224" i="18"/>
  <c r="A2223" i="18"/>
  <c r="A2222" i="18"/>
  <c r="A2221" i="18"/>
  <c r="A2220" i="18"/>
  <c r="A2219" i="18"/>
  <c r="A2218" i="18"/>
  <c r="A2217" i="18"/>
  <c r="A2216" i="18"/>
  <c r="A2215" i="18"/>
  <c r="A2214" i="18"/>
  <c r="A2213" i="18"/>
  <c r="A2212" i="18"/>
  <c r="A2211" i="18"/>
  <c r="A2210" i="18"/>
  <c r="A2209" i="18"/>
  <c r="D2209" i="18" s="1"/>
  <c r="A2208" i="18"/>
  <c r="A2207" i="18"/>
  <c r="A2206" i="18"/>
  <c r="A2205" i="18"/>
  <c r="A2204" i="18"/>
  <c r="A2203" i="18"/>
  <c r="A2202" i="18"/>
  <c r="A2201" i="18"/>
  <c r="A2200" i="18"/>
  <c r="A2199" i="18"/>
  <c r="A2198" i="18"/>
  <c r="A2197" i="18"/>
  <c r="A2196" i="18"/>
  <c r="A2195" i="18"/>
  <c r="A2194" i="18"/>
  <c r="A2193" i="18"/>
  <c r="D2193" i="18" s="1"/>
  <c r="A2192" i="18"/>
  <c r="A2191" i="18"/>
  <c r="A2190" i="18"/>
  <c r="A2189" i="18"/>
  <c r="A2188" i="18"/>
  <c r="A2187" i="18"/>
  <c r="A2186" i="18"/>
  <c r="A2185" i="18"/>
  <c r="A2184" i="18"/>
  <c r="A2183" i="18"/>
  <c r="A2182" i="18"/>
  <c r="A2181" i="18"/>
  <c r="A2180" i="18"/>
  <c r="A2179" i="18"/>
  <c r="A2178" i="18"/>
  <c r="A2177" i="18"/>
  <c r="A2176" i="18"/>
  <c r="A2175" i="18"/>
  <c r="A2174" i="18"/>
  <c r="A2173" i="18"/>
  <c r="A2172" i="18"/>
  <c r="A2171" i="18"/>
  <c r="A2170" i="18"/>
  <c r="A2169" i="18"/>
  <c r="A2168" i="18"/>
  <c r="A2167" i="18"/>
  <c r="A2166" i="18"/>
  <c r="A2165" i="18"/>
  <c r="A2164" i="18"/>
  <c r="A2163" i="18"/>
  <c r="A2162" i="18"/>
  <c r="A2161" i="18"/>
  <c r="A2160" i="18"/>
  <c r="A2159" i="18"/>
  <c r="A2158" i="18"/>
  <c r="A2157" i="18"/>
  <c r="A2156" i="18"/>
  <c r="A2155" i="18"/>
  <c r="A2154" i="18"/>
  <c r="A2153" i="18"/>
  <c r="A2152" i="18"/>
  <c r="A2151" i="18"/>
  <c r="A2150" i="18"/>
  <c r="A2149" i="18"/>
  <c r="A2148" i="18"/>
  <c r="A2147" i="18"/>
  <c r="A2146" i="18"/>
  <c r="A2145" i="18"/>
  <c r="A2144" i="18"/>
  <c r="A2143" i="18"/>
  <c r="A2142" i="18"/>
  <c r="A2141" i="18"/>
  <c r="A2140" i="18"/>
  <c r="A2139" i="18"/>
  <c r="A2138" i="18"/>
  <c r="A2137" i="18"/>
  <c r="A2136" i="18"/>
  <c r="A2135" i="18"/>
  <c r="A2134" i="18"/>
  <c r="A2133" i="18"/>
  <c r="A2132" i="18"/>
  <c r="A2131" i="18"/>
  <c r="A2130" i="18"/>
  <c r="A2129" i="18"/>
  <c r="A2128" i="18"/>
  <c r="A2127" i="18"/>
  <c r="A2126" i="18"/>
  <c r="A2125" i="18"/>
  <c r="A2124" i="18"/>
  <c r="A2123" i="18"/>
  <c r="A2122" i="18"/>
  <c r="A2121" i="18"/>
  <c r="A2120" i="18"/>
  <c r="A2119" i="18"/>
  <c r="A2118" i="18"/>
  <c r="A2117" i="18"/>
  <c r="A2116" i="18"/>
  <c r="A2115" i="18"/>
  <c r="A2114" i="18"/>
  <c r="A2113" i="18"/>
  <c r="A2112" i="18"/>
  <c r="A2111" i="18"/>
  <c r="A2110" i="18"/>
  <c r="A2109" i="18"/>
  <c r="A2108" i="18"/>
  <c r="A2107" i="18"/>
  <c r="A2106" i="18"/>
  <c r="A2105" i="18"/>
  <c r="A2104" i="18"/>
  <c r="A2103" i="18"/>
  <c r="A2102" i="18"/>
  <c r="A2101" i="18"/>
  <c r="A2100" i="18"/>
  <c r="A2099" i="18"/>
  <c r="A2098" i="18"/>
  <c r="A2097" i="18"/>
  <c r="A2096" i="18"/>
  <c r="A2095" i="18"/>
  <c r="A2094" i="18"/>
  <c r="A2093" i="18"/>
  <c r="A2092" i="18"/>
  <c r="A2091" i="18"/>
  <c r="A2090" i="18"/>
  <c r="A2089" i="18"/>
  <c r="A2088" i="18"/>
  <c r="A2087" i="18"/>
  <c r="A2086" i="18"/>
  <c r="A2085" i="18"/>
  <c r="A2084" i="18"/>
  <c r="A2083" i="18"/>
  <c r="A2082" i="18"/>
  <c r="A2081" i="18"/>
  <c r="A2080" i="18"/>
  <c r="A2079" i="18"/>
  <c r="A2078" i="18"/>
  <c r="A2077" i="18"/>
  <c r="A2076" i="18"/>
  <c r="A2075" i="18"/>
  <c r="A2074" i="18"/>
  <c r="A2073" i="18"/>
  <c r="A2072" i="18"/>
  <c r="A2071" i="18"/>
  <c r="A2070" i="18"/>
  <c r="A2069" i="18"/>
  <c r="A2068" i="18"/>
  <c r="A2067" i="18"/>
  <c r="A2066" i="18"/>
  <c r="A2065" i="18"/>
  <c r="A2064" i="18"/>
  <c r="A2063" i="18"/>
  <c r="A2062" i="18"/>
  <c r="A2061" i="18"/>
  <c r="A2060" i="18"/>
  <c r="A2059" i="18"/>
  <c r="A2058" i="18"/>
  <c r="A2057" i="18"/>
  <c r="A2056" i="18"/>
  <c r="A2055" i="18"/>
  <c r="A2054" i="18"/>
  <c r="A2053" i="18"/>
  <c r="A2052" i="18"/>
  <c r="A2051" i="18"/>
  <c r="A2050" i="18"/>
  <c r="A2049" i="18"/>
  <c r="A2048" i="18"/>
  <c r="A2047" i="18"/>
  <c r="A2046" i="18"/>
  <c r="A2045" i="18"/>
  <c r="A2044" i="18"/>
  <c r="A2043" i="18"/>
  <c r="A2042" i="18"/>
  <c r="A2041" i="18"/>
  <c r="A2040" i="18"/>
  <c r="A2039" i="18"/>
  <c r="A2038" i="18"/>
  <c r="A2037" i="18"/>
  <c r="A2036" i="18"/>
  <c r="A2035" i="18"/>
  <c r="A2034" i="18"/>
  <c r="A2033" i="18"/>
  <c r="A2032" i="18"/>
  <c r="A2031" i="18"/>
  <c r="A2030" i="18"/>
  <c r="A2029" i="18"/>
  <c r="A2028" i="18"/>
  <c r="A2027" i="18"/>
  <c r="A2026" i="18"/>
  <c r="A2025" i="18"/>
  <c r="A2024" i="18"/>
  <c r="A2023" i="18"/>
  <c r="A2022" i="18"/>
  <c r="A2021" i="18"/>
  <c r="A2020" i="18"/>
  <c r="A2019" i="18"/>
  <c r="A2018" i="18"/>
  <c r="A2017" i="18"/>
  <c r="A2016" i="18"/>
  <c r="A2015" i="18"/>
  <c r="A2014" i="18"/>
  <c r="A2013" i="18"/>
  <c r="A2012" i="18"/>
  <c r="A2011" i="18"/>
  <c r="A2010" i="18"/>
  <c r="A2009" i="18"/>
  <c r="A2008" i="18"/>
  <c r="A2007" i="18"/>
  <c r="A2006" i="18"/>
  <c r="A2005" i="18"/>
  <c r="A2004" i="18"/>
  <c r="A2003" i="18"/>
  <c r="A2002" i="18"/>
  <c r="A2001" i="18"/>
  <c r="A2000" i="18"/>
  <c r="A1999" i="18"/>
  <c r="A1998" i="18"/>
  <c r="A1997" i="18"/>
  <c r="A1996" i="18"/>
  <c r="A1995" i="18"/>
  <c r="A1994" i="18"/>
  <c r="A1993" i="18"/>
  <c r="A1992" i="18"/>
  <c r="A1991" i="18"/>
  <c r="A1990" i="18"/>
  <c r="A1989" i="18"/>
  <c r="A1988" i="18"/>
  <c r="A1987" i="18"/>
  <c r="A1986" i="18"/>
  <c r="A1985" i="18"/>
  <c r="A1984" i="18"/>
  <c r="A1983" i="18"/>
  <c r="A1982" i="18"/>
  <c r="A1981" i="18"/>
  <c r="A1980" i="18"/>
  <c r="A1979" i="18"/>
  <c r="A1978" i="18"/>
  <c r="A1977" i="18"/>
  <c r="A1976" i="18"/>
  <c r="A1975" i="18"/>
  <c r="A1974" i="18"/>
  <c r="A1973" i="18"/>
  <c r="A1972" i="18"/>
  <c r="A1971" i="18"/>
  <c r="A1970" i="18"/>
  <c r="A1969" i="18"/>
  <c r="A1968" i="18"/>
  <c r="A1967" i="18"/>
  <c r="A1966" i="18"/>
  <c r="A1965" i="18"/>
  <c r="A1964" i="18"/>
  <c r="A1963" i="18"/>
  <c r="A1962" i="18"/>
  <c r="A1961" i="18"/>
  <c r="A1960" i="18"/>
  <c r="A1959" i="18"/>
  <c r="A1958" i="18"/>
  <c r="A1957" i="18"/>
  <c r="A1956" i="18"/>
  <c r="A1955" i="18"/>
  <c r="A1954" i="18"/>
  <c r="A1953" i="18"/>
  <c r="A1952" i="18"/>
  <c r="A1951" i="18"/>
  <c r="A1950" i="18"/>
  <c r="A1949" i="18"/>
  <c r="A1948" i="18"/>
  <c r="A1947" i="18"/>
  <c r="A1946" i="18"/>
  <c r="A1945" i="18"/>
  <c r="A1944" i="18"/>
  <c r="A1943" i="18"/>
  <c r="A1942" i="18"/>
  <c r="A1941" i="18"/>
  <c r="A1940" i="18"/>
  <c r="A1939" i="18"/>
  <c r="A1938" i="18"/>
  <c r="A1937" i="18"/>
  <c r="A1936" i="18"/>
  <c r="A1935" i="18"/>
  <c r="A1934" i="18"/>
  <c r="A1933" i="18"/>
  <c r="A1932" i="18"/>
  <c r="A1931" i="18"/>
  <c r="A1930" i="18"/>
  <c r="A1929" i="18"/>
  <c r="A1928" i="18"/>
  <c r="A1927" i="18"/>
  <c r="A1926" i="18"/>
  <c r="A1925" i="18"/>
  <c r="A1924" i="18"/>
  <c r="A1923" i="18"/>
  <c r="A1922" i="18"/>
  <c r="A1921" i="18"/>
  <c r="A1920" i="18"/>
  <c r="A1919" i="18"/>
  <c r="A1918" i="18"/>
  <c r="A1917" i="18"/>
  <c r="A1916" i="18"/>
  <c r="A1915" i="18"/>
  <c r="A1914" i="18"/>
  <c r="A1913" i="18"/>
  <c r="A1912" i="18"/>
  <c r="A1911" i="18"/>
  <c r="A1910" i="18"/>
  <c r="A1909" i="18"/>
  <c r="A1908" i="18"/>
  <c r="A1907" i="18"/>
  <c r="A1906" i="18"/>
  <c r="A1905" i="18"/>
  <c r="A1904" i="18"/>
  <c r="A1903" i="18"/>
  <c r="A1902" i="18"/>
  <c r="A1901" i="18"/>
  <c r="A1900" i="18"/>
  <c r="A1899" i="18"/>
  <c r="A1898" i="18"/>
  <c r="A1897" i="18"/>
  <c r="A1896" i="18"/>
  <c r="D1896" i="18" s="1"/>
  <c r="A1895" i="18"/>
  <c r="A1894" i="18"/>
  <c r="A1893" i="18"/>
  <c r="A1892" i="18"/>
  <c r="A1891" i="18"/>
  <c r="A1890" i="18"/>
  <c r="A1889" i="18"/>
  <c r="A1888" i="18"/>
  <c r="A1887" i="18"/>
  <c r="A1886" i="18"/>
  <c r="A1885" i="18"/>
  <c r="A1884" i="18"/>
  <c r="A1883" i="18"/>
  <c r="A1882" i="18"/>
  <c r="A1881" i="18"/>
  <c r="A1880" i="18"/>
  <c r="A1879" i="18"/>
  <c r="A1878" i="18"/>
  <c r="A1877" i="18"/>
  <c r="A1876" i="18"/>
  <c r="A1875" i="18"/>
  <c r="A1874" i="18"/>
  <c r="A1873" i="18"/>
  <c r="D1873" i="18" s="1"/>
  <c r="A1872" i="18"/>
  <c r="A1871" i="18"/>
  <c r="A1870" i="18"/>
  <c r="D1870" i="18" s="1"/>
  <c r="A1869" i="18"/>
  <c r="A1868" i="18"/>
  <c r="A1867" i="18"/>
  <c r="A1866" i="18"/>
  <c r="D1866" i="18" s="1"/>
  <c r="A1865" i="18"/>
  <c r="A1864" i="18"/>
  <c r="A1863" i="18"/>
  <c r="A1862" i="18"/>
  <c r="A1861" i="18"/>
  <c r="A1860" i="18"/>
  <c r="A1859" i="18"/>
  <c r="A1858" i="18"/>
  <c r="A1857" i="18"/>
  <c r="A1856" i="18"/>
  <c r="A1855" i="18"/>
  <c r="A1854" i="18"/>
  <c r="A1853" i="18"/>
  <c r="A1852" i="18"/>
  <c r="A1851" i="18"/>
  <c r="A1850" i="18"/>
  <c r="A1849" i="18"/>
  <c r="A1848" i="18"/>
  <c r="A1847" i="18"/>
  <c r="A1846" i="18"/>
  <c r="A1845" i="18"/>
  <c r="A1844" i="18"/>
  <c r="A1843" i="18"/>
  <c r="A1842" i="18"/>
  <c r="A1841" i="18"/>
  <c r="A1840" i="18"/>
  <c r="A1839" i="18"/>
  <c r="A1838" i="18"/>
  <c r="A1837" i="18"/>
  <c r="A1836" i="18"/>
  <c r="A1835" i="18"/>
  <c r="A1834" i="18"/>
  <c r="A1833" i="18"/>
  <c r="A1832" i="18"/>
  <c r="A1831" i="18"/>
  <c r="A1830" i="18"/>
  <c r="A1829" i="18"/>
  <c r="A1828" i="18"/>
  <c r="A1827" i="18"/>
  <c r="A1826" i="18"/>
  <c r="A1825" i="18"/>
  <c r="A1824" i="18"/>
  <c r="A1823" i="18"/>
  <c r="A1822" i="18"/>
  <c r="A1821" i="18"/>
  <c r="A1820" i="18"/>
  <c r="A1819" i="18"/>
  <c r="A1818" i="18"/>
  <c r="A1817" i="18"/>
  <c r="A1816" i="18"/>
  <c r="A1815" i="18"/>
  <c r="A1814" i="18"/>
  <c r="A1813" i="18"/>
  <c r="A1812" i="18"/>
  <c r="A1811" i="18"/>
  <c r="A1810" i="18"/>
  <c r="A1809" i="18"/>
  <c r="A1808" i="18"/>
  <c r="A1807" i="18"/>
  <c r="A1806" i="18"/>
  <c r="A1805" i="18"/>
  <c r="A1804" i="18"/>
  <c r="A1803" i="18"/>
  <c r="A1802" i="18"/>
  <c r="A1801" i="18"/>
  <c r="A1800" i="18"/>
  <c r="A1799" i="18"/>
  <c r="A1798" i="18"/>
  <c r="A1797" i="18"/>
  <c r="A1796" i="18"/>
  <c r="A1795" i="18"/>
  <c r="A1794" i="18"/>
  <c r="A1793" i="18"/>
  <c r="A1792" i="18"/>
  <c r="A1791" i="18"/>
  <c r="A1790" i="18"/>
  <c r="A1789" i="18"/>
  <c r="A1788" i="18"/>
  <c r="A1787" i="18"/>
  <c r="A1786" i="18"/>
  <c r="A1785" i="18"/>
  <c r="A1784" i="18"/>
  <c r="A1783" i="18"/>
  <c r="A1782" i="18"/>
  <c r="A1781" i="18"/>
  <c r="A1780" i="18"/>
  <c r="A1779" i="18"/>
  <c r="A1778" i="18"/>
  <c r="A1777" i="18"/>
  <c r="A1776" i="18"/>
  <c r="A1775" i="18"/>
  <c r="A1774" i="18"/>
  <c r="A1773" i="18"/>
  <c r="A1772" i="18"/>
  <c r="A1771" i="18"/>
  <c r="A1770" i="18"/>
  <c r="A1769" i="18"/>
  <c r="A1768" i="18"/>
  <c r="A1767" i="18"/>
  <c r="A1766" i="18"/>
  <c r="A1765" i="18"/>
  <c r="A1764" i="18"/>
  <c r="A1763" i="18"/>
  <c r="A1762" i="18"/>
  <c r="A1761" i="18"/>
  <c r="A1760" i="18"/>
  <c r="A1759" i="18"/>
  <c r="A1758" i="18"/>
  <c r="A1757" i="18"/>
  <c r="A1756" i="18"/>
  <c r="A1755" i="18"/>
  <c r="A1754" i="18"/>
  <c r="A1753" i="18"/>
  <c r="A1752" i="18"/>
  <c r="A1751" i="18"/>
  <c r="A1750" i="18"/>
  <c r="A1749" i="18"/>
  <c r="A1748" i="18"/>
  <c r="A1747" i="18"/>
  <c r="A1746" i="18"/>
  <c r="A1745" i="18"/>
  <c r="A1744" i="18"/>
  <c r="A1743" i="18"/>
  <c r="A1742" i="18"/>
  <c r="A1741" i="18"/>
  <c r="A1740" i="18"/>
  <c r="A1739" i="18"/>
  <c r="A1738" i="18"/>
  <c r="A1737" i="18"/>
  <c r="A1736" i="18"/>
  <c r="A1735" i="18"/>
  <c r="A1734" i="18"/>
  <c r="A1733" i="18"/>
  <c r="A1732" i="18"/>
  <c r="A1731" i="18"/>
  <c r="A1730" i="18"/>
  <c r="A1729" i="18"/>
  <c r="A1728" i="18"/>
  <c r="A1727" i="18"/>
  <c r="A1726" i="18"/>
  <c r="A1725" i="18"/>
  <c r="A1724" i="18"/>
  <c r="A1723" i="18"/>
  <c r="A1722" i="18"/>
  <c r="A1721" i="18"/>
  <c r="A1720" i="18"/>
  <c r="A1719" i="18"/>
  <c r="A1718" i="18"/>
  <c r="A1717" i="18"/>
  <c r="A1716" i="18"/>
  <c r="A1715" i="18"/>
  <c r="A1714" i="18"/>
  <c r="A1713" i="18"/>
  <c r="A1712" i="18"/>
  <c r="A1711" i="18"/>
  <c r="A1710" i="18"/>
  <c r="A1709" i="18"/>
  <c r="A1708" i="18"/>
  <c r="A1707" i="18"/>
  <c r="A1706" i="18"/>
  <c r="A1705" i="18"/>
  <c r="A1704" i="18"/>
  <c r="A1703" i="18"/>
  <c r="A1702" i="18"/>
  <c r="A1701" i="18"/>
  <c r="A1700" i="18"/>
  <c r="A1699" i="18"/>
  <c r="A1698" i="18"/>
  <c r="A1697" i="18"/>
  <c r="A1696" i="18"/>
  <c r="A1695" i="18"/>
  <c r="A1694" i="18"/>
  <c r="A1693" i="18"/>
  <c r="A1692" i="18"/>
  <c r="A1691" i="18"/>
  <c r="A1690" i="18"/>
  <c r="A1689" i="18"/>
  <c r="A1688" i="18"/>
  <c r="A1687" i="18"/>
  <c r="A1686" i="18"/>
  <c r="A1685" i="18"/>
  <c r="A1684" i="18"/>
  <c r="A1683" i="18"/>
  <c r="A1682" i="18"/>
  <c r="A1681" i="18"/>
  <c r="A1680" i="18"/>
  <c r="A1679" i="18"/>
  <c r="A1678" i="18"/>
  <c r="A1677" i="18"/>
  <c r="A1676" i="18"/>
  <c r="A1675" i="18"/>
  <c r="A1674" i="18"/>
  <c r="A1673" i="18"/>
  <c r="A1672" i="18"/>
  <c r="A1671" i="18"/>
  <c r="A1670" i="18"/>
  <c r="A1669" i="18"/>
  <c r="A1668" i="18"/>
  <c r="A1667" i="18"/>
  <c r="A1666" i="18"/>
  <c r="A1665" i="18"/>
  <c r="A1664" i="18"/>
  <c r="A1663" i="18"/>
  <c r="A1662" i="18"/>
  <c r="A1661" i="18"/>
  <c r="A1660" i="18"/>
  <c r="A1659" i="18"/>
  <c r="A1658" i="18"/>
  <c r="A1657" i="18"/>
  <c r="A1656" i="18"/>
  <c r="A1655" i="18"/>
  <c r="A1654" i="18"/>
  <c r="A1653" i="18"/>
  <c r="A1652" i="18"/>
  <c r="A1651" i="18"/>
  <c r="A1650" i="18"/>
  <c r="A1649" i="18"/>
  <c r="A1648" i="18"/>
  <c r="A1647" i="18"/>
  <c r="A1646" i="18"/>
  <c r="A1645" i="18"/>
  <c r="A1644" i="18"/>
  <c r="A1643" i="18"/>
  <c r="A1642" i="18"/>
  <c r="A1641" i="18"/>
  <c r="A1640" i="18"/>
  <c r="A1639" i="18"/>
  <c r="A1638" i="18"/>
  <c r="A1637" i="18"/>
  <c r="A1636" i="18"/>
  <c r="A1635" i="18"/>
  <c r="A1634" i="18"/>
  <c r="A1633" i="18"/>
  <c r="A1632" i="18"/>
  <c r="A1631" i="18"/>
  <c r="A1630" i="18"/>
  <c r="A1629" i="18"/>
  <c r="A1628" i="18"/>
  <c r="A1627" i="18"/>
  <c r="A1626" i="18"/>
  <c r="A1625" i="18"/>
  <c r="A1624" i="18"/>
  <c r="A1623" i="18"/>
  <c r="A1622" i="18"/>
  <c r="A1621" i="18"/>
  <c r="A1620" i="18"/>
  <c r="A1619" i="18"/>
  <c r="A1618" i="18"/>
  <c r="A1617" i="18"/>
  <c r="A1616" i="18"/>
  <c r="A1615" i="18"/>
  <c r="A1614" i="18"/>
  <c r="A1613" i="18"/>
  <c r="A1612" i="18"/>
  <c r="A1611" i="18"/>
  <c r="A1610" i="18"/>
  <c r="A1609" i="18"/>
  <c r="A1608" i="18"/>
  <c r="A1607" i="18"/>
  <c r="A1606" i="18"/>
  <c r="A1605" i="18"/>
  <c r="A1604" i="18"/>
  <c r="A1603" i="18"/>
  <c r="A1602" i="18"/>
  <c r="A1601" i="18"/>
  <c r="A1600" i="18"/>
  <c r="A1599" i="18"/>
  <c r="A1598" i="18"/>
  <c r="A1597" i="18"/>
  <c r="A1596" i="18"/>
  <c r="A1595" i="18"/>
  <c r="A1594" i="18"/>
  <c r="A1593" i="18"/>
  <c r="A1592" i="18"/>
  <c r="A1591" i="18"/>
  <c r="A1590" i="18"/>
  <c r="A1589" i="18"/>
  <c r="A1588" i="18"/>
  <c r="A1587" i="18"/>
  <c r="A1586" i="18"/>
  <c r="A1585" i="18"/>
  <c r="A1584" i="18"/>
  <c r="A1583" i="18"/>
  <c r="A1582" i="18"/>
  <c r="A1581" i="18"/>
  <c r="A1580" i="18"/>
  <c r="A1579" i="18"/>
  <c r="A1578" i="18"/>
  <c r="A1577" i="18"/>
  <c r="A1576" i="18"/>
  <c r="A1575" i="18"/>
  <c r="A1574" i="18"/>
  <c r="A1573" i="18"/>
  <c r="A1572" i="18"/>
  <c r="A1571" i="18"/>
  <c r="A1570" i="18"/>
  <c r="A1569" i="18"/>
  <c r="A1568" i="18"/>
  <c r="A1567" i="18"/>
  <c r="A1566" i="18"/>
  <c r="A1565" i="18"/>
  <c r="A1564" i="18"/>
  <c r="A1563" i="18"/>
  <c r="A1562" i="18"/>
  <c r="A1561" i="18"/>
  <c r="A1560" i="18"/>
  <c r="A1559" i="18"/>
  <c r="A1558" i="18"/>
  <c r="A1557" i="18"/>
  <c r="A1556" i="18"/>
  <c r="A1555" i="18"/>
  <c r="A1554" i="18"/>
  <c r="A1553" i="18"/>
  <c r="A1552" i="18"/>
  <c r="A1551" i="18"/>
  <c r="A1550" i="18"/>
  <c r="A1549" i="18"/>
  <c r="A1548" i="18"/>
  <c r="A1547" i="18"/>
  <c r="A1546" i="18"/>
  <c r="A1545" i="18"/>
  <c r="A1544" i="18"/>
  <c r="A1543" i="18"/>
  <c r="A1542" i="18"/>
  <c r="A1541" i="18"/>
  <c r="A1540" i="18"/>
  <c r="A1539" i="18"/>
  <c r="A1538" i="18"/>
  <c r="A1537" i="18"/>
  <c r="A1536" i="18"/>
  <c r="A1535" i="18"/>
  <c r="A1534" i="18"/>
  <c r="A1533" i="18"/>
  <c r="A1532" i="18"/>
  <c r="A1531" i="18"/>
  <c r="A1530" i="18"/>
  <c r="A1529" i="18"/>
  <c r="A1528" i="18"/>
  <c r="A1527" i="18"/>
  <c r="A1526" i="18"/>
  <c r="A1525" i="18"/>
  <c r="A1524" i="18"/>
  <c r="A1523" i="18"/>
  <c r="A1522" i="18"/>
  <c r="A1521" i="18"/>
  <c r="A1520" i="18"/>
  <c r="A1519" i="18"/>
  <c r="A1518" i="18"/>
  <c r="A1517" i="18"/>
  <c r="A1516" i="18"/>
  <c r="A1515" i="18"/>
  <c r="A1514" i="18"/>
  <c r="A1513" i="18"/>
  <c r="A1512" i="18"/>
  <c r="A1511" i="18"/>
  <c r="A1510" i="18"/>
  <c r="A1509" i="18"/>
  <c r="A1508" i="18"/>
  <c r="A1507" i="18"/>
  <c r="A1506" i="18"/>
  <c r="A1505" i="18"/>
  <c r="A1504" i="18"/>
  <c r="A1503" i="18"/>
  <c r="A1502" i="18"/>
  <c r="A1501" i="18"/>
  <c r="A1500" i="18"/>
  <c r="A1499" i="18"/>
  <c r="A1498" i="18"/>
  <c r="A1497" i="18"/>
  <c r="A1496" i="18"/>
  <c r="A1495" i="18"/>
  <c r="A1494" i="18"/>
  <c r="A1493" i="18"/>
  <c r="A1492" i="18"/>
  <c r="A1491" i="18"/>
  <c r="A1490" i="18"/>
  <c r="A1489" i="18"/>
  <c r="A1488" i="18"/>
  <c r="A1487" i="18"/>
  <c r="A1486" i="18"/>
  <c r="A1485" i="18"/>
  <c r="A1484" i="18"/>
  <c r="A1483" i="18"/>
  <c r="A1482" i="18"/>
  <c r="A1481" i="18"/>
  <c r="A1480" i="18"/>
  <c r="A1479" i="18"/>
  <c r="A1478" i="18"/>
  <c r="A1477" i="18"/>
  <c r="A1476" i="18"/>
  <c r="A1475" i="18"/>
  <c r="A1474" i="18"/>
  <c r="A1473" i="18"/>
  <c r="A1472" i="18"/>
  <c r="A1471" i="18"/>
  <c r="A1470" i="18"/>
  <c r="A1469" i="18"/>
  <c r="A1468" i="18"/>
  <c r="A1467" i="18"/>
  <c r="A1466" i="18"/>
  <c r="A1465" i="18"/>
  <c r="A1464" i="18"/>
  <c r="A1463" i="18"/>
  <c r="A1462" i="18"/>
  <c r="A1461" i="18"/>
  <c r="A1460" i="18"/>
  <c r="A1459" i="18"/>
  <c r="A1458" i="18"/>
  <c r="A1457" i="18"/>
  <c r="A1456" i="18"/>
  <c r="A1455" i="18"/>
  <c r="A1454" i="18"/>
  <c r="A1453" i="18"/>
  <c r="A1452" i="18"/>
  <c r="A1451" i="18"/>
  <c r="A1450" i="18"/>
  <c r="A1449" i="18"/>
  <c r="A1448" i="18"/>
  <c r="A1447" i="18"/>
  <c r="A1446" i="18"/>
  <c r="A1445" i="18"/>
  <c r="A1444" i="18"/>
  <c r="A1443" i="18"/>
  <c r="A1442" i="18"/>
  <c r="A1441" i="18"/>
  <c r="A1440" i="18"/>
  <c r="A1439" i="18"/>
  <c r="A1438" i="18"/>
  <c r="A1437" i="18"/>
  <c r="A1436" i="18"/>
  <c r="A1435" i="18"/>
  <c r="A1434" i="18"/>
  <c r="A1433" i="18"/>
  <c r="A1432" i="18"/>
  <c r="A1431" i="18"/>
  <c r="A1430" i="18"/>
  <c r="A1429" i="18"/>
  <c r="A1428" i="18"/>
  <c r="A1427" i="18"/>
  <c r="A1426" i="18"/>
  <c r="A1425" i="18"/>
  <c r="A1424" i="18"/>
  <c r="A1423" i="18"/>
  <c r="A1422" i="18"/>
  <c r="A1421" i="18"/>
  <c r="A1420" i="18"/>
  <c r="A1419" i="18"/>
  <c r="A1418" i="18"/>
  <c r="A1417" i="18"/>
  <c r="A1416" i="18"/>
  <c r="A1415" i="18"/>
  <c r="A1414" i="18"/>
  <c r="A1413" i="18"/>
  <c r="A1412" i="18"/>
  <c r="A1411" i="18"/>
  <c r="A1410" i="18"/>
  <c r="A1409" i="18"/>
  <c r="A1408" i="18"/>
  <c r="A1407" i="18"/>
  <c r="A1406" i="18"/>
  <c r="A1405" i="18"/>
  <c r="A1404" i="18"/>
  <c r="A1403" i="18"/>
  <c r="A1402" i="18"/>
  <c r="A1401" i="18"/>
  <c r="A1400" i="18"/>
  <c r="A1399" i="18"/>
  <c r="A1398" i="18"/>
  <c r="A1397" i="18"/>
  <c r="A1396" i="18"/>
  <c r="A1395" i="18"/>
  <c r="A1394" i="18"/>
  <c r="A1393" i="18"/>
  <c r="A1392" i="18"/>
  <c r="A1391" i="18"/>
  <c r="A1390" i="18"/>
  <c r="A1389" i="18"/>
  <c r="A1388" i="18"/>
  <c r="A1387" i="18"/>
  <c r="A1386" i="18"/>
  <c r="A1385" i="18"/>
  <c r="A1384" i="18"/>
  <c r="A1383" i="18"/>
  <c r="A1382" i="18"/>
  <c r="A1381" i="18"/>
  <c r="A1380" i="18"/>
  <c r="A1379" i="18"/>
  <c r="A1378" i="18"/>
  <c r="A1377" i="18"/>
  <c r="A1376" i="18"/>
  <c r="A1375" i="18"/>
  <c r="A1374" i="18"/>
  <c r="A1373" i="18"/>
  <c r="A1372" i="18"/>
  <c r="A1371" i="18"/>
  <c r="A1370" i="18"/>
  <c r="A1369" i="18"/>
  <c r="A1368" i="18"/>
  <c r="D1368" i="18" s="1"/>
  <c r="A1367" i="18"/>
  <c r="A1366" i="18"/>
  <c r="A1365" i="18"/>
  <c r="A1364" i="18"/>
  <c r="A1363" i="18"/>
  <c r="A1362" i="18"/>
  <c r="A1361" i="18"/>
  <c r="A1360" i="18"/>
  <c r="A1359" i="18"/>
  <c r="A1358" i="18"/>
  <c r="D1358" i="18" s="1"/>
  <c r="A1357" i="18"/>
  <c r="A1356" i="18"/>
  <c r="D1356" i="18" s="1"/>
  <c r="A1355" i="18"/>
  <c r="A1354" i="18"/>
  <c r="A1353" i="18"/>
  <c r="A1352" i="18"/>
  <c r="A1351" i="18"/>
  <c r="A1350" i="18"/>
  <c r="A1349" i="18"/>
  <c r="A1348" i="18"/>
  <c r="A1347" i="18"/>
  <c r="A1346" i="18"/>
  <c r="A1345" i="18"/>
  <c r="A1344" i="18"/>
  <c r="A1343" i="18"/>
  <c r="A1342" i="18"/>
  <c r="A1341" i="18"/>
  <c r="A1340" i="18"/>
  <c r="A1339" i="18"/>
  <c r="A1338" i="18"/>
  <c r="A1337" i="18"/>
  <c r="A1336" i="18"/>
  <c r="A1335" i="18"/>
  <c r="A1334" i="18"/>
  <c r="A1333" i="18"/>
  <c r="A1332" i="18"/>
  <c r="A1331" i="18"/>
  <c r="A1330" i="18"/>
  <c r="A1329" i="18"/>
  <c r="A1328" i="18"/>
  <c r="A1327" i="18"/>
  <c r="A1326" i="18"/>
  <c r="A1325" i="18"/>
  <c r="A1324" i="18"/>
  <c r="A1323" i="18"/>
  <c r="A1322" i="18"/>
  <c r="A1321" i="18"/>
  <c r="A1320" i="18"/>
  <c r="A1319" i="18"/>
  <c r="A1318" i="18"/>
  <c r="A1317" i="18"/>
  <c r="A1316" i="18"/>
  <c r="A1315" i="18"/>
  <c r="A1314" i="18"/>
  <c r="A1313" i="18"/>
  <c r="A1312" i="18"/>
  <c r="A1311" i="18"/>
  <c r="A1310" i="18"/>
  <c r="A1309" i="18"/>
  <c r="A1308" i="18"/>
  <c r="A1307" i="18"/>
  <c r="A1306" i="18"/>
  <c r="A1305" i="18"/>
  <c r="A1304" i="18"/>
  <c r="A1303" i="18"/>
  <c r="A1302" i="18"/>
  <c r="A1301" i="18"/>
  <c r="A1300" i="18"/>
  <c r="A1299" i="18"/>
  <c r="A1298" i="18"/>
  <c r="A1297" i="18"/>
  <c r="A1296" i="18"/>
  <c r="A1295" i="18"/>
  <c r="A1294" i="18"/>
  <c r="A1293" i="18"/>
  <c r="A1292" i="18"/>
  <c r="A1291" i="18"/>
  <c r="A1290" i="18"/>
  <c r="A1289" i="18"/>
  <c r="A1288" i="18"/>
  <c r="A1287" i="18"/>
  <c r="A1286" i="18"/>
  <c r="A1285" i="18"/>
  <c r="A1284" i="18"/>
  <c r="A1283" i="18"/>
  <c r="A1282" i="18"/>
  <c r="A1281" i="18"/>
  <c r="A1280" i="18"/>
  <c r="A1279" i="18"/>
  <c r="A1278" i="18"/>
  <c r="A1277" i="18"/>
  <c r="A1276" i="18"/>
  <c r="A1275" i="18"/>
  <c r="A1274" i="18"/>
  <c r="A1273" i="18"/>
  <c r="A1272" i="18"/>
  <c r="A1271" i="18"/>
  <c r="A1270" i="18"/>
  <c r="A1269" i="18"/>
  <c r="A1268" i="18"/>
  <c r="A1267" i="18"/>
  <c r="A1266" i="18"/>
  <c r="A1265" i="18"/>
  <c r="A1264" i="18"/>
  <c r="A1263" i="18"/>
  <c r="A1262" i="18"/>
  <c r="A1261" i="18"/>
  <c r="A1260" i="18"/>
  <c r="A1259" i="18"/>
  <c r="A1258" i="18"/>
  <c r="A1257" i="18"/>
  <c r="A1256" i="18"/>
  <c r="A1255" i="18"/>
  <c r="A1254" i="18"/>
  <c r="A1253" i="18"/>
  <c r="A1252" i="18"/>
  <c r="A1251" i="18"/>
  <c r="A1250" i="18"/>
  <c r="D1250" i="18" s="1"/>
  <c r="A1249" i="18"/>
  <c r="A1248" i="18"/>
  <c r="A1247" i="18"/>
  <c r="A1246" i="18"/>
  <c r="A1245" i="18"/>
  <c r="A1244" i="18"/>
  <c r="A1243" i="18"/>
  <c r="A1242" i="18"/>
  <c r="A1241" i="18"/>
  <c r="A1240" i="18"/>
  <c r="A1239" i="18"/>
  <c r="A1238" i="18"/>
  <c r="A1237" i="18"/>
  <c r="A1236" i="18"/>
  <c r="A1235" i="18"/>
  <c r="A1234" i="18"/>
  <c r="A1233" i="18"/>
  <c r="A1232" i="18"/>
  <c r="A1231" i="18"/>
  <c r="D1231" i="18" s="1"/>
  <c r="A1230" i="18"/>
  <c r="A1229" i="18"/>
  <c r="A1228" i="18"/>
  <c r="A1227" i="18"/>
  <c r="A1226" i="18"/>
  <c r="A1225" i="18"/>
  <c r="A1224" i="18"/>
  <c r="A1223" i="18"/>
  <c r="A1222" i="18"/>
  <c r="A1221" i="18"/>
  <c r="A1220" i="18"/>
  <c r="A1219" i="18"/>
  <c r="A1218" i="18"/>
  <c r="A1217" i="18"/>
  <c r="A1216" i="18"/>
  <c r="A1215" i="18"/>
  <c r="A1214" i="18"/>
  <c r="A1213" i="18"/>
  <c r="A1212" i="18"/>
  <c r="A1211" i="18"/>
  <c r="A1210" i="18"/>
  <c r="A1209" i="18"/>
  <c r="A1208" i="18"/>
  <c r="A1207" i="18"/>
  <c r="A1206" i="18"/>
  <c r="A1205" i="18"/>
  <c r="A1204" i="18"/>
  <c r="A1203" i="18"/>
  <c r="A1202" i="18"/>
  <c r="A1201" i="18"/>
  <c r="A1200" i="18"/>
  <c r="A1199" i="18"/>
  <c r="A1198" i="18"/>
  <c r="A1197" i="18"/>
  <c r="A1196" i="18"/>
  <c r="A1195" i="18"/>
  <c r="A1194" i="18"/>
  <c r="A1193" i="18"/>
  <c r="A1192" i="18"/>
  <c r="A1191" i="18"/>
  <c r="A1190" i="18"/>
  <c r="D1190" i="18" s="1"/>
  <c r="A1189" i="18"/>
  <c r="A1188" i="18"/>
  <c r="A1187" i="18"/>
  <c r="A1186" i="18"/>
  <c r="A1185" i="18"/>
  <c r="A1184" i="18"/>
  <c r="A1183" i="18"/>
  <c r="A1182" i="18"/>
  <c r="A1181" i="18"/>
  <c r="A1180" i="18"/>
  <c r="D1180" i="18" s="1"/>
  <c r="A1179" i="18"/>
  <c r="A1178" i="18"/>
  <c r="A1177" i="18"/>
  <c r="A1176" i="18"/>
  <c r="A1175" i="18"/>
  <c r="A1174" i="18"/>
  <c r="A1173" i="18"/>
  <c r="A1172" i="18"/>
  <c r="A1171" i="18"/>
  <c r="A1170" i="18"/>
  <c r="A1169" i="18"/>
  <c r="A1168" i="18"/>
  <c r="A1167" i="18"/>
  <c r="A1166" i="18"/>
  <c r="A1165" i="18"/>
  <c r="A1164" i="18"/>
  <c r="A1163" i="18"/>
  <c r="A1162" i="18"/>
  <c r="A1161" i="18"/>
  <c r="A1160" i="18"/>
  <c r="A1159" i="18"/>
  <c r="A1158" i="18"/>
  <c r="A1157" i="18"/>
  <c r="D1157" i="18" s="1"/>
  <c r="A1156" i="18"/>
  <c r="A1155" i="18"/>
  <c r="A1154" i="18"/>
  <c r="A1153" i="18"/>
  <c r="A1152" i="18"/>
  <c r="A1151" i="18"/>
  <c r="A1150" i="18"/>
  <c r="D1150" i="18" s="1"/>
  <c r="A1149" i="18"/>
  <c r="A1148" i="18"/>
  <c r="A1147" i="18"/>
  <c r="A1146" i="18"/>
  <c r="A1145" i="18"/>
  <c r="A1144" i="18"/>
  <c r="A1143" i="18"/>
  <c r="D1143" i="18" s="1"/>
  <c r="A1142" i="18"/>
  <c r="A1141" i="18"/>
  <c r="A1140" i="18"/>
  <c r="A1139" i="18"/>
  <c r="A1138" i="18"/>
  <c r="A1137" i="18"/>
  <c r="A1136" i="18"/>
  <c r="A1135" i="18"/>
  <c r="A1134" i="18"/>
  <c r="A1133" i="18"/>
  <c r="A1132" i="18"/>
  <c r="A1131" i="18"/>
  <c r="A1130" i="18"/>
  <c r="A1129" i="18"/>
  <c r="A1128" i="18"/>
  <c r="A1127" i="18"/>
  <c r="A1126" i="18"/>
  <c r="A1125" i="18"/>
  <c r="A1124" i="18"/>
  <c r="A1123" i="18"/>
  <c r="A1122" i="18"/>
  <c r="A1121" i="18"/>
  <c r="A1120" i="18"/>
  <c r="A1119" i="18"/>
  <c r="A1118" i="18"/>
  <c r="A1117" i="18"/>
  <c r="A1116" i="18"/>
  <c r="A1115" i="18"/>
  <c r="A1114" i="18"/>
  <c r="A1113" i="18"/>
  <c r="A1112" i="18"/>
  <c r="A1111" i="18"/>
  <c r="A1110" i="18"/>
  <c r="A1109" i="18"/>
  <c r="A1108" i="18"/>
  <c r="A1107" i="18"/>
  <c r="A1106" i="18"/>
  <c r="A1105" i="18"/>
  <c r="A1104" i="18"/>
  <c r="A1103" i="18"/>
  <c r="A1102" i="18"/>
  <c r="A1101" i="18"/>
  <c r="A1100" i="18"/>
  <c r="A1099" i="18"/>
  <c r="A1098" i="18"/>
  <c r="A1097" i="18"/>
  <c r="A1096" i="18"/>
  <c r="A1095" i="18"/>
  <c r="A1094" i="18"/>
  <c r="A1093" i="18"/>
  <c r="A1092" i="18"/>
  <c r="A1091" i="18"/>
  <c r="A1090" i="18"/>
  <c r="A1089" i="18"/>
  <c r="A1088" i="18"/>
  <c r="A1087" i="18"/>
  <c r="A1086" i="18"/>
  <c r="A1085" i="18"/>
  <c r="A1084" i="18"/>
  <c r="A1083" i="18"/>
  <c r="A1082" i="18"/>
  <c r="A1081" i="18"/>
  <c r="A1080" i="18"/>
  <c r="A1079" i="18"/>
  <c r="A1078" i="18"/>
  <c r="A1077" i="18"/>
  <c r="A1076" i="18"/>
  <c r="A1075" i="18"/>
  <c r="A1074" i="18"/>
  <c r="A1073" i="18"/>
  <c r="A1072" i="18"/>
  <c r="A1071" i="18"/>
  <c r="A1070" i="18"/>
  <c r="A1069" i="18"/>
  <c r="A1068" i="18"/>
  <c r="A1067" i="18"/>
  <c r="A1066" i="18"/>
  <c r="A1065" i="18"/>
  <c r="A1064" i="18"/>
  <c r="A1063" i="18"/>
  <c r="D1063" i="18" s="1"/>
  <c r="A1062" i="18"/>
  <c r="A1061" i="18"/>
  <c r="A1060" i="18"/>
  <c r="A1059" i="18"/>
  <c r="A1058" i="18"/>
  <c r="A1057" i="18"/>
  <c r="A1056" i="18"/>
  <c r="A1055" i="18"/>
  <c r="A1054" i="18"/>
  <c r="A1053" i="18"/>
  <c r="A1052" i="18"/>
  <c r="A1051" i="18"/>
  <c r="A1050" i="18"/>
  <c r="A1049" i="18"/>
  <c r="A1048" i="18"/>
  <c r="A1047" i="18"/>
  <c r="A1046" i="18"/>
  <c r="A1045" i="18"/>
  <c r="A1044" i="18"/>
  <c r="A1043" i="18"/>
  <c r="A1042" i="18"/>
  <c r="A1041" i="18"/>
  <c r="A1040" i="18"/>
  <c r="A1039" i="18"/>
  <c r="A1038" i="18"/>
  <c r="A1037" i="18"/>
  <c r="A1036" i="18"/>
  <c r="A1035" i="18"/>
  <c r="A1034" i="18"/>
  <c r="A1033" i="18"/>
  <c r="A1032" i="18"/>
  <c r="A1031" i="18"/>
  <c r="A1030" i="18"/>
  <c r="A1029" i="18"/>
  <c r="A1028" i="18"/>
  <c r="A1027" i="18"/>
  <c r="A1026" i="18"/>
  <c r="A1025" i="18"/>
  <c r="A1024" i="18"/>
  <c r="A1023" i="18"/>
  <c r="A1022" i="18"/>
  <c r="A1021" i="18"/>
  <c r="A1020" i="18"/>
  <c r="A1019" i="18"/>
  <c r="A1018" i="18"/>
  <c r="A1017" i="18"/>
  <c r="A1016" i="18"/>
  <c r="A1015" i="18"/>
  <c r="A1014" i="18"/>
  <c r="A1013" i="18"/>
  <c r="A1012" i="18"/>
  <c r="A1011" i="18"/>
  <c r="A1010" i="18"/>
  <c r="A1009" i="18"/>
  <c r="A1008" i="18"/>
  <c r="A1007" i="18"/>
  <c r="A1006" i="18"/>
  <c r="A1005" i="18"/>
  <c r="A1004" i="18"/>
  <c r="A1003" i="18"/>
  <c r="A1002" i="18"/>
  <c r="A1001" i="18"/>
  <c r="A1000" i="18"/>
  <c r="A999" i="18"/>
  <c r="A998" i="18"/>
  <c r="A997" i="18"/>
  <c r="A996" i="18"/>
  <c r="A995" i="18"/>
  <c r="A994" i="18"/>
  <c r="A993" i="18"/>
  <c r="A992" i="18"/>
  <c r="A991" i="18"/>
  <c r="A990" i="18"/>
  <c r="A989" i="18"/>
  <c r="A988" i="18"/>
  <c r="A987" i="18"/>
  <c r="A986" i="18"/>
  <c r="A985" i="18"/>
  <c r="A984" i="18"/>
  <c r="A983" i="18"/>
  <c r="A982" i="18"/>
  <c r="A981" i="18"/>
  <c r="A980" i="18"/>
  <c r="A979" i="18"/>
  <c r="A978" i="18"/>
  <c r="A977" i="18"/>
  <c r="A976" i="18"/>
  <c r="A975" i="18"/>
  <c r="A974" i="18"/>
  <c r="A973" i="18"/>
  <c r="A972" i="18"/>
  <c r="A971" i="18"/>
  <c r="A970" i="18"/>
  <c r="A969" i="18"/>
  <c r="A968" i="18"/>
  <c r="A967" i="18"/>
  <c r="A966" i="18"/>
  <c r="A965" i="18"/>
  <c r="A964" i="18"/>
  <c r="A963" i="18"/>
  <c r="A962" i="18"/>
  <c r="A961" i="18"/>
  <c r="A960" i="18"/>
  <c r="A959" i="18"/>
  <c r="A958" i="18"/>
  <c r="A957" i="18"/>
  <c r="A956" i="18"/>
  <c r="A955" i="18"/>
  <c r="A954" i="18"/>
  <c r="A953" i="18"/>
  <c r="A952" i="18"/>
  <c r="A951" i="18"/>
  <c r="A950" i="18"/>
  <c r="A949" i="18"/>
  <c r="A948" i="18"/>
  <c r="A947" i="18"/>
  <c r="A946" i="18"/>
  <c r="A945" i="18"/>
  <c r="A944" i="18"/>
  <c r="A943" i="18"/>
  <c r="A942" i="18"/>
  <c r="A941" i="18"/>
  <c r="A940" i="18"/>
  <c r="A939" i="18"/>
  <c r="A938" i="18"/>
  <c r="A937" i="18"/>
  <c r="A936" i="18"/>
  <c r="A935" i="18"/>
  <c r="A934" i="18"/>
  <c r="A933" i="18"/>
  <c r="A932" i="18"/>
  <c r="A931" i="18"/>
  <c r="A930" i="18"/>
  <c r="A929" i="18"/>
  <c r="A928" i="18"/>
  <c r="A927" i="18"/>
  <c r="A926" i="18"/>
  <c r="A925" i="18"/>
  <c r="A924" i="18"/>
  <c r="A923" i="18"/>
  <c r="A922" i="18"/>
  <c r="A921" i="18"/>
  <c r="A920" i="18"/>
  <c r="A919" i="18"/>
  <c r="A918" i="18"/>
  <c r="A917" i="18"/>
  <c r="A916" i="18"/>
  <c r="A915" i="18"/>
  <c r="A914" i="18"/>
  <c r="A913" i="18"/>
  <c r="A912" i="18"/>
  <c r="A911" i="18"/>
  <c r="D911" i="18" s="1"/>
  <c r="A910" i="18"/>
  <c r="A909" i="18"/>
  <c r="A908" i="18"/>
  <c r="A907" i="18"/>
  <c r="A906" i="18"/>
  <c r="A905" i="18"/>
  <c r="A904" i="18"/>
  <c r="A903" i="18"/>
  <c r="A902" i="18"/>
  <c r="A901" i="18"/>
  <c r="A900" i="18"/>
  <c r="A899" i="18"/>
  <c r="A898" i="18"/>
  <c r="A897" i="18"/>
  <c r="A896" i="18"/>
  <c r="A895" i="18"/>
  <c r="A894" i="18"/>
  <c r="A893" i="18"/>
  <c r="A892" i="18"/>
  <c r="A891" i="18"/>
  <c r="A890" i="18"/>
  <c r="A889" i="18"/>
  <c r="A888" i="18"/>
  <c r="A887" i="18"/>
  <c r="A886" i="18"/>
  <c r="A885" i="18"/>
  <c r="A884" i="18"/>
  <c r="A883" i="18"/>
  <c r="A882" i="18"/>
  <c r="A881" i="18"/>
  <c r="A880" i="18"/>
  <c r="A879" i="18"/>
  <c r="A878" i="18"/>
  <c r="A877" i="18"/>
  <c r="A876" i="18"/>
  <c r="A875" i="18"/>
  <c r="A874" i="18"/>
  <c r="A873" i="18"/>
  <c r="A872" i="18"/>
  <c r="A871" i="18"/>
  <c r="A870" i="18"/>
  <c r="A869" i="18"/>
  <c r="A868" i="18"/>
  <c r="A867" i="18"/>
  <c r="A866" i="18"/>
  <c r="A865" i="18"/>
  <c r="A864" i="18"/>
  <c r="A863" i="18"/>
  <c r="A862" i="18"/>
  <c r="A861" i="18"/>
  <c r="A860" i="18"/>
  <c r="A859" i="18"/>
  <c r="A858" i="18"/>
  <c r="A857" i="18"/>
  <c r="A856" i="18"/>
  <c r="A855" i="18"/>
  <c r="A854" i="18"/>
  <c r="A853" i="18"/>
  <c r="A852" i="18"/>
  <c r="A851" i="18"/>
  <c r="A850" i="18"/>
  <c r="A849" i="18"/>
  <c r="A848" i="18"/>
  <c r="A847" i="18"/>
  <c r="A846" i="18"/>
  <c r="A845" i="18"/>
  <c r="A844" i="18"/>
  <c r="A843" i="18"/>
  <c r="A842" i="18"/>
  <c r="A841" i="18"/>
  <c r="A840" i="18"/>
  <c r="D840" i="18" s="1"/>
  <c r="A839" i="18"/>
  <c r="A838" i="18"/>
  <c r="A837" i="18"/>
  <c r="A836" i="18"/>
  <c r="A835" i="18"/>
  <c r="A834" i="18"/>
  <c r="A833" i="18"/>
  <c r="A832" i="18"/>
  <c r="A831" i="18"/>
  <c r="A830" i="18"/>
  <c r="A829" i="18"/>
  <c r="A828" i="18"/>
  <c r="A827" i="18"/>
  <c r="A826" i="18"/>
  <c r="A825" i="18"/>
  <c r="A824" i="18"/>
  <c r="A823" i="18"/>
  <c r="A822" i="18"/>
  <c r="A821" i="18"/>
  <c r="A820" i="18"/>
  <c r="A819" i="18"/>
  <c r="A818" i="18"/>
  <c r="A817" i="18"/>
  <c r="A816" i="18"/>
  <c r="A815" i="18"/>
  <c r="A814" i="18"/>
  <c r="A813" i="18"/>
  <c r="A812" i="18"/>
  <c r="A811" i="18"/>
  <c r="A810" i="18"/>
  <c r="A809" i="18"/>
  <c r="A808" i="18"/>
  <c r="A807" i="18"/>
  <c r="A806" i="18"/>
  <c r="A805" i="18"/>
  <c r="A804" i="18"/>
  <c r="A803" i="18"/>
  <c r="A802" i="18"/>
  <c r="A801" i="18"/>
  <c r="A800" i="18"/>
  <c r="A799" i="18"/>
  <c r="A798" i="18"/>
  <c r="A797" i="18"/>
  <c r="A796" i="18"/>
  <c r="A795" i="18"/>
  <c r="A794" i="18"/>
  <c r="A793" i="18"/>
  <c r="A792" i="18"/>
  <c r="A791" i="18"/>
  <c r="A790" i="18"/>
  <c r="A789" i="18"/>
  <c r="A788" i="18"/>
  <c r="A787" i="18"/>
  <c r="A786" i="18"/>
  <c r="A785" i="18"/>
  <c r="A784" i="18"/>
  <c r="A783" i="18"/>
  <c r="A782" i="18"/>
  <c r="A781" i="18"/>
  <c r="A780" i="18"/>
  <c r="A779" i="18"/>
  <c r="A778" i="18"/>
  <c r="A777" i="18"/>
  <c r="A776" i="18"/>
  <c r="A775" i="18"/>
  <c r="A774" i="18"/>
  <c r="A773" i="18"/>
  <c r="A772" i="18"/>
  <c r="A771" i="18"/>
  <c r="A770" i="18"/>
  <c r="A769" i="18"/>
  <c r="A768" i="18"/>
  <c r="A767" i="18"/>
  <c r="A766" i="18"/>
  <c r="A765" i="18"/>
  <c r="A764" i="18"/>
  <c r="A763" i="18"/>
  <c r="A762" i="18"/>
  <c r="A761" i="18"/>
  <c r="A760" i="18"/>
  <c r="A759" i="18"/>
  <c r="A758" i="18"/>
  <c r="A757" i="18"/>
  <c r="A756" i="18"/>
  <c r="A755" i="18"/>
  <c r="A754" i="18"/>
  <c r="A753" i="18"/>
  <c r="A752" i="18"/>
  <c r="A751" i="18"/>
  <c r="A750" i="18"/>
  <c r="A749" i="18"/>
  <c r="A748" i="18"/>
  <c r="A747" i="18"/>
  <c r="A746" i="18"/>
  <c r="A745" i="18"/>
  <c r="A744" i="18"/>
  <c r="A743" i="18"/>
  <c r="A742" i="18"/>
  <c r="A741" i="18"/>
  <c r="A740" i="18"/>
  <c r="A739" i="18"/>
  <c r="A738" i="18"/>
  <c r="A737" i="18"/>
  <c r="A736" i="18"/>
  <c r="A735" i="18"/>
  <c r="A734" i="18"/>
  <c r="A733" i="18"/>
  <c r="A732" i="18"/>
  <c r="A731" i="18"/>
  <c r="A730" i="18"/>
  <c r="A729" i="18"/>
  <c r="A728" i="18"/>
  <c r="A727" i="18"/>
  <c r="A726" i="18"/>
  <c r="A725" i="18"/>
  <c r="A724" i="18"/>
  <c r="A723" i="18"/>
  <c r="A722" i="18"/>
  <c r="A721" i="18"/>
  <c r="A720" i="18"/>
  <c r="A719" i="18"/>
  <c r="A718" i="18"/>
  <c r="A717" i="18"/>
  <c r="A716" i="18"/>
  <c r="A715" i="18"/>
  <c r="A714" i="18"/>
  <c r="A713" i="18"/>
  <c r="A712" i="18"/>
  <c r="A711" i="18"/>
  <c r="A710" i="18"/>
  <c r="A709" i="18"/>
  <c r="A708" i="18"/>
  <c r="A707" i="18"/>
  <c r="A706" i="18"/>
  <c r="A705" i="18"/>
  <c r="A704" i="18"/>
  <c r="A703" i="18"/>
  <c r="A702" i="18"/>
  <c r="A701" i="18"/>
  <c r="A700" i="18"/>
  <c r="A699" i="18"/>
  <c r="A698" i="18"/>
  <c r="A697" i="18"/>
  <c r="A696" i="18"/>
  <c r="A695" i="18"/>
  <c r="A694" i="18"/>
  <c r="A693" i="18"/>
  <c r="A692" i="18"/>
  <c r="A691" i="18"/>
  <c r="A690" i="18"/>
  <c r="A689" i="18"/>
  <c r="A688" i="18"/>
  <c r="A687" i="18"/>
  <c r="A686" i="18"/>
  <c r="A685" i="18"/>
  <c r="A684" i="18"/>
  <c r="A683" i="18"/>
  <c r="A682" i="18"/>
  <c r="A681" i="18"/>
  <c r="A680" i="18"/>
  <c r="A679" i="18"/>
  <c r="A678" i="18"/>
  <c r="A677" i="18"/>
  <c r="A676" i="18"/>
  <c r="A675" i="18"/>
  <c r="A674" i="18"/>
  <c r="A673" i="18"/>
  <c r="A672" i="18"/>
  <c r="A671" i="18"/>
  <c r="A670" i="18"/>
  <c r="A669" i="18"/>
  <c r="A668" i="18"/>
  <c r="A667" i="18"/>
  <c r="A666" i="18"/>
  <c r="A665" i="18"/>
  <c r="A664" i="18"/>
  <c r="A663" i="18"/>
  <c r="A662" i="18"/>
  <c r="A661" i="18"/>
  <c r="A660" i="18"/>
  <c r="A659" i="18"/>
  <c r="A658" i="18"/>
  <c r="A657" i="18"/>
  <c r="A656" i="18"/>
  <c r="A655" i="18"/>
  <c r="A654" i="18"/>
  <c r="A653" i="18"/>
  <c r="A652" i="18"/>
  <c r="A651" i="18"/>
  <c r="A650" i="18"/>
  <c r="A649" i="18"/>
  <c r="A648" i="18"/>
  <c r="D648" i="18" s="1"/>
  <c r="A647" i="18"/>
  <c r="A646" i="18"/>
  <c r="A645" i="18"/>
  <c r="D645" i="18" s="1"/>
  <c r="A644" i="18"/>
  <c r="A643" i="18"/>
  <c r="A642" i="18"/>
  <c r="A641" i="18"/>
  <c r="A640" i="18"/>
  <c r="A639" i="18"/>
  <c r="D639" i="18" s="1"/>
  <c r="A638" i="18"/>
  <c r="A637" i="18"/>
  <c r="A636" i="18"/>
  <c r="A635" i="18"/>
  <c r="A634" i="18"/>
  <c r="A633" i="18"/>
  <c r="A632" i="18"/>
  <c r="A631" i="18"/>
  <c r="A630" i="18"/>
  <c r="A629" i="18"/>
  <c r="A628" i="18"/>
  <c r="A627" i="18"/>
  <c r="A626" i="18"/>
  <c r="A625" i="18"/>
  <c r="A624" i="18"/>
  <c r="A623" i="18"/>
  <c r="A622" i="18"/>
  <c r="A621" i="18"/>
  <c r="A620" i="18"/>
  <c r="A619" i="18"/>
  <c r="A618" i="18"/>
  <c r="A617" i="18"/>
  <c r="A616" i="18"/>
  <c r="A615" i="18"/>
  <c r="A614" i="18"/>
  <c r="A613" i="18"/>
  <c r="A612" i="18"/>
  <c r="A611" i="18"/>
  <c r="A610" i="18"/>
  <c r="A609" i="18"/>
  <c r="A608" i="18"/>
  <c r="A607" i="18"/>
  <c r="A606" i="18"/>
  <c r="A605" i="18"/>
  <c r="A604" i="18"/>
  <c r="A603" i="18"/>
  <c r="A602" i="18"/>
  <c r="A601" i="18"/>
  <c r="A600" i="18"/>
  <c r="A599" i="18"/>
  <c r="A598" i="18"/>
  <c r="A597" i="18"/>
  <c r="A596" i="18"/>
  <c r="A595" i="18"/>
  <c r="A594" i="18"/>
  <c r="A593" i="18"/>
  <c r="A592" i="18"/>
  <c r="A591" i="18"/>
  <c r="A590" i="18"/>
  <c r="A589" i="18"/>
  <c r="A588" i="18"/>
  <c r="A587" i="18"/>
  <c r="A586" i="18"/>
  <c r="A585" i="18"/>
  <c r="A584" i="18"/>
  <c r="A583" i="18"/>
  <c r="A582" i="18"/>
  <c r="A581" i="18"/>
  <c r="A580" i="18"/>
  <c r="A579" i="18"/>
  <c r="A578" i="18"/>
  <c r="A577" i="18"/>
  <c r="A576" i="18"/>
  <c r="A575" i="18"/>
  <c r="A574" i="18"/>
  <c r="A573" i="18"/>
  <c r="A572" i="18"/>
  <c r="A571" i="18"/>
  <c r="A570" i="18"/>
  <c r="A569" i="18"/>
  <c r="A568" i="18"/>
  <c r="A567" i="18"/>
  <c r="A566" i="18"/>
  <c r="A565" i="18"/>
  <c r="A564" i="18"/>
  <c r="A563" i="18"/>
  <c r="A562" i="18"/>
  <c r="A561" i="18"/>
  <c r="A560" i="18"/>
  <c r="A559" i="18"/>
  <c r="A558" i="18"/>
  <c r="A557" i="18"/>
  <c r="A556" i="18"/>
  <c r="A555" i="18"/>
  <c r="A554" i="18"/>
  <c r="A553" i="18"/>
  <c r="A552" i="18"/>
  <c r="A551" i="18"/>
  <c r="A550" i="18"/>
  <c r="A549" i="18"/>
  <c r="A548" i="18"/>
  <c r="A547" i="18"/>
  <c r="A546" i="18"/>
  <c r="A545" i="18"/>
  <c r="A544" i="18"/>
  <c r="A543" i="18"/>
  <c r="A542" i="18"/>
  <c r="A541" i="18"/>
  <c r="A540" i="18"/>
  <c r="A539" i="18"/>
  <c r="A538" i="18"/>
  <c r="A537" i="18"/>
  <c r="A536" i="18"/>
  <c r="A535" i="18"/>
  <c r="A534" i="18"/>
  <c r="A533" i="18"/>
  <c r="A532" i="18"/>
  <c r="A531" i="18"/>
  <c r="A530" i="18"/>
  <c r="A529" i="18"/>
  <c r="A528" i="18"/>
  <c r="A527" i="18"/>
  <c r="A526" i="18"/>
  <c r="A525" i="18"/>
  <c r="A524" i="18"/>
  <c r="A523" i="18"/>
  <c r="A522" i="18"/>
  <c r="A521" i="18"/>
  <c r="A520" i="18"/>
  <c r="A519" i="18"/>
  <c r="A518" i="18"/>
  <c r="A517" i="18"/>
  <c r="A516" i="18"/>
  <c r="A515" i="18"/>
  <c r="A514" i="18"/>
  <c r="A513" i="18"/>
  <c r="A512" i="18"/>
  <c r="A511" i="18"/>
  <c r="A510" i="18"/>
  <c r="A509" i="18"/>
  <c r="D509" i="18" s="1"/>
  <c r="A508" i="18"/>
  <c r="A507" i="18"/>
  <c r="A506" i="18"/>
  <c r="A505" i="18"/>
  <c r="A504" i="18"/>
  <c r="A503" i="18"/>
  <c r="A502" i="18"/>
  <c r="A501" i="18"/>
  <c r="A500" i="18"/>
  <c r="A499" i="18"/>
  <c r="A498" i="18"/>
  <c r="A497" i="18"/>
  <c r="A496" i="18"/>
  <c r="A495" i="18"/>
  <c r="A494" i="18"/>
  <c r="A493" i="18"/>
  <c r="A492" i="18"/>
  <c r="A491" i="18"/>
  <c r="A490" i="18"/>
  <c r="A489" i="18"/>
  <c r="A488" i="18"/>
  <c r="A487" i="18"/>
  <c r="A486" i="18"/>
  <c r="A485" i="18"/>
  <c r="A484" i="18"/>
  <c r="A483" i="18"/>
  <c r="A482" i="18"/>
  <c r="A481" i="18"/>
  <c r="A480" i="18"/>
  <c r="A479" i="18"/>
  <c r="A478" i="18"/>
  <c r="A477" i="18"/>
  <c r="A476" i="18"/>
  <c r="A475" i="18"/>
  <c r="A474" i="18"/>
  <c r="A473" i="18"/>
  <c r="A472" i="18"/>
  <c r="A471" i="18"/>
  <c r="A470" i="18"/>
  <c r="A469" i="18"/>
  <c r="A468" i="18"/>
  <c r="A467" i="18"/>
  <c r="A466" i="18"/>
  <c r="A465" i="18"/>
  <c r="A464" i="18"/>
  <c r="A463" i="18"/>
  <c r="A462" i="18"/>
  <c r="A461" i="18"/>
  <c r="A460" i="18"/>
  <c r="A459" i="18"/>
  <c r="A458" i="18"/>
  <c r="A457" i="18"/>
  <c r="A456" i="18"/>
  <c r="A455" i="18"/>
  <c r="A454" i="18"/>
  <c r="A453" i="18"/>
  <c r="A452" i="18"/>
  <c r="D452" i="18" s="1"/>
  <c r="A451" i="18"/>
  <c r="A450" i="18"/>
  <c r="A449" i="18"/>
  <c r="A448" i="18"/>
  <c r="A447" i="18"/>
  <c r="A446" i="18"/>
  <c r="D446" i="18" s="1"/>
  <c r="A445" i="18"/>
  <c r="A444" i="18"/>
  <c r="A443" i="18"/>
  <c r="D443" i="18" s="1"/>
  <c r="A442" i="18"/>
  <c r="A441" i="18"/>
  <c r="A440" i="18"/>
  <c r="A439" i="18"/>
  <c r="A438" i="18"/>
  <c r="A437" i="18"/>
  <c r="A436" i="18"/>
  <c r="A435" i="18"/>
  <c r="A434" i="18"/>
  <c r="A433" i="18"/>
  <c r="A432" i="18"/>
  <c r="A431" i="18"/>
  <c r="A430" i="18"/>
  <c r="A429" i="18"/>
  <c r="A428" i="18"/>
  <c r="A427" i="18"/>
  <c r="A426" i="18"/>
  <c r="A425" i="18"/>
  <c r="A424" i="18"/>
  <c r="A423" i="18"/>
  <c r="A422" i="18"/>
  <c r="A421" i="18"/>
  <c r="A420" i="18"/>
  <c r="A419" i="18"/>
  <c r="A418" i="18"/>
  <c r="A417" i="18"/>
  <c r="A416" i="18"/>
  <c r="A415" i="18"/>
  <c r="A414" i="18"/>
  <c r="A413" i="18"/>
  <c r="A412" i="18"/>
  <c r="A411" i="18"/>
  <c r="A410" i="18"/>
  <c r="A409" i="18"/>
  <c r="A408" i="18"/>
  <c r="A407" i="18"/>
  <c r="A406" i="18"/>
  <c r="A405" i="18"/>
  <c r="A404" i="18"/>
  <c r="A403" i="18"/>
  <c r="A402" i="18"/>
  <c r="A401" i="18"/>
  <c r="A400" i="18"/>
  <c r="A399" i="18"/>
  <c r="A398" i="18"/>
  <c r="A397" i="18"/>
  <c r="A396" i="18"/>
  <c r="A395" i="18"/>
  <c r="A394" i="18"/>
  <c r="A393" i="18"/>
  <c r="A392" i="18"/>
  <c r="A391" i="18"/>
  <c r="A390" i="18"/>
  <c r="A389" i="18"/>
  <c r="A388" i="18"/>
  <c r="A387" i="18"/>
  <c r="A386" i="18"/>
  <c r="A385" i="18"/>
  <c r="A384" i="18"/>
  <c r="A383" i="18"/>
  <c r="A382" i="18"/>
  <c r="A381" i="18"/>
  <c r="A380" i="18"/>
  <c r="A379" i="18"/>
  <c r="A378" i="18"/>
  <c r="A377" i="18"/>
  <c r="A376" i="18"/>
  <c r="D376" i="18" s="1"/>
  <c r="A375" i="18"/>
  <c r="A374" i="18"/>
  <c r="A373" i="18"/>
  <c r="A372" i="18"/>
  <c r="A371" i="18"/>
  <c r="A370" i="18"/>
  <c r="A369" i="18"/>
  <c r="A368" i="18"/>
  <c r="A367" i="18"/>
  <c r="A366" i="18"/>
  <c r="A365" i="18"/>
  <c r="A364" i="18"/>
  <c r="D364" i="18" s="1"/>
  <c r="A363" i="18"/>
  <c r="A362" i="18"/>
  <c r="A361" i="18"/>
  <c r="A360" i="18"/>
  <c r="A359" i="18"/>
  <c r="A358" i="18"/>
  <c r="A357" i="18"/>
  <c r="A356" i="18"/>
  <c r="A355" i="18"/>
  <c r="A354" i="18"/>
  <c r="A353" i="18"/>
  <c r="A352" i="18"/>
  <c r="A351" i="18"/>
  <c r="A350" i="18"/>
  <c r="A349" i="18"/>
  <c r="A348" i="18"/>
  <c r="A347" i="18"/>
  <c r="A346" i="18"/>
  <c r="A345" i="18"/>
  <c r="A344" i="18"/>
  <c r="A343" i="18"/>
  <c r="A342" i="18"/>
  <c r="A341" i="18"/>
  <c r="A340" i="18"/>
  <c r="A339" i="18"/>
  <c r="A338" i="18"/>
  <c r="A337" i="18"/>
  <c r="A336" i="18"/>
  <c r="A335" i="18"/>
  <c r="A334" i="18"/>
  <c r="A333" i="18"/>
  <c r="A332" i="18"/>
  <c r="A331" i="18"/>
  <c r="A330" i="18"/>
  <c r="A329" i="18"/>
  <c r="A328" i="18"/>
  <c r="A327" i="18"/>
  <c r="A326" i="18"/>
  <c r="A325" i="18"/>
  <c r="A324" i="18"/>
  <c r="A323" i="18"/>
  <c r="A322" i="18"/>
  <c r="A321" i="18"/>
  <c r="D321" i="18" s="1"/>
  <c r="A320" i="18"/>
  <c r="A319" i="18"/>
  <c r="A318" i="18"/>
  <c r="A317" i="18"/>
  <c r="A316" i="18"/>
  <c r="A315" i="18"/>
  <c r="A314" i="18"/>
  <c r="A313" i="18"/>
  <c r="A312" i="18"/>
  <c r="A311" i="18"/>
  <c r="A310" i="18"/>
  <c r="A309" i="18"/>
  <c r="A308" i="18"/>
  <c r="A307" i="18"/>
  <c r="A306" i="18"/>
  <c r="A305" i="18"/>
  <c r="A304" i="18"/>
  <c r="A303" i="18"/>
  <c r="A302" i="18"/>
  <c r="A301" i="18"/>
  <c r="A300" i="18"/>
  <c r="A299" i="18"/>
  <c r="A298" i="18"/>
  <c r="A297" i="18"/>
  <c r="A296" i="18"/>
  <c r="A295" i="18"/>
  <c r="A294" i="18"/>
  <c r="A293" i="18"/>
  <c r="A292" i="18"/>
  <c r="D292" i="18" s="1"/>
  <c r="A291" i="18"/>
  <c r="A290" i="18"/>
  <c r="A289" i="18"/>
  <c r="A288" i="18"/>
  <c r="A287" i="18"/>
  <c r="A286" i="18"/>
  <c r="A285" i="18"/>
  <c r="A284" i="18"/>
  <c r="A283" i="18"/>
  <c r="A282" i="18"/>
  <c r="A281" i="18"/>
  <c r="A280" i="18"/>
  <c r="A279" i="18"/>
  <c r="A278" i="18"/>
  <c r="A277" i="18"/>
  <c r="A276" i="18"/>
  <c r="A275" i="18"/>
  <c r="A274" i="18"/>
  <c r="A273" i="18"/>
  <c r="A272" i="18"/>
  <c r="A271" i="18"/>
  <c r="A270" i="18"/>
  <c r="A269" i="18"/>
  <c r="A268" i="18"/>
  <c r="A267" i="18"/>
  <c r="A266" i="18"/>
  <c r="A265" i="18"/>
  <c r="A264" i="18"/>
  <c r="A263" i="18"/>
  <c r="A262" i="18"/>
  <c r="D262" i="18" s="1"/>
  <c r="A261" i="18"/>
  <c r="A260" i="18"/>
  <c r="A259" i="18"/>
  <c r="A258" i="18"/>
  <c r="A257" i="18"/>
  <c r="A256" i="18"/>
  <c r="D256" i="18" s="1"/>
  <c r="A255" i="18"/>
  <c r="A254" i="18"/>
  <c r="A253" i="18"/>
  <c r="A252" i="18"/>
  <c r="A251" i="18"/>
  <c r="A250" i="18"/>
  <c r="A249" i="18"/>
  <c r="A248" i="18"/>
  <c r="A247" i="18"/>
  <c r="A246" i="18"/>
  <c r="A245" i="18"/>
  <c r="A244" i="18"/>
  <c r="D244" i="18" s="1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H15" i="15"/>
  <c r="B6" i="16"/>
  <c r="B7" i="16" s="1"/>
  <c r="B8" i="16" s="1"/>
  <c r="B9" i="16" s="1"/>
  <c r="B10" i="16" s="1"/>
  <c r="B11" i="16" s="1"/>
  <c r="B4" i="16"/>
  <c r="B3" i="16" s="1"/>
  <c r="B2" i="16" s="1"/>
  <c r="B1" i="16" s="1"/>
  <c r="D1123" i="18" l="1"/>
  <c r="D3176" i="18"/>
  <c r="D1007" i="18"/>
  <c r="D1994" i="18"/>
  <c r="D3064" i="18"/>
  <c r="D919" i="18"/>
  <c r="D1049" i="18"/>
  <c r="D1061" i="18"/>
  <c r="D1189" i="18"/>
  <c r="D951" i="18"/>
  <c r="D4415" i="18"/>
  <c r="D3504" i="18"/>
  <c r="D5096" i="18"/>
  <c r="D5172" i="18"/>
  <c r="D4677" i="18"/>
  <c r="D3168" i="18"/>
  <c r="D250" i="18"/>
  <c r="D1135" i="18"/>
  <c r="D3054" i="18"/>
  <c r="D4579" i="18"/>
  <c r="D3765" i="18"/>
  <c r="D4417" i="18"/>
  <c r="D207" i="18"/>
  <c r="D2390" i="18"/>
  <c r="D2450" i="18"/>
  <c r="D594" i="18"/>
  <c r="D4488" i="18"/>
  <c r="D1924" i="18"/>
  <c r="D3171" i="18"/>
  <c r="D4498" i="18"/>
  <c r="D4419" i="18"/>
  <c r="D1140" i="18"/>
  <c r="D1139" i="18"/>
  <c r="D3173" i="18"/>
  <c r="D895" i="18"/>
  <c r="D1117" i="18"/>
  <c r="D1911" i="18"/>
  <c r="D2001" i="18"/>
  <c r="D1949" i="18"/>
  <c r="D1006" i="18"/>
  <c r="D4680" i="18"/>
  <c r="D4681" i="18"/>
  <c r="D1019" i="18"/>
  <c r="D722" i="18"/>
  <c r="D4565" i="18"/>
  <c r="D1991" i="18"/>
  <c r="D1929" i="18"/>
  <c r="D2011" i="18"/>
  <c r="D2127" i="18"/>
  <c r="D3092" i="18"/>
  <c r="D1044" i="18"/>
  <c r="D4670" i="18"/>
  <c r="D909" i="18"/>
  <c r="D759" i="18"/>
  <c r="D1465" i="18"/>
  <c r="D4067" i="18"/>
  <c r="D2590" i="18"/>
  <c r="D537" i="18"/>
  <c r="D875" i="18"/>
  <c r="D881" i="18"/>
  <c r="D877" i="18"/>
  <c r="D855" i="18"/>
  <c r="D4364" i="18"/>
  <c r="D4427" i="18"/>
  <c r="D983" i="18"/>
  <c r="D1300" i="18"/>
  <c r="D463" i="18"/>
  <c r="D3982" i="18"/>
  <c r="D454" i="18"/>
  <c r="D462" i="18"/>
  <c r="D461" i="18"/>
  <c r="D458" i="18"/>
  <c r="D457" i="18"/>
  <c r="D460" i="18"/>
  <c r="D3984" i="18"/>
  <c r="D456" i="18"/>
  <c r="D2529" i="18"/>
  <c r="D2594" i="18"/>
  <c r="D4149" i="18"/>
  <c r="D727" i="18"/>
  <c r="D1852" i="18"/>
  <c r="D802" i="18"/>
  <c r="D4346" i="18"/>
  <c r="D2848" i="18"/>
  <c r="D2916" i="18"/>
  <c r="D4537" i="18"/>
  <c r="D1854" i="18"/>
  <c r="D1989" i="18"/>
  <c r="D1363" i="18"/>
  <c r="D4348" i="18"/>
  <c r="D804" i="18"/>
  <c r="D2851" i="18"/>
  <c r="D4343" i="18"/>
  <c r="D1816" i="18"/>
  <c r="D1085" i="18"/>
  <c r="D922" i="18"/>
  <c r="D4648" i="18"/>
  <c r="D322" i="18"/>
  <c r="D1558" i="18"/>
  <c r="D1824" i="18"/>
  <c r="D655" i="18"/>
  <c r="D2711" i="18"/>
  <c r="D2710" i="18"/>
  <c r="D1823" i="18"/>
  <c r="D2708" i="18"/>
  <c r="D652" i="18"/>
  <c r="D2706" i="18"/>
  <c r="D2506" i="18"/>
  <c r="D2688" i="18"/>
  <c r="D4171" i="18"/>
  <c r="D4170" i="18"/>
  <c r="D4168" i="18"/>
  <c r="D2689" i="18"/>
  <c r="D2692" i="18"/>
  <c r="D2691" i="18"/>
  <c r="D634" i="18"/>
  <c r="D636" i="18"/>
  <c r="D2693" i="18"/>
  <c r="D635" i="18"/>
  <c r="D629" i="18"/>
  <c r="D631" i="18"/>
  <c r="D1106" i="18"/>
  <c r="D3035" i="18"/>
  <c r="D737" i="18"/>
  <c r="D4428" i="18"/>
  <c r="D4560" i="18"/>
  <c r="D4657" i="18"/>
  <c r="D4384" i="18"/>
  <c r="D836" i="18"/>
  <c r="D4024" i="18"/>
  <c r="D2547" i="18"/>
  <c r="D814" i="18"/>
  <c r="D810" i="18"/>
  <c r="D809" i="18"/>
  <c r="D808" i="18"/>
  <c r="D807" i="18"/>
  <c r="D1887" i="18"/>
  <c r="D1884" i="18"/>
  <c r="D889" i="18"/>
  <c r="D1983" i="18"/>
  <c r="D4634" i="18"/>
  <c r="D3138" i="18"/>
  <c r="D2580" i="18"/>
  <c r="D2752" i="18"/>
  <c r="D1955" i="18"/>
  <c r="D4223" i="18"/>
  <c r="D39" i="18"/>
  <c r="D2662" i="18"/>
  <c r="D2660" i="18"/>
  <c r="D2661" i="18"/>
  <c r="D4151" i="18"/>
  <c r="D3082" i="18"/>
  <c r="D4033" i="18"/>
  <c r="D986" i="18"/>
  <c r="D731" i="18"/>
  <c r="D738" i="18"/>
  <c r="D4640" i="18"/>
  <c r="D4529" i="18"/>
  <c r="D4526" i="18"/>
  <c r="D3132" i="18"/>
  <c r="D1841" i="18"/>
  <c r="D853" i="18"/>
  <c r="D612" i="18"/>
  <c r="D850" i="18"/>
  <c r="D842" i="18"/>
  <c r="D841" i="18"/>
  <c r="D848" i="18"/>
  <c r="D4395" i="18"/>
  <c r="D1895" i="18"/>
  <c r="D3157" i="18"/>
  <c r="D1513" i="18"/>
  <c r="D982" i="18"/>
  <c r="D987" i="18"/>
  <c r="D1947" i="18"/>
  <c r="D4523" i="18"/>
  <c r="D1944" i="18"/>
  <c r="D4530" i="18"/>
  <c r="D2984" i="18"/>
  <c r="D4294" i="18"/>
  <c r="D4295" i="18"/>
  <c r="D4088" i="18"/>
  <c r="D4089" i="18"/>
  <c r="D1275" i="18"/>
  <c r="D4019" i="18"/>
  <c r="D4018" i="18"/>
  <c r="D122" i="18"/>
  <c r="D747" i="18"/>
  <c r="D1858" i="18"/>
  <c r="D748" i="18"/>
  <c r="D4079" i="18"/>
  <c r="D880" i="18"/>
  <c r="D2781" i="18"/>
  <c r="D4582" i="18"/>
  <c r="D3081" i="18"/>
  <c r="D4581" i="18"/>
  <c r="D4578" i="18"/>
  <c r="D3078" i="18"/>
  <c r="D4577" i="18"/>
  <c r="D949" i="18"/>
  <c r="D1790" i="18"/>
  <c r="D1822" i="18"/>
  <c r="D4442" i="18"/>
  <c r="D2589" i="18"/>
  <c r="D876" i="18"/>
  <c r="D1029" i="18"/>
  <c r="D885" i="18"/>
  <c r="D2930" i="18"/>
  <c r="D953" i="18"/>
  <c r="D4165" i="18"/>
  <c r="D4321" i="18"/>
  <c r="D3037" i="18"/>
  <c r="D886" i="18"/>
  <c r="D4575" i="18"/>
  <c r="D980" i="18"/>
  <c r="D742" i="18"/>
  <c r="D1109" i="18"/>
  <c r="D4383" i="18"/>
  <c r="D4381" i="18"/>
  <c r="D4382" i="18"/>
  <c r="D58" i="18"/>
  <c r="D1095" i="18"/>
  <c r="D851" i="18"/>
  <c r="D4197" i="18"/>
  <c r="D2584" i="18"/>
  <c r="D1033" i="18"/>
  <c r="D4140" i="18"/>
  <c r="D4360" i="18"/>
  <c r="D1086" i="18"/>
  <c r="D3129" i="18"/>
  <c r="D1016" i="18"/>
  <c r="D542" i="18"/>
  <c r="D4334" i="18"/>
  <c r="D948" i="18"/>
  <c r="D2571" i="18"/>
  <c r="D4482" i="18"/>
  <c r="D4479" i="18"/>
  <c r="D938" i="18"/>
  <c r="D939" i="18"/>
  <c r="D940" i="18"/>
  <c r="D942" i="18"/>
  <c r="D4484" i="18"/>
  <c r="D1934" i="18"/>
  <c r="D884" i="18"/>
  <c r="D4162" i="18"/>
  <c r="D4160" i="18"/>
  <c r="D4161" i="18"/>
  <c r="D4158" i="18"/>
  <c r="D4155" i="18"/>
  <c r="D4153" i="18"/>
  <c r="D1653" i="18"/>
  <c r="D4649" i="18"/>
  <c r="D1104" i="18"/>
  <c r="D3150" i="18"/>
  <c r="D4644" i="18"/>
  <c r="D1105" i="18"/>
  <c r="D3152" i="18"/>
  <c r="D1984" i="18"/>
  <c r="D1986" i="18"/>
  <c r="D4226" i="18"/>
  <c r="D686" i="18"/>
  <c r="D2532" i="18"/>
  <c r="D1103" i="18"/>
  <c r="D988" i="18"/>
  <c r="D4436" i="18"/>
  <c r="D4435" i="18"/>
  <c r="D4434" i="18"/>
  <c r="D4438" i="18"/>
  <c r="D4440" i="18"/>
  <c r="D4432" i="18"/>
  <c r="D4431" i="18"/>
  <c r="D1116" i="18"/>
  <c r="D3163" i="18"/>
  <c r="D4424" i="18"/>
  <c r="D883" i="18"/>
  <c r="D2629" i="18"/>
  <c r="D2974" i="18"/>
  <c r="D4472" i="18"/>
  <c r="D2973" i="18"/>
  <c r="D2970" i="18"/>
  <c r="D4469" i="18"/>
  <c r="D2969" i="18"/>
  <c r="D2968" i="18"/>
  <c r="D4477" i="18"/>
  <c r="D4476" i="18"/>
  <c r="D928" i="18"/>
  <c r="D1927" i="18"/>
  <c r="D927" i="18"/>
  <c r="D925" i="18"/>
  <c r="D2924" i="18"/>
  <c r="D4080" i="18"/>
  <c r="D4081" i="18"/>
  <c r="D546" i="18"/>
  <c r="D545" i="18"/>
  <c r="D4391" i="18"/>
  <c r="D2652" i="18"/>
  <c r="D2651" i="18"/>
  <c r="D2659" i="18"/>
  <c r="D2653" i="18"/>
  <c r="D2655" i="18"/>
  <c r="D2654" i="18"/>
  <c r="D2649" i="18"/>
  <c r="D4647" i="18"/>
  <c r="D741" i="18"/>
  <c r="D3033" i="18"/>
  <c r="D2527" i="18"/>
  <c r="D4429" i="18"/>
  <c r="D4533" i="18"/>
  <c r="D4574" i="18"/>
  <c r="D1942" i="18"/>
  <c r="D744" i="18"/>
  <c r="D4193" i="18"/>
  <c r="D743" i="18"/>
  <c r="D728" i="18"/>
  <c r="D628" i="18"/>
  <c r="D1014" i="18"/>
  <c r="D878" i="18"/>
  <c r="D1956" i="18"/>
  <c r="D1536" i="18"/>
  <c r="D4095" i="18"/>
  <c r="D4094" i="18"/>
  <c r="D4093" i="18"/>
  <c r="D4097" i="18"/>
  <c r="D4099" i="18"/>
  <c r="D4096" i="18"/>
  <c r="D559" i="18"/>
  <c r="D558" i="18"/>
  <c r="D501" i="18"/>
  <c r="D500" i="18"/>
  <c r="D499" i="18"/>
  <c r="D493" i="18"/>
  <c r="D492" i="18"/>
  <c r="D491" i="18"/>
  <c r="D496" i="18"/>
  <c r="D495" i="18"/>
  <c r="D498" i="18"/>
  <c r="D4026" i="18"/>
  <c r="D2566" i="18"/>
  <c r="D926" i="18"/>
  <c r="D3079" i="18"/>
  <c r="D932" i="18"/>
  <c r="D2591" i="18"/>
  <c r="D1023" i="18"/>
  <c r="D4568" i="18"/>
  <c r="D1987" i="18"/>
  <c r="D1775" i="18"/>
  <c r="D1809" i="18"/>
  <c r="D4538" i="18"/>
  <c r="D4539" i="18"/>
  <c r="D3039" i="18"/>
  <c r="D1091" i="18"/>
  <c r="D991" i="18"/>
  <c r="D1471" i="18"/>
  <c r="D4090" i="18"/>
  <c r="D4091" i="18"/>
  <c r="D554" i="18"/>
  <c r="D181" i="18"/>
  <c r="D490" i="18"/>
  <c r="D3077" i="18"/>
  <c r="D3153" i="18"/>
  <c r="D890" i="18"/>
  <c r="D729" i="18"/>
  <c r="D1082" i="18"/>
  <c r="D3038" i="18"/>
  <c r="D3154" i="18"/>
  <c r="D1024" i="18"/>
  <c r="D4561" i="18"/>
  <c r="D861" i="18"/>
  <c r="D860" i="18"/>
  <c r="D858" i="18"/>
  <c r="D868" i="18"/>
  <c r="D3147" i="18"/>
  <c r="D1011" i="18"/>
  <c r="D4558" i="18"/>
  <c r="D1979" i="18"/>
  <c r="D930" i="18"/>
  <c r="D3048" i="18"/>
  <c r="D1948" i="18"/>
  <c r="D1009" i="18"/>
  <c r="D4549" i="18"/>
  <c r="D1003" i="18"/>
  <c r="D1005" i="18"/>
  <c r="D847" i="18"/>
  <c r="D891" i="18"/>
  <c r="D1364" i="18"/>
  <c r="D805" i="18"/>
  <c r="D806" i="18"/>
  <c r="D2853" i="18"/>
  <c r="D2852" i="18"/>
  <c r="D1770" i="18"/>
  <c r="D857" i="18"/>
  <c r="D654" i="18"/>
  <c r="D2401" i="18"/>
  <c r="D4300" i="18"/>
  <c r="D4298" i="18"/>
  <c r="D4299" i="18"/>
  <c r="D4462" i="18"/>
  <c r="D3185" i="18"/>
  <c r="D2523" i="18"/>
  <c r="D716" i="18"/>
  <c r="D2990" i="18"/>
  <c r="D2922" i="18"/>
  <c r="D488" i="18"/>
  <c r="D4021" i="18"/>
  <c r="D4086" i="18"/>
  <c r="D1434" i="18"/>
  <c r="D2640" i="18"/>
  <c r="D1787" i="18"/>
  <c r="D1786" i="18"/>
  <c r="D2645" i="18"/>
  <c r="D1788" i="18"/>
  <c r="D2644" i="18"/>
  <c r="D2643" i="18"/>
  <c r="D1789" i="18"/>
  <c r="D2648" i="18"/>
  <c r="D2647" i="18"/>
  <c r="D2646" i="18"/>
  <c r="D4664" i="18"/>
  <c r="D4491" i="18"/>
  <c r="D945" i="18"/>
  <c r="D1122" i="18"/>
  <c r="D1999" i="18"/>
  <c r="D1482" i="18"/>
  <c r="D2967" i="18"/>
  <c r="D4466" i="18"/>
  <c r="D4465" i="18"/>
  <c r="D2965" i="18"/>
  <c r="D3182" i="18"/>
  <c r="D2959" i="18"/>
  <c r="D1840" i="18"/>
  <c r="D852" i="18"/>
  <c r="D2929" i="18"/>
  <c r="D4567" i="18"/>
  <c r="D1951" i="18"/>
  <c r="D2395" i="18"/>
  <c r="D3958" i="18"/>
  <c r="D4098" i="18"/>
  <c r="D480" i="18"/>
  <c r="D817" i="18"/>
  <c r="D2986" i="18"/>
  <c r="D4460" i="18"/>
  <c r="D4667" i="18"/>
  <c r="D719" i="18"/>
  <c r="D917" i="18"/>
  <c r="D2541" i="18"/>
  <c r="D916" i="18"/>
  <c r="D550" i="18"/>
  <c r="D4543" i="18"/>
  <c r="D4544" i="18"/>
  <c r="D2526" i="18"/>
  <c r="D4399" i="18"/>
  <c r="D4423" i="18"/>
  <c r="D2915" i="18"/>
  <c r="D4590" i="18"/>
  <c r="D3882" i="18"/>
  <c r="D4519" i="18"/>
  <c r="D3618" i="18"/>
  <c r="D1393" i="18"/>
  <c r="D1165" i="18"/>
  <c r="D838" i="18"/>
  <c r="D3238" i="18"/>
  <c r="D3786" i="18"/>
  <c r="D2069" i="18"/>
  <c r="D3944" i="18"/>
  <c r="D3674" i="18"/>
  <c r="D2703" i="18"/>
  <c r="D2971" i="18"/>
  <c r="D5064" i="18"/>
  <c r="D5171" i="18"/>
  <c r="D792" i="18"/>
  <c r="D4615" i="18"/>
  <c r="D1256" i="18"/>
  <c r="D2326" i="18"/>
  <c r="D3566" i="18"/>
  <c r="D3587" i="18"/>
  <c r="D1856" i="18"/>
  <c r="D2593" i="18"/>
  <c r="D1913" i="18"/>
  <c r="D4625" i="18"/>
  <c r="D3810" i="18"/>
  <c r="D4926" i="18"/>
  <c r="D3914" i="18"/>
  <c r="D2520" i="18"/>
  <c r="D1867" i="18"/>
  <c r="D4986" i="18"/>
  <c r="D4324" i="18"/>
  <c r="D650" i="18"/>
  <c r="D430" i="18"/>
  <c r="D4332" i="18"/>
  <c r="D3365" i="18"/>
  <c r="D2385" i="18"/>
  <c r="D2305" i="18"/>
  <c r="D632" i="18"/>
  <c r="D265" i="18"/>
  <c r="D441" i="18"/>
  <c r="D453" i="18"/>
  <c r="D2489" i="18"/>
  <c r="D3008" i="18"/>
  <c r="D3363" i="18"/>
  <c r="D4474" i="18"/>
  <c r="D5077" i="18"/>
  <c r="D3520" i="18"/>
  <c r="D5249" i="18"/>
  <c r="D3733" i="18"/>
  <c r="D3556" i="18"/>
  <c r="D1077" i="18"/>
  <c r="D3642" i="18"/>
  <c r="D2223" i="18"/>
  <c r="D208" i="18"/>
  <c r="D3584" i="18"/>
  <c r="D5221" i="18"/>
  <c r="D175" i="18"/>
  <c r="D3959" i="18"/>
  <c r="D4734" i="18"/>
  <c r="D2144" i="18"/>
  <c r="D3777" i="18"/>
  <c r="D4964" i="18"/>
  <c r="D3452" i="18"/>
  <c r="D3255" i="18"/>
  <c r="D4445" i="18"/>
  <c r="D3606" i="18"/>
  <c r="D3762" i="18"/>
  <c r="D765" i="18"/>
  <c r="D2701" i="18"/>
  <c r="D2705" i="18"/>
  <c r="D3622" i="18"/>
  <c r="D4172" i="18"/>
  <c r="D4316" i="18"/>
  <c r="D4998" i="18"/>
  <c r="D2564" i="18"/>
  <c r="D1672" i="18"/>
  <c r="D2155" i="18"/>
  <c r="D5118" i="18"/>
  <c r="D3725" i="18"/>
  <c r="D3530" i="18"/>
  <c r="D1897" i="18"/>
  <c r="D1394" i="18"/>
  <c r="D3682" i="18"/>
  <c r="D50" i="18"/>
  <c r="D435" i="18"/>
  <c r="D2908" i="18"/>
  <c r="D2817" i="18"/>
  <c r="D4188" i="18"/>
  <c r="D3480" i="18"/>
  <c r="D1497" i="18"/>
  <c r="D2940" i="18"/>
  <c r="D4221" i="18"/>
  <c r="D419" i="18"/>
  <c r="D918" i="18"/>
  <c r="D954" i="18"/>
  <c r="D966" i="18"/>
  <c r="D994" i="18"/>
  <c r="D1154" i="18"/>
  <c r="D2567" i="18"/>
  <c r="D2573" i="18"/>
  <c r="D3481" i="18"/>
  <c r="D3542" i="18"/>
  <c r="D2821" i="18"/>
  <c r="D784" i="18"/>
  <c r="D3057" i="18"/>
  <c r="D4283" i="18"/>
  <c r="D119" i="18"/>
  <c r="D1129" i="18"/>
  <c r="D3490" i="18"/>
  <c r="D2519" i="18"/>
  <c r="D711" i="18"/>
  <c r="D2819" i="18"/>
  <c r="D3493" i="18"/>
  <c r="D4336" i="18"/>
  <c r="D2918" i="18"/>
  <c r="D2568" i="18"/>
  <c r="D2814" i="18"/>
  <c r="D4218" i="18"/>
  <c r="D3059" i="18"/>
  <c r="D2985" i="18"/>
  <c r="D3043" i="18"/>
  <c r="D3876" i="18"/>
  <c r="D2420" i="18"/>
  <c r="D2820" i="18"/>
  <c r="D2755" i="18"/>
  <c r="D4282" i="18"/>
  <c r="D4195" i="18"/>
  <c r="D2907" i="18"/>
  <c r="D3796" i="18"/>
  <c r="D3028" i="18"/>
  <c r="D4194" i="18"/>
  <c r="D5151" i="18"/>
  <c r="D2906" i="18"/>
  <c r="D2815" i="18"/>
  <c r="D4371" i="18"/>
  <c r="D4219" i="18"/>
  <c r="D1623" i="18"/>
  <c r="D2823" i="18"/>
  <c r="D512" i="18"/>
  <c r="D3323" i="18"/>
  <c r="D1661" i="18"/>
  <c r="D3095" i="18"/>
  <c r="D1938" i="18"/>
  <c r="D2090" i="18"/>
  <c r="D4207" i="18"/>
  <c r="D1812" i="18"/>
  <c r="D1490" i="18"/>
  <c r="D1777" i="18"/>
  <c r="D1724" i="18"/>
  <c r="D4189" i="18"/>
  <c r="D602" i="18"/>
  <c r="D1496" i="18"/>
  <c r="D571" i="18"/>
  <c r="D2955" i="18"/>
  <c r="D690" i="18"/>
  <c r="D689" i="18"/>
  <c r="D330" i="18"/>
  <c r="D1728" i="18"/>
  <c r="D1662" i="18"/>
  <c r="D3337" i="18"/>
  <c r="D3332" i="18"/>
  <c r="D4278" i="18"/>
  <c r="D702" i="18"/>
  <c r="D3336" i="18"/>
  <c r="D1635" i="18"/>
  <c r="D583" i="18"/>
  <c r="D1725" i="18"/>
  <c r="D682" i="18"/>
  <c r="D566" i="18"/>
  <c r="D2574" i="18"/>
  <c r="D563" i="18"/>
  <c r="D2995" i="18"/>
  <c r="D1638" i="18"/>
  <c r="D3333" i="18"/>
  <c r="D703" i="18"/>
  <c r="D2601" i="18"/>
  <c r="D3026" i="18"/>
  <c r="D3335" i="18"/>
  <c r="D1489" i="18"/>
  <c r="D331" i="18"/>
  <c r="D1634" i="18"/>
  <c r="D1713" i="18"/>
  <c r="D1073" i="18"/>
  <c r="D585" i="18"/>
  <c r="D592" i="18"/>
  <c r="D2563" i="18"/>
  <c r="D589" i="18"/>
  <c r="D1488" i="18"/>
  <c r="D1659" i="18"/>
  <c r="D1723" i="18"/>
  <c r="D1727" i="18"/>
  <c r="D4281" i="18"/>
  <c r="D1487" i="18"/>
  <c r="D2773" i="18"/>
  <c r="D1637" i="18"/>
  <c r="D1503" i="18"/>
  <c r="D4279" i="18"/>
  <c r="D603" i="18"/>
  <c r="D361" i="18"/>
  <c r="D337" i="18"/>
  <c r="D2575" i="18"/>
  <c r="D680" i="18"/>
  <c r="D371" i="18"/>
  <c r="D3334" i="18"/>
  <c r="D1504" i="18"/>
  <c r="D3387" i="18"/>
  <c r="D780" i="18"/>
  <c r="D2170" i="18"/>
  <c r="D561" i="18"/>
  <c r="D366" i="18"/>
  <c r="D621" i="18"/>
  <c r="D620" i="18"/>
  <c r="D2800" i="18"/>
  <c r="D794" i="18"/>
  <c r="D370" i="18"/>
  <c r="D706" i="18"/>
  <c r="D3600" i="18"/>
  <c r="D619" i="18"/>
  <c r="D709" i="18"/>
  <c r="D4928" i="18"/>
  <c r="D332" i="18"/>
  <c r="D2407" i="18"/>
  <c r="D707" i="18"/>
  <c r="D2737" i="18"/>
  <c r="D617" i="18"/>
  <c r="D4373" i="18"/>
  <c r="D333" i="18"/>
  <c r="D2419" i="18"/>
  <c r="D753" i="18"/>
  <c r="D2736" i="18"/>
  <c r="D2634" i="18"/>
  <c r="D5190" i="18"/>
  <c r="D348" i="18"/>
  <c r="D367" i="18"/>
  <c r="D622" i="18"/>
  <c r="D708" i="18"/>
  <c r="D346" i="18"/>
  <c r="D2408" i="18"/>
  <c r="D829" i="18"/>
  <c r="D614" i="18"/>
  <c r="D2635" i="18"/>
  <c r="D2638" i="18"/>
  <c r="D684" i="18"/>
  <c r="D584" i="18"/>
  <c r="D12" i="18"/>
  <c r="D3234" i="18"/>
  <c r="D560" i="18"/>
  <c r="D685" i="18"/>
  <c r="D2421" i="18"/>
  <c r="D2738" i="18"/>
  <c r="D565" i="18"/>
  <c r="D2042" i="18"/>
  <c r="D618" i="18"/>
  <c r="D586" i="18"/>
  <c r="D347" i="18"/>
  <c r="D2422" i="18"/>
  <c r="D1509" i="18"/>
  <c r="D615" i="18"/>
  <c r="D760" i="18"/>
  <c r="D562" i="18"/>
  <c r="D564" i="18"/>
  <c r="D754" i="18"/>
  <c r="D372" i="18"/>
  <c r="D2983" i="18"/>
  <c r="D588" i="18"/>
  <c r="D349" i="18"/>
  <c r="D2739" i="18"/>
  <c r="D623" i="18"/>
  <c r="D3386" i="18"/>
  <c r="D301" i="18"/>
  <c r="D1692" i="18"/>
  <c r="D4626" i="18"/>
  <c r="D1616" i="18"/>
  <c r="D3389" i="18"/>
  <c r="D1600" i="18"/>
  <c r="D1598" i="18"/>
  <c r="D4258" i="18"/>
  <c r="D4746" i="18"/>
  <c r="D2778" i="18"/>
  <c r="D2040" i="18"/>
  <c r="D658" i="18"/>
  <c r="D275" i="18"/>
  <c r="D756" i="18"/>
  <c r="D3378" i="18"/>
  <c r="D2036" i="18"/>
  <c r="D514" i="18"/>
  <c r="D1759" i="18"/>
  <c r="D1905" i="18"/>
  <c r="D1764" i="18"/>
  <c r="D307" i="18"/>
  <c r="D1631" i="18"/>
  <c r="D2579" i="18"/>
  <c r="D2743" i="18"/>
  <c r="D1518" i="18"/>
  <c r="D3186" i="18"/>
  <c r="D3242" i="18"/>
  <c r="D4902" i="18"/>
  <c r="D1216" i="18"/>
  <c r="D2954" i="18"/>
  <c r="D2786" i="18"/>
  <c r="D2442" i="18"/>
  <c r="D2525" i="18"/>
  <c r="D3541" i="18"/>
  <c r="D1483" i="18"/>
  <c r="D2744" i="18"/>
  <c r="D2996" i="18"/>
  <c r="D1388" i="18"/>
  <c r="D660" i="18"/>
  <c r="D145" i="18"/>
  <c r="D109" i="18"/>
  <c r="D474" i="18"/>
  <c r="D4339" i="18"/>
  <c r="D1676" i="18"/>
  <c r="D1893" i="18"/>
  <c r="D4464" i="18"/>
  <c r="D2989" i="18"/>
  <c r="D2443" i="18"/>
  <c r="D2125" i="18"/>
  <c r="D2185" i="18"/>
  <c r="D2249" i="18"/>
  <c r="D3967" i="18"/>
  <c r="D2745" i="18"/>
  <c r="D3271" i="18"/>
  <c r="D2598" i="18"/>
  <c r="D2960" i="18"/>
  <c r="D4072" i="18"/>
  <c r="D28" i="18"/>
  <c r="D1076" i="18"/>
  <c r="D3916" i="18"/>
  <c r="D4955" i="18"/>
  <c r="D2599" i="18"/>
  <c r="D1778" i="18"/>
  <c r="D1962" i="18"/>
  <c r="D465" i="18"/>
  <c r="D3534" i="18"/>
  <c r="D4374" i="18"/>
  <c r="D2885" i="18"/>
  <c r="D3325" i="18"/>
  <c r="D1229" i="18"/>
  <c r="D2763" i="18"/>
  <c r="D1651" i="18"/>
  <c r="D1677" i="18"/>
  <c r="D1411" i="18"/>
  <c r="D1384" i="18"/>
  <c r="D417" i="18"/>
  <c r="D429" i="18"/>
  <c r="D3620" i="18"/>
  <c r="D2787" i="18"/>
  <c r="D1722" i="18"/>
  <c r="D1731" i="18"/>
  <c r="D1386" i="18"/>
  <c r="D2417" i="18"/>
  <c r="D4723" i="18"/>
  <c r="D4755" i="18"/>
  <c r="D3548" i="18"/>
  <c r="D1678" i="18"/>
  <c r="D1258" i="18"/>
  <c r="D4951" i="18"/>
  <c r="D1227" i="18"/>
  <c r="D2621" i="18"/>
  <c r="D1502" i="18"/>
  <c r="D4048" i="18"/>
  <c r="D4064" i="18"/>
  <c r="D4075" i="18"/>
  <c r="D1680" i="18"/>
  <c r="D414" i="18"/>
  <c r="D1288" i="18"/>
  <c r="D1974" i="18"/>
  <c r="D3001" i="18"/>
  <c r="D2600" i="18"/>
  <c r="D2550" i="18"/>
  <c r="D1499" i="18"/>
  <c r="D2882" i="18"/>
  <c r="D4192" i="18"/>
  <c r="D4220" i="18"/>
  <c r="D1720" i="18"/>
  <c r="D4231" i="18"/>
  <c r="D1512" i="18"/>
  <c r="D93" i="18"/>
  <c r="D515" i="18"/>
  <c r="D3049" i="18"/>
  <c r="D3074" i="18"/>
  <c r="D1960" i="18"/>
  <c r="D4654" i="18"/>
  <c r="D2762" i="18"/>
  <c r="D1674" i="18"/>
  <c r="D468" i="18"/>
  <c r="D237" i="18"/>
  <c r="D2197" i="18"/>
  <c r="D2597" i="18"/>
  <c r="D1813" i="18"/>
  <c r="D98" i="18"/>
  <c r="D3251" i="18"/>
  <c r="D3684" i="18"/>
  <c r="D2537" i="18"/>
  <c r="D2880" i="18"/>
  <c r="D4286" i="18"/>
  <c r="D1719" i="18"/>
  <c r="D268" i="18"/>
  <c r="D2074" i="18"/>
  <c r="D3781" i="18"/>
  <c r="D4692" i="18"/>
  <c r="D2595" i="18"/>
  <c r="D2592" i="18"/>
  <c r="D2531" i="18"/>
  <c r="D2440" i="18"/>
  <c r="D3514" i="18"/>
  <c r="D4216" i="18"/>
  <c r="D755" i="18"/>
  <c r="D2748" i="18"/>
  <c r="D4126" i="18"/>
  <c r="D513" i="18"/>
  <c r="D33" i="18"/>
  <c r="D2879" i="18"/>
  <c r="D298" i="18"/>
  <c r="D1520" i="18"/>
  <c r="D178" i="18"/>
  <c r="D2174" i="18"/>
  <c r="D167" i="18"/>
  <c r="D2988" i="18"/>
  <c r="D3030" i="18"/>
  <c r="D2914" i="18"/>
  <c r="D752" i="18"/>
  <c r="D793" i="18"/>
  <c r="D828" i="18"/>
  <c r="D1045" i="18"/>
  <c r="D2428" i="18"/>
  <c r="D1477" i="18"/>
  <c r="D1706" i="18"/>
  <c r="D2427" i="18"/>
  <c r="D2432" i="18"/>
  <c r="D1619" i="18"/>
  <c r="D1644" i="18"/>
  <c r="D1640" i="18"/>
  <c r="D2425" i="18"/>
  <c r="D1478" i="18"/>
  <c r="D2426" i="18"/>
  <c r="D1476" i="18"/>
  <c r="D1475" i="18"/>
  <c r="D1642" i="18"/>
  <c r="D1617" i="18"/>
  <c r="D1491" i="18"/>
  <c r="D2433" i="18"/>
  <c r="D1618" i="18"/>
  <c r="D2430" i="18"/>
  <c r="D2424" i="18"/>
  <c r="D1709" i="18"/>
  <c r="D1493" i="18"/>
  <c r="D1641" i="18"/>
  <c r="D1707" i="18"/>
  <c r="D2431" i="18"/>
  <c r="D1494" i="18"/>
  <c r="D2429" i="18"/>
  <c r="D1639" i="18"/>
  <c r="D1708" i="18"/>
  <c r="D4051" i="18"/>
  <c r="D1492" i="18"/>
  <c r="D749" i="18"/>
  <c r="D831" i="18"/>
  <c r="D4366" i="18"/>
  <c r="D4039" i="18"/>
  <c r="D2628" i="18"/>
  <c r="D2631" i="18"/>
  <c r="D4185" i="18"/>
  <c r="D4182" i="18"/>
  <c r="D4272" i="18"/>
  <c r="D4208" i="18"/>
  <c r="D4181" i="18"/>
  <c r="D4057" i="18"/>
  <c r="D4183" i="18"/>
  <c r="D4274" i="18"/>
  <c r="D2623" i="18"/>
  <c r="D2633" i="18"/>
  <c r="D4204" i="18"/>
  <c r="D4273" i="18"/>
  <c r="D4041" i="18"/>
  <c r="D2632" i="18"/>
  <c r="D4206" i="18"/>
  <c r="D4056" i="18"/>
  <c r="D2630" i="18"/>
  <c r="D4209" i="18"/>
  <c r="D4054" i="18"/>
  <c r="D4271" i="18"/>
  <c r="D4270" i="18"/>
  <c r="D4184" i="18"/>
  <c r="D4038" i="18"/>
  <c r="D4275" i="18"/>
  <c r="D4205" i="18"/>
  <c r="D4180" i="18"/>
  <c r="D171" i="18"/>
  <c r="D1466" i="18"/>
  <c r="D1780" i="18"/>
  <c r="D3595" i="18"/>
  <c r="D1815" i="18"/>
  <c r="D2994" i="18"/>
  <c r="D3029" i="18"/>
  <c r="D2919" i="18"/>
  <c r="D2953" i="18"/>
  <c r="D4040" i="18"/>
  <c r="D1705" i="18"/>
  <c r="D1710" i="18"/>
  <c r="D165" i="18"/>
  <c r="D761" i="18"/>
  <c r="D3553" i="18"/>
  <c r="D801" i="18"/>
  <c r="D2624" i="18"/>
  <c r="D1548" i="18"/>
  <c r="D1683" i="18"/>
  <c r="D1567" i="18"/>
  <c r="D1572" i="18"/>
  <c r="D1570" i="18"/>
  <c r="D1546" i="18"/>
  <c r="D1430" i="18"/>
  <c r="D1421" i="18"/>
  <c r="D1472" i="18"/>
  <c r="D3018" i="18"/>
  <c r="D4109" i="18"/>
  <c r="D4137" i="18"/>
  <c r="D3993" i="18"/>
  <c r="D4006" i="18"/>
  <c r="D4353" i="18"/>
  <c r="D4132" i="18"/>
  <c r="D1613" i="18"/>
  <c r="D4250" i="18"/>
  <c r="D1608" i="18"/>
  <c r="D2627" i="18"/>
  <c r="D2626" i="18"/>
  <c r="D1615" i="18"/>
  <c r="D2449" i="18"/>
  <c r="D2515" i="18"/>
  <c r="D4034" i="18"/>
  <c r="D4201" i="18"/>
  <c r="D4267" i="18"/>
  <c r="D4199" i="18"/>
  <c r="D1958" i="18"/>
  <c r="D4356" i="18"/>
  <c r="D4012" i="18"/>
  <c r="D4138" i="18"/>
  <c r="D4117" i="18"/>
  <c r="D3994" i="18"/>
  <c r="D4010" i="18"/>
  <c r="D4389" i="18"/>
  <c r="D692" i="18"/>
  <c r="D574" i="18"/>
  <c r="D696" i="18"/>
  <c r="D573" i="18"/>
  <c r="D758" i="18"/>
  <c r="D600" i="18"/>
  <c r="D2937" i="18"/>
  <c r="D693" i="18"/>
  <c r="D576" i="18"/>
  <c r="D339" i="18"/>
  <c r="D357" i="18"/>
  <c r="D601" i="18"/>
  <c r="D1914" i="18"/>
  <c r="D1950" i="18"/>
  <c r="D4330" i="18"/>
  <c r="D4256" i="18"/>
  <c r="D788" i="18"/>
  <c r="D830" i="18"/>
  <c r="D152" i="18"/>
  <c r="D3390" i="18"/>
  <c r="D1441" i="18"/>
  <c r="D1833" i="18"/>
  <c r="D1699" i="18"/>
  <c r="D1588" i="18"/>
  <c r="D1439" i="18"/>
  <c r="D1586" i="18"/>
  <c r="D1564" i="18"/>
  <c r="D1702" i="18"/>
  <c r="D1589" i="18"/>
  <c r="D2038" i="18"/>
  <c r="D1440" i="18"/>
  <c r="D4191" i="18"/>
  <c r="D4214" i="18"/>
  <c r="D3468" i="18"/>
  <c r="D4058" i="18"/>
  <c r="D4280" i="18"/>
  <c r="D4212" i="18"/>
  <c r="D4043" i="18"/>
  <c r="D4215" i="18"/>
  <c r="D4337" i="18"/>
  <c r="D4045" i="18"/>
  <c r="D4210" i="18"/>
  <c r="D416" i="18"/>
  <c r="D1094" i="18"/>
  <c r="D5193" i="18"/>
  <c r="D4042" i="18"/>
  <c r="D3060" i="18"/>
  <c r="D2605" i="18"/>
  <c r="D4186" i="18"/>
  <c r="D699" i="18"/>
  <c r="D1442" i="18"/>
  <c r="D481" i="18"/>
  <c r="D3817" i="18"/>
  <c r="D4923" i="18"/>
  <c r="D2780" i="18"/>
  <c r="D2032" i="18"/>
  <c r="D1741" i="18"/>
  <c r="D27" i="18"/>
  <c r="D3189" i="18"/>
  <c r="D3491" i="18"/>
  <c r="D3327" i="18"/>
  <c r="D605" i="18"/>
  <c r="D2033" i="18"/>
  <c r="D1426" i="18"/>
  <c r="D2920" i="18"/>
  <c r="D4331" i="18"/>
  <c r="D4397" i="18"/>
  <c r="D1270" i="18"/>
  <c r="D1836" i="18"/>
  <c r="D4071" i="18"/>
  <c r="D2808" i="18"/>
  <c r="D4291" i="18"/>
  <c r="D2911" i="18"/>
  <c r="D4288" i="18"/>
  <c r="D609" i="18"/>
  <c r="D2096" i="18"/>
  <c r="D2116" i="18"/>
  <c r="D2552" i="18"/>
  <c r="D1501" i="18"/>
  <c r="D4187" i="18"/>
  <c r="D4276" i="18"/>
  <c r="D4239" i="18"/>
  <c r="D1629" i="18"/>
  <c r="D1721" i="18"/>
  <c r="D2941" i="18"/>
  <c r="D701" i="18"/>
  <c r="D3376" i="18"/>
  <c r="D2900" i="18"/>
  <c r="D1479" i="18"/>
  <c r="D1481" i="18"/>
  <c r="D1606" i="18"/>
  <c r="D1375" i="18"/>
  <c r="D1700" i="18"/>
  <c r="D673" i="18"/>
  <c r="D1801" i="18"/>
  <c r="D1796" i="18"/>
  <c r="D1831" i="18"/>
  <c r="D3928" i="18"/>
  <c r="D2902" i="18"/>
  <c r="D2604" i="18"/>
  <c r="D306" i="18"/>
  <c r="D820" i="18"/>
  <c r="D524" i="18"/>
  <c r="D1761" i="18"/>
  <c r="D2559" i="18"/>
  <c r="D1714" i="18"/>
  <c r="D277" i="18"/>
  <c r="D1554" i="18"/>
  <c r="D3467" i="18"/>
  <c r="D2999" i="18"/>
  <c r="D2543" i="18"/>
  <c r="D1716" i="18"/>
  <c r="D3245" i="18"/>
  <c r="D4660" i="18"/>
  <c r="D1486" i="18"/>
  <c r="D2544" i="18"/>
  <c r="D1771" i="18"/>
  <c r="D1468" i="18"/>
  <c r="D4260" i="18"/>
  <c r="D4001" i="18"/>
  <c r="D4144" i="18"/>
  <c r="D2416" i="18"/>
  <c r="D3281" i="18"/>
  <c r="D3531" i="18"/>
  <c r="D3790" i="18"/>
  <c r="D3814" i="18"/>
  <c r="D1500" i="18"/>
  <c r="D2939" i="18"/>
  <c r="D582" i="18"/>
  <c r="D4211" i="18"/>
  <c r="D4372" i="18"/>
  <c r="D1632" i="18"/>
  <c r="D3330" i="18"/>
  <c r="D344" i="18"/>
  <c r="D797" i="18"/>
  <c r="D3388" i="18"/>
  <c r="D1495" i="18"/>
  <c r="D1625" i="18"/>
  <c r="D1906" i="18"/>
  <c r="D274" i="18"/>
  <c r="D1587" i="18"/>
  <c r="D1604" i="18"/>
  <c r="D1925" i="18"/>
  <c r="D4390" i="18"/>
  <c r="D469" i="18"/>
  <c r="D657" i="18"/>
  <c r="D1387" i="18"/>
  <c r="D1374" i="18"/>
  <c r="D299" i="18"/>
  <c r="D466" i="18"/>
  <c r="D1408" i="18"/>
  <c r="D1385" i="18"/>
  <c r="D269" i="18"/>
  <c r="D776" i="18"/>
  <c r="D2177" i="18"/>
  <c r="D1834" i="18"/>
  <c r="D5195" i="18"/>
  <c r="D5199" i="18"/>
  <c r="D3495" i="18"/>
  <c r="D3547" i="18"/>
  <c r="D4046" i="18"/>
  <c r="D3478" i="18"/>
  <c r="D4065" i="18"/>
  <c r="D4062" i="18"/>
  <c r="D4285" i="18"/>
  <c r="D4287" i="18"/>
  <c r="D4196" i="18"/>
  <c r="D4049" i="18"/>
  <c r="D4284" i="18"/>
  <c r="D4047" i="18"/>
  <c r="D1276" i="18"/>
  <c r="D4361" i="18"/>
  <c r="D827" i="18"/>
  <c r="D1274" i="18"/>
  <c r="D2925" i="18"/>
  <c r="D1774" i="18"/>
  <c r="D4400" i="18"/>
  <c r="D4363" i="18"/>
  <c r="D3391" i="18"/>
  <c r="D2561" i="18"/>
  <c r="D3385" i="18"/>
  <c r="D3375" i="18"/>
  <c r="D2545" i="18"/>
  <c r="D2779" i="18"/>
  <c r="D2560" i="18"/>
  <c r="D2783" i="18"/>
  <c r="D2901" i="18"/>
  <c r="D2898" i="18"/>
  <c r="D2542" i="18"/>
  <c r="D2782" i="18"/>
  <c r="D2805" i="18"/>
  <c r="D2903" i="18"/>
  <c r="D2802" i="18"/>
  <c r="D64" i="18"/>
  <c r="D2806" i="18"/>
  <c r="D2558" i="18"/>
  <c r="D672" i="18"/>
  <c r="D1756" i="18"/>
  <c r="D1757" i="18"/>
  <c r="D1755" i="18"/>
  <c r="D1763" i="18"/>
  <c r="D309" i="18"/>
  <c r="D477" i="18"/>
  <c r="D526" i="18"/>
  <c r="D2803" i="18"/>
  <c r="D3494" i="18"/>
  <c r="D580" i="18"/>
  <c r="D1480" i="18"/>
  <c r="D4190" i="18"/>
  <c r="D3062" i="18"/>
  <c r="D1648" i="18"/>
  <c r="D1605" i="18"/>
  <c r="D476" i="18"/>
  <c r="D529" i="18"/>
  <c r="D1282" i="18"/>
  <c r="D4772" i="18"/>
  <c r="D4060" i="18"/>
  <c r="D3328" i="18"/>
  <c r="D343" i="18"/>
  <c r="D2608" i="18"/>
  <c r="D422" i="18"/>
  <c r="D4370" i="18"/>
  <c r="D3492" i="18"/>
  <c r="D2957" i="18"/>
  <c r="D1457" i="18"/>
  <c r="D1565" i="18"/>
  <c r="D528" i="18"/>
  <c r="D1551" i="18"/>
  <c r="D1689" i="18"/>
  <c r="D1431" i="18"/>
  <c r="D1553" i="18"/>
  <c r="D1577" i="18"/>
  <c r="D1447" i="18"/>
  <c r="D1550" i="18"/>
  <c r="D1602" i="18"/>
  <c r="D1794" i="18"/>
  <c r="D4340" i="18"/>
  <c r="D4375" i="18"/>
  <c r="D607" i="18"/>
  <c r="D3061" i="18"/>
  <c r="D579" i="18"/>
  <c r="D698" i="18"/>
  <c r="D757" i="18"/>
  <c r="D3032" i="18"/>
  <c r="D360" i="18"/>
  <c r="D700" i="18"/>
  <c r="D2938" i="18"/>
  <c r="D3071" i="18"/>
  <c r="D2948" i="18"/>
  <c r="D1624" i="18"/>
  <c r="D1647" i="18"/>
  <c r="D1711" i="18"/>
  <c r="D2611" i="18"/>
  <c r="D1622" i="18"/>
  <c r="D1646" i="18"/>
  <c r="D2606" i="18"/>
  <c r="D2609" i="18"/>
  <c r="D1645" i="18"/>
  <c r="D1621" i="18"/>
  <c r="D1649" i="18"/>
  <c r="D1715" i="18"/>
  <c r="D328" i="18"/>
  <c r="D4213" i="18"/>
  <c r="D606" i="18"/>
  <c r="D1590" i="18"/>
  <c r="D1134" i="18"/>
  <c r="D2899" i="18"/>
  <c r="D4521" i="18"/>
  <c r="D581" i="18"/>
  <c r="D1655" i="18"/>
  <c r="D3329" i="18"/>
  <c r="D1718" i="18"/>
  <c r="D3326" i="18"/>
  <c r="D1656" i="18"/>
  <c r="D3076" i="18"/>
  <c r="D3075" i="18"/>
  <c r="D1627" i="18"/>
  <c r="D1652" i="18"/>
  <c r="D3073" i="18"/>
  <c r="D1654" i="18"/>
  <c r="D1484" i="18"/>
  <c r="D1630" i="18"/>
  <c r="D2804" i="18"/>
  <c r="D527" i="18"/>
  <c r="D1048" i="18"/>
  <c r="D1148" i="18"/>
  <c r="D4972" i="18"/>
  <c r="D5008" i="18"/>
  <c r="D4061" i="18"/>
  <c r="D1717" i="18"/>
  <c r="D2997" i="18"/>
  <c r="D2610" i="18"/>
  <c r="D4396" i="18"/>
  <c r="D1575" i="18"/>
  <c r="D2023" i="18"/>
  <c r="D533" i="18"/>
  <c r="D1917" i="18"/>
  <c r="D2005" i="18"/>
  <c r="D2101" i="18"/>
  <c r="D3950" i="18"/>
  <c r="D4980" i="18"/>
  <c r="D578" i="18"/>
  <c r="D2933" i="18"/>
  <c r="D4044" i="18"/>
  <c r="D4277" i="18"/>
  <c r="D3370" i="18"/>
  <c r="D4228" i="18"/>
  <c r="D359" i="18"/>
  <c r="D3377" i="18"/>
  <c r="D1485" i="18"/>
  <c r="D1650" i="18"/>
  <c r="D1807" i="18"/>
  <c r="D1373" i="18"/>
  <c r="D300" i="18"/>
  <c r="D1438" i="18"/>
  <c r="D1578" i="18"/>
  <c r="D467" i="18"/>
  <c r="D149" i="18"/>
  <c r="D193" i="18"/>
  <c r="D205" i="18"/>
  <c r="D213" i="18"/>
  <c r="D241" i="18"/>
  <c r="D249" i="18"/>
  <c r="D712" i="18"/>
  <c r="D3700" i="18"/>
  <c r="D3720" i="18"/>
  <c r="D4918" i="18"/>
  <c r="D5224" i="18"/>
  <c r="D373" i="18"/>
  <c r="D624" i="18"/>
  <c r="D625" i="18"/>
  <c r="D2636" i="18"/>
  <c r="D118" i="18"/>
  <c r="D472" i="18"/>
  <c r="D202" i="18"/>
  <c r="D222" i="18"/>
  <c r="D3261" i="18"/>
  <c r="D3717" i="18"/>
  <c r="D4616" i="18"/>
  <c r="D369" i="18"/>
  <c r="D616" i="18"/>
  <c r="D15" i="18"/>
  <c r="D626" i="18"/>
  <c r="D726" i="18"/>
  <c r="D957" i="18"/>
  <c r="D2321" i="18"/>
  <c r="D3754" i="18"/>
  <c r="D4426" i="18"/>
  <c r="D4494" i="18"/>
  <c r="D4936" i="18"/>
  <c r="D5071" i="18"/>
  <c r="D5166" i="18"/>
  <c r="D5174" i="18"/>
  <c r="D368" i="18"/>
  <c r="D705" i="18"/>
  <c r="D2896" i="18"/>
  <c r="D1776" i="18"/>
  <c r="D2931" i="18"/>
  <c r="D3382" i="18"/>
  <c r="D2775" i="18"/>
  <c r="D4527" i="18"/>
  <c r="D3031" i="18"/>
  <c r="D2991" i="18"/>
  <c r="D3383" i="18"/>
  <c r="D2897" i="18"/>
  <c r="D88" i="18"/>
  <c r="D115" i="18"/>
  <c r="D182" i="18"/>
  <c r="D234" i="18"/>
  <c r="D963" i="18"/>
  <c r="D1066" i="18"/>
  <c r="D1098" i="18"/>
  <c r="D1285" i="18"/>
  <c r="D1289" i="18"/>
  <c r="D3098" i="18"/>
  <c r="D1226" i="18"/>
  <c r="D4369" i="18"/>
  <c r="D2768" i="18"/>
  <c r="D1371" i="18"/>
  <c r="D1781" i="18"/>
  <c r="D2435" i="18"/>
  <c r="D2788" i="18"/>
  <c r="D4234" i="18"/>
  <c r="D4073" i="18"/>
  <c r="D4076" i="18"/>
  <c r="D1730" i="18"/>
  <c r="D1732" i="18"/>
  <c r="D2950" i="18"/>
  <c r="D2893" i="18"/>
  <c r="D2958" i="18"/>
  <c r="D1671" i="18"/>
  <c r="D82" i="18"/>
  <c r="D1566" i="18"/>
  <c r="D1703" i="18"/>
  <c r="D1892" i="18"/>
  <c r="D1797" i="18"/>
  <c r="D1455" i="18"/>
  <c r="D1765" i="18"/>
  <c r="D1758" i="18"/>
  <c r="D308" i="18"/>
  <c r="D1762" i="18"/>
  <c r="D45" i="18"/>
  <c r="D1611" i="18"/>
  <c r="D4015" i="18"/>
  <c r="D160" i="18"/>
  <c r="D2774" i="18"/>
  <c r="D1739" i="18"/>
  <c r="D2810" i="18"/>
  <c r="D2010" i="18"/>
  <c r="D3697" i="18"/>
  <c r="D3596" i="18"/>
  <c r="D4232" i="18"/>
  <c r="D2895" i="18"/>
  <c r="D745" i="18"/>
  <c r="D2616" i="18"/>
  <c r="D4289" i="18"/>
  <c r="D2932" i="18"/>
  <c r="D243" i="18"/>
  <c r="D924" i="18"/>
  <c r="D3801" i="18"/>
  <c r="D3873" i="18"/>
  <c r="D3877" i="18"/>
  <c r="D4767" i="18"/>
  <c r="D4867" i="18"/>
  <c r="D1228" i="18"/>
  <c r="D2534" i="18"/>
  <c r="D2530" i="18"/>
  <c r="D2760" i="18"/>
  <c r="D2436" i="18"/>
  <c r="D2549" i="18"/>
  <c r="D1370" i="18"/>
  <c r="D1839" i="18"/>
  <c r="D4236" i="18"/>
  <c r="D2910" i="18"/>
  <c r="D2913" i="18"/>
  <c r="D2926" i="18"/>
  <c r="D1679" i="18"/>
  <c r="D1673" i="18"/>
  <c r="D2894" i="18"/>
  <c r="D1214" i="18"/>
  <c r="D2890" i="18"/>
  <c r="D479" i="18"/>
  <c r="D4115" i="18"/>
  <c r="D1798" i="18"/>
  <c r="D1458" i="18"/>
  <c r="D1561" i="18"/>
  <c r="D3023" i="18"/>
  <c r="D669" i="18"/>
  <c r="D671" i="18"/>
  <c r="D1467" i="18"/>
  <c r="D2137" i="18"/>
  <c r="D2037" i="18"/>
  <c r="D777" i="18"/>
  <c r="D4113" i="18"/>
  <c r="D519" i="18"/>
  <c r="D4131" i="18"/>
  <c r="D4781" i="18"/>
  <c r="D1810" i="18"/>
  <c r="D2801" i="18"/>
  <c r="D1740" i="18"/>
  <c r="D2225" i="18"/>
  <c r="D2912" i="18"/>
  <c r="D900" i="18"/>
  <c r="D1946" i="18"/>
  <c r="D4504" i="18"/>
  <c r="D4906" i="18"/>
  <c r="D2811" i="18"/>
  <c r="D3381" i="18"/>
  <c r="D2152" i="18"/>
  <c r="D2194" i="18"/>
  <c r="D5144" i="18"/>
  <c r="D5252" i="18"/>
  <c r="D407" i="18"/>
  <c r="D2167" i="18"/>
  <c r="D2618" i="18"/>
  <c r="D2439" i="18"/>
  <c r="D2533" i="18"/>
  <c r="D2765" i="18"/>
  <c r="D2917" i="18"/>
  <c r="D4237" i="18"/>
  <c r="D4074" i="18"/>
  <c r="D4077" i="18"/>
  <c r="D2746" i="18"/>
  <c r="D1733" i="18"/>
  <c r="D2998" i="18"/>
  <c r="D1215" i="18"/>
  <c r="D2749" i="18"/>
  <c r="D826" i="18"/>
  <c r="D177" i="18"/>
  <c r="D19" i="18"/>
  <c r="D4102" i="18"/>
  <c r="D2927" i="18"/>
  <c r="D3940" i="18"/>
  <c r="D4128" i="18"/>
  <c r="D912" i="18"/>
  <c r="D4292" i="18"/>
  <c r="D3384" i="18"/>
  <c r="D3024" i="18"/>
  <c r="D483" i="18"/>
  <c r="D4242" i="18"/>
  <c r="D2596" i="18"/>
  <c r="D2437" i="18"/>
  <c r="D3196" i="18"/>
  <c r="D3228" i="18"/>
  <c r="D3240" i="18"/>
  <c r="D3778" i="18"/>
  <c r="D5141" i="18"/>
  <c r="D1217" i="18"/>
  <c r="D2535" i="18"/>
  <c r="D799" i="18"/>
  <c r="D1729" i="18"/>
  <c r="D2761" i="18"/>
  <c r="D2881" i="18"/>
  <c r="D2789" i="18"/>
  <c r="D1670" i="18"/>
  <c r="D4070" i="18"/>
  <c r="D4230" i="18"/>
  <c r="D4233" i="18"/>
  <c r="D4367" i="18"/>
  <c r="D1511" i="18"/>
  <c r="D2741" i="18"/>
  <c r="D2799" i="18"/>
  <c r="D2555" i="18"/>
  <c r="D1515" i="18"/>
  <c r="D1225" i="18"/>
  <c r="D1443" i="18"/>
  <c r="D478" i="18"/>
  <c r="D1704" i="18"/>
  <c r="D2034" i="18"/>
  <c r="D2039" i="18"/>
  <c r="D1968" i="18"/>
  <c r="D1802" i="18"/>
  <c r="D120" i="18"/>
  <c r="D670" i="18"/>
  <c r="D1272" i="18"/>
  <c r="D1742" i="18"/>
  <c r="D4246" i="18"/>
  <c r="D4014" i="18"/>
  <c r="D2863" i="18"/>
  <c r="D914" i="18"/>
  <c r="D2777" i="18"/>
  <c r="D2612" i="18"/>
  <c r="D2813" i="18"/>
  <c r="D3908" i="18"/>
  <c r="D2792" i="18"/>
  <c r="D4235" i="18"/>
  <c r="D2136" i="18"/>
  <c r="D188" i="18"/>
  <c r="D981" i="18"/>
  <c r="D1307" i="18"/>
  <c r="D1335" i="18"/>
  <c r="D3108" i="18"/>
  <c r="D4752" i="18"/>
  <c r="D2992" i="18"/>
  <c r="D3551" i="18"/>
  <c r="D4238" i="18"/>
  <c r="D4290" i="18"/>
  <c r="D4293" i="18"/>
  <c r="D2747" i="18"/>
  <c r="D2742" i="18"/>
  <c r="D2554" i="18"/>
  <c r="D3373" i="18"/>
  <c r="D31" i="18"/>
  <c r="D170" i="18"/>
  <c r="D49" i="18"/>
  <c r="D1743" i="18"/>
  <c r="D4134" i="18"/>
  <c r="D1595" i="18"/>
  <c r="D231" i="18"/>
  <c r="D2477" i="18"/>
  <c r="D750" i="18"/>
  <c r="D2872" i="18"/>
  <c r="D1525" i="18"/>
  <c r="D1681" i="18"/>
  <c r="D408" i="18"/>
  <c r="D2350" i="18"/>
  <c r="D3239" i="18"/>
  <c r="D4743" i="18"/>
  <c r="D4775" i="18"/>
  <c r="D4791" i="18"/>
  <c r="D5251" i="18"/>
  <c r="D341" i="18"/>
  <c r="D577" i="18"/>
  <c r="D4052" i="18"/>
  <c r="D4203" i="18"/>
  <c r="D1769" i="18"/>
  <c r="D3371" i="18"/>
  <c r="D2538" i="18"/>
  <c r="D4328" i="18"/>
  <c r="D798" i="18"/>
  <c r="D340" i="18"/>
  <c r="D1687" i="18"/>
  <c r="D1571" i="18"/>
  <c r="D1429" i="18"/>
  <c r="D1690" i="18"/>
  <c r="D1521" i="18"/>
  <c r="D2875" i="18"/>
  <c r="D124" i="18"/>
  <c r="D1886" i="18"/>
  <c r="D534" i="18"/>
  <c r="D1259" i="18"/>
  <c r="D3997" i="18"/>
  <c r="D4118" i="18"/>
  <c r="D2027" i="18"/>
  <c r="D2510" i="18"/>
  <c r="D1584" i="18"/>
  <c r="D2724" i="18"/>
  <c r="D1691" i="18"/>
  <c r="D110" i="18"/>
  <c r="D1682" i="18"/>
  <c r="D3027" i="18"/>
  <c r="D1663" i="18"/>
  <c r="D1610" i="18"/>
  <c r="D4135" i="18"/>
  <c r="D1412" i="18"/>
  <c r="D1415" i="18"/>
  <c r="D84" i="18"/>
  <c r="D4143" i="18"/>
  <c r="D2098" i="18"/>
  <c r="D4638" i="18"/>
  <c r="D1875" i="18"/>
  <c r="D2325" i="18"/>
  <c r="D1749" i="18"/>
  <c r="D85" i="18"/>
  <c r="D3166" i="18"/>
  <c r="D3897" i="18"/>
  <c r="D791" i="18"/>
  <c r="D1583" i="18"/>
  <c r="D196" i="18"/>
  <c r="D216" i="18"/>
  <c r="D2007" i="18"/>
  <c r="D2944" i="18"/>
  <c r="D2516" i="18"/>
  <c r="D1804" i="18"/>
  <c r="D598" i="18"/>
  <c r="D1826" i="18"/>
  <c r="D1416" i="18"/>
  <c r="D1973" i="18"/>
  <c r="D3995" i="18"/>
  <c r="D2026" i="18"/>
  <c r="D1697" i="18"/>
  <c r="D1609" i="18"/>
  <c r="D3811" i="18"/>
  <c r="D4652" i="18"/>
  <c r="D4911" i="18"/>
  <c r="D4930" i="18"/>
  <c r="D5041" i="18"/>
  <c r="D4268" i="18"/>
  <c r="D599" i="18"/>
  <c r="D596" i="18"/>
  <c r="D1601" i="18"/>
  <c r="D1444" i="18"/>
  <c r="D41" i="18"/>
  <c r="D1685" i="18"/>
  <c r="D1522" i="18"/>
  <c r="D2731" i="18"/>
  <c r="D2678" i="18"/>
  <c r="D180" i="18"/>
  <c r="D4013" i="18"/>
  <c r="D2874" i="18"/>
  <c r="D783" i="18"/>
  <c r="D1903" i="18"/>
  <c r="D2017" i="18"/>
  <c r="D1555" i="18"/>
  <c r="D2726" i="18"/>
  <c r="D4254" i="18"/>
  <c r="D1574" i="18"/>
  <c r="D1791" i="18"/>
  <c r="D2982" i="18"/>
  <c r="D1664" i="18"/>
  <c r="D4009" i="18"/>
  <c r="D4251" i="18"/>
  <c r="D133" i="18"/>
  <c r="D1599" i="18"/>
  <c r="D2733" i="18"/>
  <c r="D1890" i="18"/>
  <c r="D57" i="18"/>
  <c r="D61" i="18"/>
  <c r="D201" i="18"/>
  <c r="D217" i="18"/>
  <c r="D1145" i="18"/>
  <c r="D3036" i="18"/>
  <c r="D3287" i="18"/>
  <c r="D3835" i="18"/>
  <c r="D4514" i="18"/>
  <c r="D4946" i="18"/>
  <c r="D5033" i="18"/>
  <c r="D2934" i="18"/>
  <c r="D4264" i="18"/>
  <c r="D2445" i="18"/>
  <c r="D4035" i="18"/>
  <c r="D2797" i="18"/>
  <c r="D3372" i="18"/>
  <c r="D2539" i="18"/>
  <c r="D694" i="18"/>
  <c r="D3072" i="18"/>
  <c r="D4198" i="18"/>
  <c r="D1573" i="18"/>
  <c r="D1418" i="18"/>
  <c r="D4148" i="18"/>
  <c r="D272" i="18"/>
  <c r="D1569" i="18"/>
  <c r="D2682" i="18"/>
  <c r="D2479" i="18"/>
  <c r="D1436" i="18"/>
  <c r="D1562" i="18"/>
  <c r="D1585" i="18"/>
  <c r="D1701" i="18"/>
  <c r="D266" i="18"/>
  <c r="D4139" i="18"/>
  <c r="D143" i="18"/>
  <c r="D1902" i="18"/>
  <c r="D661" i="18"/>
  <c r="D517" i="18"/>
  <c r="D164" i="18"/>
  <c r="D2685" i="18"/>
  <c r="D1844" i="18"/>
  <c r="D525" i="18"/>
  <c r="D1760" i="18"/>
  <c r="D2868" i="18"/>
  <c r="D4252" i="18"/>
  <c r="D2043" i="18"/>
  <c r="D1607" i="18"/>
  <c r="D1544" i="18"/>
  <c r="D781" i="18"/>
  <c r="D1427" i="18"/>
  <c r="D89" i="18"/>
  <c r="D1538" i="18"/>
  <c r="D3022" i="18"/>
  <c r="D1665" i="18"/>
  <c r="D4248" i="18"/>
  <c r="D1614" i="18"/>
  <c r="D1591" i="18"/>
  <c r="D1414" i="18"/>
  <c r="D2734" i="18"/>
  <c r="D4257" i="18"/>
  <c r="D2030" i="18"/>
  <c r="D1943" i="18"/>
  <c r="D575" i="18"/>
  <c r="D697" i="18"/>
  <c r="D4141" i="18"/>
  <c r="D4036" i="18"/>
  <c r="D720" i="18"/>
  <c r="D724" i="18"/>
  <c r="D903" i="18"/>
  <c r="D2343" i="18"/>
  <c r="D3088" i="18"/>
  <c r="D3745" i="18"/>
  <c r="D4724" i="18"/>
  <c r="D5164" i="18"/>
  <c r="D2946" i="18"/>
  <c r="D4037" i="18"/>
  <c r="D2517" i="18"/>
  <c r="D2943" i="18"/>
  <c r="D789" i="18"/>
  <c r="D2798" i="18"/>
  <c r="D2772" i="18"/>
  <c r="D3379" i="18"/>
  <c r="D4200" i="18"/>
  <c r="D572" i="18"/>
  <c r="D354" i="18"/>
  <c r="D2447" i="18"/>
  <c r="D1543" i="18"/>
  <c r="D1594" i="18"/>
  <c r="D1445" i="18"/>
  <c r="D1454" i="18"/>
  <c r="D1766" i="18"/>
  <c r="D4011" i="18"/>
  <c r="D1863" i="18"/>
  <c r="D1474" i="18"/>
  <c r="D2877" i="18"/>
  <c r="D1582" i="18"/>
  <c r="D2725" i="18"/>
  <c r="D1576" i="18"/>
  <c r="D2022" i="18"/>
  <c r="D1428" i="18"/>
  <c r="D518" i="18"/>
  <c r="D530" i="18"/>
  <c r="D4249" i="18"/>
  <c r="D1666" i="18"/>
  <c r="D4112" i="18"/>
  <c r="D4007" i="18"/>
  <c r="D1549" i="18"/>
  <c r="D471" i="18"/>
  <c r="D2735" i="18"/>
  <c r="D819" i="18"/>
  <c r="D4142" i="18"/>
  <c r="D1814" i="18"/>
  <c r="D312" i="18"/>
  <c r="D4894" i="18"/>
  <c r="D1972" i="18"/>
  <c r="D2873" i="18"/>
  <c r="D3528" i="18"/>
  <c r="D1419" i="18"/>
  <c r="D1860" i="18"/>
  <c r="D1862" i="18"/>
  <c r="D470" i="18"/>
  <c r="D2942" i="18"/>
  <c r="D553" i="18"/>
  <c r="D2164" i="18"/>
  <c r="D2355" i="18"/>
  <c r="D3868" i="18"/>
  <c r="D3919" i="18"/>
  <c r="D4943" i="18"/>
  <c r="D5002" i="18"/>
  <c r="D5204" i="18"/>
  <c r="D2935" i="18"/>
  <c r="D4265" i="18"/>
  <c r="D4269" i="18"/>
  <c r="D4202" i="18"/>
  <c r="D2796" i="18"/>
  <c r="D2540" i="18"/>
  <c r="D695" i="18"/>
  <c r="D355" i="18"/>
  <c r="D4175" i="18"/>
  <c r="D1448" i="18"/>
  <c r="D475" i="18"/>
  <c r="D1686" i="18"/>
  <c r="D1568" i="18"/>
  <c r="D1545" i="18"/>
  <c r="D1889" i="18"/>
  <c r="D1901" i="18"/>
  <c r="D1891" i="18"/>
  <c r="D4255" i="18"/>
  <c r="D1850" i="18"/>
  <c r="D4116" i="18"/>
  <c r="D2475" i="18"/>
  <c r="D1793" i="18"/>
  <c r="D2686" i="18"/>
  <c r="D1768" i="18"/>
  <c r="D2728" i="18"/>
  <c r="D1603" i="18"/>
  <c r="D1688" i="18"/>
  <c r="D134" i="18"/>
  <c r="D665" i="18"/>
  <c r="D35" i="18"/>
  <c r="D4388" i="18"/>
  <c r="D3991" i="18"/>
  <c r="D4008" i="18"/>
  <c r="D4111" i="18"/>
  <c r="D1450" i="18"/>
  <c r="D22" i="18"/>
  <c r="D522" i="18"/>
  <c r="D2029" i="18"/>
  <c r="D3102" i="18"/>
  <c r="D2021" i="18"/>
  <c r="D1273" i="18"/>
  <c r="D1779" i="18"/>
  <c r="D4119" i="18"/>
  <c r="D2508" i="18"/>
  <c r="D1510" i="18"/>
  <c r="D1406" i="18"/>
  <c r="D4179" i="18"/>
  <c r="D975" i="18"/>
  <c r="D1078" i="18"/>
  <c r="D2240" i="18"/>
  <c r="D3573" i="18"/>
  <c r="D4495" i="18"/>
  <c r="D2947" i="18"/>
  <c r="D4050" i="18"/>
  <c r="D4178" i="18"/>
  <c r="D2556" i="18"/>
  <c r="D3374" i="18"/>
  <c r="D3380" i="18"/>
  <c r="D356" i="18"/>
  <c r="D597" i="18"/>
  <c r="D4176" i="18"/>
  <c r="D1433" i="18"/>
  <c r="D130" i="18"/>
  <c r="D1432" i="18"/>
  <c r="D1526" i="18"/>
  <c r="D1422" i="18"/>
  <c r="D1864" i="18"/>
  <c r="D4354" i="18"/>
  <c r="D1883" i="18"/>
  <c r="D2467" i="18"/>
  <c r="D1970" i="18"/>
  <c r="D1847" i="18"/>
  <c r="D2680" i="18"/>
  <c r="D1547" i="18"/>
  <c r="D1552" i="18"/>
  <c r="D173" i="18"/>
  <c r="D1540" i="18"/>
  <c r="D3990" i="18"/>
  <c r="D4108" i="18"/>
  <c r="D4247" i="18"/>
  <c r="D4136" i="18"/>
  <c r="D273" i="18"/>
  <c r="D1596" i="18"/>
  <c r="D2474" i="18"/>
  <c r="D984" i="18"/>
  <c r="D2126" i="18"/>
  <c r="D271" i="18"/>
  <c r="D539" i="18"/>
  <c r="D2444" i="18"/>
  <c r="D240" i="18"/>
  <c r="D2270" i="18"/>
  <c r="D4114" i="18"/>
  <c r="D1612" i="18"/>
  <c r="D473" i="18"/>
  <c r="D2945" i="18"/>
  <c r="D426" i="18"/>
  <c r="D717" i="18"/>
  <c r="D2316" i="18"/>
  <c r="D2324" i="18"/>
  <c r="D3237" i="18"/>
  <c r="D3265" i="18"/>
  <c r="D4404" i="18"/>
  <c r="D4622" i="18"/>
  <c r="D4761" i="18"/>
  <c r="D2936" i="18"/>
  <c r="D4266" i="18"/>
  <c r="D2892" i="18"/>
  <c r="D2557" i="18"/>
  <c r="D2776" i="18"/>
  <c r="D338" i="18"/>
  <c r="D4177" i="18"/>
  <c r="D1420" i="18"/>
  <c r="D1684" i="18"/>
  <c r="D302" i="18"/>
  <c r="D1417" i="18"/>
  <c r="D1446" i="18"/>
  <c r="D3996" i="18"/>
  <c r="D4351" i="18"/>
  <c r="D2" i="18"/>
  <c r="D675" i="18"/>
  <c r="D1971" i="18"/>
  <c r="D1859" i="18"/>
  <c r="D1744" i="18"/>
  <c r="D2502" i="18"/>
  <c r="D83" i="18"/>
  <c r="D1597" i="18"/>
  <c r="D108" i="18"/>
  <c r="D664" i="18"/>
  <c r="D3992" i="18"/>
  <c r="D4133" i="18"/>
  <c r="D2667" i="18"/>
  <c r="D1449" i="18"/>
  <c r="D1523" i="18"/>
  <c r="D2466" i="18"/>
  <c r="D123" i="18"/>
  <c r="D1323" i="18"/>
  <c r="D3053" i="18"/>
  <c r="D2864" i="18"/>
  <c r="D1348" i="18"/>
  <c r="D4129" i="18"/>
  <c r="D4105" i="18"/>
  <c r="D4002" i="18"/>
  <c r="D4104" i="18"/>
  <c r="D4107" i="18"/>
  <c r="D4106" i="18"/>
  <c r="D4241" i="18"/>
  <c r="D4240" i="18"/>
  <c r="D4130" i="18"/>
  <c r="D3987" i="18"/>
  <c r="D1349" i="18"/>
  <c r="D103" i="18"/>
  <c r="D1535" i="18"/>
  <c r="D1736" i="18"/>
  <c r="D46" i="18"/>
  <c r="D2671" i="18"/>
  <c r="D2313" i="18"/>
  <c r="D1772" i="18"/>
  <c r="D2619" i="18"/>
  <c r="D2622" i="18"/>
  <c r="D2888" i="18"/>
  <c r="D2891" i="18"/>
  <c r="D1529" i="18"/>
  <c r="D1461" i="18"/>
  <c r="D4262" i="18"/>
  <c r="D4243" i="18"/>
  <c r="D2677" i="18"/>
  <c r="D678" i="18"/>
  <c r="D4352" i="18"/>
  <c r="D2500" i="18"/>
  <c r="D1752" i="18"/>
  <c r="D2031" i="18"/>
  <c r="D1350" i="18"/>
  <c r="D77" i="18"/>
  <c r="D104" i="18"/>
  <c r="D1556" i="18"/>
  <c r="D1754" i="18"/>
  <c r="D2175" i="18"/>
  <c r="D2503" i="18"/>
  <c r="D482" i="18"/>
  <c r="D116" i="18"/>
  <c r="D4120" i="18"/>
  <c r="D92" i="18"/>
  <c r="D43" i="18"/>
  <c r="D2665" i="18"/>
  <c r="D1531" i="18"/>
  <c r="D67" i="18"/>
  <c r="D1869" i="18"/>
  <c r="D2071" i="18"/>
  <c r="D3772" i="18"/>
  <c r="D4619" i="18"/>
  <c r="D4884" i="18"/>
  <c r="D4896" i="18"/>
  <c r="D4908" i="18"/>
  <c r="D5168" i="18"/>
  <c r="D1808" i="18"/>
  <c r="D2951" i="18"/>
  <c r="D2766" i="18"/>
  <c r="D2553" i="18"/>
  <c r="D4368" i="18"/>
  <c r="D1462" i="18"/>
  <c r="D4122" i="18"/>
  <c r="D2134" i="18"/>
  <c r="D1542" i="18"/>
  <c r="D1459" i="18"/>
  <c r="D3988" i="18"/>
  <c r="D2512" i="18"/>
  <c r="D159" i="18"/>
  <c r="D1849" i="18"/>
  <c r="D2478" i="18"/>
  <c r="D2981" i="18"/>
  <c r="D676" i="18"/>
  <c r="D1507" i="18"/>
  <c r="D2025" i="18"/>
  <c r="D166" i="18"/>
  <c r="D94" i="18"/>
  <c r="D310" i="18"/>
  <c r="D1353" i="18"/>
  <c r="D2980" i="18"/>
  <c r="D278" i="18"/>
  <c r="D2713" i="18"/>
  <c r="D1451" i="18"/>
  <c r="D2687" i="18"/>
  <c r="D102" i="18"/>
  <c r="D128" i="18"/>
  <c r="D1559" i="18"/>
  <c r="D2509" i="18"/>
  <c r="D2729" i="18"/>
  <c r="D126" i="18"/>
  <c r="D76" i="18"/>
  <c r="D4145" i="18"/>
  <c r="D1508" i="18"/>
  <c r="D1959" i="18"/>
  <c r="D1539" i="18"/>
  <c r="D135" i="18"/>
  <c r="D87" i="18"/>
  <c r="D2664" i="18"/>
  <c r="D4017" i="18"/>
  <c r="D2016" i="18"/>
  <c r="D161" i="18"/>
  <c r="D2722" i="18"/>
  <c r="D2723" i="18"/>
  <c r="D3019" i="18"/>
  <c r="D1304" i="18"/>
  <c r="D100" i="18"/>
  <c r="D75" i="18"/>
  <c r="D1301" i="18"/>
  <c r="D2674" i="18"/>
  <c r="D78" i="18"/>
  <c r="D1257" i="18"/>
  <c r="D206" i="18"/>
  <c r="D2826" i="18"/>
  <c r="D3937" i="18"/>
  <c r="D4732" i="18"/>
  <c r="D4788" i="18"/>
  <c r="D1528" i="18"/>
  <c r="D30" i="18"/>
  <c r="D3998" i="18"/>
  <c r="D4357" i="18"/>
  <c r="D2087" i="18"/>
  <c r="D4954" i="18"/>
  <c r="D5188" i="18"/>
  <c r="D2794" i="18"/>
  <c r="D2613" i="18"/>
  <c r="D1838" i="18"/>
  <c r="D2672" i="18"/>
  <c r="D3999" i="18"/>
  <c r="D4244" i="18"/>
  <c r="D125" i="18"/>
  <c r="D172" i="18"/>
  <c r="D2668" i="18"/>
  <c r="D1294" i="18"/>
  <c r="D4004" i="18"/>
  <c r="D1425" i="18"/>
  <c r="D2173" i="18"/>
  <c r="D113" i="18"/>
  <c r="D2092" i="18"/>
  <c r="D2124" i="18"/>
  <c r="D3643" i="18"/>
  <c r="D5192" i="18"/>
  <c r="D2771" i="18"/>
  <c r="D4123" i="18"/>
  <c r="D2673" i="18"/>
  <c r="D4385" i="18"/>
  <c r="D1751" i="18"/>
  <c r="D1435" i="18"/>
  <c r="D144" i="18"/>
  <c r="D311" i="18"/>
  <c r="D121" i="18"/>
  <c r="D486" i="18"/>
  <c r="D1297" i="18"/>
  <c r="D1830" i="18"/>
  <c r="D1745" i="18"/>
  <c r="D2505" i="18"/>
  <c r="D21" i="18"/>
  <c r="D3021" i="18"/>
  <c r="D531" i="18"/>
  <c r="D163" i="18"/>
  <c r="D2499" i="18"/>
  <c r="D316" i="18"/>
  <c r="D2267" i="18"/>
  <c r="D3640" i="18"/>
  <c r="D3899" i="18"/>
  <c r="D2793" i="18"/>
  <c r="D4147" i="18"/>
  <c r="D34" i="18"/>
  <c r="D1966" i="18"/>
  <c r="D2856" i="18"/>
  <c r="D1861" i="18"/>
  <c r="D1747" i="18"/>
  <c r="D823" i="18"/>
  <c r="D2469" i="18"/>
  <c r="D1342" i="18"/>
  <c r="D2481" i="18"/>
  <c r="D2511" i="18"/>
  <c r="D1298" i="18"/>
  <c r="D1961" i="18"/>
  <c r="D1557" i="18"/>
  <c r="D1837" i="18"/>
  <c r="D1746" i="18"/>
  <c r="D3986" i="18"/>
  <c r="D1424" i="18"/>
  <c r="D114" i="18"/>
  <c r="D2138" i="18"/>
  <c r="D26" i="18"/>
  <c r="D485" i="18"/>
  <c r="D146" i="18"/>
  <c r="D523" i="18"/>
  <c r="D36" i="18"/>
  <c r="D29" i="18"/>
  <c r="D1735" i="18"/>
  <c r="D1341" i="18"/>
  <c r="D666" i="18"/>
  <c r="D4016" i="18"/>
  <c r="D4259" i="18"/>
  <c r="D2683" i="18"/>
  <c r="D4103" i="18"/>
  <c r="D388" i="18"/>
  <c r="D1163" i="18"/>
  <c r="D1977" i="18"/>
  <c r="D2009" i="18"/>
  <c r="D2188" i="18"/>
  <c r="D3195" i="18"/>
  <c r="D3298" i="18"/>
  <c r="D3742" i="18"/>
  <c r="D4995" i="18"/>
  <c r="D4999" i="18"/>
  <c r="D5007" i="18"/>
  <c r="D2514" i="18"/>
  <c r="D4053" i="18"/>
  <c r="D4329" i="18"/>
  <c r="D2770" i="18"/>
  <c r="D2767" i="18"/>
  <c r="D2889" i="18"/>
  <c r="D4174" i="18"/>
  <c r="D2675" i="18"/>
  <c r="D303" i="18"/>
  <c r="D1527" i="18"/>
  <c r="D2135" i="18"/>
  <c r="D106" i="18"/>
  <c r="D1541" i="18"/>
  <c r="D1533" i="18"/>
  <c r="D4261" i="18"/>
  <c r="D1303" i="18"/>
  <c r="D1437" i="18"/>
  <c r="D1848" i="18"/>
  <c r="D1295" i="18"/>
  <c r="D1795" i="18"/>
  <c r="D1456" i="18"/>
  <c r="D2035" i="18"/>
  <c r="D516" i="18"/>
  <c r="D4386" i="18"/>
  <c r="D141" i="18"/>
  <c r="D32" i="18"/>
  <c r="D2730" i="18"/>
  <c r="D47" i="18"/>
  <c r="D1563" i="18"/>
  <c r="D2870" i="18"/>
  <c r="D1560" i="18"/>
  <c r="D313" i="18"/>
  <c r="D2712" i="18"/>
  <c r="D2018" i="18"/>
  <c r="D2878" i="18"/>
  <c r="D79" i="18"/>
  <c r="D1693" i="18"/>
  <c r="D1581" i="18"/>
  <c r="D668" i="18"/>
  <c r="D2727" i="18"/>
  <c r="D4245" i="18"/>
  <c r="D3989" i="18"/>
  <c r="D1537" i="18"/>
  <c r="D44" i="18"/>
  <c r="D1667" i="18"/>
  <c r="D2150" i="18"/>
  <c r="D24" i="18"/>
  <c r="D91" i="18"/>
  <c r="D267" i="18"/>
  <c r="D674" i="18"/>
  <c r="D662" i="18"/>
  <c r="D305" i="18"/>
  <c r="D1792" i="18"/>
  <c r="D138" i="18"/>
  <c r="D822" i="18"/>
  <c r="D2859" i="18"/>
  <c r="D2714" i="18"/>
  <c r="D1592" i="18"/>
  <c r="D2684" i="18"/>
  <c r="D2979" i="18"/>
  <c r="D2862" i="18"/>
  <c r="D2471" i="18"/>
  <c r="D2867" i="18"/>
  <c r="D1372" i="18"/>
  <c r="D1046" i="18"/>
  <c r="D3748" i="18"/>
  <c r="D5001" i="18"/>
  <c r="D2115" i="18"/>
  <c r="D4532" i="18"/>
  <c r="D4958" i="18"/>
  <c r="D1996" i="18"/>
  <c r="D4769" i="18"/>
  <c r="D4125" i="18"/>
  <c r="D2501" i="18"/>
  <c r="D127" i="18"/>
  <c r="D111" i="18"/>
  <c r="D2858" i="18"/>
  <c r="D2670" i="18"/>
  <c r="D2310" i="18"/>
  <c r="D3274" i="18"/>
  <c r="D2886" i="18"/>
  <c r="D4398" i="18"/>
  <c r="D4127" i="18"/>
  <c r="D48" i="18"/>
  <c r="D101" i="18"/>
  <c r="D1695" i="18"/>
  <c r="D1963" i="18"/>
  <c r="D2716" i="18"/>
  <c r="D3020" i="18"/>
  <c r="D2720" i="18"/>
  <c r="D4146" i="18"/>
  <c r="D95" i="18"/>
  <c r="D140" i="18"/>
  <c r="D232" i="18"/>
  <c r="D1099" i="18"/>
  <c r="D2551" i="18"/>
  <c r="D131" i="18"/>
  <c r="D4392" i="18"/>
  <c r="D2028" i="18"/>
  <c r="D1965" i="18"/>
  <c r="D281" i="18"/>
  <c r="D324" i="18"/>
  <c r="D432" i="18"/>
  <c r="D906" i="18"/>
  <c r="D1167" i="18"/>
  <c r="D2307" i="18"/>
  <c r="D3719" i="18"/>
  <c r="D4952" i="18"/>
  <c r="D5253" i="18"/>
  <c r="D4365" i="18"/>
  <c r="D2617" i="18"/>
  <c r="D2536" i="18"/>
  <c r="D2791" i="18"/>
  <c r="D2448" i="18"/>
  <c r="D2473" i="18"/>
  <c r="D132" i="18"/>
  <c r="D1460" i="18"/>
  <c r="D129" i="18"/>
  <c r="D4000" i="18"/>
  <c r="D81" i="18"/>
  <c r="D105" i="18"/>
  <c r="D2866" i="18"/>
  <c r="D4121" i="18"/>
  <c r="D1753" i="18"/>
  <c r="D1302" i="18"/>
  <c r="D1750" i="18"/>
  <c r="D2871" i="18"/>
  <c r="D677" i="18"/>
  <c r="D1748" i="18"/>
  <c r="D1694" i="18"/>
  <c r="D117" i="18"/>
  <c r="D1967" i="18"/>
  <c r="D2679" i="18"/>
  <c r="D1964" i="18"/>
  <c r="D1452" i="18"/>
  <c r="D487" i="18"/>
  <c r="D2976" i="18"/>
  <c r="D2717" i="18"/>
  <c r="D2019" i="18"/>
  <c r="D2014" i="18"/>
  <c r="D1299" i="18"/>
  <c r="D96" i="18"/>
  <c r="D1767" i="18"/>
  <c r="D2869" i="18"/>
  <c r="D4003" i="18"/>
  <c r="D4350" i="18"/>
  <c r="D1423" i="18"/>
  <c r="D1524" i="18"/>
  <c r="D2151" i="18"/>
  <c r="D40" i="18"/>
  <c r="D37" i="18"/>
  <c r="D816" i="18"/>
  <c r="D2024" i="18"/>
  <c r="D779" i="18"/>
  <c r="D1827" i="18"/>
  <c r="D1668" i="18"/>
  <c r="D782" i="18"/>
  <c r="D2861" i="18"/>
  <c r="D2715" i="18"/>
  <c r="D162" i="18"/>
  <c r="D1519" i="18"/>
  <c r="D2732" i="18"/>
  <c r="D2718" i="18"/>
  <c r="D1464" i="18"/>
  <c r="D2468" i="18"/>
  <c r="D3272" i="18"/>
  <c r="D2857" i="18"/>
  <c r="D1352" i="18"/>
  <c r="D20" i="18"/>
  <c r="D1835" i="18"/>
  <c r="D38" i="18"/>
  <c r="D2860" i="18"/>
  <c r="D3225" i="18"/>
  <c r="D4405" i="18"/>
  <c r="D2472" i="18"/>
  <c r="D1296" i="18"/>
  <c r="D1293" i="18"/>
  <c r="D80" i="18"/>
  <c r="D2721" i="18"/>
  <c r="D139" i="18"/>
  <c r="D2498" i="18"/>
  <c r="D1383" i="18"/>
  <c r="D2119" i="18"/>
  <c r="D3822" i="18"/>
  <c r="D2790" i="18"/>
  <c r="D2921" i="18"/>
  <c r="D2504" i="18"/>
  <c r="D136" i="18"/>
  <c r="D3946" i="18"/>
  <c r="D4924" i="18"/>
  <c r="D5098" i="18"/>
  <c r="D2769" i="18"/>
  <c r="D2865" i="18"/>
  <c r="D2476" i="18"/>
  <c r="D142" i="18"/>
  <c r="D1347" i="18"/>
  <c r="D4005" i="18"/>
  <c r="D1737" i="18"/>
  <c r="D484" i="18"/>
  <c r="D137" i="18"/>
  <c r="D1530" i="18"/>
  <c r="D112" i="18"/>
  <c r="D220" i="18"/>
  <c r="D1111" i="18"/>
  <c r="D2279" i="18"/>
  <c r="D2334" i="18"/>
  <c r="D4849" i="18"/>
  <c r="D5157" i="18"/>
  <c r="D5169" i="18"/>
  <c r="D2795" i="18"/>
  <c r="D99" i="18"/>
  <c r="D1579" i="18"/>
  <c r="D2149" i="18"/>
  <c r="D73" i="18"/>
  <c r="D189" i="18"/>
  <c r="D225" i="18"/>
  <c r="D556" i="18"/>
  <c r="D1326" i="18"/>
  <c r="D1800" i="18"/>
  <c r="D2196" i="18"/>
  <c r="D2228" i="18"/>
  <c r="D2252" i="18"/>
  <c r="D3625" i="18"/>
  <c r="D3715" i="18"/>
  <c r="D3766" i="18"/>
  <c r="D4507" i="18"/>
  <c r="D4511" i="18"/>
  <c r="D5115" i="18"/>
  <c r="D5154" i="18"/>
  <c r="D2615" i="18"/>
  <c r="D2620" i="18"/>
  <c r="D2887" i="18"/>
  <c r="D107" i="18"/>
  <c r="D42" i="18"/>
  <c r="D4124" i="18"/>
  <c r="D1954" i="18"/>
  <c r="D1593" i="18"/>
  <c r="D2470" i="18"/>
  <c r="D679" i="18"/>
  <c r="D2676" i="18"/>
  <c r="D535" i="18"/>
  <c r="D1580" i="18"/>
  <c r="D1969" i="18"/>
  <c r="D2480" i="18"/>
  <c r="D1696" i="18"/>
  <c r="D1351" i="18"/>
  <c r="D279" i="18"/>
  <c r="D3016" i="18"/>
  <c r="D2020" i="18"/>
  <c r="D2015" i="18"/>
  <c r="D1698" i="18"/>
  <c r="D2719" i="18"/>
  <c r="D1269" i="18"/>
  <c r="D532" i="18"/>
  <c r="D4263" i="18"/>
  <c r="D86" i="18"/>
  <c r="D90" i="18"/>
  <c r="D1389" i="18"/>
  <c r="D663" i="18"/>
  <c r="D1738" i="18"/>
  <c r="D174" i="18"/>
  <c r="D270" i="18"/>
  <c r="D520" i="18"/>
  <c r="D1532" i="18"/>
  <c r="D1463" i="18"/>
  <c r="D4524" i="18"/>
  <c r="D4393" i="18"/>
  <c r="D4355" i="18"/>
  <c r="D2987" i="18"/>
  <c r="D2666" i="18"/>
  <c r="D1469" i="18"/>
  <c r="D4253" i="18"/>
  <c r="D1317" i="18"/>
  <c r="D1726" i="18"/>
  <c r="D97" i="18"/>
  <c r="D179" i="18"/>
  <c r="D2669" i="18"/>
  <c r="D1355" i="18"/>
  <c r="D1329" i="18"/>
  <c r="D280" i="18"/>
  <c r="D2757" i="18"/>
  <c r="D4335" i="18"/>
  <c r="D587" i="18"/>
  <c r="D352" i="18"/>
  <c r="D2750" i="18"/>
  <c r="D2884" i="18"/>
  <c r="D2905" i="18"/>
  <c r="D2909" i="18"/>
  <c r="D1658" i="18"/>
  <c r="D334" i="18"/>
  <c r="D2784" i="18"/>
  <c r="D569" i="18"/>
  <c r="D381" i="18"/>
  <c r="D393" i="18"/>
  <c r="D405" i="18"/>
  <c r="D157" i="18"/>
  <c r="D68" i="18"/>
  <c r="D71" i="18"/>
  <c r="D74" i="18"/>
  <c r="D613" i="18"/>
  <c r="D637" i="18"/>
  <c r="D640" i="18"/>
  <c r="D1344" i="18"/>
  <c r="D1359" i="18"/>
  <c r="D506" i="18"/>
  <c r="D1171" i="18"/>
  <c r="D1174" i="18"/>
  <c r="D1177" i="18"/>
  <c r="D1183" i="18"/>
  <c r="D362" i="18"/>
  <c r="D627" i="18"/>
  <c r="D633" i="18"/>
  <c r="D800" i="18"/>
  <c r="D970" i="18"/>
  <c r="D1268" i="18"/>
  <c r="D8" i="18"/>
  <c r="D282" i="18"/>
  <c r="D285" i="18"/>
  <c r="D288" i="18"/>
  <c r="D294" i="18"/>
  <c r="D297" i="18"/>
  <c r="D455" i="18"/>
  <c r="D464" i="18"/>
  <c r="D681" i="18"/>
  <c r="D997" i="18"/>
  <c r="D1012" i="18"/>
  <c r="D1060" i="18"/>
  <c r="D1069" i="18"/>
  <c r="D1075" i="18"/>
  <c r="D1090" i="18"/>
  <c r="D1093" i="18"/>
  <c r="D1096" i="18"/>
  <c r="D1120" i="18"/>
  <c r="D1191" i="18"/>
  <c r="D1194" i="18"/>
  <c r="D1197" i="18"/>
  <c r="D1200" i="18"/>
  <c r="D1209" i="18"/>
  <c r="D1218" i="18"/>
  <c r="D1221" i="18"/>
  <c r="D1245" i="18"/>
  <c r="D1310" i="18"/>
  <c r="D1322" i="18"/>
  <c r="D1367" i="18"/>
  <c r="D1376" i="18"/>
  <c r="D1928" i="18"/>
  <c r="D2294" i="18"/>
  <c r="D228" i="18"/>
  <c r="D824" i="18"/>
  <c r="D1271" i="18"/>
  <c r="D5" i="18"/>
  <c r="D53" i="18"/>
  <c r="D56" i="18"/>
  <c r="D148" i="18"/>
  <c r="D184" i="18"/>
  <c r="D261" i="18"/>
  <c r="D336" i="18"/>
  <c r="D342" i="18"/>
  <c r="D345" i="18"/>
  <c r="D351" i="18"/>
  <c r="D363" i="18"/>
  <c r="D384" i="18"/>
  <c r="D428" i="18"/>
  <c r="D497" i="18"/>
  <c r="D503" i="18"/>
  <c r="D541" i="18"/>
  <c r="D863" i="18"/>
  <c r="D923" i="18"/>
  <c r="D935" i="18"/>
  <c r="D959" i="18"/>
  <c r="D962" i="18"/>
  <c r="D1845" i="18"/>
  <c r="D2485" i="18"/>
  <c r="D2488" i="18"/>
  <c r="D2264" i="18"/>
  <c r="D739" i="18"/>
  <c r="D769" i="18"/>
  <c r="D775" i="18"/>
  <c r="D879" i="18"/>
  <c r="D1067" i="18"/>
  <c r="D3434" i="18"/>
  <c r="D1004" i="18"/>
  <c r="D3" i="18"/>
  <c r="D69" i="18"/>
  <c r="D197" i="18"/>
  <c r="D203" i="18"/>
  <c r="D218" i="18"/>
  <c r="D221" i="18"/>
  <c r="D224" i="18"/>
  <c r="D227" i="18"/>
  <c r="D230" i="18"/>
  <c r="D236" i="18"/>
  <c r="D239" i="18"/>
  <c r="D245" i="18"/>
  <c r="D382" i="18"/>
  <c r="D394" i="18"/>
  <c r="D397" i="18"/>
  <c r="D400" i="18"/>
  <c r="D406" i="18"/>
  <c r="D409" i="18"/>
  <c r="D412" i="18"/>
  <c r="D421" i="18"/>
  <c r="D489" i="18"/>
  <c r="D593" i="18"/>
  <c r="D608" i="18"/>
  <c r="D611" i="18"/>
  <c r="D638" i="18"/>
  <c r="D641" i="18"/>
  <c r="D644" i="18"/>
  <c r="D835" i="18"/>
  <c r="D867" i="18"/>
  <c r="D999" i="18"/>
  <c r="D1124" i="18"/>
  <c r="D1172" i="18"/>
  <c r="D1306" i="18"/>
  <c r="D1309" i="18"/>
  <c r="D1312" i="18"/>
  <c r="D1315" i="18"/>
  <c r="D1345" i="18"/>
  <c r="D1360" i="18"/>
  <c r="D1407" i="18"/>
  <c r="D2073" i="18"/>
  <c r="D2079" i="18"/>
  <c r="D2202" i="18"/>
  <c r="D2205" i="18"/>
  <c r="D2222" i="18"/>
  <c r="D9" i="18"/>
  <c r="D72" i="18"/>
  <c r="D251" i="18"/>
  <c r="D260" i="18"/>
  <c r="D263" i="18"/>
  <c r="D442" i="18"/>
  <c r="D448" i="18"/>
  <c r="D710" i="18"/>
  <c r="D725" i="18"/>
  <c r="D933" i="18"/>
  <c r="D1002" i="18"/>
  <c r="D1017" i="18"/>
  <c r="D1032" i="18"/>
  <c r="D1047" i="18"/>
  <c r="D1050" i="18"/>
  <c r="D1166" i="18"/>
  <c r="D1357" i="18"/>
  <c r="D1369" i="18"/>
  <c r="D1381" i="18"/>
  <c r="D1390" i="18"/>
  <c r="D1470" i="18"/>
  <c r="D1473" i="18"/>
  <c r="D1936" i="18"/>
  <c r="D1990" i="18"/>
  <c r="D1993" i="18"/>
  <c r="D2130" i="18"/>
  <c r="D2145" i="18"/>
  <c r="D2160" i="18"/>
  <c r="D4" i="18"/>
  <c r="D10" i="18"/>
  <c r="D25" i="18"/>
  <c r="D314" i="18"/>
  <c r="D317" i="18"/>
  <c r="D320" i="18"/>
  <c r="D567" i="18"/>
  <c r="D859" i="18"/>
  <c r="D862" i="18"/>
  <c r="D865" i="18"/>
  <c r="D874" i="18"/>
  <c r="D898" i="18"/>
  <c r="D901" i="18"/>
  <c r="D904" i="18"/>
  <c r="D907" i="18"/>
  <c r="D1068" i="18"/>
  <c r="D1089" i="18"/>
  <c r="D1107" i="18"/>
  <c r="D1110" i="18"/>
  <c r="D1113" i="18"/>
  <c r="D1119" i="18"/>
  <c r="D1125" i="18"/>
  <c r="D1128" i="18"/>
  <c r="D1199" i="18"/>
  <c r="D1205" i="18"/>
  <c r="D1223" i="18"/>
  <c r="D1232" i="18"/>
  <c r="D1241" i="18"/>
  <c r="D1247" i="18"/>
  <c r="D1396" i="18"/>
  <c r="D1402" i="18"/>
  <c r="D1405" i="18"/>
  <c r="D2080" i="18"/>
  <c r="D2213" i="18"/>
  <c r="D2234" i="18"/>
  <c r="D13" i="18"/>
  <c r="D52" i="18"/>
  <c r="D150" i="18"/>
  <c r="D153" i="18"/>
  <c r="D183" i="18"/>
  <c r="D296" i="18"/>
  <c r="D323" i="18"/>
  <c r="D326" i="18"/>
  <c r="D353" i="18"/>
  <c r="D374" i="18"/>
  <c r="D377" i="18"/>
  <c r="D380" i="18"/>
  <c r="D389" i="18"/>
  <c r="D502" i="18"/>
  <c r="D505" i="18"/>
  <c r="D934" i="18"/>
  <c r="D943" i="18"/>
  <c r="D952" i="18"/>
  <c r="D955" i="18"/>
  <c r="D958" i="18"/>
  <c r="D961" i="18"/>
  <c r="D964" i="18"/>
  <c r="D967" i="18"/>
  <c r="D1038" i="18"/>
  <c r="D1146" i="18"/>
  <c r="D1149" i="18"/>
  <c r="D1152" i="18"/>
  <c r="D1161" i="18"/>
  <c r="D1164" i="18"/>
  <c r="D1196" i="18"/>
  <c r="D1211" i="18"/>
  <c r="D1277" i="18"/>
  <c r="D1286" i="18"/>
  <c r="D1868" i="18"/>
  <c r="D2059" i="18"/>
  <c r="D2089" i="18"/>
  <c r="D2490" i="18"/>
  <c r="D2493" i="18"/>
  <c r="D825" i="18"/>
  <c r="D834" i="18"/>
  <c r="D837" i="18"/>
  <c r="D902" i="18"/>
  <c r="D920" i="18"/>
  <c r="D995" i="18"/>
  <c r="D998" i="18"/>
  <c r="D1027" i="18"/>
  <c r="D1084" i="18"/>
  <c r="D1153" i="18"/>
  <c r="D1156" i="18"/>
  <c r="D1159" i="18"/>
  <c r="D1162" i="18"/>
  <c r="D1239" i="18"/>
  <c r="D1251" i="18"/>
  <c r="D1254" i="18"/>
  <c r="D1260" i="18"/>
  <c r="D1281" i="18"/>
  <c r="D1284" i="18"/>
  <c r="D1382" i="18"/>
  <c r="D1400" i="18"/>
  <c r="D1817" i="18"/>
  <c r="D1829" i="18"/>
  <c r="D1832" i="18"/>
  <c r="D1998" i="18"/>
  <c r="D2046" i="18"/>
  <c r="D2052" i="18"/>
  <c r="D2088" i="18"/>
  <c r="D2091" i="18"/>
  <c r="D2132" i="18"/>
  <c r="D2141" i="18"/>
  <c r="D2186" i="18"/>
  <c r="D2198" i="18"/>
  <c r="D2201" i="18"/>
  <c r="D2311" i="18"/>
  <c r="D2317" i="18"/>
  <c r="D2754" i="18"/>
  <c r="D2949" i="18"/>
  <c r="D2961" i="18"/>
  <c r="D3690" i="18"/>
  <c r="D4345" i="18"/>
  <c r="D1118" i="18"/>
  <c r="D1192" i="18"/>
  <c r="D1195" i="18"/>
  <c r="D1213" i="18"/>
  <c r="D1219" i="18"/>
  <c r="D1222" i="18"/>
  <c r="D1237" i="18"/>
  <c r="D1240" i="18"/>
  <c r="D1246" i="18"/>
  <c r="D1249" i="18"/>
  <c r="D1290" i="18"/>
  <c r="D1311" i="18"/>
  <c r="D1377" i="18"/>
  <c r="D1380" i="18"/>
  <c r="D1395" i="18"/>
  <c r="D1401" i="18"/>
  <c r="D1916" i="18"/>
  <c r="D1919" i="18"/>
  <c r="D1978" i="18"/>
  <c r="D2041" i="18"/>
  <c r="D2044" i="18"/>
  <c r="D2047" i="18"/>
  <c r="D2050" i="18"/>
  <c r="D2053" i="18"/>
  <c r="D2056" i="18"/>
  <c r="D2065" i="18"/>
  <c r="D2068" i="18"/>
  <c r="D2106" i="18"/>
  <c r="D2157" i="18"/>
  <c r="D2169" i="18"/>
  <c r="D2172" i="18"/>
  <c r="D2178" i="18"/>
  <c r="D2190" i="18"/>
  <c r="D2333" i="18"/>
  <c r="D2359" i="18"/>
  <c r="D2389" i="18"/>
  <c r="D2577" i="18"/>
  <c r="D2583" i="18"/>
  <c r="D2586" i="18"/>
  <c r="D2758" i="18"/>
  <c r="D2809" i="18"/>
  <c r="D2812" i="18"/>
  <c r="D2830" i="18"/>
  <c r="D3299" i="18"/>
  <c r="D3302" i="18"/>
  <c r="D3338" i="18"/>
  <c r="D3921" i="18"/>
  <c r="D3924" i="18"/>
  <c r="D3948" i="18"/>
  <c r="D4851" i="18"/>
  <c r="D4854" i="18"/>
  <c r="D2256" i="18"/>
  <c r="D2271" i="18"/>
  <c r="D2322" i="18"/>
  <c r="D2402" i="18"/>
  <c r="D2405" i="18"/>
  <c r="D2179" i="18"/>
  <c r="D3199" i="18"/>
  <c r="D3244" i="18"/>
  <c r="D3247" i="18"/>
  <c r="D2108" i="18"/>
  <c r="D2123" i="18"/>
  <c r="D2158" i="18"/>
  <c r="D1498" i="18"/>
  <c r="D1534" i="18"/>
  <c r="D1626" i="18"/>
  <c r="D1879" i="18"/>
  <c r="D1900" i="18"/>
  <c r="D2391" i="18"/>
  <c r="D2394" i="18"/>
  <c r="D2397" i="18"/>
  <c r="D2400" i="18"/>
  <c r="D2650" i="18"/>
  <c r="D2697" i="18"/>
  <c r="D3142" i="18"/>
  <c r="D1805" i="18"/>
  <c r="D1918" i="18"/>
  <c r="D1953" i="18"/>
  <c r="D2168" i="18"/>
  <c r="D2841" i="18"/>
  <c r="D2966" i="18"/>
  <c r="D3141" i="18"/>
  <c r="D3174" i="18"/>
  <c r="D3183" i="18"/>
  <c r="D3216" i="18"/>
  <c r="D3395" i="18"/>
  <c r="D3407" i="18"/>
  <c r="D3852" i="18"/>
  <c r="D4973" i="18"/>
  <c r="D5176" i="18"/>
  <c r="D1669" i="18"/>
  <c r="D1785" i="18"/>
  <c r="D1820" i="18"/>
  <c r="D1912" i="18"/>
  <c r="D1930" i="18"/>
  <c r="D1933" i="18"/>
  <c r="D2004" i="18"/>
  <c r="D2049" i="18"/>
  <c r="D2058" i="18"/>
  <c r="D2064" i="18"/>
  <c r="D2067" i="18"/>
  <c r="D2102" i="18"/>
  <c r="D2200" i="18"/>
  <c r="D2215" i="18"/>
  <c r="D2221" i="18"/>
  <c r="D2224" i="18"/>
  <c r="D2251" i="18"/>
  <c r="D2254" i="18"/>
  <c r="D2257" i="18"/>
  <c r="D2260" i="18"/>
  <c r="D2266" i="18"/>
  <c r="D2272" i="18"/>
  <c r="D2278" i="18"/>
  <c r="D2287" i="18"/>
  <c r="D2290" i="18"/>
  <c r="D2364" i="18"/>
  <c r="D2370" i="18"/>
  <c r="D2396" i="18"/>
  <c r="D2497" i="18"/>
  <c r="D2572" i="18"/>
  <c r="D2625" i="18"/>
  <c r="D3058" i="18"/>
  <c r="D3094" i="18"/>
  <c r="D3097" i="18"/>
  <c r="D3100" i="18"/>
  <c r="D3109" i="18"/>
  <c r="D3118" i="18"/>
  <c r="D3425" i="18"/>
  <c r="D3428" i="18"/>
  <c r="D3473" i="18"/>
  <c r="D3479" i="18"/>
  <c r="D3505" i="18"/>
  <c r="D3511" i="18"/>
  <c r="D3577" i="18"/>
  <c r="D4554" i="18"/>
  <c r="D4557" i="18"/>
  <c r="D4563" i="18"/>
  <c r="D4569" i="18"/>
  <c r="D4572" i="18"/>
  <c r="D4587" i="18"/>
  <c r="D4596" i="18"/>
  <c r="D4599" i="18"/>
  <c r="D4682" i="18"/>
  <c r="D2365" i="18"/>
  <c r="D2368" i="18"/>
  <c r="D2377" i="18"/>
  <c r="D2457" i="18"/>
  <c r="D2463" i="18"/>
  <c r="D3110" i="18"/>
  <c r="D3113" i="18"/>
  <c r="D3116" i="18"/>
  <c r="D3235" i="18"/>
  <c r="D3393" i="18"/>
  <c r="D3414" i="18"/>
  <c r="D3692" i="18"/>
  <c r="D3736" i="18"/>
  <c r="D3793" i="18"/>
  <c r="D3859" i="18"/>
  <c r="D4624" i="18"/>
  <c r="D4668" i="18"/>
  <c r="D5010" i="18"/>
  <c r="D2546" i="18"/>
  <c r="D2576" i="18"/>
  <c r="D2582" i="18"/>
  <c r="D2854" i="18"/>
  <c r="D3009" i="18"/>
  <c r="D3015" i="18"/>
  <c r="D3122" i="18"/>
  <c r="D3125" i="18"/>
  <c r="D3134" i="18"/>
  <c r="D3322" i="18"/>
  <c r="D3340" i="18"/>
  <c r="D3352" i="18"/>
  <c r="D3358" i="18"/>
  <c r="D3949" i="18"/>
  <c r="D4224" i="18"/>
  <c r="D4227" i="18"/>
  <c r="D4600" i="18"/>
  <c r="D4609" i="18"/>
  <c r="D4880" i="18"/>
  <c r="D2837" i="18"/>
  <c r="D2843" i="18"/>
  <c r="D2846" i="18"/>
  <c r="D2849" i="18"/>
  <c r="D3257" i="18"/>
  <c r="D3800" i="18"/>
  <c r="D3836" i="18"/>
  <c r="D4832" i="18"/>
  <c r="D1988" i="18"/>
  <c r="D2045" i="18"/>
  <c r="D2048" i="18"/>
  <c r="D2060" i="18"/>
  <c r="D2063" i="18"/>
  <c r="D2086" i="18"/>
  <c r="D2143" i="18"/>
  <c r="D2146" i="18"/>
  <c r="D2211" i="18"/>
  <c r="D2229" i="18"/>
  <c r="D2238" i="18"/>
  <c r="D2241" i="18"/>
  <c r="D2247" i="18"/>
  <c r="D2292" i="18"/>
  <c r="D2295" i="18"/>
  <c r="D2298" i="18"/>
  <c r="D2304" i="18"/>
  <c r="D2351" i="18"/>
  <c r="D2354" i="18"/>
  <c r="D2372" i="18"/>
  <c r="D2381" i="18"/>
  <c r="D2410" i="18"/>
  <c r="D2496" i="18"/>
  <c r="D2562" i="18"/>
  <c r="D3045" i="18"/>
  <c r="D3084" i="18"/>
  <c r="D3090" i="18"/>
  <c r="D3096" i="18"/>
  <c r="D3111" i="18"/>
  <c r="D3206" i="18"/>
  <c r="D3311" i="18"/>
  <c r="D3364" i="18"/>
  <c r="D3394" i="18"/>
  <c r="D3472" i="18"/>
  <c r="D3510" i="18"/>
  <c r="D3537" i="18"/>
  <c r="D3702" i="18"/>
  <c r="D3779" i="18"/>
  <c r="D4708" i="18"/>
  <c r="D4987" i="18"/>
  <c r="D5023" i="18"/>
  <c r="D5100" i="18"/>
  <c r="D5139" i="18"/>
  <c r="D2342" i="18"/>
  <c r="D2348" i="18"/>
  <c r="D2360" i="18"/>
  <c r="D2446" i="18"/>
  <c r="D2464" i="18"/>
  <c r="D2696" i="18"/>
  <c r="D2993" i="18"/>
  <c r="D3050" i="18"/>
  <c r="D3080" i="18"/>
  <c r="D3083" i="18"/>
  <c r="D3089" i="18"/>
  <c r="D3181" i="18"/>
  <c r="D3184" i="18"/>
  <c r="D3187" i="18"/>
  <c r="D3190" i="18"/>
  <c r="D3243" i="18"/>
  <c r="D3279" i="18"/>
  <c r="D3282" i="18"/>
  <c r="D3315" i="18"/>
  <c r="D3344" i="18"/>
  <c r="D3489" i="18"/>
  <c r="D3632" i="18"/>
  <c r="D3718" i="18"/>
  <c r="D3727" i="18"/>
  <c r="D3730" i="18"/>
  <c r="D3890" i="18"/>
  <c r="D3893" i="18"/>
  <c r="D3896" i="18"/>
  <c r="D3969" i="18"/>
  <c r="D3978" i="18"/>
  <c r="D3981" i="18"/>
  <c r="D4082" i="18"/>
  <c r="D4430" i="18"/>
  <c r="D4468" i="18"/>
  <c r="D4643" i="18"/>
  <c r="D4663" i="18"/>
  <c r="D4695" i="18"/>
  <c r="D4805" i="18"/>
  <c r="D4808" i="18"/>
  <c r="D4858" i="18"/>
  <c r="D4897" i="18"/>
  <c r="D4982" i="18"/>
  <c r="D4990" i="18"/>
  <c r="D5067" i="18"/>
  <c r="D5146" i="18"/>
  <c r="D5197" i="18"/>
  <c r="D5203" i="18"/>
  <c r="D5206" i="18"/>
  <c r="D3318" i="18"/>
  <c r="D3419" i="18"/>
  <c r="D3439" i="18"/>
  <c r="D3457" i="18"/>
  <c r="D3522" i="18"/>
  <c r="D3546" i="18"/>
  <c r="D3549" i="18"/>
  <c r="D3558" i="18"/>
  <c r="D3591" i="18"/>
  <c r="D3594" i="18"/>
  <c r="D3825" i="18"/>
  <c r="D3837" i="18"/>
  <c r="D3846" i="18"/>
  <c r="D3920" i="18"/>
  <c r="D3929" i="18"/>
  <c r="D3932" i="18"/>
  <c r="D3961" i="18"/>
  <c r="D4297" i="18"/>
  <c r="D4347" i="18"/>
  <c r="D4457" i="18"/>
  <c r="D4480" i="18"/>
  <c r="D4486" i="18"/>
  <c r="D4551" i="18"/>
  <c r="D4620" i="18"/>
  <c r="D4687" i="18"/>
  <c r="D4693" i="18"/>
  <c r="D4699" i="18"/>
  <c r="D4844" i="18"/>
  <c r="D4853" i="18"/>
  <c r="D5032" i="18"/>
  <c r="D5053" i="18"/>
  <c r="D5056" i="18"/>
  <c r="D5059" i="18"/>
  <c r="D5062" i="18"/>
  <c r="D5159" i="18"/>
  <c r="D5182" i="18"/>
  <c r="D5233" i="18"/>
  <c r="D5248" i="18"/>
  <c r="D2337" i="18"/>
  <c r="D2352" i="18"/>
  <c r="D2465" i="18"/>
  <c r="D2491" i="18"/>
  <c r="D2518" i="18"/>
  <c r="D2639" i="18"/>
  <c r="D3051" i="18"/>
  <c r="D3066" i="18"/>
  <c r="D3158" i="18"/>
  <c r="D3170" i="18"/>
  <c r="D3259" i="18"/>
  <c r="D3280" i="18"/>
  <c r="D3289" i="18"/>
  <c r="D3304" i="18"/>
  <c r="D3331" i="18"/>
  <c r="D3660" i="18"/>
  <c r="D3663" i="18"/>
  <c r="D3669" i="18"/>
  <c r="D3710" i="18"/>
  <c r="D3858" i="18"/>
  <c r="D3888" i="18"/>
  <c r="D4110" i="18"/>
  <c r="D4173" i="18"/>
  <c r="D4443" i="18"/>
  <c r="D4455" i="18"/>
  <c r="D4478" i="18"/>
  <c r="D4510" i="18"/>
  <c r="D4684" i="18"/>
  <c r="D4785" i="18"/>
  <c r="D4803" i="18"/>
  <c r="D4821" i="18"/>
  <c r="D4824" i="18"/>
  <c r="D4956" i="18"/>
  <c r="D5024" i="18"/>
  <c r="D5089" i="18"/>
  <c r="D5165" i="18"/>
  <c r="D5183" i="18"/>
  <c r="D5186" i="18"/>
  <c r="D5198" i="18"/>
  <c r="D5222" i="18"/>
  <c r="D3499" i="18"/>
  <c r="D3538" i="18"/>
  <c r="D3559" i="18"/>
  <c r="D3565" i="18"/>
  <c r="D3654" i="18"/>
  <c r="D3728" i="18"/>
  <c r="D3734" i="18"/>
  <c r="D3740" i="18"/>
  <c r="D3785" i="18"/>
  <c r="D3788" i="18"/>
  <c r="D3791" i="18"/>
  <c r="D3838" i="18"/>
  <c r="D3841" i="18"/>
  <c r="D3844" i="18"/>
  <c r="D3850" i="18"/>
  <c r="D4063" i="18"/>
  <c r="D4066" i="18"/>
  <c r="D4069" i="18"/>
  <c r="D4306" i="18"/>
  <c r="D4407" i="18"/>
  <c r="D4461" i="18"/>
  <c r="D4481" i="18"/>
  <c r="D4493" i="18"/>
  <c r="D4505" i="18"/>
  <c r="D4552" i="18"/>
  <c r="D4591" i="18"/>
  <c r="D4594" i="18"/>
  <c r="D4597" i="18"/>
  <c r="D4676" i="18"/>
  <c r="D4738" i="18"/>
  <c r="D4741" i="18"/>
  <c r="D4747" i="18"/>
  <c r="D4756" i="18"/>
  <c r="D4759" i="18"/>
  <c r="D4768" i="18"/>
  <c r="D4806" i="18"/>
  <c r="D4901" i="18"/>
  <c r="D5083" i="18"/>
  <c r="D5216" i="18"/>
  <c r="D5228" i="18"/>
  <c r="D5234" i="18"/>
  <c r="D5240" i="18"/>
  <c r="D5246" i="18"/>
  <c r="D3317" i="18"/>
  <c r="D3435" i="18"/>
  <c r="D3441" i="18"/>
  <c r="D3444" i="18"/>
  <c r="D3476" i="18"/>
  <c r="D3500" i="18"/>
  <c r="D3634" i="18"/>
  <c r="D3658" i="18"/>
  <c r="D3661" i="18"/>
  <c r="D3664" i="18"/>
  <c r="D3667" i="18"/>
  <c r="D3670" i="18"/>
  <c r="D3673" i="18"/>
  <c r="D3815" i="18"/>
  <c r="D3824" i="18"/>
  <c r="D3830" i="18"/>
  <c r="D3883" i="18"/>
  <c r="D3886" i="18"/>
  <c r="D3889" i="18"/>
  <c r="D3895" i="18"/>
  <c r="D3971" i="18"/>
  <c r="D4313" i="18"/>
  <c r="D4319" i="18"/>
  <c r="D4387" i="18"/>
  <c r="D4459" i="18"/>
  <c r="D4541" i="18"/>
  <c r="D4603" i="18"/>
  <c r="D4627" i="18"/>
  <c r="D4630" i="18"/>
  <c r="D4636" i="18"/>
  <c r="D4653" i="18"/>
  <c r="D4685" i="18"/>
  <c r="D4721" i="18"/>
  <c r="D4730" i="18"/>
  <c r="D4804" i="18"/>
  <c r="D4807" i="18"/>
  <c r="D4810" i="18"/>
  <c r="D4813" i="18"/>
  <c r="D4816" i="18"/>
  <c r="D4819" i="18"/>
  <c r="D4822" i="18"/>
  <c r="D4828" i="18"/>
  <c r="D4860" i="18"/>
  <c r="D4872" i="18"/>
  <c r="D4914" i="18"/>
  <c r="D4939" i="18"/>
  <c r="D4960" i="18"/>
  <c r="D4978" i="18"/>
  <c r="D4981" i="18"/>
  <c r="D5025" i="18"/>
  <c r="D5028" i="18"/>
  <c r="D5051" i="18"/>
  <c r="D5084" i="18"/>
  <c r="D5131" i="18"/>
  <c r="D5187" i="18"/>
  <c r="D5196" i="18"/>
  <c r="D5205" i="18"/>
  <c r="D5208" i="18"/>
  <c r="D5214" i="18"/>
  <c r="D5223" i="18"/>
  <c r="D3497" i="18"/>
  <c r="D3509" i="18"/>
  <c r="D3518" i="18"/>
  <c r="D3533" i="18"/>
  <c r="D3572" i="18"/>
  <c r="D3628" i="18"/>
  <c r="D3655" i="18"/>
  <c r="D3738" i="18"/>
  <c r="D3744" i="18"/>
  <c r="D3747" i="18"/>
  <c r="D3753" i="18"/>
  <c r="D3795" i="18"/>
  <c r="D3880" i="18"/>
  <c r="D3901" i="18"/>
  <c r="D4447" i="18"/>
  <c r="D4500" i="18"/>
  <c r="D4503" i="18"/>
  <c r="D4583" i="18"/>
  <c r="D4586" i="18"/>
  <c r="D4595" i="18"/>
  <c r="D4736" i="18"/>
  <c r="D4751" i="18"/>
  <c r="D4754" i="18"/>
  <c r="D4760" i="18"/>
  <c r="D4792" i="18"/>
  <c r="D4831" i="18"/>
  <c r="D4837" i="18"/>
  <c r="D5040" i="18"/>
  <c r="D5111" i="18"/>
  <c r="D5137" i="18"/>
  <c r="D5143" i="18"/>
  <c r="D3201" i="18"/>
  <c r="D3347" i="18"/>
  <c r="D3486" i="18"/>
  <c r="D3527" i="18"/>
  <c r="D3635" i="18"/>
  <c r="D3641" i="18"/>
  <c r="D3691" i="18"/>
  <c r="D3703" i="18"/>
  <c r="D3706" i="18"/>
  <c r="D3756" i="18"/>
  <c r="D3925" i="18"/>
  <c r="D4025" i="18"/>
  <c r="D4154" i="18"/>
  <c r="D4157" i="18"/>
  <c r="D4163" i="18"/>
  <c r="D4166" i="18"/>
  <c r="D4471" i="18"/>
  <c r="D4509" i="18"/>
  <c r="D4553" i="18"/>
  <c r="D4686" i="18"/>
  <c r="D4698" i="18"/>
  <c r="D4710" i="18"/>
  <c r="D4713" i="18"/>
  <c r="D4716" i="18"/>
  <c r="D4719" i="18"/>
  <c r="D4861" i="18"/>
  <c r="D4873" i="18"/>
  <c r="D4885" i="18"/>
  <c r="D4891" i="18"/>
  <c r="D4903" i="18"/>
  <c r="D4937" i="18"/>
  <c r="D4970" i="18"/>
  <c r="D4996" i="18"/>
  <c r="D5011" i="18"/>
  <c r="D5014" i="18"/>
  <c r="D5097" i="18"/>
  <c r="D5120" i="18"/>
  <c r="D5126" i="18"/>
  <c r="D5226" i="18"/>
  <c r="I15" i="15"/>
  <c r="D238" i="18"/>
  <c r="D434" i="18"/>
  <c r="D440" i="18"/>
  <c r="D734" i="18"/>
  <c r="D385" i="18"/>
  <c r="D691" i="18"/>
  <c r="D766" i="18"/>
  <c r="D653" i="18"/>
  <c r="D235" i="18"/>
  <c r="D195" i="18"/>
  <c r="D290" i="18"/>
  <c r="D778" i="18"/>
  <c r="D233" i="18"/>
  <c r="D415" i="18"/>
  <c r="D5237" i="18"/>
  <c r="D147" i="18"/>
  <c r="D176" i="18"/>
  <c r="D242" i="18"/>
  <c r="D254" i="18"/>
  <c r="D459" i="18"/>
  <c r="D508" i="18"/>
  <c r="D536" i="18"/>
  <c r="D548" i="18"/>
  <c r="D551" i="18"/>
  <c r="D557" i="18"/>
  <c r="D568" i="18"/>
  <c r="D591" i="18"/>
  <c r="D715" i="18"/>
  <c r="D1030" i="18"/>
  <c r="D1053" i="18"/>
  <c r="D1056" i="18"/>
  <c r="D1059" i="18"/>
  <c r="D1062" i="18"/>
  <c r="D1102" i="18"/>
  <c r="D1137" i="18"/>
  <c r="D1206" i="18"/>
  <c r="D1243" i="18"/>
  <c r="D1255" i="18"/>
  <c r="D1336" i="18"/>
  <c r="D1362" i="18"/>
  <c r="D1516" i="18"/>
  <c r="D1803" i="18"/>
  <c r="D1811" i="18"/>
  <c r="D1843" i="18"/>
  <c r="D1898" i="18"/>
  <c r="D1945" i="18"/>
  <c r="D2161" i="18"/>
  <c r="D2246" i="18"/>
  <c r="D2923" i="18"/>
  <c r="D3172" i="18"/>
  <c r="D3305" i="18"/>
  <c r="D3308" i="18"/>
  <c r="D3320" i="18"/>
  <c r="D4758" i="18"/>
  <c r="D16" i="18"/>
  <c r="D156" i="18"/>
  <c r="D185" i="18"/>
  <c r="D191" i="18"/>
  <c r="D211" i="18"/>
  <c r="D214" i="18"/>
  <c r="D248" i="18"/>
  <c r="D283" i="18"/>
  <c r="D433" i="18"/>
  <c r="D436" i="18"/>
  <c r="D687" i="18"/>
  <c r="D704" i="18"/>
  <c r="D718" i="18"/>
  <c r="D730" i="18"/>
  <c r="D736" i="18"/>
  <c r="D768" i="18"/>
  <c r="D803" i="18"/>
  <c r="D811" i="18"/>
  <c r="D843" i="18"/>
  <c r="D846" i="18"/>
  <c r="D866" i="18"/>
  <c r="D869" i="18"/>
  <c r="D1013" i="18"/>
  <c r="D1036" i="18"/>
  <c r="D1042" i="18"/>
  <c r="D1070" i="18"/>
  <c r="D1079" i="18"/>
  <c r="D1114" i="18"/>
  <c r="D1160" i="18"/>
  <c r="D1169" i="18"/>
  <c r="D1235" i="18"/>
  <c r="D1264" i="18"/>
  <c r="D1267" i="18"/>
  <c r="D1278" i="18"/>
  <c r="D1313" i="18"/>
  <c r="D1327" i="18"/>
  <c r="D1379" i="18"/>
  <c r="D1643" i="18"/>
  <c r="D1825" i="18"/>
  <c r="D1872" i="18"/>
  <c r="D1980" i="18"/>
  <c r="D1992" i="18"/>
  <c r="D2112" i="18"/>
  <c r="D2147" i="18"/>
  <c r="D2153" i="18"/>
  <c r="D2199" i="18"/>
  <c r="D2208" i="18"/>
  <c r="D2226" i="18"/>
  <c r="D2434" i="18"/>
  <c r="D2740" i="18"/>
  <c r="D3137" i="18"/>
  <c r="D3151" i="18"/>
  <c r="D3178" i="18"/>
  <c r="D3264" i="18"/>
  <c r="D3276" i="18"/>
  <c r="D3488" i="18"/>
  <c r="D3758" i="18"/>
  <c r="D3764" i="18"/>
  <c r="D3782" i="18"/>
  <c r="D3794" i="18"/>
  <c r="D1633" i="18"/>
  <c r="D2335" i="18"/>
  <c r="D187" i="18"/>
  <c r="D247" i="18"/>
  <c r="D897" i="18"/>
  <c r="D960" i="18"/>
  <c r="D992" i="18"/>
  <c r="D1874" i="18"/>
  <c r="D2008" i="18"/>
  <c r="D2306" i="18"/>
  <c r="D276" i="18"/>
  <c r="D319" i="18"/>
  <c r="D856" i="18"/>
  <c r="D1182" i="18"/>
  <c r="D1283" i="18"/>
  <c r="D1292" i="18"/>
  <c r="D2061" i="18"/>
  <c r="D253" i="18"/>
  <c r="D547" i="18"/>
  <c r="D590" i="18"/>
  <c r="D1378" i="18"/>
  <c r="D5243" i="18"/>
  <c r="D7" i="18"/>
  <c r="D610" i="18"/>
  <c r="D1320" i="18"/>
  <c r="D2230" i="18"/>
  <c r="D1188" i="18"/>
  <c r="D190" i="18"/>
  <c r="D291" i="18"/>
  <c r="D1185" i="18"/>
  <c r="D1234" i="18"/>
  <c r="D1266" i="18"/>
  <c r="D158" i="18"/>
  <c r="D1168" i="18"/>
  <c r="D1263" i="18"/>
  <c r="D2269" i="18"/>
  <c r="D194" i="18"/>
  <c r="D413" i="18"/>
  <c r="D667" i="18"/>
  <c r="D751" i="18"/>
  <c r="D2095" i="18"/>
  <c r="D2702" i="18"/>
  <c r="D3506" i="18"/>
  <c r="D3515" i="18"/>
  <c r="D2344" i="18"/>
  <c r="D420" i="18"/>
  <c r="D2239" i="18"/>
  <c r="D2312" i="18"/>
  <c r="D1628" i="18"/>
  <c r="D259" i="18"/>
  <c r="D921" i="18"/>
  <c r="D1220" i="18"/>
  <c r="D2834" i="18"/>
  <c r="D1065" i="18"/>
  <c r="D1175" i="18"/>
  <c r="D2217" i="18"/>
  <c r="D3870" i="18"/>
  <c r="D4641" i="18"/>
  <c r="D62" i="18"/>
  <c r="D151" i="18"/>
  <c r="D168" i="18"/>
  <c r="D255" i="18"/>
  <c r="D284" i="18"/>
  <c r="D304" i="18"/>
  <c r="D327" i="18"/>
  <c r="D396" i="18"/>
  <c r="D410" i="18"/>
  <c r="D445" i="18"/>
  <c r="D451" i="18"/>
  <c r="D543" i="18"/>
  <c r="D549" i="18"/>
  <c r="D647" i="18"/>
  <c r="D713" i="18"/>
  <c r="D812" i="18"/>
  <c r="D815" i="18"/>
  <c r="D818" i="18"/>
  <c r="D950" i="18"/>
  <c r="D956" i="18"/>
  <c r="D1008" i="18"/>
  <c r="D1022" i="18"/>
  <c r="D1028" i="18"/>
  <c r="D1031" i="18"/>
  <c r="D1051" i="18"/>
  <c r="D1054" i="18"/>
  <c r="D1057" i="18"/>
  <c r="D1088" i="18"/>
  <c r="D1132" i="18"/>
  <c r="D1138" i="18"/>
  <c r="D1158" i="18"/>
  <c r="D1178" i="18"/>
  <c r="D1403" i="18"/>
  <c r="D1514" i="18"/>
  <c r="D1923" i="18"/>
  <c r="D1952" i="18"/>
  <c r="D2057" i="18"/>
  <c r="D2075" i="18"/>
  <c r="D2121" i="18"/>
  <c r="D2133" i="18"/>
  <c r="D2162" i="18"/>
  <c r="D2379" i="18"/>
  <c r="D2388" i="18"/>
  <c r="D2975" i="18"/>
  <c r="D3004" i="18"/>
  <c r="D3256" i="18"/>
  <c r="D3454" i="18"/>
  <c r="D3466" i="18"/>
  <c r="D3741" i="18"/>
  <c r="D3780" i="18"/>
  <c r="D3789" i="18"/>
  <c r="D3797" i="18"/>
  <c r="D3818" i="18"/>
  <c r="D3821" i="18"/>
  <c r="D2318" i="18"/>
  <c r="D2347" i="18"/>
  <c r="D3416" i="18"/>
  <c r="D888" i="18"/>
  <c r="D1242" i="18"/>
  <c r="D1280" i="18"/>
  <c r="D1877" i="18"/>
  <c r="D1921" i="18"/>
  <c r="D2248" i="18"/>
  <c r="D423" i="18"/>
  <c r="D894" i="18"/>
  <c r="D1136" i="18"/>
  <c r="D1332" i="18"/>
  <c r="D2283" i="18"/>
  <c r="D2964" i="18"/>
  <c r="D4948" i="18"/>
  <c r="D5213" i="18"/>
  <c r="D5225" i="18"/>
  <c r="D1851" i="18"/>
  <c r="D2263" i="18"/>
  <c r="D521" i="18"/>
  <c r="D770" i="18"/>
  <c r="D972" i="18"/>
  <c r="D2825" i="18"/>
  <c r="D5231" i="18"/>
  <c r="D398" i="18"/>
  <c r="D511" i="18"/>
  <c r="D733" i="18"/>
  <c r="D771" i="18"/>
  <c r="D1039" i="18"/>
  <c r="D1212" i="18"/>
  <c r="D1305" i="18"/>
  <c r="D1855" i="18"/>
  <c r="D2414" i="18"/>
  <c r="D264" i="18"/>
  <c r="D293" i="18"/>
  <c r="D350" i="18"/>
  <c r="D365" i="18"/>
  <c r="D379" i="18"/>
  <c r="D387" i="18"/>
  <c r="D399" i="18"/>
  <c r="D425" i="18"/>
  <c r="D431" i="18"/>
  <c r="D437" i="18"/>
  <c r="D494" i="18"/>
  <c r="D604" i="18"/>
  <c r="D630" i="18"/>
  <c r="D656" i="18"/>
  <c r="D659" i="18"/>
  <c r="D688" i="18"/>
  <c r="D740" i="18"/>
  <c r="D763" i="18"/>
  <c r="D772" i="18"/>
  <c r="D864" i="18"/>
  <c r="D870" i="18"/>
  <c r="D908" i="18"/>
  <c r="D931" i="18"/>
  <c r="D968" i="18"/>
  <c r="D971" i="18"/>
  <c r="D974" i="18"/>
  <c r="D1037" i="18"/>
  <c r="D1080" i="18"/>
  <c r="D1453" i="18"/>
  <c r="D1636" i="18"/>
  <c r="D1734" i="18"/>
  <c r="D1894" i="18"/>
  <c r="D1935" i="18"/>
  <c r="D2066" i="18"/>
  <c r="D2072" i="18"/>
  <c r="D2078" i="18"/>
  <c r="D2081" i="18"/>
  <c r="D2104" i="18"/>
  <c r="D2107" i="18"/>
  <c r="D2110" i="18"/>
  <c r="D2113" i="18"/>
  <c r="D2139" i="18"/>
  <c r="D2142" i="18"/>
  <c r="D2154" i="18"/>
  <c r="D2212" i="18"/>
  <c r="D2303" i="18"/>
  <c r="D2656" i="18"/>
  <c r="D3451" i="18"/>
  <c r="D3721" i="18"/>
  <c r="D3724" i="18"/>
  <c r="D4580" i="18"/>
  <c r="D4592" i="18"/>
  <c r="D2362" i="18"/>
  <c r="D2462" i="18"/>
  <c r="D2876" i="18"/>
  <c r="D2952" i="18"/>
  <c r="D3197" i="18"/>
  <c r="D3200" i="18"/>
  <c r="D3203" i="18"/>
  <c r="D3224" i="18"/>
  <c r="D3227" i="18"/>
  <c r="D3250" i="18"/>
  <c r="D3253" i="18"/>
  <c r="D3267" i="18"/>
  <c r="D3273" i="18"/>
  <c r="D3402" i="18"/>
  <c r="D3405" i="18"/>
  <c r="D3422" i="18"/>
  <c r="D3590" i="18"/>
  <c r="D3774" i="18"/>
  <c r="D4859" i="18"/>
  <c r="D5005" i="18"/>
  <c r="D1339" i="18"/>
  <c r="D1410" i="18"/>
  <c r="D1413" i="18"/>
  <c r="D1505" i="18"/>
  <c r="D1675" i="18"/>
  <c r="D1846" i="18"/>
  <c r="D1881" i="18"/>
  <c r="D1975" i="18"/>
  <c r="D1981" i="18"/>
  <c r="D1995" i="18"/>
  <c r="D2006" i="18"/>
  <c r="D2012" i="18"/>
  <c r="D2082" i="18"/>
  <c r="D2105" i="18"/>
  <c r="D2140" i="18"/>
  <c r="D2189" i="18"/>
  <c r="D2192" i="18"/>
  <c r="D2203" i="18"/>
  <c r="D2206" i="18"/>
  <c r="D2232" i="18"/>
  <c r="D2258" i="18"/>
  <c r="D2261" i="18"/>
  <c r="D2301" i="18"/>
  <c r="D2614" i="18"/>
  <c r="D3047" i="18"/>
  <c r="D3194" i="18"/>
  <c r="D3218" i="18"/>
  <c r="D3233" i="18"/>
  <c r="D3236" i="18"/>
  <c r="D3262" i="18"/>
  <c r="D3285" i="18"/>
  <c r="D3288" i="18"/>
  <c r="D3294" i="18"/>
  <c r="D3297" i="18"/>
  <c r="D3569" i="18"/>
  <c r="D3731" i="18"/>
  <c r="D4377" i="18"/>
  <c r="D4801" i="18"/>
  <c r="D4809" i="18"/>
  <c r="D4839" i="18"/>
  <c r="D4845" i="18"/>
  <c r="D4848" i="18"/>
  <c r="D4865" i="18"/>
  <c r="D4976" i="18"/>
  <c r="D4985" i="18"/>
  <c r="D3012" i="18"/>
  <c r="D3268" i="18"/>
  <c r="D3649" i="18"/>
  <c r="D3696" i="18"/>
  <c r="D3763" i="18"/>
  <c r="D3985" i="18"/>
  <c r="D4836" i="18"/>
  <c r="D1910" i="18"/>
  <c r="D1922" i="18"/>
  <c r="D1941" i="18"/>
  <c r="D2085" i="18"/>
  <c r="D2114" i="18"/>
  <c r="D51" i="18"/>
  <c r="D504" i="18"/>
  <c r="D507" i="18"/>
  <c r="D538" i="18"/>
  <c r="D552" i="18"/>
  <c r="D646" i="18"/>
  <c r="D649" i="18"/>
  <c r="D723" i="18"/>
  <c r="D746" i="18"/>
  <c r="D764" i="18"/>
  <c r="D787" i="18"/>
  <c r="D790" i="18"/>
  <c r="D821" i="18"/>
  <c r="D872" i="18"/>
  <c r="D887" i="18"/>
  <c r="D913" i="18"/>
  <c r="D990" i="18"/>
  <c r="D993" i="18"/>
  <c r="D1015" i="18"/>
  <c r="D1026" i="18"/>
  <c r="D1035" i="18"/>
  <c r="D1041" i="18"/>
  <c r="D1052" i="18"/>
  <c r="D1058" i="18"/>
  <c r="D1112" i="18"/>
  <c r="D1127" i="18"/>
  <c r="D1155" i="18"/>
  <c r="D1184" i="18"/>
  <c r="D1187" i="18"/>
  <c r="D1198" i="18"/>
  <c r="D1201" i="18"/>
  <c r="D1207" i="18"/>
  <c r="D1244" i="18"/>
  <c r="D1334" i="18"/>
  <c r="D1399" i="18"/>
  <c r="D1784" i="18"/>
  <c r="D1899" i="18"/>
  <c r="D1976" i="18"/>
  <c r="D2062" i="18"/>
  <c r="D2340" i="18"/>
  <c r="D2349" i="18"/>
  <c r="D2366" i="18"/>
  <c r="D2451" i="18"/>
  <c r="D2454" i="18"/>
  <c r="D2513" i="18"/>
  <c r="D2695" i="18"/>
  <c r="D3068" i="18"/>
  <c r="D3368" i="18"/>
  <c r="D3406" i="18"/>
  <c r="D3426" i="18"/>
  <c r="D3429" i="18"/>
  <c r="D3508" i="18"/>
  <c r="D3517" i="18"/>
  <c r="D3523" i="18"/>
  <c r="D3529" i="18"/>
  <c r="D3532" i="18"/>
  <c r="D3638" i="18"/>
  <c r="D3708" i="18"/>
  <c r="D3863" i="18"/>
  <c r="D3872" i="18"/>
  <c r="D3942" i="18"/>
  <c r="D3945" i="18"/>
  <c r="D3962" i="18"/>
  <c r="D3965" i="18"/>
  <c r="D3968" i="18"/>
  <c r="D3974" i="18"/>
  <c r="D4522" i="18"/>
  <c r="D4787" i="18"/>
  <c r="D4790" i="18"/>
  <c r="D4796" i="18"/>
  <c r="D5156" i="18"/>
  <c r="D2565" i="18"/>
  <c r="D23" i="18"/>
  <c r="D60" i="18"/>
  <c r="D154" i="18"/>
  <c r="D200" i="18"/>
  <c r="D212" i="18"/>
  <c r="D223" i="18"/>
  <c r="D289" i="18"/>
  <c r="D375" i="18"/>
  <c r="D378" i="18"/>
  <c r="D395" i="18"/>
  <c r="D418" i="18"/>
  <c r="D424" i="18"/>
  <c r="D444" i="18"/>
  <c r="D14" i="18"/>
  <c r="D63" i="18"/>
  <c r="D169" i="18"/>
  <c r="D192" i="18"/>
  <c r="D215" i="18"/>
  <c r="D229" i="18"/>
  <c r="D252" i="18"/>
  <c r="D286" i="18"/>
  <c r="D315" i="18"/>
  <c r="D318" i="18"/>
  <c r="D329" i="18"/>
  <c r="D335" i="18"/>
  <c r="D386" i="18"/>
  <c r="D392" i="18"/>
  <c r="D404" i="18"/>
  <c r="D427" i="18"/>
  <c r="D447" i="18"/>
  <c r="D510" i="18"/>
  <c r="D544" i="18"/>
  <c r="D595" i="18"/>
  <c r="D643" i="18"/>
  <c r="D735" i="18"/>
  <c r="D767" i="18"/>
  <c r="D773" i="18"/>
  <c r="D796" i="18"/>
  <c r="D813" i="18"/>
  <c r="D844" i="18"/>
  <c r="D973" i="18"/>
  <c r="D976" i="18"/>
  <c r="D979" i="18"/>
  <c r="D996" i="18"/>
  <c r="D1018" i="18"/>
  <c r="D1081" i="18"/>
  <c r="D1101" i="18"/>
  <c r="D1144" i="18"/>
  <c r="D1170" i="18"/>
  <c r="D1176" i="18"/>
  <c r="D1233" i="18"/>
  <c r="D1236" i="18"/>
  <c r="D1262" i="18"/>
  <c r="D1340" i="18"/>
  <c r="D1343" i="18"/>
  <c r="D1346" i="18"/>
  <c r="D1366" i="18"/>
  <c r="D1391" i="18"/>
  <c r="D1712" i="18"/>
  <c r="D1773" i="18"/>
  <c r="D1853" i="18"/>
  <c r="D1885" i="18"/>
  <c r="D1888" i="18"/>
  <c r="D1985" i="18"/>
  <c r="D2013" i="18"/>
  <c r="D2083" i="18"/>
  <c r="D2181" i="18"/>
  <c r="D2184" i="18"/>
  <c r="D2187" i="18"/>
  <c r="D2262" i="18"/>
  <c r="D2265" i="18"/>
  <c r="D2323" i="18"/>
  <c r="D2358" i="18"/>
  <c r="D2369" i="18"/>
  <c r="D2484" i="18"/>
  <c r="D2641" i="18"/>
  <c r="D2681" i="18"/>
  <c r="D2883" i="18"/>
  <c r="D3345" i="18"/>
  <c r="D3348" i="18"/>
  <c r="D3351" i="18"/>
  <c r="D3357" i="18"/>
  <c r="D3644" i="18"/>
  <c r="D3650" i="18"/>
  <c r="D3653" i="18"/>
  <c r="D3676" i="18"/>
  <c r="D3805" i="18"/>
  <c r="D3840" i="18"/>
  <c r="D3951" i="18"/>
  <c r="D3957" i="18"/>
  <c r="D4305" i="18"/>
  <c r="D4308" i="18"/>
  <c r="D4311" i="18"/>
  <c r="D4314" i="18"/>
  <c r="D4414" i="18"/>
  <c r="D4441" i="18"/>
  <c r="D4444" i="18"/>
  <c r="D4450" i="18"/>
  <c r="D4456" i="18"/>
  <c r="D4784" i="18"/>
  <c r="D5012" i="18"/>
  <c r="D5015" i="18"/>
  <c r="D5092" i="18"/>
  <c r="D5095" i="18"/>
  <c r="D2204" i="18"/>
  <c r="D2210" i="18"/>
  <c r="D2235" i="18"/>
  <c r="D2244" i="18"/>
  <c r="D2250" i="18"/>
  <c r="D2299" i="18"/>
  <c r="D2302" i="18"/>
  <c r="D2328" i="18"/>
  <c r="D2331" i="18"/>
  <c r="D2345" i="18"/>
  <c r="D2357" i="18"/>
  <c r="D2406" i="18"/>
  <c r="D2409" i="18"/>
  <c r="D2487" i="18"/>
  <c r="D2522" i="18"/>
  <c r="D2528" i="18"/>
  <c r="D2657" i="18"/>
  <c r="D2785" i="18"/>
  <c r="D2972" i="18"/>
  <c r="D3136" i="18"/>
  <c r="D3362" i="18"/>
  <c r="D3630" i="18"/>
  <c r="D3633" i="18"/>
  <c r="D4571" i="18"/>
  <c r="D5003" i="18"/>
  <c r="D5006" i="18"/>
  <c r="D5047" i="18"/>
  <c r="D5211" i="18"/>
  <c r="D839" i="18"/>
  <c r="D873" i="18"/>
  <c r="D896" i="18"/>
  <c r="D899" i="18"/>
  <c r="D905" i="18"/>
  <c r="D944" i="18"/>
  <c r="D947" i="18"/>
  <c r="D978" i="18"/>
  <c r="D1001" i="18"/>
  <c r="D1034" i="18"/>
  <c r="D1040" i="18"/>
  <c r="D1043" i="18"/>
  <c r="D1071" i="18"/>
  <c r="D1108" i="18"/>
  <c r="D1131" i="18"/>
  <c r="D1173" i="18"/>
  <c r="D1179" i="18"/>
  <c r="D1204" i="18"/>
  <c r="D1224" i="18"/>
  <c r="D1230" i="18"/>
  <c r="D1238" i="18"/>
  <c r="D1321" i="18"/>
  <c r="D1324" i="18"/>
  <c r="D1330" i="18"/>
  <c r="D1333" i="18"/>
  <c r="D1392" i="18"/>
  <c r="D1409" i="18"/>
  <c r="D1865" i="18"/>
  <c r="D2099" i="18"/>
  <c r="D2122" i="18"/>
  <c r="D2148" i="18"/>
  <c r="D2156" i="18"/>
  <c r="D2159" i="18"/>
  <c r="D2176" i="18"/>
  <c r="D2216" i="18"/>
  <c r="D2276" i="18"/>
  <c r="D2308" i="18"/>
  <c r="D2314" i="18"/>
  <c r="D2383" i="18"/>
  <c r="D2386" i="18"/>
  <c r="D2709" i="18"/>
  <c r="D2832" i="18"/>
  <c r="D2835" i="18"/>
  <c r="D2928" i="18"/>
  <c r="D3034" i="18"/>
  <c r="D3040" i="18"/>
  <c r="D3063" i="18"/>
  <c r="D3417" i="18"/>
  <c r="D3455" i="18"/>
  <c r="D3458" i="18"/>
  <c r="D3461" i="18"/>
  <c r="D3554" i="18"/>
  <c r="D3560" i="18"/>
  <c r="D3592" i="18"/>
  <c r="D3601" i="18"/>
  <c r="D3604" i="18"/>
  <c r="D3607" i="18"/>
  <c r="D3613" i="18"/>
  <c r="D3616" i="18"/>
  <c r="D3683" i="18"/>
  <c r="D3828" i="18"/>
  <c r="D3834" i="18"/>
  <c r="D3906" i="18"/>
  <c r="D3909" i="18"/>
  <c r="D4475" i="18"/>
  <c r="D4548" i="18"/>
  <c r="D4601" i="18"/>
  <c r="D4633" i="18"/>
  <c r="D4714" i="18"/>
  <c r="D5018" i="18"/>
  <c r="D5021" i="18"/>
  <c r="D5138" i="18"/>
  <c r="D5179" i="18"/>
  <c r="D5185" i="18"/>
  <c r="D985" i="18"/>
  <c r="D1010" i="18"/>
  <c r="D1021" i="18"/>
  <c r="D1055" i="18"/>
  <c r="D1064" i="18"/>
  <c r="D1072" i="18"/>
  <c r="D1083" i="18"/>
  <c r="D1092" i="18"/>
  <c r="D1100" i="18"/>
  <c r="D1126" i="18"/>
  <c r="D1208" i="18"/>
  <c r="D1248" i="18"/>
  <c r="D1291" i="18"/>
  <c r="D1308" i="18"/>
  <c r="D1316" i="18"/>
  <c r="D1325" i="18"/>
  <c r="D1331" i="18"/>
  <c r="D1354" i="18"/>
  <c r="D1365" i="18"/>
  <c r="D1398" i="18"/>
  <c r="D1404" i="18"/>
  <c r="D1819" i="18"/>
  <c r="D1857" i="18"/>
  <c r="D1909" i="18"/>
  <c r="D1937" i="18"/>
  <c r="D1982" i="18"/>
  <c r="D2077" i="18"/>
  <c r="D2094" i="18"/>
  <c r="D2097" i="18"/>
  <c r="D2120" i="18"/>
  <c r="D2277" i="18"/>
  <c r="D2300" i="18"/>
  <c r="D2309" i="18"/>
  <c r="D2315" i="18"/>
  <c r="D2332" i="18"/>
  <c r="D2338" i="18"/>
  <c r="D2341" i="18"/>
  <c r="D3041" i="18"/>
  <c r="D3044" i="18"/>
  <c r="D3067" i="18"/>
  <c r="D3117" i="18"/>
  <c r="D3258" i="18"/>
  <c r="D3293" i="18"/>
  <c r="D3296" i="18"/>
  <c r="D3313" i="18"/>
  <c r="D3360" i="18"/>
  <c r="D3392" i="18"/>
  <c r="D3485" i="18"/>
  <c r="D3540" i="18"/>
  <c r="D3543" i="18"/>
  <c r="D3552" i="18"/>
  <c r="D3564" i="18"/>
  <c r="D3593" i="18"/>
  <c r="D3701" i="18"/>
  <c r="D3875" i="18"/>
  <c r="D3881" i="18"/>
  <c r="D3979" i="18"/>
  <c r="D4068" i="18"/>
  <c r="D4403" i="18"/>
  <c r="D4406" i="18"/>
  <c r="D4409" i="18"/>
  <c r="D4421" i="18"/>
  <c r="D4795" i="18"/>
  <c r="D4815" i="18"/>
  <c r="D4818" i="18"/>
  <c r="D4876" i="18"/>
  <c r="D4879" i="18"/>
  <c r="D4969" i="18"/>
  <c r="D5107" i="18"/>
  <c r="D5110" i="18"/>
  <c r="D2233" i="18"/>
  <c r="D2259" i="18"/>
  <c r="D2281" i="18"/>
  <c r="D2293" i="18"/>
  <c r="D2296" i="18"/>
  <c r="D2330" i="18"/>
  <c r="D2336" i="18"/>
  <c r="D2482" i="18"/>
  <c r="D2637" i="18"/>
  <c r="D3070" i="18"/>
  <c r="D3160" i="18"/>
  <c r="D3204" i="18"/>
  <c r="D3213" i="18"/>
  <c r="D3219" i="18"/>
  <c r="D3222" i="18"/>
  <c r="D3442" i="18"/>
  <c r="D3445" i="18"/>
  <c r="D3448" i="18"/>
  <c r="D3482" i="18"/>
  <c r="D3502" i="18"/>
  <c r="D3557" i="18"/>
  <c r="D3575" i="18"/>
  <c r="D3581" i="18"/>
  <c r="D3598" i="18"/>
  <c r="D3610" i="18"/>
  <c r="D3645" i="18"/>
  <c r="D3651" i="18"/>
  <c r="D3671" i="18"/>
  <c r="D3813" i="18"/>
  <c r="D3857" i="18"/>
  <c r="D3894" i="18"/>
  <c r="D3943" i="18"/>
  <c r="D3954" i="18"/>
  <c r="D4412" i="18"/>
  <c r="D4485" i="18"/>
  <c r="D4631" i="18"/>
  <c r="D4703" i="18"/>
  <c r="D4749" i="18"/>
  <c r="D4773" i="18"/>
  <c r="D4776" i="18"/>
  <c r="D5016" i="18"/>
  <c r="D5022" i="18"/>
  <c r="D5191" i="18"/>
  <c r="D5194" i="18"/>
  <c r="D5220" i="18"/>
  <c r="D4655" i="18"/>
  <c r="D4910" i="18"/>
  <c r="D4913" i="18"/>
  <c r="D4932" i="18"/>
  <c r="D4968" i="18"/>
  <c r="D5122" i="18"/>
  <c r="D5128" i="18"/>
  <c r="D1506" i="18"/>
  <c r="D1620" i="18"/>
  <c r="D1657" i="18"/>
  <c r="D1878" i="18"/>
  <c r="D1904" i="18"/>
  <c r="D1940" i="18"/>
  <c r="D2000" i="18"/>
  <c r="D2055" i="18"/>
  <c r="D2100" i="18"/>
  <c r="D2103" i="18"/>
  <c r="D2117" i="18"/>
  <c r="D2129" i="18"/>
  <c r="D2163" i="18"/>
  <c r="D2166" i="18"/>
  <c r="D2180" i="18"/>
  <c r="D2191" i="18"/>
  <c r="D2214" i="18"/>
  <c r="D2220" i="18"/>
  <c r="D2231" i="18"/>
  <c r="D2245" i="18"/>
  <c r="D2268" i="18"/>
  <c r="D2288" i="18"/>
  <c r="D2320" i="18"/>
  <c r="D2374" i="18"/>
  <c r="D2380" i="18"/>
  <c r="D2403" i="18"/>
  <c r="D2423" i="18"/>
  <c r="D2460" i="18"/>
  <c r="D2570" i="18"/>
  <c r="D2585" i="18"/>
  <c r="D2759" i="18"/>
  <c r="D2855" i="18"/>
  <c r="D3006" i="18"/>
  <c r="D3120" i="18"/>
  <c r="D3143" i="18"/>
  <c r="D3149" i="18"/>
  <c r="D3155" i="18"/>
  <c r="D3284" i="18"/>
  <c r="D3307" i="18"/>
  <c r="D3310" i="18"/>
  <c r="D3316" i="18"/>
  <c r="D3319" i="18"/>
  <c r="D3359" i="18"/>
  <c r="D3411" i="18"/>
  <c r="D3437" i="18"/>
  <c r="D3440" i="18"/>
  <c r="D3443" i="18"/>
  <c r="D3446" i="18"/>
  <c r="D3477" i="18"/>
  <c r="D3526" i="18"/>
  <c r="D3713" i="18"/>
  <c r="D3820" i="18"/>
  <c r="D3823" i="18"/>
  <c r="D3829" i="18"/>
  <c r="D3855" i="18"/>
  <c r="D3878" i="18"/>
  <c r="D3918" i="18"/>
  <c r="D4023" i="18"/>
  <c r="D4029" i="18"/>
  <c r="D4032" i="18"/>
  <c r="D4152" i="18"/>
  <c r="D4217" i="18"/>
  <c r="D4325" i="18"/>
  <c r="D4489" i="18"/>
  <c r="D4669" i="18"/>
  <c r="D4707" i="18"/>
  <c r="D4835" i="18"/>
  <c r="D4841" i="18"/>
  <c r="D4855" i="18"/>
  <c r="D4907" i="18"/>
  <c r="D4921" i="18"/>
  <c r="D5035" i="18"/>
  <c r="D5038" i="18"/>
  <c r="D5052" i="18"/>
  <c r="D5079" i="18"/>
  <c r="D5093" i="18"/>
  <c r="D2378" i="18"/>
  <c r="D2486" i="18"/>
  <c r="D2658" i="18"/>
  <c r="D3002" i="18"/>
  <c r="D3014" i="18"/>
  <c r="D3025" i="18"/>
  <c r="D3086" i="18"/>
  <c r="D3103" i="18"/>
  <c r="D3146" i="18"/>
  <c r="D3164" i="18"/>
  <c r="D3210" i="18"/>
  <c r="D3231" i="18"/>
  <c r="D3254" i="18"/>
  <c r="D3277" i="18"/>
  <c r="D3300" i="18"/>
  <c r="D3366" i="18"/>
  <c r="D3605" i="18"/>
  <c r="D3614" i="18"/>
  <c r="D3631" i="18"/>
  <c r="D3648" i="18"/>
  <c r="D3657" i="18"/>
  <c r="D3686" i="18"/>
  <c r="D3737" i="18"/>
  <c r="D3757" i="18"/>
  <c r="D3769" i="18"/>
  <c r="D3792" i="18"/>
  <c r="D3798" i="18"/>
  <c r="D4531" i="18"/>
  <c r="D4704" i="18"/>
  <c r="D4727" i="18"/>
  <c r="D4770" i="18"/>
  <c r="D5148" i="18"/>
  <c r="D5232" i="18"/>
  <c r="D5244" i="18"/>
  <c r="D2356" i="18"/>
  <c r="D2361" i="18"/>
  <c r="D2367" i="18"/>
  <c r="D2373" i="18"/>
  <c r="D2376" i="18"/>
  <c r="D2404" i="18"/>
  <c r="D2438" i="18"/>
  <c r="D2461" i="18"/>
  <c r="D2495" i="18"/>
  <c r="D2524" i="18"/>
  <c r="D2581" i="18"/>
  <c r="D2642" i="18"/>
  <c r="D2690" i="18"/>
  <c r="D2764" i="18"/>
  <c r="D2824" i="18"/>
  <c r="D2827" i="18"/>
  <c r="D2844" i="18"/>
  <c r="D2847" i="18"/>
  <c r="D2850" i="18"/>
  <c r="D2977" i="18"/>
  <c r="D3017" i="18"/>
  <c r="D3046" i="18"/>
  <c r="D3052" i="18"/>
  <c r="D3055" i="18"/>
  <c r="D3069" i="18"/>
  <c r="D3112" i="18"/>
  <c r="D3248" i="18"/>
  <c r="D3349" i="18"/>
  <c r="D3456" i="18"/>
  <c r="D3459" i="18"/>
  <c r="D3465" i="18"/>
  <c r="D3513" i="18"/>
  <c r="D3536" i="18"/>
  <c r="D3550" i="18"/>
  <c r="D3562" i="18"/>
  <c r="D3568" i="18"/>
  <c r="D3597" i="18"/>
  <c r="D3623" i="18"/>
  <c r="D3626" i="18"/>
  <c r="D3678" i="18"/>
  <c r="D3709" i="18"/>
  <c r="D3712" i="18"/>
  <c r="D3726" i="18"/>
  <c r="D3729" i="18"/>
  <c r="D3743" i="18"/>
  <c r="D3752" i="18"/>
  <c r="D3755" i="18"/>
  <c r="D3784" i="18"/>
  <c r="D3842" i="18"/>
  <c r="D3845" i="18"/>
  <c r="D3930" i="18"/>
  <c r="D3956" i="18"/>
  <c r="D3964" i="18"/>
  <c r="D3973" i="18"/>
  <c r="D4022" i="18"/>
  <c r="D4028" i="18"/>
  <c r="D4031" i="18"/>
  <c r="D4338" i="18"/>
  <c r="D4341" i="18"/>
  <c r="D4378" i="18"/>
  <c r="D4437" i="18"/>
  <c r="D4446" i="18"/>
  <c r="D4517" i="18"/>
  <c r="D4520" i="18"/>
  <c r="D4546" i="18"/>
  <c r="D4566" i="18"/>
  <c r="D4651" i="18"/>
  <c r="D4690" i="18"/>
  <c r="D4744" i="18"/>
  <c r="D4895" i="18"/>
  <c r="D4912" i="18"/>
  <c r="D4949" i="18"/>
  <c r="D4984" i="18"/>
  <c r="D4992" i="18"/>
  <c r="D5088" i="18"/>
  <c r="D5103" i="18"/>
  <c r="D5177" i="18"/>
  <c r="D2273" i="18"/>
  <c r="D2282" i="18"/>
  <c r="D2285" i="18"/>
  <c r="D2291" i="18"/>
  <c r="D2353" i="18"/>
  <c r="D2382" i="18"/>
  <c r="D2393" i="18"/>
  <c r="D2453" i="18"/>
  <c r="D2456" i="18"/>
  <c r="D2492" i="18"/>
  <c r="D2507" i="18"/>
  <c r="D2521" i="18"/>
  <c r="D2569" i="18"/>
  <c r="D2587" i="18"/>
  <c r="D2707" i="18"/>
  <c r="D2836" i="18"/>
  <c r="D2962" i="18"/>
  <c r="D3101" i="18"/>
  <c r="D3104" i="18"/>
  <c r="D3124" i="18"/>
  <c r="D3127" i="18"/>
  <c r="D3130" i="18"/>
  <c r="D3133" i="18"/>
  <c r="D3144" i="18"/>
  <c r="D3156" i="18"/>
  <c r="D3165" i="18"/>
  <c r="D3193" i="18"/>
  <c r="D3410" i="18"/>
  <c r="D3430" i="18"/>
  <c r="D3453" i="18"/>
  <c r="D3462" i="18"/>
  <c r="D3496" i="18"/>
  <c r="D3516" i="18"/>
  <c r="D3519" i="18"/>
  <c r="D3571" i="18"/>
  <c r="D3583" i="18"/>
  <c r="D3586" i="18"/>
  <c r="D3609" i="18"/>
  <c r="D3612" i="18"/>
  <c r="D3615" i="18"/>
  <c r="D3629" i="18"/>
  <c r="D3637" i="18"/>
  <c r="D3652" i="18"/>
  <c r="D3666" i="18"/>
  <c r="D3681" i="18"/>
  <c r="D3695" i="18"/>
  <c r="D3698" i="18"/>
  <c r="D3732" i="18"/>
  <c r="D3749" i="18"/>
  <c r="D3761" i="18"/>
  <c r="D3767" i="18"/>
  <c r="D3770" i="18"/>
  <c r="D3839" i="18"/>
  <c r="D3848" i="18"/>
  <c r="D3874" i="18"/>
  <c r="D3905" i="18"/>
  <c r="D3933" i="18"/>
  <c r="D3953" i="18"/>
  <c r="D3970" i="18"/>
  <c r="D4312" i="18"/>
  <c r="D4326" i="18"/>
  <c r="D4420" i="18"/>
  <c r="D4449" i="18"/>
  <c r="D4458" i="18"/>
  <c r="D4483" i="18"/>
  <c r="D4497" i="18"/>
  <c r="D4679" i="18"/>
  <c r="D4904" i="18"/>
  <c r="D4935" i="18"/>
  <c r="D4967" i="18"/>
  <c r="D5045" i="18"/>
  <c r="D5054" i="18"/>
  <c r="D5057" i="18"/>
  <c r="D5109" i="18"/>
  <c r="D2904" i="18"/>
  <c r="D3007" i="18"/>
  <c r="D3099" i="18"/>
  <c r="D3105" i="18"/>
  <c r="D3119" i="18"/>
  <c r="D3139" i="18"/>
  <c r="D3159" i="18"/>
  <c r="D3188" i="18"/>
  <c r="D3205" i="18"/>
  <c r="D3208" i="18"/>
  <c r="D3214" i="18"/>
  <c r="D3283" i="18"/>
  <c r="D3286" i="18"/>
  <c r="D3292" i="18"/>
  <c r="D3295" i="18"/>
  <c r="D3321" i="18"/>
  <c r="D3355" i="18"/>
  <c r="D3404" i="18"/>
  <c r="D3409" i="18"/>
  <c r="D3470" i="18"/>
  <c r="D3498" i="18"/>
  <c r="D3521" i="18"/>
  <c r="D3524" i="18"/>
  <c r="D3544" i="18"/>
  <c r="D3561" i="18"/>
  <c r="D3619" i="18"/>
  <c r="D3647" i="18"/>
  <c r="D3685" i="18"/>
  <c r="D3716" i="18"/>
  <c r="D3722" i="18"/>
  <c r="D3750" i="18"/>
  <c r="D3776" i="18"/>
  <c r="D3787" i="18"/>
  <c r="D3955" i="18"/>
  <c r="D3972" i="18"/>
  <c r="D4027" i="18"/>
  <c r="D4169" i="18"/>
  <c r="D4317" i="18"/>
  <c r="D4320" i="18"/>
  <c r="D4570" i="18"/>
  <c r="D4588" i="18"/>
  <c r="D4605" i="18"/>
  <c r="D4614" i="18"/>
  <c r="D4623" i="18"/>
  <c r="D4674" i="18"/>
  <c r="D4688" i="18"/>
  <c r="D4711" i="18"/>
  <c r="D4725" i="18"/>
  <c r="D4739" i="18"/>
  <c r="D4934" i="18"/>
  <c r="D4945" i="18"/>
  <c r="D4963" i="18"/>
  <c r="D4991" i="18"/>
  <c r="D4994" i="18"/>
  <c r="D5020" i="18"/>
  <c r="D5046" i="18"/>
  <c r="D5066" i="18"/>
  <c r="D5069" i="18"/>
  <c r="D5123" i="18"/>
  <c r="D5140" i="18"/>
  <c r="D5152" i="18"/>
  <c r="D5160" i="18"/>
  <c r="D2384" i="18"/>
  <c r="D2387" i="18"/>
  <c r="D2412" i="18"/>
  <c r="D2415" i="18"/>
  <c r="D2455" i="18"/>
  <c r="D2494" i="18"/>
  <c r="D2588" i="18"/>
  <c r="D2694" i="18"/>
  <c r="D2822" i="18"/>
  <c r="D2828" i="18"/>
  <c r="D2839" i="18"/>
  <c r="D2842" i="18"/>
  <c r="D2845" i="18"/>
  <c r="D2956" i="18"/>
  <c r="D3010" i="18"/>
  <c r="D3042" i="18"/>
  <c r="D3093" i="18"/>
  <c r="D3128" i="18"/>
  <c r="D3148" i="18"/>
  <c r="D3177" i="18"/>
  <c r="D3191" i="18"/>
  <c r="D3211" i="18"/>
  <c r="D3220" i="18"/>
  <c r="D3223" i="18"/>
  <c r="D3226" i="18"/>
  <c r="D3229" i="18"/>
  <c r="D3232" i="18"/>
  <c r="D3249" i="18"/>
  <c r="D3252" i="18"/>
  <c r="D3266" i="18"/>
  <c r="D3301" i="18"/>
  <c r="D3312" i="18"/>
  <c r="D3324" i="18"/>
  <c r="D3350" i="18"/>
  <c r="D3369" i="18"/>
  <c r="D3398" i="18"/>
  <c r="D3401" i="18"/>
  <c r="D3438" i="18"/>
  <c r="D3535" i="18"/>
  <c r="D3570" i="18"/>
  <c r="D3582" i="18"/>
  <c r="D3588" i="18"/>
  <c r="D3602" i="18"/>
  <c r="D3608" i="18"/>
  <c r="D3611" i="18"/>
  <c r="D3656" i="18"/>
  <c r="D3659" i="18"/>
  <c r="D3665" i="18"/>
  <c r="D3668" i="18"/>
  <c r="D3705" i="18"/>
  <c r="D3759" i="18"/>
  <c r="D3816" i="18"/>
  <c r="D3819" i="18"/>
  <c r="D3862" i="18"/>
  <c r="D3865" i="18"/>
  <c r="D3879" i="18"/>
  <c r="D3910" i="18"/>
  <c r="D3913" i="18"/>
  <c r="D4309" i="18"/>
  <c r="D4323" i="18"/>
  <c r="D4358" i="18"/>
  <c r="D4410" i="18"/>
  <c r="D4416" i="18"/>
  <c r="D4433" i="18"/>
  <c r="D4513" i="18"/>
  <c r="D4516" i="18"/>
  <c r="D4556" i="18"/>
  <c r="D4585" i="18"/>
  <c r="D4635" i="18"/>
  <c r="D4671" i="18"/>
  <c r="D4691" i="18"/>
  <c r="D4694" i="18"/>
  <c r="D4731" i="18"/>
  <c r="D4762" i="18"/>
  <c r="D4765" i="18"/>
  <c r="D4771" i="18"/>
  <c r="D4774" i="18"/>
  <c r="D4863" i="18"/>
  <c r="D4866" i="18"/>
  <c r="D4909" i="18"/>
  <c r="D4915" i="18"/>
  <c r="D4931" i="18"/>
  <c r="D4966" i="18"/>
  <c r="D4974" i="18"/>
  <c r="D4983" i="18"/>
  <c r="D5000" i="18"/>
  <c r="D5055" i="18"/>
  <c r="D5072" i="18"/>
  <c r="D5112" i="18"/>
  <c r="D5135" i="18"/>
  <c r="D5149" i="18"/>
  <c r="D5155" i="18"/>
  <c r="D3853" i="18"/>
  <c r="D3856" i="18"/>
  <c r="D3884" i="18"/>
  <c r="D3892" i="18"/>
  <c r="D3898" i="18"/>
  <c r="D3907" i="18"/>
  <c r="D3938" i="18"/>
  <c r="D3960" i="18"/>
  <c r="D3966" i="18"/>
  <c r="D3983" i="18"/>
  <c r="D4020" i="18"/>
  <c r="D4150" i="18"/>
  <c r="D4229" i="18"/>
  <c r="D4301" i="18"/>
  <c r="D4304" i="18"/>
  <c r="D4310" i="18"/>
  <c r="D4439" i="18"/>
  <c r="D4451" i="18"/>
  <c r="D4512" i="18"/>
  <c r="D4518" i="18"/>
  <c r="D4593" i="18"/>
  <c r="D4613" i="18"/>
  <c r="D4656" i="18"/>
  <c r="D4678" i="18"/>
  <c r="D4745" i="18"/>
  <c r="D4763" i="18"/>
  <c r="D4783" i="18"/>
  <c r="D4843" i="18"/>
  <c r="D4857" i="18"/>
  <c r="D4959" i="18"/>
  <c r="D5027" i="18"/>
  <c r="D5039" i="18"/>
  <c r="D5070" i="18"/>
  <c r="D5076" i="18"/>
  <c r="D5082" i="18"/>
  <c r="D5102" i="18"/>
  <c r="D5113" i="18"/>
  <c r="D5116" i="18"/>
  <c r="D5124" i="18"/>
  <c r="D5150" i="18"/>
  <c r="D5178" i="18"/>
  <c r="D5218" i="18"/>
  <c r="D5227" i="18"/>
  <c r="D4084" i="18"/>
  <c r="D4087" i="18"/>
  <c r="D4307" i="18"/>
  <c r="D4327" i="18"/>
  <c r="D4333" i="18"/>
  <c r="D4402" i="18"/>
  <c r="D4411" i="18"/>
  <c r="D4448" i="18"/>
  <c r="D4487" i="18"/>
  <c r="D4555" i="18"/>
  <c r="D4709" i="18"/>
  <c r="D4737" i="18"/>
  <c r="D4740" i="18"/>
  <c r="D4757" i="18"/>
  <c r="D4780" i="18"/>
  <c r="D4786" i="18"/>
  <c r="D4817" i="18"/>
  <c r="D4820" i="18"/>
  <c r="D4826" i="18"/>
  <c r="D4834" i="18"/>
  <c r="D4868" i="18"/>
  <c r="D4877" i="18"/>
  <c r="D4900" i="18"/>
  <c r="D4993" i="18"/>
  <c r="D5004" i="18"/>
  <c r="D5019" i="18"/>
  <c r="D5036" i="18"/>
  <c r="D5085" i="18"/>
  <c r="D5091" i="18"/>
  <c r="D5094" i="18"/>
  <c r="D5108" i="18"/>
  <c r="D5119" i="18"/>
  <c r="D5167" i="18"/>
  <c r="D5175" i="18"/>
  <c r="D5201" i="18"/>
  <c r="D4318" i="18"/>
  <c r="D4401" i="18"/>
  <c r="D4452" i="18"/>
  <c r="D4499" i="18"/>
  <c r="D4542" i="18"/>
  <c r="D4573" i="18"/>
  <c r="D4576" i="18"/>
  <c r="D4608" i="18"/>
  <c r="D4611" i="18"/>
  <c r="D4617" i="18"/>
  <c r="D4642" i="18"/>
  <c r="D4661" i="18"/>
  <c r="D4675" i="18"/>
  <c r="D4722" i="18"/>
  <c r="D4846" i="18"/>
  <c r="D4871" i="18"/>
  <c r="D4905" i="18"/>
  <c r="D4927" i="18"/>
  <c r="D4975" i="18"/>
  <c r="D4997" i="18"/>
  <c r="D5026" i="18"/>
  <c r="D5049" i="18"/>
  <c r="D5105" i="18"/>
  <c r="D5125" i="18"/>
  <c r="D5153" i="18"/>
  <c r="D5161" i="18"/>
  <c r="D5209" i="18"/>
  <c r="D5215" i="18"/>
  <c r="D5235" i="18"/>
  <c r="D5247" i="18"/>
  <c r="D5250" i="18"/>
  <c r="D3803" i="18"/>
  <c r="D3806" i="18"/>
  <c r="D3809" i="18"/>
  <c r="D3826" i="18"/>
  <c r="D3832" i="18"/>
  <c r="D3854" i="18"/>
  <c r="D3866" i="18"/>
  <c r="D3885" i="18"/>
  <c r="D3902" i="18"/>
  <c r="D3911" i="18"/>
  <c r="D3922" i="18"/>
  <c r="D4092" i="18"/>
  <c r="D4222" i="18"/>
  <c r="D4225" i="18"/>
  <c r="D4302" i="18"/>
  <c r="D4342" i="18"/>
  <c r="D4376" i="18"/>
  <c r="D4422" i="18"/>
  <c r="D4425" i="18"/>
  <c r="D4470" i="18"/>
  <c r="D4637" i="18"/>
  <c r="D4662" i="18"/>
  <c r="D4673" i="18"/>
  <c r="D4779" i="18"/>
  <c r="D4782" i="18"/>
  <c r="D4793" i="18"/>
  <c r="D4847" i="18"/>
  <c r="D4889" i="18"/>
  <c r="D4962" i="18"/>
  <c r="D5030" i="18"/>
  <c r="D5050" i="18"/>
  <c r="D5081" i="18"/>
  <c r="D5170" i="18"/>
  <c r="D5173" i="18"/>
  <c r="D5184" i="18"/>
  <c r="D5210" i="18"/>
  <c r="D5236" i="18"/>
  <c r="D5239" i="18"/>
  <c r="D5242" i="18"/>
  <c r="D5245" i="18"/>
  <c r="J15" i="15"/>
  <c r="D11" i="18"/>
  <c r="D204" i="18"/>
  <c r="D226" i="18"/>
  <c r="D325" i="18"/>
  <c r="D1115" i="18"/>
  <c r="D1181" i="18"/>
  <c r="D1828" i="18"/>
  <c r="D1842" i="18"/>
  <c r="D1932" i="18"/>
  <c r="D3140" i="18"/>
  <c r="D3947" i="18"/>
  <c r="D6" i="18"/>
  <c r="D17" i="18"/>
  <c r="D59" i="18"/>
  <c r="D70" i="18"/>
  <c r="D295" i="18"/>
  <c r="D391" i="18"/>
  <c r="D411" i="18"/>
  <c r="D555" i="18"/>
  <c r="D871" i="18"/>
  <c r="D882" i="18"/>
  <c r="D941" i="18"/>
  <c r="D1074" i="18"/>
  <c r="D2002" i="18"/>
  <c r="D2207" i="18"/>
  <c r="D2218" i="18"/>
  <c r="D2399" i="18"/>
  <c r="D3135" i="18"/>
  <c r="D3464" i="18"/>
  <c r="D3475" i="18"/>
  <c r="D3723" i="18"/>
  <c r="D3931" i="18"/>
  <c r="D4799" i="18"/>
  <c r="D4864" i="18"/>
  <c r="D4878" i="18"/>
  <c r="D4892" i="18"/>
  <c r="D1908" i="18"/>
  <c r="D2227" i="18"/>
  <c r="D2603" i="18"/>
  <c r="D3675" i="18"/>
  <c r="D3923" i="18"/>
  <c r="D732" i="18"/>
  <c r="D1338" i="18"/>
  <c r="D54" i="18"/>
  <c r="D65" i="18"/>
  <c r="D199" i="18"/>
  <c r="D287" i="18"/>
  <c r="D383" i="18"/>
  <c r="D403" i="18"/>
  <c r="D721" i="18"/>
  <c r="D936" i="18"/>
  <c r="D1000" i="18"/>
  <c r="D1141" i="18"/>
  <c r="D1871" i="18"/>
  <c r="D1997" i="18"/>
  <c r="D2118" i="18"/>
  <c r="D2284" i="18"/>
  <c r="D3121" i="18"/>
  <c r="D3241" i="18"/>
  <c r="D3450" i="18"/>
  <c r="D3847" i="18"/>
  <c r="D3912" i="18"/>
  <c r="D4650" i="18"/>
  <c r="D4696" i="18"/>
  <c r="D4856" i="18"/>
  <c r="D4870" i="18"/>
  <c r="D4887" i="18"/>
  <c r="D186" i="18"/>
  <c r="D358" i="18"/>
  <c r="D438" i="18"/>
  <c r="D449" i="18"/>
  <c r="D540" i="18"/>
  <c r="D762" i="18"/>
  <c r="D915" i="18"/>
  <c r="D1097" i="18"/>
  <c r="D1193" i="18"/>
  <c r="D1279" i="18"/>
  <c r="D1660" i="18"/>
  <c r="D2171" i="18"/>
  <c r="D2253" i="18"/>
  <c r="D2375" i="18"/>
  <c r="D3202" i="18"/>
  <c r="D3768" i="18"/>
  <c r="D4629" i="18"/>
  <c r="D55" i="18"/>
  <c r="D219" i="18"/>
  <c r="D390" i="18"/>
  <c r="D401" i="18"/>
  <c r="D714" i="18"/>
  <c r="D795" i="18"/>
  <c r="D910" i="18"/>
  <c r="D969" i="18"/>
  <c r="D1151" i="18"/>
  <c r="D1252" i="18"/>
  <c r="D1328" i="18"/>
  <c r="D1361" i="18"/>
  <c r="D1782" i="18"/>
  <c r="D1818" i="18"/>
  <c r="D1957" i="18"/>
  <c r="D2182" i="18"/>
  <c r="D2274" i="18"/>
  <c r="D3056" i="18"/>
  <c r="D3106" i="18"/>
  <c r="D3114" i="18"/>
  <c r="D3175" i="18"/>
  <c r="D3270" i="18"/>
  <c r="D3431" i="18"/>
  <c r="D3662" i="18"/>
  <c r="D3760" i="18"/>
  <c r="D3799" i="18"/>
  <c r="D4621" i="18"/>
  <c r="D5101" i="18"/>
  <c r="D155" i="18"/>
  <c r="D246" i="18"/>
  <c r="D257" i="18"/>
  <c r="D570" i="18"/>
  <c r="D651" i="18"/>
  <c r="D854" i="18"/>
  <c r="D892" i="18"/>
  <c r="D1025" i="18"/>
  <c r="D1210" i="18"/>
  <c r="D1261" i="18"/>
  <c r="D1806" i="18"/>
  <c r="D1876" i="18"/>
  <c r="D1931" i="18"/>
  <c r="D2243" i="18"/>
  <c r="D3065" i="18"/>
  <c r="D3192" i="18"/>
  <c r="D3474" i="18"/>
  <c r="D3941" i="18"/>
  <c r="D3952" i="18"/>
  <c r="D4322" i="18"/>
  <c r="D4547" i="18"/>
  <c r="D4919" i="18"/>
  <c r="D198" i="18"/>
  <c r="D209" i="18"/>
  <c r="D439" i="18"/>
  <c r="D683" i="18"/>
  <c r="D774" i="18"/>
  <c r="D785" i="18"/>
  <c r="D849" i="18"/>
  <c r="D946" i="18"/>
  <c r="D1020" i="18"/>
  <c r="D1087" i="18"/>
  <c r="D1130" i="18"/>
  <c r="D1186" i="18"/>
  <c r="D1202" i="18"/>
  <c r="D1253" i="18"/>
  <c r="D1318" i="18"/>
  <c r="D1783" i="18"/>
  <c r="D1926" i="18"/>
  <c r="D1939" i="18"/>
  <c r="D2070" i="18"/>
  <c r="D2084" i="18"/>
  <c r="D2128" i="18"/>
  <c r="D2319" i="18"/>
  <c r="D2346" i="18"/>
  <c r="D2398" i="18"/>
  <c r="D2548" i="18"/>
  <c r="D2978" i="18"/>
  <c r="D3162" i="18"/>
  <c r="D3246" i="18"/>
  <c r="D3469" i="18"/>
  <c r="D3525" i="18"/>
  <c r="D3621" i="18"/>
  <c r="D3739" i="18"/>
  <c r="D3936" i="18"/>
  <c r="D4453" i="18"/>
  <c r="D4508" i="18"/>
  <c r="D4528" i="18"/>
  <c r="D4536" i="18"/>
  <c r="D5043" i="18"/>
  <c r="D5060" i="18"/>
  <c r="D210" i="18"/>
  <c r="D450" i="18"/>
  <c r="D786" i="18"/>
  <c r="D929" i="18"/>
  <c r="D1880" i="18"/>
  <c r="D3085" i="18"/>
  <c r="D3221" i="18"/>
  <c r="D3578" i="18"/>
  <c r="D3711" i="18"/>
  <c r="D4628" i="18"/>
  <c r="D4666" i="18"/>
  <c r="D4717" i="18"/>
  <c r="D18" i="18"/>
  <c r="D66" i="18"/>
  <c r="D258" i="18"/>
  <c r="D402" i="18"/>
  <c r="D642" i="18"/>
  <c r="D893" i="18"/>
  <c r="D965" i="18"/>
  <c r="D1147" i="18"/>
  <c r="D832" i="18"/>
  <c r="D937" i="18"/>
  <c r="D1142" i="18"/>
  <c r="D1203" i="18"/>
  <c r="D1314" i="18"/>
  <c r="D1319" i="18"/>
  <c r="D1397" i="18"/>
  <c r="D2054" i="18"/>
  <c r="D2093" i="18"/>
  <c r="D2236" i="18"/>
  <c r="D2289" i="18"/>
  <c r="D2363" i="18"/>
  <c r="D2371" i="18"/>
  <c r="D2578" i="18"/>
  <c r="D2807" i="18"/>
  <c r="D2818" i="18"/>
  <c r="D2829" i="18"/>
  <c r="D2840" i="18"/>
  <c r="D3091" i="18"/>
  <c r="D3145" i="18"/>
  <c r="D3207" i="18"/>
  <c r="D3275" i="18"/>
  <c r="D3427" i="18"/>
  <c r="D3507" i="18"/>
  <c r="D3636" i="18"/>
  <c r="D3689" i="18"/>
  <c r="D3714" i="18"/>
  <c r="D3861" i="18"/>
  <c r="D4085" i="18"/>
  <c r="D4639" i="18"/>
  <c r="D4712" i="18"/>
  <c r="D4720" i="18"/>
  <c r="D4852" i="18"/>
  <c r="D4929" i="18"/>
  <c r="D4940" i="18"/>
  <c r="D4957" i="18"/>
  <c r="D4971" i="18"/>
  <c r="D4979" i="18"/>
  <c r="D5134" i="18"/>
  <c r="D5142" i="18"/>
  <c r="D845" i="18"/>
  <c r="D1287" i="18"/>
  <c r="D1799" i="18"/>
  <c r="D1920" i="18"/>
  <c r="D2076" i="18"/>
  <c r="D2165" i="18"/>
  <c r="D2275" i="18"/>
  <c r="D2459" i="18"/>
  <c r="D2838" i="18"/>
  <c r="D3011" i="18"/>
  <c r="D3180" i="18"/>
  <c r="D3420" i="18"/>
  <c r="D3484" i="18"/>
  <c r="D3603" i="18"/>
  <c r="D3746" i="18"/>
  <c r="D3775" i="18"/>
  <c r="D4789" i="18"/>
  <c r="D4953" i="18"/>
  <c r="D5048" i="18"/>
  <c r="D5147" i="18"/>
  <c r="D989" i="18"/>
  <c r="D1133" i="18"/>
  <c r="D833" i="18"/>
  <c r="D977" i="18"/>
  <c r="D1121" i="18"/>
  <c r="D1265" i="18"/>
  <c r="D1337" i="18"/>
  <c r="D1882" i="18"/>
  <c r="D1915" i="18"/>
  <c r="D2003" i="18"/>
  <c r="D2109" i="18"/>
  <c r="D2219" i="18"/>
  <c r="D2237" i="18"/>
  <c r="D2242" i="18"/>
  <c r="D2329" i="18"/>
  <c r="D2413" i="18"/>
  <c r="D2418" i="18"/>
  <c r="D2663" i="18"/>
  <c r="D2699" i="18"/>
  <c r="D2753" i="18"/>
  <c r="D2833" i="18"/>
  <c r="D3087" i="18"/>
  <c r="D3115" i="18"/>
  <c r="D3123" i="18"/>
  <c r="D3198" i="18"/>
  <c r="D3209" i="18"/>
  <c r="D3230" i="18"/>
  <c r="D3269" i="18"/>
  <c r="D3290" i="18"/>
  <c r="D3306" i="18"/>
  <c r="D3367" i="18"/>
  <c r="D3399" i="18"/>
  <c r="D3415" i="18"/>
  <c r="D3436" i="18"/>
  <c r="D3471" i="18"/>
  <c r="D3503" i="18"/>
  <c r="D3585" i="18"/>
  <c r="D3617" i="18"/>
  <c r="D3646" i="18"/>
  <c r="D3672" i="18"/>
  <c r="D3694" i="18"/>
  <c r="D3699" i="18"/>
  <c r="D3704" i="18"/>
  <c r="D3804" i="18"/>
  <c r="D3833" i="18"/>
  <c r="D3849" i="18"/>
  <c r="D3860" i="18"/>
  <c r="D3871" i="18"/>
  <c r="D3900" i="18"/>
  <c r="D3935" i="18"/>
  <c r="D3977" i="18"/>
  <c r="D4408" i="18"/>
  <c r="D4559" i="18"/>
  <c r="D4706" i="18"/>
  <c r="D4735" i="18"/>
  <c r="D4800" i="18"/>
  <c r="D4827" i="18"/>
  <c r="D4888" i="18"/>
  <c r="D4899" i="18"/>
  <c r="D4942" i="18"/>
  <c r="D4950" i="18"/>
  <c r="D5013" i="18"/>
  <c r="D5029" i="18"/>
  <c r="D5073" i="18"/>
  <c r="D5207" i="18"/>
  <c r="D2111" i="18"/>
  <c r="D2183" i="18"/>
  <c r="D2297" i="18"/>
  <c r="D2411" i="18"/>
  <c r="D2458" i="18"/>
  <c r="D2607" i="18"/>
  <c r="D2831" i="18"/>
  <c r="D3217" i="18"/>
  <c r="D3260" i="18"/>
  <c r="D3291" i="18"/>
  <c r="D3309" i="18"/>
  <c r="D3343" i="18"/>
  <c r="D3400" i="18"/>
  <c r="D3555" i="18"/>
  <c r="D3576" i="18"/>
  <c r="D3679" i="18"/>
  <c r="D3707" i="18"/>
  <c r="D3735" i="18"/>
  <c r="D3827" i="18"/>
  <c r="D3926" i="18"/>
  <c r="D4030" i="18"/>
  <c r="D4584" i="18"/>
  <c r="D4825" i="18"/>
  <c r="D5229" i="18"/>
  <c r="D1517" i="18"/>
  <c r="D1821" i="18"/>
  <c r="D2131" i="18"/>
  <c r="D2255" i="18"/>
  <c r="D2280" i="18"/>
  <c r="D2327" i="18"/>
  <c r="D2441" i="18"/>
  <c r="D2602" i="18"/>
  <c r="D2751" i="18"/>
  <c r="D2816" i="18"/>
  <c r="D3000" i="18"/>
  <c r="D3126" i="18"/>
  <c r="D3131" i="18"/>
  <c r="D3161" i="18"/>
  <c r="D3179" i="18"/>
  <c r="D3212" i="18"/>
  <c r="D3403" i="18"/>
  <c r="D3447" i="18"/>
  <c r="D3460" i="18"/>
  <c r="D3512" i="18"/>
  <c r="D3563" i="18"/>
  <c r="D3599" i="18"/>
  <c r="D3802" i="18"/>
  <c r="D3807" i="18"/>
  <c r="D3812" i="18"/>
  <c r="D3843" i="18"/>
  <c r="D3864" i="18"/>
  <c r="D3903" i="18"/>
  <c r="D3963" i="18"/>
  <c r="D4101" i="18"/>
  <c r="D4156" i="18"/>
  <c r="D4413" i="18"/>
  <c r="D4418" i="18"/>
  <c r="D4463" i="18"/>
  <c r="D4492" i="18"/>
  <c r="D4525" i="18"/>
  <c r="D4598" i="18"/>
  <c r="D4606" i="18"/>
  <c r="D4612" i="18"/>
  <c r="D4665" i="18"/>
  <c r="D4729" i="18"/>
  <c r="D4742" i="18"/>
  <c r="D4750" i="18"/>
  <c r="D4812" i="18"/>
  <c r="D5031" i="18"/>
  <c r="D5075" i="18"/>
  <c r="D5121" i="18"/>
  <c r="D5132" i="18"/>
  <c r="D2963" i="18"/>
  <c r="D3107" i="18"/>
  <c r="D3215" i="18"/>
  <c r="D3423" i="18"/>
  <c r="D3574" i="18"/>
  <c r="D3579" i="18"/>
  <c r="D3687" i="18"/>
  <c r="D3783" i="18"/>
  <c r="D3891" i="18"/>
  <c r="D3904" i="18"/>
  <c r="D3927" i="18"/>
  <c r="D3975" i="18"/>
  <c r="D4159" i="18"/>
  <c r="D4164" i="18"/>
  <c r="D4534" i="18"/>
  <c r="D4632" i="18"/>
  <c r="D4683" i="18"/>
  <c r="D4701" i="18"/>
  <c r="D4764" i="18"/>
  <c r="D4777" i="18"/>
  <c r="D4830" i="18"/>
  <c r="D4961" i="18"/>
  <c r="D4988" i="18"/>
  <c r="D5068" i="18"/>
  <c r="D5106" i="18"/>
  <c r="D5114" i="18"/>
  <c r="D5202" i="18"/>
  <c r="D1907" i="18"/>
  <c r="D2051" i="18"/>
  <c r="D2195" i="18"/>
  <c r="D2339" i="18"/>
  <c r="D2483" i="18"/>
  <c r="D3169" i="18"/>
  <c r="D3263" i="18"/>
  <c r="D3303" i="18"/>
  <c r="D3341" i="18"/>
  <c r="D3346" i="18"/>
  <c r="D3424" i="18"/>
  <c r="D3539" i="18"/>
  <c r="D3688" i="18"/>
  <c r="D3693" i="18"/>
  <c r="D3751" i="18"/>
  <c r="D3831" i="18"/>
  <c r="D3851" i="18"/>
  <c r="D3869" i="18"/>
  <c r="D4055" i="18"/>
  <c r="D4296" i="18"/>
  <c r="D4490" i="18"/>
  <c r="D4506" i="18"/>
  <c r="D4564" i="18"/>
  <c r="D4689" i="18"/>
  <c r="D4702" i="18"/>
  <c r="D4715" i="18"/>
  <c r="D4778" i="18"/>
  <c r="D4794" i="18"/>
  <c r="D4802" i="18"/>
  <c r="D4823" i="18"/>
  <c r="D4842" i="18"/>
  <c r="D4869" i="18"/>
  <c r="D4883" i="18"/>
  <c r="D4917" i="18"/>
  <c r="D4922" i="18"/>
  <c r="D4938" i="18"/>
  <c r="D4989" i="18"/>
  <c r="D5034" i="18"/>
  <c r="D5058" i="18"/>
  <c r="D5080" i="18"/>
  <c r="D5163" i="18"/>
  <c r="D5181" i="18"/>
  <c r="D5189" i="18"/>
  <c r="D5219" i="18"/>
  <c r="D3167" i="18"/>
  <c r="D3314" i="18"/>
  <c r="D3463" i="18"/>
  <c r="D3567" i="18"/>
  <c r="D3624" i="18"/>
  <c r="D3639" i="18"/>
  <c r="D3773" i="18"/>
  <c r="D3867" i="18"/>
  <c r="D3934" i="18"/>
  <c r="D3939" i="18"/>
  <c r="D4100" i="18"/>
  <c r="D4167" i="18"/>
  <c r="D4303" i="18"/>
  <c r="D4349" i="18"/>
  <c r="D4473" i="18"/>
  <c r="D4501" i="18"/>
  <c r="D4607" i="18"/>
  <c r="D4659" i="18"/>
  <c r="D4705" i="18"/>
  <c r="D4798" i="18"/>
  <c r="D4840" i="18"/>
  <c r="D4850" i="18"/>
  <c r="D4882" i="18"/>
  <c r="D4890" i="18"/>
  <c r="D4947" i="18"/>
  <c r="D4965" i="18"/>
  <c r="D5017" i="18"/>
  <c r="D5044" i="18"/>
  <c r="D5078" i="18"/>
  <c r="D5130" i="18"/>
  <c r="D5162" i="18"/>
  <c r="D5217" i="18"/>
  <c r="D5230" i="18"/>
  <c r="D3917" i="18"/>
  <c r="D4078" i="18"/>
  <c r="D4083" i="18"/>
  <c r="D4344" i="18"/>
  <c r="D4496" i="18"/>
  <c r="D4535" i="18"/>
  <c r="D4589" i="18"/>
  <c r="D4602" i="18"/>
  <c r="D4646" i="18"/>
  <c r="D4700" i="18"/>
  <c r="D4874" i="18"/>
  <c r="D5086" i="18"/>
  <c r="D5117" i="18"/>
  <c r="D5180" i="18"/>
  <c r="D5212" i="18"/>
  <c r="D5238" i="18"/>
  <c r="D4562" i="18"/>
  <c r="D4610" i="18"/>
  <c r="D4645" i="18"/>
  <c r="D4658" i="18"/>
  <c r="D4718" i="18"/>
  <c r="D4811" i="18"/>
  <c r="D4933" i="18"/>
  <c r="D4977" i="18"/>
  <c r="D5061" i="18"/>
  <c r="D5087" i="18"/>
  <c r="D5133" i="18"/>
  <c r="D5200" i="18"/>
  <c r="D5241" i="18"/>
  <c r="D3339" i="18"/>
  <c r="D3483" i="18"/>
  <c r="D3627" i="18"/>
  <c r="D3771" i="18"/>
  <c r="D3915" i="18"/>
  <c r="D4059" i="18"/>
  <c r="D4359" i="18"/>
  <c r="D4379" i="18"/>
  <c r="D4394" i="18"/>
  <c r="D4454" i="18"/>
  <c r="D4467" i="18"/>
  <c r="D4502" i="18"/>
  <c r="D4540" i="18"/>
  <c r="D4545" i="18"/>
  <c r="D4550" i="18"/>
  <c r="D4728" i="18"/>
  <c r="D4733" i="18"/>
  <c r="D4748" i="18"/>
  <c r="D4753" i="18"/>
  <c r="D4862" i="18"/>
  <c r="D4875" i="18"/>
  <c r="D4893" i="18"/>
  <c r="D4898" i="18"/>
  <c r="D4941" i="18"/>
  <c r="D5074" i="18"/>
  <c r="D4362" i="18"/>
  <c r="D4672" i="18"/>
  <c r="D4766" i="18"/>
  <c r="D4833" i="18"/>
  <c r="D4838" i="18"/>
  <c r="D4881" i="18"/>
  <c r="D4886" i="18"/>
  <c r="D5009" i="18"/>
  <c r="D5037" i="18"/>
  <c r="D5042" i="18"/>
  <c r="D5090" i="18"/>
  <c r="D5145" i="18"/>
  <c r="D5158" i="18"/>
  <c r="D4814" i="18"/>
  <c r="I210" i="15" l="1"/>
  <c r="K210" i="15" s="1"/>
  <c r="I211" i="15"/>
  <c r="K211" i="15" s="1"/>
  <c r="I209" i="15"/>
  <c r="K209" i="15" s="1"/>
  <c r="I208" i="15"/>
  <c r="K208" i="15" s="1"/>
  <c r="I207" i="15"/>
  <c r="K207" i="15" s="1"/>
  <c r="I206" i="15"/>
  <c r="K206" i="15" s="1"/>
  <c r="I204" i="15"/>
  <c r="K204" i="15" s="1"/>
  <c r="I205" i="15"/>
  <c r="K205" i="15" s="1"/>
  <c r="I202" i="15"/>
  <c r="K202" i="15" s="1"/>
  <c r="I201" i="15"/>
  <c r="K201" i="15" s="1"/>
  <c r="I196" i="15"/>
  <c r="K196" i="15" s="1"/>
  <c r="I198" i="15"/>
  <c r="K198" i="15" s="1"/>
  <c r="I197" i="15"/>
  <c r="K197" i="15" s="1"/>
  <c r="I200" i="15"/>
  <c r="K200" i="15" s="1"/>
  <c r="I195" i="15"/>
  <c r="K195" i="15" s="1"/>
  <c r="I199" i="15"/>
  <c r="K199" i="15" s="1"/>
  <c r="I192" i="15"/>
  <c r="K192" i="15" s="1"/>
  <c r="I189" i="15"/>
  <c r="K189" i="15" s="1"/>
  <c r="I190" i="15"/>
  <c r="K190" i="15" s="1"/>
  <c r="I191" i="15"/>
  <c r="K191" i="15" s="1"/>
  <c r="I174" i="15"/>
  <c r="I177" i="15"/>
  <c r="K177" i="15" s="1"/>
  <c r="I176" i="15"/>
  <c r="K176" i="15" s="1"/>
  <c r="I175" i="15"/>
  <c r="K175" i="15" s="1"/>
  <c r="I194" i="15"/>
  <c r="K194" i="15" s="1"/>
  <c r="I187" i="15"/>
  <c r="K187" i="15" s="1"/>
  <c r="I188" i="15"/>
  <c r="K188" i="15" s="1"/>
  <c r="I186" i="15"/>
  <c r="K186" i="15" s="1"/>
  <c r="I180" i="15"/>
  <c r="K180" i="15" s="1"/>
  <c r="I179" i="15"/>
  <c r="K179" i="15" s="1"/>
  <c r="I183" i="15"/>
  <c r="K183" i="15" s="1"/>
  <c r="I184" i="15"/>
  <c r="K184" i="15" s="1"/>
  <c r="I181" i="15"/>
  <c r="I182" i="15"/>
  <c r="K182" i="15" s="1"/>
  <c r="I171" i="15"/>
  <c r="I170" i="15"/>
  <c r="I169" i="15"/>
  <c r="I168" i="15"/>
  <c r="I167" i="15"/>
  <c r="I166" i="15"/>
  <c r="I165" i="15"/>
  <c r="I164" i="15"/>
  <c r="I163" i="15"/>
  <c r="I162" i="15"/>
  <c r="I161" i="15"/>
  <c r="I172" i="15"/>
  <c r="I159" i="15"/>
  <c r="I158" i="15"/>
  <c r="I157" i="15"/>
  <c r="I156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38" i="15"/>
  <c r="I141" i="15"/>
  <c r="I140" i="15"/>
  <c r="I139" i="15"/>
  <c r="I133" i="15"/>
  <c r="K133" i="15" s="1"/>
  <c r="I136" i="15"/>
  <c r="K136" i="15" s="1"/>
  <c r="I135" i="15"/>
  <c r="K135" i="15" s="1"/>
  <c r="I134" i="15"/>
  <c r="K134" i="15" s="1"/>
  <c r="I113" i="15"/>
  <c r="K113" i="15" s="1"/>
  <c r="I116" i="15"/>
  <c r="K116" i="15" s="1"/>
  <c r="I115" i="15"/>
  <c r="K115" i="15" s="1"/>
  <c r="I114" i="15"/>
  <c r="K114" i="15" s="1"/>
  <c r="I130" i="15"/>
  <c r="K130" i="15" s="1"/>
  <c r="I129" i="15"/>
  <c r="K129" i="15" s="1"/>
  <c r="I128" i="15"/>
  <c r="K128" i="15" s="1"/>
  <c r="I131" i="15"/>
  <c r="K131" i="15" s="1"/>
  <c r="I121" i="15"/>
  <c r="K121" i="15" s="1"/>
  <c r="I120" i="15"/>
  <c r="K120" i="15" s="1"/>
  <c r="I119" i="15"/>
  <c r="K119" i="15" s="1"/>
  <c r="I118" i="15"/>
  <c r="K118" i="15" s="1"/>
  <c r="I106" i="15"/>
  <c r="K106" i="15" s="1"/>
  <c r="I123" i="15"/>
  <c r="K123" i="15" s="1"/>
  <c r="I126" i="15"/>
  <c r="K126" i="15" s="1"/>
  <c r="I125" i="15"/>
  <c r="K125" i="15" s="1"/>
  <c r="I124" i="15"/>
  <c r="K124" i="15" s="1"/>
  <c r="I105" i="15"/>
  <c r="K105" i="15" s="1"/>
  <c r="I104" i="15"/>
  <c r="K104" i="15" s="1"/>
  <c r="I103" i="15"/>
  <c r="K103" i="15" s="1"/>
  <c r="I109" i="15"/>
  <c r="K109" i="15" s="1"/>
  <c r="I108" i="15"/>
  <c r="K108" i="15" s="1"/>
  <c r="I111" i="15"/>
  <c r="K111" i="15" s="1"/>
  <c r="I110" i="15"/>
  <c r="K110" i="15" s="1"/>
  <c r="I101" i="15"/>
  <c r="K101" i="15" s="1"/>
  <c r="I100" i="15"/>
  <c r="K100" i="15" s="1"/>
  <c r="I99" i="15"/>
  <c r="K99" i="15" s="1"/>
  <c r="I102" i="15"/>
  <c r="K102" i="15" s="1"/>
  <c r="I95" i="15"/>
  <c r="K95" i="15" s="1"/>
  <c r="I94" i="15"/>
  <c r="K94" i="15" s="1"/>
  <c r="I97" i="15"/>
  <c r="K97" i="15" s="1"/>
  <c r="I96" i="15"/>
  <c r="K96" i="15" s="1"/>
  <c r="I90" i="15"/>
  <c r="I93" i="15"/>
  <c r="K93" i="15" s="1"/>
  <c r="I92" i="15"/>
  <c r="K92" i="15" s="1"/>
  <c r="I91" i="15"/>
  <c r="K91" i="15" s="1"/>
  <c r="I86" i="15"/>
  <c r="I89" i="15"/>
  <c r="K89" i="15" s="1"/>
  <c r="I88" i="15"/>
  <c r="K88" i="15" s="1"/>
  <c r="I87" i="15"/>
  <c r="K87" i="15" s="1"/>
  <c r="I83" i="15"/>
  <c r="K83" i="15" s="1"/>
  <c r="I82" i="15"/>
  <c r="K82" i="15" s="1"/>
  <c r="I81" i="15"/>
  <c r="K81" i="15" s="1"/>
  <c r="I84" i="15"/>
  <c r="K84" i="15" s="1"/>
  <c r="I79" i="15"/>
  <c r="K79" i="15" s="1"/>
  <c r="I78" i="15"/>
  <c r="K78" i="15" s="1"/>
  <c r="I77" i="15"/>
  <c r="I80" i="15"/>
  <c r="K80" i="15" s="1"/>
  <c r="I73" i="15"/>
  <c r="I72" i="15"/>
  <c r="K72" i="15" s="1"/>
  <c r="I75" i="15"/>
  <c r="K75" i="15" s="1"/>
  <c r="I74" i="15"/>
  <c r="K74" i="15" s="1"/>
  <c r="I70" i="15"/>
  <c r="K70" i="15" s="1"/>
  <c r="I69" i="15"/>
  <c r="K69" i="15" s="1"/>
  <c r="I68" i="15"/>
  <c r="I71" i="15"/>
  <c r="K71" i="15" s="1"/>
  <c r="I64" i="15"/>
  <c r="I67" i="15"/>
  <c r="K67" i="15" s="1"/>
  <c r="I66" i="15"/>
  <c r="K66" i="15" s="1"/>
  <c r="I65" i="15"/>
  <c r="K65" i="15" s="1"/>
  <c r="I59" i="15"/>
  <c r="K59" i="15" s="1"/>
  <c r="I62" i="15"/>
  <c r="K62" i="15" s="1"/>
  <c r="I61" i="15"/>
  <c r="K61" i="15" s="1"/>
  <c r="I60" i="15"/>
  <c r="K60" i="15" s="1"/>
  <c r="I57" i="15"/>
  <c r="K57" i="15" s="1"/>
  <c r="I56" i="15"/>
  <c r="K56" i="15" s="1"/>
  <c r="I55" i="15"/>
  <c r="I58" i="15"/>
  <c r="K58" i="15" s="1"/>
  <c r="I51" i="15"/>
  <c r="K51" i="15" s="1"/>
  <c r="I50" i="15"/>
  <c r="K50" i="15" s="1"/>
  <c r="I53" i="15"/>
  <c r="K53" i="15" s="1"/>
  <c r="I52" i="15"/>
  <c r="K52" i="15" s="1"/>
  <c r="I20" i="15"/>
  <c r="K20" i="15" s="1"/>
  <c r="I19" i="15"/>
  <c r="K19" i="15" s="1"/>
  <c r="I18" i="15"/>
  <c r="K18" i="15" s="1"/>
  <c r="I17" i="15"/>
  <c r="K17" i="15" s="1"/>
  <c r="I21" i="15"/>
  <c r="K21" i="15" s="1"/>
  <c r="I31" i="15"/>
  <c r="K31" i="15" s="1"/>
  <c r="I30" i="15"/>
  <c r="K30" i="15" s="1"/>
  <c r="I29" i="15"/>
  <c r="K29" i="15" s="1"/>
  <c r="I28" i="15"/>
  <c r="K28" i="15" s="1"/>
  <c r="I27" i="15"/>
  <c r="K27" i="15" s="1"/>
  <c r="I26" i="15"/>
  <c r="K26" i="15" s="1"/>
  <c r="I25" i="15"/>
  <c r="K25" i="15" s="1"/>
  <c r="I24" i="15"/>
  <c r="K24" i="15" s="1"/>
  <c r="I23" i="15"/>
  <c r="I32" i="15"/>
  <c r="K32" i="15" s="1"/>
  <c r="I37" i="15"/>
  <c r="K37" i="15" s="1"/>
  <c r="I48" i="15"/>
  <c r="I35" i="15"/>
  <c r="K35" i="15" s="1"/>
  <c r="I47" i="15"/>
  <c r="K47" i="15" s="1"/>
  <c r="I34" i="15"/>
  <c r="I46" i="15"/>
  <c r="K46" i="15" s="1"/>
  <c r="I45" i="15"/>
  <c r="K45" i="15" s="1"/>
  <c r="I44" i="15"/>
  <c r="K44" i="15" s="1"/>
  <c r="I43" i="15"/>
  <c r="K43" i="15" s="1"/>
  <c r="I42" i="15"/>
  <c r="K42" i="15" s="1"/>
  <c r="I41" i="15"/>
  <c r="K41" i="15" s="1"/>
  <c r="I40" i="15"/>
  <c r="K40" i="15" s="1"/>
  <c r="I39" i="15"/>
  <c r="I38" i="15"/>
  <c r="K38" i="15" s="1"/>
  <c r="I36" i="15"/>
  <c r="K36" i="15" s="1"/>
  <c r="I173" i="15" l="1"/>
  <c r="I155" i="15"/>
  <c r="K155" i="15" s="1"/>
  <c r="I238" i="15"/>
  <c r="K238" i="15" s="1"/>
  <c r="I252" i="15"/>
  <c r="K252" i="15" s="1"/>
  <c r="I251" i="15"/>
  <c r="K251" i="15" s="1"/>
  <c r="I253" i="15"/>
  <c r="K253" i="15" s="1"/>
  <c r="I250" i="15"/>
  <c r="K250" i="15" s="1"/>
  <c r="I245" i="15"/>
  <c r="K243" i="15" s="1"/>
  <c r="I249" i="15"/>
  <c r="K249" i="15" s="1"/>
  <c r="I248" i="15"/>
  <c r="K248" i="15" s="1"/>
  <c r="I247" i="15"/>
  <c r="I246" i="15"/>
  <c r="K246" i="15" s="1"/>
  <c r="I243" i="15"/>
  <c r="I244" i="15"/>
  <c r="I237" i="15"/>
  <c r="I240" i="15"/>
  <c r="K240" i="15" s="1"/>
  <c r="I239" i="15"/>
  <c r="K239" i="15" s="1"/>
  <c r="K162" i="15"/>
  <c r="I241" i="15"/>
  <c r="K241" i="15" s="1"/>
  <c r="I242" i="15"/>
  <c r="K242" i="15" s="1"/>
  <c r="I235" i="15"/>
  <c r="K235" i="15" s="1"/>
  <c r="K157" i="15"/>
  <c r="I236" i="15"/>
  <c r="K236" i="15" s="1"/>
  <c r="I234" i="15"/>
  <c r="K158" i="15"/>
  <c r="K174" i="15"/>
  <c r="K163" i="15"/>
  <c r="K164" i="15"/>
  <c r="K166" i="15"/>
  <c r="K167" i="15"/>
  <c r="K245" i="15"/>
  <c r="K159" i="15"/>
  <c r="K171" i="15"/>
  <c r="K172" i="15"/>
  <c r="K168" i="15"/>
  <c r="K169" i="15"/>
  <c r="I225" i="15"/>
  <c r="I230" i="15"/>
  <c r="K153" i="15"/>
  <c r="I231" i="15"/>
  <c r="K154" i="15"/>
  <c r="I232" i="15"/>
  <c r="I229" i="15"/>
  <c r="I228" i="15"/>
  <c r="I224" i="15"/>
  <c r="I226" i="15"/>
  <c r="I227" i="15"/>
  <c r="K147" i="15"/>
  <c r="I223" i="15"/>
  <c r="K152" i="15"/>
  <c r="K151" i="15"/>
  <c r="I222" i="15"/>
  <c r="K150" i="15"/>
  <c r="K149" i="15"/>
  <c r="K148" i="15"/>
  <c r="I220" i="15"/>
  <c r="I221" i="15"/>
  <c r="I218" i="15"/>
  <c r="I219" i="15"/>
  <c r="I217" i="15"/>
  <c r="I216" i="15"/>
  <c r="I215" i="15"/>
  <c r="I213" i="15"/>
  <c r="I214" i="15"/>
  <c r="K146" i="15"/>
  <c r="K145" i="15"/>
  <c r="K144" i="15"/>
  <c r="K141" i="15"/>
  <c r="K140" i="15"/>
  <c r="K139" i="15"/>
  <c r="K181" i="15"/>
  <c r="K170" i="15"/>
  <c r="K161" i="15"/>
  <c r="K165" i="15"/>
  <c r="K156" i="15"/>
  <c r="K86" i="15"/>
  <c r="K90" i="15"/>
  <c r="K77" i="15"/>
  <c r="K73" i="15"/>
  <c r="K64" i="15"/>
  <c r="K68" i="15"/>
  <c r="K55" i="15"/>
  <c r="K48" i="15"/>
  <c r="K34" i="15"/>
  <c r="K39" i="15"/>
  <c r="K23" i="15"/>
  <c r="K143" i="15"/>
  <c r="K138" i="15"/>
  <c r="I269" i="15" l="1"/>
  <c r="K269" i="15" s="1"/>
  <c r="I267" i="15"/>
  <c r="K267" i="15" s="1"/>
  <c r="I266" i="15"/>
  <c r="K266" i="15" s="1"/>
  <c r="K216" i="15"/>
  <c r="I258" i="15"/>
  <c r="K258" i="15" s="1"/>
  <c r="K220" i="15"/>
  <c r="I262" i="15"/>
  <c r="K262" i="15" s="1"/>
  <c r="I270" i="15"/>
  <c r="K270" i="15" s="1"/>
  <c r="K215" i="15"/>
  <c r="I257" i="15"/>
  <c r="K257" i="15" s="1"/>
  <c r="K230" i="15"/>
  <c r="I272" i="15"/>
  <c r="K272" i="15" s="1"/>
  <c r="I265" i="15"/>
  <c r="K265" i="15" s="1"/>
  <c r="K226" i="15"/>
  <c r="I268" i="15"/>
  <c r="K268" i="15" s="1"/>
  <c r="K217" i="15"/>
  <c r="I259" i="15"/>
  <c r="K259" i="15" s="1"/>
  <c r="K219" i="15"/>
  <c r="I261" i="15"/>
  <c r="K261" i="15" s="1"/>
  <c r="K218" i="15"/>
  <c r="I260" i="15"/>
  <c r="K260" i="15" s="1"/>
  <c r="K221" i="15"/>
  <c r="I263" i="15"/>
  <c r="K263" i="15" s="1"/>
  <c r="K229" i="15"/>
  <c r="I271" i="15"/>
  <c r="K271" i="15" s="1"/>
  <c r="K232" i="15"/>
  <c r="I274" i="15"/>
  <c r="K274" i="15" s="1"/>
  <c r="K214" i="15"/>
  <c r="I256" i="15"/>
  <c r="K256" i="15" s="1"/>
  <c r="K222" i="15"/>
  <c r="I264" i="15"/>
  <c r="K264" i="15" s="1"/>
  <c r="K231" i="15"/>
  <c r="I273" i="15"/>
  <c r="K273" i="15" s="1"/>
  <c r="I255" i="15"/>
  <c r="K255" i="15" s="1"/>
  <c r="K213" i="15"/>
  <c r="K237" i="15"/>
  <c r="K234" i="15"/>
  <c r="K228" i="15"/>
  <c r="K223" i="15"/>
  <c r="K224" i="15"/>
  <c r="K227" i="15"/>
  <c r="K225" i="15"/>
  <c r="K247" i="15" l="1"/>
  <c r="K244" i="15"/>
</calcChain>
</file>

<file path=xl/sharedStrings.xml><?xml version="1.0" encoding="utf-8"?>
<sst xmlns="http://schemas.openxmlformats.org/spreadsheetml/2006/main" count="51017" uniqueCount="1046">
  <si>
    <t>Electricity Distribution Performance Reporting Form</t>
  </si>
  <si>
    <t xml:space="preserve">Reporting year </t>
  </si>
  <si>
    <t>Licence holder</t>
  </si>
  <si>
    <t>Contact person name</t>
  </si>
  <si>
    <t>Position</t>
  </si>
  <si>
    <t>Email address</t>
  </si>
  <si>
    <t>Phone number</t>
  </si>
  <si>
    <t>Reporting category</t>
  </si>
  <si>
    <t>Description</t>
  </si>
  <si>
    <t>Indicator</t>
  </si>
  <si>
    <t>Unit</t>
  </si>
  <si>
    <t>Data input</t>
  </si>
  <si>
    <t>Comments</t>
  </si>
  <si>
    <t>Customer connections</t>
  </si>
  <si>
    <t>New connections provided</t>
  </si>
  <si>
    <t>Number of</t>
  </si>
  <si>
    <t>New connections not provided by the agreed date</t>
  </si>
  <si>
    <t>Reconnections provided</t>
  </si>
  <si>
    <t>Connections on the distribution system as of June 30</t>
  </si>
  <si>
    <t>Complaints received total (excluding NQR7 complaints)</t>
  </si>
  <si>
    <t>Administrative process or customer service complaints</t>
  </si>
  <si>
    <t>Complaints about the installation or operation of a pre-payment meter at a customer's supply address</t>
  </si>
  <si>
    <t>Pre-payment meter complaints resolved within 15 business days</t>
  </si>
  <si>
    <t>Street lights</t>
  </si>
  <si>
    <t xml:space="preserve">Street lights reported faulty in the metropolitan area </t>
  </si>
  <si>
    <t>Street lights reported faulty in regional areas</t>
  </si>
  <si>
    <t>Street lights in the metropolitan area as of June 30</t>
  </si>
  <si>
    <t>Street lights in regional areas as of June 30</t>
  </si>
  <si>
    <t>Mean number of days to repair faulty street lights in the metropolitan area</t>
  </si>
  <si>
    <t>Days</t>
  </si>
  <si>
    <t>Mean number of days to repair faulty street lights in the regional area</t>
  </si>
  <si>
    <t>Call centre performance</t>
  </si>
  <si>
    <t>Telephone calls to a call centre of the distributor</t>
  </si>
  <si>
    <t>Telephone calls to a call centre answered within 30 seconds</t>
  </si>
  <si>
    <t>Mean period before a call is answered</t>
  </si>
  <si>
    <t>Seconds</t>
  </si>
  <si>
    <t>Calls unanswered</t>
  </si>
  <si>
    <t>Compensation payments</t>
  </si>
  <si>
    <t>Dollars</t>
  </si>
  <si>
    <t>Reporting years</t>
  </si>
  <si>
    <t>Licencees</t>
  </si>
  <si>
    <t>Ocean Reef Renewable Energy Pty Ltd (EDL9)</t>
  </si>
  <si>
    <t>Percentage</t>
  </si>
  <si>
    <t>Network &amp; Asset Information</t>
  </si>
  <si>
    <t>Metered supply points by feeder category (customer type)</t>
  </si>
  <si>
    <t>Residential</t>
  </si>
  <si>
    <t/>
  </si>
  <si>
    <t>Perth CBD only</t>
  </si>
  <si>
    <t>Urban areas excluding Perth CBD</t>
  </si>
  <si>
    <t>Short rural</t>
  </si>
  <si>
    <t>Long rural</t>
  </si>
  <si>
    <t>Non-residential</t>
  </si>
  <si>
    <t>Metered supply points by feeder category (supply voltage)</t>
  </si>
  <si>
    <t>Sub-transmission voltage</t>
  </si>
  <si>
    <t>High voltage</t>
  </si>
  <si>
    <t>Low voltage</t>
  </si>
  <si>
    <t>Unmetered supply points</t>
  </si>
  <si>
    <t>Energy delivered by feeder category (customer type)</t>
  </si>
  <si>
    <t>NQR14</t>
  </si>
  <si>
    <t>GWh</t>
  </si>
  <si>
    <t>Energy delivered by feeder category (supply voltage)</t>
  </si>
  <si>
    <t>Line length by feeder category (line type)</t>
  </si>
  <si>
    <t>NQR15</t>
  </si>
  <si>
    <t>Underground lines</t>
  </si>
  <si>
    <t>km</t>
  </si>
  <si>
    <t>Overhead lines</t>
  </si>
  <si>
    <t>Line length by feeder category (supply voltage)</t>
  </si>
  <si>
    <t>Other asset information</t>
  </si>
  <si>
    <t>Sub-transmission transformers</t>
  </si>
  <si>
    <t>NQR16</t>
  </si>
  <si>
    <t>Total capacity of sub-transmission transformers</t>
  </si>
  <si>
    <t>MVA</t>
  </si>
  <si>
    <t>Distribution transformers</t>
  </si>
  <si>
    <t xml:space="preserve">Total capacity of distribution transformers </t>
  </si>
  <si>
    <t>Total distribution losses</t>
  </si>
  <si>
    <t>NQR17</t>
  </si>
  <si>
    <t>Size of network service area</t>
  </si>
  <si>
    <t>NQR18</t>
  </si>
  <si>
    <r>
      <t>km</t>
    </r>
    <r>
      <rPr>
        <vertAlign val="superscript"/>
        <sz val="10"/>
        <rFont val="Arial"/>
        <family val="2"/>
        <scheme val="minor"/>
      </rPr>
      <t>2</t>
    </r>
  </si>
  <si>
    <t>Total poles</t>
  </si>
  <si>
    <t>NQR19</t>
  </si>
  <si>
    <t>Peak electrical demand</t>
  </si>
  <si>
    <t>NQR20</t>
  </si>
  <si>
    <t>MW</t>
  </si>
  <si>
    <t>Network Reliability</t>
  </si>
  <si>
    <t>Extended or frequent interruptions</t>
  </si>
  <si>
    <t>NQR1</t>
  </si>
  <si>
    <t>Number</t>
  </si>
  <si>
    <t>Small use customer premises interrupted more than 9 times (urban areas)</t>
  </si>
  <si>
    <t>NQR2</t>
  </si>
  <si>
    <t>Small use customer premises interrupted more than 16 times (non-urban areas)</t>
  </si>
  <si>
    <t>Mean duration of supply interruption to premises for each discrete area</t>
  </si>
  <si>
    <t>NQR3</t>
  </si>
  <si>
    <t>Minutes</t>
  </si>
  <si>
    <t xml:space="preserve"> </t>
  </si>
  <si>
    <t>Non-urban areas</t>
  </si>
  <si>
    <t>Standalone power systems</t>
  </si>
  <si>
    <t>Mean number of supply interruptions to premises for each discrete area</t>
  </si>
  <si>
    <t>NQR4</t>
  </si>
  <si>
    <t>NQR5</t>
  </si>
  <si>
    <t xml:space="preserve">Mean cumulative duration of supply interruptions to premises </t>
  </si>
  <si>
    <t>NQR6</t>
  </si>
  <si>
    <t>SAIDI &amp; SAIFI inputs</t>
  </si>
  <si>
    <t>Sum of all customer outage durations (total network)</t>
  </si>
  <si>
    <t>Sum of all customer outage durations (distribution network - planned)</t>
  </si>
  <si>
    <t>Sum of all customer outage durations (distribution network - unplanned)</t>
  </si>
  <si>
    <t>Sum of all customer outage durations (normalised distribution network)</t>
  </si>
  <si>
    <t>Unique customer interruptions (total network)</t>
  </si>
  <si>
    <t>Unique customer interruptions (distribution network - planned)</t>
  </si>
  <si>
    <t>Unique customer interruptions (distribution network - unplanned)</t>
  </si>
  <si>
    <t>Unique customer interruptions (normalised distribution network)</t>
  </si>
  <si>
    <t>NQR8</t>
  </si>
  <si>
    <t>All other areas</t>
  </si>
  <si>
    <t>NQR9</t>
  </si>
  <si>
    <t>Overall</t>
  </si>
  <si>
    <t>Whole network</t>
  </si>
  <si>
    <t>SAIFI</t>
  </si>
  <si>
    <t>CAIDI</t>
  </si>
  <si>
    <t>Mean percentage of time that electricity has been supplied to premises for each discrete area</t>
  </si>
  <si>
    <t>Small use customer premises interrupted for more than 12 hours continuously (whole network)</t>
  </si>
  <si>
    <t>Interruptions to small use customers that lasted for more than 12 hours continuously (whole network)</t>
  </si>
  <si>
    <t>Customer base</t>
  </si>
  <si>
    <t>Customer service</t>
  </si>
  <si>
    <t>NQR Code complaints</t>
  </si>
  <si>
    <t>NQR Code complaints concluded within 15 business days</t>
  </si>
  <si>
    <t>Section 18 NQR Code payments made</t>
  </si>
  <si>
    <t>Section 18 NQR Code payment sum</t>
  </si>
  <si>
    <t>Section 19 NQR Code payments made</t>
  </si>
  <si>
    <t>Section 19 NQR Code payment sum</t>
  </si>
  <si>
    <t>Non-NQR Code complaints</t>
  </si>
  <si>
    <t>Miscellaneous complaints</t>
  </si>
  <si>
    <t>Payments made under clause 98 of the Code of Conduct</t>
  </si>
  <si>
    <t>Total amount paid under clause 98 of the Code of Conduct</t>
  </si>
  <si>
    <t>Payments made under clause 97 of the Code of Conduct</t>
  </si>
  <si>
    <t>Total amount paid under clause 97 of the Code of Conduct</t>
  </si>
  <si>
    <t>CCD1</t>
  </si>
  <si>
    <t>CCD2</t>
  </si>
  <si>
    <t>CCD4</t>
  </si>
  <si>
    <t>CCD5</t>
  </si>
  <si>
    <t>CCD7</t>
  </si>
  <si>
    <t>NQR12</t>
  </si>
  <si>
    <t>NQR13</t>
  </si>
  <si>
    <t>CCD24</t>
  </si>
  <si>
    <t>CCD25</t>
  </si>
  <si>
    <t>CCD26</t>
  </si>
  <si>
    <t>CCD28</t>
  </si>
  <si>
    <t>CCD30</t>
  </si>
  <si>
    <t>CCD31</t>
  </si>
  <si>
    <t>CCD32</t>
  </si>
  <si>
    <t>CCD33</t>
  </si>
  <si>
    <t>FC1-12</t>
  </si>
  <si>
    <t>NQR7A</t>
  </si>
  <si>
    <t>NQR7</t>
  </si>
  <si>
    <t>Total amount spent addressing NQ&amp;R Code complaints (that Part 2, or an instrument made under section 14(3) of the NQ&amp;R Code, has not been, or is not being, complied with) other than by way of payment under sections 18 and 19 of the NQ&amp;R Code</t>
  </si>
  <si>
    <t>Total number of NQR Code complaints received (that Part 2, or an instrument made under section 14(3) of the NQR Code, has not been, or is not being, complied with)</t>
  </si>
  <si>
    <t>Customer complaints concluded within 15 business days (excluding NQR7 complaints)</t>
  </si>
  <si>
    <t>Customer complaints concluded within 20 business days (excluding NQR7 complaints)</t>
  </si>
  <si>
    <t>Street lights not repaired within five days in the metropolitan area</t>
  </si>
  <si>
    <t>Street lights not repaired within nine days in regional areas</t>
  </si>
  <si>
    <t>Reconnections that were not provided within the prescribed time</t>
  </si>
  <si>
    <t>CCD8</t>
  </si>
  <si>
    <t>CCD9</t>
  </si>
  <si>
    <t>CCD10</t>
  </si>
  <si>
    <t>CCD11</t>
  </si>
  <si>
    <t>CCD13</t>
  </si>
  <si>
    <t>CCD19</t>
  </si>
  <si>
    <t>CCD20</t>
  </si>
  <si>
    <t>CCD34</t>
  </si>
  <si>
    <t>CCD35</t>
  </si>
  <si>
    <t>CCD37</t>
  </si>
  <si>
    <t>CCD38</t>
  </si>
  <si>
    <t>CCD22</t>
  </si>
  <si>
    <t>CCD23</t>
  </si>
  <si>
    <t>NQR10</t>
  </si>
  <si>
    <t>NQR11</t>
  </si>
  <si>
    <t>FY2024/25</t>
  </si>
  <si>
    <t>Category</t>
  </si>
  <si>
    <t>Regulation references</t>
  </si>
  <si>
    <t>Code of Conduct for the Supply of Electricity to Small Use Customers 2022</t>
  </si>
  <si>
    <t>Obligations</t>
  </si>
  <si>
    <t xml:space="preserve">Electricity Compliance Reporting Manual </t>
  </si>
  <si>
    <t>Electricity Industry (Network Quality and Reliability of Supply) Code 2005</t>
  </si>
  <si>
    <t>Reported</t>
  </si>
  <si>
    <t>Corrected</t>
  </si>
  <si>
    <t>Var.</t>
  </si>
  <si>
    <t>Date</t>
  </si>
  <si>
    <t>Quarter</t>
  </si>
  <si>
    <t>ID</t>
  </si>
  <si>
    <t>Electricity</t>
  </si>
  <si>
    <t>Total</t>
  </si>
  <si>
    <t>%</t>
  </si>
  <si>
    <t>number</t>
  </si>
  <si>
    <t>Complaints</t>
  </si>
  <si>
    <t>Abandoned calls</t>
  </si>
  <si>
    <t>$</t>
  </si>
  <si>
    <t>Horizon Power</t>
  </si>
  <si>
    <t>Kleenheat</t>
  </si>
  <si>
    <t>seconds</t>
  </si>
  <si>
    <t>Calls answered within 30 seconds</t>
  </si>
  <si>
    <t>Rottnest Island Authority</t>
  </si>
  <si>
    <t>Gas</t>
  </si>
  <si>
    <t>Energy</t>
  </si>
  <si>
    <t>Licensee</t>
  </si>
  <si>
    <t>Indicator category</t>
  </si>
  <si>
    <t>Indicator subcategory</t>
  </si>
  <si>
    <t>Value</t>
  </si>
  <si>
    <t>% Value</t>
  </si>
  <si>
    <t>Western Power</t>
  </si>
  <si>
    <t>Network reliability</t>
  </si>
  <si>
    <t>SAIDI - Overall</t>
  </si>
  <si>
    <t>FC 1a</t>
  </si>
  <si>
    <t>SAIDI</t>
  </si>
  <si>
    <t>New connections</t>
  </si>
  <si>
    <t>CCD 1</t>
  </si>
  <si>
    <t>Excluding NQ&amp;R Code Part 2 complaints</t>
  </si>
  <si>
    <t>All others</t>
  </si>
  <si>
    <t>CCD 10</t>
  </si>
  <si>
    <t>SAIDI - Normalised distribution network</t>
  </si>
  <si>
    <t>FC 4a</t>
  </si>
  <si>
    <t>SAIFI - Overall</t>
  </si>
  <si>
    <t>FC 5a</t>
  </si>
  <si>
    <t>SAIFI - Normalised distribution network</t>
  </si>
  <si>
    <t>FC 8a</t>
  </si>
  <si>
    <t>Resolved within 15 business days</t>
  </si>
  <si>
    <t>CCD 11</t>
  </si>
  <si>
    <t>CCD 12</t>
  </si>
  <si>
    <t>Resolved within 20 business days</t>
  </si>
  <si>
    <t>CCD 13</t>
  </si>
  <si>
    <t>CCD 14</t>
  </si>
  <si>
    <t>Combined Part 2 + Non-part 2</t>
  </si>
  <si>
    <t>Total complaints</t>
  </si>
  <si>
    <t>CCD 15</t>
  </si>
  <si>
    <t>CCD 16</t>
  </si>
  <si>
    <t>Pre-payment meter complaints</t>
  </si>
  <si>
    <t>CCD 19</t>
  </si>
  <si>
    <t>CCD 2</t>
  </si>
  <si>
    <t>SAIDI - Distribution network (planned)</t>
  </si>
  <si>
    <t>FC 2a</t>
  </si>
  <si>
    <t>SAIDI - Distribution network (unplanned)</t>
  </si>
  <si>
    <t>FC 3a</t>
  </si>
  <si>
    <t>SAIFI - Distribution network (planned)</t>
  </si>
  <si>
    <t>FC 6a</t>
  </si>
  <si>
    <t>SAIFI - Distribution network (unplanned)</t>
  </si>
  <si>
    <t>FC 7a</t>
  </si>
  <si>
    <t>CAIDI - Overall</t>
  </si>
  <si>
    <t>FC 9a</t>
  </si>
  <si>
    <t>CAIDI - Distribution network (planned)</t>
  </si>
  <si>
    <t>FC 10a</t>
  </si>
  <si>
    <t>CAIDI - Distribution network (unplanned)</t>
  </si>
  <si>
    <t>FC 11a</t>
  </si>
  <si>
    <t>CAIDI - Normalised distribution network</t>
  </si>
  <si>
    <t>FC 12a</t>
  </si>
  <si>
    <t>SCONRRR framework (technical QoS)</t>
  </si>
  <si>
    <t>Waveform distortion</t>
  </si>
  <si>
    <t>NRR 10</t>
  </si>
  <si>
    <t>NRR 11</t>
  </si>
  <si>
    <t>TV / radio interference</t>
  </si>
  <si>
    <t>NRR 13</t>
  </si>
  <si>
    <t>Voltage swell</t>
  </si>
  <si>
    <t>NRR 6</t>
  </si>
  <si>
    <t>NRR 7</t>
  </si>
  <si>
    <t>Voltage spikes</t>
  </si>
  <si>
    <t>NRR 9</t>
  </si>
  <si>
    <t>NRR 8</t>
  </si>
  <si>
    <t>Voltage dips</t>
  </si>
  <si>
    <t>NRR 4</t>
  </si>
  <si>
    <t>NRR 5</t>
  </si>
  <si>
    <t>CCD 20</t>
  </si>
  <si>
    <t>CCD 21</t>
  </si>
  <si>
    <t>Clause 98 payments made</t>
  </si>
  <si>
    <t>CCD 22</t>
  </si>
  <si>
    <t>NQ&amp;R Code Part 2 complaints</t>
  </si>
  <si>
    <t>NQR 8</t>
  </si>
  <si>
    <t>Clause 98 payments amount total</t>
  </si>
  <si>
    <t>CCD 22A</t>
  </si>
  <si>
    <t>Clause 97 payments made</t>
  </si>
  <si>
    <t>CCD 23</t>
  </si>
  <si>
    <t>Clause 97 payments amount total</t>
  </si>
  <si>
    <t>CCD 23A</t>
  </si>
  <si>
    <t>Streetlights</t>
  </si>
  <si>
    <t>Reported faulty</t>
  </si>
  <si>
    <t>Metro area</t>
  </si>
  <si>
    <t>CCD 24</t>
  </si>
  <si>
    <t>Average supply interruption to premises (mean)</t>
  </si>
  <si>
    <t>NQR 3</t>
  </si>
  <si>
    <t>minutes</t>
  </si>
  <si>
    <t>Supply interruptions to premises (mean)</t>
  </si>
  <si>
    <t>NQR 4</t>
  </si>
  <si>
    <t>NQR 5</t>
  </si>
  <si>
    <t>Average cumulative supply interruption (mean)</t>
  </si>
  <si>
    <t>NQR 6</t>
  </si>
  <si>
    <t>FC 1c</t>
  </si>
  <si>
    <t>FC 4c</t>
  </si>
  <si>
    <t>FC 5c</t>
  </si>
  <si>
    <t>FC 8c</t>
  </si>
  <si>
    <t>Regional area</t>
  </si>
  <si>
    <t>CCD 25</t>
  </si>
  <si>
    <t>Faulty not repaired within 5 days</t>
  </si>
  <si>
    <t>CCD 26</t>
  </si>
  <si>
    <t>Network &amp; asset information</t>
  </si>
  <si>
    <t>Metered supply points</t>
  </si>
  <si>
    <t>NQR 12</t>
  </si>
  <si>
    <t>NQR 13</t>
  </si>
  <si>
    <t>Line length (overhead)</t>
  </si>
  <si>
    <t>NQR 15a</t>
  </si>
  <si>
    <t>Line length (underground)</t>
  </si>
  <si>
    <t>Energy delivered</t>
  </si>
  <si>
    <t>NQR 14</t>
  </si>
  <si>
    <t>CCD 27</t>
  </si>
  <si>
    <t>Faulty not repaired within 9 days</t>
  </si>
  <si>
    <t>CCD 28</t>
  </si>
  <si>
    <t>CCD 29</t>
  </si>
  <si>
    <t>CCD 3</t>
  </si>
  <si>
    <t>Total number installed</t>
  </si>
  <si>
    <t>CCD 30</t>
  </si>
  <si>
    <t>CCD 31</t>
  </si>
  <si>
    <t>Average time to repair (mean)</t>
  </si>
  <si>
    <t>CCD 32</t>
  </si>
  <si>
    <t>days</t>
  </si>
  <si>
    <t>CCD 33</t>
  </si>
  <si>
    <t>Calls to distributor</t>
  </si>
  <si>
    <t>CCD 34</t>
  </si>
  <si>
    <t>CCD 35</t>
  </si>
  <si>
    <t>CCD 36</t>
  </si>
  <si>
    <t>CCD 37</t>
  </si>
  <si>
    <t>Urban areas excluding Perth CBD (non-res)</t>
  </si>
  <si>
    <t>NQR 12a</t>
  </si>
  <si>
    <t>Metered supply points (low voltage)</t>
  </si>
  <si>
    <t>NQR 12b</t>
  </si>
  <si>
    <t>Energy delivered (residential)</t>
  </si>
  <si>
    <t>NQR 14a</t>
  </si>
  <si>
    <t>Energy delivered (non-residential)</t>
  </si>
  <si>
    <t>Energy delivered (sub-transmission voltage)</t>
  </si>
  <si>
    <t>NQR 14b</t>
  </si>
  <si>
    <t>Energy delivered (high voltage)</t>
  </si>
  <si>
    <t>Energy delivered (low voltage)</t>
  </si>
  <si>
    <t>Line length (sub-transmission voltage)</t>
  </si>
  <si>
    <t>NQR 15b</t>
  </si>
  <si>
    <t>Line length (high voltage)</t>
  </si>
  <si>
    <t>Line length (low voltage)</t>
  </si>
  <si>
    <t>Customer base input</t>
  </si>
  <si>
    <t>Total network - outage duration sum</t>
  </si>
  <si>
    <t>SAIDI input</t>
  </si>
  <si>
    <t>Distribution network (planned) - outage duration sum</t>
  </si>
  <si>
    <t>Distribution network (unplanned) - outage duration sum</t>
  </si>
  <si>
    <t>Normalised distribution network - outage duration sum</t>
  </si>
  <si>
    <t>Total network - unique customer interruptions</t>
  </si>
  <si>
    <t>SAIFI input</t>
  </si>
  <si>
    <t>Distribution network (planned) - unique customer interruptions</t>
  </si>
  <si>
    <t>Distribution network (unplanned) - unique customer interruptions</t>
  </si>
  <si>
    <t>Normalised distribution network - unique customer interruptions</t>
  </si>
  <si>
    <t>FC 2c</t>
  </si>
  <si>
    <t>FC 3c</t>
  </si>
  <si>
    <t>FC 6c</t>
  </si>
  <si>
    <t>FC 7c</t>
  </si>
  <si>
    <t>FC 9c</t>
  </si>
  <si>
    <t>FC 10c</t>
  </si>
  <si>
    <t>FC 11c</t>
  </si>
  <si>
    <t>FC 12c</t>
  </si>
  <si>
    <t>Urban areas excluding Perth CBD (res)</t>
  </si>
  <si>
    <t>Metered supply points (high voltage)</t>
  </si>
  <si>
    <t>CCD 38</t>
  </si>
  <si>
    <t>CCD 39</t>
  </si>
  <si>
    <t>Frequent interruptions (urban more than 9, non-urban more than 16)(gas more than 5)</t>
  </si>
  <si>
    <t>Urban</t>
  </si>
  <si>
    <t>NQR 2</t>
  </si>
  <si>
    <t>ATCO</t>
  </si>
  <si>
    <t>High pressure distribution mains</t>
  </si>
  <si>
    <t>Unprotected steel</t>
  </si>
  <si>
    <t>D 35a</t>
  </si>
  <si>
    <t>D 1</t>
  </si>
  <si>
    <t>Low pressure distribution mains</t>
  </si>
  <si>
    <t>D 35c</t>
  </si>
  <si>
    <t>Medium pressure distribution mains</t>
  </si>
  <si>
    <t>D 35b</t>
  </si>
  <si>
    <t>Energy loss</t>
  </si>
  <si>
    <t>Unaccounted for gas</t>
  </si>
  <si>
    <t>D 10</t>
  </si>
  <si>
    <t>GJ</t>
  </si>
  <si>
    <t>High pressure leak repairs</t>
  </si>
  <si>
    <t>Mains</t>
  </si>
  <si>
    <t>D 11</t>
  </si>
  <si>
    <t>NRR 12</t>
  </si>
  <si>
    <t>Appliance noise</t>
  </si>
  <si>
    <t>NRR 15</t>
  </si>
  <si>
    <t>NQR 19</t>
  </si>
  <si>
    <t>CCD 4</t>
  </si>
  <si>
    <t>Reconnections not within the required time</t>
  </si>
  <si>
    <t>CCD 5</t>
  </si>
  <si>
    <t>D 17</t>
  </si>
  <si>
    <t>Esperance Power Station Pty Ltd</t>
  </si>
  <si>
    <t>Low pressure leak repair</t>
  </si>
  <si>
    <t>CCD 6</t>
  </si>
  <si>
    <t>NQR 17</t>
  </si>
  <si>
    <t>CCD 7</t>
  </si>
  <si>
    <t>D 7</t>
  </si>
  <si>
    <t>Medium pressure leak repairs</t>
  </si>
  <si>
    <t>Complaints made</t>
  </si>
  <si>
    <t>CCD 8</t>
  </si>
  <si>
    <t>NQR 7</t>
  </si>
  <si>
    <t>Admin / service</t>
  </si>
  <si>
    <t>CCD 9</t>
  </si>
  <si>
    <t>Total (combined)</t>
  </si>
  <si>
    <t>Connections</t>
  </si>
  <si>
    <t>D 12</t>
  </si>
  <si>
    <t>NRR 1</t>
  </si>
  <si>
    <t>FC 10b</t>
  </si>
  <si>
    <t>FC 10d</t>
  </si>
  <si>
    <t>FC 10e</t>
  </si>
  <si>
    <t>FC 11b</t>
  </si>
  <si>
    <t>FC 11d</t>
  </si>
  <si>
    <t>FC 11e</t>
  </si>
  <si>
    <t>FC 12b</t>
  </si>
  <si>
    <t>FC 12d</t>
  </si>
  <si>
    <t>FC 12e</t>
  </si>
  <si>
    <t>Number of transformers</t>
  </si>
  <si>
    <t>Sub-transmission</t>
  </si>
  <si>
    <t>NQR 16a</t>
  </si>
  <si>
    <t>NQR 16b</t>
  </si>
  <si>
    <t>FC 1b</t>
  </si>
  <si>
    <t>Transformer capacity</t>
  </si>
  <si>
    <t>Standalone power systems (non-res)</t>
  </si>
  <si>
    <t>Standalone power systems (res)</t>
  </si>
  <si>
    <t>NQR 18</t>
  </si>
  <si>
    <t>km2</t>
  </si>
  <si>
    <t>FC 1d</t>
  </si>
  <si>
    <t>FC 1e</t>
  </si>
  <si>
    <t>FC 4d</t>
  </si>
  <si>
    <t>FC 5d</t>
  </si>
  <si>
    <t>FC 8d</t>
  </si>
  <si>
    <t>FC 2b</t>
  </si>
  <si>
    <t>FC 2d</t>
  </si>
  <si>
    <t>FC 2e</t>
  </si>
  <si>
    <t>FC 3b</t>
  </si>
  <si>
    <t>FC 3d</t>
  </si>
  <si>
    <t>FC 3e</t>
  </si>
  <si>
    <t>FC 4b</t>
  </si>
  <si>
    <t>FC 4e</t>
  </si>
  <si>
    <t>FC 5b</t>
  </si>
  <si>
    <t>Short rural (non res)</t>
  </si>
  <si>
    <t>Fc 6d</t>
  </si>
  <si>
    <t>FC 7d</t>
  </si>
  <si>
    <t>FC 9d</t>
  </si>
  <si>
    <t>Short rural (res)</t>
  </si>
  <si>
    <t>Service connections per kilometre of gas mains</t>
  </si>
  <si>
    <t>D 40</t>
  </si>
  <si>
    <t>Section 19 NQR sum of payments made</t>
  </si>
  <si>
    <t>NQR 11</t>
  </si>
  <si>
    <t>Section 19 NQR payments made</t>
  </si>
  <si>
    <t>FC 5e</t>
  </si>
  <si>
    <t>Section 18 NQR sum of payments made</t>
  </si>
  <si>
    <t>NQR 10</t>
  </si>
  <si>
    <t>Section 18 NQR payments made</t>
  </si>
  <si>
    <t>FC 6e</t>
  </si>
  <si>
    <t>D 8</t>
  </si>
  <si>
    <t>Supply reliability</t>
  </si>
  <si>
    <t>D 21</t>
  </si>
  <si>
    <t>FC 7b</t>
  </si>
  <si>
    <t>FC 7e</t>
  </si>
  <si>
    <t>FC 8b</t>
  </si>
  <si>
    <t>FC 8e</t>
  </si>
  <si>
    <t>D 4</t>
  </si>
  <si>
    <t>FC 9b</t>
  </si>
  <si>
    <t>FC 9e</t>
  </si>
  <si>
    <t>Extended interruptions (12 hours continuous)</t>
  </si>
  <si>
    <t>Premises affected</t>
  </si>
  <si>
    <t>NQR 1</t>
  </si>
  <si>
    <t>Total leaks</t>
  </si>
  <si>
    <t>D 5</t>
  </si>
  <si>
    <t>D 6</t>
  </si>
  <si>
    <t>High pressure leak repair</t>
  </si>
  <si>
    <t>Meters</t>
  </si>
  <si>
    <t>D 13</t>
  </si>
  <si>
    <t>Supply quality</t>
  </si>
  <si>
    <t>D 22</t>
  </si>
  <si>
    <t>PVC</t>
  </si>
  <si>
    <t>D 37a</t>
  </si>
  <si>
    <t>D 37c</t>
  </si>
  <si>
    <t>D 37b</t>
  </si>
  <si>
    <t>Customer connections interrupted</t>
  </si>
  <si>
    <t>D 14</t>
  </si>
  <si>
    <t>Protected steel</t>
  </si>
  <si>
    <t>D 36a</t>
  </si>
  <si>
    <t>D 36c</t>
  </si>
  <si>
    <t>D 15</t>
  </si>
  <si>
    <t>D 36b</t>
  </si>
  <si>
    <t>Polyethylene</t>
  </si>
  <si>
    <t>D 38a</t>
  </si>
  <si>
    <t>Average supply uptime to premises</t>
  </si>
  <si>
    <t>D 16</t>
  </si>
  <si>
    <t>D 38c</t>
  </si>
  <si>
    <t>D 38b</t>
  </si>
  <si>
    <t>Perth CBD only (non res)</t>
  </si>
  <si>
    <t>Perth CBD only (res)</t>
  </si>
  <si>
    <t>D 25</t>
  </si>
  <si>
    <t>D 18</t>
  </si>
  <si>
    <t>Peak demand</t>
  </si>
  <si>
    <t>NQR 20</t>
  </si>
  <si>
    <t>Other materials</t>
  </si>
  <si>
    <t>D 39a</t>
  </si>
  <si>
    <t>D 39c</t>
  </si>
  <si>
    <t>Other issues</t>
  </si>
  <si>
    <t>D 19</t>
  </si>
  <si>
    <t>D 39b</t>
  </si>
  <si>
    <t>D 2</t>
  </si>
  <si>
    <t>Connection / augmentation</t>
  </si>
  <si>
    <t>D 20</t>
  </si>
  <si>
    <t>Network fees and charges</t>
  </si>
  <si>
    <t>D 23</t>
  </si>
  <si>
    <t>Leaks (repairs to mains)</t>
  </si>
  <si>
    <t>All other areas of WA</t>
  </si>
  <si>
    <t>Perth CBD</t>
  </si>
  <si>
    <t>D 9</t>
  </si>
  <si>
    <t>D 24</t>
  </si>
  <si>
    <t>SCONRRR framework - likely source</t>
  </si>
  <si>
    <t>No problem identified</t>
  </si>
  <si>
    <t>NRR 18f</t>
  </si>
  <si>
    <t>D 3</t>
  </si>
  <si>
    <t>D 26</t>
  </si>
  <si>
    <t>D 27</t>
  </si>
  <si>
    <t>Distribution</t>
  </si>
  <si>
    <t>D 28</t>
  </si>
  <si>
    <t>Network limitation</t>
  </si>
  <si>
    <t>NRR 18d</t>
  </si>
  <si>
    <t>Network equipment faulty</t>
  </si>
  <si>
    <t>NRR 18a</t>
  </si>
  <si>
    <t>D 29</t>
  </si>
  <si>
    <t>D 30</t>
  </si>
  <si>
    <t>NQR 1A</t>
  </si>
  <si>
    <t>Low supply voltage</t>
  </si>
  <si>
    <t>NRR 2</t>
  </si>
  <si>
    <t>NRR 3</t>
  </si>
  <si>
    <t>D 31</t>
  </si>
  <si>
    <t>Long rural (non res)</t>
  </si>
  <si>
    <t>Long rural (res)</t>
  </si>
  <si>
    <t>Interference by NSP equipment</t>
  </si>
  <si>
    <t>NRR 18b</t>
  </si>
  <si>
    <t>Interference by another customer</t>
  </si>
  <si>
    <t>NRR 18c</t>
  </si>
  <si>
    <t>D 32</t>
  </si>
  <si>
    <t>D 33</t>
  </si>
  <si>
    <t>Cast iron</t>
  </si>
  <si>
    <t>D 34a</t>
  </si>
  <si>
    <t>D 34b</t>
  </si>
  <si>
    <t>Environmental</t>
  </si>
  <si>
    <t>NRR 18g</t>
  </si>
  <si>
    <t>Customer internal problem</t>
  </si>
  <si>
    <t>NRR 18e</t>
  </si>
  <si>
    <t>D 34c</t>
  </si>
  <si>
    <t>Complaints resolved within 15 business days</t>
  </si>
  <si>
    <t>NQR 7A</t>
  </si>
  <si>
    <t>Amount spent addressing complaints</t>
  </si>
  <si>
    <t>NQR 9</t>
  </si>
  <si>
    <t>NRR 14</t>
  </si>
  <si>
    <t>All other issues</t>
  </si>
  <si>
    <t>NRR 16</t>
  </si>
  <si>
    <t>NRR 17</t>
  </si>
  <si>
    <t>All other</t>
  </si>
  <si>
    <t>NRR 18h</t>
  </si>
  <si>
    <t>D 10A</t>
  </si>
  <si>
    <t>D 8A</t>
  </si>
  <si>
    <t>D 9A</t>
  </si>
  <si>
    <t>New connections provided during the reporting year.</t>
  </si>
  <si>
    <t>Reconnections provided during the reporting year.</t>
  </si>
  <si>
    <t>New connections not provided by the agreed date during the reporting year.</t>
  </si>
  <si>
    <t>Reconnections not provided within the prescribed timeframe during the reporting year.</t>
  </si>
  <si>
    <t>Urban feeders excluding Perth CBD</t>
  </si>
  <si>
    <t>Short rural feeders</t>
  </si>
  <si>
    <t>Long rural feeders</t>
  </si>
  <si>
    <t>Energy delivered for the reporting year for:</t>
  </si>
  <si>
    <t>Line length as at 30 June for:</t>
  </si>
  <si>
    <t>a</t>
  </si>
  <si>
    <t>b</t>
  </si>
  <si>
    <t>c</t>
  </si>
  <si>
    <t>d</t>
  </si>
  <si>
    <t>e</t>
  </si>
  <si>
    <t>i</t>
  </si>
  <si>
    <t>ii</t>
  </si>
  <si>
    <t>iii</t>
  </si>
  <si>
    <t>iv</t>
  </si>
  <si>
    <t>v</t>
  </si>
  <si>
    <t>vi</t>
  </si>
  <si>
    <t>vii</t>
  </si>
  <si>
    <t>Unique</t>
  </si>
  <si>
    <t>FC1</t>
  </si>
  <si>
    <t>FC5</t>
  </si>
  <si>
    <t>FC9</t>
  </si>
  <si>
    <t>Total capacity of sub-transmission transformers as at 30 June.</t>
  </si>
  <si>
    <t>Number of sub-transmission transformers as at 30 June.</t>
  </si>
  <si>
    <t>Gigawatt-hours</t>
  </si>
  <si>
    <t>Kilometres</t>
  </si>
  <si>
    <t>Megavolt-amperes</t>
  </si>
  <si>
    <t>Number of distribution transformers as at 30 June.</t>
  </si>
  <si>
    <t>Total capacity of distribution transformers as at 30 June.</t>
  </si>
  <si>
    <t>Square kilometres</t>
  </si>
  <si>
    <t>Megawatts</t>
  </si>
  <si>
    <t>Size of network service area as at 30 June.</t>
  </si>
  <si>
    <t>Electricity distribution loss percentage during the reporting year.</t>
  </si>
  <si>
    <t>Peak electricity demand during the reporting year.</t>
  </si>
  <si>
    <t>Average duration of supply interruptions</t>
  </si>
  <si>
    <t>Average number of supply interruptions</t>
  </si>
  <si>
    <t>Average percentage of time that electricity has been supplied</t>
  </si>
  <si>
    <t>Average cumulative supply interruption duration</t>
  </si>
  <si>
    <t>Average of the number of customer connections at the start of each month of the reporting year for:</t>
  </si>
  <si>
    <t>Number of non-urban customer connections that experienced supply interruption more than 16 times during the reporting year.</t>
  </si>
  <si>
    <t>Sum of all electricity supply interruption durations for all customer connections during the reporting year for:</t>
  </si>
  <si>
    <t>Planned interruptions</t>
  </si>
  <si>
    <t>Unplanned interruptions</t>
  </si>
  <si>
    <t>Normalised interruptions</t>
  </si>
  <si>
    <t>Supply interruption durations</t>
  </si>
  <si>
    <t>Inputs for SAIDI &amp; SAIFI (FC1-12)</t>
  </si>
  <si>
    <t>NQRS Code complaints</t>
  </si>
  <si>
    <t>Non-NQRS Code complaints</t>
  </si>
  <si>
    <t>NQRS Code</t>
  </si>
  <si>
    <t>Electricity Code</t>
  </si>
  <si>
    <t>CCD22A</t>
  </si>
  <si>
    <t>Pre-payment meter installation or operation complaints during the reporting year.</t>
  </si>
  <si>
    <t>Urban areas other than Perth CBD</t>
  </si>
  <si>
    <t>IDnew</t>
  </si>
  <si>
    <t>CCD3</t>
  </si>
  <si>
    <t>CCD6</t>
  </si>
  <si>
    <t>Total connections</t>
  </si>
  <si>
    <t>CCD12</t>
  </si>
  <si>
    <t>CCD14</t>
  </si>
  <si>
    <t>CCD15</t>
  </si>
  <si>
    <t>CCD16</t>
  </si>
  <si>
    <t>CCD21</t>
  </si>
  <si>
    <t>CCD23A</t>
  </si>
  <si>
    <t>CCD27</t>
  </si>
  <si>
    <t>CCD29</t>
  </si>
  <si>
    <t>CCD36</t>
  </si>
  <si>
    <t>Average wait time</t>
  </si>
  <si>
    <t>CCD39</t>
  </si>
  <si>
    <t>FC1b</t>
  </si>
  <si>
    <t>FC1c</t>
  </si>
  <si>
    <t>FC1d</t>
  </si>
  <si>
    <t>FC1e</t>
  </si>
  <si>
    <t>FC2i</t>
  </si>
  <si>
    <t>FC2bi</t>
  </si>
  <si>
    <t>FC2ci</t>
  </si>
  <si>
    <t>FC2di</t>
  </si>
  <si>
    <t>FC2ei</t>
  </si>
  <si>
    <t>FC3ii</t>
  </si>
  <si>
    <t>FC3bii</t>
  </si>
  <si>
    <t>FC3cii</t>
  </si>
  <si>
    <t>FC3dii</t>
  </si>
  <si>
    <t>FC3eii</t>
  </si>
  <si>
    <t>FC4iii</t>
  </si>
  <si>
    <t>FC4biii</t>
  </si>
  <si>
    <t>FC4ciii</t>
  </si>
  <si>
    <t>FC4diii</t>
  </si>
  <si>
    <t>FC4eiii</t>
  </si>
  <si>
    <t>FC5b</t>
  </si>
  <si>
    <t>FC5c</t>
  </si>
  <si>
    <t>FC5d</t>
  </si>
  <si>
    <t>FC5e</t>
  </si>
  <si>
    <t>FC6i</t>
  </si>
  <si>
    <t>FC 6b</t>
  </si>
  <si>
    <t>FC6bi</t>
  </si>
  <si>
    <t>FC6ci</t>
  </si>
  <si>
    <t>FC6di</t>
  </si>
  <si>
    <t>FC6ei</t>
  </si>
  <si>
    <t>FC7ii</t>
  </si>
  <si>
    <t>FC7bii</t>
  </si>
  <si>
    <t>FC7cii</t>
  </si>
  <si>
    <t>FC7dii</t>
  </si>
  <si>
    <t>FC7eii</t>
  </si>
  <si>
    <t>FC8iii</t>
  </si>
  <si>
    <t>FC8biii</t>
  </si>
  <si>
    <t>FC8ciii</t>
  </si>
  <si>
    <t>FC8diii</t>
  </si>
  <si>
    <t>FC8eiii</t>
  </si>
  <si>
    <t>FC9b</t>
  </si>
  <si>
    <t>FC9c</t>
  </si>
  <si>
    <t>FC9d</t>
  </si>
  <si>
    <t>FC9e</t>
  </si>
  <si>
    <t>FC10i</t>
  </si>
  <si>
    <t>FC10bi</t>
  </si>
  <si>
    <t>FC10ci</t>
  </si>
  <si>
    <t>FC10di</t>
  </si>
  <si>
    <t>FC10ei</t>
  </si>
  <si>
    <t>FC11ii</t>
  </si>
  <si>
    <t>FC11bii</t>
  </si>
  <si>
    <t>FC11cii</t>
  </si>
  <si>
    <t>FC11dii</t>
  </si>
  <si>
    <t>FC11eii</t>
  </si>
  <si>
    <t>FC12iii</t>
  </si>
  <si>
    <t>FC12biii</t>
  </si>
  <si>
    <t>FC12ciii</t>
  </si>
  <si>
    <t>FC12diii</t>
  </si>
  <si>
    <t>FC12eiii</t>
  </si>
  <si>
    <t>NQR1A</t>
  </si>
  <si>
    <t>NQR2c</t>
  </si>
  <si>
    <t>NQR2d</t>
  </si>
  <si>
    <t>NQR3a</t>
  </si>
  <si>
    <t>NQR3b</t>
  </si>
  <si>
    <t>NQR3c</t>
  </si>
  <si>
    <t>NQR3d</t>
  </si>
  <si>
    <t>NQR4a</t>
  </si>
  <si>
    <t>NQR4b</t>
  </si>
  <si>
    <t>NQR4c</t>
  </si>
  <si>
    <t>NQR4d</t>
  </si>
  <si>
    <t>Average uptime of supply to premises</t>
  </si>
  <si>
    <t>NQR5a</t>
  </si>
  <si>
    <t>NQR5b</t>
  </si>
  <si>
    <t>NQR5c</t>
  </si>
  <si>
    <t>NQR5d</t>
  </si>
  <si>
    <t>NQR6a</t>
  </si>
  <si>
    <t>NQR6b</t>
  </si>
  <si>
    <t>NQR6c</t>
  </si>
  <si>
    <t>NQR6d</t>
  </si>
  <si>
    <t>NQR8a</t>
  </si>
  <si>
    <t>NQR8b</t>
  </si>
  <si>
    <t>NQR8c</t>
  </si>
  <si>
    <t>NQR8d</t>
  </si>
  <si>
    <t>NQR10a</t>
  </si>
  <si>
    <t>NQR11a</t>
  </si>
  <si>
    <t>NQR12a</t>
  </si>
  <si>
    <t>NQR12ai</t>
  </si>
  <si>
    <t>NQR12aii</t>
  </si>
  <si>
    <t>Metered supply points (sub-transmission voltage)</t>
  </si>
  <si>
    <t>NQR12aiii</t>
  </si>
  <si>
    <t>NQR12aiv</t>
  </si>
  <si>
    <t>NQR12av</t>
  </si>
  <si>
    <t>NQR12b</t>
  </si>
  <si>
    <t>NQR12bi</t>
  </si>
  <si>
    <t>NQR12bii</t>
  </si>
  <si>
    <t>NQR12biii</t>
  </si>
  <si>
    <t>NQR12biv</t>
  </si>
  <si>
    <t>NQR12bv</t>
  </si>
  <si>
    <t>NQR12c</t>
  </si>
  <si>
    <t>NQR12ci</t>
  </si>
  <si>
    <t>NQR12cii</t>
  </si>
  <si>
    <t>NQR12ciii</t>
  </si>
  <si>
    <t>NQR12civ</t>
  </si>
  <si>
    <t>NQR12cv</t>
  </si>
  <si>
    <t>NQR12d</t>
  </si>
  <si>
    <t>NQR12di</t>
  </si>
  <si>
    <t>NQR12dii</t>
  </si>
  <si>
    <t>NQR12diii</t>
  </si>
  <si>
    <t>NQR12div</t>
  </si>
  <si>
    <t>NQR12dv</t>
  </si>
  <si>
    <t>NQR12e</t>
  </si>
  <si>
    <t>NQR12ei</t>
  </si>
  <si>
    <t>NQR12eii</t>
  </si>
  <si>
    <t>NQR12eiii</t>
  </si>
  <si>
    <t>NQR12eiv</t>
  </si>
  <si>
    <t>NQR12ev</t>
  </si>
  <si>
    <t>NQR13b</t>
  </si>
  <si>
    <t>NQR13c</t>
  </si>
  <si>
    <t>NQR13d</t>
  </si>
  <si>
    <t>NQR13e</t>
  </si>
  <si>
    <t>NQR14b</t>
  </si>
  <si>
    <t>NQR14bi</t>
  </si>
  <si>
    <t>NQR14bii</t>
  </si>
  <si>
    <t>NQR14biii</t>
  </si>
  <si>
    <t>NQR14biv</t>
  </si>
  <si>
    <t>NQR14bv</t>
  </si>
  <si>
    <t>NQR14c</t>
  </si>
  <si>
    <t>NQR14ci</t>
  </si>
  <si>
    <t>NQR14cii</t>
  </si>
  <si>
    <t>NQR14ciii</t>
  </si>
  <si>
    <t>NQR14civ</t>
  </si>
  <si>
    <t>NQR14cv</t>
  </si>
  <si>
    <t>NQR14d</t>
  </si>
  <si>
    <t>NQR14di</t>
  </si>
  <si>
    <t>NQR14dii</t>
  </si>
  <si>
    <t>NQR14diii</t>
  </si>
  <si>
    <t>NQR14div</t>
  </si>
  <si>
    <t>NQR14dv</t>
  </si>
  <si>
    <t>NQR14e</t>
  </si>
  <si>
    <t>NQR14ei</t>
  </si>
  <si>
    <t>NQR14eii</t>
  </si>
  <si>
    <t>NQR14eiii</t>
  </si>
  <si>
    <t>NQR14eiv</t>
  </si>
  <si>
    <t>NQR14ev</t>
  </si>
  <si>
    <t>NQR15biii</t>
  </si>
  <si>
    <t>NQR15biv</t>
  </si>
  <si>
    <t>NQR15bv</t>
  </si>
  <si>
    <t>NQR15bvi</t>
  </si>
  <si>
    <t>NQR15bvii</t>
  </si>
  <si>
    <t>NQR15ciii</t>
  </si>
  <si>
    <t>NQR15civ</t>
  </si>
  <si>
    <t>NQR15cv</t>
  </si>
  <si>
    <t>NQR15cvi</t>
  </si>
  <si>
    <t>NQR15cvii</t>
  </si>
  <si>
    <t>NQR15diii</t>
  </si>
  <si>
    <t>NQR15div</t>
  </si>
  <si>
    <t>NQR15dv</t>
  </si>
  <si>
    <t>NQR15dvi</t>
  </si>
  <si>
    <t>NQR15dvii</t>
  </si>
  <si>
    <t>NQR15eiii</t>
  </si>
  <si>
    <t>NQR15eiv</t>
  </si>
  <si>
    <t>NQR15ev</t>
  </si>
  <si>
    <t>NQR15evi</t>
  </si>
  <si>
    <t>NQR15evii</t>
  </si>
  <si>
    <t>NQR16ai</t>
  </si>
  <si>
    <t>NQR16aii</t>
  </si>
  <si>
    <t>NQR16bi</t>
  </si>
  <si>
    <t>NQR16bii</t>
  </si>
  <si>
    <t>NRR1</t>
  </si>
  <si>
    <t>NRR2</t>
  </si>
  <si>
    <t>NRR3</t>
  </si>
  <si>
    <t>NRR4</t>
  </si>
  <si>
    <t>NRR5</t>
  </si>
  <si>
    <t>NRR6</t>
  </si>
  <si>
    <t>NRR7</t>
  </si>
  <si>
    <t>NRR8</t>
  </si>
  <si>
    <t>NRR9</t>
  </si>
  <si>
    <t>NRR10</t>
  </si>
  <si>
    <t>NRR11</t>
  </si>
  <si>
    <t>NRR12</t>
  </si>
  <si>
    <t>NRR13</t>
  </si>
  <si>
    <t>NRR14</t>
  </si>
  <si>
    <t>NRR15</t>
  </si>
  <si>
    <t>NRR16</t>
  </si>
  <si>
    <t>NRR17</t>
  </si>
  <si>
    <t>NRR18a</t>
  </si>
  <si>
    <t>NRR18b</t>
  </si>
  <si>
    <t>NRR18c</t>
  </si>
  <si>
    <t>NRR18d</t>
  </si>
  <si>
    <t>NRR18e</t>
  </si>
  <si>
    <t>NRR18f</t>
  </si>
  <si>
    <t>NRR18g</t>
  </si>
  <si>
    <t>NRR18h</t>
  </si>
  <si>
    <t>SAIDIinput_b</t>
  </si>
  <si>
    <t>SAIDIinput_bi</t>
  </si>
  <si>
    <t>SAIDIinput_bii</t>
  </si>
  <si>
    <t>SAIDIinput_biii</t>
  </si>
  <si>
    <t>SAIDIinput_c</t>
  </si>
  <si>
    <t>SAIDIinput_ci</t>
  </si>
  <si>
    <t>SAIDIinput_cii</t>
  </si>
  <si>
    <t>SAIDIinput_ciii</t>
  </si>
  <si>
    <t>SAIDIinput_d</t>
  </si>
  <si>
    <t>SAIDIinput_di</t>
  </si>
  <si>
    <t>SAIDIinput_dii</t>
  </si>
  <si>
    <t>SAIDIinput_diii</t>
  </si>
  <si>
    <t>SAIDIinput_e</t>
  </si>
  <si>
    <t>SAIDIinput_ei</t>
  </si>
  <si>
    <t>SAIDIinput_eii</t>
  </si>
  <si>
    <t>SAIDIinput_eiii</t>
  </si>
  <si>
    <t>SAIFIinput_b</t>
  </si>
  <si>
    <t>SAIFIinput_bi</t>
  </si>
  <si>
    <t>SAIFIinput_bii</t>
  </si>
  <si>
    <t>SAIFIinput_biii</t>
  </si>
  <si>
    <t>SAIFIinput_c</t>
  </si>
  <si>
    <t>SAIFIinput_ci</t>
  </si>
  <si>
    <t>SAIFIinput_cii</t>
  </si>
  <si>
    <t>SAIFIinput_ciii</t>
  </si>
  <si>
    <t>SAIFIinput_d</t>
  </si>
  <si>
    <t>SAIFIinput_di</t>
  </si>
  <si>
    <t>SAIFIinput_dii</t>
  </si>
  <si>
    <t>SAIFIinput_diii</t>
  </si>
  <si>
    <t>SAIFIinput_e</t>
  </si>
  <si>
    <t>SAIFIinput_ei</t>
  </si>
  <si>
    <t>SAIFIinput_eii</t>
  </si>
  <si>
    <t>SAIFIinput_eiii</t>
  </si>
  <si>
    <t>D1</t>
  </si>
  <si>
    <t>D2</t>
  </si>
  <si>
    <t>D3</t>
  </si>
  <si>
    <t>D4</t>
  </si>
  <si>
    <t>D5</t>
  </si>
  <si>
    <t>D6</t>
  </si>
  <si>
    <t>D7</t>
  </si>
  <si>
    <t>D8</t>
  </si>
  <si>
    <t>D8A</t>
  </si>
  <si>
    <t>D9</t>
  </si>
  <si>
    <t>D9A</t>
  </si>
  <si>
    <t>D10</t>
  </si>
  <si>
    <t>D10A</t>
  </si>
  <si>
    <t>D11</t>
  </si>
  <si>
    <t>D11a</t>
  </si>
  <si>
    <t>D11b</t>
  </si>
  <si>
    <t>D11c</t>
  </si>
  <si>
    <t>D12</t>
  </si>
  <si>
    <t>D12a</t>
  </si>
  <si>
    <t>D12b</t>
  </si>
  <si>
    <t>D12c</t>
  </si>
  <si>
    <t>D13</t>
  </si>
  <si>
    <t>D13a</t>
  </si>
  <si>
    <t>D13b</t>
  </si>
  <si>
    <t>D13c</t>
  </si>
  <si>
    <t>D14</t>
  </si>
  <si>
    <t>D15</t>
  </si>
  <si>
    <t>D16</t>
  </si>
  <si>
    <t>Complaints total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</si>
  <si>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</si>
  <si>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</si>
  <si>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</si>
  <si>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</si>
  <si>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</si>
  <si>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</si>
  <si>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</si>
  <si>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</si>
  <si>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</si>
  <si>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</si>
  <si>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</si>
  <si>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</si>
  <si>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</si>
  <si>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</si>
  <si>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</si>
  <si>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</si>
  <si>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</si>
  <si>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D34ai</t>
  </si>
  <si>
    <t>D34bi</t>
  </si>
  <si>
    <t>D34ci</t>
  </si>
  <si>
    <t>D35aii</t>
  </si>
  <si>
    <t>D35bii</t>
  </si>
  <si>
    <t>D35cii</t>
  </si>
  <si>
    <t>D36aiii</t>
  </si>
  <si>
    <t>D36biii</t>
  </si>
  <si>
    <t>D36ciii</t>
  </si>
  <si>
    <t>D37aiv</t>
  </si>
  <si>
    <t>D37biv</t>
  </si>
  <si>
    <t>D37civ</t>
  </si>
  <si>
    <t>D38av</t>
  </si>
  <si>
    <t>D38bv</t>
  </si>
  <si>
    <t>D38cv</t>
  </si>
  <si>
    <t>D39avi</t>
  </si>
  <si>
    <t>D39bvi</t>
  </si>
  <si>
    <t>D39cvi</t>
  </si>
  <si>
    <t>D40</t>
  </si>
  <si>
    <t>GasMains_a</t>
  </si>
  <si>
    <t>GasMains_b</t>
  </si>
  <si>
    <t>GasMains_c</t>
  </si>
  <si>
    <t>$ Value</t>
  </si>
  <si>
    <t>Licence</t>
  </si>
  <si>
    <t>Eglinton Village Energy</t>
  </si>
  <si>
    <t>EDL10</t>
  </si>
  <si>
    <t>EIRL2</t>
  </si>
  <si>
    <t>Peel Renewable Energy Pty Ltd</t>
  </si>
  <si>
    <t>EDL7</t>
  </si>
  <si>
    <t>EIRL3</t>
  </si>
  <si>
    <t>EDL1</t>
  </si>
  <si>
    <t>GDL8</t>
  </si>
  <si>
    <t>GDL10</t>
  </si>
  <si>
    <t>GDL9</t>
  </si>
  <si>
    <t>Supagas</t>
  </si>
  <si>
    <t>Western Power EDL1</t>
  </si>
  <si>
    <t>Horizon Power EIRL2</t>
  </si>
  <si>
    <t>Rottnest Island Authority EIRL3</t>
  </si>
  <si>
    <t>Peel Renewable Energy Pty Ltd EDL7</t>
  </si>
  <si>
    <t>Eglinton Village Energy EDL10</t>
  </si>
  <si>
    <t>FY2025/26</t>
  </si>
  <si>
    <t>feeder</t>
  </si>
  <si>
    <t>feeder2</t>
  </si>
  <si>
    <t>interruptions</t>
  </si>
  <si>
    <t>area</t>
  </si>
  <si>
    <t xml:space="preserve">Other complaints during the reporting year, excluding NQRS complaints. </t>
  </si>
  <si>
    <t>Complaints concluded within 15 business days during the reporting year, excluding NQRS complaints.</t>
  </si>
  <si>
    <t>Complaints concluded within 20 business days during the reporting year, excluding NQRS complaints.</t>
  </si>
  <si>
    <t>Pre-payment meter installation or operation complaints concluded within 15 business days during the reporting year.</t>
  </si>
  <si>
    <t>Percent</t>
  </si>
  <si>
    <t xml:space="preserve">Number of payments made to customers during the reporting year under clause 98 of the Electricity Code related to customer service. </t>
  </si>
  <si>
    <t>Total payment to customers during the reporting year under NQRS Code Part 2 or an instrument made under section 14(3) during the reporting year.</t>
  </si>
  <si>
    <t>Network quality and reliability of supply (NQRS) complaints during the reporting year (per NQRS Code Part 2 or an instrument made under section 14(3)).</t>
  </si>
  <si>
    <t>NQRS complaints concluded within 15 business days during the reporting year.</t>
  </si>
  <si>
    <t>NQRS complaints during the reporting year for:</t>
  </si>
  <si>
    <t>Total payment to customers during the reporting year under section 18 of the NQRS Code for failure to give required notice of planned interruption.</t>
  </si>
  <si>
    <t>Number of payments made to customers during the reporting year under section 18 of the NQRS Code for failure to give required notice of planned interruption.</t>
  </si>
  <si>
    <t>Number of payments made to customers during the reporting year under section 19 of the NQRS Code for supply interruptions exceeding 12 hours.</t>
  </si>
  <si>
    <t>Total payment to customers during the reporting year under section 19 of the NQRS Code for supply interruptions exceeding 12 hours.</t>
  </si>
  <si>
    <t xml:space="preserve">Total payment to customers during the reporting year under clause 98 of the Electricity Code related to customer service. </t>
  </si>
  <si>
    <t>Number of payments made to customers during the reporting year under clause 97 of the Electricity Code related to wrongful disconnections.</t>
  </si>
  <si>
    <t>Total payment to customers during the reporting year under clause 97 of the Electricity Code related to wrongful disconnections.</t>
  </si>
  <si>
    <t>Number of streetlights in regional areas as at 30 June.</t>
  </si>
  <si>
    <t>Number of streetlights in metropolitan areas as at 30 June.</t>
  </si>
  <si>
    <t>Number of streetlights in metropolitan areas reported faulty and not repaired within five days during the reporting year.</t>
  </si>
  <si>
    <t xml:space="preserve">Number of streetlights in metropolitan areas reported faulty during the reporting year. </t>
  </si>
  <si>
    <t xml:space="preserve">Number of streetlights in regional areas reported faulty during the reporting year. </t>
  </si>
  <si>
    <t>Number of streetlights in regional areas reported faulty and not repaired within nine days during the reporting year.</t>
  </si>
  <si>
    <t>System average interruption duration index (SAIDI) for the reporting year for:</t>
  </si>
  <si>
    <t>FC2</t>
  </si>
  <si>
    <t>FC3</t>
  </si>
  <si>
    <t>FC4</t>
  </si>
  <si>
    <t>System average interruption frequency index (SAIFI) for the reporting year for:</t>
  </si>
  <si>
    <t>FC6</t>
  </si>
  <si>
    <t>FC7</t>
  </si>
  <si>
    <t>FC8</t>
  </si>
  <si>
    <t>FC10</t>
  </si>
  <si>
    <t>FC11</t>
  </si>
  <si>
    <t>Customer average interruption duration index (CAIDI) for the reporting year for:</t>
  </si>
  <si>
    <t>Perth CBD feeder</t>
  </si>
  <si>
    <t>FC12</t>
  </si>
  <si>
    <t>Other network information</t>
  </si>
  <si>
    <t>NQR1a</t>
  </si>
  <si>
    <t>Number of urban customer connections that experienced supply interruption more than 9 times during the reporting year.</t>
  </si>
  <si>
    <t>Customer connection supply interruption occurrences lasting more than 12 hours during the reporting year.</t>
  </si>
  <si>
    <t>Distribution interruption occurrences for which at least one customer connection experienced a supply interruption lasting more than 12 hours during the reporting year.</t>
  </si>
  <si>
    <t>Reporting year and prior three reporting years average of, the average number of electricity supply interruptions during the reporting year for individual customer connections for:</t>
  </si>
  <si>
    <t>Supply interruption occurrences</t>
  </si>
  <si>
    <t>Sum of all electricity supply interruption occurrences for all customer connections during the reporting year for:</t>
  </si>
  <si>
    <t>Significant interruptions</t>
  </si>
  <si>
    <t>Connections on the distribution system(s) as at 30 June.</t>
  </si>
  <si>
    <t>Planned/unplanned/normalised supply interruption durations</t>
  </si>
  <si>
    <t>Planned/unplanned/normalised supply interruption occurrences</t>
  </si>
  <si>
    <t>Calls to the licensee call centre that selected to speak to an operator during the reporting year.</t>
  </si>
  <si>
    <t>Calls to the licensee call centre answered by an operator within 30 seconds of selecting to speak to an operator, during the reporting year.</t>
  </si>
  <si>
    <t>Mean waiting time for calls to the licensee call centre to be answered after selecting to speak to an operator, during the reporting year.</t>
  </si>
  <si>
    <t>Calls to the licensee call centre that selected to speak to an operator but were terminated before being answered, during the reporting year.</t>
  </si>
  <si>
    <t>Cust.base_b</t>
  </si>
  <si>
    <t>Cust.base_c</t>
  </si>
  <si>
    <t>Cust.base_d</t>
  </si>
  <si>
    <t>Cust.base_e</t>
  </si>
  <si>
    <t>Total complaints received during the reporting year, excluding NQRS complaints.</t>
  </si>
  <si>
    <t>Administrative or customer service complaints during the reporting year.</t>
  </si>
  <si>
    <t>Input</t>
  </si>
  <si>
    <t>Distribution network</t>
  </si>
  <si>
    <t>Total number of power poles as at 30 June.</t>
  </si>
  <si>
    <t>Mean number of days to repair faulty streetlights in regional areas during the reporting year.</t>
  </si>
  <si>
    <t>Mean number of days to repair faulty streetlights in metropolitan areas during the reporting year.</t>
  </si>
  <si>
    <t>Reporting year and prior three reporting years average of, the average duration of electricity supply interruptions during the reporting year for individual customer connections for:</t>
  </si>
  <si>
    <t>Reporting year and prior three reporting years average of, the average of the percentage of time individual customer connections had electricity supply during the reporting year for:</t>
  </si>
  <si>
    <t>Reporting year and prior three reporting years average of, the average cumulative electricity supply interruption duration during the reporting year for individual customer connections for:</t>
  </si>
  <si>
    <t>Enter reporting year data into the "Input" column for each indicator - if the data value is zero, enter zero into the cell; if the indicator is not applicable, leave the cell blank.</t>
  </si>
  <si>
    <t>If applicable, enter previous reporting year data corrections into the "Corrected" column for each indicator - if there is no correction to be applied, leave the cell blank.</t>
  </si>
  <si>
    <t>Select reporting year</t>
  </si>
  <si>
    <t>Select licensee</t>
  </si>
  <si>
    <t>Enter licensee contact details</t>
  </si>
  <si>
    <t>These are instructions for preparing the datasheet for release to licensees</t>
  </si>
  <si>
    <t>Finalise selection of "new" and "end" indicators in column A of "User input form" sheet.</t>
  </si>
  <si>
    <t>Column A of "User input form" tags individual indicators as "new" (proposed for addition) or "end" (proposed for deletion).</t>
  </si>
  <si>
    <t>Delete "new"/"end" rows as required:</t>
  </si>
  <si>
    <t>If a "new" indicator is rejected for addition, delete the row.</t>
  </si>
  <si>
    <t>If an "end" indicator is accepted for deletion, delete the row.</t>
  </si>
  <si>
    <t>Note that deleting "new"/"end" rows will impact the text display in the "Information" column due to the merged "Information" cell height being reduced.</t>
  </si>
  <si>
    <t>If needed, increase the row height of the bottom indicator aligned with the merged "Information" cell.</t>
  </si>
  <si>
    <t>Row heights have been set to multiples of 15.</t>
  </si>
  <si>
    <t>Hide sheets, columns, rows not intended for the licensee.</t>
  </si>
  <si>
    <t>Hide columns and rows beyond the dark blue shading of the "User input form" (right click and select "Hide")</t>
  </si>
  <si>
    <t>Depending on how many "new"/"end" rows are deleted, there will be rows at the bottom of the "User input form" to be hidden.</t>
  </si>
  <si>
    <t>Protect sheet and protect workbook</t>
  </si>
  <si>
    <t>For the "User input form" sheet, click "Review", then click "Protect Sheet", then green tick for "Protect worksheet and contents of locked cells", and green tick for "Select unlocked cells"</t>
  </si>
  <si>
    <t>Users will only be able to access the yellow shaded cells which have been set as "unlocked" via the "Protect" tab of the "Format cells" panel.</t>
  </si>
  <si>
    <t>Enter a password. The following passwords have been used for the datasheets:</t>
  </si>
  <si>
    <t>G4SRETAIL5H33T for gas retail</t>
  </si>
  <si>
    <t>NQR5H33T for electricity distribution</t>
  </si>
  <si>
    <t>G4S5H33T for gas distribution</t>
  </si>
  <si>
    <t>To protect the workbook, click "Review", then click "Protect Workbook" - use the same password as for protecting the "User input form" sheet.</t>
  </si>
  <si>
    <t>Save the file with a new name.</t>
  </si>
  <si>
    <t>Column R of "User input form" presents arguments for the "new"/"end" tags.</t>
  </si>
  <si>
    <t>Hide the "Lists", "2025 elec dist sheet", "Complete dataset", "IDnew" and "Instructions" sheets (right click and select "Hide").</t>
  </si>
  <si>
    <t>Column A, and Column O and beyond of the "User input form" sheet are to be hidden.</t>
  </si>
  <si>
    <t>Metered supply points as at 30 June for:</t>
  </si>
  <si>
    <t>Unmetered supply points as at 30 June for:</t>
  </si>
  <si>
    <t>ELECRETAIL5H33T for electricity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</si>
</sst>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_-[$$-C09]* #,##0.00_-;\-[$$-C09]* #,##0.00_-;_-[$$-C09]* &quot;-&quot;??_-;_-@_-"/>
    <numFmt numFmtId="166" formatCode="_-[$$-C09]* #,##0_-;\-[$$-C09]* #,##0_-;_-[$$-C09]* &quot;-&quot;_-;_-@_-"/>
    <numFmt numFmtId="167" formatCode="#,##0.0"/>
    <numFmt numFmtId="168" formatCode="&quot;$&quot;#,##0.0"/>
    <numFmt numFmtId="169" formatCode="&quot;$&quot;#,##0.00"/>
    <numFmt numFmtId="170" formatCode="&quot;$&quot;#,##0"/>
  </numFmts>
  <fonts count="40" x14ac:knownFonts="1">
    <font>
      <sz val="11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8"/>
      <color theme="5"/>
      <name val="Arial"/>
      <family val="2"/>
      <scheme val="minor"/>
    </font>
    <font>
      <b/>
      <sz val="16"/>
      <color theme="5"/>
      <name val="Arial"/>
      <family val="2"/>
      <scheme val="minor"/>
    </font>
    <font>
      <i/>
      <sz val="14"/>
      <color theme="5"/>
      <name val="Arial"/>
      <family val="2"/>
      <scheme val="minor"/>
    </font>
    <font>
      <i/>
      <sz val="13"/>
      <color theme="5"/>
      <name val="Arial"/>
      <family val="2"/>
      <scheme val="minor"/>
    </font>
    <font>
      <b/>
      <sz val="22"/>
      <color theme="5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  <font>
      <b/>
      <sz val="14"/>
      <color theme="3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vertAlign val="superscript"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  <scheme val="major"/>
    </font>
    <font>
      <sz val="10"/>
      <color theme="1"/>
      <name val="Arial"/>
      <family val="2"/>
    </font>
    <font>
      <b/>
      <sz val="10"/>
      <color theme="3"/>
      <name val="Arial"/>
      <family val="2"/>
      <scheme val="minor"/>
    </font>
    <font>
      <b/>
      <sz val="10"/>
      <color theme="3"/>
      <name val="Arial"/>
      <family val="2"/>
    </font>
    <font>
      <sz val="10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0" tint="-0.499984740745262"/>
      <name val="Arial"/>
      <family val="2"/>
      <scheme val="minor"/>
    </font>
    <font>
      <b/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  <scheme val="minor"/>
    </font>
    <font>
      <sz val="10"/>
      <color theme="0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 applyNumberFormat="0" applyFill="0" applyBorder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Alignment="0" applyProtection="0"/>
    <xf numFmtId="0" fontId="12" fillId="0" borderId="0" applyNumberFormat="0" applyFill="0" applyBorder="0" applyProtection="0"/>
    <xf numFmtId="0" fontId="12" fillId="0" borderId="12" applyNumberFormat="0" applyFill="0" applyProtection="0"/>
    <xf numFmtId="0" fontId="13" fillId="2" borderId="12" applyNumberFormat="0" applyProtection="0"/>
    <xf numFmtId="0" fontId="10" fillId="0" borderId="12" applyNumberFormat="0" applyFill="0" applyProtection="0"/>
    <xf numFmtId="0" fontId="2" fillId="0" borderId="0"/>
    <xf numFmtId="0" fontId="22" fillId="0" borderId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/>
    <xf numFmtId="0" fontId="2" fillId="0" borderId="0"/>
  </cellStyleXfs>
  <cellXfs count="334">
    <xf numFmtId="0" fontId="0" fillId="0" borderId="0" xfId="0"/>
    <xf numFmtId="0" fontId="16" fillId="2" borderId="0" xfId="0" applyFont="1" applyFill="1" applyProtection="1"/>
    <xf numFmtId="0" fontId="0" fillId="2" borderId="0" xfId="0" applyFill="1" applyProtection="1"/>
    <xf numFmtId="0" fontId="17" fillId="2" borderId="0" xfId="0" applyFont="1" applyFill="1" applyProtection="1"/>
    <xf numFmtId="0" fontId="0" fillId="2" borderId="0" xfId="0" applyFill="1" applyBorder="1" applyProtection="1"/>
    <xf numFmtId="0" fontId="12" fillId="0" borderId="16" xfId="0" applyFont="1" applyBorder="1" applyProtection="1"/>
    <xf numFmtId="0" fontId="2" fillId="0" borderId="17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Protection="1"/>
    <xf numFmtId="0" fontId="12" fillId="2" borderId="0" xfId="0" applyFont="1" applyFill="1" applyProtection="1"/>
    <xf numFmtId="0" fontId="12" fillId="2" borderId="0" xfId="0" applyFont="1" applyFill="1" applyBorder="1" applyProtection="1"/>
    <xf numFmtId="0" fontId="18" fillId="2" borderId="0" xfId="0" applyFont="1" applyFill="1" applyBorder="1" applyProtection="1"/>
    <xf numFmtId="0" fontId="23" fillId="0" borderId="1" xfId="0" applyFont="1" applyFill="1" applyBorder="1" applyProtection="1"/>
    <xf numFmtId="0" fontId="0" fillId="3" borderId="4" xfId="0" applyFill="1" applyBorder="1" applyProtection="1">
      <protection locked="0"/>
    </xf>
    <xf numFmtId="0" fontId="4" fillId="2" borderId="18" xfId="0" applyFont="1" applyFill="1" applyBorder="1" applyProtection="1"/>
    <xf numFmtId="0" fontId="20" fillId="2" borderId="0" xfId="0" applyFont="1" applyFill="1" applyBorder="1" applyProtection="1"/>
    <xf numFmtId="0" fontId="4" fillId="2" borderId="20" xfId="0" applyFont="1" applyFill="1" applyBorder="1" applyProtection="1"/>
    <xf numFmtId="0" fontId="23" fillId="0" borderId="6" xfId="0" applyFont="1" applyFill="1" applyBorder="1" applyProtection="1"/>
    <xf numFmtId="0" fontId="12" fillId="0" borderId="3" xfId="0" applyFont="1" applyFill="1" applyBorder="1" applyProtection="1"/>
    <xf numFmtId="0" fontId="2" fillId="0" borderId="3" xfId="0" applyFont="1" applyFill="1" applyBorder="1" applyAlignment="1" applyProtection="1">
      <alignment vertical="top" wrapText="1"/>
    </xf>
    <xf numFmtId="0" fontId="20" fillId="2" borderId="3" xfId="0" applyFont="1" applyFill="1" applyBorder="1" applyProtection="1"/>
    <xf numFmtId="0" fontId="23" fillId="0" borderId="23" xfId="0" applyFont="1" applyFill="1" applyBorder="1" applyProtection="1"/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vertical="top" wrapText="1"/>
    </xf>
    <xf numFmtId="0" fontId="12" fillId="0" borderId="5" xfId="0" applyFont="1" applyFill="1" applyBorder="1" applyProtection="1"/>
    <xf numFmtId="0" fontId="2" fillId="0" borderId="25" xfId="0" applyFont="1" applyFill="1" applyBorder="1" applyAlignment="1" applyProtection="1">
      <alignment horizontal="left" vertical="center" wrapText="1"/>
    </xf>
    <xf numFmtId="0" fontId="12" fillId="2" borderId="27" xfId="0" applyFont="1" applyFill="1" applyBorder="1" applyProtection="1"/>
    <xf numFmtId="0" fontId="23" fillId="0" borderId="9" xfId="0" applyFont="1" applyFill="1" applyBorder="1" applyProtection="1"/>
    <xf numFmtId="0" fontId="18" fillId="2" borderId="11" xfId="0" applyFont="1" applyFill="1" applyBorder="1" applyProtection="1"/>
    <xf numFmtId="0" fontId="18" fillId="2" borderId="7" xfId="0" applyFont="1" applyFill="1" applyBorder="1" applyProtection="1"/>
    <xf numFmtId="0" fontId="18" fillId="2" borderId="29" xfId="0" applyFont="1" applyFill="1" applyBorder="1" applyProtection="1"/>
    <xf numFmtId="0" fontId="18" fillId="2" borderId="30" xfId="0" applyFont="1" applyFill="1" applyBorder="1" applyProtection="1"/>
    <xf numFmtId="0" fontId="18" fillId="2" borderId="29" xfId="0" quotePrefix="1" applyFont="1" applyFill="1" applyBorder="1" applyProtection="1"/>
    <xf numFmtId="0" fontId="18" fillId="2" borderId="27" xfId="0" applyFont="1" applyFill="1" applyBorder="1" applyProtection="1"/>
    <xf numFmtId="0" fontId="23" fillId="0" borderId="24" xfId="0" applyFont="1" applyFill="1" applyBorder="1" applyProtection="1"/>
    <xf numFmtId="0" fontId="25" fillId="2" borderId="0" xfId="0" applyFont="1" applyFill="1" applyProtection="1"/>
    <xf numFmtId="0" fontId="10" fillId="2" borderId="0" xfId="0" applyFont="1" applyFill="1" applyBorder="1" applyProtection="1"/>
    <xf numFmtId="0" fontId="2" fillId="2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2" fillId="0" borderId="1" xfId="0" applyFont="1" applyFill="1" applyBorder="1" applyAlignment="1" applyProtection="1">
      <alignment vertical="center" wrapText="1"/>
    </xf>
    <xf numFmtId="0" fontId="10" fillId="2" borderId="0" xfId="0" applyFont="1" applyFill="1" applyProtection="1"/>
    <xf numFmtId="0" fontId="2" fillId="0" borderId="5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14" fillId="2" borderId="18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8" fillId="2" borderId="0" xfId="0" applyFont="1" applyFill="1" applyProtection="1"/>
    <xf numFmtId="0" fontId="2" fillId="2" borderId="20" xfId="0" applyFont="1" applyFill="1" applyBorder="1" applyAlignment="1" applyProtection="1">
      <alignment vertical="center" wrapText="1"/>
    </xf>
    <xf numFmtId="0" fontId="19" fillId="2" borderId="0" xfId="0" applyFont="1" applyFill="1" applyAlignment="1" applyProtection="1">
      <alignment horizontal="left"/>
    </xf>
    <xf numFmtId="0" fontId="2" fillId="2" borderId="0" xfId="0" applyFont="1" applyFill="1" applyBorder="1" applyAlignment="1" applyProtection="1">
      <alignment vertical="center" wrapText="1"/>
    </xf>
    <xf numFmtId="0" fontId="15" fillId="2" borderId="0" xfId="0" applyFont="1" applyFill="1" applyAlignment="1" applyProtection="1">
      <alignment horizontal="left"/>
    </xf>
    <xf numFmtId="0" fontId="1" fillId="2" borderId="0" xfId="0" applyFont="1" applyFill="1" applyBorder="1" applyAlignment="1" applyProtection="1">
      <alignment vertical="center" wrapText="1"/>
    </xf>
    <xf numFmtId="0" fontId="15" fillId="2" borderId="7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left"/>
    </xf>
    <xf numFmtId="0" fontId="21" fillId="2" borderId="0" xfId="0" applyFont="1" applyFill="1" applyAlignment="1" applyProtection="1">
      <alignment horizontal="left" vertical="center"/>
    </xf>
    <xf numFmtId="0" fontId="12" fillId="2" borderId="7" xfId="0" applyFont="1" applyFill="1" applyBorder="1" applyProtection="1"/>
    <xf numFmtId="0" fontId="2" fillId="4" borderId="5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2" fillId="0" borderId="0" xfId="0" applyFont="1" applyFill="1" applyBorder="1" applyProtection="1"/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vertical="center" wrapText="1"/>
    </xf>
    <xf numFmtId="0" fontId="14" fillId="2" borderId="18" xfId="0" applyFont="1" applyFill="1" applyBorder="1" applyAlignment="1" applyProtection="1">
      <alignment horizontal="left" vertical="center" wrapText="1"/>
    </xf>
    <xf numFmtId="0" fontId="26" fillId="2" borderId="0" xfId="0" applyFont="1" applyFill="1" applyProtection="1"/>
    <xf numFmtId="0" fontId="4" fillId="2" borderId="18" xfId="0" applyFont="1" applyFill="1" applyBorder="1" applyAlignment="1" applyProtection="1">
      <alignment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7" fillId="2" borderId="48" xfId="0" applyFont="1" applyFill="1" applyBorder="1" applyAlignment="1" applyProtection="1">
      <alignment vertical="center" wrapText="1"/>
    </xf>
    <xf numFmtId="0" fontId="15" fillId="2" borderId="49" xfId="0" applyFont="1" applyFill="1" applyBorder="1" applyAlignment="1" applyProtection="1">
      <alignment vertical="center" wrapText="1"/>
    </xf>
    <xf numFmtId="0" fontId="15" fillId="2" borderId="48" xfId="0" applyFont="1" applyFill="1" applyBorder="1" applyAlignment="1" applyProtection="1">
      <alignment vertical="center" wrapText="1"/>
    </xf>
    <xf numFmtId="0" fontId="15" fillId="2" borderId="47" xfId="0" applyFont="1" applyFill="1" applyBorder="1" applyAlignment="1" applyProtection="1">
      <alignment vertical="center" wrapText="1"/>
    </xf>
    <xf numFmtId="0" fontId="15" fillId="2" borderId="46" xfId="0" applyFont="1" applyFill="1" applyBorder="1" applyAlignment="1" applyProtection="1">
      <alignment horizontal="center" vertical="center" wrapText="1"/>
    </xf>
    <xf numFmtId="0" fontId="15" fillId="2" borderId="45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27" fillId="2" borderId="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vertical="center" wrapText="1"/>
    </xf>
    <xf numFmtId="49" fontId="2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wrapText="1"/>
    </xf>
    <xf numFmtId="0" fontId="27" fillId="2" borderId="0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22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15" fillId="2" borderId="9" xfId="0" applyFont="1" applyFill="1" applyBorder="1" applyAlignment="1" applyProtection="1">
      <alignment vertical="center" wrapText="1"/>
    </xf>
    <xf numFmtId="49" fontId="2" fillId="5" borderId="22" xfId="0" applyNumberFormat="1" applyFont="1" applyFill="1" applyBorder="1" applyAlignment="1" applyProtection="1">
      <alignment vertical="center" wrapText="1"/>
      <protection locked="0"/>
    </xf>
    <xf numFmtId="0" fontId="12" fillId="0" borderId="44" xfId="0" applyFont="1" applyFill="1" applyBorder="1" applyProtection="1"/>
    <xf numFmtId="167" fontId="28" fillId="5" borderId="1" xfId="0" applyNumberFormat="1" applyFont="1" applyFill="1" applyBorder="1" applyAlignment="1" applyProtection="1">
      <alignment horizontal="center" vertical="center"/>
      <protection locked="0"/>
    </xf>
    <xf numFmtId="167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2" fillId="5" borderId="43" xfId="0" applyNumberFormat="1" applyFont="1" applyFill="1" applyBorder="1" applyAlignment="1" applyProtection="1">
      <alignment horizontal="center" vertical="center"/>
      <protection locked="0"/>
    </xf>
    <xf numFmtId="49" fontId="12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22" xfId="0" applyNumberFormat="1" applyFont="1" applyFill="1" applyBorder="1" applyAlignment="1" applyProtection="1">
      <alignment wrapText="1"/>
      <protection locked="0"/>
    </xf>
    <xf numFmtId="0" fontId="12" fillId="2" borderId="22" xfId="0" applyFont="1" applyFill="1" applyBorder="1" applyAlignment="1" applyProtection="1">
      <alignment wrapText="1"/>
    </xf>
    <xf numFmtId="49" fontId="12" fillId="5" borderId="20" xfId="0" applyNumberFormat="1" applyFont="1" applyFill="1" applyBorder="1" applyAlignment="1" applyProtection="1">
      <alignment wrapText="1"/>
      <protection locked="0"/>
    </xf>
    <xf numFmtId="0" fontId="29" fillId="2" borderId="32" xfId="0" applyFont="1" applyFill="1" applyBorder="1" applyAlignment="1" applyProtection="1">
      <alignment horizontal="left" vertical="center" wrapText="1"/>
    </xf>
    <xf numFmtId="0" fontId="29" fillId="2" borderId="20" xfId="0" applyFont="1" applyFill="1" applyBorder="1" applyAlignment="1" applyProtection="1">
      <alignment horizontal="left" vertical="center" wrapText="1"/>
    </xf>
    <xf numFmtId="0" fontId="30" fillId="2" borderId="0" xfId="0" applyFont="1" applyFill="1" applyProtection="1"/>
    <xf numFmtId="0" fontId="12" fillId="2" borderId="0" xfId="0" applyFont="1" applyFill="1" applyBorder="1" applyAlignment="1" applyProtection="1">
      <alignment vertical="center"/>
    </xf>
    <xf numFmtId="0" fontId="18" fillId="2" borderId="20" xfId="0" applyFont="1" applyFill="1" applyBorder="1" applyProtection="1"/>
    <xf numFmtId="0" fontId="31" fillId="2" borderId="0" xfId="0" applyFont="1" applyFill="1" applyAlignment="1" applyProtection="1">
      <alignment horizontal="left"/>
    </xf>
    <xf numFmtId="0" fontId="31" fillId="2" borderId="0" xfId="0" applyFont="1" applyFill="1" applyAlignment="1" applyProtection="1">
      <alignment horizontal="left" vertical="center"/>
    </xf>
    <xf numFmtId="0" fontId="30" fillId="2" borderId="0" xfId="0" applyFont="1" applyFill="1" applyAlignment="1" applyProtection="1">
      <alignment vertical="top"/>
    </xf>
    <xf numFmtId="0" fontId="12" fillId="5" borderId="40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Protection="1"/>
    <xf numFmtId="0" fontId="12" fillId="2" borderId="20" xfId="0" applyFont="1" applyFill="1" applyBorder="1" applyAlignment="1" applyProtection="1">
      <alignment horizontal="left" vertical="center" wrapText="1"/>
    </xf>
    <xf numFmtId="0" fontId="20" fillId="2" borderId="13" xfId="0" applyFont="1" applyFill="1" applyBorder="1" applyProtection="1"/>
    <xf numFmtId="0" fontId="12" fillId="2" borderId="13" xfId="0" applyFont="1" applyFill="1" applyBorder="1" applyProtection="1"/>
    <xf numFmtId="0" fontId="30" fillId="2" borderId="13" xfId="0" applyFont="1" applyFill="1" applyBorder="1" applyProtection="1"/>
    <xf numFmtId="0" fontId="12" fillId="2" borderId="31" xfId="0" applyFont="1" applyFill="1" applyBorder="1" applyAlignment="1" applyProtection="1">
      <alignment horizontal="left" vertical="center" wrapText="1"/>
    </xf>
    <xf numFmtId="0" fontId="12" fillId="5" borderId="20" xfId="0" applyFont="1" applyFill="1" applyBorder="1" applyAlignment="1" applyProtection="1">
      <alignment horizontal="left" vertical="center" wrapText="1"/>
      <protection locked="0"/>
    </xf>
    <xf numFmtId="0" fontId="12" fillId="2" borderId="34" xfId="0" applyFont="1" applyFill="1" applyBorder="1" applyAlignment="1" applyProtection="1">
      <alignment horizontal="left" vertical="center" wrapText="1"/>
    </xf>
    <xf numFmtId="0" fontId="30" fillId="2" borderId="14" xfId="0" applyFont="1" applyFill="1" applyBorder="1" applyProtection="1"/>
    <xf numFmtId="0" fontId="12" fillId="5" borderId="41" xfId="0" applyFont="1" applyFill="1" applyBorder="1" applyAlignment="1" applyProtection="1">
      <alignment horizontal="left" vertical="center" wrapText="1"/>
      <protection locked="0"/>
    </xf>
    <xf numFmtId="0" fontId="12" fillId="2" borderId="37" xfId="0" applyFont="1" applyFill="1" applyBorder="1" applyAlignment="1" applyProtection="1">
      <alignment horizontal="left" vertical="center" wrapText="1"/>
    </xf>
    <xf numFmtId="0" fontId="32" fillId="2" borderId="0" xfId="0" applyFont="1" applyFill="1" applyProtection="1"/>
    <xf numFmtId="0" fontId="12" fillId="5" borderId="42" xfId="0" applyFont="1" applyFill="1" applyBorder="1" applyAlignment="1" applyProtection="1">
      <alignment horizontal="left" vertical="center" wrapText="1"/>
      <protection locked="0"/>
    </xf>
    <xf numFmtId="0" fontId="12" fillId="5" borderId="22" xfId="0" applyFont="1" applyFill="1" applyBorder="1" applyAlignment="1" applyProtection="1">
      <alignment horizontal="left" vertical="center" wrapText="1"/>
      <protection locked="0"/>
    </xf>
    <xf numFmtId="164" fontId="2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2" borderId="33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167" fontId="29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/>
    </xf>
    <xf numFmtId="167" fontId="29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/>
    </xf>
    <xf numFmtId="164" fontId="29" fillId="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167" fontId="12" fillId="5" borderId="8" xfId="0" applyNumberFormat="1" applyFont="1" applyFill="1" applyBorder="1" applyAlignment="1" applyProtection="1">
      <alignment horizontal="center" vertical="center"/>
      <protection locked="0"/>
    </xf>
    <xf numFmtId="167" fontId="12" fillId="5" borderId="1" xfId="0" applyNumberFormat="1" applyFont="1" applyFill="1" applyBorder="1" applyAlignment="1" applyProtection="1">
      <alignment horizontal="center" vertical="center"/>
      <protection locked="0"/>
    </xf>
    <xf numFmtId="169" fontId="12" fillId="5" borderId="1" xfId="0" applyNumberFormat="1" applyFont="1" applyFill="1" applyBorder="1" applyAlignment="1" applyProtection="1">
      <alignment horizontal="center" vertical="center"/>
      <protection locked="0"/>
    </xf>
    <xf numFmtId="167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12" fillId="5" borderId="15" xfId="0" applyNumberFormat="1" applyFont="1" applyFill="1" applyBorder="1" applyAlignment="1" applyProtection="1">
      <alignment horizontal="center" vertical="center"/>
      <protection locked="0"/>
    </xf>
    <xf numFmtId="167" fontId="12" fillId="5" borderId="28" xfId="0" applyNumberFormat="1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/>
    </xf>
    <xf numFmtId="0" fontId="29" fillId="2" borderId="36" xfId="0" applyFont="1" applyFill="1" applyBorder="1" applyAlignment="1" applyProtection="1">
      <alignment horizontal="center" vertical="center" wrapText="1"/>
    </xf>
    <xf numFmtId="0" fontId="29" fillId="2" borderId="7" xfId="0" applyFont="1" applyFill="1" applyBorder="1" applyAlignment="1" applyProtection="1">
      <alignment horizontal="center" vertical="center" wrapText="1"/>
    </xf>
    <xf numFmtId="10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left" vertical="center" wrapText="1"/>
      <protection locked="0"/>
    </xf>
    <xf numFmtId="0" fontId="12" fillId="5" borderId="39" xfId="0" applyFont="1" applyFill="1" applyBorder="1" applyAlignment="1" applyProtection="1">
      <alignment horizontal="left" vertical="center" wrapText="1"/>
      <protection locked="0"/>
    </xf>
    <xf numFmtId="0" fontId="12" fillId="2" borderId="38" xfId="0" applyFont="1" applyFill="1" applyBorder="1" applyAlignment="1" applyProtection="1">
      <alignment horizontal="left" vertical="center" wrapText="1"/>
    </xf>
    <xf numFmtId="0" fontId="29" fillId="2" borderId="35" xfId="0" applyFont="1" applyFill="1" applyBorder="1" applyAlignment="1" applyProtection="1">
      <alignment horizontal="left" vertical="center" wrapText="1"/>
    </xf>
    <xf numFmtId="0" fontId="29" fillId="2" borderId="37" xfId="0" applyFont="1" applyFill="1" applyBorder="1" applyAlignment="1" applyProtection="1">
      <alignment horizontal="left" vertical="center" wrapText="1"/>
    </xf>
    <xf numFmtId="0" fontId="18" fillId="2" borderId="0" xfId="0" quotePrefix="1" applyFont="1" applyFill="1" applyBorder="1" applyProtection="1"/>
    <xf numFmtId="0" fontId="12" fillId="5" borderId="34" xfId="0" applyFont="1" applyFill="1" applyBorder="1" applyAlignment="1" applyProtection="1">
      <alignment horizontal="left" vertical="center" wrapText="1"/>
      <protection locked="0"/>
    </xf>
    <xf numFmtId="0" fontId="30" fillId="2" borderId="0" xfId="0" applyFont="1" applyFill="1" applyBorder="1" applyProtection="1"/>
    <xf numFmtId="0" fontId="12" fillId="0" borderId="1" xfId="0" applyFont="1" applyFill="1" applyBorder="1" applyProtection="1"/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/>
    </xf>
    <xf numFmtId="0" fontId="12" fillId="5" borderId="22" xfId="0" applyFont="1" applyFill="1" applyBorder="1" applyAlignment="1" applyProtection="1">
      <alignment horizontal="left" vertical="center"/>
      <protection locked="0"/>
    </xf>
    <xf numFmtId="0" fontId="0" fillId="6" borderId="43" xfId="0" applyFill="1" applyBorder="1"/>
    <xf numFmtId="0" fontId="0" fillId="6" borderId="50" xfId="0" applyFill="1" applyBorder="1"/>
    <xf numFmtId="0" fontId="0" fillId="6" borderId="8" xfId="0" applyFill="1" applyBorder="1"/>
    <xf numFmtId="0" fontId="0" fillId="6" borderId="1" xfId="0" applyFill="1" applyBorder="1"/>
    <xf numFmtId="9" fontId="2" fillId="7" borderId="3" xfId="18" applyFont="1" applyFill="1" applyBorder="1" applyAlignment="1" applyProtection="1">
      <alignment horizontal="center" vertical="top" wrapText="1"/>
    </xf>
    <xf numFmtId="9" fontId="2" fillId="7" borderId="5" xfId="18" applyFont="1" applyFill="1" applyBorder="1" applyAlignment="1" applyProtection="1">
      <alignment horizontal="center" vertical="top" wrapText="1"/>
    </xf>
    <xf numFmtId="0" fontId="33" fillId="0" borderId="0" xfId="20"/>
    <xf numFmtId="10" fontId="33" fillId="0" borderId="0" xfId="20" applyNumberFormat="1"/>
    <xf numFmtId="2" fontId="33" fillId="0" borderId="0" xfId="20" applyNumberFormat="1"/>
    <xf numFmtId="0" fontId="33" fillId="0" borderId="0" xfId="20" applyAlignment="1">
      <alignment horizontal="left" vertical="center"/>
    </xf>
    <xf numFmtId="0" fontId="15" fillId="2" borderId="0" xfId="21" applyFont="1" applyFill="1" applyAlignment="1">
      <alignment vertical="center" wrapText="1"/>
    </xf>
    <xf numFmtId="0" fontId="15" fillId="2" borderId="0" xfId="21" applyFont="1" applyFill="1" applyAlignment="1">
      <alignment vertical="center"/>
    </xf>
    <xf numFmtId="0" fontId="18" fillId="2" borderId="0" xfId="0" applyFont="1" applyFill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 applyProtection="1">
      <alignment horizontal="left" vertical="top"/>
    </xf>
    <xf numFmtId="0" fontId="2" fillId="7" borderId="3" xfId="0" applyFont="1" applyFill="1" applyBorder="1" applyAlignment="1" applyProtection="1">
      <alignment horizontal="left" vertical="top" wrapText="1"/>
    </xf>
    <xf numFmtId="0" fontId="2" fillId="7" borderId="2" xfId="0" applyFont="1" applyFill="1" applyBorder="1" applyAlignment="1" applyProtection="1">
      <alignment horizontal="left" vertical="top" wrapText="1"/>
    </xf>
    <xf numFmtId="0" fontId="2" fillId="7" borderId="4" xfId="0" applyFont="1" applyFill="1" applyBorder="1" applyAlignment="1" applyProtection="1">
      <alignment horizontal="left" vertical="top" wrapText="1"/>
    </xf>
    <xf numFmtId="0" fontId="2" fillId="7" borderId="7" xfId="0" applyFont="1" applyFill="1" applyBorder="1" applyAlignment="1" applyProtection="1">
      <alignment horizontal="left" vertical="top" wrapText="1"/>
    </xf>
    <xf numFmtId="0" fontId="2" fillId="7" borderId="6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center" vertical="top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11" xfId="0" applyFont="1" applyFill="1" applyBorder="1" applyAlignment="1" applyProtection="1">
      <alignment horizontal="center" vertical="top"/>
    </xf>
    <xf numFmtId="0" fontId="12" fillId="2" borderId="11" xfId="0" applyFont="1" applyFill="1" applyBorder="1" applyAlignment="1" applyProtection="1">
      <alignment horizontal="left" vertical="top" wrapText="1"/>
    </xf>
    <xf numFmtId="0" fontId="12" fillId="2" borderId="27" xfId="0" applyFont="1" applyFill="1" applyBorder="1" applyAlignment="1" applyProtection="1">
      <alignment horizontal="center" vertical="top"/>
    </xf>
    <xf numFmtId="0" fontId="29" fillId="2" borderId="33" xfId="0" applyFont="1" applyFill="1" applyBorder="1" applyAlignment="1" applyProtection="1">
      <alignment horizontal="center" vertical="top" wrapText="1"/>
    </xf>
    <xf numFmtId="0" fontId="29" fillId="2" borderId="33" xfId="0" applyFont="1" applyFill="1" applyBorder="1" applyAlignment="1" applyProtection="1">
      <alignment horizontal="left" vertical="top" wrapText="1"/>
    </xf>
    <xf numFmtId="0" fontId="29" fillId="2" borderId="0" xfId="0" applyFont="1" applyFill="1" applyBorder="1" applyAlignment="1" applyProtection="1">
      <alignment horizontal="left" vertical="top" wrapText="1"/>
    </xf>
    <xf numFmtId="0" fontId="12" fillId="2" borderId="29" xfId="0" applyFont="1" applyFill="1" applyBorder="1" applyAlignment="1" applyProtection="1">
      <alignment horizontal="center" vertical="top"/>
    </xf>
    <xf numFmtId="0" fontId="12" fillId="2" borderId="29" xfId="0" applyFont="1" applyFill="1" applyBorder="1" applyAlignment="1" applyProtection="1">
      <alignment horizontal="left" vertical="top" wrapText="1"/>
    </xf>
    <xf numFmtId="0" fontId="29" fillId="2" borderId="0" xfId="0" applyFont="1" applyFill="1" applyBorder="1" applyAlignment="1" applyProtection="1">
      <alignment horizontal="center" vertical="top" wrapText="1"/>
    </xf>
    <xf numFmtId="0" fontId="29" fillId="2" borderId="7" xfId="0" applyFont="1" applyFill="1" applyBorder="1" applyAlignment="1" applyProtection="1">
      <alignment horizontal="center" vertical="top" wrapText="1"/>
    </xf>
    <xf numFmtId="0" fontId="29" fillId="2" borderId="7" xfId="0" applyFont="1" applyFill="1" applyBorder="1" applyAlignment="1" applyProtection="1">
      <alignment horizontal="left" vertical="top" wrapText="1"/>
    </xf>
    <xf numFmtId="0" fontId="12" fillId="2" borderId="0" xfId="0" applyFont="1" applyFill="1" applyAlignment="1" applyProtection="1">
      <alignment horizontal="center" vertical="top"/>
    </xf>
    <xf numFmtId="0" fontId="12" fillId="2" borderId="7" xfId="0" applyFont="1" applyFill="1" applyBorder="1" applyAlignment="1" applyProtection="1">
      <alignment horizontal="center" vertical="top"/>
    </xf>
    <xf numFmtId="0" fontId="12" fillId="2" borderId="7" xfId="0" applyFont="1" applyFill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20" fillId="2" borderId="0" xfId="0" applyFont="1" applyFill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Alignment="1" applyProtection="1">
      <alignment horizontal="left" vertical="top"/>
    </xf>
    <xf numFmtId="0" fontId="20" fillId="2" borderId="0" xfId="0" applyFont="1" applyFill="1" applyBorder="1" applyAlignment="1" applyProtection="1">
      <alignment horizontal="left" vertical="top"/>
    </xf>
    <xf numFmtId="0" fontId="18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/>
    </xf>
    <xf numFmtId="0" fontId="18" fillId="2" borderId="0" xfId="0" applyFont="1" applyFill="1" applyAlignment="1" applyProtection="1">
      <alignment horizontal="left" vertical="top"/>
    </xf>
    <xf numFmtId="0" fontId="27" fillId="2" borderId="0" xfId="0" applyFont="1" applyFill="1" applyBorder="1" applyAlignment="1" applyProtection="1">
      <alignment horizontal="left" vertical="top"/>
    </xf>
    <xf numFmtId="49" fontId="12" fillId="3" borderId="3" xfId="0" applyNumberFormat="1" applyFont="1" applyFill="1" applyBorder="1" applyAlignment="1" applyProtection="1">
      <alignment horizontal="left" vertical="top"/>
      <protection locked="0"/>
    </xf>
    <xf numFmtId="0" fontId="3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8" fillId="2" borderId="29" xfId="0" applyFont="1" applyFill="1" applyBorder="1" applyAlignment="1" applyProtection="1">
      <alignment horizontal="left" vertical="top"/>
    </xf>
    <xf numFmtId="0" fontId="15" fillId="2" borderId="7" xfId="0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 wrapText="1"/>
    </xf>
    <xf numFmtId="0" fontId="18" fillId="2" borderId="29" xfId="0" applyFont="1" applyFill="1" applyBorder="1" applyAlignment="1" applyProtection="1">
      <alignment horizontal="center" vertical="top"/>
    </xf>
    <xf numFmtId="0" fontId="15" fillId="2" borderId="7" xfId="0" applyFont="1" applyFill="1" applyBorder="1" applyAlignment="1" applyProtection="1">
      <alignment horizontal="center" vertical="top" wrapText="1"/>
    </xf>
    <xf numFmtId="9" fontId="2" fillId="7" borderId="10" xfId="18" applyFont="1" applyFill="1" applyBorder="1" applyAlignment="1" applyProtection="1">
      <alignment horizontal="center" vertical="top" wrapText="1"/>
    </xf>
    <xf numFmtId="49" fontId="12" fillId="3" borderId="10" xfId="0" applyNumberFormat="1" applyFont="1" applyFill="1" applyBorder="1" applyAlignment="1" applyProtection="1">
      <alignment horizontal="left" vertical="top"/>
      <protection locked="0"/>
    </xf>
    <xf numFmtId="0" fontId="2" fillId="7" borderId="2" xfId="0" applyFont="1" applyFill="1" applyBorder="1" applyAlignment="1" applyProtection="1">
      <alignment horizontal="left" vertical="top"/>
    </xf>
    <xf numFmtId="0" fontId="2" fillId="7" borderId="7" xfId="0" applyFont="1" applyFill="1" applyBorder="1" applyAlignment="1" applyProtection="1">
      <alignment horizontal="left" vertical="top"/>
    </xf>
    <xf numFmtId="9" fontId="2" fillId="7" borderId="1" xfId="18" applyFont="1" applyFill="1" applyBorder="1" applyAlignment="1" applyProtection="1">
      <alignment horizontal="center" vertical="top" wrapText="1"/>
    </xf>
    <xf numFmtId="0" fontId="36" fillId="2" borderId="0" xfId="0" applyFont="1" applyFill="1" applyBorder="1" applyAlignment="1" applyProtection="1">
      <alignment horizontal="left" vertical="top"/>
    </xf>
    <xf numFmtId="0" fontId="37" fillId="2" borderId="0" xfId="0" applyFont="1" applyFill="1" applyBorder="1" applyAlignment="1" applyProtection="1">
      <alignment horizontal="left" vertical="top"/>
    </xf>
    <xf numFmtId="0" fontId="39" fillId="2" borderId="0" xfId="0" applyFont="1" applyFill="1" applyBorder="1" applyAlignment="1" applyProtection="1">
      <alignment horizontal="left" vertical="top"/>
    </xf>
    <xf numFmtId="0" fontId="38" fillId="2" borderId="0" xfId="0" applyFont="1" applyFill="1" applyBorder="1" applyAlignment="1" applyProtection="1">
      <alignment horizontal="left" vertical="top"/>
    </xf>
    <xf numFmtId="0" fontId="2" fillId="7" borderId="44" xfId="0" applyFont="1" applyFill="1" applyBorder="1" applyAlignment="1" applyProtection="1">
      <alignment horizontal="left" vertical="top" wrapText="1"/>
    </xf>
    <xf numFmtId="0" fontId="2" fillId="7" borderId="27" xfId="0" applyFont="1" applyFill="1" applyBorder="1" applyAlignment="1" applyProtection="1">
      <alignment horizontal="left" vertical="top" wrapText="1"/>
    </xf>
    <xf numFmtId="0" fontId="12" fillId="7" borderId="2" xfId="0" applyFont="1" applyFill="1" applyBorder="1" applyAlignment="1" applyProtection="1">
      <alignment horizontal="left" vertical="top" wrapText="1"/>
    </xf>
    <xf numFmtId="0" fontId="12" fillId="2" borderId="33" xfId="0" applyFont="1" applyFill="1" applyBorder="1" applyAlignment="1" applyProtection="1">
      <alignment horizontal="left" vertical="top"/>
    </xf>
    <xf numFmtId="0" fontId="2" fillId="7" borderId="16" xfId="0" applyFont="1" applyFill="1" applyBorder="1" applyAlignment="1" applyProtection="1">
      <alignment horizontal="left" vertical="top" wrapText="1"/>
    </xf>
    <xf numFmtId="1" fontId="2" fillId="2" borderId="0" xfId="0" applyNumberFormat="1" applyFont="1" applyFill="1" applyBorder="1" applyAlignment="1" applyProtection="1">
      <alignment horizontal="center" vertical="top"/>
    </xf>
    <xf numFmtId="0" fontId="2" fillId="7" borderId="9" xfId="0" applyFont="1" applyFill="1" applyBorder="1" applyAlignment="1" applyProtection="1">
      <alignment horizontal="left" vertical="top" wrapText="1"/>
    </xf>
    <xf numFmtId="49" fontId="12" fillId="3" borderId="3" xfId="0" applyNumberFormat="1" applyFont="1" applyFill="1" applyBorder="1" applyAlignment="1" applyProtection="1">
      <alignment horizontal="left" vertical="top" wrapText="1"/>
      <protection locked="0"/>
    </xf>
    <xf numFmtId="49" fontId="12" fillId="3" borderId="10" xfId="0" applyNumberFormat="1" applyFont="1" applyFill="1" applyBorder="1" applyAlignment="1" applyProtection="1">
      <alignment horizontal="left" vertical="top" wrapText="1"/>
      <protection locked="0"/>
    </xf>
    <xf numFmtId="49" fontId="12" fillId="3" borderId="1" xfId="0" applyNumberFormat="1" applyFont="1" applyFill="1" applyBorder="1" applyAlignment="1" applyProtection="1">
      <alignment horizontal="left" vertical="top" wrapText="1"/>
      <protection locked="0"/>
    </xf>
    <xf numFmtId="49" fontId="12" fillId="3" borderId="5" xfId="0" applyNumberFormat="1" applyFont="1" applyFill="1" applyBorder="1" applyAlignment="1" applyProtection="1">
      <alignment horizontal="left" vertical="top" wrapText="1"/>
      <protection locked="0"/>
    </xf>
    <xf numFmtId="0" fontId="2" fillId="7" borderId="1" xfId="0" applyFont="1" applyFill="1" applyBorder="1" applyAlignment="1" applyProtection="1">
      <alignment horizontal="left" vertical="top"/>
    </xf>
    <xf numFmtId="0" fontId="2" fillId="7" borderId="5" xfId="0" applyFont="1" applyFill="1" applyBorder="1" applyAlignment="1" applyProtection="1">
      <alignment horizontal="left" vertical="top"/>
    </xf>
    <xf numFmtId="0" fontId="2" fillId="0" borderId="0" xfId="16"/>
    <xf numFmtId="14" fontId="0" fillId="0" borderId="0" xfId="0" applyNumberFormat="1"/>
    <xf numFmtId="3" fontId="0" fillId="0" borderId="0" xfId="0" applyNumberFormat="1"/>
    <xf numFmtId="11" fontId="0" fillId="0" borderId="0" xfId="0" applyNumberFormat="1"/>
    <xf numFmtId="0" fontId="0" fillId="0" borderId="50" xfId="0" applyFill="1" applyBorder="1"/>
    <xf numFmtId="0" fontId="0" fillId="0" borderId="8" xfId="0" applyFill="1" applyBorder="1"/>
    <xf numFmtId="0" fontId="0" fillId="0" borderId="43" xfId="0" applyFill="1" applyBorder="1"/>
    <xf numFmtId="0" fontId="2" fillId="7" borderId="1" xfId="0" applyFont="1" applyFill="1" applyBorder="1" applyAlignment="1" applyProtection="1">
      <alignment horizontal="left" vertical="top" wrapText="1"/>
    </xf>
    <xf numFmtId="0" fontId="15" fillId="2" borderId="43" xfId="0" applyFont="1" applyFill="1" applyBorder="1" applyAlignment="1" applyProtection="1">
      <alignment horizontal="left" vertical="top" wrapText="1"/>
    </xf>
    <xf numFmtId="0" fontId="15" fillId="2" borderId="9" xfId="0" applyFont="1" applyFill="1" applyBorder="1" applyAlignment="1" applyProtection="1">
      <alignment horizontal="left" vertical="top" wrapText="1"/>
    </xf>
    <xf numFmtId="0" fontId="2" fillId="7" borderId="4" xfId="0" applyFont="1" applyFill="1" applyBorder="1" applyAlignment="1" applyProtection="1">
      <alignment horizontal="left" vertical="top"/>
    </xf>
    <xf numFmtId="0" fontId="2" fillId="7" borderId="6" xfId="0" applyFont="1" applyFill="1" applyBorder="1" applyAlignment="1" applyProtection="1">
      <alignment horizontal="left" vertical="top"/>
    </xf>
    <xf numFmtId="0" fontId="15" fillId="2" borderId="50" xfId="0" applyFont="1" applyFill="1" applyBorder="1" applyAlignment="1" applyProtection="1">
      <alignment horizontal="left" vertical="top" wrapText="1"/>
    </xf>
    <xf numFmtId="0" fontId="12" fillId="7" borderId="1" xfId="0" applyFont="1" applyFill="1" applyBorder="1" applyAlignment="1" applyProtection="1">
      <alignment horizontal="left" vertical="top"/>
    </xf>
    <xf numFmtId="0" fontId="15" fillId="2" borderId="51" xfId="0" applyFont="1" applyFill="1" applyBorder="1" applyAlignment="1" applyProtection="1">
      <alignment horizontal="left" vertical="top" wrapText="1"/>
    </xf>
    <xf numFmtId="0" fontId="2" fillId="7" borderId="8" xfId="0" applyFont="1" applyFill="1" applyBorder="1" applyAlignment="1" applyProtection="1">
      <alignment horizontal="left" vertical="top"/>
    </xf>
    <xf numFmtId="0" fontId="2" fillId="7" borderId="8" xfId="0" applyFont="1" applyFill="1" applyBorder="1" applyAlignment="1" applyProtection="1">
      <alignment horizontal="left" vertical="top" wrapText="1"/>
    </xf>
    <xf numFmtId="3" fontId="18" fillId="2" borderId="1" xfId="0" applyNumberFormat="1" applyFont="1" applyFill="1" applyBorder="1" applyAlignment="1" applyProtection="1">
      <alignment horizontal="center" vertical="top"/>
    </xf>
    <xf numFmtId="0" fontId="18" fillId="2" borderId="0" xfId="0" applyFont="1" applyFill="1" applyBorder="1" applyAlignment="1" applyProtection="1">
      <alignment horizontal="right" vertical="top"/>
    </xf>
    <xf numFmtId="0" fontId="2" fillId="7" borderId="3" xfId="0" applyFont="1" applyFill="1" applyBorder="1" applyAlignment="1" applyProtection="1">
      <alignment horizontal="left" vertical="top"/>
    </xf>
    <xf numFmtId="0" fontId="15" fillId="2" borderId="44" xfId="0" applyFont="1" applyFill="1" applyBorder="1" applyAlignment="1" applyProtection="1">
      <alignment horizontal="left" vertical="top" wrapText="1"/>
    </xf>
    <xf numFmtId="0" fontId="12" fillId="2" borderId="33" xfId="0" applyFont="1" applyFill="1" applyBorder="1" applyAlignment="1" applyProtection="1">
      <alignment horizontal="left" vertical="top" wrapText="1"/>
    </xf>
    <xf numFmtId="0" fontId="12" fillId="2" borderId="33" xfId="0" applyFont="1" applyFill="1" applyBorder="1" applyAlignment="1" applyProtection="1">
      <alignment horizontal="center" vertical="top"/>
    </xf>
    <xf numFmtId="0" fontId="36" fillId="2" borderId="0" xfId="0" applyFont="1" applyFill="1" applyAlignment="1" applyProtection="1">
      <alignment horizontal="left" vertical="top"/>
    </xf>
    <xf numFmtId="0" fontId="39" fillId="2" borderId="0" xfId="0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2" fillId="7" borderId="25" xfId="0" applyFont="1" applyFill="1" applyBorder="1" applyAlignment="1" applyProtection="1">
      <alignment horizontal="left" vertical="top" wrapText="1"/>
    </xf>
    <xf numFmtId="3" fontId="18" fillId="2" borderId="0" xfId="0" applyNumberFormat="1" applyFont="1" applyFill="1" applyBorder="1" applyAlignment="1" applyProtection="1">
      <alignment horizontal="right" vertical="top"/>
    </xf>
    <xf numFmtId="3" fontId="18" fillId="2" borderId="0" xfId="0" applyNumberFormat="1" applyFont="1" applyFill="1" applyBorder="1" applyAlignment="1" applyProtection="1">
      <alignment horizontal="left" vertical="top"/>
    </xf>
    <xf numFmtId="0" fontId="2" fillId="7" borderId="52" xfId="0" applyFont="1" applyFill="1" applyBorder="1" applyAlignment="1" applyProtection="1">
      <alignment horizontal="left" vertical="top" wrapText="1"/>
    </xf>
    <xf numFmtId="3" fontId="12" fillId="7" borderId="3" xfId="0" applyNumberFormat="1" applyFont="1" applyFill="1" applyBorder="1" applyAlignment="1" applyProtection="1">
      <alignment horizontal="center" vertical="top"/>
    </xf>
    <xf numFmtId="164" fontId="12" fillId="7" borderId="5" xfId="18" applyNumberFormat="1" applyFont="1" applyFill="1" applyBorder="1" applyAlignment="1" applyProtection="1">
      <alignment horizontal="center" vertical="top"/>
    </xf>
    <xf numFmtId="4" fontId="12" fillId="7" borderId="3" xfId="0" applyNumberFormat="1" applyFont="1" applyFill="1" applyBorder="1" applyAlignment="1" applyProtection="1">
      <alignment horizontal="center" vertical="top"/>
    </xf>
    <xf numFmtId="164" fontId="12" fillId="7" borderId="1" xfId="18" applyNumberFormat="1" applyFont="1" applyFill="1" applyBorder="1" applyAlignment="1" applyProtection="1">
      <alignment horizontal="center" vertical="top"/>
    </xf>
    <xf numFmtId="3" fontId="12" fillId="7" borderId="10" xfId="0" applyNumberFormat="1" applyFont="1" applyFill="1" applyBorder="1" applyAlignment="1" applyProtection="1">
      <alignment horizontal="center" vertical="top"/>
    </xf>
    <xf numFmtId="0" fontId="15" fillId="2" borderId="0" xfId="17" applyFont="1" applyFill="1" applyAlignment="1">
      <alignment horizontal="left" vertical="top"/>
    </xf>
    <xf numFmtId="170" fontId="12" fillId="7" borderId="3" xfId="0" applyNumberFormat="1" applyFont="1" applyFill="1" applyBorder="1" applyAlignment="1" applyProtection="1">
      <alignment horizontal="center" vertical="top"/>
    </xf>
    <xf numFmtId="167" fontId="12" fillId="7" borderId="3" xfId="0" applyNumberFormat="1" applyFont="1" applyFill="1" applyBorder="1" applyAlignment="1" applyProtection="1">
      <alignment horizontal="center" vertical="top"/>
    </xf>
    <xf numFmtId="3" fontId="12" fillId="7" borderId="3" xfId="0" quotePrefix="1" applyNumberFormat="1" applyFont="1" applyFill="1" applyBorder="1" applyAlignment="1" applyProtection="1">
      <alignment horizontal="center" vertical="top"/>
    </xf>
    <xf numFmtId="4" fontId="12" fillId="7" borderId="3" xfId="0" quotePrefix="1" applyNumberFormat="1" applyFont="1" applyFill="1" applyBorder="1" applyAlignment="1" applyProtection="1">
      <alignment horizontal="center" vertical="top"/>
    </xf>
    <xf numFmtId="3" fontId="12" fillId="7" borderId="1" xfId="0" quotePrefix="1" applyNumberFormat="1" applyFont="1" applyFill="1" applyBorder="1" applyAlignment="1" applyProtection="1">
      <alignment horizontal="center" vertical="top"/>
    </xf>
    <xf numFmtId="3" fontId="2" fillId="3" borderId="4" xfId="0" applyNumberFormat="1" applyFont="1" applyFill="1" applyBorder="1" applyAlignment="1" applyProtection="1">
      <alignment horizontal="center" vertical="top" wrapText="1"/>
      <protection locked="0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3" fontId="2" fillId="3" borderId="6" xfId="0" applyNumberFormat="1" applyFont="1" applyFill="1" applyBorder="1" applyAlignment="1" applyProtection="1">
      <alignment horizontal="center" vertical="top" wrapText="1"/>
      <protection locked="0"/>
    </xf>
    <xf numFmtId="3" fontId="2" fillId="3" borderId="8" xfId="0" applyNumberFormat="1" applyFont="1" applyFill="1" applyBorder="1" applyAlignment="1" applyProtection="1">
      <alignment horizontal="center" vertical="top" wrapText="1"/>
      <protection locked="0"/>
    </xf>
    <xf numFmtId="164" fontId="2" fillId="3" borderId="8" xfId="18" applyNumberFormat="1" applyFont="1" applyFill="1" applyBorder="1" applyAlignment="1" applyProtection="1">
      <alignment horizontal="center" vertical="top" wrapText="1"/>
      <protection locked="0"/>
    </xf>
    <xf numFmtId="3" fontId="2" fillId="3" borderId="44" xfId="0" applyNumberFormat="1" applyFont="1" applyFill="1" applyBorder="1" applyAlignment="1" applyProtection="1">
      <alignment horizontal="center" vertical="top" wrapText="1"/>
      <protection locked="0"/>
    </xf>
    <xf numFmtId="3" fontId="2" fillId="3" borderId="43" xfId="0" applyNumberFormat="1" applyFont="1" applyFill="1" applyBorder="1" applyAlignment="1" applyProtection="1">
      <alignment horizontal="center" vertical="top" wrapText="1"/>
      <protection locked="0"/>
    </xf>
    <xf numFmtId="4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3" borderId="4" xfId="18" applyNumberFormat="1" applyFont="1" applyFill="1" applyBorder="1" applyAlignment="1" applyProtection="1">
      <alignment horizontal="center" vertical="top" wrapText="1"/>
      <protection locked="0"/>
    </xf>
    <xf numFmtId="164" fontId="2" fillId="3" borderId="44" xfId="18" applyNumberFormat="1" applyFont="1" applyFill="1" applyBorder="1" applyAlignment="1" applyProtection="1">
      <alignment horizontal="center" vertical="top" wrapText="1"/>
      <protection locked="0"/>
    </xf>
    <xf numFmtId="164" fontId="2" fillId="3" borderId="1" xfId="18" applyNumberFormat="1" applyFont="1" applyFill="1" applyBorder="1" applyAlignment="1" applyProtection="1">
      <alignment horizontal="center" vertical="top" wrapText="1"/>
      <protection locked="0"/>
    </xf>
    <xf numFmtId="164" fontId="2" fillId="3" borderId="43" xfId="18" applyNumberFormat="1" applyFont="1" applyFill="1" applyBorder="1" applyAlignment="1" applyProtection="1">
      <alignment horizontal="center" vertical="top" wrapText="1"/>
      <protection locked="0"/>
    </xf>
    <xf numFmtId="170" fontId="2" fillId="3" borderId="4" xfId="0" applyNumberFormat="1" applyFont="1" applyFill="1" applyBorder="1" applyAlignment="1" applyProtection="1">
      <alignment horizontal="center" vertical="top" wrapText="1"/>
      <protection locked="0"/>
    </xf>
    <xf numFmtId="17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7" fontId="2" fillId="3" borderId="4" xfId="0" applyNumberFormat="1" applyFont="1" applyFill="1" applyBorder="1" applyAlignment="1" applyProtection="1">
      <alignment horizontal="center" vertical="top" wrapText="1"/>
      <protection locked="0"/>
    </xf>
    <xf numFmtId="167" fontId="2" fillId="3" borderId="44" xfId="0" applyNumberFormat="1" applyFont="1" applyFill="1" applyBorder="1" applyAlignment="1" applyProtection="1">
      <alignment horizontal="center" vertical="top" wrapText="1"/>
      <protection locked="0"/>
    </xf>
    <xf numFmtId="167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7" fontId="2" fillId="3" borderId="43" xfId="0" applyNumberFormat="1" applyFont="1" applyFill="1" applyBorder="1" applyAlignment="1" applyProtection="1">
      <alignment horizontal="center" vertical="top" wrapText="1"/>
      <protection locked="0"/>
    </xf>
    <xf numFmtId="0" fontId="17" fillId="2" borderId="0" xfId="0" applyFont="1" applyFill="1" applyBorder="1" applyAlignment="1" applyProtection="1">
      <alignment horizontal="left" vertical="top"/>
    </xf>
    <xf numFmtId="0" fontId="12" fillId="0" borderId="0" xfId="0" applyFont="1" applyAlignment="1" applyProtection="1">
      <alignment horizontal="right" vertical="top"/>
    </xf>
    <xf numFmtId="0" fontId="23" fillId="0" borderId="0" xfId="0" applyFont="1" applyAlignment="1" applyProtection="1">
      <alignment horizontal="right" vertical="top"/>
    </xf>
    <xf numFmtId="0" fontId="12" fillId="0" borderId="0" xfId="0" applyFont="1"/>
    <xf numFmtId="0" fontId="12" fillId="9" borderId="0" xfId="0" applyFont="1" applyFill="1" applyAlignment="1">
      <alignment horizontal="center"/>
    </xf>
    <xf numFmtId="0" fontId="10" fillId="0" borderId="0" xfId="0" applyFont="1"/>
    <xf numFmtId="0" fontId="12" fillId="9" borderId="0" xfId="0" applyFont="1" applyFill="1"/>
    <xf numFmtId="0" fontId="12" fillId="10" borderId="0" xfId="0" applyFont="1" applyFill="1" applyAlignment="1">
      <alignment horizontal="center"/>
    </xf>
    <xf numFmtId="0" fontId="12" fillId="10" borderId="0" xfId="0" applyFont="1" applyFill="1"/>
    <xf numFmtId="0" fontId="12" fillId="8" borderId="0" xfId="0" applyFont="1" applyFill="1" applyAlignment="1">
      <alignment horizontal="center"/>
    </xf>
    <xf numFmtId="0" fontId="12" fillId="8" borderId="0" xfId="0" applyFont="1" applyFill="1"/>
    <xf numFmtId="0" fontId="12" fillId="7" borderId="0" xfId="0" applyFont="1" applyFill="1" applyAlignment="1" applyProtection="1">
      <alignment horizontal="left" vertical="top"/>
    </xf>
    <xf numFmtId="0" fontId="12" fillId="7" borderId="0" xfId="0" applyFont="1" applyFill="1" applyAlignment="1" applyProtection="1">
      <alignment horizontal="left" vertical="top" wrapText="1"/>
    </xf>
    <xf numFmtId="0" fontId="12" fillId="7" borderId="10" xfId="0" applyFont="1" applyFill="1" applyBorder="1" applyAlignment="1" applyProtection="1">
      <alignment horizontal="left" vertical="top" wrapText="1"/>
    </xf>
    <xf numFmtId="0" fontId="12" fillId="7" borderId="44" xfId="0" applyFont="1" applyFill="1" applyBorder="1" applyAlignment="1" applyProtection="1">
      <alignment horizontal="left" vertical="top" wrapText="1"/>
    </xf>
    <xf numFmtId="0" fontId="12" fillId="7" borderId="51" xfId="0" applyFont="1" applyFill="1" applyBorder="1" applyAlignment="1" applyProtection="1">
      <alignment horizontal="left" vertical="top" wrapText="1"/>
    </xf>
    <xf numFmtId="0" fontId="12" fillId="7" borderId="9" xfId="0" applyFont="1" applyFill="1" applyBorder="1" applyAlignment="1" applyProtection="1">
      <alignment horizontal="left" vertical="top" wrapText="1"/>
    </xf>
    <xf numFmtId="0" fontId="2" fillId="7" borderId="3" xfId="0" applyFont="1" applyFill="1" applyBorder="1" applyAlignment="1" applyProtection="1">
      <alignment horizontal="left" vertical="top" wrapText="1"/>
    </xf>
    <xf numFmtId="0" fontId="2" fillId="7" borderId="2" xfId="0" applyFont="1" applyFill="1" applyBorder="1" applyAlignment="1" applyProtection="1">
      <alignment horizontal="left" vertical="top" wrapText="1"/>
    </xf>
    <xf numFmtId="0" fontId="2" fillId="7" borderId="4" xfId="0" applyFont="1" applyFill="1" applyBorder="1" applyAlignment="1" applyProtection="1">
      <alignment horizontal="left" vertical="top" wrapText="1"/>
    </xf>
    <xf numFmtId="0" fontId="12" fillId="7" borderId="43" xfId="0" applyFont="1" applyFill="1" applyBorder="1" applyAlignment="1" applyProtection="1">
      <alignment horizontal="left" vertical="top" wrapText="1"/>
    </xf>
    <xf numFmtId="0" fontId="12" fillId="7" borderId="8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/>
      <protection locked="0"/>
    </xf>
    <xf numFmtId="0" fontId="12" fillId="3" borderId="4" xfId="0" applyFont="1" applyFill="1" applyBorder="1" applyAlignment="1" applyProtection="1">
      <alignment horizontal="left" vertical="top"/>
      <protection locked="0"/>
    </xf>
    <xf numFmtId="0" fontId="2" fillId="7" borderId="5" xfId="0" applyFont="1" applyFill="1" applyBorder="1" applyAlignment="1" applyProtection="1">
      <alignment horizontal="left" vertical="top" wrapText="1"/>
    </xf>
    <xf numFmtId="0" fontId="2" fillId="7" borderId="7" xfId="0" applyFont="1" applyFill="1" applyBorder="1" applyAlignment="1" applyProtection="1">
      <alignment horizontal="left" vertical="top" wrapText="1"/>
    </xf>
    <xf numFmtId="0" fontId="12" fillId="7" borderId="5" xfId="0" applyFont="1" applyFill="1" applyBorder="1" applyAlignment="1" applyProtection="1">
      <alignment horizontal="left" vertical="top" wrapText="1"/>
    </xf>
    <xf numFmtId="0" fontId="12" fillId="7" borderId="6" xfId="0" applyFont="1" applyFill="1" applyBorder="1" applyAlignment="1" applyProtection="1">
      <alignment horizontal="left" vertical="top" wrapText="1"/>
    </xf>
    <xf numFmtId="0" fontId="12" fillId="3" borderId="10" xfId="0" applyFont="1" applyFill="1" applyBorder="1" applyAlignment="1" applyProtection="1">
      <alignment horizontal="left" vertical="top"/>
      <protection locked="0"/>
    </xf>
    <xf numFmtId="0" fontId="12" fillId="3" borderId="44" xfId="0" applyFont="1" applyFill="1" applyBorder="1" applyAlignment="1" applyProtection="1">
      <alignment horizontal="left" vertical="top"/>
      <protection locked="0"/>
    </xf>
    <xf numFmtId="0" fontId="12" fillId="7" borderId="50" xfId="0" applyFont="1" applyFill="1" applyBorder="1" applyAlignment="1" applyProtection="1">
      <alignment horizontal="left" vertical="top" wrapText="1"/>
    </xf>
    <xf numFmtId="0" fontId="2" fillId="7" borderId="43" xfId="0" applyFont="1" applyFill="1" applyBorder="1" applyAlignment="1" applyProtection="1">
      <alignment horizontal="left" vertical="top" wrapText="1"/>
    </xf>
    <xf numFmtId="0" fontId="2" fillId="7" borderId="50" xfId="0" applyFont="1" applyFill="1" applyBorder="1" applyAlignment="1" applyProtection="1">
      <alignment horizontal="left" vertical="top" wrapText="1"/>
    </xf>
    <xf numFmtId="0" fontId="12" fillId="7" borderId="3" xfId="0" applyFont="1" applyFill="1" applyBorder="1" applyAlignment="1" applyProtection="1">
      <alignment horizontal="left" vertical="top" wrapText="1"/>
    </xf>
    <xf numFmtId="0" fontId="12" fillId="7" borderId="2" xfId="0" applyFont="1" applyFill="1" applyBorder="1" applyAlignment="1" applyProtection="1">
      <alignment horizontal="left" vertical="top" wrapText="1"/>
    </xf>
    <xf numFmtId="0" fontId="20" fillId="2" borderId="0" xfId="0" applyFont="1" applyFill="1" applyAlignment="1" applyProtection="1">
      <alignment horizontal="left" vertical="top" wrapText="1"/>
    </xf>
    <xf numFmtId="0" fontId="35" fillId="7" borderId="51" xfId="19" applyFont="1" applyFill="1" applyBorder="1" applyAlignment="1" applyProtection="1">
      <alignment horizontal="left" vertical="top"/>
    </xf>
    <xf numFmtId="0" fontId="35" fillId="7" borderId="0" xfId="19" applyFont="1" applyFill="1" applyBorder="1" applyAlignment="1" applyProtection="1">
      <alignment horizontal="left" vertical="top"/>
    </xf>
  </cellXfs>
  <cellStyles count="22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9" builtinId="8"/>
    <cellStyle name="Normal" xfId="0" builtinId="0" customBuiltin="1"/>
    <cellStyle name="Normal 2" xfId="16" xr:uid="{F6AE121F-143C-4542-B907-688807E4393F}"/>
    <cellStyle name="Normal 2 2" xfId="20" xr:uid="{51C47604-BD01-4287-BA7E-32122A7577A9}"/>
    <cellStyle name="Normal 3" xfId="17" xr:uid="{9C34F7A9-FBFF-4C6F-BA70-FFB986D341E7}"/>
    <cellStyle name="Normal 3 2" xfId="21" xr:uid="{1037B807-ADC5-453C-A476-54D04FE099DD}"/>
    <cellStyle name="Percent" xfId="18" builtinId="5"/>
    <cellStyle name="Subtitle" xfId="11" xr:uid="{E835E4D4-721F-46A3-BA8B-49750EE84C0C}"/>
    <cellStyle name="Table Heading" xfId="14" xr:uid="{22CE895A-4696-44E5-8857-07FAF86CAA46}"/>
    <cellStyle name="Table Text" xfId="12" xr:uid="{BED80E3B-1181-4968-B45C-5977006DC912}"/>
    <cellStyle name="Table Text With Lines" xfId="13" xr:uid="{187C087B-456F-4381-A907-116F141620CD}"/>
    <cellStyle name="Table Total Row" xfId="15" xr:uid="{3AF89BE4-4F52-410A-B6DF-834DB534A3C4}"/>
    <cellStyle name="Title" xfId="5" builtinId="15" customBuiltin="1"/>
    <cellStyle name="Total" xfId="10" builtinId="25" customBuiltin="1"/>
  </cellStyles>
  <dxfs count="68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numFmt numFmtId="14" formatCode="0.00%"/>
    </dxf>
    <dxf>
      <numFmt numFmtId="19" formatCode="d/mm/yyyy"/>
    </dxf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9" defaultPivotStyle="PivotStyleLight16">
    <tableStyle name="ERA Table Grid" pivot="0" count="2" xr9:uid="{9115DE90-C8C1-45DB-B4AD-74B52DFF7A75}">
      <tableStyleElement type="wholeTable" dxfId="67"/>
      <tableStyleElement type="headerRow" dxfId="66"/>
    </tableStyle>
  </tableStyles>
  <colors>
    <mruColors>
      <color rgb="FF00A0AF"/>
      <color rgb="FFFFFFFF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48268" cy="953549"/>
    <xdr:pic>
      <xdr:nvPicPr>
        <xdr:cNvPr id="2" name="Picture 1">
          <a:extLst>
            <a:ext uri="{FF2B5EF4-FFF2-40B4-BE49-F238E27FC236}">
              <a16:creationId xmlns:a16="http://schemas.microsoft.com/office/drawing/2014/main" id="{7CF0ABED-FD68-41BA-8A15-4D4EBCB37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48268" cy="95354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6A91DA-6B43-4602-A4AC-533823F4C6DD}" name="Table4_1" displayName="Table4_1" ref="G1:S6119" totalsRowShown="0">
  <autoFilter ref="G1:S6119" xr:uid="{F7DFFAB2-06F7-4538-9869-F71D1582EBBE}">
    <filterColumn colId="0">
      <filters>
        <dateGroupItem year="2025" dateTimeGrouping="year"/>
      </filters>
    </filterColumn>
    <filterColumn colId="3">
      <filters>
        <filter val="Horizon Power"/>
      </filters>
    </filterColumn>
    <filterColumn colId="7">
      <filters>
        <filter val="NQR 1"/>
        <filter val="NQR 10"/>
        <filter val="NQR 11"/>
        <filter val="NQR 12a"/>
        <filter val="NQR 12b"/>
        <filter val="NQR 13"/>
        <filter val="NQR 14"/>
        <filter val="NQR 14a"/>
        <filter val="NQR 14b"/>
        <filter val="NQR 15a"/>
        <filter val="NQR 15b"/>
        <filter val="NQR 16a"/>
        <filter val="NQR 16b"/>
        <filter val="NQR 17"/>
        <filter val="NQR 18"/>
        <filter val="NQR 19"/>
        <filter val="NQR 1A"/>
        <filter val="NQR 2"/>
        <filter val="NQR 20"/>
        <filter val="NQR 3"/>
        <filter val="NQR 4"/>
        <filter val="NQR 5"/>
        <filter val="NQR 6"/>
        <filter val="NQR 7"/>
        <filter val="NQR 7A"/>
        <filter val="NQR 8"/>
        <filter val="NQR 9"/>
      </filters>
    </filterColumn>
  </autoFilter>
  <tableColumns count="13">
    <tableColumn id="6" xr3:uid="{56218E38-EC9B-4408-9D1B-184315BC9BCE}" name="Date" dataDxfId="65"/>
    <tableColumn id="13" xr3:uid="{BC6C6076-98E6-42A5-AA27-228A76D49006}" name="Quarter"/>
    <tableColumn id="1" xr3:uid="{AC672BDE-17F8-4599-B163-9007586531AA}" name="Energy"/>
    <tableColumn id="2" xr3:uid="{DC5D7D05-BE1D-4262-BD75-D219FDA4CB17}" name="Licensee"/>
    <tableColumn id="3" xr3:uid="{DDE3DB38-904E-4ED0-8877-985D79EED9B6}" name="Indicator category"/>
    <tableColumn id="12" xr3:uid="{64F65348-8EE0-41F8-BC07-A64BBDB5AEB5}" name="Indicator subcategory"/>
    <tableColumn id="5" xr3:uid="{4CCFDB37-B66C-4C59-B7A6-7B1E99361E5F}" name="Indicator"/>
    <tableColumn id="4" xr3:uid="{BEB1DAC3-AB68-4219-BCD9-614214F4A4CD}" name="ID"/>
    <tableColumn id="9" xr3:uid="{A870396E-EC66-44DA-8A45-840BF4AEBDBA}" name="Unit"/>
    <tableColumn id="7" xr3:uid="{88C9E8E1-5D28-41F0-B245-59D0CD4ACE24}" name="Value"/>
    <tableColumn id="10" xr3:uid="{A7EE262A-2CA0-4984-9922-5BCDC1AC0682}" name="% Value" dataDxfId="64"/>
    <tableColumn id="11" xr3:uid="{6903913D-90AE-4841-9310-87FAC0FA49D9}" name="$ Value"/>
    <tableColumn id="8" xr3:uid="{3B06F5B9-254E-4368-83EC-6D2A36474301}" name="Lice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rawa.com.au/cproot/23162/2/Electricity-Compliance-Reporting-Manual-February-2023---Clean.PDF" TargetMode="External"/><Relationship Id="rId2" Type="http://schemas.openxmlformats.org/officeDocument/2006/relationships/hyperlink" Target="https://www.legislation.wa.gov.au/legislation/statutes.nsf/main_mrtitle_1349_homepage.html" TargetMode="External"/><Relationship Id="rId1" Type="http://schemas.openxmlformats.org/officeDocument/2006/relationships/hyperlink" Target="https://www.legislation.wa.gov.au/legislation/statutes.nsf/law_s53254.html&amp;view=consolidated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8F59-9152-43C2-88F6-A083A9759DC6}">
  <sheetPr>
    <pageSetUpPr autoPageBreaks="0"/>
  </sheetPr>
  <dimension ref="A1:Z413"/>
  <sheetViews>
    <sheetView tabSelected="1" zoomScale="70" zoomScaleNormal="70" workbookViewId="0">
      <pane xSplit="7" ySplit="15" topLeftCell="H195" activePane="bottomRight" state="frozen"/>
      <selection pane="topRight" activeCell="H1" sqref="H1"/>
      <selection pane="bottomLeft" activeCell="A20" sqref="A20"/>
      <selection pane="bottomRight" activeCell="D2" sqref="D2:E2"/>
    </sheetView>
  </sheetViews>
  <sheetFormatPr defaultColWidth="0" defaultRowHeight="12.75" x14ac:dyDescent="0.2"/>
  <cols>
    <col min="1" max="1" width="3.375" style="297" hidden="1" customWidth="1"/>
    <col min="2" max="2" width="8.625" style="195" customWidth="1"/>
    <col min="3" max="3" width="14" style="195" customWidth="1"/>
    <col min="4" max="4" width="40.625" style="196" customWidth="1"/>
    <col min="5" max="6" width="28.625" style="196" customWidth="1"/>
    <col min="7" max="7" width="16.625" style="196" customWidth="1"/>
    <col min="8" max="10" width="12.625" style="211" customWidth="1"/>
    <col min="11" max="11" width="5.625" style="211" customWidth="1"/>
    <col min="12" max="12" width="50.625" style="196" customWidth="1"/>
    <col min="13" max="13" width="8.625" style="196" customWidth="1"/>
    <col min="14" max="14" width="9" style="196" hidden="1" customWidth="1"/>
    <col min="15" max="15" width="70.625" style="196" hidden="1" customWidth="1"/>
    <col min="16" max="16" width="10" style="307" hidden="1" customWidth="1"/>
    <col min="17" max="17" width="30.625" style="307" hidden="1" customWidth="1"/>
    <col min="18" max="26" width="9" style="196" hidden="1" customWidth="1"/>
    <col min="27" max="16384" width="0" style="196" hidden="1"/>
  </cols>
  <sheetData>
    <row r="1" spans="2:13" ht="20.100000000000001" customHeight="1" x14ac:dyDescent="0.2">
      <c r="B1" s="296" t="s">
        <v>0</v>
      </c>
      <c r="C1" s="169"/>
      <c r="D1" s="197"/>
      <c r="E1" s="197"/>
      <c r="F1" s="197"/>
      <c r="G1" s="198"/>
      <c r="H1" s="179"/>
      <c r="I1" s="179"/>
      <c r="J1" s="179"/>
      <c r="K1" s="179"/>
      <c r="L1" s="198"/>
      <c r="M1" s="199"/>
    </row>
    <row r="2" spans="2:13" ht="15" customHeight="1" x14ac:dyDescent="0.2">
      <c r="B2" s="201" t="s">
        <v>1</v>
      </c>
      <c r="C2" s="201"/>
      <c r="D2" s="318" t="s">
        <v>943</v>
      </c>
      <c r="E2" s="319"/>
      <c r="F2" s="197" t="s">
        <v>1016</v>
      </c>
      <c r="G2" s="198"/>
      <c r="H2" s="179"/>
      <c r="I2" s="179"/>
      <c r="J2" s="179"/>
      <c r="K2" s="179"/>
      <c r="L2" s="198"/>
      <c r="M2" s="199"/>
    </row>
    <row r="3" spans="2:13" ht="15" customHeight="1" x14ac:dyDescent="0.2">
      <c r="B3" s="201" t="s">
        <v>2</v>
      </c>
      <c r="C3" s="201"/>
      <c r="D3" s="318" t="s">
        <v>938</v>
      </c>
      <c r="E3" s="319"/>
      <c r="F3" s="197" t="s">
        <v>1017</v>
      </c>
      <c r="G3" s="198"/>
      <c r="H3" s="179"/>
      <c r="I3" s="179"/>
      <c r="J3" s="179"/>
      <c r="K3" s="179"/>
      <c r="L3" s="198"/>
      <c r="M3" s="199"/>
    </row>
    <row r="4" spans="2:13" ht="15" customHeight="1" x14ac:dyDescent="0.2">
      <c r="B4" s="198"/>
      <c r="C4" s="198"/>
      <c r="D4" s="199"/>
      <c r="E4" s="199"/>
      <c r="F4" s="199"/>
      <c r="G4" s="198"/>
      <c r="H4" s="179"/>
      <c r="I4" s="179"/>
      <c r="J4" s="179"/>
      <c r="K4" s="179"/>
      <c r="L4" s="198"/>
      <c r="M4" s="199"/>
    </row>
    <row r="5" spans="2:13" ht="15" customHeight="1" x14ac:dyDescent="0.2">
      <c r="B5" s="201" t="s">
        <v>3</v>
      </c>
      <c r="C5" s="201"/>
      <c r="D5" s="324"/>
      <c r="E5" s="325"/>
      <c r="F5" s="197" t="s">
        <v>1018</v>
      </c>
      <c r="G5" s="198"/>
      <c r="H5" s="179"/>
      <c r="I5" s="179"/>
      <c r="J5" s="179"/>
      <c r="K5" s="179"/>
      <c r="L5" s="198"/>
      <c r="M5" s="199"/>
    </row>
    <row r="6" spans="2:13" ht="15" customHeight="1" x14ac:dyDescent="0.2">
      <c r="B6" s="201" t="s">
        <v>4</v>
      </c>
      <c r="C6" s="201"/>
      <c r="D6" s="324"/>
      <c r="E6" s="325"/>
      <c r="F6" s="197"/>
      <c r="G6" s="198"/>
      <c r="H6" s="179"/>
      <c r="I6" s="179"/>
      <c r="J6" s="179"/>
      <c r="K6" s="179"/>
      <c r="L6" s="198"/>
      <c r="M6" s="199"/>
    </row>
    <row r="7" spans="2:13" ht="15" customHeight="1" x14ac:dyDescent="0.2">
      <c r="B7" s="201" t="s">
        <v>5</v>
      </c>
      <c r="C7" s="201"/>
      <c r="D7" s="324"/>
      <c r="E7" s="325"/>
      <c r="F7" s="197"/>
      <c r="G7" s="198"/>
      <c r="H7" s="179"/>
      <c r="I7" s="179"/>
      <c r="J7" s="179"/>
      <c r="K7" s="179"/>
      <c r="L7" s="198"/>
      <c r="M7" s="199"/>
    </row>
    <row r="8" spans="2:13" ht="15" customHeight="1" x14ac:dyDescent="0.2">
      <c r="B8" s="201" t="s">
        <v>6</v>
      </c>
      <c r="C8" s="201"/>
      <c r="D8" s="318"/>
      <c r="E8" s="319"/>
      <c r="F8" s="197"/>
      <c r="G8" s="198"/>
      <c r="H8" s="179"/>
      <c r="I8" s="179"/>
      <c r="J8" s="179"/>
      <c r="K8" s="179"/>
      <c r="L8" s="198"/>
      <c r="M8" s="199"/>
    </row>
    <row r="9" spans="2:13" ht="15" customHeight="1" x14ac:dyDescent="0.2">
      <c r="B9" s="202"/>
      <c r="C9" s="202"/>
      <c r="D9" s="199"/>
      <c r="E9" s="199"/>
      <c r="F9" s="197"/>
      <c r="G9" s="198"/>
      <c r="H9" s="179"/>
      <c r="I9" s="179"/>
      <c r="J9" s="179"/>
      <c r="K9" s="179"/>
      <c r="L9" s="198"/>
      <c r="M9" s="199"/>
    </row>
    <row r="10" spans="2:13" ht="15" customHeight="1" x14ac:dyDescent="0.2">
      <c r="B10" s="201" t="s">
        <v>177</v>
      </c>
      <c r="C10" s="201"/>
      <c r="D10" s="199"/>
      <c r="E10" s="199"/>
      <c r="F10" s="197"/>
      <c r="G10" s="198"/>
      <c r="H10" s="331" t="s">
        <v>1014</v>
      </c>
      <c r="I10" s="331"/>
      <c r="J10" s="331"/>
      <c r="K10" s="331"/>
      <c r="L10" s="331"/>
      <c r="M10" s="199"/>
    </row>
    <row r="11" spans="2:13" ht="15" customHeight="1" x14ac:dyDescent="0.2">
      <c r="B11" s="201" t="s">
        <v>614</v>
      </c>
      <c r="C11" s="201"/>
      <c r="D11" s="332" t="s">
        <v>178</v>
      </c>
      <c r="E11" s="333"/>
      <c r="F11" s="197"/>
      <c r="G11" s="198"/>
      <c r="H11" s="331"/>
      <c r="I11" s="331"/>
      <c r="J11" s="331"/>
      <c r="K11" s="331"/>
      <c r="L11" s="331"/>
      <c r="M11" s="199"/>
    </row>
    <row r="12" spans="2:13" ht="15" customHeight="1" x14ac:dyDescent="0.2">
      <c r="B12" s="201" t="s">
        <v>613</v>
      </c>
      <c r="C12" s="201"/>
      <c r="D12" s="332" t="s">
        <v>181</v>
      </c>
      <c r="E12" s="333"/>
      <c r="F12" s="197"/>
      <c r="G12" s="198"/>
      <c r="H12" s="331" t="s">
        <v>1015</v>
      </c>
      <c r="I12" s="331"/>
      <c r="J12" s="331"/>
      <c r="K12" s="331"/>
      <c r="L12" s="331"/>
      <c r="M12" s="199"/>
    </row>
    <row r="13" spans="2:13" ht="15" customHeight="1" x14ac:dyDescent="0.2">
      <c r="B13" s="201" t="s">
        <v>179</v>
      </c>
      <c r="C13" s="201"/>
      <c r="D13" s="332" t="s">
        <v>180</v>
      </c>
      <c r="E13" s="333"/>
      <c r="F13" s="197"/>
      <c r="G13" s="198"/>
      <c r="H13" s="331"/>
      <c r="I13" s="331"/>
      <c r="J13" s="331"/>
      <c r="K13" s="331"/>
      <c r="L13" s="331"/>
      <c r="M13" s="199"/>
    </row>
    <row r="14" spans="2:13" ht="15" customHeight="1" x14ac:dyDescent="0.2">
      <c r="B14" s="202"/>
      <c r="C14" s="202"/>
      <c r="D14" s="199"/>
      <c r="E14" s="199"/>
      <c r="F14" s="199"/>
      <c r="G14" s="198"/>
      <c r="H14" s="168" t="s">
        <v>1006</v>
      </c>
      <c r="I14" s="168" t="s">
        <v>182</v>
      </c>
      <c r="J14" s="168" t="s">
        <v>183</v>
      </c>
      <c r="K14" s="168"/>
      <c r="L14" s="198"/>
      <c r="M14" s="199"/>
    </row>
    <row r="15" spans="2:13" ht="15" customHeight="1" x14ac:dyDescent="0.2">
      <c r="B15" s="169" t="s">
        <v>176</v>
      </c>
      <c r="C15" s="169" t="s">
        <v>9</v>
      </c>
      <c r="D15" s="171" t="s">
        <v>8</v>
      </c>
      <c r="E15" s="171"/>
      <c r="F15" s="171"/>
      <c r="G15" s="171" t="s">
        <v>10</v>
      </c>
      <c r="H15" s="170" t="str">
        <f>D2</f>
        <v>FY2025/26</v>
      </c>
      <c r="I15" s="170" t="str">
        <f ca="1">OFFSET(Lists!B1,MATCH(H15,Lists!B1:B11)-2,0)</f>
        <v>FY2024/25</v>
      </c>
      <c r="J15" s="170" t="str">
        <f ca="1">OFFSET(Lists!B1,MATCH(H15,Lists!B1:B11)-2,0)</f>
        <v>FY2024/25</v>
      </c>
      <c r="K15" s="170" t="s">
        <v>184</v>
      </c>
      <c r="L15" s="171" t="s">
        <v>12</v>
      </c>
      <c r="M15" s="199"/>
    </row>
    <row r="16" spans="2:13" ht="15" customHeight="1" x14ac:dyDescent="0.2">
      <c r="B16" s="204" t="s">
        <v>13</v>
      </c>
      <c r="C16" s="204"/>
      <c r="D16" s="171"/>
      <c r="E16" s="171"/>
      <c r="F16" s="171"/>
      <c r="G16" s="171"/>
      <c r="H16" s="170"/>
      <c r="I16" s="170"/>
      <c r="J16" s="170"/>
      <c r="K16" s="170"/>
      <c r="L16" s="171"/>
      <c r="M16" s="199"/>
    </row>
    <row r="17" spans="2:13" ht="15" customHeight="1" x14ac:dyDescent="0.2">
      <c r="B17" s="220"/>
      <c r="C17" s="235" t="s">
        <v>135</v>
      </c>
      <c r="D17" s="313" t="s">
        <v>562</v>
      </c>
      <c r="E17" s="314"/>
      <c r="F17" s="175"/>
      <c r="G17" s="175" t="s">
        <v>87</v>
      </c>
      <c r="H17" s="278"/>
      <c r="I17" s="267">
        <f ca="1">IF(ISNA(VLOOKUP(I$15&amp;"_"&amp;C17&amp;"_"&amp;$D$3,data,2,FALSE)),"NA",VLOOKUP(I$15&amp;"_"&amp;C17&amp;"_"&amp;$D$3,data,2,FALSE))</f>
        <v>20060</v>
      </c>
      <c r="J17" s="279"/>
      <c r="K17" s="160" t="str">
        <f t="shared" ref="K17:K21" ca="1" si="0">IF(AND(ISBLANK(J17),ISNUMBER(I17)),IF(AND(ISNUMBER(H17),I17&lt;&gt;0),H17/I17-1,""),IF(AND(ISNUMBER(H17),ISNUMBER(J17),J17&lt;&gt;0),H17/J17-1,""))</f>
        <v/>
      </c>
      <c r="L17" s="231"/>
      <c r="M17" s="199"/>
    </row>
    <row r="18" spans="2:13" ht="15" customHeight="1" x14ac:dyDescent="0.2">
      <c r="B18" s="221"/>
      <c r="C18" s="236" t="s">
        <v>136</v>
      </c>
      <c r="D18" s="313" t="s">
        <v>564</v>
      </c>
      <c r="E18" s="314"/>
      <c r="F18" s="177"/>
      <c r="G18" s="175" t="s">
        <v>87</v>
      </c>
      <c r="H18" s="278"/>
      <c r="I18" s="267">
        <f ca="1">IF(ISNA(VLOOKUP(I$15&amp;"_"&amp;C18&amp;"_"&amp;$D$3,data,2,FALSE)),"NA",VLOOKUP(I$15&amp;"_"&amp;C18&amp;"_"&amp;$D$3,data,2,FALSE))</f>
        <v>241</v>
      </c>
      <c r="J18" s="279"/>
      <c r="K18" s="160" t="str">
        <f t="shared" ca="1" si="0"/>
        <v/>
      </c>
      <c r="L18" s="231"/>
      <c r="M18" s="199"/>
    </row>
    <row r="19" spans="2:13" ht="15" customHeight="1" x14ac:dyDescent="0.2">
      <c r="B19" s="221"/>
      <c r="C19" s="236" t="s">
        <v>137</v>
      </c>
      <c r="D19" s="313" t="s">
        <v>563</v>
      </c>
      <c r="E19" s="314"/>
      <c r="F19" s="177"/>
      <c r="G19" s="175" t="s">
        <v>87</v>
      </c>
      <c r="H19" s="278"/>
      <c r="I19" s="267">
        <f ca="1">IF(ISNA(VLOOKUP(I$15&amp;"_"&amp;C19&amp;"_"&amp;$D$3,data,2,FALSE)),"NA",VLOOKUP(I$15&amp;"_"&amp;C19&amp;"_"&amp;$D$3,data,2,FALSE))</f>
        <v>29333</v>
      </c>
      <c r="J19" s="279"/>
      <c r="K19" s="160" t="str">
        <f t="shared" ca="1" si="0"/>
        <v/>
      </c>
      <c r="L19" s="231"/>
      <c r="M19" s="199"/>
    </row>
    <row r="20" spans="2:13" ht="15" customHeight="1" x14ac:dyDescent="0.2">
      <c r="B20" s="221"/>
      <c r="C20" s="236" t="s">
        <v>138</v>
      </c>
      <c r="D20" s="313" t="s">
        <v>565</v>
      </c>
      <c r="E20" s="314"/>
      <c r="F20" s="315"/>
      <c r="G20" s="175" t="s">
        <v>87</v>
      </c>
      <c r="H20" s="278"/>
      <c r="I20" s="267">
        <f ca="1">IF(ISNA(VLOOKUP(I$15&amp;"_"&amp;C20&amp;"_"&amp;$D$3,data,2,FALSE)),"NA",VLOOKUP(I$15&amp;"_"&amp;C20&amp;"_"&amp;$D$3,data,2,FALSE))</f>
        <v>73</v>
      </c>
      <c r="J20" s="279"/>
      <c r="K20" s="160" t="str">
        <f t="shared" ca="1" si="0"/>
        <v/>
      </c>
      <c r="L20" s="231"/>
      <c r="M20" s="199"/>
    </row>
    <row r="21" spans="2:13" ht="30" customHeight="1" x14ac:dyDescent="0.2">
      <c r="B21" s="221"/>
      <c r="C21" s="236" t="s">
        <v>139</v>
      </c>
      <c r="D21" s="313" t="s">
        <v>993</v>
      </c>
      <c r="E21" s="314"/>
      <c r="F21" s="177"/>
      <c r="G21" s="175" t="s">
        <v>87</v>
      </c>
      <c r="H21" s="278"/>
      <c r="I21" s="267">
        <f ca="1">IF(ISNA(VLOOKUP(I$15&amp;"_"&amp;C21&amp;"_"&amp;$D$3,data,2,FALSE)),"NA",VLOOKUP(I$15&amp;"_"&amp;C21&amp;"_"&amp;$D$3,data,2,FALSE))</f>
        <v>1217607</v>
      </c>
      <c r="J21" s="279"/>
      <c r="K21" s="160" t="str">
        <f t="shared" ca="1" si="0"/>
        <v/>
      </c>
      <c r="L21" s="231"/>
      <c r="M21" s="199"/>
    </row>
    <row r="22" spans="2:13" ht="15" customHeight="1" x14ac:dyDescent="0.2">
      <c r="B22" s="206" t="s">
        <v>300</v>
      </c>
      <c r="C22" s="203"/>
      <c r="D22" s="198"/>
      <c r="E22" s="198"/>
      <c r="F22" s="198"/>
      <c r="G22" s="178"/>
      <c r="H22" s="212"/>
      <c r="I22" s="212"/>
      <c r="J22" s="212"/>
      <c r="K22" s="212"/>
      <c r="L22" s="178"/>
      <c r="M22" s="199"/>
    </row>
    <row r="23" spans="2:13" ht="15" customHeight="1" x14ac:dyDescent="0.2">
      <c r="B23" s="260" t="s">
        <v>140</v>
      </c>
      <c r="C23" s="235" t="str">
        <f t="shared" ref="C23:C32" si="1">B23&amp;VLOOKUP(E23,feeder,2,FALSE)&amp;VLOOKUP(F23,feeder2,2,FALSE)</f>
        <v>NQR12bi</v>
      </c>
      <c r="D23" s="175" t="s">
        <v>1043</v>
      </c>
      <c r="E23" s="217" t="s">
        <v>982</v>
      </c>
      <c r="F23" s="247" t="s">
        <v>45</v>
      </c>
      <c r="G23" s="175" t="s">
        <v>87</v>
      </c>
      <c r="H23" s="278"/>
      <c r="I23" s="267">
        <f t="shared" ref="I23:I32" ca="1" si="2">IF(ISNA(VLOOKUP(I$15&amp;"_"&amp;C23&amp;"_"&amp;$D$3,data,2,FALSE)),"NA",VLOOKUP(I$15&amp;"_"&amp;C23&amp;"_"&amp;$D$3,data,2,FALSE))</f>
        <v>3807</v>
      </c>
      <c r="J23" s="279"/>
      <c r="K23" s="160" t="str">
        <f t="shared" ref="K23:K27" ca="1" si="3">IF(AND(ISBLANK(J23),ISNUMBER(I23)),IF(AND(ISNUMBER(H23),I23&lt;&gt;0),H23/I23-1,""),IF(AND(ISNUMBER(H23),ISNUMBER(J23),J23&lt;&gt;0),H23/J23-1,""))</f>
        <v/>
      </c>
      <c r="L23" s="231"/>
      <c r="M23" s="199"/>
    </row>
    <row r="24" spans="2:13" ht="15" customHeight="1" x14ac:dyDescent="0.2">
      <c r="B24" s="260" t="s">
        <v>140</v>
      </c>
      <c r="C24" s="235" t="str">
        <f t="shared" si="1"/>
        <v>NQR12ci</v>
      </c>
      <c r="D24" s="257"/>
      <c r="E24" s="218" t="s">
        <v>566</v>
      </c>
      <c r="F24" s="248" t="s">
        <v>45</v>
      </c>
      <c r="G24" s="177" t="s">
        <v>87</v>
      </c>
      <c r="H24" s="278"/>
      <c r="I24" s="267">
        <f t="shared" ca="1" si="2"/>
        <v>561826</v>
      </c>
      <c r="J24" s="279"/>
      <c r="K24" s="160" t="str">
        <f t="shared" ca="1" si="3"/>
        <v/>
      </c>
      <c r="L24" s="231"/>
      <c r="M24" s="199"/>
    </row>
    <row r="25" spans="2:13" ht="15" customHeight="1" x14ac:dyDescent="0.2">
      <c r="B25" s="260" t="s">
        <v>140</v>
      </c>
      <c r="C25" s="235" t="str">
        <f t="shared" si="1"/>
        <v>NQR12di</v>
      </c>
      <c r="D25" s="246"/>
      <c r="E25" s="218" t="s">
        <v>567</v>
      </c>
      <c r="F25" s="248" t="s">
        <v>45</v>
      </c>
      <c r="G25" s="177" t="s">
        <v>87</v>
      </c>
      <c r="H25" s="278"/>
      <c r="I25" s="267">
        <f t="shared" ca="1" si="2"/>
        <v>443683</v>
      </c>
      <c r="J25" s="279"/>
      <c r="K25" s="160" t="str">
        <f t="shared" ca="1" si="3"/>
        <v/>
      </c>
      <c r="L25" s="231"/>
      <c r="M25" s="199"/>
    </row>
    <row r="26" spans="2:13" ht="15" customHeight="1" x14ac:dyDescent="0.2">
      <c r="B26" s="260" t="s">
        <v>140</v>
      </c>
      <c r="C26" s="235" t="str">
        <f t="shared" si="1"/>
        <v>NQR12ei</v>
      </c>
      <c r="D26" s="246"/>
      <c r="E26" s="218" t="s">
        <v>568</v>
      </c>
      <c r="F26" s="248" t="s">
        <v>45</v>
      </c>
      <c r="G26" s="177" t="s">
        <v>87</v>
      </c>
      <c r="H26" s="278"/>
      <c r="I26" s="267">
        <f t="shared" ca="1" si="2"/>
        <v>72743</v>
      </c>
      <c r="J26" s="279"/>
      <c r="K26" s="160" t="str">
        <f t="shared" ca="1" si="3"/>
        <v/>
      </c>
      <c r="L26" s="231"/>
      <c r="M26" s="199"/>
    </row>
    <row r="27" spans="2:13" ht="15" customHeight="1" x14ac:dyDescent="0.2">
      <c r="B27" s="260" t="s">
        <v>140</v>
      </c>
      <c r="C27" s="235" t="str">
        <f t="shared" si="1"/>
        <v>NQR12ai</v>
      </c>
      <c r="D27" s="246"/>
      <c r="E27" s="218" t="s">
        <v>96</v>
      </c>
      <c r="F27" s="248" t="s">
        <v>45</v>
      </c>
      <c r="G27" s="177" t="s">
        <v>87</v>
      </c>
      <c r="H27" s="278"/>
      <c r="I27" s="267">
        <f t="shared" ca="1" si="2"/>
        <v>286</v>
      </c>
      <c r="J27" s="279"/>
      <c r="K27" s="160" t="str">
        <f t="shared" ca="1" si="3"/>
        <v/>
      </c>
      <c r="L27" s="231"/>
      <c r="M27" s="199"/>
    </row>
    <row r="28" spans="2:13" ht="15" customHeight="1" x14ac:dyDescent="0.2">
      <c r="B28" s="260" t="s">
        <v>140</v>
      </c>
      <c r="C28" s="235" t="str">
        <f t="shared" si="1"/>
        <v>NQR12bii</v>
      </c>
      <c r="D28" s="246"/>
      <c r="E28" s="217" t="s">
        <v>982</v>
      </c>
      <c r="F28" s="247" t="s">
        <v>51</v>
      </c>
      <c r="G28" s="175" t="s">
        <v>87</v>
      </c>
      <c r="H28" s="278"/>
      <c r="I28" s="267">
        <f t="shared" ca="1" si="2"/>
        <v>2497</v>
      </c>
      <c r="J28" s="279"/>
      <c r="K28" s="160" t="str">
        <f t="shared" ref="K28:K32" ca="1" si="4">IF(AND(ISBLANK(J28),ISNUMBER(I28)),IF(AND(ISNUMBER(H28),I28&lt;&gt;0),H28/I28-1,""),IF(AND(ISNUMBER(H28),ISNUMBER(J28),J28&lt;&gt;0),H28/J28-1,""))</f>
        <v/>
      </c>
      <c r="L28" s="231"/>
      <c r="M28" s="199"/>
    </row>
    <row r="29" spans="2:13" ht="15" customHeight="1" x14ac:dyDescent="0.2">
      <c r="B29" s="260" t="s">
        <v>140</v>
      </c>
      <c r="C29" s="235" t="str">
        <f t="shared" si="1"/>
        <v>NQR12cii</v>
      </c>
      <c r="D29" s="246"/>
      <c r="E29" s="218" t="s">
        <v>566</v>
      </c>
      <c r="F29" s="248" t="s">
        <v>51</v>
      </c>
      <c r="G29" s="177" t="s">
        <v>87</v>
      </c>
      <c r="H29" s="278"/>
      <c r="I29" s="267">
        <f t="shared" ca="1" si="2"/>
        <v>73865</v>
      </c>
      <c r="J29" s="279"/>
      <c r="K29" s="160" t="str">
        <f t="shared" ca="1" si="4"/>
        <v/>
      </c>
      <c r="L29" s="231"/>
      <c r="M29" s="199"/>
    </row>
    <row r="30" spans="2:13" ht="15" customHeight="1" x14ac:dyDescent="0.2">
      <c r="B30" s="260" t="s">
        <v>140</v>
      </c>
      <c r="C30" s="235" t="str">
        <f t="shared" si="1"/>
        <v>NQR12dii</v>
      </c>
      <c r="D30" s="246"/>
      <c r="E30" s="218" t="s">
        <v>567</v>
      </c>
      <c r="F30" s="248" t="s">
        <v>51</v>
      </c>
      <c r="G30" s="177" t="s">
        <v>87</v>
      </c>
      <c r="H30" s="278"/>
      <c r="I30" s="267">
        <f t="shared" ca="1" si="2"/>
        <v>45099</v>
      </c>
      <c r="J30" s="279"/>
      <c r="K30" s="160" t="str">
        <f t="shared" ca="1" si="4"/>
        <v/>
      </c>
      <c r="L30" s="231"/>
      <c r="M30" s="199"/>
    </row>
    <row r="31" spans="2:13" ht="15" customHeight="1" x14ac:dyDescent="0.2">
      <c r="B31" s="260" t="s">
        <v>140</v>
      </c>
      <c r="C31" s="235" t="str">
        <f t="shared" si="1"/>
        <v>NQR12eii</v>
      </c>
      <c r="D31" s="246"/>
      <c r="E31" s="218" t="s">
        <v>568</v>
      </c>
      <c r="F31" s="248" t="s">
        <v>51</v>
      </c>
      <c r="G31" s="177" t="s">
        <v>87</v>
      </c>
      <c r="H31" s="278"/>
      <c r="I31" s="267">
        <f t="shared" ca="1" si="2"/>
        <v>32232</v>
      </c>
      <c r="J31" s="279"/>
      <c r="K31" s="160" t="str">
        <f t="shared" ca="1" si="4"/>
        <v/>
      </c>
      <c r="L31" s="231"/>
      <c r="M31" s="199"/>
    </row>
    <row r="32" spans="2:13" ht="15" customHeight="1" x14ac:dyDescent="0.2">
      <c r="B32" s="260" t="s">
        <v>140</v>
      </c>
      <c r="C32" s="235" t="str">
        <f t="shared" si="1"/>
        <v>NQR12aii</v>
      </c>
      <c r="D32" s="246"/>
      <c r="E32" s="218" t="s">
        <v>96</v>
      </c>
      <c r="F32" s="248" t="s">
        <v>51</v>
      </c>
      <c r="G32" s="177" t="s">
        <v>87</v>
      </c>
      <c r="H32" s="278"/>
      <c r="I32" s="267">
        <f t="shared" ca="1" si="2"/>
        <v>31</v>
      </c>
      <c r="J32" s="279"/>
      <c r="K32" s="160" t="str">
        <f t="shared" ca="1" si="4"/>
        <v/>
      </c>
      <c r="L32" s="231"/>
      <c r="M32" s="199"/>
    </row>
    <row r="33" spans="1:17" ht="15" customHeight="1" x14ac:dyDescent="0.2">
      <c r="A33" s="298"/>
      <c r="B33" s="223"/>
      <c r="C33" s="207"/>
      <c r="D33" s="178"/>
      <c r="E33" s="202"/>
      <c r="F33" s="202"/>
      <c r="G33" s="255"/>
      <c r="H33" s="254"/>
      <c r="I33" s="254"/>
      <c r="J33" s="201"/>
      <c r="K33" s="181"/>
      <c r="L33" s="182"/>
      <c r="M33" s="199"/>
    </row>
    <row r="34" spans="1:17" ht="15" customHeight="1" x14ac:dyDescent="0.2">
      <c r="A34" s="298"/>
      <c r="B34" s="260" t="s">
        <v>140</v>
      </c>
      <c r="C34" s="235" t="str">
        <f t="shared" ref="C34:C48" si="5">B34&amp;VLOOKUP(E34,feeder,2,FALSE)&amp;VLOOKUP(F34,feeder2,2,FALSE)</f>
        <v>NQR12biii</v>
      </c>
      <c r="D34" s="175" t="s">
        <v>1043</v>
      </c>
      <c r="E34" s="217" t="s">
        <v>982</v>
      </c>
      <c r="F34" s="247" t="s">
        <v>53</v>
      </c>
      <c r="G34" s="175" t="s">
        <v>87</v>
      </c>
      <c r="H34" s="278"/>
      <c r="I34" s="267" t="str">
        <f t="shared" ref="I34:I48" ca="1" si="6">IF(ISNA(VLOOKUP(I$15&amp;"_"&amp;C34&amp;"_"&amp;$D$3,data,2,FALSE)),"NA",VLOOKUP(I$15&amp;"_"&amp;C34&amp;"_"&amp;$D$3,data,2,FALSE))</f>
        <v>NA</v>
      </c>
      <c r="J34" s="279"/>
      <c r="K34" s="160" t="str">
        <f t="shared" ref="K34:K38" ca="1" si="7">IF(AND(ISBLANK(J34),ISNUMBER(I34)),IF(AND(ISNUMBER(H34),I34&lt;&gt;0),H34/I34-1,""),IF(AND(ISNUMBER(H34),ISNUMBER(J34),J34&lt;&gt;0),H34/J34-1,""))</f>
        <v/>
      </c>
      <c r="L34" s="231"/>
      <c r="M34" s="199"/>
      <c r="Q34" s="308"/>
    </row>
    <row r="35" spans="1:17" ht="15" customHeight="1" x14ac:dyDescent="0.2">
      <c r="A35" s="298"/>
      <c r="B35" s="260" t="s">
        <v>140</v>
      </c>
      <c r="C35" s="235" t="str">
        <f t="shared" si="5"/>
        <v>NQR12ciii</v>
      </c>
      <c r="D35" s="257"/>
      <c r="E35" s="218" t="s">
        <v>566</v>
      </c>
      <c r="F35" s="248" t="s">
        <v>53</v>
      </c>
      <c r="G35" s="177" t="s">
        <v>87</v>
      </c>
      <c r="H35" s="278"/>
      <c r="I35" s="267" t="str">
        <f t="shared" ca="1" si="6"/>
        <v>NA</v>
      </c>
      <c r="J35" s="279"/>
      <c r="K35" s="160" t="str">
        <f t="shared" ca="1" si="7"/>
        <v/>
      </c>
      <c r="L35" s="231"/>
      <c r="M35" s="199"/>
      <c r="Q35" s="308"/>
    </row>
    <row r="36" spans="1:17" ht="15" customHeight="1" x14ac:dyDescent="0.2">
      <c r="A36" s="298"/>
      <c r="B36" s="260" t="s">
        <v>140</v>
      </c>
      <c r="C36" s="235" t="str">
        <f t="shared" si="5"/>
        <v>NQR12diii</v>
      </c>
      <c r="D36" s="246"/>
      <c r="E36" s="218" t="s">
        <v>567</v>
      </c>
      <c r="F36" s="248" t="s">
        <v>53</v>
      </c>
      <c r="G36" s="177" t="s">
        <v>87</v>
      </c>
      <c r="H36" s="278"/>
      <c r="I36" s="267" t="str">
        <f t="shared" ca="1" si="6"/>
        <v>NA</v>
      </c>
      <c r="J36" s="279"/>
      <c r="K36" s="160" t="str">
        <f t="shared" ca="1" si="7"/>
        <v/>
      </c>
      <c r="L36" s="231"/>
      <c r="M36" s="199"/>
      <c r="Q36" s="308"/>
    </row>
    <row r="37" spans="1:17" ht="15" customHeight="1" x14ac:dyDescent="0.2">
      <c r="A37" s="298"/>
      <c r="B37" s="260" t="s">
        <v>140</v>
      </c>
      <c r="C37" s="235" t="str">
        <f t="shared" si="5"/>
        <v>NQR12eiii</v>
      </c>
      <c r="D37" s="246"/>
      <c r="E37" s="218" t="s">
        <v>568</v>
      </c>
      <c r="F37" s="248" t="s">
        <v>53</v>
      </c>
      <c r="G37" s="177" t="s">
        <v>87</v>
      </c>
      <c r="H37" s="278"/>
      <c r="I37" s="267" t="str">
        <f t="shared" ca="1" si="6"/>
        <v>NA</v>
      </c>
      <c r="J37" s="279"/>
      <c r="K37" s="160" t="str">
        <f t="shared" ca="1" si="7"/>
        <v/>
      </c>
      <c r="L37" s="231"/>
      <c r="M37" s="199"/>
      <c r="Q37" s="308"/>
    </row>
    <row r="38" spans="1:17" ht="15" customHeight="1" x14ac:dyDescent="0.2">
      <c r="A38" s="298"/>
      <c r="B38" s="260" t="s">
        <v>140</v>
      </c>
      <c r="C38" s="235" t="str">
        <f t="shared" si="5"/>
        <v>NQR12aiii</v>
      </c>
      <c r="D38" s="246"/>
      <c r="E38" s="218" t="s">
        <v>96</v>
      </c>
      <c r="F38" s="248" t="s">
        <v>53</v>
      </c>
      <c r="G38" s="177" t="s">
        <v>87</v>
      </c>
      <c r="H38" s="278"/>
      <c r="I38" s="267" t="str">
        <f t="shared" ca="1" si="6"/>
        <v>NA</v>
      </c>
      <c r="J38" s="279"/>
      <c r="K38" s="160" t="str">
        <f t="shared" ca="1" si="7"/>
        <v/>
      </c>
      <c r="L38" s="231"/>
      <c r="M38" s="199"/>
      <c r="Q38" s="308"/>
    </row>
    <row r="39" spans="1:17" ht="15" customHeight="1" x14ac:dyDescent="0.2">
      <c r="A39" s="298"/>
      <c r="B39" s="260" t="s">
        <v>140</v>
      </c>
      <c r="C39" s="235" t="str">
        <f t="shared" si="5"/>
        <v>NQR12biv</v>
      </c>
      <c r="D39" s="246"/>
      <c r="E39" s="218" t="s">
        <v>982</v>
      </c>
      <c r="F39" s="248" t="s">
        <v>54</v>
      </c>
      <c r="G39" s="177" t="s">
        <v>87</v>
      </c>
      <c r="H39" s="278"/>
      <c r="I39" s="267">
        <f t="shared" ca="1" si="6"/>
        <v>61</v>
      </c>
      <c r="J39" s="279"/>
      <c r="K39" s="160" t="str">
        <f t="shared" ref="K39:K43" ca="1" si="8">IF(AND(ISBLANK(J39),ISNUMBER(I39)),IF(AND(ISNUMBER(H39),I39&lt;&gt;0),H39/I39-1,""),IF(AND(ISNUMBER(H39),ISNUMBER(J39),J39&lt;&gt;0),H39/J39-1,""))</f>
        <v/>
      </c>
      <c r="L39" s="231"/>
      <c r="M39" s="199"/>
      <c r="Q39" s="308"/>
    </row>
    <row r="40" spans="1:17" ht="15" customHeight="1" x14ac:dyDescent="0.2">
      <c r="A40" s="298"/>
      <c r="B40" s="260" t="s">
        <v>140</v>
      </c>
      <c r="C40" s="235" t="str">
        <f t="shared" si="5"/>
        <v>NQR12civ</v>
      </c>
      <c r="D40" s="246"/>
      <c r="E40" s="218" t="s">
        <v>566</v>
      </c>
      <c r="F40" s="248" t="s">
        <v>54</v>
      </c>
      <c r="G40" s="177" t="s">
        <v>87</v>
      </c>
      <c r="H40" s="278"/>
      <c r="I40" s="267">
        <f t="shared" ca="1" si="6"/>
        <v>323</v>
      </c>
      <c r="J40" s="279"/>
      <c r="K40" s="160" t="str">
        <f t="shared" ca="1" si="8"/>
        <v/>
      </c>
      <c r="L40" s="231"/>
      <c r="M40" s="199"/>
      <c r="Q40" s="308"/>
    </row>
    <row r="41" spans="1:17" ht="15" customHeight="1" x14ac:dyDescent="0.2">
      <c r="A41" s="298"/>
      <c r="B41" s="260" t="s">
        <v>140</v>
      </c>
      <c r="C41" s="235" t="str">
        <f t="shared" si="5"/>
        <v>NQR12div</v>
      </c>
      <c r="D41" s="246"/>
      <c r="E41" s="218" t="s">
        <v>567</v>
      </c>
      <c r="F41" s="248" t="s">
        <v>54</v>
      </c>
      <c r="G41" s="177" t="s">
        <v>87</v>
      </c>
      <c r="H41" s="278"/>
      <c r="I41" s="267">
        <f t="shared" ca="1" si="6"/>
        <v>147</v>
      </c>
      <c r="J41" s="279"/>
      <c r="K41" s="160" t="str">
        <f t="shared" ca="1" si="8"/>
        <v/>
      </c>
      <c r="L41" s="231"/>
      <c r="M41" s="199"/>
      <c r="Q41" s="308"/>
    </row>
    <row r="42" spans="1:17" ht="15" customHeight="1" x14ac:dyDescent="0.2">
      <c r="A42" s="298"/>
      <c r="B42" s="260" t="s">
        <v>140</v>
      </c>
      <c r="C42" s="235" t="str">
        <f t="shared" si="5"/>
        <v>NQR12eiv</v>
      </c>
      <c r="D42" s="246"/>
      <c r="E42" s="218" t="s">
        <v>568</v>
      </c>
      <c r="F42" s="248" t="s">
        <v>54</v>
      </c>
      <c r="G42" s="177" t="s">
        <v>87</v>
      </c>
      <c r="H42" s="278"/>
      <c r="I42" s="267">
        <f t="shared" ca="1" si="6"/>
        <v>31</v>
      </c>
      <c r="J42" s="279"/>
      <c r="K42" s="160" t="str">
        <f t="shared" ca="1" si="8"/>
        <v/>
      </c>
      <c r="L42" s="231"/>
      <c r="M42" s="199"/>
      <c r="Q42" s="308"/>
    </row>
    <row r="43" spans="1:17" ht="15" customHeight="1" x14ac:dyDescent="0.2">
      <c r="A43" s="298"/>
      <c r="B43" s="260" t="s">
        <v>140</v>
      </c>
      <c r="C43" s="235" t="str">
        <f t="shared" si="5"/>
        <v>NQR12aiv</v>
      </c>
      <c r="D43" s="246"/>
      <c r="E43" s="218" t="s">
        <v>96</v>
      </c>
      <c r="F43" s="248" t="s">
        <v>54</v>
      </c>
      <c r="G43" s="177" t="s">
        <v>87</v>
      </c>
      <c r="H43" s="278"/>
      <c r="I43" s="267" t="str">
        <f t="shared" ca="1" si="6"/>
        <v>NA</v>
      </c>
      <c r="J43" s="279"/>
      <c r="K43" s="160" t="str">
        <f t="shared" ca="1" si="8"/>
        <v/>
      </c>
      <c r="L43" s="231"/>
      <c r="M43" s="199"/>
      <c r="Q43" s="308"/>
    </row>
    <row r="44" spans="1:17" ht="15" customHeight="1" x14ac:dyDescent="0.2">
      <c r="A44" s="298"/>
      <c r="B44" s="260" t="s">
        <v>140</v>
      </c>
      <c r="C44" s="235" t="str">
        <f t="shared" si="5"/>
        <v>NQR12bv</v>
      </c>
      <c r="D44" s="246"/>
      <c r="E44" s="218" t="s">
        <v>982</v>
      </c>
      <c r="F44" s="248" t="s">
        <v>55</v>
      </c>
      <c r="G44" s="177" t="s">
        <v>87</v>
      </c>
      <c r="H44" s="278"/>
      <c r="I44" s="267">
        <f t="shared" ca="1" si="6"/>
        <v>6243</v>
      </c>
      <c r="J44" s="279"/>
      <c r="K44" s="160" t="str">
        <f t="shared" ref="K44:K48" ca="1" si="9">IF(AND(ISBLANK(J44),ISNUMBER(I44)),IF(AND(ISNUMBER(H44),I44&lt;&gt;0),H44/I44-1,""),IF(AND(ISNUMBER(H44),ISNUMBER(J44),J44&lt;&gt;0),H44/J44-1,""))</f>
        <v/>
      </c>
      <c r="L44" s="231"/>
      <c r="M44" s="199"/>
      <c r="Q44" s="308"/>
    </row>
    <row r="45" spans="1:17" ht="15" customHeight="1" x14ac:dyDescent="0.2">
      <c r="A45" s="298"/>
      <c r="B45" s="260" t="s">
        <v>140</v>
      </c>
      <c r="C45" s="235" t="str">
        <f t="shared" si="5"/>
        <v>NQR12cv</v>
      </c>
      <c r="D45" s="246"/>
      <c r="E45" s="218" t="s">
        <v>566</v>
      </c>
      <c r="F45" s="248" t="s">
        <v>55</v>
      </c>
      <c r="G45" s="177" t="s">
        <v>87</v>
      </c>
      <c r="H45" s="278"/>
      <c r="I45" s="267">
        <f t="shared" ca="1" si="6"/>
        <v>635368</v>
      </c>
      <c r="J45" s="279"/>
      <c r="K45" s="160" t="str">
        <f t="shared" ca="1" si="9"/>
        <v/>
      </c>
      <c r="L45" s="231"/>
      <c r="M45" s="199"/>
      <c r="Q45" s="308"/>
    </row>
    <row r="46" spans="1:17" ht="15" customHeight="1" x14ac:dyDescent="0.2">
      <c r="A46" s="298"/>
      <c r="B46" s="260" t="s">
        <v>140</v>
      </c>
      <c r="C46" s="235" t="str">
        <f t="shared" si="5"/>
        <v>NQR12dv</v>
      </c>
      <c r="D46" s="246"/>
      <c r="E46" s="218" t="s">
        <v>567</v>
      </c>
      <c r="F46" s="248" t="s">
        <v>55</v>
      </c>
      <c r="G46" s="177" t="s">
        <v>87</v>
      </c>
      <c r="H46" s="278"/>
      <c r="I46" s="267">
        <f t="shared" ca="1" si="6"/>
        <v>488635</v>
      </c>
      <c r="J46" s="279"/>
      <c r="K46" s="160" t="str">
        <f t="shared" ca="1" si="9"/>
        <v/>
      </c>
      <c r="L46" s="231"/>
      <c r="M46" s="199"/>
      <c r="Q46" s="308"/>
    </row>
    <row r="47" spans="1:17" ht="15" customHeight="1" x14ac:dyDescent="0.2">
      <c r="A47" s="298"/>
      <c r="B47" s="260" t="s">
        <v>140</v>
      </c>
      <c r="C47" s="235" t="str">
        <f t="shared" si="5"/>
        <v>NQR12ev</v>
      </c>
      <c r="D47" s="246"/>
      <c r="E47" s="218" t="s">
        <v>568</v>
      </c>
      <c r="F47" s="248" t="s">
        <v>55</v>
      </c>
      <c r="G47" s="177" t="s">
        <v>87</v>
      </c>
      <c r="H47" s="278"/>
      <c r="I47" s="267">
        <f t="shared" ca="1" si="6"/>
        <v>104944</v>
      </c>
      <c r="J47" s="279"/>
      <c r="K47" s="160" t="str">
        <f t="shared" ca="1" si="9"/>
        <v/>
      </c>
      <c r="L47" s="231"/>
      <c r="M47" s="199"/>
      <c r="Q47" s="308"/>
    </row>
    <row r="48" spans="1:17" ht="15" customHeight="1" x14ac:dyDescent="0.2">
      <c r="A48" s="298"/>
      <c r="B48" s="260" t="s">
        <v>140</v>
      </c>
      <c r="C48" s="235" t="str">
        <f t="shared" si="5"/>
        <v>NQR12av</v>
      </c>
      <c r="D48" s="246"/>
      <c r="E48" s="218" t="s">
        <v>96</v>
      </c>
      <c r="F48" s="248" t="s">
        <v>55</v>
      </c>
      <c r="G48" s="177" t="s">
        <v>87</v>
      </c>
      <c r="H48" s="278"/>
      <c r="I48" s="267">
        <f t="shared" ca="1" si="6"/>
        <v>317</v>
      </c>
      <c r="J48" s="279"/>
      <c r="K48" s="160" t="str">
        <f t="shared" ca="1" si="9"/>
        <v/>
      </c>
      <c r="L48" s="231"/>
      <c r="M48" s="199"/>
      <c r="Q48" s="308"/>
    </row>
    <row r="49" spans="1:17" ht="15" customHeight="1" x14ac:dyDescent="0.2">
      <c r="B49" s="172" t="s">
        <v>56</v>
      </c>
      <c r="C49" s="207"/>
      <c r="D49" s="171"/>
      <c r="E49" s="169"/>
      <c r="F49" s="169"/>
      <c r="G49" s="255"/>
      <c r="H49" s="254"/>
      <c r="I49" s="254"/>
      <c r="J49" s="201"/>
      <c r="K49" s="179"/>
      <c r="L49" s="180"/>
      <c r="M49" s="198"/>
    </row>
    <row r="50" spans="1:17" ht="15" customHeight="1" x14ac:dyDescent="0.2">
      <c r="B50" s="260" t="s">
        <v>141</v>
      </c>
      <c r="C50" s="235" t="str">
        <f>B50&amp;VLOOKUP(E50,feeder,2,FALSE)</f>
        <v>NQR13b</v>
      </c>
      <c r="D50" s="244" t="s">
        <v>1044</v>
      </c>
      <c r="E50" s="217" t="s">
        <v>982</v>
      </c>
      <c r="F50" s="247"/>
      <c r="G50" s="175" t="s">
        <v>87</v>
      </c>
      <c r="H50" s="279"/>
      <c r="I50" s="267">
        <f ca="1">IF(ISNA(VLOOKUP(I$15&amp;"_"&amp;C50&amp;"_"&amp;$D$3,data,2,FALSE)),"NA",VLOOKUP(I$15&amp;"_"&amp;C50&amp;"_"&amp;$D$3,data,2,FALSE))</f>
        <v>437</v>
      </c>
      <c r="J50" s="279"/>
      <c r="K50" s="160" t="str">
        <f t="shared" ref="K50:K53" ca="1" si="10">IF(AND(ISBLANK(J50),ISNUMBER(I50)),IF(AND(ISNUMBER(H50),I50&lt;&gt;0),H50/I50-1,""),IF(AND(ISNUMBER(H50),ISNUMBER(J50),J50&lt;&gt;0),H50/J50-1,""))</f>
        <v/>
      </c>
      <c r="L50" s="231"/>
      <c r="M50" s="199"/>
    </row>
    <row r="51" spans="1:17" ht="15" customHeight="1" x14ac:dyDescent="0.2">
      <c r="B51" s="260" t="s">
        <v>141</v>
      </c>
      <c r="C51" s="235" t="str">
        <f>B51&amp;VLOOKUP(E51,feeder,2,FALSE)</f>
        <v>NQR13c</v>
      </c>
      <c r="D51" s="245"/>
      <c r="E51" s="218" t="s">
        <v>566</v>
      </c>
      <c r="F51" s="248"/>
      <c r="G51" s="177" t="s">
        <v>87</v>
      </c>
      <c r="H51" s="279"/>
      <c r="I51" s="267">
        <f ca="1">IF(ISNA(VLOOKUP(I$15&amp;"_"&amp;C51&amp;"_"&amp;$D$3,data,2,FALSE)),"NA",VLOOKUP(I$15&amp;"_"&amp;C51&amp;"_"&amp;$D$3,data,2,FALSE))</f>
        <v>10522</v>
      </c>
      <c r="J51" s="279"/>
      <c r="K51" s="160" t="str">
        <f t="shared" ca="1" si="10"/>
        <v/>
      </c>
      <c r="L51" s="231"/>
      <c r="M51" s="199"/>
    </row>
    <row r="52" spans="1:17" ht="15" customHeight="1" x14ac:dyDescent="0.2">
      <c r="B52" s="260" t="s">
        <v>141</v>
      </c>
      <c r="C52" s="235" t="str">
        <f>B52&amp;VLOOKUP(E52,feeder,2,FALSE)</f>
        <v>NQR13d</v>
      </c>
      <c r="D52" s="249"/>
      <c r="E52" s="218" t="s">
        <v>567</v>
      </c>
      <c r="F52" s="248"/>
      <c r="G52" s="177" t="s">
        <v>87</v>
      </c>
      <c r="H52" s="279"/>
      <c r="I52" s="267">
        <f ca="1">IF(ISNA(VLOOKUP(I$15&amp;"_"&amp;C52&amp;"_"&amp;$D$3,data,2,FALSE)),"NA",VLOOKUP(I$15&amp;"_"&amp;C52&amp;"_"&amp;$D$3,data,2,FALSE))</f>
        <v>6878</v>
      </c>
      <c r="J52" s="279"/>
      <c r="K52" s="160" t="str">
        <f t="shared" ca="1" si="10"/>
        <v/>
      </c>
      <c r="L52" s="231"/>
      <c r="M52" s="199"/>
    </row>
    <row r="53" spans="1:17" ht="15" customHeight="1" x14ac:dyDescent="0.2">
      <c r="B53" s="260" t="s">
        <v>141</v>
      </c>
      <c r="C53" s="235" t="str">
        <f>B53&amp;VLOOKUP(E53,feeder,2,FALSE)</f>
        <v>NQR13e</v>
      </c>
      <c r="D53" s="249"/>
      <c r="E53" s="218" t="s">
        <v>568</v>
      </c>
      <c r="F53" s="248"/>
      <c r="G53" s="177" t="s">
        <v>87</v>
      </c>
      <c r="H53" s="279"/>
      <c r="I53" s="267">
        <f ca="1">IF(ISNA(VLOOKUP(I$15&amp;"_"&amp;C53&amp;"_"&amp;$D$3,data,2,FALSE)),"NA",VLOOKUP(I$15&amp;"_"&amp;C53&amp;"_"&amp;$D$3,data,2,FALSE))</f>
        <v>987</v>
      </c>
      <c r="J53" s="279"/>
      <c r="K53" s="160" t="str">
        <f t="shared" ca="1" si="10"/>
        <v/>
      </c>
      <c r="L53" s="231"/>
      <c r="M53" s="199"/>
    </row>
    <row r="54" spans="1:17" ht="15" customHeight="1" x14ac:dyDescent="0.2">
      <c r="B54" s="172" t="s">
        <v>306</v>
      </c>
      <c r="C54" s="169"/>
      <c r="D54" s="178"/>
      <c r="E54" s="202"/>
      <c r="F54" s="202"/>
      <c r="G54" s="178"/>
      <c r="H54" s="212"/>
      <c r="I54" s="212"/>
      <c r="J54" s="212"/>
      <c r="K54" s="184"/>
      <c r="L54" s="185"/>
      <c r="M54" s="199"/>
    </row>
    <row r="55" spans="1:17" ht="15" customHeight="1" x14ac:dyDescent="0.2">
      <c r="B55" s="261" t="s">
        <v>58</v>
      </c>
      <c r="C55" s="235" t="str">
        <f t="shared" ref="C55:C62" si="11">B55&amp;VLOOKUP(E55,feeder,2,FALSE)&amp;VLOOKUP(F55,feeder2,2,FALSE)</f>
        <v>NQR14bi</v>
      </c>
      <c r="D55" s="244" t="s">
        <v>569</v>
      </c>
      <c r="E55" s="217" t="s">
        <v>982</v>
      </c>
      <c r="F55" s="247" t="s">
        <v>45</v>
      </c>
      <c r="G55" s="175" t="s">
        <v>589</v>
      </c>
      <c r="H55" s="279"/>
      <c r="I55" s="267">
        <f t="shared" ref="I55:I62" ca="1" si="12">IF(ISNA(VLOOKUP(I$15&amp;"_"&amp;C55&amp;"_"&amp;$D$3,data,2,FALSE)),"NA",VLOOKUP(I$15&amp;"_"&amp;C55&amp;"_"&amp;$D$3,data,2,FALSE))</f>
        <v>17.38739941</v>
      </c>
      <c r="J55" s="279"/>
      <c r="K55" s="160" t="str">
        <f t="shared" ref="K55:K58" ca="1" si="13">IF(AND(ISBLANK(J55),ISNUMBER(I55)),IF(AND(ISNUMBER(H55),I55&lt;&gt;0),H55/I55-1,""),IF(AND(ISNUMBER(H55),ISNUMBER(J55),J55&lt;&gt;0),H55/J55-1,""))</f>
        <v/>
      </c>
      <c r="L55" s="231"/>
      <c r="M55" s="199"/>
    </row>
    <row r="56" spans="1:17" ht="15" customHeight="1" x14ac:dyDescent="0.2">
      <c r="B56" s="261" t="s">
        <v>58</v>
      </c>
      <c r="C56" s="235" t="str">
        <f t="shared" si="11"/>
        <v>NQR14ci</v>
      </c>
      <c r="D56" s="245"/>
      <c r="E56" s="218" t="s">
        <v>566</v>
      </c>
      <c r="F56" s="248" t="s">
        <v>45</v>
      </c>
      <c r="G56" s="175" t="s">
        <v>589</v>
      </c>
      <c r="H56" s="278"/>
      <c r="I56" s="267">
        <f t="shared" ca="1" si="12"/>
        <v>2612.4811599999998</v>
      </c>
      <c r="J56" s="279"/>
      <c r="K56" s="160" t="str">
        <f t="shared" ca="1" si="13"/>
        <v/>
      </c>
      <c r="L56" s="231"/>
      <c r="M56" s="199"/>
    </row>
    <row r="57" spans="1:17" ht="15" customHeight="1" x14ac:dyDescent="0.2">
      <c r="B57" s="261" t="s">
        <v>58</v>
      </c>
      <c r="C57" s="235" t="str">
        <f t="shared" si="11"/>
        <v>NQR14di</v>
      </c>
      <c r="D57" s="249"/>
      <c r="E57" s="218" t="s">
        <v>567</v>
      </c>
      <c r="F57" s="248" t="s">
        <v>45</v>
      </c>
      <c r="G57" s="175" t="s">
        <v>589</v>
      </c>
      <c r="H57" s="278"/>
      <c r="I57" s="267">
        <f t="shared" ca="1" si="12"/>
        <v>2187.4704430000002</v>
      </c>
      <c r="J57" s="279"/>
      <c r="K57" s="160" t="str">
        <f t="shared" ca="1" si="13"/>
        <v/>
      </c>
      <c r="L57" s="231"/>
      <c r="M57" s="199"/>
    </row>
    <row r="58" spans="1:17" ht="15" customHeight="1" x14ac:dyDescent="0.2">
      <c r="B58" s="261" t="s">
        <v>58</v>
      </c>
      <c r="C58" s="235" t="str">
        <f t="shared" si="11"/>
        <v>NQR14ei</v>
      </c>
      <c r="D58" s="249"/>
      <c r="E58" s="218" t="s">
        <v>568</v>
      </c>
      <c r="F58" s="248" t="s">
        <v>45</v>
      </c>
      <c r="G58" s="175" t="s">
        <v>589</v>
      </c>
      <c r="H58" s="278"/>
      <c r="I58" s="267">
        <f t="shared" ca="1" si="12"/>
        <v>366.94558799999999</v>
      </c>
      <c r="J58" s="279"/>
      <c r="K58" s="160" t="str">
        <f t="shared" ca="1" si="13"/>
        <v/>
      </c>
      <c r="L58" s="231"/>
      <c r="M58" s="199"/>
    </row>
    <row r="59" spans="1:17" ht="15" customHeight="1" x14ac:dyDescent="0.2">
      <c r="B59" s="261" t="s">
        <v>58</v>
      </c>
      <c r="C59" s="235" t="str">
        <f t="shared" si="11"/>
        <v>NQR14bii</v>
      </c>
      <c r="D59" s="249"/>
      <c r="E59" s="217" t="s">
        <v>982</v>
      </c>
      <c r="F59" s="247" t="s">
        <v>51</v>
      </c>
      <c r="G59" s="175" t="s">
        <v>589</v>
      </c>
      <c r="H59" s="280"/>
      <c r="I59" s="267">
        <f t="shared" ca="1" si="12"/>
        <v>515.49037750000002</v>
      </c>
      <c r="J59" s="281"/>
      <c r="K59" s="161" t="str">
        <f t="shared" ref="K59:K62" ca="1" si="14">IF(AND(ISBLANK(J59),ISNUMBER(I59)),IF(AND(ISNUMBER(H59),I59&lt;&gt;0),H59/I59-1,""),IF(AND(ISNUMBER(H59),ISNUMBER(J59),J59&lt;&gt;0),H59/J59-1,""))</f>
        <v/>
      </c>
      <c r="L59" s="234"/>
      <c r="M59" s="199"/>
    </row>
    <row r="60" spans="1:17" ht="15" customHeight="1" x14ac:dyDescent="0.2">
      <c r="B60" s="261" t="s">
        <v>58</v>
      </c>
      <c r="C60" s="235" t="str">
        <f t="shared" si="11"/>
        <v>NQR14cii</v>
      </c>
      <c r="D60" s="249"/>
      <c r="E60" s="218" t="s">
        <v>566</v>
      </c>
      <c r="F60" s="248" t="s">
        <v>51</v>
      </c>
      <c r="G60" s="175" t="s">
        <v>589</v>
      </c>
      <c r="H60" s="278"/>
      <c r="I60" s="267">
        <f t="shared" ca="1" si="12"/>
        <v>5529.7976040000003</v>
      </c>
      <c r="J60" s="279"/>
      <c r="K60" s="160" t="str">
        <f t="shared" ca="1" si="14"/>
        <v/>
      </c>
      <c r="L60" s="231"/>
      <c r="M60" s="199"/>
    </row>
    <row r="61" spans="1:17" ht="15" customHeight="1" x14ac:dyDescent="0.2">
      <c r="B61" s="261" t="s">
        <v>58</v>
      </c>
      <c r="C61" s="235" t="str">
        <f t="shared" si="11"/>
        <v>NQR14dii</v>
      </c>
      <c r="D61" s="249"/>
      <c r="E61" s="218" t="s">
        <v>567</v>
      </c>
      <c r="F61" s="248" t="s">
        <v>51</v>
      </c>
      <c r="G61" s="175" t="s">
        <v>589</v>
      </c>
      <c r="H61" s="278"/>
      <c r="I61" s="267">
        <f t="shared" ca="1" si="12"/>
        <v>2586.967337</v>
      </c>
      <c r="J61" s="279"/>
      <c r="K61" s="160" t="str">
        <f t="shared" ca="1" si="14"/>
        <v/>
      </c>
      <c r="L61" s="231"/>
      <c r="M61" s="199"/>
    </row>
    <row r="62" spans="1:17" ht="15" customHeight="1" x14ac:dyDescent="0.2">
      <c r="B62" s="261" t="s">
        <v>58</v>
      </c>
      <c r="C62" s="235" t="str">
        <f t="shared" si="11"/>
        <v>NQR14eii</v>
      </c>
      <c r="D62" s="249"/>
      <c r="E62" s="218" t="s">
        <v>568</v>
      </c>
      <c r="F62" s="248" t="s">
        <v>51</v>
      </c>
      <c r="G62" s="175" t="s">
        <v>589</v>
      </c>
      <c r="H62" s="278"/>
      <c r="I62" s="267">
        <f t="shared" ca="1" si="12"/>
        <v>811.7861901</v>
      </c>
      <c r="J62" s="279"/>
      <c r="K62" s="160" t="str">
        <f t="shared" ca="1" si="14"/>
        <v/>
      </c>
      <c r="L62" s="231"/>
      <c r="M62" s="199"/>
    </row>
    <row r="63" spans="1:17" ht="15" customHeight="1" x14ac:dyDescent="0.2">
      <c r="A63" s="298"/>
      <c r="B63" s="222"/>
      <c r="C63" s="169"/>
      <c r="D63" s="178"/>
      <c r="E63" s="202"/>
      <c r="F63" s="202"/>
      <c r="G63" s="209"/>
      <c r="H63" s="254"/>
      <c r="I63" s="254"/>
      <c r="J63" s="213"/>
      <c r="K63" s="187"/>
      <c r="L63" s="188"/>
      <c r="M63" s="199"/>
    </row>
    <row r="64" spans="1:17" ht="15" customHeight="1" x14ac:dyDescent="0.2">
      <c r="A64" s="298"/>
      <c r="B64" s="261" t="s">
        <v>58</v>
      </c>
      <c r="C64" s="235" t="str">
        <f t="shared" ref="C64:C75" si="15">B64&amp;VLOOKUP(E64,feeder,2,FALSE)&amp;VLOOKUP(F64,feeder2,2,FALSE)</f>
        <v>NQR14biii</v>
      </c>
      <c r="D64" s="244" t="s">
        <v>569</v>
      </c>
      <c r="E64" s="217" t="s">
        <v>982</v>
      </c>
      <c r="F64" s="247" t="s">
        <v>53</v>
      </c>
      <c r="G64" s="175" t="s">
        <v>589</v>
      </c>
      <c r="H64" s="279"/>
      <c r="I64" s="267" t="str">
        <f t="shared" ref="I64:I75" ca="1" si="16">IF(ISNA(VLOOKUP(I$15&amp;"_"&amp;C64&amp;"_"&amp;$D$3,data,2,FALSE)),"NA",VLOOKUP(I$15&amp;"_"&amp;C64&amp;"_"&amp;$D$3,data,2,FALSE))</f>
        <v>NA</v>
      </c>
      <c r="J64" s="279"/>
      <c r="K64" s="160" t="str">
        <f t="shared" ref="K64:K67" ca="1" si="17">IF(AND(ISBLANK(J64),ISNUMBER(I64)),IF(AND(ISNUMBER(H64),I64&lt;&gt;0),H64/I64-1,""),IF(AND(ISNUMBER(H64),ISNUMBER(J64),J64&lt;&gt;0),H64/J64-1,""))</f>
        <v/>
      </c>
      <c r="L64" s="231"/>
      <c r="M64" s="199"/>
      <c r="Q64" s="308"/>
    </row>
    <row r="65" spans="1:17" ht="15" customHeight="1" x14ac:dyDescent="0.2">
      <c r="A65" s="298"/>
      <c r="B65" s="261" t="s">
        <v>58</v>
      </c>
      <c r="C65" s="235" t="str">
        <f t="shared" si="15"/>
        <v>NQR14ciii</v>
      </c>
      <c r="D65" s="245"/>
      <c r="E65" s="218" t="s">
        <v>566</v>
      </c>
      <c r="F65" s="248" t="s">
        <v>53</v>
      </c>
      <c r="G65" s="175" t="s">
        <v>589</v>
      </c>
      <c r="H65" s="278"/>
      <c r="I65" s="267" t="str">
        <f t="shared" ca="1" si="16"/>
        <v>NA</v>
      </c>
      <c r="J65" s="279"/>
      <c r="K65" s="160" t="str">
        <f t="shared" ca="1" si="17"/>
        <v/>
      </c>
      <c r="L65" s="231"/>
      <c r="M65" s="199"/>
      <c r="Q65" s="308"/>
    </row>
    <row r="66" spans="1:17" ht="15" customHeight="1" x14ac:dyDescent="0.2">
      <c r="A66" s="298"/>
      <c r="B66" s="261" t="s">
        <v>58</v>
      </c>
      <c r="C66" s="235" t="str">
        <f t="shared" si="15"/>
        <v>NQR14diii</v>
      </c>
      <c r="D66" s="249"/>
      <c r="E66" s="218" t="s">
        <v>567</v>
      </c>
      <c r="F66" s="248" t="s">
        <v>53</v>
      </c>
      <c r="G66" s="175" t="s">
        <v>589</v>
      </c>
      <c r="H66" s="278"/>
      <c r="I66" s="267" t="str">
        <f t="shared" ca="1" si="16"/>
        <v>NA</v>
      </c>
      <c r="J66" s="279"/>
      <c r="K66" s="160" t="str">
        <f t="shared" ca="1" si="17"/>
        <v/>
      </c>
      <c r="L66" s="231"/>
      <c r="M66" s="199"/>
      <c r="Q66" s="308"/>
    </row>
    <row r="67" spans="1:17" ht="15" customHeight="1" x14ac:dyDescent="0.2">
      <c r="A67" s="298"/>
      <c r="B67" s="261" t="s">
        <v>58</v>
      </c>
      <c r="C67" s="235" t="str">
        <f t="shared" si="15"/>
        <v>NQR14eiii</v>
      </c>
      <c r="D67" s="249"/>
      <c r="E67" s="218" t="s">
        <v>568</v>
      </c>
      <c r="F67" s="248" t="s">
        <v>53</v>
      </c>
      <c r="G67" s="175" t="s">
        <v>589</v>
      </c>
      <c r="H67" s="278"/>
      <c r="I67" s="267" t="str">
        <f t="shared" ca="1" si="16"/>
        <v>NA</v>
      </c>
      <c r="J67" s="279"/>
      <c r="K67" s="160" t="str">
        <f t="shared" ca="1" si="17"/>
        <v/>
      </c>
      <c r="L67" s="231"/>
      <c r="M67" s="199"/>
      <c r="Q67" s="308"/>
    </row>
    <row r="68" spans="1:17" ht="15" customHeight="1" x14ac:dyDescent="0.2">
      <c r="A68" s="298"/>
      <c r="B68" s="261" t="s">
        <v>58</v>
      </c>
      <c r="C68" s="235" t="str">
        <f t="shared" si="15"/>
        <v>NQR14biv</v>
      </c>
      <c r="D68" s="249"/>
      <c r="E68" s="218" t="s">
        <v>982</v>
      </c>
      <c r="F68" s="248" t="s">
        <v>54</v>
      </c>
      <c r="G68" s="175" t="s">
        <v>589</v>
      </c>
      <c r="H68" s="278"/>
      <c r="I68" s="267">
        <f t="shared" ca="1" si="16"/>
        <v>211.6286418</v>
      </c>
      <c r="J68" s="279"/>
      <c r="K68" s="160" t="str">
        <f t="shared" ref="K68:K71" ca="1" si="18">IF(AND(ISBLANK(J68),ISNUMBER(I68)),IF(AND(ISNUMBER(H68),I68&lt;&gt;0),H68/I68-1,""),IF(AND(ISNUMBER(H68),ISNUMBER(J68),J68&lt;&gt;0),H68/J68-1,""))</f>
        <v/>
      </c>
      <c r="L68" s="231"/>
      <c r="M68" s="199"/>
      <c r="Q68" s="308"/>
    </row>
    <row r="69" spans="1:17" ht="15" customHeight="1" x14ac:dyDescent="0.2">
      <c r="A69" s="298"/>
      <c r="B69" s="261" t="s">
        <v>58</v>
      </c>
      <c r="C69" s="235" t="str">
        <f t="shared" si="15"/>
        <v>NQR14civ</v>
      </c>
      <c r="D69" s="249"/>
      <c r="E69" s="218" t="s">
        <v>566</v>
      </c>
      <c r="F69" s="248" t="s">
        <v>54</v>
      </c>
      <c r="G69" s="175" t="s">
        <v>589</v>
      </c>
      <c r="H69" s="278"/>
      <c r="I69" s="267">
        <f t="shared" ca="1" si="16"/>
        <v>2707.8650269999998</v>
      </c>
      <c r="J69" s="279"/>
      <c r="K69" s="160" t="str">
        <f t="shared" ca="1" si="18"/>
        <v/>
      </c>
      <c r="L69" s="231"/>
      <c r="M69" s="199"/>
      <c r="Q69" s="308"/>
    </row>
    <row r="70" spans="1:17" ht="15" customHeight="1" x14ac:dyDescent="0.2">
      <c r="A70" s="298"/>
      <c r="B70" s="261" t="s">
        <v>58</v>
      </c>
      <c r="C70" s="235" t="str">
        <f t="shared" si="15"/>
        <v>NQR14div</v>
      </c>
      <c r="D70" s="249"/>
      <c r="E70" s="218" t="s">
        <v>567</v>
      </c>
      <c r="F70" s="248" t="s">
        <v>54</v>
      </c>
      <c r="G70" s="175" t="s">
        <v>589</v>
      </c>
      <c r="H70" s="278"/>
      <c r="I70" s="267">
        <f t="shared" ca="1" si="16"/>
        <v>986.90637419999996</v>
      </c>
      <c r="J70" s="279"/>
      <c r="K70" s="160" t="str">
        <f t="shared" ca="1" si="18"/>
        <v/>
      </c>
      <c r="L70" s="231"/>
      <c r="M70" s="199"/>
      <c r="Q70" s="308"/>
    </row>
    <row r="71" spans="1:17" ht="15" customHeight="1" x14ac:dyDescent="0.2">
      <c r="A71" s="298"/>
      <c r="B71" s="261" t="s">
        <v>58</v>
      </c>
      <c r="C71" s="235" t="str">
        <f t="shared" si="15"/>
        <v>NQR14eiv</v>
      </c>
      <c r="D71" s="249"/>
      <c r="E71" s="218" t="s">
        <v>568</v>
      </c>
      <c r="F71" s="248" t="s">
        <v>54</v>
      </c>
      <c r="G71" s="175" t="s">
        <v>589</v>
      </c>
      <c r="H71" s="278"/>
      <c r="I71" s="267">
        <f t="shared" ca="1" si="16"/>
        <v>182.46394530000001</v>
      </c>
      <c r="J71" s="279"/>
      <c r="K71" s="160" t="str">
        <f t="shared" ca="1" si="18"/>
        <v/>
      </c>
      <c r="L71" s="231"/>
      <c r="M71" s="199"/>
      <c r="Q71" s="308"/>
    </row>
    <row r="72" spans="1:17" ht="15" customHeight="1" x14ac:dyDescent="0.2">
      <c r="A72" s="298"/>
      <c r="B72" s="261" t="s">
        <v>58</v>
      </c>
      <c r="C72" s="235" t="str">
        <f t="shared" si="15"/>
        <v>NQR14bv</v>
      </c>
      <c r="D72" s="249"/>
      <c r="E72" s="218" t="s">
        <v>982</v>
      </c>
      <c r="F72" s="248" t="s">
        <v>55</v>
      </c>
      <c r="G72" s="175" t="s">
        <v>589</v>
      </c>
      <c r="H72" s="278"/>
      <c r="I72" s="267">
        <f t="shared" ca="1" si="16"/>
        <v>311.9243907</v>
      </c>
      <c r="J72" s="279"/>
      <c r="K72" s="160" t="str">
        <f t="shared" ref="K72:K75" ca="1" si="19">IF(AND(ISBLANK(J72),ISNUMBER(I72)),IF(AND(ISNUMBER(H72),I72&lt;&gt;0),H72/I72-1,""),IF(AND(ISNUMBER(H72),ISNUMBER(J72),J72&lt;&gt;0),H72/J72-1,""))</f>
        <v/>
      </c>
      <c r="L72" s="231"/>
      <c r="M72" s="199"/>
      <c r="Q72" s="308"/>
    </row>
    <row r="73" spans="1:17" ht="15" customHeight="1" x14ac:dyDescent="0.2">
      <c r="A73" s="298"/>
      <c r="B73" s="261" t="s">
        <v>58</v>
      </c>
      <c r="C73" s="235" t="str">
        <f t="shared" si="15"/>
        <v>NQR14cv</v>
      </c>
      <c r="D73" s="249"/>
      <c r="E73" s="218" t="s">
        <v>566</v>
      </c>
      <c r="F73" s="248" t="s">
        <v>55</v>
      </c>
      <c r="G73" s="175" t="s">
        <v>589</v>
      </c>
      <c r="H73" s="278"/>
      <c r="I73" s="267">
        <f t="shared" ca="1" si="16"/>
        <v>5408.9860609999996</v>
      </c>
      <c r="J73" s="279"/>
      <c r="K73" s="160" t="str">
        <f t="shared" ca="1" si="19"/>
        <v/>
      </c>
      <c r="L73" s="231"/>
      <c r="M73" s="199"/>
      <c r="Q73" s="308"/>
    </row>
    <row r="74" spans="1:17" ht="15" customHeight="1" x14ac:dyDescent="0.2">
      <c r="A74" s="298"/>
      <c r="B74" s="261" t="s">
        <v>58</v>
      </c>
      <c r="C74" s="235" t="str">
        <f t="shared" si="15"/>
        <v>NQR14dv</v>
      </c>
      <c r="D74" s="249"/>
      <c r="E74" s="218" t="s">
        <v>567</v>
      </c>
      <c r="F74" s="248" t="s">
        <v>55</v>
      </c>
      <c r="G74" s="175" t="s">
        <v>589</v>
      </c>
      <c r="H74" s="278"/>
      <c r="I74" s="267">
        <f t="shared" ca="1" si="16"/>
        <v>3819.7748200000001</v>
      </c>
      <c r="J74" s="279"/>
      <c r="K74" s="160" t="str">
        <f t="shared" ca="1" si="19"/>
        <v/>
      </c>
      <c r="L74" s="231"/>
      <c r="M74" s="199"/>
      <c r="Q74" s="308"/>
    </row>
    <row r="75" spans="1:17" ht="15" customHeight="1" x14ac:dyDescent="0.2">
      <c r="A75" s="298"/>
      <c r="B75" s="261" t="s">
        <v>58</v>
      </c>
      <c r="C75" s="235" t="str">
        <f t="shared" si="15"/>
        <v>NQR14ev</v>
      </c>
      <c r="D75" s="249"/>
      <c r="E75" s="218" t="s">
        <v>568</v>
      </c>
      <c r="F75" s="248" t="s">
        <v>55</v>
      </c>
      <c r="G75" s="175" t="s">
        <v>589</v>
      </c>
      <c r="H75" s="278"/>
      <c r="I75" s="267">
        <f t="shared" ca="1" si="16"/>
        <v>998.77684039999997</v>
      </c>
      <c r="J75" s="279"/>
      <c r="K75" s="160" t="str">
        <f t="shared" ca="1" si="19"/>
        <v/>
      </c>
      <c r="L75" s="231"/>
      <c r="M75" s="199"/>
      <c r="Q75" s="308"/>
    </row>
    <row r="76" spans="1:17" ht="15" customHeight="1" x14ac:dyDescent="0.2">
      <c r="B76" s="172" t="s">
        <v>1007</v>
      </c>
      <c r="C76" s="169"/>
      <c r="D76" s="178"/>
      <c r="E76" s="202"/>
      <c r="F76" s="202"/>
      <c r="G76" s="255"/>
      <c r="H76" s="254"/>
      <c r="I76" s="254"/>
      <c r="J76" s="201"/>
      <c r="K76" s="184"/>
      <c r="L76" s="185"/>
      <c r="M76" s="199"/>
    </row>
    <row r="77" spans="1:17" ht="15" customHeight="1" x14ac:dyDescent="0.2">
      <c r="B77" s="261" t="s">
        <v>62</v>
      </c>
      <c r="C77" s="235" t="str">
        <f t="shared" ref="C77:C84" si="20">B77&amp;VLOOKUP(E77,feeder,2,FALSE)&amp;VLOOKUP(F77,feeder2,2,FALSE)</f>
        <v>NQR15bvi</v>
      </c>
      <c r="D77" s="244" t="s">
        <v>570</v>
      </c>
      <c r="E77" s="217" t="s">
        <v>982</v>
      </c>
      <c r="F77" s="247" t="s">
        <v>63</v>
      </c>
      <c r="G77" s="175" t="s">
        <v>590</v>
      </c>
      <c r="H77" s="279"/>
      <c r="I77" s="267">
        <f t="shared" ref="I77:I84" ca="1" si="21">IF(ISNA(VLOOKUP(I$15&amp;"_"&amp;C77&amp;"_"&amp;$D$3,data,2,FALSE)),"NA",VLOOKUP(I$15&amp;"_"&amp;C77&amp;"_"&amp;$D$3,data,2,FALSE))</f>
        <v>240.5997036</v>
      </c>
      <c r="J77" s="279"/>
      <c r="K77" s="160" t="str">
        <f t="shared" ref="K77:K80" ca="1" si="22">IF(AND(ISBLANK(J77),ISNUMBER(I77)),IF(AND(ISNUMBER(H77),I77&lt;&gt;0),H77/I77-1,""),IF(AND(ISNUMBER(H77),ISNUMBER(J77),J77&lt;&gt;0),H77/J77-1,""))</f>
        <v/>
      </c>
      <c r="L77" s="231"/>
      <c r="M77" s="199"/>
    </row>
    <row r="78" spans="1:17" ht="15" customHeight="1" x14ac:dyDescent="0.2">
      <c r="B78" s="261" t="s">
        <v>62</v>
      </c>
      <c r="C78" s="235" t="str">
        <f t="shared" si="20"/>
        <v>NQR15cvi</v>
      </c>
      <c r="D78" s="245"/>
      <c r="E78" s="218" t="s">
        <v>566</v>
      </c>
      <c r="F78" s="248" t="s">
        <v>63</v>
      </c>
      <c r="G78" s="175" t="s">
        <v>590</v>
      </c>
      <c r="H78" s="278"/>
      <c r="I78" s="267">
        <f t="shared" ca="1" si="21"/>
        <v>13572.935670000001</v>
      </c>
      <c r="J78" s="279"/>
      <c r="K78" s="160" t="str">
        <f t="shared" ca="1" si="22"/>
        <v/>
      </c>
      <c r="L78" s="231"/>
      <c r="M78" s="199"/>
    </row>
    <row r="79" spans="1:17" ht="15" customHeight="1" x14ac:dyDescent="0.2">
      <c r="B79" s="261" t="s">
        <v>62</v>
      </c>
      <c r="C79" s="235" t="str">
        <f t="shared" si="20"/>
        <v>NQR15dvi</v>
      </c>
      <c r="D79" s="249"/>
      <c r="E79" s="218" t="s">
        <v>567</v>
      </c>
      <c r="F79" s="248" t="s">
        <v>63</v>
      </c>
      <c r="G79" s="175" t="s">
        <v>590</v>
      </c>
      <c r="H79" s="278"/>
      <c r="I79" s="267">
        <f t="shared" ca="1" si="21"/>
        <v>13935.05186</v>
      </c>
      <c r="J79" s="279"/>
      <c r="K79" s="160" t="str">
        <f t="shared" ca="1" si="22"/>
        <v/>
      </c>
      <c r="L79" s="231"/>
      <c r="M79" s="199"/>
    </row>
    <row r="80" spans="1:17" ht="15" customHeight="1" x14ac:dyDescent="0.2">
      <c r="B80" s="261" t="s">
        <v>62</v>
      </c>
      <c r="C80" s="235" t="str">
        <f t="shared" si="20"/>
        <v>NQR15evi</v>
      </c>
      <c r="D80" s="249"/>
      <c r="E80" s="218" t="s">
        <v>568</v>
      </c>
      <c r="F80" s="248" t="s">
        <v>63</v>
      </c>
      <c r="G80" s="175" t="s">
        <v>590</v>
      </c>
      <c r="H80" s="278"/>
      <c r="I80" s="267">
        <f t="shared" ca="1" si="21"/>
        <v>3656.3127639999998</v>
      </c>
      <c r="J80" s="279"/>
      <c r="K80" s="160" t="str">
        <f t="shared" ca="1" si="22"/>
        <v/>
      </c>
      <c r="L80" s="231"/>
      <c r="M80" s="199"/>
    </row>
    <row r="81" spans="1:17" ht="15" customHeight="1" x14ac:dyDescent="0.2">
      <c r="B81" s="261" t="s">
        <v>62</v>
      </c>
      <c r="C81" s="235" t="str">
        <f t="shared" si="20"/>
        <v>NQR15bvii</v>
      </c>
      <c r="D81" s="249"/>
      <c r="E81" s="217" t="s">
        <v>982</v>
      </c>
      <c r="F81" s="247" t="s">
        <v>65</v>
      </c>
      <c r="G81" s="175" t="s">
        <v>590</v>
      </c>
      <c r="H81" s="280"/>
      <c r="I81" s="267">
        <f t="shared" ca="1" si="21"/>
        <v>0.207523766</v>
      </c>
      <c r="J81" s="281"/>
      <c r="K81" s="161" t="str">
        <f t="shared" ref="K81:K84" ca="1" si="23">IF(AND(ISBLANK(J81),ISNUMBER(I81)),IF(AND(ISNUMBER(H81),I81&lt;&gt;0),H81/I81-1,""),IF(AND(ISNUMBER(H81),ISNUMBER(J81),J81&lt;&gt;0),H81/J81-1,""))</f>
        <v/>
      </c>
      <c r="L81" s="234"/>
      <c r="M81" s="199"/>
    </row>
    <row r="82" spans="1:17" ht="15" customHeight="1" x14ac:dyDescent="0.2">
      <c r="B82" s="261" t="s">
        <v>62</v>
      </c>
      <c r="C82" s="235" t="str">
        <f t="shared" si="20"/>
        <v>NQR15cvii</v>
      </c>
      <c r="D82" s="249"/>
      <c r="E82" s="218" t="s">
        <v>566</v>
      </c>
      <c r="F82" s="248" t="s">
        <v>65</v>
      </c>
      <c r="G82" s="175" t="s">
        <v>590</v>
      </c>
      <c r="H82" s="278"/>
      <c r="I82" s="267">
        <f t="shared" ca="1" si="21"/>
        <v>4676.9933490000003</v>
      </c>
      <c r="J82" s="279"/>
      <c r="K82" s="160" t="str">
        <f t="shared" ca="1" si="23"/>
        <v/>
      </c>
      <c r="L82" s="231"/>
      <c r="M82" s="199"/>
    </row>
    <row r="83" spans="1:17" ht="15" customHeight="1" x14ac:dyDescent="0.2">
      <c r="B83" s="261" t="s">
        <v>62</v>
      </c>
      <c r="C83" s="235" t="str">
        <f t="shared" si="20"/>
        <v>NQR15dvii</v>
      </c>
      <c r="D83" s="249"/>
      <c r="E83" s="218" t="s">
        <v>567</v>
      </c>
      <c r="F83" s="248" t="s">
        <v>65</v>
      </c>
      <c r="G83" s="175" t="s">
        <v>590</v>
      </c>
      <c r="H83" s="278"/>
      <c r="I83" s="267">
        <f t="shared" ca="1" si="21"/>
        <v>11994.77146</v>
      </c>
      <c r="J83" s="279"/>
      <c r="K83" s="160" t="str">
        <f t="shared" ca="1" si="23"/>
        <v/>
      </c>
      <c r="L83" s="231"/>
      <c r="M83" s="199"/>
    </row>
    <row r="84" spans="1:17" ht="15" customHeight="1" x14ac:dyDescent="0.2">
      <c r="B84" s="261" t="s">
        <v>62</v>
      </c>
      <c r="C84" s="235" t="str">
        <f t="shared" si="20"/>
        <v>NQR15evii</v>
      </c>
      <c r="D84" s="249"/>
      <c r="E84" s="218" t="s">
        <v>568</v>
      </c>
      <c r="F84" s="248" t="s">
        <v>65</v>
      </c>
      <c r="G84" s="175" t="s">
        <v>590</v>
      </c>
      <c r="H84" s="278"/>
      <c r="I84" s="267">
        <f t="shared" ca="1" si="21"/>
        <v>49232.02766</v>
      </c>
      <c r="J84" s="279"/>
      <c r="K84" s="160" t="str">
        <f t="shared" ca="1" si="23"/>
        <v/>
      </c>
      <c r="L84" s="231"/>
      <c r="M84" s="199"/>
    </row>
    <row r="85" spans="1:17" ht="15" customHeight="1" x14ac:dyDescent="0.2">
      <c r="A85" s="298"/>
      <c r="B85" s="222"/>
      <c r="C85" s="169"/>
      <c r="D85" s="178"/>
      <c r="E85" s="202"/>
      <c r="F85" s="202"/>
      <c r="G85" s="210"/>
      <c r="H85" s="254"/>
      <c r="I85" s="254"/>
      <c r="J85" s="214"/>
      <c r="K85" s="190"/>
      <c r="L85" s="191"/>
      <c r="M85" s="199"/>
    </row>
    <row r="86" spans="1:17" ht="15" customHeight="1" x14ac:dyDescent="0.2">
      <c r="A86" s="298"/>
      <c r="B86" s="261" t="s">
        <v>62</v>
      </c>
      <c r="C86" s="235" t="str">
        <f t="shared" ref="C86:C97" si="24">B86&amp;VLOOKUP(E86,feeder,2,FALSE)&amp;VLOOKUP(F86,feeder2,2,FALSE)</f>
        <v>NQR15biii</v>
      </c>
      <c r="D86" s="244" t="s">
        <v>570</v>
      </c>
      <c r="E86" s="217" t="s">
        <v>982</v>
      </c>
      <c r="F86" s="247" t="s">
        <v>53</v>
      </c>
      <c r="G86" s="175" t="s">
        <v>590</v>
      </c>
      <c r="H86" s="280"/>
      <c r="I86" s="267" t="str">
        <f t="shared" ref="I86:I97" ca="1" si="25">IF(ISNA(VLOOKUP(I$15&amp;"_"&amp;C86&amp;"_"&amp;$D$3,data,2,FALSE)),"NA",VLOOKUP(I$15&amp;"_"&amp;C86&amp;"_"&amp;$D$3,data,2,FALSE))</f>
        <v>NA</v>
      </c>
      <c r="J86" s="281"/>
      <c r="K86" s="161" t="str">
        <f t="shared" ref="K86:K89" ca="1" si="26">IF(AND(ISBLANK(J86),ISNUMBER(I86)),IF(AND(ISNUMBER(H86),I86&lt;&gt;0),H86/I86-1,""),IF(AND(ISNUMBER(H86),ISNUMBER(J86),J86&lt;&gt;0),H86/J86-1,""))</f>
        <v/>
      </c>
      <c r="L86" s="234"/>
      <c r="M86" s="199"/>
      <c r="Q86" s="308"/>
    </row>
    <row r="87" spans="1:17" ht="15" customHeight="1" x14ac:dyDescent="0.2">
      <c r="A87" s="298"/>
      <c r="B87" s="261" t="s">
        <v>62</v>
      </c>
      <c r="C87" s="235" t="str">
        <f t="shared" si="24"/>
        <v>NQR15ciii</v>
      </c>
      <c r="D87" s="245"/>
      <c r="E87" s="218" t="s">
        <v>566</v>
      </c>
      <c r="F87" s="248" t="s">
        <v>53</v>
      </c>
      <c r="G87" s="175" t="s">
        <v>590</v>
      </c>
      <c r="H87" s="278"/>
      <c r="I87" s="267" t="str">
        <f t="shared" ca="1" si="25"/>
        <v>NA</v>
      </c>
      <c r="J87" s="279"/>
      <c r="K87" s="160" t="str">
        <f t="shared" ca="1" si="26"/>
        <v/>
      </c>
      <c r="L87" s="231"/>
      <c r="M87" s="199"/>
      <c r="Q87" s="308"/>
    </row>
    <row r="88" spans="1:17" ht="15" customHeight="1" x14ac:dyDescent="0.2">
      <c r="A88" s="298"/>
      <c r="B88" s="261" t="s">
        <v>62</v>
      </c>
      <c r="C88" s="235" t="str">
        <f t="shared" si="24"/>
        <v>NQR15diii</v>
      </c>
      <c r="D88" s="249"/>
      <c r="E88" s="218" t="s">
        <v>567</v>
      </c>
      <c r="F88" s="248" t="s">
        <v>53</v>
      </c>
      <c r="G88" s="175" t="s">
        <v>590</v>
      </c>
      <c r="H88" s="278"/>
      <c r="I88" s="267" t="str">
        <f t="shared" ca="1" si="25"/>
        <v>NA</v>
      </c>
      <c r="J88" s="279"/>
      <c r="K88" s="160" t="str">
        <f t="shared" ca="1" si="26"/>
        <v/>
      </c>
      <c r="L88" s="231"/>
      <c r="M88" s="199"/>
      <c r="Q88" s="308"/>
    </row>
    <row r="89" spans="1:17" ht="15" customHeight="1" x14ac:dyDescent="0.2">
      <c r="A89" s="298"/>
      <c r="B89" s="261" t="s">
        <v>62</v>
      </c>
      <c r="C89" s="235" t="str">
        <f t="shared" si="24"/>
        <v>NQR15eiii</v>
      </c>
      <c r="D89" s="249"/>
      <c r="E89" s="218" t="s">
        <v>568</v>
      </c>
      <c r="F89" s="248" t="s">
        <v>53</v>
      </c>
      <c r="G89" s="175" t="s">
        <v>590</v>
      </c>
      <c r="H89" s="278"/>
      <c r="I89" s="267" t="str">
        <f t="shared" ca="1" si="25"/>
        <v>NA</v>
      </c>
      <c r="J89" s="279"/>
      <c r="K89" s="160" t="str">
        <f t="shared" ca="1" si="26"/>
        <v/>
      </c>
      <c r="L89" s="231"/>
      <c r="M89" s="199"/>
      <c r="Q89" s="308"/>
    </row>
    <row r="90" spans="1:17" ht="15" customHeight="1" x14ac:dyDescent="0.2">
      <c r="A90" s="298"/>
      <c r="B90" s="261" t="s">
        <v>62</v>
      </c>
      <c r="C90" s="235" t="str">
        <f t="shared" si="24"/>
        <v>NQR15biv</v>
      </c>
      <c r="D90" s="249"/>
      <c r="E90" s="217" t="s">
        <v>982</v>
      </c>
      <c r="F90" s="247" t="s">
        <v>54</v>
      </c>
      <c r="G90" s="175" t="s">
        <v>590</v>
      </c>
      <c r="H90" s="280"/>
      <c r="I90" s="267">
        <f t="shared" ca="1" si="25"/>
        <v>135.46472249999999</v>
      </c>
      <c r="J90" s="281"/>
      <c r="K90" s="161" t="str">
        <f t="shared" ref="K90:K93" ca="1" si="27">IF(AND(ISBLANK(J90),ISNUMBER(I90)),IF(AND(ISNUMBER(H90),I90&lt;&gt;0),H90/I90-1,""),IF(AND(ISNUMBER(H90),ISNUMBER(J90),J90&lt;&gt;0),H90/J90-1,""))</f>
        <v/>
      </c>
      <c r="L90" s="234"/>
      <c r="M90" s="199"/>
      <c r="Q90" s="308"/>
    </row>
    <row r="91" spans="1:17" ht="15" customHeight="1" x14ac:dyDescent="0.2">
      <c r="A91" s="298"/>
      <c r="B91" s="261" t="s">
        <v>62</v>
      </c>
      <c r="C91" s="235" t="str">
        <f t="shared" si="24"/>
        <v>NQR15civ</v>
      </c>
      <c r="D91" s="249"/>
      <c r="E91" s="218" t="s">
        <v>566</v>
      </c>
      <c r="F91" s="248" t="s">
        <v>54</v>
      </c>
      <c r="G91" s="175" t="s">
        <v>590</v>
      </c>
      <c r="H91" s="278"/>
      <c r="I91" s="267">
        <f t="shared" ca="1" si="25"/>
        <v>4773.9988389999999</v>
      </c>
      <c r="J91" s="279"/>
      <c r="K91" s="160" t="str">
        <f t="shared" ca="1" si="27"/>
        <v/>
      </c>
      <c r="L91" s="231"/>
      <c r="M91" s="199"/>
      <c r="Q91" s="308"/>
    </row>
    <row r="92" spans="1:17" ht="15" customHeight="1" x14ac:dyDescent="0.2">
      <c r="A92" s="298"/>
      <c r="B92" s="261" t="s">
        <v>62</v>
      </c>
      <c r="C92" s="235" t="str">
        <f t="shared" si="24"/>
        <v>NQR15div</v>
      </c>
      <c r="D92" s="249"/>
      <c r="E92" s="218" t="s">
        <v>567</v>
      </c>
      <c r="F92" s="248" t="s">
        <v>54</v>
      </c>
      <c r="G92" s="175" t="s">
        <v>590</v>
      </c>
      <c r="H92" s="278"/>
      <c r="I92" s="267">
        <f t="shared" ca="1" si="25"/>
        <v>11587.874980000001</v>
      </c>
      <c r="J92" s="279"/>
      <c r="K92" s="160" t="str">
        <f t="shared" ca="1" si="27"/>
        <v/>
      </c>
      <c r="L92" s="231"/>
      <c r="M92" s="199"/>
      <c r="Q92" s="308"/>
    </row>
    <row r="93" spans="1:17" ht="15" customHeight="1" x14ac:dyDescent="0.2">
      <c r="A93" s="298"/>
      <c r="B93" s="261" t="s">
        <v>62</v>
      </c>
      <c r="C93" s="235" t="str">
        <f t="shared" si="24"/>
        <v>NQR15eiv</v>
      </c>
      <c r="D93" s="249"/>
      <c r="E93" s="218" t="s">
        <v>568</v>
      </c>
      <c r="F93" s="248" t="s">
        <v>54</v>
      </c>
      <c r="G93" s="175" t="s">
        <v>590</v>
      </c>
      <c r="H93" s="278"/>
      <c r="I93" s="267">
        <f t="shared" ca="1" si="25"/>
        <v>50131.261460000002</v>
      </c>
      <c r="J93" s="279"/>
      <c r="K93" s="160" t="str">
        <f t="shared" ca="1" si="27"/>
        <v/>
      </c>
      <c r="L93" s="231"/>
      <c r="M93" s="199"/>
      <c r="Q93" s="308"/>
    </row>
    <row r="94" spans="1:17" ht="15" customHeight="1" x14ac:dyDescent="0.2">
      <c r="A94" s="298"/>
      <c r="B94" s="261" t="s">
        <v>62</v>
      </c>
      <c r="C94" s="235" t="str">
        <f t="shared" si="24"/>
        <v>NQR15bv</v>
      </c>
      <c r="D94" s="249"/>
      <c r="E94" s="217" t="s">
        <v>982</v>
      </c>
      <c r="F94" s="247" t="s">
        <v>55</v>
      </c>
      <c r="G94" s="175" t="s">
        <v>590</v>
      </c>
      <c r="H94" s="280"/>
      <c r="I94" s="267">
        <f t="shared" ca="1" si="25"/>
        <v>100.66215440000001</v>
      </c>
      <c r="J94" s="281"/>
      <c r="K94" s="161" t="str">
        <f t="shared" ref="K94:K97" ca="1" si="28">IF(AND(ISBLANK(J94),ISNUMBER(I94)),IF(AND(ISNUMBER(H94),I94&lt;&gt;0),H94/I94-1,""),IF(AND(ISNUMBER(H94),ISNUMBER(J94),J94&lt;&gt;0),H94/J94-1,""))</f>
        <v/>
      </c>
      <c r="L94" s="234"/>
      <c r="M94" s="199"/>
      <c r="Q94" s="308"/>
    </row>
    <row r="95" spans="1:17" ht="15" customHeight="1" x14ac:dyDescent="0.2">
      <c r="A95" s="298"/>
      <c r="B95" s="261" t="s">
        <v>62</v>
      </c>
      <c r="C95" s="235" t="str">
        <f t="shared" si="24"/>
        <v>NQR15cv</v>
      </c>
      <c r="D95" s="249"/>
      <c r="E95" s="218" t="s">
        <v>566</v>
      </c>
      <c r="F95" s="247" t="s">
        <v>55</v>
      </c>
      <c r="G95" s="175" t="s">
        <v>590</v>
      </c>
      <c r="H95" s="278"/>
      <c r="I95" s="267">
        <f t="shared" ca="1" si="25"/>
        <v>13284.885130000001</v>
      </c>
      <c r="J95" s="279"/>
      <c r="K95" s="160" t="str">
        <f t="shared" ca="1" si="28"/>
        <v/>
      </c>
      <c r="L95" s="231"/>
      <c r="M95" s="199"/>
      <c r="Q95" s="308"/>
    </row>
    <row r="96" spans="1:17" ht="15" customHeight="1" x14ac:dyDescent="0.2">
      <c r="A96" s="298"/>
      <c r="B96" s="261" t="s">
        <v>62</v>
      </c>
      <c r="C96" s="235" t="str">
        <f t="shared" si="24"/>
        <v>NQR15dv</v>
      </c>
      <c r="D96" s="249"/>
      <c r="E96" s="218" t="s">
        <v>567</v>
      </c>
      <c r="F96" s="247" t="s">
        <v>55</v>
      </c>
      <c r="G96" s="175" t="s">
        <v>590</v>
      </c>
      <c r="H96" s="278"/>
      <c r="I96" s="267">
        <f t="shared" ca="1" si="25"/>
        <v>14206.21349</v>
      </c>
      <c r="J96" s="279"/>
      <c r="K96" s="160" t="str">
        <f t="shared" ca="1" si="28"/>
        <v/>
      </c>
      <c r="L96" s="231"/>
      <c r="M96" s="199"/>
      <c r="Q96" s="308"/>
    </row>
    <row r="97" spans="1:17" ht="15" customHeight="1" x14ac:dyDescent="0.2">
      <c r="A97" s="298"/>
      <c r="B97" s="261" t="s">
        <v>62</v>
      </c>
      <c r="C97" s="235" t="str">
        <f t="shared" si="24"/>
        <v>NQR15ev</v>
      </c>
      <c r="D97" s="249"/>
      <c r="E97" s="218" t="s">
        <v>568</v>
      </c>
      <c r="F97" s="247" t="s">
        <v>55</v>
      </c>
      <c r="G97" s="175" t="s">
        <v>590</v>
      </c>
      <c r="H97" s="278"/>
      <c r="I97" s="267">
        <f t="shared" ca="1" si="25"/>
        <v>3088.5392280000001</v>
      </c>
      <c r="J97" s="279"/>
      <c r="K97" s="160" t="str">
        <f t="shared" ca="1" si="28"/>
        <v/>
      </c>
      <c r="L97" s="231"/>
      <c r="M97" s="199"/>
      <c r="Q97" s="308"/>
    </row>
    <row r="98" spans="1:17" ht="15" customHeight="1" x14ac:dyDescent="0.2">
      <c r="B98" s="172" t="s">
        <v>984</v>
      </c>
      <c r="C98" s="169"/>
      <c r="D98" s="169"/>
      <c r="E98" s="169"/>
      <c r="F98" s="169"/>
      <c r="G98" s="255"/>
      <c r="H98" s="254"/>
      <c r="I98" s="254"/>
      <c r="J98" s="201"/>
      <c r="K98" s="189"/>
      <c r="L98" s="186"/>
      <c r="M98" s="198"/>
    </row>
    <row r="99" spans="1:17" ht="15" customHeight="1" x14ac:dyDescent="0.2">
      <c r="A99" s="298"/>
      <c r="B99" s="221" t="s">
        <v>69</v>
      </c>
      <c r="C99" s="235" t="str">
        <f>B99&amp;"ai"</f>
        <v>NQR16ai</v>
      </c>
      <c r="D99" s="313" t="s">
        <v>588</v>
      </c>
      <c r="E99" s="314"/>
      <c r="F99" s="315"/>
      <c r="G99" s="175" t="s">
        <v>87</v>
      </c>
      <c r="H99" s="279"/>
      <c r="I99" s="267">
        <f t="shared" ref="I99:I106" ca="1" si="29">IF(ISNA(VLOOKUP(I$15&amp;"_"&amp;C99&amp;"_"&amp;$D$3,data,2,FALSE)),"NA",VLOOKUP(I$15&amp;"_"&amp;C99&amp;"_"&amp;$D$3,data,2,FALSE))</f>
        <v>292</v>
      </c>
      <c r="J99" s="279"/>
      <c r="K99" s="160" t="str">
        <f t="shared" ref="K99:K102" ca="1" si="30">IF(AND(ISBLANK(J99),ISNUMBER(I99)),IF(AND(ISNUMBER(H99),I99&lt;&gt;0),H99/I99-1,""),IF(AND(ISNUMBER(H99),ISNUMBER(J99),J99&lt;&gt;0),H99/J99-1,""))</f>
        <v/>
      </c>
      <c r="L99" s="233"/>
      <c r="M99" s="199"/>
      <c r="Q99" s="308"/>
    </row>
    <row r="100" spans="1:17" ht="15" customHeight="1" x14ac:dyDescent="0.2">
      <c r="A100" s="298"/>
      <c r="B100" s="221" t="s">
        <v>69</v>
      </c>
      <c r="C100" s="235" t="str">
        <f>B100&amp;"bi"</f>
        <v>NQR16bi</v>
      </c>
      <c r="D100" s="313" t="s">
        <v>587</v>
      </c>
      <c r="E100" s="314"/>
      <c r="F100" s="315"/>
      <c r="G100" s="175" t="s">
        <v>591</v>
      </c>
      <c r="H100" s="279"/>
      <c r="I100" s="267">
        <f t="shared" ca="1" si="29"/>
        <v>8080</v>
      </c>
      <c r="J100" s="279"/>
      <c r="K100" s="160" t="str">
        <f t="shared" ca="1" si="30"/>
        <v/>
      </c>
      <c r="L100" s="233"/>
      <c r="M100" s="199"/>
      <c r="Q100" s="308"/>
    </row>
    <row r="101" spans="1:17" ht="15" customHeight="1" x14ac:dyDescent="0.2">
      <c r="A101" s="298"/>
      <c r="B101" s="221" t="s">
        <v>69</v>
      </c>
      <c r="C101" s="235" t="str">
        <f>B101&amp;"aii"</f>
        <v>NQR16aii</v>
      </c>
      <c r="D101" s="313" t="s">
        <v>592</v>
      </c>
      <c r="E101" s="314"/>
      <c r="F101" s="315"/>
      <c r="G101" s="175" t="s">
        <v>87</v>
      </c>
      <c r="H101" s="279"/>
      <c r="I101" s="267">
        <f t="shared" ca="1" si="29"/>
        <v>71038</v>
      </c>
      <c r="J101" s="279"/>
      <c r="K101" s="160" t="str">
        <f t="shared" ca="1" si="30"/>
        <v/>
      </c>
      <c r="L101" s="233"/>
      <c r="M101" s="199"/>
      <c r="Q101" s="308"/>
    </row>
    <row r="102" spans="1:17" ht="15" customHeight="1" x14ac:dyDescent="0.2">
      <c r="A102" s="298"/>
      <c r="B102" s="221" t="s">
        <v>69</v>
      </c>
      <c r="C102" s="235" t="str">
        <f>B102&amp;"bii"</f>
        <v>NQR16bii</v>
      </c>
      <c r="D102" s="313" t="s">
        <v>593</v>
      </c>
      <c r="E102" s="314"/>
      <c r="F102" s="315"/>
      <c r="G102" s="175" t="s">
        <v>591</v>
      </c>
      <c r="H102" s="279"/>
      <c r="I102" s="267">
        <f t="shared" ca="1" si="29"/>
        <v>11453</v>
      </c>
      <c r="J102" s="279"/>
      <c r="K102" s="160" t="str">
        <f t="shared" ca="1" si="30"/>
        <v/>
      </c>
      <c r="L102" s="233"/>
      <c r="M102" s="199"/>
      <c r="Q102" s="308"/>
    </row>
    <row r="103" spans="1:17" ht="15" customHeight="1" x14ac:dyDescent="0.2">
      <c r="B103" s="221"/>
      <c r="C103" s="235" t="s">
        <v>80</v>
      </c>
      <c r="D103" s="313" t="s">
        <v>1008</v>
      </c>
      <c r="E103" s="314"/>
      <c r="F103" s="315"/>
      <c r="G103" s="175" t="s">
        <v>87</v>
      </c>
      <c r="H103" s="279"/>
      <c r="I103" s="267">
        <f t="shared" ca="1" si="29"/>
        <v>793079</v>
      </c>
      <c r="J103" s="279"/>
      <c r="K103" s="160" t="str">
        <f t="shared" ref="K103:K105" ca="1" si="31">IF(AND(ISBLANK(J103),ISNUMBER(I103)),IF(AND(ISNUMBER(H103),I103&lt;&gt;0),H103/I103-1,""),IF(AND(ISNUMBER(H103),ISNUMBER(J103),J103&lt;&gt;0),H103/J103-1,""))</f>
        <v/>
      </c>
      <c r="L103" s="233"/>
      <c r="M103" s="199"/>
    </row>
    <row r="104" spans="1:17" ht="15" customHeight="1" x14ac:dyDescent="0.2">
      <c r="B104" s="221"/>
      <c r="C104" s="235" t="s">
        <v>77</v>
      </c>
      <c r="D104" s="173" t="s">
        <v>596</v>
      </c>
      <c r="E104" s="176"/>
      <c r="F104" s="175"/>
      <c r="G104" s="175" t="s">
        <v>594</v>
      </c>
      <c r="H104" s="278"/>
      <c r="I104" s="267">
        <f t="shared" ca="1" si="29"/>
        <v>255064</v>
      </c>
      <c r="J104" s="279"/>
      <c r="K104" s="160" t="str">
        <f ca="1">IF(AND(ISBLANK(J104),ISNUMBER(I104)),IF(AND(ISNUMBER(H104),I104&lt;&gt;0),H104/I104-1,""),IF(AND(ISNUMBER(H104),ISNUMBER(J104),J104&lt;&gt;0),H104/J104-1,""))</f>
        <v/>
      </c>
      <c r="L104" s="231"/>
      <c r="M104" s="199"/>
    </row>
    <row r="105" spans="1:17" ht="15" customHeight="1" x14ac:dyDescent="0.2">
      <c r="B105" s="221"/>
      <c r="C105" s="235" t="s">
        <v>82</v>
      </c>
      <c r="D105" s="313" t="s">
        <v>598</v>
      </c>
      <c r="E105" s="314"/>
      <c r="F105" s="175"/>
      <c r="G105" s="224" t="s">
        <v>595</v>
      </c>
      <c r="H105" s="279"/>
      <c r="I105" s="267">
        <f t="shared" ca="1" si="29"/>
        <v>3897.6</v>
      </c>
      <c r="J105" s="279"/>
      <c r="K105" s="160" t="str">
        <f t="shared" ca="1" si="31"/>
        <v/>
      </c>
      <c r="L105" s="231"/>
      <c r="M105" s="199"/>
    </row>
    <row r="106" spans="1:17" ht="19.5" customHeight="1" x14ac:dyDescent="0.2">
      <c r="B106" s="221"/>
      <c r="C106" s="235" t="s">
        <v>75</v>
      </c>
      <c r="D106" s="313" t="s">
        <v>597</v>
      </c>
      <c r="E106" s="314"/>
      <c r="F106" s="175"/>
      <c r="G106" s="175" t="s">
        <v>952</v>
      </c>
      <c r="H106" s="282"/>
      <c r="I106" s="268">
        <f t="shared" ca="1" si="29"/>
        <v>4.5359999999999998E-2</v>
      </c>
      <c r="J106" s="282"/>
      <c r="K106" s="161" t="str">
        <f ca="1">IF(AND(ISBLANK(J106),ISNUMBER(I106)),IF(AND(ISNUMBER(H106),I106&lt;&gt;0),H106/I106-1,""),IF(AND(ISNUMBER(H106),ISNUMBER(J106),J106&lt;&gt;0),H106/J106-1,""))</f>
        <v/>
      </c>
      <c r="L106" s="234"/>
      <c r="M106" s="199"/>
    </row>
    <row r="107" spans="1:17" ht="15" customHeight="1" x14ac:dyDescent="0.2">
      <c r="B107" s="172" t="s">
        <v>992</v>
      </c>
      <c r="C107" s="207"/>
      <c r="D107" s="198"/>
      <c r="E107" s="198"/>
      <c r="F107" s="198"/>
      <c r="G107" s="198"/>
      <c r="H107" s="179"/>
      <c r="I107" s="179"/>
      <c r="J107" s="179"/>
      <c r="K107" s="179"/>
      <c r="L107" s="180"/>
      <c r="M107" s="199"/>
    </row>
    <row r="108" spans="1:17" ht="15" customHeight="1" x14ac:dyDescent="0.2">
      <c r="B108" s="220" t="s">
        <v>86</v>
      </c>
      <c r="C108" s="235" t="s">
        <v>86</v>
      </c>
      <c r="D108" s="313" t="s">
        <v>987</v>
      </c>
      <c r="E108" s="314"/>
      <c r="F108" s="315"/>
      <c r="G108" s="175" t="s">
        <v>87</v>
      </c>
      <c r="H108" s="279"/>
      <c r="I108" s="267">
        <f ca="1">IF(ISNA(VLOOKUP(I$15&amp;"_"&amp;C108&amp;"_"&amp;$D$3,data,2,FALSE)),"NA",VLOOKUP(I$15&amp;"_"&amp;C108&amp;"_"&amp;$D$3,data,2,FALSE))</f>
        <v>61901</v>
      </c>
      <c r="J108" s="279"/>
      <c r="K108" s="160" t="str">
        <f t="shared" ref="K108:K111" ca="1" si="32">IF(AND(ISBLANK(J108),ISNUMBER(I108)),IF(AND(ISNUMBER(H108),I108&lt;&gt;0),H108/I108-1,""),IF(AND(ISNUMBER(H108),ISNUMBER(J108),J108&lt;&gt;0),H108/J108-1,""))</f>
        <v/>
      </c>
      <c r="L108" s="233"/>
      <c r="M108" s="199"/>
      <c r="O108" s="262"/>
    </row>
    <row r="109" spans="1:17" ht="30" customHeight="1" x14ac:dyDescent="0.2">
      <c r="B109" s="220" t="s">
        <v>86</v>
      </c>
      <c r="C109" s="235" t="s">
        <v>985</v>
      </c>
      <c r="D109" s="313" t="s">
        <v>988</v>
      </c>
      <c r="E109" s="314"/>
      <c r="F109" s="315"/>
      <c r="G109" s="175" t="s">
        <v>87</v>
      </c>
      <c r="H109" s="278"/>
      <c r="I109" s="267">
        <f ca="1">IF(ISNA(VLOOKUP(I$15&amp;"_"&amp;C109&amp;"_"&amp;$D$3,data,2,FALSE)),"NA",VLOOKUP(I$15&amp;"_"&amp;C109&amp;"_"&amp;$D$3,data,2,FALSE))</f>
        <v>2294</v>
      </c>
      <c r="J109" s="279"/>
      <c r="K109" s="160" t="str">
        <f t="shared" ca="1" si="32"/>
        <v/>
      </c>
      <c r="L109" s="231"/>
      <c r="M109" s="199"/>
      <c r="O109" s="262"/>
    </row>
    <row r="110" spans="1:17" ht="15" customHeight="1" x14ac:dyDescent="0.2">
      <c r="B110" s="220" t="s">
        <v>89</v>
      </c>
      <c r="C110" s="235" t="s">
        <v>692</v>
      </c>
      <c r="D110" s="313" t="s">
        <v>986</v>
      </c>
      <c r="E110" s="314"/>
      <c r="F110" s="315"/>
      <c r="G110" s="177" t="s">
        <v>87</v>
      </c>
      <c r="H110" s="278"/>
      <c r="I110" s="267">
        <f ca="1">IF(ISNA(VLOOKUP(I$15&amp;"_"&amp;C110&amp;"_"&amp;$D$3,data,2,FALSE)),"NA",VLOOKUP(I$15&amp;"_"&amp;C110&amp;"_"&amp;$D$3,data,2,FALSE))</f>
        <v>8752</v>
      </c>
      <c r="J110" s="279"/>
      <c r="K110" s="160" t="str">
        <f t="shared" ca="1" si="32"/>
        <v/>
      </c>
      <c r="L110" s="231"/>
      <c r="M110" s="199"/>
    </row>
    <row r="111" spans="1:17" ht="15" customHeight="1" x14ac:dyDescent="0.2">
      <c r="B111" s="220" t="s">
        <v>89</v>
      </c>
      <c r="C111" s="235" t="s">
        <v>693</v>
      </c>
      <c r="D111" s="313" t="s">
        <v>604</v>
      </c>
      <c r="E111" s="314"/>
      <c r="F111" s="315"/>
      <c r="G111" s="175" t="s">
        <v>87</v>
      </c>
      <c r="H111" s="283"/>
      <c r="I111" s="267">
        <f ca="1">IF(ISNA(VLOOKUP(I$15&amp;"_"&amp;C111&amp;"_"&amp;$D$3,data,2,FALSE)),"NA",VLOOKUP(I$15&amp;"_"&amp;C111&amp;"_"&amp;$D$3,data,2,FALSE))</f>
        <v>4671</v>
      </c>
      <c r="J111" s="284"/>
      <c r="K111" s="215" t="str">
        <f t="shared" ca="1" si="32"/>
        <v/>
      </c>
      <c r="L111" s="232"/>
      <c r="M111" s="199"/>
    </row>
    <row r="112" spans="1:17" ht="15" customHeight="1" x14ac:dyDescent="0.2">
      <c r="B112" s="206" t="s">
        <v>602</v>
      </c>
      <c r="C112" s="169"/>
      <c r="D112" s="200"/>
      <c r="E112" s="200"/>
      <c r="F112" s="200"/>
      <c r="G112" s="198"/>
      <c r="H112" s="183"/>
      <c r="I112" s="183"/>
      <c r="J112" s="183"/>
      <c r="K112" s="183"/>
      <c r="L112" s="188"/>
      <c r="M112" s="199"/>
    </row>
    <row r="113" spans="2:13" ht="15" customHeight="1" x14ac:dyDescent="0.2">
      <c r="B113" s="220" t="s">
        <v>101</v>
      </c>
      <c r="C113" s="235" t="str">
        <f>B113&amp;VLOOKUP(F113,area,2,FALSE)</f>
        <v>NQR6b</v>
      </c>
      <c r="D113" s="309" t="s">
        <v>1013</v>
      </c>
      <c r="E113" s="310"/>
      <c r="F113" s="250" t="s">
        <v>511</v>
      </c>
      <c r="G113" s="175" t="s">
        <v>93</v>
      </c>
      <c r="H113" s="280"/>
      <c r="I113" s="267">
        <f ca="1">IF(ISNA(VLOOKUP(I$15&amp;"_"&amp;C113&amp;"_"&amp;$D$3,data,2,FALSE)),"NA",VLOOKUP(I$15&amp;"_"&amp;C113&amp;"_"&amp;$D$3,data,2,FALSE))</f>
        <v>52.346967820000003</v>
      </c>
      <c r="J113" s="281"/>
      <c r="K113" s="161" t="str">
        <f t="shared" ref="K113:K116" ca="1" si="33">IF(AND(ISBLANK(J113),ISNUMBER(I113)),IF(AND(ISNUMBER(H113),I113&lt;&gt;0),H113/I113-1,""),IF(AND(ISNUMBER(H113),ISNUMBER(J113),J113&lt;&gt;0),H113/J113-1,""))</f>
        <v/>
      </c>
      <c r="L113" s="234"/>
      <c r="M113" s="199"/>
    </row>
    <row r="114" spans="2:13" ht="15" customHeight="1" x14ac:dyDescent="0.2">
      <c r="B114" s="220" t="s">
        <v>101</v>
      </c>
      <c r="C114" s="235" t="str">
        <f>B114&amp;VLOOKUP(F114,area,2,FALSE)</f>
        <v>NQR6c</v>
      </c>
      <c r="D114" s="311"/>
      <c r="E114" s="312"/>
      <c r="F114" s="250" t="s">
        <v>617</v>
      </c>
      <c r="G114" s="177" t="s">
        <v>93</v>
      </c>
      <c r="H114" s="278"/>
      <c r="I114" s="267">
        <f ca="1">IF(ISNA(VLOOKUP(I$15&amp;"_"&amp;C114&amp;"_"&amp;$D$3,data,2,FALSE)),"NA",VLOOKUP(I$15&amp;"_"&amp;C114&amp;"_"&amp;$D$3,data,2,FALSE))</f>
        <v>332.8925835</v>
      </c>
      <c r="J114" s="279"/>
      <c r="K114" s="160" t="str">
        <f t="shared" ca="1" si="33"/>
        <v/>
      </c>
      <c r="L114" s="231"/>
      <c r="M114" s="199"/>
    </row>
    <row r="115" spans="2:13" ht="15" customHeight="1" x14ac:dyDescent="0.2">
      <c r="B115" s="220" t="s">
        <v>101</v>
      </c>
      <c r="C115" s="235" t="str">
        <f>B115&amp;VLOOKUP(F115,area,2,FALSE)</f>
        <v>NQR6d</v>
      </c>
      <c r="D115" s="311"/>
      <c r="E115" s="312"/>
      <c r="F115" s="250" t="s">
        <v>112</v>
      </c>
      <c r="G115" s="175" t="s">
        <v>93</v>
      </c>
      <c r="H115" s="278"/>
      <c r="I115" s="267">
        <f ca="1">IF(ISNA(VLOOKUP(I$15&amp;"_"&amp;C115&amp;"_"&amp;$D$3,data,2,FALSE)),"NA",VLOOKUP(I$15&amp;"_"&amp;C115&amp;"_"&amp;$D$3,data,2,FALSE))</f>
        <v>1039.9460650000001</v>
      </c>
      <c r="J115" s="279"/>
      <c r="K115" s="160" t="str">
        <f t="shared" ca="1" si="33"/>
        <v/>
      </c>
      <c r="L115" s="231"/>
      <c r="M115" s="199"/>
    </row>
    <row r="116" spans="2:13" ht="15" customHeight="1" x14ac:dyDescent="0.2">
      <c r="B116" s="220" t="s">
        <v>101</v>
      </c>
      <c r="C116" s="235" t="str">
        <f>B116&amp;VLOOKUP(F116,area,2,FALSE)</f>
        <v>NQR6a</v>
      </c>
      <c r="D116" s="251"/>
      <c r="E116" s="246"/>
      <c r="F116" s="250" t="s">
        <v>96</v>
      </c>
      <c r="G116" s="175" t="s">
        <v>93</v>
      </c>
      <c r="H116" s="283"/>
      <c r="I116" s="267">
        <f ca="1">IF(ISNA(VLOOKUP(I$15&amp;"_"&amp;C116&amp;"_"&amp;$D$3,data,2,FALSE)),"NA",VLOOKUP(I$15&amp;"_"&amp;C116&amp;"_"&amp;$D$3,data,2,FALSE))</f>
        <v>248.5</v>
      </c>
      <c r="J116" s="284"/>
      <c r="K116" s="215" t="str">
        <f t="shared" ca="1" si="33"/>
        <v/>
      </c>
      <c r="L116" s="232"/>
      <c r="M116" s="199"/>
    </row>
    <row r="117" spans="2:13" ht="15" customHeight="1" x14ac:dyDescent="0.2">
      <c r="B117" s="206" t="s">
        <v>600</v>
      </c>
      <c r="C117" s="169"/>
      <c r="D117" s="198"/>
      <c r="E117" s="198"/>
      <c r="F117" s="198"/>
      <c r="G117" s="227"/>
      <c r="H117" s="259"/>
      <c r="I117" s="259"/>
      <c r="J117" s="259"/>
      <c r="K117" s="259"/>
      <c r="L117" s="258"/>
      <c r="M117" s="199"/>
    </row>
    <row r="118" spans="2:13" ht="15" customHeight="1" x14ac:dyDescent="0.2">
      <c r="B118" s="220" t="s">
        <v>98</v>
      </c>
      <c r="C118" s="235" t="str">
        <f>B118&amp;VLOOKUP(F118,area,2,FALSE)</f>
        <v>NQR4b</v>
      </c>
      <c r="D118" s="309" t="s">
        <v>989</v>
      </c>
      <c r="E118" s="310"/>
      <c r="F118" s="250" t="s">
        <v>511</v>
      </c>
      <c r="G118" s="244" t="s">
        <v>87</v>
      </c>
      <c r="H118" s="285"/>
      <c r="I118" s="269">
        <f ca="1">IF(ISNA(VLOOKUP(I$15&amp;"_"&amp;C118&amp;"_"&amp;$D$3,data,2,FALSE)),"NA",VLOOKUP(I$15&amp;"_"&amp;C118&amp;"_"&amp;$D$3,data,2,FALSE))</f>
        <v>0.59549898199999995</v>
      </c>
      <c r="J118" s="285"/>
      <c r="K118" s="160" t="str">
        <f t="shared" ref="K118:K121" ca="1" si="34">IF(AND(ISBLANK(J118),ISNUMBER(I118)),IF(AND(ISNUMBER(H118),I118&lt;&gt;0),H118/I118-1,""),IF(AND(ISNUMBER(H118),ISNUMBER(J118),J118&lt;&gt;0),H118/J118-1,""))</f>
        <v/>
      </c>
      <c r="L118" s="231"/>
      <c r="M118" s="199"/>
    </row>
    <row r="119" spans="2:13" ht="15" customHeight="1" x14ac:dyDescent="0.2">
      <c r="B119" s="220" t="s">
        <v>98</v>
      </c>
      <c r="C119" s="235" t="str">
        <f>B119&amp;VLOOKUP(F119,area,2,FALSE)</f>
        <v>NQR4c</v>
      </c>
      <c r="D119" s="311"/>
      <c r="E119" s="312"/>
      <c r="F119" s="250" t="s">
        <v>617</v>
      </c>
      <c r="G119" s="253" t="s">
        <v>87</v>
      </c>
      <c r="H119" s="285"/>
      <c r="I119" s="269">
        <f ca="1">IF(ISNA(VLOOKUP(I$15&amp;"_"&amp;C119&amp;"_"&amp;$D$3,data,2,FALSE)),"NA",VLOOKUP(I$15&amp;"_"&amp;C119&amp;"_"&amp;$D$3,data,2,FALSE))</f>
        <v>2.150674467</v>
      </c>
      <c r="J119" s="285"/>
      <c r="K119" s="160" t="str">
        <f t="shared" ca="1" si="34"/>
        <v/>
      </c>
      <c r="L119" s="231"/>
      <c r="M119" s="199"/>
    </row>
    <row r="120" spans="2:13" ht="15" customHeight="1" x14ac:dyDescent="0.2">
      <c r="B120" s="220" t="s">
        <v>98</v>
      </c>
      <c r="C120" s="235" t="str">
        <f>B120&amp;VLOOKUP(F120,area,2,FALSE)</f>
        <v>NQR4d</v>
      </c>
      <c r="D120" s="311"/>
      <c r="E120" s="312"/>
      <c r="F120" s="250" t="s">
        <v>112</v>
      </c>
      <c r="G120" s="244" t="s">
        <v>87</v>
      </c>
      <c r="H120" s="285"/>
      <c r="I120" s="269">
        <f ca="1">IF(ISNA(VLOOKUP(I$15&amp;"_"&amp;C120&amp;"_"&amp;$D$3,data,2,FALSE)),"NA",VLOOKUP(I$15&amp;"_"&amp;C120&amp;"_"&amp;$D$3,data,2,FALSE))</f>
        <v>5.7209449550000002</v>
      </c>
      <c r="J120" s="285"/>
      <c r="K120" s="160" t="str">
        <f t="shared" ca="1" si="34"/>
        <v/>
      </c>
      <c r="L120" s="231"/>
      <c r="M120" s="199"/>
    </row>
    <row r="121" spans="2:13" ht="15" customHeight="1" x14ac:dyDescent="0.2">
      <c r="B121" s="220" t="s">
        <v>98</v>
      </c>
      <c r="C121" s="235" t="str">
        <f>B121&amp;VLOOKUP(F121,area,2,FALSE)</f>
        <v>NQR4a</v>
      </c>
      <c r="D121" s="251"/>
      <c r="E121" s="246"/>
      <c r="F121" s="250" t="s">
        <v>96</v>
      </c>
      <c r="G121" s="244" t="s">
        <v>87</v>
      </c>
      <c r="H121" s="285"/>
      <c r="I121" s="269">
        <f ca="1">IF(ISNA(VLOOKUP(I$15&amp;"_"&amp;C121&amp;"_"&amp;$D$3,data,2,FALSE)),"NA",VLOOKUP(I$15&amp;"_"&amp;C121&amp;"_"&amp;$D$3,data,2,FALSE))</f>
        <v>0.56999999999999995</v>
      </c>
      <c r="J121" s="285"/>
      <c r="K121" s="160" t="str">
        <f t="shared" ca="1" si="34"/>
        <v/>
      </c>
      <c r="L121" s="231"/>
      <c r="M121" s="199"/>
    </row>
    <row r="122" spans="2:13" ht="15" customHeight="1" x14ac:dyDescent="0.2">
      <c r="B122" s="206" t="s">
        <v>599</v>
      </c>
      <c r="C122" s="169"/>
      <c r="D122" s="198"/>
      <c r="E122" s="198"/>
      <c r="F122" s="198"/>
      <c r="G122" s="198"/>
      <c r="H122" s="179"/>
      <c r="I122" s="179"/>
      <c r="J122" s="179"/>
      <c r="K122" s="179"/>
      <c r="L122" s="180"/>
      <c r="M122" s="199"/>
    </row>
    <row r="123" spans="2:13" ht="15" customHeight="1" x14ac:dyDescent="0.2">
      <c r="B123" s="220" t="s">
        <v>92</v>
      </c>
      <c r="C123" s="235" t="str">
        <f>B123&amp;VLOOKUP(F123,area,2,FALSE)</f>
        <v>NQR3b</v>
      </c>
      <c r="D123" s="309" t="s">
        <v>1011</v>
      </c>
      <c r="E123" s="310"/>
      <c r="F123" s="250" t="s">
        <v>511</v>
      </c>
      <c r="G123" s="175" t="s">
        <v>93</v>
      </c>
      <c r="H123" s="279"/>
      <c r="I123" s="267">
        <f ca="1">IF(ISNA(VLOOKUP(I$15&amp;"_"&amp;C123&amp;"_"&amp;$D$3,data,2,FALSE)),"NA",VLOOKUP(I$15&amp;"_"&amp;C123&amp;"_"&amp;$D$3,data,2,FALSE))</f>
        <v>96.956089719999994</v>
      </c>
      <c r="J123" s="279"/>
      <c r="K123" s="160" t="str">
        <f t="shared" ref="K123:K126" ca="1" si="35">IF(AND(ISBLANK(J123),ISNUMBER(I123)),IF(AND(ISNUMBER(H123),I123&lt;&gt;0),H123/I123-1,""),IF(AND(ISNUMBER(H123),ISNUMBER(J123),J123&lt;&gt;0),H123/J123-1,""))</f>
        <v/>
      </c>
      <c r="L123" s="233"/>
      <c r="M123" s="199"/>
    </row>
    <row r="124" spans="2:13" ht="15" customHeight="1" x14ac:dyDescent="0.2">
      <c r="B124" s="220" t="s">
        <v>92</v>
      </c>
      <c r="C124" s="235" t="str">
        <f>B124&amp;VLOOKUP(F124,area,2,FALSE)</f>
        <v>NQR3c</v>
      </c>
      <c r="D124" s="311"/>
      <c r="E124" s="312"/>
      <c r="F124" s="250" t="s">
        <v>617</v>
      </c>
      <c r="G124" s="175" t="s">
        <v>93</v>
      </c>
      <c r="H124" s="278"/>
      <c r="I124" s="267">
        <f ca="1">IF(ISNA(VLOOKUP(I$15&amp;"_"&amp;C124&amp;"_"&amp;$D$3,data,2,FALSE)),"NA",VLOOKUP(I$15&amp;"_"&amp;C124&amp;"_"&amp;$D$3,data,2,FALSE))</f>
        <v>154.75646739999999</v>
      </c>
      <c r="J124" s="279"/>
      <c r="K124" s="160" t="str">
        <f t="shared" ca="1" si="35"/>
        <v/>
      </c>
      <c r="L124" s="231"/>
      <c r="M124" s="199"/>
    </row>
    <row r="125" spans="2:13" ht="15" customHeight="1" x14ac:dyDescent="0.2">
      <c r="B125" s="220" t="s">
        <v>92</v>
      </c>
      <c r="C125" s="235" t="str">
        <f>B125&amp;VLOOKUP(F125,area,2,FALSE)</f>
        <v>NQR3d</v>
      </c>
      <c r="D125" s="322"/>
      <c r="E125" s="323"/>
      <c r="F125" s="250" t="s">
        <v>112</v>
      </c>
      <c r="G125" s="175" t="s">
        <v>93</v>
      </c>
      <c r="H125" s="278"/>
      <c r="I125" s="267">
        <f ca="1">IF(ISNA(VLOOKUP(I$15&amp;"_"&amp;C125&amp;"_"&amp;$D$3,data,2,FALSE)),"NA",VLOOKUP(I$15&amp;"_"&amp;C125&amp;"_"&amp;$D$3,data,2,FALSE))</f>
        <v>180.2770252</v>
      </c>
      <c r="J125" s="279"/>
      <c r="K125" s="160" t="str">
        <f t="shared" ca="1" si="35"/>
        <v/>
      </c>
      <c r="L125" s="231"/>
      <c r="M125" s="199"/>
    </row>
    <row r="126" spans="2:13" ht="15" customHeight="1" x14ac:dyDescent="0.2">
      <c r="B126" s="220" t="s">
        <v>92</v>
      </c>
      <c r="C126" s="235" t="str">
        <f>B126&amp;VLOOKUP(F126,area,2,FALSE)</f>
        <v>NQR3a</v>
      </c>
      <c r="D126" s="171"/>
      <c r="E126" s="246"/>
      <c r="F126" s="250" t="s">
        <v>96</v>
      </c>
      <c r="G126" s="175" t="s">
        <v>93</v>
      </c>
      <c r="H126" s="279"/>
      <c r="I126" s="267">
        <f ca="1">IF(ISNA(VLOOKUP(I$15&amp;"_"&amp;C126&amp;"_"&amp;$D$3,data,2,FALSE)),"NA",VLOOKUP(I$15&amp;"_"&amp;C126&amp;"_"&amp;$D$3,data,2,FALSE))</f>
        <v>437.5</v>
      </c>
      <c r="J126" s="279"/>
      <c r="K126" s="219" t="str">
        <f t="shared" ca="1" si="35"/>
        <v/>
      </c>
      <c r="L126" s="233"/>
      <c r="M126" s="199"/>
    </row>
    <row r="127" spans="2:13" ht="15" customHeight="1" x14ac:dyDescent="0.2">
      <c r="B127" s="206" t="s">
        <v>601</v>
      </c>
      <c r="C127" s="169"/>
      <c r="D127" s="198"/>
      <c r="E127" s="198"/>
      <c r="F127" s="198"/>
      <c r="G127" s="198"/>
      <c r="H127" s="179"/>
      <c r="I127" s="179"/>
      <c r="J127" s="179"/>
      <c r="K127" s="179"/>
      <c r="L127" s="180"/>
      <c r="M127" s="199"/>
    </row>
    <row r="128" spans="2:13" ht="15" customHeight="1" x14ac:dyDescent="0.2">
      <c r="B128" s="220" t="s">
        <v>99</v>
      </c>
      <c r="C128" s="235" t="str">
        <f>B128&amp;VLOOKUP(F128,area,2,FALSE)</f>
        <v>NQR5b</v>
      </c>
      <c r="D128" s="309" t="s">
        <v>1012</v>
      </c>
      <c r="E128" s="310"/>
      <c r="F128" s="235" t="s">
        <v>511</v>
      </c>
      <c r="G128" s="175" t="s">
        <v>952</v>
      </c>
      <c r="H128" s="286"/>
      <c r="I128" s="270">
        <f ca="1">IF(ISNA(VLOOKUP(I$15&amp;"_"&amp;C128&amp;"_"&amp;$D$3,data,2,FALSE)),"NA",VLOOKUP(I$15&amp;"_"&amp;C128&amp;"_"&amp;$D$3,data,2,FALSE))</f>
        <v>0.99990047299999996</v>
      </c>
      <c r="J128" s="288"/>
      <c r="K128" s="160" t="str">
        <f t="shared" ref="K128:K131" ca="1" si="36">IF(AND(ISBLANK(J128),ISNUMBER(I128)),IF(AND(ISNUMBER(H128),I128&lt;&gt;0),H128/I128-1,""),IF(AND(ISNUMBER(H128),ISNUMBER(J128),J128&lt;&gt;0),H128/J128-1,""))</f>
        <v/>
      </c>
      <c r="L128" s="233"/>
      <c r="M128" s="199"/>
    </row>
    <row r="129" spans="2:13" ht="15" customHeight="1" x14ac:dyDescent="0.2">
      <c r="B129" s="220" t="s">
        <v>99</v>
      </c>
      <c r="C129" s="235" t="str">
        <f>B129&amp;VLOOKUP(F129,area,2,FALSE)</f>
        <v>NQR5c</v>
      </c>
      <c r="D129" s="311"/>
      <c r="E129" s="312"/>
      <c r="F129" s="252" t="s">
        <v>617</v>
      </c>
      <c r="G129" s="175" t="s">
        <v>952</v>
      </c>
      <c r="H129" s="286"/>
      <c r="I129" s="270">
        <f ca="1">IF(ISNA(VLOOKUP(I$15&amp;"_"&amp;C129&amp;"_"&amp;$D$3,data,2,FALSE)),"NA",VLOOKUP(I$15&amp;"_"&amp;C129&amp;"_"&amp;$D$3,data,2,FALSE))</f>
        <v>0.99936707599999997</v>
      </c>
      <c r="J129" s="288"/>
      <c r="K129" s="160" t="str">
        <f t="shared" ca="1" si="36"/>
        <v/>
      </c>
      <c r="L129" s="231"/>
      <c r="M129" s="199"/>
    </row>
    <row r="130" spans="2:13" ht="15" customHeight="1" x14ac:dyDescent="0.2">
      <c r="B130" s="220" t="s">
        <v>99</v>
      </c>
      <c r="C130" s="235" t="str">
        <f>B130&amp;VLOOKUP(F130,area,2,FALSE)</f>
        <v>NQR5d</v>
      </c>
      <c r="D130" s="322"/>
      <c r="E130" s="323"/>
      <c r="F130" s="252" t="s">
        <v>112</v>
      </c>
      <c r="G130" s="175" t="s">
        <v>952</v>
      </c>
      <c r="H130" s="286"/>
      <c r="I130" s="270">
        <f ca="1">IF(ISNA(VLOOKUP(I$15&amp;"_"&amp;C130&amp;"_"&amp;$D$3,data,2,FALSE)),"NA",VLOOKUP(I$15&amp;"_"&amp;C130&amp;"_"&amp;$D$3,data,2,FALSE))</f>
        <v>0.99802276599999995</v>
      </c>
      <c r="J130" s="288"/>
      <c r="K130" s="160" t="str">
        <f t="shared" ca="1" si="36"/>
        <v/>
      </c>
      <c r="L130" s="231"/>
      <c r="M130" s="199"/>
    </row>
    <row r="131" spans="2:13" ht="15" customHeight="1" x14ac:dyDescent="0.2">
      <c r="B131" s="220" t="s">
        <v>99</v>
      </c>
      <c r="C131" s="235" t="str">
        <f>B131&amp;VLOOKUP(F131,area,2,FALSE)</f>
        <v>NQR5a</v>
      </c>
      <c r="D131" s="171"/>
      <c r="E131" s="246"/>
      <c r="F131" s="252" t="s">
        <v>96</v>
      </c>
      <c r="G131" s="175" t="s">
        <v>952</v>
      </c>
      <c r="H131" s="287"/>
      <c r="I131" s="270">
        <f ca="1">IF(ISNA(VLOOKUP(I$15&amp;"_"&amp;C131&amp;"_"&amp;$D$3,data,2,FALSE)),"NA",VLOOKUP(I$15&amp;"_"&amp;C131&amp;"_"&amp;$D$3,data,2,FALSE))</f>
        <v>0.99953000000000003</v>
      </c>
      <c r="J131" s="289"/>
      <c r="K131" s="215" t="str">
        <f t="shared" ca="1" si="36"/>
        <v/>
      </c>
      <c r="L131" s="232"/>
      <c r="M131" s="199"/>
    </row>
    <row r="132" spans="2:13" ht="15" customHeight="1" x14ac:dyDescent="0.2">
      <c r="B132" s="206" t="s">
        <v>610</v>
      </c>
      <c r="C132" s="199"/>
      <c r="D132" s="198"/>
      <c r="E132" s="198"/>
      <c r="F132" s="198"/>
      <c r="G132" s="198"/>
      <c r="H132" s="179"/>
      <c r="I132" s="179"/>
      <c r="J132" s="179"/>
      <c r="K132" s="179"/>
      <c r="L132" s="180"/>
      <c r="M132" s="199"/>
    </row>
    <row r="133" spans="2:13" ht="15" customHeight="1" x14ac:dyDescent="0.2">
      <c r="B133" s="220"/>
      <c r="C133" s="235" t="str">
        <f>"Cust.base_"&amp;VLOOKUP(F133,feeder,2,FALSE)</f>
        <v>Cust.base_b</v>
      </c>
      <c r="D133" s="309" t="s">
        <v>603</v>
      </c>
      <c r="E133" s="310"/>
      <c r="F133" s="235" t="s">
        <v>982</v>
      </c>
      <c r="G133" s="175" t="s">
        <v>87</v>
      </c>
      <c r="H133" s="278"/>
      <c r="I133" s="267">
        <f ca="1">IF(ISNA(VLOOKUP(I$15&amp;"_"&amp;C133&amp;"_"&amp;$D$3,data,2,FALSE)),"NA",VLOOKUP(I$15&amp;"_"&amp;C133&amp;"_"&amp;$D$3,data,2,FALSE))</f>
        <v>6089.75</v>
      </c>
      <c r="J133" s="279"/>
      <c r="K133" s="160" t="str">
        <f t="shared" ref="K133:K136" ca="1" si="37">IF(AND(ISBLANK(J133),ISNUMBER(I133)),IF(AND(ISNUMBER(H133),I133&lt;&gt;0),H133/I133-1,""),IF(AND(ISNUMBER(H133),ISNUMBER(J133),J133&lt;&gt;0),H133/J133-1,""))</f>
        <v/>
      </c>
      <c r="L133" s="233"/>
      <c r="M133" s="199"/>
    </row>
    <row r="134" spans="2:13" ht="15" customHeight="1" x14ac:dyDescent="0.2">
      <c r="B134" s="220"/>
      <c r="C134" s="235" t="str">
        <f>"Cust.base_"&amp;VLOOKUP(F134,feeder,2,FALSE)</f>
        <v>Cust.base_c</v>
      </c>
      <c r="D134" s="311"/>
      <c r="E134" s="312"/>
      <c r="F134" s="252" t="s">
        <v>566</v>
      </c>
      <c r="G134" s="175" t="s">
        <v>87</v>
      </c>
      <c r="H134" s="278"/>
      <c r="I134" s="267">
        <f ca="1">IF(ISNA(VLOOKUP(I$15&amp;"_"&amp;C134&amp;"_"&amp;$D$3,data,2,FALSE)),"NA",VLOOKUP(I$15&amp;"_"&amp;C134&amp;"_"&amp;$D$3,data,2,FALSE))</f>
        <v>631048.91669999994</v>
      </c>
      <c r="J134" s="279"/>
      <c r="K134" s="160" t="str">
        <f t="shared" ca="1" si="37"/>
        <v/>
      </c>
      <c r="L134" s="231"/>
      <c r="M134" s="199"/>
    </row>
    <row r="135" spans="2:13" ht="15" customHeight="1" x14ac:dyDescent="0.2">
      <c r="B135" s="220"/>
      <c r="C135" s="235" t="str">
        <f>"Cust.base_"&amp;VLOOKUP(F135,feeder,2,FALSE)</f>
        <v>Cust.base_d</v>
      </c>
      <c r="D135" s="251"/>
      <c r="E135" s="246"/>
      <c r="F135" s="252" t="s">
        <v>567</v>
      </c>
      <c r="G135" s="175" t="s">
        <v>87</v>
      </c>
      <c r="H135" s="278"/>
      <c r="I135" s="267">
        <f ca="1">IF(ISNA(VLOOKUP(I$15&amp;"_"&amp;C135&amp;"_"&amp;$D$3,data,2,FALSE)),"NA",VLOOKUP(I$15&amp;"_"&amp;C135&amp;"_"&amp;$D$3,data,2,FALSE))</f>
        <v>476356.5</v>
      </c>
      <c r="J135" s="279"/>
      <c r="K135" s="160" t="str">
        <f t="shared" ca="1" si="37"/>
        <v/>
      </c>
      <c r="L135" s="231"/>
      <c r="M135" s="199"/>
    </row>
    <row r="136" spans="2:13" ht="15" customHeight="1" x14ac:dyDescent="0.2">
      <c r="B136" s="220"/>
      <c r="C136" s="235" t="str">
        <f>"Cust.base_"&amp;VLOOKUP(F136,feeder,2,FALSE)</f>
        <v>Cust.base_e</v>
      </c>
      <c r="D136" s="251"/>
      <c r="E136" s="246"/>
      <c r="F136" s="252" t="s">
        <v>568</v>
      </c>
      <c r="G136" s="175" t="s">
        <v>87</v>
      </c>
      <c r="H136" s="283"/>
      <c r="I136" s="267">
        <f ca="1">IF(ISNA(VLOOKUP(I$15&amp;"_"&amp;C136&amp;"_"&amp;$D$3,data,2,FALSE)),"NA",VLOOKUP(I$15&amp;"_"&amp;C136&amp;"_"&amp;$D$3,data,2,FALSE))</f>
        <v>104182.4167</v>
      </c>
      <c r="J136" s="284"/>
      <c r="K136" s="215" t="str">
        <f t="shared" ca="1" si="37"/>
        <v/>
      </c>
      <c r="L136" s="232"/>
      <c r="M136" s="199"/>
    </row>
    <row r="137" spans="2:13" ht="15" customHeight="1" x14ac:dyDescent="0.2">
      <c r="B137" s="200" t="s">
        <v>609</v>
      </c>
      <c r="C137" s="201"/>
      <c r="D137" s="198"/>
      <c r="E137" s="198"/>
      <c r="F137" s="198"/>
      <c r="G137" s="198"/>
      <c r="H137" s="179"/>
      <c r="I137" s="179"/>
      <c r="J137" s="179"/>
      <c r="K137" s="179"/>
      <c r="L137" s="180"/>
      <c r="M137" s="199"/>
    </row>
    <row r="138" spans="2:13" ht="15" customHeight="1" x14ac:dyDescent="0.2">
      <c r="B138" s="220"/>
      <c r="C138" s="235" t="str">
        <f>"SAIDIinput_"&amp;VLOOKUP(F138,feeder,2,FALSE)</f>
        <v>SAIDIinput_b</v>
      </c>
      <c r="D138" s="309" t="s">
        <v>605</v>
      </c>
      <c r="E138" s="310"/>
      <c r="F138" s="247" t="s">
        <v>982</v>
      </c>
      <c r="G138" s="225" t="s">
        <v>93</v>
      </c>
      <c r="H138" s="279"/>
      <c r="I138" s="267">
        <f ca="1">IF(ISNA(VLOOKUP(I$15&amp;"_"&amp;C138&amp;"_"&amp;$D$3,data,2,FALSE)),"NA",VLOOKUP(I$15&amp;"_"&amp;C138&amp;"_"&amp;$D$3,data,2,FALSE))</f>
        <v>180668</v>
      </c>
      <c r="J138" s="279"/>
      <c r="K138" s="160" t="str">
        <f t="shared" ref="K138:K141" ca="1" si="38">IF(AND(ISBLANK(J138),ISNUMBER(I138)),IF(AND(ISNUMBER(H138),I138&lt;&gt;0),H138/I138-1,""),IF(AND(ISNUMBER(H138),ISNUMBER(J138),J138&lt;&gt;0),H138/J138-1,""))</f>
        <v/>
      </c>
      <c r="L138" s="233"/>
      <c r="M138" s="199"/>
    </row>
    <row r="139" spans="2:13" ht="15" customHeight="1" x14ac:dyDescent="0.2">
      <c r="B139" s="220"/>
      <c r="C139" s="235" t="str">
        <f>"SAIDIinput_"&amp;VLOOKUP(F139,feeder,2,FALSE)</f>
        <v>SAIDIinput_c</v>
      </c>
      <c r="D139" s="311"/>
      <c r="E139" s="312"/>
      <c r="F139" s="248" t="s">
        <v>566</v>
      </c>
      <c r="G139" s="228" t="s">
        <v>93</v>
      </c>
      <c r="H139" s="278"/>
      <c r="I139" s="267">
        <f ca="1">IF(ISNA(VLOOKUP(I$15&amp;"_"&amp;C139&amp;"_"&amp;$D$3,data,2,FALSE)),"NA",VLOOKUP(I$15&amp;"_"&amp;C139&amp;"_"&amp;$D$3,data,2,FALSE))</f>
        <v>188281925.40000001</v>
      </c>
      <c r="J139" s="279"/>
      <c r="K139" s="160" t="str">
        <f t="shared" ca="1" si="38"/>
        <v/>
      </c>
      <c r="L139" s="231"/>
      <c r="M139" s="199"/>
    </row>
    <row r="140" spans="2:13" ht="15" customHeight="1" x14ac:dyDescent="0.2">
      <c r="B140" s="220"/>
      <c r="C140" s="235" t="str">
        <f>"SAIDIinput_"&amp;VLOOKUP(F140,feeder,2,FALSE)</f>
        <v>SAIDIinput_d</v>
      </c>
      <c r="D140" s="251"/>
      <c r="E140" s="246"/>
      <c r="F140" s="248" t="s">
        <v>567</v>
      </c>
      <c r="G140" s="228" t="s">
        <v>93</v>
      </c>
      <c r="H140" s="278"/>
      <c r="I140" s="267">
        <f ca="1">IF(ISNA(VLOOKUP(I$15&amp;"_"&amp;C140&amp;"_"&amp;$D$3,data,2,FALSE)),"NA",VLOOKUP(I$15&amp;"_"&amp;C140&amp;"_"&amp;$D$3,data,2,FALSE))</f>
        <v>194912854.69999999</v>
      </c>
      <c r="J140" s="279"/>
      <c r="K140" s="160" t="str">
        <f t="shared" ca="1" si="38"/>
        <v/>
      </c>
      <c r="L140" s="231"/>
      <c r="M140" s="199"/>
    </row>
    <row r="141" spans="2:13" ht="15" customHeight="1" x14ac:dyDescent="0.2">
      <c r="B141" s="220"/>
      <c r="C141" s="235" t="str">
        <f>"SAIDIinput_"&amp;VLOOKUP(F141,feeder,2,FALSE)</f>
        <v>SAIDIinput_e</v>
      </c>
      <c r="D141" s="251"/>
      <c r="E141" s="246"/>
      <c r="F141" s="248" t="s">
        <v>568</v>
      </c>
      <c r="G141" s="228" t="s">
        <v>93</v>
      </c>
      <c r="H141" s="283"/>
      <c r="I141" s="267">
        <f ca="1">IF(ISNA(VLOOKUP(I$15&amp;"_"&amp;C141&amp;"_"&amp;$D$3,data,2,FALSE)),"NA",VLOOKUP(I$15&amp;"_"&amp;C141&amp;"_"&amp;$D$3,data,2,FALSE))</f>
        <v>149771996</v>
      </c>
      <c r="J141" s="284"/>
      <c r="K141" s="215" t="str">
        <f t="shared" ca="1" si="38"/>
        <v/>
      </c>
      <c r="L141" s="232"/>
      <c r="M141" s="199"/>
    </row>
    <row r="142" spans="2:13" ht="15" customHeight="1" x14ac:dyDescent="0.2">
      <c r="B142" s="200" t="s">
        <v>994</v>
      </c>
      <c r="C142" s="208"/>
      <c r="D142" s="199"/>
      <c r="E142" s="199"/>
      <c r="F142" s="199"/>
      <c r="G142" s="198"/>
      <c r="H142" s="179"/>
      <c r="I142" s="179"/>
      <c r="J142" s="179"/>
      <c r="K142" s="192"/>
      <c r="L142" s="180"/>
      <c r="M142" s="199"/>
    </row>
    <row r="143" spans="2:13" ht="15" customHeight="1" x14ac:dyDescent="0.2">
      <c r="B143" s="220"/>
      <c r="C143" s="235" t="str">
        <f>"SAIDIinput_"&amp;VLOOKUP(E143,feeder,2,FALSE)&amp;VLOOKUP(F143,Lists!$B$37:$C$39,2,FALSE)</f>
        <v>SAIDIinput_bi</v>
      </c>
      <c r="D143" s="316" t="s">
        <v>605</v>
      </c>
      <c r="E143" s="217" t="s">
        <v>982</v>
      </c>
      <c r="F143" s="247" t="s">
        <v>606</v>
      </c>
      <c r="G143" s="225" t="s">
        <v>93</v>
      </c>
      <c r="H143" s="279"/>
      <c r="I143" s="267">
        <f t="shared" ref="I143:I154" ca="1" si="39">IF(ISNA(VLOOKUP(I$15&amp;"_"&amp;C143&amp;"_"&amp;$D$3,data,2,FALSE)),"NA",VLOOKUP(I$15&amp;"_"&amp;C143&amp;"_"&amp;$D$3,data,2,FALSE))</f>
        <v>42402</v>
      </c>
      <c r="J143" s="279"/>
      <c r="K143" s="160" t="str">
        <f t="shared" ref="K143:K146" ca="1" si="40">IF(AND(ISBLANK(J143),ISNUMBER(I143)),IF(AND(ISNUMBER(H143),I143&lt;&gt;0),H143/I143-1,""),IF(AND(ISNUMBER(H143),ISNUMBER(J143),J143&lt;&gt;0),H143/J143-1,""))</f>
        <v/>
      </c>
      <c r="L143" s="231"/>
      <c r="M143" s="199"/>
    </row>
    <row r="144" spans="2:13" ht="15" customHeight="1" x14ac:dyDescent="0.2">
      <c r="B144" s="220"/>
      <c r="C144" s="235" t="str">
        <f>"SAIDIinput_"&amp;VLOOKUP(E144,feeder,2,FALSE)&amp;VLOOKUP(F144,Lists!$B$37:$C$39,2,FALSE)</f>
        <v>SAIDIinput_ci</v>
      </c>
      <c r="D144" s="326"/>
      <c r="E144" s="218" t="s">
        <v>566</v>
      </c>
      <c r="F144" s="247" t="s">
        <v>606</v>
      </c>
      <c r="G144" s="228" t="s">
        <v>93</v>
      </c>
      <c r="H144" s="278"/>
      <c r="I144" s="267">
        <f t="shared" ca="1" si="39"/>
        <v>74196193.400000006</v>
      </c>
      <c r="J144" s="279"/>
      <c r="K144" s="160" t="str">
        <f t="shared" ca="1" si="40"/>
        <v/>
      </c>
      <c r="L144" s="231"/>
      <c r="M144" s="199"/>
    </row>
    <row r="145" spans="2:13" ht="15" customHeight="1" x14ac:dyDescent="0.2">
      <c r="B145" s="220"/>
      <c r="C145" s="235" t="str">
        <f>"SAIDIinput_"&amp;VLOOKUP(E145,feeder,2,FALSE)&amp;VLOOKUP(F145,Lists!$B$37:$C$39,2,FALSE)</f>
        <v>SAIDIinput_di</v>
      </c>
      <c r="D145" s="326"/>
      <c r="E145" s="218" t="s">
        <v>567</v>
      </c>
      <c r="F145" s="247" t="s">
        <v>606</v>
      </c>
      <c r="G145" s="228" t="s">
        <v>93</v>
      </c>
      <c r="H145" s="278"/>
      <c r="I145" s="267">
        <f t="shared" ca="1" si="39"/>
        <v>68469407.700000003</v>
      </c>
      <c r="J145" s="279"/>
      <c r="K145" s="160" t="str">
        <f t="shared" ca="1" si="40"/>
        <v/>
      </c>
      <c r="L145" s="231"/>
      <c r="M145" s="199"/>
    </row>
    <row r="146" spans="2:13" ht="15" customHeight="1" x14ac:dyDescent="0.2">
      <c r="B146" s="220"/>
      <c r="C146" s="235" t="str">
        <f>"SAIDIinput_"&amp;VLOOKUP(E146,feeder,2,FALSE)&amp;VLOOKUP(F146,Lists!$B$37:$C$39,2,FALSE)</f>
        <v>SAIDIinput_ei</v>
      </c>
      <c r="D146" s="249"/>
      <c r="E146" s="218" t="s">
        <v>568</v>
      </c>
      <c r="F146" s="247" t="s">
        <v>606</v>
      </c>
      <c r="G146" s="228" t="s">
        <v>93</v>
      </c>
      <c r="H146" s="283"/>
      <c r="I146" s="267">
        <f t="shared" ca="1" si="39"/>
        <v>55255886</v>
      </c>
      <c r="J146" s="284"/>
      <c r="K146" s="215" t="str">
        <f t="shared" ca="1" si="40"/>
        <v/>
      </c>
      <c r="L146" s="232"/>
      <c r="M146" s="199"/>
    </row>
    <row r="147" spans="2:13" ht="15" customHeight="1" x14ac:dyDescent="0.2">
      <c r="B147" s="220"/>
      <c r="C147" s="235" t="str">
        <f>"SAIDIinput_"&amp;VLOOKUP(E147,feeder,2,FALSE)&amp;VLOOKUP(F147,Lists!$B$37:$C$39,2,FALSE)</f>
        <v>SAIDIinput_bii</v>
      </c>
      <c r="D147" s="249"/>
      <c r="E147" s="217" t="s">
        <v>982</v>
      </c>
      <c r="F147" s="247" t="s">
        <v>607</v>
      </c>
      <c r="G147" s="225" t="s">
        <v>93</v>
      </c>
      <c r="H147" s="279"/>
      <c r="I147" s="267">
        <f t="shared" ca="1" si="39"/>
        <v>134683</v>
      </c>
      <c r="J147" s="279"/>
      <c r="K147" s="160" t="str">
        <f t="shared" ref="K147:K150" ca="1" si="41">IF(AND(ISBLANK(J147),ISNUMBER(I147)),IF(AND(ISNUMBER(H147),I147&lt;&gt;0),H147/I147-1,""),IF(AND(ISNUMBER(H147),ISNUMBER(J147),J147&lt;&gt;0),H147/J147-1,""))</f>
        <v/>
      </c>
      <c r="L147" s="231"/>
      <c r="M147" s="199"/>
    </row>
    <row r="148" spans="2:13" ht="15" customHeight="1" x14ac:dyDescent="0.2">
      <c r="B148" s="220"/>
      <c r="C148" s="235" t="str">
        <f>"SAIDIinput_"&amp;VLOOKUP(E148,feeder,2,FALSE)&amp;VLOOKUP(F148,Lists!$B$37:$C$39,2,FALSE)</f>
        <v>SAIDIinput_cii</v>
      </c>
      <c r="D148" s="249"/>
      <c r="E148" s="218" t="s">
        <v>566</v>
      </c>
      <c r="F148" s="247" t="s">
        <v>607</v>
      </c>
      <c r="G148" s="228" t="s">
        <v>93</v>
      </c>
      <c r="H148" s="278"/>
      <c r="I148" s="267">
        <f t="shared" ca="1" si="39"/>
        <v>113027617</v>
      </c>
      <c r="J148" s="279"/>
      <c r="K148" s="160" t="str">
        <f t="shared" ca="1" si="41"/>
        <v/>
      </c>
      <c r="L148" s="231"/>
      <c r="M148" s="199"/>
    </row>
    <row r="149" spans="2:13" ht="15" customHeight="1" x14ac:dyDescent="0.2">
      <c r="B149" s="220"/>
      <c r="C149" s="235" t="str">
        <f>"SAIDIinput_"&amp;VLOOKUP(E149,feeder,2,FALSE)&amp;VLOOKUP(F149,Lists!$B$37:$C$39,2,FALSE)</f>
        <v>SAIDIinput_dii</v>
      </c>
      <c r="D149" s="249"/>
      <c r="E149" s="218" t="s">
        <v>567</v>
      </c>
      <c r="F149" s="247" t="s">
        <v>607</v>
      </c>
      <c r="G149" s="228" t="s">
        <v>93</v>
      </c>
      <c r="H149" s="278"/>
      <c r="I149" s="267">
        <f t="shared" ca="1" si="39"/>
        <v>125064055</v>
      </c>
      <c r="J149" s="279"/>
      <c r="K149" s="160" t="str">
        <f t="shared" ca="1" si="41"/>
        <v/>
      </c>
      <c r="L149" s="231"/>
      <c r="M149" s="199"/>
    </row>
    <row r="150" spans="2:13" ht="15" customHeight="1" x14ac:dyDescent="0.2">
      <c r="B150" s="220"/>
      <c r="C150" s="235" t="str">
        <f>"SAIDIinput_"&amp;VLOOKUP(E150,feeder,2,FALSE)&amp;VLOOKUP(F150,Lists!$B$37:$C$39,2,FALSE)</f>
        <v>SAIDIinput_eii</v>
      </c>
      <c r="D150" s="249"/>
      <c r="E150" s="218" t="s">
        <v>568</v>
      </c>
      <c r="F150" s="247" t="s">
        <v>607</v>
      </c>
      <c r="G150" s="228" t="s">
        <v>93</v>
      </c>
      <c r="H150" s="283"/>
      <c r="I150" s="267">
        <f t="shared" ca="1" si="39"/>
        <v>94052509</v>
      </c>
      <c r="J150" s="284"/>
      <c r="K150" s="215" t="str">
        <f t="shared" ca="1" si="41"/>
        <v/>
      </c>
      <c r="L150" s="232"/>
      <c r="M150" s="199"/>
    </row>
    <row r="151" spans="2:13" ht="15" customHeight="1" x14ac:dyDescent="0.2">
      <c r="B151" s="220"/>
      <c r="C151" s="235" t="str">
        <f>"SAIDIinput_"&amp;VLOOKUP(E151,feeder,2,FALSE)&amp;VLOOKUP(F151,Lists!$B$37:$C$39,2,FALSE)</f>
        <v>SAIDIinput_biii</v>
      </c>
      <c r="D151" s="249"/>
      <c r="E151" s="217" t="s">
        <v>982</v>
      </c>
      <c r="F151" s="247" t="s">
        <v>608</v>
      </c>
      <c r="G151" s="225" t="s">
        <v>93</v>
      </c>
      <c r="H151" s="279"/>
      <c r="I151" s="267">
        <f t="shared" ca="1" si="39"/>
        <v>134683</v>
      </c>
      <c r="J151" s="279"/>
      <c r="K151" s="160" t="str">
        <f t="shared" ref="K151:K155" ca="1" si="42">IF(AND(ISBLANK(J151),ISNUMBER(I151)),IF(AND(ISNUMBER(H151),I151&lt;&gt;0),H151/I151-1,""),IF(AND(ISNUMBER(H151),ISNUMBER(J151),J151&lt;&gt;0),H151/J151-1,""))</f>
        <v/>
      </c>
      <c r="L151" s="231"/>
      <c r="M151" s="199"/>
    </row>
    <row r="152" spans="2:13" ht="15" customHeight="1" x14ac:dyDescent="0.2">
      <c r="B152" s="220"/>
      <c r="C152" s="235" t="str">
        <f>"SAIDIinput_"&amp;VLOOKUP(E152,feeder,2,FALSE)&amp;VLOOKUP(F152,Lists!$B$37:$C$39,2,FALSE)</f>
        <v>SAIDIinput_ciii</v>
      </c>
      <c r="D152" s="249"/>
      <c r="E152" s="218" t="s">
        <v>566</v>
      </c>
      <c r="F152" s="247" t="s">
        <v>608</v>
      </c>
      <c r="G152" s="228" t="s">
        <v>93</v>
      </c>
      <c r="H152" s="278"/>
      <c r="I152" s="267">
        <f t="shared" ca="1" si="39"/>
        <v>73533948</v>
      </c>
      <c r="J152" s="279"/>
      <c r="K152" s="160" t="str">
        <f t="shared" ca="1" si="42"/>
        <v/>
      </c>
      <c r="L152" s="231"/>
      <c r="M152" s="199"/>
    </row>
    <row r="153" spans="2:13" ht="15" customHeight="1" x14ac:dyDescent="0.2">
      <c r="B153" s="220"/>
      <c r="C153" s="235" t="str">
        <f>"SAIDIinput_"&amp;VLOOKUP(E153,feeder,2,FALSE)&amp;VLOOKUP(F153,Lists!$B$37:$C$39,2,FALSE)</f>
        <v>SAIDIinput_diii</v>
      </c>
      <c r="D153" s="249"/>
      <c r="E153" s="218" t="s">
        <v>567</v>
      </c>
      <c r="F153" s="247" t="s">
        <v>608</v>
      </c>
      <c r="G153" s="263" t="s">
        <v>93</v>
      </c>
      <c r="H153" s="283"/>
      <c r="I153" s="271">
        <f t="shared" ca="1" si="39"/>
        <v>80709920</v>
      </c>
      <c r="J153" s="284"/>
      <c r="K153" s="215" t="str">
        <f t="shared" ca="1" si="42"/>
        <v/>
      </c>
      <c r="L153" s="231"/>
      <c r="M153" s="199"/>
    </row>
    <row r="154" spans="2:13" ht="45" customHeight="1" x14ac:dyDescent="0.2">
      <c r="B154" s="220"/>
      <c r="C154" s="235" t="str">
        <f>"SAIDIinput_"&amp;VLOOKUP(E154,feeder,2,FALSE)&amp;VLOOKUP(F154,Lists!$B$37:$C$39,2,FALSE)</f>
        <v>SAIDIinput_eiii</v>
      </c>
      <c r="D154" s="249"/>
      <c r="E154" s="256" t="s">
        <v>568</v>
      </c>
      <c r="F154" s="247" t="s">
        <v>608</v>
      </c>
      <c r="G154" s="266" t="s">
        <v>93</v>
      </c>
      <c r="H154" s="278"/>
      <c r="I154" s="267">
        <f t="shared" ca="1" si="39"/>
        <v>70674569</v>
      </c>
      <c r="J154" s="279"/>
      <c r="K154" s="219" t="str">
        <f t="shared" ca="1" si="42"/>
        <v/>
      </c>
      <c r="L154" s="232"/>
      <c r="M154" s="199"/>
    </row>
    <row r="155" spans="2:13" ht="15" customHeight="1" x14ac:dyDescent="0.2">
      <c r="B155" s="200" t="s">
        <v>990</v>
      </c>
      <c r="C155" s="208"/>
      <c r="D155" s="198"/>
      <c r="E155" s="198"/>
      <c r="F155" s="198"/>
      <c r="G155" s="198"/>
      <c r="H155" s="264" t="str">
        <f>IF(SUM(H143:H150)&gt;SUM(H138:H141),"ERROR, planned + unplanned &gt; all",IF(SUM(H151:H154)&gt;SUM(H147:H150),"ERROR, normalised &gt; unplanned",""))</f>
        <v/>
      </c>
      <c r="I155" s="265" t="str">
        <f ca="1">IF(SUM(I143:I150)&gt;SUM(I138:I141),"ERROR, planned + unplanned &gt; all",IF(SUM(I151:I154)&gt;SUM(I147:I150),"ERROR, normalised &gt; unplanned",""))</f>
        <v/>
      </c>
      <c r="J155" s="179"/>
      <c r="K155" s="179" t="str">
        <f t="shared" ca="1" si="42"/>
        <v/>
      </c>
      <c r="L155" s="180"/>
      <c r="M155" s="199"/>
    </row>
    <row r="156" spans="2:13" ht="15" customHeight="1" x14ac:dyDescent="0.2">
      <c r="B156" s="220"/>
      <c r="C156" s="235" t="str">
        <f>"SAIFIinput_"&amp;VLOOKUP(F156,feeder,2,FALSE)</f>
        <v>SAIFIinput_b</v>
      </c>
      <c r="D156" s="309" t="s">
        <v>991</v>
      </c>
      <c r="E156" s="310"/>
      <c r="F156" s="247" t="s">
        <v>982</v>
      </c>
      <c r="G156" s="244" t="s">
        <v>87</v>
      </c>
      <c r="H156" s="279"/>
      <c r="I156" s="267">
        <f ca="1">IF(ISNA(VLOOKUP(I$15&amp;"_"&amp;C156&amp;"_"&amp;$D$3,data,2,FALSE)),"NA",VLOOKUP(I$15&amp;"_"&amp;C156&amp;"_"&amp;$D$3,data,2,FALSE))</f>
        <v>4712</v>
      </c>
      <c r="J156" s="279"/>
      <c r="K156" s="160" t="str">
        <f t="shared" ref="K156:K159" ca="1" si="43">IF(AND(ISBLANK(J156),ISNUMBER(I156)),IF(AND(ISNUMBER(H156),I156&lt;&gt;0),H156/I156-1,""),IF(AND(ISNUMBER(H156),ISNUMBER(J156),J156&lt;&gt;0),H156/J156-1,""))</f>
        <v/>
      </c>
      <c r="L156" s="233"/>
      <c r="M156" s="199"/>
    </row>
    <row r="157" spans="2:13" ht="15" customHeight="1" x14ac:dyDescent="0.2">
      <c r="B157" s="220"/>
      <c r="C157" s="235" t="str">
        <f>"SAIFIinput_"&amp;VLOOKUP(F157,feeder,2,FALSE)</f>
        <v>SAIFIinput_c</v>
      </c>
      <c r="D157" s="311"/>
      <c r="E157" s="312"/>
      <c r="F157" s="248" t="s">
        <v>566</v>
      </c>
      <c r="G157" s="175" t="s">
        <v>87</v>
      </c>
      <c r="H157" s="278"/>
      <c r="I157" s="267">
        <f ca="1">IF(ISNA(VLOOKUP(I$15&amp;"_"&amp;C157&amp;"_"&amp;$D$3,data,2,FALSE)),"NA",VLOOKUP(I$15&amp;"_"&amp;C157&amp;"_"&amp;$D$3,data,2,FALSE))</f>
        <v>1192569</v>
      </c>
      <c r="J157" s="279"/>
      <c r="K157" s="160" t="str">
        <f t="shared" ca="1" si="43"/>
        <v/>
      </c>
      <c r="L157" s="231"/>
      <c r="M157" s="199"/>
    </row>
    <row r="158" spans="2:13" ht="15" customHeight="1" x14ac:dyDescent="0.2">
      <c r="B158" s="220"/>
      <c r="C158" s="235" t="str">
        <f>"SAIFIinput_"&amp;VLOOKUP(F158,feeder,2,FALSE)</f>
        <v>SAIFIinput_d</v>
      </c>
      <c r="D158" s="251"/>
      <c r="E158" s="246"/>
      <c r="F158" s="248" t="s">
        <v>567</v>
      </c>
      <c r="G158" s="175" t="s">
        <v>87</v>
      </c>
      <c r="H158" s="278"/>
      <c r="I158" s="267">
        <f ca="1">IF(ISNA(VLOOKUP(I$15&amp;"_"&amp;C158&amp;"_"&amp;$D$3,data,2,FALSE)),"NA",VLOOKUP(I$15&amp;"_"&amp;C158&amp;"_"&amp;$D$3,data,2,FALSE))</f>
        <v>1362761</v>
      </c>
      <c r="J158" s="279"/>
      <c r="K158" s="160" t="str">
        <f t="shared" ca="1" si="43"/>
        <v/>
      </c>
      <c r="L158" s="231"/>
      <c r="M158" s="199"/>
    </row>
    <row r="159" spans="2:13" ht="15" customHeight="1" x14ac:dyDescent="0.2">
      <c r="B159" s="220"/>
      <c r="C159" s="235" t="str">
        <f>"SAIFIinput_"&amp;VLOOKUP(F159,feeder,2,FALSE)</f>
        <v>SAIFIinput_e</v>
      </c>
      <c r="D159" s="251"/>
      <c r="E159" s="246"/>
      <c r="F159" s="248" t="s">
        <v>568</v>
      </c>
      <c r="G159" s="175" t="s">
        <v>87</v>
      </c>
      <c r="H159" s="283"/>
      <c r="I159" s="267">
        <f ca="1">IF(ISNA(VLOOKUP(I$15&amp;"_"&amp;C159&amp;"_"&amp;$D$3,data,2,FALSE)),"NA",VLOOKUP(I$15&amp;"_"&amp;C159&amp;"_"&amp;$D$3,data,2,FALSE))</f>
        <v>717932</v>
      </c>
      <c r="J159" s="284"/>
      <c r="K159" s="215" t="str">
        <f t="shared" ca="1" si="43"/>
        <v/>
      </c>
      <c r="L159" s="232"/>
      <c r="M159" s="199"/>
    </row>
    <row r="160" spans="2:13" ht="15" customHeight="1" x14ac:dyDescent="0.2">
      <c r="B160" s="200" t="s">
        <v>995</v>
      </c>
      <c r="C160" s="208"/>
      <c r="D160" s="199"/>
      <c r="E160" s="199"/>
      <c r="F160" s="199"/>
      <c r="G160" s="198"/>
      <c r="H160" s="179"/>
      <c r="I160" s="179"/>
      <c r="J160" s="179"/>
      <c r="K160" s="192"/>
      <c r="L160" s="180"/>
      <c r="M160" s="199"/>
    </row>
    <row r="161" spans="2:13" ht="15" customHeight="1" x14ac:dyDescent="0.2">
      <c r="B161" s="220"/>
      <c r="C161" s="235" t="str">
        <f>"SAIFIinput_"&amp;VLOOKUP(E161,feeder,2,FALSE)&amp;VLOOKUP(F161,Lists!$B$37:$C$39,2,FALSE)</f>
        <v>SAIFIinput_bi</v>
      </c>
      <c r="D161" s="327" t="s">
        <v>991</v>
      </c>
      <c r="E161" s="217" t="s">
        <v>982</v>
      </c>
      <c r="F161" s="247" t="s">
        <v>606</v>
      </c>
      <c r="G161" s="175" t="s">
        <v>87</v>
      </c>
      <c r="H161" s="279"/>
      <c r="I161" s="267">
        <f t="shared" ref="I161:I172" ca="1" si="44">IF(ISNA(VLOOKUP(I$15&amp;"_"&amp;C161&amp;"_"&amp;$D$3,data,2,FALSE)),"NA",VLOOKUP(I$15&amp;"_"&amp;C161&amp;"_"&amp;$D$3,data,2,FALSE))</f>
        <v>121</v>
      </c>
      <c r="J161" s="279"/>
      <c r="K161" s="160" t="str">
        <f t="shared" ref="K161:K164" ca="1" si="45">IF(AND(ISBLANK(J161),ISNUMBER(I161)),IF(AND(ISNUMBER(H161),I161&lt;&gt;0),H161/I161-1,""),IF(AND(ISNUMBER(H161),ISNUMBER(J161),J161&lt;&gt;0),H161/J161-1,""))</f>
        <v/>
      </c>
      <c r="L161" s="231"/>
      <c r="M161" s="199"/>
    </row>
    <row r="162" spans="2:13" ht="15" customHeight="1" x14ac:dyDescent="0.2">
      <c r="B162" s="220"/>
      <c r="C162" s="235" t="str">
        <f>"SAIFIinput_"&amp;VLOOKUP(E162,feeder,2,FALSE)&amp;VLOOKUP(F162,Lists!$B$37:$C$39,2,FALSE)</f>
        <v>SAIFIinput_ci</v>
      </c>
      <c r="D162" s="328"/>
      <c r="E162" s="218" t="s">
        <v>566</v>
      </c>
      <c r="F162" s="247" t="s">
        <v>606</v>
      </c>
      <c r="G162" s="175" t="s">
        <v>87</v>
      </c>
      <c r="H162" s="278"/>
      <c r="I162" s="267">
        <f t="shared" ca="1" si="44"/>
        <v>240752</v>
      </c>
      <c r="J162" s="279"/>
      <c r="K162" s="160" t="str">
        <f t="shared" ca="1" si="45"/>
        <v/>
      </c>
      <c r="L162" s="231"/>
      <c r="M162" s="199"/>
    </row>
    <row r="163" spans="2:13" ht="15" customHeight="1" x14ac:dyDescent="0.2">
      <c r="B163" s="220"/>
      <c r="C163" s="235" t="str">
        <f>"SAIFIinput_"&amp;VLOOKUP(E163,feeder,2,FALSE)&amp;VLOOKUP(F163,Lists!$B$37:$C$39,2,FALSE)</f>
        <v>SAIFIinput_di</v>
      </c>
      <c r="D163" s="328"/>
      <c r="E163" s="218" t="s">
        <v>567</v>
      </c>
      <c r="F163" s="247" t="s">
        <v>606</v>
      </c>
      <c r="G163" s="175" t="s">
        <v>87</v>
      </c>
      <c r="H163" s="278"/>
      <c r="I163" s="267">
        <f t="shared" ca="1" si="44"/>
        <v>220020</v>
      </c>
      <c r="J163" s="279"/>
      <c r="K163" s="160" t="str">
        <f t="shared" ca="1" si="45"/>
        <v/>
      </c>
      <c r="L163" s="231"/>
      <c r="M163" s="199"/>
    </row>
    <row r="164" spans="2:13" ht="15" customHeight="1" x14ac:dyDescent="0.2">
      <c r="B164" s="220"/>
      <c r="C164" s="235" t="str">
        <f>"SAIFIinput_"&amp;VLOOKUP(E164,feeder,2,FALSE)&amp;VLOOKUP(F164,Lists!$B$37:$C$39,2,FALSE)</f>
        <v>SAIFIinput_ei</v>
      </c>
      <c r="D164" s="249"/>
      <c r="E164" s="218" t="s">
        <v>568</v>
      </c>
      <c r="F164" s="247" t="s">
        <v>606</v>
      </c>
      <c r="G164" s="175" t="s">
        <v>87</v>
      </c>
      <c r="H164" s="283"/>
      <c r="I164" s="267">
        <f t="shared" ca="1" si="44"/>
        <v>165882</v>
      </c>
      <c r="J164" s="284"/>
      <c r="K164" s="215" t="str">
        <f t="shared" ca="1" si="45"/>
        <v/>
      </c>
      <c r="L164" s="232"/>
      <c r="M164" s="199"/>
    </row>
    <row r="165" spans="2:13" ht="15" customHeight="1" x14ac:dyDescent="0.2">
      <c r="B165" s="220"/>
      <c r="C165" s="235" t="str">
        <f>"SAIFIinput_"&amp;VLOOKUP(E165,feeder,2,FALSE)&amp;VLOOKUP(F165,Lists!$B$37:$C$39,2,FALSE)</f>
        <v>SAIFIinput_bii</v>
      </c>
      <c r="D165" s="249"/>
      <c r="E165" s="217" t="s">
        <v>982</v>
      </c>
      <c r="F165" s="247" t="s">
        <v>607</v>
      </c>
      <c r="G165" s="175" t="s">
        <v>87</v>
      </c>
      <c r="H165" s="279"/>
      <c r="I165" s="267">
        <f t="shared" ca="1" si="44"/>
        <v>4534</v>
      </c>
      <c r="J165" s="279"/>
      <c r="K165" s="160" t="str">
        <f t="shared" ref="K165:K168" ca="1" si="46">IF(AND(ISBLANK(J165),ISNUMBER(I165)),IF(AND(ISNUMBER(H165),I165&lt;&gt;0),H165/I165-1,""),IF(AND(ISNUMBER(H165),ISNUMBER(J165),J165&lt;&gt;0),H165/J165-1,""))</f>
        <v/>
      </c>
      <c r="L165" s="231"/>
      <c r="M165" s="199"/>
    </row>
    <row r="166" spans="2:13" ht="15" customHeight="1" x14ac:dyDescent="0.2">
      <c r="B166" s="220"/>
      <c r="C166" s="235" t="str">
        <f>"SAIFIinput_"&amp;VLOOKUP(E166,feeder,2,FALSE)&amp;VLOOKUP(F166,Lists!$B$37:$C$39,2,FALSE)</f>
        <v>SAIFIinput_cii</v>
      </c>
      <c r="D166" s="249"/>
      <c r="E166" s="218" t="s">
        <v>566</v>
      </c>
      <c r="F166" s="247" t="s">
        <v>607</v>
      </c>
      <c r="G166" s="175" t="s">
        <v>87</v>
      </c>
      <c r="H166" s="278"/>
      <c r="I166" s="267">
        <f t="shared" ca="1" si="44"/>
        <v>944401</v>
      </c>
      <c r="J166" s="279"/>
      <c r="K166" s="160" t="str">
        <f t="shared" ca="1" si="46"/>
        <v/>
      </c>
      <c r="L166" s="231"/>
      <c r="M166" s="199"/>
    </row>
    <row r="167" spans="2:13" ht="15" customHeight="1" x14ac:dyDescent="0.2">
      <c r="B167" s="220"/>
      <c r="C167" s="235" t="str">
        <f>"SAIFIinput_"&amp;VLOOKUP(E167,feeder,2,FALSE)&amp;VLOOKUP(F167,Lists!$B$37:$C$39,2,FALSE)</f>
        <v>SAIFIinput_dii</v>
      </c>
      <c r="D167" s="249"/>
      <c r="E167" s="218" t="s">
        <v>567</v>
      </c>
      <c r="F167" s="247" t="s">
        <v>607</v>
      </c>
      <c r="G167" s="175" t="s">
        <v>87</v>
      </c>
      <c r="H167" s="278"/>
      <c r="I167" s="267">
        <f t="shared" ca="1" si="44"/>
        <v>1127153</v>
      </c>
      <c r="J167" s="279"/>
      <c r="K167" s="160" t="str">
        <f t="shared" ca="1" si="46"/>
        <v/>
      </c>
      <c r="L167" s="231"/>
      <c r="M167" s="199"/>
    </row>
    <row r="168" spans="2:13" ht="15" customHeight="1" x14ac:dyDescent="0.2">
      <c r="B168" s="220"/>
      <c r="C168" s="235" t="str">
        <f>"SAIFIinput_"&amp;VLOOKUP(E168,feeder,2,FALSE)&amp;VLOOKUP(F168,Lists!$B$37:$C$39,2,FALSE)</f>
        <v>SAIFIinput_eii</v>
      </c>
      <c r="D168" s="249"/>
      <c r="E168" s="218" t="s">
        <v>568</v>
      </c>
      <c r="F168" s="247" t="s">
        <v>607</v>
      </c>
      <c r="G168" s="175" t="s">
        <v>87</v>
      </c>
      <c r="H168" s="283"/>
      <c r="I168" s="267">
        <f t="shared" ca="1" si="44"/>
        <v>549960</v>
      </c>
      <c r="J168" s="284"/>
      <c r="K168" s="215" t="str">
        <f t="shared" ca="1" si="46"/>
        <v/>
      </c>
      <c r="L168" s="232"/>
      <c r="M168" s="199"/>
    </row>
    <row r="169" spans="2:13" ht="15" customHeight="1" x14ac:dyDescent="0.2">
      <c r="B169" s="220"/>
      <c r="C169" s="235" t="str">
        <f>"SAIFIinput_"&amp;VLOOKUP(E169,feeder,2,FALSE)&amp;VLOOKUP(F169,Lists!$B$37:$C$39,2,FALSE)</f>
        <v>SAIFIinput_biii</v>
      </c>
      <c r="D169" s="249"/>
      <c r="E169" s="217" t="s">
        <v>982</v>
      </c>
      <c r="F169" s="247" t="s">
        <v>608</v>
      </c>
      <c r="G169" s="175" t="s">
        <v>87</v>
      </c>
      <c r="H169" s="279"/>
      <c r="I169" s="267">
        <f t="shared" ca="1" si="44"/>
        <v>4534</v>
      </c>
      <c r="J169" s="279"/>
      <c r="K169" s="160" t="str">
        <f t="shared" ref="K169:K172" ca="1" si="47">IF(AND(ISBLANK(J169),ISNUMBER(I169)),IF(AND(ISNUMBER(H169),I169&lt;&gt;0),H169/I169-1,""),IF(AND(ISNUMBER(H169),ISNUMBER(J169),J169&lt;&gt;0),H169/J169-1,""))</f>
        <v/>
      </c>
      <c r="L169" s="231"/>
      <c r="M169" s="199"/>
    </row>
    <row r="170" spans="2:13" ht="15" customHeight="1" x14ac:dyDescent="0.2">
      <c r="B170" s="220"/>
      <c r="C170" s="235" t="str">
        <f>"SAIFIinput_"&amp;VLOOKUP(E170,feeder,2,FALSE)&amp;VLOOKUP(F170,Lists!$B$37:$C$39,2,FALSE)</f>
        <v>SAIFIinput_ciii</v>
      </c>
      <c r="D170" s="249"/>
      <c r="E170" s="218" t="s">
        <v>566</v>
      </c>
      <c r="F170" s="247" t="s">
        <v>608</v>
      </c>
      <c r="G170" s="175" t="s">
        <v>87</v>
      </c>
      <c r="H170" s="278"/>
      <c r="I170" s="267">
        <f t="shared" ca="1" si="44"/>
        <v>818799</v>
      </c>
      <c r="J170" s="279"/>
      <c r="K170" s="160" t="str">
        <f t="shared" ca="1" si="47"/>
        <v/>
      </c>
      <c r="L170" s="231"/>
      <c r="M170" s="199"/>
    </row>
    <row r="171" spans="2:13" ht="15" customHeight="1" x14ac:dyDescent="0.2">
      <c r="B171" s="220"/>
      <c r="C171" s="235" t="str">
        <f>"SAIFIinput_"&amp;VLOOKUP(E171,feeder,2,FALSE)&amp;VLOOKUP(F171,Lists!$B$37:$C$39,2,FALSE)</f>
        <v>SAIFIinput_diii</v>
      </c>
      <c r="D171" s="249"/>
      <c r="E171" s="218" t="s">
        <v>567</v>
      </c>
      <c r="F171" s="247" t="s">
        <v>608</v>
      </c>
      <c r="G171" s="175" t="s">
        <v>87</v>
      </c>
      <c r="H171" s="278"/>
      <c r="I171" s="267">
        <f t="shared" ca="1" si="44"/>
        <v>1014800</v>
      </c>
      <c r="J171" s="279"/>
      <c r="K171" s="160" t="str">
        <f t="shared" ca="1" si="47"/>
        <v/>
      </c>
      <c r="L171" s="231"/>
      <c r="M171" s="199"/>
    </row>
    <row r="172" spans="2:13" ht="15" customHeight="1" x14ac:dyDescent="0.2">
      <c r="B172" s="220"/>
      <c r="C172" s="235" t="str">
        <f>"SAIFIinput_"&amp;VLOOKUP(E172,feeder,2,FALSE)&amp;VLOOKUP(F172,Lists!$B$37:$C$39,2,FALSE)</f>
        <v>SAIFIinput_eiii</v>
      </c>
      <c r="D172" s="249"/>
      <c r="E172" s="218" t="s">
        <v>568</v>
      </c>
      <c r="F172" s="247" t="s">
        <v>608</v>
      </c>
      <c r="G172" s="175" t="s">
        <v>87</v>
      </c>
      <c r="H172" s="283"/>
      <c r="I172" s="267">
        <f t="shared" ca="1" si="44"/>
        <v>523192</v>
      </c>
      <c r="J172" s="284"/>
      <c r="K172" s="215" t="str">
        <f t="shared" ca="1" si="47"/>
        <v/>
      </c>
      <c r="L172" s="232"/>
      <c r="M172" s="199"/>
    </row>
    <row r="173" spans="2:13" ht="15" customHeight="1" x14ac:dyDescent="0.2">
      <c r="B173" s="204" t="s">
        <v>31</v>
      </c>
      <c r="C173" s="169"/>
      <c r="D173" s="178"/>
      <c r="E173" s="178"/>
      <c r="F173" s="178"/>
      <c r="G173" s="178"/>
      <c r="H173" s="264" t="str">
        <f>IF(SUM(H161:H168)&gt;SUM(H156:H159),"ERROR, planned + unplanned &gt; all",IF(SUM(H169:H172)&gt;SUM(H165:H168),"ERROR, normalised &gt; unplanned",""))</f>
        <v/>
      </c>
      <c r="I173" s="265" t="str">
        <f ca="1">IF(SUM(I161:I168)&gt;SUM(I156:I159),"ERROR, planned + unplanned &gt; all",IF(SUM(I169:I172)&gt;SUM(I165:I168),"ERROR, normalised &gt; unplanned",""))</f>
        <v/>
      </c>
      <c r="J173" s="212"/>
      <c r="K173" s="229"/>
      <c r="L173" s="180"/>
      <c r="M173" s="198"/>
    </row>
    <row r="174" spans="2:13" ht="15" customHeight="1" x14ac:dyDescent="0.2">
      <c r="B174" s="198"/>
      <c r="C174" s="235" t="s">
        <v>167</v>
      </c>
      <c r="D174" s="313" t="s">
        <v>996</v>
      </c>
      <c r="E174" s="314"/>
      <c r="F174" s="314"/>
      <c r="G174" s="244" t="s">
        <v>87</v>
      </c>
      <c r="H174" s="278"/>
      <c r="I174" s="267">
        <f ca="1">IF(ISNA(VLOOKUP(I$15&amp;"_"&amp;C174&amp;"_"&amp;$D$3,data,2,FALSE)),"NA",VLOOKUP(I$15&amp;"_"&amp;C174&amp;"_"&amp;$D$3,data,2,FALSE))</f>
        <v>319749</v>
      </c>
      <c r="J174" s="279"/>
      <c r="K174" s="219" t="str">
        <f t="shared" ref="K174:K177" ca="1" si="48">IF(AND(ISBLANK(J174),ISNUMBER(I174)),IF(AND(ISNUMBER(H174),I174&lt;&gt;0),H174/I174-1,""),IF(AND(ISNUMBER(H174),ISNUMBER(J174),J174&lt;&gt;0),H174/J174-1,""))</f>
        <v/>
      </c>
      <c r="L174" s="233"/>
      <c r="M174" s="199"/>
    </row>
    <row r="175" spans="2:13" ht="30" customHeight="1" x14ac:dyDescent="0.2">
      <c r="B175" s="169"/>
      <c r="C175" s="235" t="s">
        <v>168</v>
      </c>
      <c r="D175" s="313" t="s">
        <v>997</v>
      </c>
      <c r="E175" s="314"/>
      <c r="F175" s="314"/>
      <c r="G175" s="244" t="s">
        <v>87</v>
      </c>
      <c r="H175" s="278"/>
      <c r="I175" s="267">
        <f ca="1">IF(ISNA(VLOOKUP(I$15&amp;"_"&amp;C175&amp;"_"&amp;$D$3,data,2,FALSE)),"NA",VLOOKUP(I$15&amp;"_"&amp;C175&amp;"_"&amp;$D$3,data,2,FALSE))</f>
        <v>238422</v>
      </c>
      <c r="J175" s="279"/>
      <c r="K175" s="219" t="str">
        <f t="shared" ca="1" si="48"/>
        <v/>
      </c>
      <c r="L175" s="233"/>
      <c r="M175" s="199"/>
    </row>
    <row r="176" spans="2:13" ht="30" customHeight="1" x14ac:dyDescent="0.2">
      <c r="B176" s="169"/>
      <c r="C176" s="235" t="s">
        <v>169</v>
      </c>
      <c r="D176" s="313" t="s">
        <v>998</v>
      </c>
      <c r="E176" s="314"/>
      <c r="F176" s="314"/>
      <c r="G176" s="244" t="s">
        <v>35</v>
      </c>
      <c r="H176" s="278"/>
      <c r="I176" s="267">
        <f ca="1">IF(ISNA(VLOOKUP(I$15&amp;"_"&amp;C176&amp;"_"&amp;$D$3,data,2,FALSE)),"NA",VLOOKUP(I$15&amp;"_"&amp;C176&amp;"_"&amp;$D$3,data,2,FALSE))</f>
        <v>42</v>
      </c>
      <c r="J176" s="279"/>
      <c r="K176" s="219" t="str">
        <f t="shared" ca="1" si="48"/>
        <v/>
      </c>
      <c r="L176" s="233"/>
      <c r="M176" s="199"/>
    </row>
    <row r="177" spans="1:15" ht="29.25" customHeight="1" x14ac:dyDescent="0.2">
      <c r="B177" s="169"/>
      <c r="C177" s="235" t="s">
        <v>170</v>
      </c>
      <c r="D177" s="313" t="s">
        <v>999</v>
      </c>
      <c r="E177" s="314"/>
      <c r="F177" s="314"/>
      <c r="G177" s="244" t="s">
        <v>87</v>
      </c>
      <c r="H177" s="278"/>
      <c r="I177" s="267">
        <f ca="1">IF(ISNA(VLOOKUP(I$15&amp;"_"&amp;C177&amp;"_"&amp;$D$3,data,2,FALSE)),"NA",VLOOKUP(I$15&amp;"_"&amp;C177&amp;"_"&amp;$D$3,data,2,FALSE))</f>
        <v>21024</v>
      </c>
      <c r="J177" s="279"/>
      <c r="K177" s="219" t="str">
        <f t="shared" ca="1" si="48"/>
        <v/>
      </c>
      <c r="L177" s="233"/>
      <c r="M177" s="199"/>
    </row>
    <row r="178" spans="1:15" ht="15" customHeight="1" x14ac:dyDescent="0.2">
      <c r="B178" s="206" t="s">
        <v>611</v>
      </c>
      <c r="C178" s="272"/>
      <c r="D178" s="178"/>
      <c r="E178" s="178"/>
      <c r="F178" s="178"/>
      <c r="G178" s="198"/>
      <c r="H178" s="179"/>
      <c r="I178" s="179"/>
      <c r="J178" s="179"/>
      <c r="K178" s="193"/>
      <c r="L178" s="194"/>
      <c r="M178" s="199"/>
    </row>
    <row r="179" spans="1:15" ht="30" customHeight="1" x14ac:dyDescent="0.2">
      <c r="B179" s="198"/>
      <c r="C179" s="235" t="s">
        <v>152</v>
      </c>
      <c r="D179" s="313" t="s">
        <v>955</v>
      </c>
      <c r="E179" s="314"/>
      <c r="F179" s="315"/>
      <c r="G179" s="175" t="s">
        <v>87</v>
      </c>
      <c r="H179" s="278"/>
      <c r="I179" s="267">
        <f t="shared" ref="I179:I184" ca="1" si="49">IF(ISNA(VLOOKUP(I$15&amp;"_"&amp;C179&amp;"_"&amp;$D$3,data,2,FALSE)),"NA",VLOOKUP(I$15&amp;"_"&amp;C179&amp;"_"&amp;$D$3,data,2,FALSE))</f>
        <v>1215</v>
      </c>
      <c r="J179" s="279"/>
      <c r="K179" s="160" t="str">
        <f ca="1">IF(AND(ISBLANK(J179),ISNUMBER(I179)),IF(AND(ISNUMBER(H179),I179&lt;&gt;0),H179/I179-1,""),IF(AND(ISNUMBER(H179),ISNUMBER(J179),J179&lt;&gt;0),H179/J179-1,""))</f>
        <v/>
      </c>
      <c r="L179" s="231"/>
      <c r="M179" s="199"/>
      <c r="O179" s="262"/>
    </row>
    <row r="180" spans="1:15" ht="15" customHeight="1" x14ac:dyDescent="0.2">
      <c r="A180" s="298"/>
      <c r="B180" s="198"/>
      <c r="C180" s="235" t="s">
        <v>151</v>
      </c>
      <c r="D180" s="320" t="s">
        <v>956</v>
      </c>
      <c r="E180" s="321"/>
      <c r="F180" s="321"/>
      <c r="G180" s="244" t="s">
        <v>87</v>
      </c>
      <c r="H180" s="278"/>
      <c r="I180" s="267">
        <f t="shared" ca="1" si="49"/>
        <v>1208</v>
      </c>
      <c r="J180" s="279"/>
      <c r="K180" s="160" t="str">
        <f ca="1">IF(AND(ISBLANK(J180),ISNUMBER(I180)),IF(AND(ISNUMBER(H180),I180&lt;&gt;0),H180/I180-1,""),IF(AND(ISNUMBER(H180),ISNUMBER(J180),J180&lt;&gt;0),H180/J180-1,""))</f>
        <v/>
      </c>
      <c r="L180" s="231"/>
      <c r="M180" s="199"/>
    </row>
    <row r="181" spans="1:15" ht="15" customHeight="1" x14ac:dyDescent="0.2">
      <c r="B181" s="220" t="s">
        <v>111</v>
      </c>
      <c r="C181" s="235" t="str">
        <f>B181&amp;VLOOKUP(F181,area,2,FALSE)</f>
        <v>NQR8b</v>
      </c>
      <c r="D181" s="329" t="s">
        <v>957</v>
      </c>
      <c r="E181" s="330"/>
      <c r="F181" s="250" t="s">
        <v>511</v>
      </c>
      <c r="G181" s="175" t="s">
        <v>87</v>
      </c>
      <c r="H181" s="279"/>
      <c r="I181" s="267">
        <f t="shared" ca="1" si="49"/>
        <v>5</v>
      </c>
      <c r="J181" s="279"/>
      <c r="K181" s="160" t="str">
        <f t="shared" ref="K181:K184" ca="1" si="50">IF(AND(ISBLANK(J181),ISNUMBER(I181)),IF(AND(ISNUMBER(H181),I181&lt;&gt;0),H181/I181-1,""),IF(AND(ISNUMBER(H181),ISNUMBER(J181),J181&lt;&gt;0),H181/J181-1,""))</f>
        <v/>
      </c>
      <c r="L181" s="231"/>
      <c r="M181" s="199"/>
    </row>
    <row r="182" spans="1:15" ht="15" customHeight="1" x14ac:dyDescent="0.2">
      <c r="B182" s="220" t="s">
        <v>111</v>
      </c>
      <c r="C182" s="235" t="str">
        <f>B182&amp;VLOOKUP(F182,area,2,FALSE)</f>
        <v>NQR8c</v>
      </c>
      <c r="D182" s="171"/>
      <c r="E182" s="171"/>
      <c r="F182" s="250" t="s">
        <v>617</v>
      </c>
      <c r="G182" s="175" t="s">
        <v>87</v>
      </c>
      <c r="H182" s="278"/>
      <c r="I182" s="267">
        <f t="shared" ca="1" si="49"/>
        <v>697</v>
      </c>
      <c r="J182" s="279"/>
      <c r="K182" s="160" t="str">
        <f t="shared" ca="1" si="50"/>
        <v/>
      </c>
      <c r="L182" s="231"/>
      <c r="M182" s="199"/>
    </row>
    <row r="183" spans="1:15" ht="15" customHeight="1" x14ac:dyDescent="0.2">
      <c r="B183" s="220" t="s">
        <v>111</v>
      </c>
      <c r="C183" s="235" t="str">
        <f>B183&amp;VLOOKUP(F183,area,2,FALSE)</f>
        <v>NQR8d</v>
      </c>
      <c r="D183" s="171"/>
      <c r="E183" s="171"/>
      <c r="F183" s="250" t="s">
        <v>112</v>
      </c>
      <c r="G183" s="175" t="s">
        <v>87</v>
      </c>
      <c r="H183" s="278"/>
      <c r="I183" s="267">
        <f t="shared" ca="1" si="49"/>
        <v>342</v>
      </c>
      <c r="J183" s="279"/>
      <c r="K183" s="160" t="str">
        <f t="shared" ca="1" si="50"/>
        <v/>
      </c>
      <c r="L183" s="231"/>
      <c r="M183" s="199"/>
    </row>
    <row r="184" spans="1:15" ht="15" customHeight="1" x14ac:dyDescent="0.2">
      <c r="B184" s="220" t="s">
        <v>111</v>
      </c>
      <c r="C184" s="235" t="str">
        <f>B184&amp;VLOOKUP(F184,area,2,FALSE)</f>
        <v>NQR8a</v>
      </c>
      <c r="D184" s="171"/>
      <c r="E184" s="171"/>
      <c r="F184" s="250" t="s">
        <v>96</v>
      </c>
      <c r="G184" s="175" t="s">
        <v>87</v>
      </c>
      <c r="H184" s="283"/>
      <c r="I184" s="267">
        <f t="shared" ca="1" si="49"/>
        <v>7</v>
      </c>
      <c r="J184" s="284"/>
      <c r="K184" s="215" t="str">
        <f t="shared" ca="1" si="50"/>
        <v/>
      </c>
      <c r="L184" s="232"/>
      <c r="M184" s="199"/>
    </row>
    <row r="185" spans="1:15" ht="15" customHeight="1" x14ac:dyDescent="0.2">
      <c r="B185" s="204" t="s">
        <v>612</v>
      </c>
      <c r="C185" s="199"/>
      <c r="D185" s="199"/>
      <c r="E185" s="199"/>
      <c r="F185" s="199"/>
      <c r="G185" s="255" t="str">
        <f>IF(ROUND(H185,0)&lt;&gt;ROUND(H179,0),"Summation mismatch with NQR7?","")</f>
        <v/>
      </c>
      <c r="H185" s="254"/>
      <c r="I185" s="254"/>
      <c r="J185" s="201"/>
      <c r="K185" s="192"/>
      <c r="L185" s="180"/>
      <c r="M185" s="199"/>
    </row>
    <row r="186" spans="1:15" ht="15" customHeight="1" x14ac:dyDescent="0.2">
      <c r="B186" s="198"/>
      <c r="C186" s="235" t="s">
        <v>160</v>
      </c>
      <c r="D186" s="313" t="s">
        <v>1004</v>
      </c>
      <c r="E186" s="314"/>
      <c r="F186" s="314"/>
      <c r="G186" s="244" t="s">
        <v>87</v>
      </c>
      <c r="H186" s="278"/>
      <c r="I186" s="267">
        <f t="shared" ref="I186:I192" ca="1" si="51">IF(ISNA(VLOOKUP(I$15&amp;"_"&amp;C186&amp;"_"&amp;$D$3,data,2,FALSE)),"NA",VLOOKUP(I$15&amp;"_"&amp;C186&amp;"_"&amp;$D$3,data,2,FALSE))</f>
        <v>1062</v>
      </c>
      <c r="J186" s="279"/>
      <c r="K186" s="160" t="str">
        <f t="shared" ref="K186" ca="1" si="52">IF(AND(ISBLANK(J186),ISNUMBER(I186)),IF(AND(ISNUMBER(H186),I186&lt;&gt;0),H186/I186-1,""),IF(AND(ISNUMBER(H186),ISNUMBER(J186),J186&lt;&gt;0),H186/J186-1,""))</f>
        <v/>
      </c>
      <c r="L186" s="231"/>
      <c r="M186" s="199"/>
    </row>
    <row r="187" spans="1:15" ht="15" customHeight="1" x14ac:dyDescent="0.2">
      <c r="B187" s="169"/>
      <c r="C187" s="235" t="s">
        <v>161</v>
      </c>
      <c r="D187" s="320" t="s">
        <v>1005</v>
      </c>
      <c r="E187" s="321"/>
      <c r="F187" s="321"/>
      <c r="G187" s="253" t="s">
        <v>87</v>
      </c>
      <c r="H187" s="278"/>
      <c r="I187" s="267">
        <f t="shared" ca="1" si="51"/>
        <v>329</v>
      </c>
      <c r="J187" s="279"/>
      <c r="K187" s="160" t="str">
        <f t="shared" ref="K187:K191" ca="1" si="53">IF(AND(ISBLANK(J187),ISNUMBER(I187)),IF(AND(ISNUMBER(H187),I187&lt;&gt;0),H187/I187-1,""),IF(AND(ISNUMBER(H187),ISNUMBER(J187),J187&lt;&gt;0),H187/J187-1,""))</f>
        <v/>
      </c>
      <c r="L187" s="231"/>
      <c r="M187" s="199"/>
    </row>
    <row r="188" spans="1:15" ht="15" customHeight="1" x14ac:dyDescent="0.2">
      <c r="B188" s="169"/>
      <c r="C188" s="235" t="s">
        <v>165</v>
      </c>
      <c r="D188" s="320" t="s">
        <v>616</v>
      </c>
      <c r="E188" s="321"/>
      <c r="F188" s="321"/>
      <c r="G188" s="244" t="s">
        <v>87</v>
      </c>
      <c r="H188" s="278"/>
      <c r="I188" s="267">
        <f t="shared" ca="1" si="51"/>
        <v>0</v>
      </c>
      <c r="J188" s="279"/>
      <c r="K188" s="160" t="str">
        <f t="shared" ca="1" si="53"/>
        <v/>
      </c>
      <c r="L188" s="231"/>
      <c r="M188" s="199"/>
    </row>
    <row r="189" spans="1:15" ht="15" customHeight="1" x14ac:dyDescent="0.2">
      <c r="B189" s="169"/>
      <c r="C189" s="235" t="s">
        <v>162</v>
      </c>
      <c r="D189" s="320" t="s">
        <v>948</v>
      </c>
      <c r="E189" s="321"/>
      <c r="F189" s="321"/>
      <c r="G189" s="253" t="s">
        <v>87</v>
      </c>
      <c r="H189" s="278"/>
      <c r="I189" s="267">
        <f t="shared" ca="1" si="51"/>
        <v>733</v>
      </c>
      <c r="J189" s="279"/>
      <c r="K189" s="160" t="str">
        <f t="shared" ca="1" si="53"/>
        <v/>
      </c>
      <c r="L189" s="231"/>
      <c r="M189" s="199"/>
    </row>
    <row r="190" spans="1:15" ht="15" customHeight="1" x14ac:dyDescent="0.2">
      <c r="A190" s="298"/>
      <c r="B190" s="169"/>
      <c r="C190" s="235" t="s">
        <v>163</v>
      </c>
      <c r="D190" s="320" t="s">
        <v>949</v>
      </c>
      <c r="E190" s="321"/>
      <c r="F190" s="321"/>
      <c r="G190" s="253" t="s">
        <v>87</v>
      </c>
      <c r="H190" s="278"/>
      <c r="I190" s="267">
        <f t="shared" ca="1" si="51"/>
        <v>981</v>
      </c>
      <c r="J190" s="279"/>
      <c r="K190" s="160" t="str">
        <f t="shared" ca="1" si="53"/>
        <v/>
      </c>
      <c r="L190" s="231"/>
      <c r="M190" s="199"/>
    </row>
    <row r="191" spans="1:15" ht="15" customHeight="1" x14ac:dyDescent="0.2">
      <c r="B191" s="169"/>
      <c r="C191" s="235" t="s">
        <v>164</v>
      </c>
      <c r="D191" s="320" t="s">
        <v>950</v>
      </c>
      <c r="E191" s="321"/>
      <c r="F191" s="321"/>
      <c r="G191" s="244" t="s">
        <v>87</v>
      </c>
      <c r="H191" s="278"/>
      <c r="I191" s="267">
        <f t="shared" ca="1" si="51"/>
        <v>1061</v>
      </c>
      <c r="J191" s="279"/>
      <c r="K191" s="160" t="str">
        <f t="shared" ca="1" si="53"/>
        <v/>
      </c>
      <c r="L191" s="231"/>
      <c r="M191" s="199"/>
    </row>
    <row r="192" spans="1:15" ht="15" customHeight="1" x14ac:dyDescent="0.2">
      <c r="A192" s="298"/>
      <c r="B192" s="169"/>
      <c r="C192" s="235" t="s">
        <v>166</v>
      </c>
      <c r="D192" s="320" t="s">
        <v>951</v>
      </c>
      <c r="E192" s="321"/>
      <c r="F192" s="321"/>
      <c r="G192" s="253" t="s">
        <v>87</v>
      </c>
      <c r="H192" s="278"/>
      <c r="I192" s="267">
        <f t="shared" ca="1" si="51"/>
        <v>0</v>
      </c>
      <c r="J192" s="279"/>
      <c r="K192" s="160" t="str">
        <f t="shared" ref="K192" ca="1" si="54">IF(AND(ISBLANK(J192),ISNUMBER(I192)),IF(AND(ISNUMBER(H192),I192&lt;&gt;0),H192/I192-1,""),IF(AND(ISNUMBER(H192),ISNUMBER(J192),J192&lt;&gt;0),H192/J192-1,""))</f>
        <v/>
      </c>
      <c r="L192" s="231"/>
      <c r="M192" s="199"/>
    </row>
    <row r="193" spans="2:15" ht="15" customHeight="1" x14ac:dyDescent="0.2">
      <c r="B193" s="204" t="s">
        <v>37</v>
      </c>
      <c r="C193" s="169"/>
      <c r="D193" s="178"/>
      <c r="E193" s="178"/>
      <c r="F193" s="178"/>
      <c r="G193" s="178"/>
      <c r="H193" s="212"/>
      <c r="I193" s="212"/>
      <c r="J193" s="212"/>
      <c r="K193" s="229"/>
      <c r="L193" s="180"/>
      <c r="M193" s="198"/>
    </row>
    <row r="194" spans="2:15" ht="30" customHeight="1" x14ac:dyDescent="0.2">
      <c r="B194" s="204"/>
      <c r="C194" s="235" t="s">
        <v>113</v>
      </c>
      <c r="D194" s="313" t="s">
        <v>954</v>
      </c>
      <c r="E194" s="314"/>
      <c r="F194" s="315"/>
      <c r="G194" s="175" t="s">
        <v>38</v>
      </c>
      <c r="H194" s="290"/>
      <c r="I194" s="273">
        <f t="shared" ref="I194:I202" ca="1" si="55">IF(ISNA(VLOOKUP(I$15&amp;"_"&amp;C194&amp;"_"&amp;$D$3,data,2,FALSE)),"NA",VLOOKUP(I$15&amp;"_"&amp;C194&amp;"_"&amp;$D$3,data,2,FALSE))</f>
        <v>849985</v>
      </c>
      <c r="J194" s="291"/>
      <c r="K194" s="160" t="str">
        <f t="shared" ref="K194:K198" ca="1" si="56">IF(AND(ISBLANK(J194),ISNUMBER(I194)),IF(AND(ISNUMBER(H194),I194&lt;&gt;0),H194/I194-1,""),IF(AND(ISNUMBER(H194),ISNUMBER(J194),J194&lt;&gt;0),H194/J194-1,""))</f>
        <v/>
      </c>
      <c r="L194" s="231"/>
      <c r="M194" s="199"/>
      <c r="O194" s="262"/>
    </row>
    <row r="195" spans="2:15" ht="30" customHeight="1" x14ac:dyDescent="0.2">
      <c r="B195" s="220" t="s">
        <v>173</v>
      </c>
      <c r="C195" s="235" t="s">
        <v>173</v>
      </c>
      <c r="D195" s="313" t="s">
        <v>959</v>
      </c>
      <c r="E195" s="314"/>
      <c r="F195" s="315"/>
      <c r="G195" s="175" t="s">
        <v>87</v>
      </c>
      <c r="H195" s="278"/>
      <c r="I195" s="267">
        <f t="shared" ca="1" si="55"/>
        <v>362</v>
      </c>
      <c r="J195" s="279"/>
      <c r="K195" s="160" t="str">
        <f t="shared" ca="1" si="56"/>
        <v/>
      </c>
      <c r="L195" s="231"/>
      <c r="M195" s="199"/>
    </row>
    <row r="196" spans="2:15" ht="30" customHeight="1" x14ac:dyDescent="0.2">
      <c r="B196" s="220" t="s">
        <v>173</v>
      </c>
      <c r="C196" s="235" t="s">
        <v>715</v>
      </c>
      <c r="D196" s="313" t="s">
        <v>958</v>
      </c>
      <c r="E196" s="314"/>
      <c r="F196" s="315"/>
      <c r="G196" s="175" t="s">
        <v>38</v>
      </c>
      <c r="H196" s="290"/>
      <c r="I196" s="273">
        <f t="shared" ca="1" si="55"/>
        <v>7240</v>
      </c>
      <c r="J196" s="291"/>
      <c r="K196" s="160" t="str">
        <f t="shared" ca="1" si="56"/>
        <v/>
      </c>
      <c r="L196" s="231"/>
      <c r="M196" s="199"/>
    </row>
    <row r="197" spans="2:15" ht="30" customHeight="1" x14ac:dyDescent="0.2">
      <c r="B197" s="220" t="s">
        <v>174</v>
      </c>
      <c r="C197" s="235" t="s">
        <v>174</v>
      </c>
      <c r="D197" s="313" t="s">
        <v>960</v>
      </c>
      <c r="E197" s="314"/>
      <c r="F197" s="315"/>
      <c r="G197" s="175" t="s">
        <v>87</v>
      </c>
      <c r="H197" s="278"/>
      <c r="I197" s="267">
        <f t="shared" ca="1" si="55"/>
        <v>28463</v>
      </c>
      <c r="J197" s="279"/>
      <c r="K197" s="160" t="str">
        <f t="shared" ref="K197" ca="1" si="57">IF(AND(ISBLANK(J197),ISNUMBER(I197)),IF(AND(ISNUMBER(H197),I197&lt;&gt;0),H197/I197-1,""),IF(AND(ISNUMBER(H197),ISNUMBER(J197),J197&lt;&gt;0),H197/J197-1,""))</f>
        <v/>
      </c>
      <c r="L197" s="231"/>
      <c r="M197" s="199"/>
    </row>
    <row r="198" spans="2:15" ht="30" customHeight="1" x14ac:dyDescent="0.2">
      <c r="B198" s="220" t="s">
        <v>174</v>
      </c>
      <c r="C198" s="235" t="s">
        <v>716</v>
      </c>
      <c r="D198" s="313" t="s">
        <v>961</v>
      </c>
      <c r="E198" s="314"/>
      <c r="F198" s="315"/>
      <c r="G198" s="175" t="s">
        <v>38</v>
      </c>
      <c r="H198" s="290"/>
      <c r="I198" s="273">
        <f t="shared" ca="1" si="55"/>
        <v>3417240</v>
      </c>
      <c r="J198" s="291"/>
      <c r="K198" s="160" t="str">
        <f t="shared" ca="1" si="56"/>
        <v/>
      </c>
      <c r="L198" s="231"/>
      <c r="M198" s="199"/>
    </row>
    <row r="199" spans="2:15" ht="30" customHeight="1" x14ac:dyDescent="0.2">
      <c r="B199" s="220" t="s">
        <v>172</v>
      </c>
      <c r="C199" s="235" t="str">
        <f>B199</f>
        <v>CCD23</v>
      </c>
      <c r="D199" s="313" t="s">
        <v>963</v>
      </c>
      <c r="E199" s="314"/>
      <c r="F199" s="314"/>
      <c r="G199" s="244" t="s">
        <v>87</v>
      </c>
      <c r="H199" s="278"/>
      <c r="I199" s="267">
        <f t="shared" ca="1" si="55"/>
        <v>2</v>
      </c>
      <c r="J199" s="279"/>
      <c r="K199" s="160" t="str">
        <f t="shared" ref="K199" ca="1" si="58">IF(AND(ISBLANK(J199),ISNUMBER(I199)),IF(AND(ISNUMBER(H199),I199&lt;&gt;0),H199/I199-1,""),IF(AND(ISNUMBER(H199),ISNUMBER(J199),J199&lt;&gt;0),H199/J199-1,""))</f>
        <v/>
      </c>
      <c r="L199" s="231"/>
      <c r="M199" s="199"/>
    </row>
    <row r="200" spans="2:15" ht="15" customHeight="1" x14ac:dyDescent="0.2">
      <c r="B200" s="220" t="s">
        <v>172</v>
      </c>
      <c r="C200" s="235" t="str">
        <f>B200&amp;"a"</f>
        <v>CCD23a</v>
      </c>
      <c r="D200" s="313" t="s">
        <v>964</v>
      </c>
      <c r="E200" s="314"/>
      <c r="F200" s="315"/>
      <c r="G200" s="175" t="s">
        <v>38</v>
      </c>
      <c r="H200" s="290"/>
      <c r="I200" s="273">
        <f t="shared" ca="1" si="55"/>
        <v>300</v>
      </c>
      <c r="J200" s="291"/>
      <c r="K200" s="160" t="str">
        <f t="shared" ref="K200:K201" ca="1" si="59">IF(AND(ISBLANK(J200),ISNUMBER(I200)),IF(AND(ISNUMBER(H200),I200&lt;&gt;0),H200/I200-1,""),IF(AND(ISNUMBER(H200),ISNUMBER(J200),J200&lt;&gt;0),H200/J200-1,""))</f>
        <v/>
      </c>
      <c r="L200" s="231"/>
      <c r="M200" s="199"/>
    </row>
    <row r="201" spans="2:15" ht="30" customHeight="1" x14ac:dyDescent="0.2">
      <c r="B201" s="220" t="s">
        <v>171</v>
      </c>
      <c r="C201" s="235" t="str">
        <f>B201</f>
        <v>CCD22</v>
      </c>
      <c r="D201" s="313" t="s">
        <v>953</v>
      </c>
      <c r="E201" s="314"/>
      <c r="F201" s="314"/>
      <c r="G201" s="244" t="s">
        <v>87</v>
      </c>
      <c r="H201" s="278"/>
      <c r="I201" s="267">
        <f t="shared" ca="1" si="55"/>
        <v>1</v>
      </c>
      <c r="J201" s="279"/>
      <c r="K201" s="160" t="str">
        <f t="shared" ca="1" si="59"/>
        <v/>
      </c>
      <c r="L201" s="231"/>
      <c r="M201" s="199"/>
    </row>
    <row r="202" spans="2:15" ht="15" customHeight="1" x14ac:dyDescent="0.2">
      <c r="B202" s="220" t="s">
        <v>171</v>
      </c>
      <c r="C202" s="235" t="str">
        <f>B202&amp;"a"</f>
        <v>CCD22a</v>
      </c>
      <c r="D202" s="313" t="s">
        <v>962</v>
      </c>
      <c r="E202" s="314"/>
      <c r="F202" s="315"/>
      <c r="G202" s="175" t="s">
        <v>38</v>
      </c>
      <c r="H202" s="290"/>
      <c r="I202" s="273">
        <f t="shared" ca="1" si="55"/>
        <v>50</v>
      </c>
      <c r="J202" s="291"/>
      <c r="K202" s="160" t="str">
        <f t="shared" ref="K202" ca="1" si="60">IF(AND(ISBLANK(J202),ISNUMBER(I202)),IF(AND(ISNUMBER(H202),I202&lt;&gt;0),H202/I202-1,""),IF(AND(ISNUMBER(H202),ISNUMBER(J202),J202&lt;&gt;0),H202/J202-1,""))</f>
        <v/>
      </c>
      <c r="L202" s="231"/>
      <c r="M202" s="199"/>
    </row>
    <row r="203" spans="2:15" ht="15" customHeight="1" x14ac:dyDescent="0.2">
      <c r="B203" s="204" t="s">
        <v>279</v>
      </c>
      <c r="C203" s="169"/>
      <c r="D203" s="178"/>
      <c r="E203" s="178"/>
      <c r="F203" s="178"/>
      <c r="G203" s="178"/>
      <c r="H203" s="212"/>
      <c r="I203" s="212"/>
      <c r="J203" s="212"/>
      <c r="K203" s="229"/>
      <c r="L203" s="178"/>
      <c r="M203" s="198"/>
    </row>
    <row r="204" spans="2:15" ht="15" customHeight="1" x14ac:dyDescent="0.2">
      <c r="B204" s="198"/>
      <c r="C204" s="235" t="s">
        <v>146</v>
      </c>
      <c r="D204" s="313" t="s">
        <v>966</v>
      </c>
      <c r="E204" s="314"/>
      <c r="F204" s="315"/>
      <c r="G204" s="175" t="s">
        <v>87</v>
      </c>
      <c r="H204" s="278"/>
      <c r="I204" s="267">
        <f t="shared" ref="I204:I211" ca="1" si="61">VLOOKUP(I$15&amp;"_"&amp;C204&amp;"_"&amp;$D$3,data,2,FALSE)</f>
        <v>250398</v>
      </c>
      <c r="J204" s="279"/>
      <c r="K204" s="160" t="str">
        <f t="shared" ref="K204" ca="1" si="62">IF(AND(ISBLANK(J204),ISNUMBER(I204)),IF(AND(ISNUMBER(H204),I204&lt;&gt;0),H204/I204-1,""),IF(AND(ISNUMBER(H204),ISNUMBER(J204),J204&lt;&gt;0),H204/J204-1,""))</f>
        <v/>
      </c>
      <c r="L204" s="233"/>
      <c r="M204" s="199"/>
    </row>
    <row r="205" spans="2:15" ht="15" customHeight="1" x14ac:dyDescent="0.2">
      <c r="B205" s="198"/>
      <c r="C205" s="235" t="s">
        <v>147</v>
      </c>
      <c r="D205" s="313" t="s">
        <v>965</v>
      </c>
      <c r="E205" s="314"/>
      <c r="F205" s="315"/>
      <c r="G205" s="175" t="s">
        <v>87</v>
      </c>
      <c r="H205" s="278"/>
      <c r="I205" s="267">
        <f t="shared" ca="1" si="61"/>
        <v>42473</v>
      </c>
      <c r="J205" s="281"/>
      <c r="K205" s="160" t="str">
        <f t="shared" ref="K205:K206" ca="1" si="63">IF(AND(ISBLANK(J205),ISNUMBER(I205)),IF(AND(ISNUMBER(H205),I205&lt;&gt;0),H205/I205-1,""),IF(AND(ISNUMBER(H205),ISNUMBER(J205),J205&lt;&gt;0),H205/J205-1,""))</f>
        <v/>
      </c>
      <c r="L205" s="234"/>
      <c r="M205" s="199"/>
    </row>
    <row r="206" spans="2:15" ht="15" customHeight="1" x14ac:dyDescent="0.2">
      <c r="B206" s="198"/>
      <c r="C206" s="235" t="s">
        <v>142</v>
      </c>
      <c r="D206" s="313" t="s">
        <v>968</v>
      </c>
      <c r="E206" s="314"/>
      <c r="F206" s="315"/>
      <c r="G206" s="177" t="s">
        <v>87</v>
      </c>
      <c r="H206" s="280"/>
      <c r="I206" s="267">
        <f t="shared" ca="1" si="61"/>
        <v>37368</v>
      </c>
      <c r="J206" s="281"/>
      <c r="K206" s="160" t="str">
        <f t="shared" ca="1" si="63"/>
        <v/>
      </c>
      <c r="L206" s="234"/>
      <c r="M206" s="199"/>
    </row>
    <row r="207" spans="2:15" ht="15" customHeight="1" x14ac:dyDescent="0.2">
      <c r="B207" s="169"/>
      <c r="C207" s="235" t="s">
        <v>143</v>
      </c>
      <c r="D207" s="313" t="s">
        <v>969</v>
      </c>
      <c r="E207" s="314"/>
      <c r="F207" s="315"/>
      <c r="G207" s="175" t="s">
        <v>87</v>
      </c>
      <c r="H207" s="278"/>
      <c r="I207" s="267">
        <f t="shared" ca="1" si="61"/>
        <v>6306</v>
      </c>
      <c r="J207" s="279"/>
      <c r="K207" s="160" t="str">
        <f t="shared" ref="K207:K211" ca="1" si="64">IF(AND(ISBLANK(J207),ISNUMBER(I207)),IF(AND(ISNUMBER(H207),I207&lt;&gt;0),H207/I207-1,""),IF(AND(ISNUMBER(H207),ISNUMBER(J207),J207&lt;&gt;0),H207/J207-1,""))</f>
        <v/>
      </c>
      <c r="L207" s="231"/>
      <c r="M207" s="199"/>
    </row>
    <row r="208" spans="2:15" ht="15" customHeight="1" x14ac:dyDescent="0.2">
      <c r="B208" s="169"/>
      <c r="C208" s="235" t="s">
        <v>144</v>
      </c>
      <c r="D208" s="313" t="s">
        <v>967</v>
      </c>
      <c r="E208" s="314"/>
      <c r="F208" s="315"/>
      <c r="G208" s="175" t="s">
        <v>87</v>
      </c>
      <c r="H208" s="278"/>
      <c r="I208" s="267">
        <f t="shared" ca="1" si="61"/>
        <v>8036</v>
      </c>
      <c r="J208" s="279"/>
      <c r="K208" s="160" t="str">
        <f t="shared" ca="1" si="64"/>
        <v/>
      </c>
      <c r="L208" s="231"/>
      <c r="M208" s="199"/>
    </row>
    <row r="209" spans="2:13" ht="15" customHeight="1" x14ac:dyDescent="0.2">
      <c r="B209" s="169"/>
      <c r="C209" s="235" t="s">
        <v>145</v>
      </c>
      <c r="D209" s="313" t="s">
        <v>970</v>
      </c>
      <c r="E209" s="314"/>
      <c r="F209" s="315"/>
      <c r="G209" s="175" t="s">
        <v>87</v>
      </c>
      <c r="H209" s="278"/>
      <c r="I209" s="267">
        <f t="shared" ca="1" si="61"/>
        <v>692</v>
      </c>
      <c r="J209" s="279"/>
      <c r="K209" s="160" t="str">
        <f t="shared" ca="1" si="64"/>
        <v/>
      </c>
      <c r="L209" s="231"/>
      <c r="M209" s="199"/>
    </row>
    <row r="210" spans="2:13" ht="15" customHeight="1" x14ac:dyDescent="0.2">
      <c r="B210" s="169"/>
      <c r="C210" s="235" t="s">
        <v>148</v>
      </c>
      <c r="D210" s="313" t="s">
        <v>1010</v>
      </c>
      <c r="E210" s="314"/>
      <c r="F210" s="315"/>
      <c r="G210" s="177" t="s">
        <v>29</v>
      </c>
      <c r="H210" s="292"/>
      <c r="I210" s="274">
        <f t="shared" ca="1" si="61"/>
        <v>4.3</v>
      </c>
      <c r="J210" s="294"/>
      <c r="K210" s="160" t="str">
        <f t="shared" ca="1" si="64"/>
        <v/>
      </c>
      <c r="L210" s="205"/>
      <c r="M210" s="199"/>
    </row>
    <row r="211" spans="2:13" ht="15" customHeight="1" x14ac:dyDescent="0.2">
      <c r="B211" s="169"/>
      <c r="C211" s="235" t="s">
        <v>149</v>
      </c>
      <c r="D211" s="313" t="s">
        <v>1009</v>
      </c>
      <c r="E211" s="314"/>
      <c r="F211" s="315"/>
      <c r="G211" s="230" t="s">
        <v>29</v>
      </c>
      <c r="H211" s="293"/>
      <c r="I211" s="274">
        <f t="shared" ca="1" si="61"/>
        <v>8.1</v>
      </c>
      <c r="J211" s="295"/>
      <c r="K211" s="215" t="str">
        <f t="shared" ca="1" si="64"/>
        <v/>
      </c>
      <c r="L211" s="216"/>
      <c r="M211" s="199"/>
    </row>
    <row r="212" spans="2:13" hidden="1" x14ac:dyDescent="0.2">
      <c r="B212" s="204" t="s">
        <v>211</v>
      </c>
      <c r="C212" s="169"/>
      <c r="D212" s="178"/>
      <c r="E212" s="178"/>
      <c r="F212" s="178"/>
      <c r="G212" s="178"/>
      <c r="H212" s="212"/>
      <c r="I212" s="212"/>
      <c r="J212" s="212"/>
      <c r="K212" s="229"/>
      <c r="L212" s="178"/>
      <c r="M212" s="198"/>
    </row>
    <row r="213" spans="2:13" ht="60" hidden="1" customHeight="1" x14ac:dyDescent="0.2">
      <c r="B213" s="220" t="s">
        <v>584</v>
      </c>
      <c r="C213" s="235" t="str">
        <f>B213</f>
        <v>FC1</v>
      </c>
      <c r="D213" s="316" t="s">
        <v>971</v>
      </c>
      <c r="E213" s="235" t="s">
        <v>114</v>
      </c>
      <c r="F213" s="178"/>
      <c r="G213" s="244" t="s">
        <v>93</v>
      </c>
      <c r="H213" s="275" t="str">
        <f>IF(ISNUMBER(SUM(H138:H141)/SUM(H$133:H$136)),SUM(H138:H141)/SUM(H$133:H$136),"NA")</f>
        <v>NA</v>
      </c>
      <c r="I213" s="275">
        <f ca="1">IF(ISNUMBER(SUM(I138:I141)/SUM(I$133:I$136)),SUM(I138:I141)/SUM(I$133:I$136),"NA")</f>
        <v>437.83958197813371</v>
      </c>
      <c r="J213" s="275" t="str">
        <f>IF(ISNUMBER(SUM(J138:J141)/SUM(J$133:J$136)),SUM(J138:J141)/SUM(J$133:J$136),"NA")</f>
        <v>NA</v>
      </c>
      <c r="K213" s="160" t="str">
        <f t="shared" ref="K213:K227" ca="1" si="65">IF(AND(ISBLANK(J213),ISNUMBER(I213)),IF(AND(ISNUMBER(H213),I213&lt;&gt;0),H213/I213-1,""),IF(AND(ISNUMBER(H213),ISNUMBER(J213),J213&lt;&gt;0),H213/J213-1,""))</f>
        <v/>
      </c>
      <c r="L213" s="178"/>
      <c r="M213" s="198"/>
    </row>
    <row r="214" spans="2:13" hidden="1" x14ac:dyDescent="0.2">
      <c r="B214" s="220" t="s">
        <v>584</v>
      </c>
      <c r="C214" s="235" t="str">
        <f>B214&amp;VLOOKUP(E214,feeder,2,FALSE)</f>
        <v>FC1b</v>
      </c>
      <c r="D214" s="317"/>
      <c r="E214" s="235" t="s">
        <v>982</v>
      </c>
      <c r="F214" s="178"/>
      <c r="G214" s="244" t="s">
        <v>93</v>
      </c>
      <c r="H214" s="275" t="str">
        <f>IF(ISNUMBER(H138/H$133),H138/H$133,"NA")</f>
        <v>NA</v>
      </c>
      <c r="I214" s="275">
        <f ca="1">IF(ISNUMBER(I138/I$133),I138/I$133,"NA")</f>
        <v>29.667556139414589</v>
      </c>
      <c r="J214" s="275" t="str">
        <f>IF(ISNUMBER(J138/J$133),J138/J$133,"NA")</f>
        <v>NA</v>
      </c>
      <c r="K214" s="160" t="str">
        <f t="shared" ca="1" si="65"/>
        <v/>
      </c>
      <c r="L214" s="178"/>
      <c r="M214" s="198"/>
    </row>
    <row r="215" spans="2:13" hidden="1" x14ac:dyDescent="0.2">
      <c r="B215" s="220" t="s">
        <v>584</v>
      </c>
      <c r="C215" s="235" t="str">
        <f>B215&amp;VLOOKUP(E215,feeder,2,FALSE)</f>
        <v>FC1c</v>
      </c>
      <c r="D215" s="178"/>
      <c r="E215" s="252" t="s">
        <v>566</v>
      </c>
      <c r="F215" s="178"/>
      <c r="G215" s="244" t="s">
        <v>93</v>
      </c>
      <c r="H215" s="275" t="str">
        <f>IF(ISNUMBER(H139/H$134),H139/H$134,"NA")</f>
        <v>NA</v>
      </c>
      <c r="I215" s="275">
        <f ca="1">IF(ISNUMBER(I139/I$134),I139/I$134,"NA")</f>
        <v>298.36343969117223</v>
      </c>
      <c r="J215" s="275" t="str">
        <f>IF(ISNUMBER(J139/J$134),J139/J$134,"NA")</f>
        <v>NA</v>
      </c>
      <c r="K215" s="160" t="str">
        <f t="shared" ca="1" si="65"/>
        <v/>
      </c>
      <c r="L215" s="178"/>
      <c r="M215" s="198"/>
    </row>
    <row r="216" spans="2:13" hidden="1" x14ac:dyDescent="0.2">
      <c r="B216" s="220" t="s">
        <v>584</v>
      </c>
      <c r="C216" s="235" t="str">
        <f>B216&amp;VLOOKUP(E216,feeder,2,FALSE)</f>
        <v>FC1d</v>
      </c>
      <c r="D216" s="178"/>
      <c r="E216" s="252" t="s">
        <v>567</v>
      </c>
      <c r="F216" s="178"/>
      <c r="G216" s="244" t="s">
        <v>93</v>
      </c>
      <c r="H216" s="275" t="str">
        <f>IF(ISNUMBER(H140/H$135),H140/H$135,"NA")</f>
        <v>NA</v>
      </c>
      <c r="I216" s="275">
        <f ca="1">IF(ISNUMBER(I140/I$135),I140/I$135,"NA")</f>
        <v>409.17433623767073</v>
      </c>
      <c r="J216" s="275" t="str">
        <f>IF(ISNUMBER(J140/J$135),J140/J$135,"NA")</f>
        <v>NA</v>
      </c>
      <c r="K216" s="160" t="str">
        <f t="shared" ca="1" si="65"/>
        <v/>
      </c>
      <c r="L216" s="178"/>
      <c r="M216" s="198"/>
    </row>
    <row r="217" spans="2:13" hidden="1" x14ac:dyDescent="0.2">
      <c r="B217" s="220" t="s">
        <v>584</v>
      </c>
      <c r="C217" s="235" t="str">
        <f>B217&amp;VLOOKUP(E217,feeder,2,FALSE)</f>
        <v>FC1e</v>
      </c>
      <c r="D217" s="178"/>
      <c r="E217" s="252" t="s">
        <v>568</v>
      </c>
      <c r="F217" s="178"/>
      <c r="G217" s="244" t="s">
        <v>93</v>
      </c>
      <c r="H217" s="275" t="str">
        <f>IF(ISNUMBER(H141/H$136),H141/H$136,"NA")</f>
        <v>NA</v>
      </c>
      <c r="I217" s="275">
        <f ca="1">IF(ISNUMBER(I141/I$136),I141/I$136,"NA")</f>
        <v>1437.5937969578699</v>
      </c>
      <c r="J217" s="275" t="str">
        <f>IF(ISNUMBER(J141/J$136),J141/J$136,"NA")</f>
        <v>NA</v>
      </c>
      <c r="K217" s="160" t="str">
        <f t="shared" ca="1" si="65"/>
        <v/>
      </c>
      <c r="L217" s="178"/>
      <c r="M217" s="198"/>
    </row>
    <row r="218" spans="2:13" hidden="1" x14ac:dyDescent="0.2">
      <c r="B218" s="220" t="s">
        <v>972</v>
      </c>
      <c r="C218" s="235" t="str">
        <f>B218&amp;VLOOKUP(F218,interruptions,2,FALSE)</f>
        <v>FC2i</v>
      </c>
      <c r="D218" s="178"/>
      <c r="E218" s="235" t="s">
        <v>114</v>
      </c>
      <c r="F218" s="235" t="s">
        <v>606</v>
      </c>
      <c r="G218" s="244" t="s">
        <v>93</v>
      </c>
      <c r="H218" s="275" t="str">
        <f>IF(ISNUMBER(SUM(H143:H146)/SUM(H$133:H$136)),SUM(H143:H146)/SUM(H$133:H$136),"NA")</f>
        <v>NA</v>
      </c>
      <c r="I218" s="275">
        <f ca="1">IF(ISNUMBER(SUM(I143:I146)/SUM(I$133:I$136)),SUM(I143:I146)/SUM(I$133:I$136),"NA")</f>
        <v>162.57496384818481</v>
      </c>
      <c r="J218" s="275" t="str">
        <f>IF(ISNUMBER(SUM(J143:J146)/SUM(J$133:J$136)),SUM(J143:J146)/SUM(J$133:J$136),"NA")</f>
        <v>NA</v>
      </c>
      <c r="K218" s="160" t="str">
        <f t="shared" ca="1" si="65"/>
        <v/>
      </c>
      <c r="L218" s="178"/>
      <c r="M218" s="198"/>
    </row>
    <row r="219" spans="2:13" hidden="1" x14ac:dyDescent="0.2">
      <c r="B219" s="220" t="s">
        <v>972</v>
      </c>
      <c r="C219" s="235" t="str">
        <f>B219&amp;VLOOKUP(E219,feeder,2,FALSE)&amp;VLOOKUP(F219,interruptions,2,FALSE)</f>
        <v>FC2bi</v>
      </c>
      <c r="D219" s="178"/>
      <c r="E219" s="235" t="s">
        <v>982</v>
      </c>
      <c r="F219" s="235" t="s">
        <v>606</v>
      </c>
      <c r="G219" s="244" t="s">
        <v>93</v>
      </c>
      <c r="H219" s="275" t="str">
        <f>IF(ISNUMBER(H143/H$133),H143/H$133,"NA")</f>
        <v>NA</v>
      </c>
      <c r="I219" s="275">
        <f ca="1">IF(ISNUMBER(I143/I$133),I143/I$133,"NA")</f>
        <v>6.9628474075290443</v>
      </c>
      <c r="J219" s="275" t="str">
        <f>IF(ISNUMBER(J143/J$133),J143/J$133,"NA")</f>
        <v>NA</v>
      </c>
      <c r="K219" s="160" t="str">
        <f t="shared" ca="1" si="65"/>
        <v/>
      </c>
      <c r="L219" s="178"/>
      <c r="M219" s="198"/>
    </row>
    <row r="220" spans="2:13" hidden="1" x14ac:dyDescent="0.2">
      <c r="B220" s="220" t="s">
        <v>972</v>
      </c>
      <c r="C220" s="235" t="str">
        <f>B220&amp;VLOOKUP(E220,feeder,2,FALSE)&amp;VLOOKUP(F220,interruptions,2,FALSE)</f>
        <v>FC2ci</v>
      </c>
      <c r="D220" s="178"/>
      <c r="E220" s="252" t="s">
        <v>566</v>
      </c>
      <c r="F220" s="235" t="s">
        <v>606</v>
      </c>
      <c r="G220" s="244" t="s">
        <v>93</v>
      </c>
      <c r="H220" s="275" t="str">
        <f>IF(ISNUMBER(H144/H$134),H144/H$134,"NA")</f>
        <v>NA</v>
      </c>
      <c r="I220" s="275">
        <f ca="1">IF(ISNUMBER(I144/I$134),I144/I$134,"NA")</f>
        <v>117.57597776730327</v>
      </c>
      <c r="J220" s="275" t="str">
        <f>IF(ISNUMBER(J144/J$134),J144/J$134,"NA")</f>
        <v>NA</v>
      </c>
      <c r="K220" s="160" t="str">
        <f t="shared" ca="1" si="65"/>
        <v/>
      </c>
      <c r="L220" s="178"/>
      <c r="M220" s="198"/>
    </row>
    <row r="221" spans="2:13" hidden="1" x14ac:dyDescent="0.2">
      <c r="B221" s="220" t="s">
        <v>972</v>
      </c>
      <c r="C221" s="235" t="str">
        <f>B221&amp;VLOOKUP(E221,feeder,2,FALSE)&amp;VLOOKUP(F221,interruptions,2,FALSE)</f>
        <v>FC2di</v>
      </c>
      <c r="D221" s="178"/>
      <c r="E221" s="252" t="s">
        <v>567</v>
      </c>
      <c r="F221" s="235" t="s">
        <v>606</v>
      </c>
      <c r="G221" s="244" t="s">
        <v>93</v>
      </c>
      <c r="H221" s="275" t="str">
        <f>IF(ISNUMBER(H145/H$135),H145/H$135,"NA")</f>
        <v>NA</v>
      </c>
      <c r="I221" s="275">
        <f ca="1">IF(ISNUMBER(I145/I$135),I145/I$135,"NA")</f>
        <v>143.73564273815936</v>
      </c>
      <c r="J221" s="275" t="str">
        <f>IF(ISNUMBER(J145/J$135),J145/J$135,"NA")</f>
        <v>NA</v>
      </c>
      <c r="K221" s="160" t="str">
        <f t="shared" ca="1" si="65"/>
        <v/>
      </c>
      <c r="L221" s="178"/>
      <c r="M221" s="198"/>
    </row>
    <row r="222" spans="2:13" hidden="1" x14ac:dyDescent="0.2">
      <c r="B222" s="220" t="s">
        <v>972</v>
      </c>
      <c r="C222" s="235" t="str">
        <f>B222&amp;VLOOKUP(E222,feeder,2,FALSE)&amp;VLOOKUP(F222,interruptions,2,FALSE)</f>
        <v>FC2ei</v>
      </c>
      <c r="D222" s="178"/>
      <c r="E222" s="252" t="s">
        <v>568</v>
      </c>
      <c r="F222" s="235" t="s">
        <v>606</v>
      </c>
      <c r="G222" s="244" t="s">
        <v>93</v>
      </c>
      <c r="H222" s="275" t="str">
        <f>IF(ISNUMBER(H146/H$136),H146/H$136,"NA")</f>
        <v>NA</v>
      </c>
      <c r="I222" s="275">
        <f ca="1">IF(ISNUMBER(I146/I$136),I146/I$136,"NA")</f>
        <v>530.37631253182474</v>
      </c>
      <c r="J222" s="275" t="str">
        <f>IF(ISNUMBER(J146/J$136),J146/J$136,"NA")</f>
        <v>NA</v>
      </c>
      <c r="K222" s="160" t="str">
        <f t="shared" ca="1" si="65"/>
        <v/>
      </c>
      <c r="L222" s="178"/>
      <c r="M222" s="198"/>
    </row>
    <row r="223" spans="2:13" hidden="1" x14ac:dyDescent="0.2">
      <c r="B223" s="220" t="s">
        <v>973</v>
      </c>
      <c r="C223" s="235" t="str">
        <f>B223&amp;VLOOKUP(F223,interruptions,2,FALSE)</f>
        <v>FC3ii</v>
      </c>
      <c r="D223" s="178"/>
      <c r="E223" s="235" t="s">
        <v>114</v>
      </c>
      <c r="F223" s="235" t="s">
        <v>607</v>
      </c>
      <c r="G223" s="244" t="s">
        <v>93</v>
      </c>
      <c r="H223" s="275" t="str">
        <f>IF(ISNUMBER(SUM(H147:H150)/SUM(H$133:H$136)),SUM(H147:H150)/SUM(H$133:H$136),"NA")</f>
        <v>NA</v>
      </c>
      <c r="I223" s="275">
        <f ca="1">IF(ISNUMBER(SUM(I147:I150)/SUM(I$133:I$136)),SUM(I147:I150)/SUM(I$133:I$136),"NA")</f>
        <v>272.87918290505996</v>
      </c>
      <c r="J223" s="275" t="str">
        <f>IF(ISNUMBER(SUM(J147:J150)/SUM(J$133:J$136)),SUM(J147:J150)/SUM(J$133:J$136),"NA")</f>
        <v>NA</v>
      </c>
      <c r="K223" s="160" t="str">
        <f t="shared" ca="1" si="65"/>
        <v/>
      </c>
      <c r="L223" s="178"/>
      <c r="M223" s="198"/>
    </row>
    <row r="224" spans="2:13" hidden="1" x14ac:dyDescent="0.2">
      <c r="B224" s="220" t="s">
        <v>973</v>
      </c>
      <c r="C224" s="235" t="str">
        <f>B224&amp;VLOOKUP(E224,feeder,2,FALSE)&amp;VLOOKUP(F224,interruptions,2,FALSE)</f>
        <v>FC3bii</v>
      </c>
      <c r="D224" s="178"/>
      <c r="E224" s="235" t="s">
        <v>982</v>
      </c>
      <c r="F224" s="235" t="s">
        <v>607</v>
      </c>
      <c r="G224" s="244" t="s">
        <v>93</v>
      </c>
      <c r="H224" s="275" t="str">
        <f>IF(ISNUMBER(H147/H$133),H147/H$133,"NA")</f>
        <v>NA</v>
      </c>
      <c r="I224" s="275">
        <f ca="1">IF(ISNUMBER(I147/I$133),I147/I$133,"NA")</f>
        <v>22.116343035428383</v>
      </c>
      <c r="J224" s="275" t="str">
        <f>IF(ISNUMBER(J147/J$133),J147/J$133,"NA")</f>
        <v>NA</v>
      </c>
      <c r="K224" s="160" t="str">
        <f t="shared" ca="1" si="65"/>
        <v/>
      </c>
      <c r="L224" s="178"/>
      <c r="M224" s="198"/>
    </row>
    <row r="225" spans="2:13" hidden="1" x14ac:dyDescent="0.2">
      <c r="B225" s="220" t="s">
        <v>973</v>
      </c>
      <c r="C225" s="235" t="str">
        <f>B225&amp;VLOOKUP(E225,feeder,2,FALSE)&amp;VLOOKUP(F225,interruptions,2,FALSE)</f>
        <v>FC3cii</v>
      </c>
      <c r="D225" s="178"/>
      <c r="E225" s="252" t="s">
        <v>566</v>
      </c>
      <c r="F225" s="235" t="s">
        <v>607</v>
      </c>
      <c r="G225" s="244" t="s">
        <v>93</v>
      </c>
      <c r="H225" s="275" t="str">
        <f t="shared" ref="H225:J227" si="66">IF(ISNUMBER(H148/H134),H148/H134,"NA")</f>
        <v>NA</v>
      </c>
      <c r="I225" s="275">
        <f t="shared" ca="1" si="66"/>
        <v>179.11070601478144</v>
      </c>
      <c r="J225" s="275" t="str">
        <f t="shared" si="66"/>
        <v>NA</v>
      </c>
      <c r="K225" s="160" t="str">
        <f t="shared" ca="1" si="65"/>
        <v/>
      </c>
      <c r="L225" s="178"/>
      <c r="M225" s="198"/>
    </row>
    <row r="226" spans="2:13" hidden="1" x14ac:dyDescent="0.2">
      <c r="B226" s="220" t="s">
        <v>973</v>
      </c>
      <c r="C226" s="235" t="str">
        <f>B226&amp;VLOOKUP(E226,feeder,2,FALSE)&amp;VLOOKUP(F226,interruptions,2,FALSE)</f>
        <v>FC3dii</v>
      </c>
      <c r="D226" s="178"/>
      <c r="E226" s="252" t="s">
        <v>567</v>
      </c>
      <c r="F226" s="235" t="s">
        <v>607</v>
      </c>
      <c r="G226" s="244" t="s">
        <v>93</v>
      </c>
      <c r="H226" s="275" t="str">
        <f t="shared" si="66"/>
        <v>NA</v>
      </c>
      <c r="I226" s="275">
        <f t="shared" ca="1" si="66"/>
        <v>262.5429798900613</v>
      </c>
      <c r="J226" s="275" t="str">
        <f t="shared" si="66"/>
        <v>NA</v>
      </c>
      <c r="K226" s="160" t="str">
        <f t="shared" ca="1" si="65"/>
        <v/>
      </c>
      <c r="L226" s="178"/>
      <c r="M226" s="198"/>
    </row>
    <row r="227" spans="2:13" hidden="1" x14ac:dyDescent="0.2">
      <c r="B227" s="220" t="s">
        <v>973</v>
      </c>
      <c r="C227" s="235" t="str">
        <f>B227&amp;VLOOKUP(E227,feeder,2,FALSE)&amp;VLOOKUP(F227,interruptions,2,FALSE)</f>
        <v>FC3eii</v>
      </c>
      <c r="D227" s="178"/>
      <c r="E227" s="252" t="s">
        <v>568</v>
      </c>
      <c r="F227" s="235" t="s">
        <v>607</v>
      </c>
      <c r="G227" s="244" t="s">
        <v>93</v>
      </c>
      <c r="H227" s="275" t="str">
        <f t="shared" si="66"/>
        <v>NA</v>
      </c>
      <c r="I227" s="275">
        <f t="shared" ca="1" si="66"/>
        <v>902.76758765186139</v>
      </c>
      <c r="J227" s="275" t="str">
        <f t="shared" si="66"/>
        <v>NA</v>
      </c>
      <c r="K227" s="160" t="str">
        <f t="shared" ca="1" si="65"/>
        <v/>
      </c>
      <c r="L227" s="178"/>
      <c r="M227" s="198"/>
    </row>
    <row r="228" spans="2:13" hidden="1" x14ac:dyDescent="0.2">
      <c r="B228" s="220" t="s">
        <v>974</v>
      </c>
      <c r="C228" s="235" t="str">
        <f>B228&amp;VLOOKUP(F228,interruptions,2,FALSE)</f>
        <v>FC4iii</v>
      </c>
      <c r="D228" s="178"/>
      <c r="E228" s="235" t="s">
        <v>114</v>
      </c>
      <c r="F228" s="247" t="s">
        <v>608</v>
      </c>
      <c r="G228" s="175" t="s">
        <v>93</v>
      </c>
      <c r="H228" s="275" t="str">
        <f>IF(ISNUMBER(SUM(H151:H154)/SUM(H$133:H$136)),SUM(H151:H154)/SUM(H$133:H$136),"NA")</f>
        <v>NA</v>
      </c>
      <c r="I228" s="275">
        <f ca="1">IF(ISNUMBER(SUM(I151:I154)/SUM(I$133:I$136)),SUM(I151:I154)/SUM(I$133:I$136),"NA")</f>
        <v>184.82160061746936</v>
      </c>
      <c r="J228" s="275" t="str">
        <f>IF(ISNUMBER(SUM(J151:J154)/SUM(J$133:J$136)),SUM(J151:J154)/SUM(J$133:J$136),"NA")</f>
        <v>NA</v>
      </c>
      <c r="K228" s="160" t="str">
        <f t="shared" ref="K228:K232" ca="1" si="67">IF(AND(ISBLANK(J228),ISNUMBER(I228)),IF(AND(ISNUMBER(H228),I228&lt;&gt;0),H228/I228-1,""),IF(AND(ISNUMBER(H228),ISNUMBER(J228),J228&lt;&gt;0),H228/J228-1,""))</f>
        <v/>
      </c>
      <c r="L228" s="178"/>
      <c r="M228" s="198"/>
    </row>
    <row r="229" spans="2:13" hidden="1" x14ac:dyDescent="0.2">
      <c r="B229" s="220" t="s">
        <v>974</v>
      </c>
      <c r="C229" s="235" t="str">
        <f>B229&amp;VLOOKUP(E229,feeder,2,FALSE)&amp;VLOOKUP(F229,interruptions,2,FALSE)</f>
        <v>FC4biii</v>
      </c>
      <c r="D229" s="178"/>
      <c r="E229" s="235" t="s">
        <v>982</v>
      </c>
      <c r="F229" s="247" t="s">
        <v>608</v>
      </c>
      <c r="G229" s="175" t="s">
        <v>93</v>
      </c>
      <c r="H229" s="275" t="str">
        <f t="shared" ref="H229:J232" si="68">IF(ISNUMBER(H151/H133),H151/H133,"NA")</f>
        <v>NA</v>
      </c>
      <c r="I229" s="275">
        <f t="shared" ca="1" si="68"/>
        <v>22.116343035428383</v>
      </c>
      <c r="J229" s="275" t="str">
        <f t="shared" si="68"/>
        <v>NA</v>
      </c>
      <c r="K229" s="160" t="str">
        <f t="shared" ca="1" si="67"/>
        <v/>
      </c>
      <c r="L229" s="178"/>
      <c r="M229" s="198"/>
    </row>
    <row r="230" spans="2:13" hidden="1" x14ac:dyDescent="0.2">
      <c r="B230" s="220" t="s">
        <v>974</v>
      </c>
      <c r="C230" s="235" t="str">
        <f>B230&amp;VLOOKUP(E230,feeder,2,FALSE)&amp;VLOOKUP(F230,interruptions,2,FALSE)</f>
        <v>FC4ciii</v>
      </c>
      <c r="D230" s="178"/>
      <c r="E230" s="252" t="s">
        <v>566</v>
      </c>
      <c r="F230" s="247" t="s">
        <v>608</v>
      </c>
      <c r="G230" s="175" t="s">
        <v>93</v>
      </c>
      <c r="H230" s="275" t="str">
        <f t="shared" si="68"/>
        <v>NA</v>
      </c>
      <c r="I230" s="275">
        <f t="shared" ca="1" si="68"/>
        <v>116.52654184803548</v>
      </c>
      <c r="J230" s="275" t="str">
        <f t="shared" si="68"/>
        <v>NA</v>
      </c>
      <c r="K230" s="160" t="str">
        <f t="shared" ca="1" si="67"/>
        <v/>
      </c>
      <c r="L230" s="178"/>
      <c r="M230" s="198"/>
    </row>
    <row r="231" spans="2:13" hidden="1" x14ac:dyDescent="0.2">
      <c r="B231" s="220" t="s">
        <v>974</v>
      </c>
      <c r="C231" s="235" t="str">
        <f>B231&amp;VLOOKUP(E231,feeder,2,FALSE)&amp;VLOOKUP(F231,interruptions,2,FALSE)</f>
        <v>FC4diii</v>
      </c>
      <c r="D231" s="178"/>
      <c r="E231" s="252" t="s">
        <v>567</v>
      </c>
      <c r="F231" s="247" t="s">
        <v>608</v>
      </c>
      <c r="G231" s="175" t="s">
        <v>93</v>
      </c>
      <c r="H231" s="275" t="str">
        <f t="shared" si="68"/>
        <v>NA</v>
      </c>
      <c r="I231" s="275">
        <f t="shared" ca="1" si="68"/>
        <v>169.43175961700953</v>
      </c>
      <c r="J231" s="275" t="str">
        <f t="shared" si="68"/>
        <v>NA</v>
      </c>
      <c r="K231" s="160" t="str">
        <f t="shared" ca="1" si="67"/>
        <v/>
      </c>
      <c r="L231" s="178"/>
      <c r="M231" s="198"/>
    </row>
    <row r="232" spans="2:13" hidden="1" x14ac:dyDescent="0.2">
      <c r="B232" s="220" t="s">
        <v>974</v>
      </c>
      <c r="C232" s="235" t="str">
        <f>B232&amp;VLOOKUP(E232,feeder,2,FALSE)&amp;VLOOKUP(F232,interruptions,2,FALSE)</f>
        <v>FC4eiii</v>
      </c>
      <c r="D232" s="178"/>
      <c r="E232" s="252" t="s">
        <v>568</v>
      </c>
      <c r="F232" s="247" t="s">
        <v>608</v>
      </c>
      <c r="G232" s="175" t="s">
        <v>93</v>
      </c>
      <c r="H232" s="275" t="str">
        <f t="shared" si="68"/>
        <v>NA</v>
      </c>
      <c r="I232" s="275">
        <f t="shared" ca="1" si="68"/>
        <v>678.3732921411488</v>
      </c>
      <c r="J232" s="275" t="str">
        <f t="shared" si="68"/>
        <v>NA</v>
      </c>
      <c r="K232" s="160" t="str">
        <f t="shared" ca="1" si="67"/>
        <v/>
      </c>
      <c r="L232" s="178"/>
      <c r="M232" s="198"/>
    </row>
    <row r="233" spans="2:13" hidden="1" x14ac:dyDescent="0.2">
      <c r="B233" s="204" t="s">
        <v>116</v>
      </c>
      <c r="C233" s="169"/>
      <c r="D233" s="178"/>
      <c r="E233" s="178"/>
      <c r="F233" s="178"/>
      <c r="G233" s="178"/>
      <c r="H233" s="212"/>
      <c r="I233" s="212"/>
      <c r="J233" s="212"/>
      <c r="K233" s="229"/>
      <c r="L233" s="178"/>
      <c r="M233" s="198"/>
    </row>
    <row r="234" spans="2:13" hidden="1" x14ac:dyDescent="0.2">
      <c r="B234" s="220" t="s">
        <v>585</v>
      </c>
      <c r="C234" s="235" t="str">
        <f>B234</f>
        <v>FC5</v>
      </c>
      <c r="D234" s="316" t="s">
        <v>975</v>
      </c>
      <c r="E234" s="235" t="s">
        <v>114</v>
      </c>
      <c r="F234" s="178"/>
      <c r="G234" s="244" t="s">
        <v>87</v>
      </c>
      <c r="H234" s="276" t="str">
        <f>IF(ISNUMBER(SUM(H156:H159)/SUM(H$133:H$136)),SUM(H156:H159)/SUM(H$133:H$136),"NA")</f>
        <v>NA</v>
      </c>
      <c r="I234" s="276">
        <f ca="1">IF(ISNUMBER(SUM(I156:I159)/SUM(I$133:I$136)),SUM(I156:I159)/SUM(I$133:I$136),"NA")</f>
        <v>2.6919884579358353</v>
      </c>
      <c r="J234" s="276" t="str">
        <f>IF(ISNUMBER(SUM(J156:J159)/SUM(J$133:J$136)),SUM(J156:J159)/SUM(J$133:J$136),"NA")</f>
        <v>NA</v>
      </c>
      <c r="K234" s="160" t="str">
        <f t="shared" ref="K234:K253" ca="1" si="69">IF(AND(ISBLANK(J234),ISNUMBER(I234)),IF(AND(ISNUMBER(H234),I234&lt;&gt;0),H234/I234-1,""),IF(AND(ISNUMBER(H234),ISNUMBER(J234),J234&lt;&gt;0),H234/J234-1,""))</f>
        <v/>
      </c>
      <c r="L234" s="178"/>
      <c r="M234" s="198"/>
    </row>
    <row r="235" spans="2:13" hidden="1" x14ac:dyDescent="0.2">
      <c r="B235" s="220" t="s">
        <v>585</v>
      </c>
      <c r="C235" s="235" t="str">
        <f>B235&amp;VLOOKUP(E235,feeder,2,FALSE)</f>
        <v>FC5b</v>
      </c>
      <c r="D235" s="317"/>
      <c r="E235" s="235" t="s">
        <v>982</v>
      </c>
      <c r="F235" s="178"/>
      <c r="G235" s="244" t="s">
        <v>87</v>
      </c>
      <c r="H235" s="276" t="str">
        <f>IF(ISNUMBER(H156/H$133),H156/H$133,"NA")</f>
        <v>NA</v>
      </c>
      <c r="I235" s="276">
        <f ca="1">IF(ISNUMBER(I156/I$133),I156/I$133,"NA")</f>
        <v>0.7737591855166468</v>
      </c>
      <c r="J235" s="276" t="str">
        <f>IF(ISNUMBER(J156/J$133),J156/J$133,"NA")</f>
        <v>NA</v>
      </c>
      <c r="K235" s="160" t="str">
        <f t="shared" ca="1" si="69"/>
        <v/>
      </c>
      <c r="L235" s="178"/>
      <c r="M235" s="198"/>
    </row>
    <row r="236" spans="2:13" hidden="1" x14ac:dyDescent="0.2">
      <c r="B236" s="220" t="s">
        <v>585</v>
      </c>
      <c r="C236" s="235" t="str">
        <f>B236&amp;VLOOKUP(E236,feeder,2,FALSE)</f>
        <v>FC5c</v>
      </c>
      <c r="D236" s="178"/>
      <c r="E236" s="252" t="s">
        <v>566</v>
      </c>
      <c r="F236" s="178"/>
      <c r="G236" s="244" t="s">
        <v>87</v>
      </c>
      <c r="H236" s="276" t="str">
        <f>IF(ISNUMBER(H157/H$134),H157/H$134,"NA")</f>
        <v>NA</v>
      </c>
      <c r="I236" s="276">
        <f ca="1">IF(ISNUMBER(I157/I$134),I157/I$134,"NA")</f>
        <v>1.8898202158976942</v>
      </c>
      <c r="J236" s="276" t="str">
        <f>IF(ISNUMBER(J157/J$134),J157/J$134,"NA")</f>
        <v>NA</v>
      </c>
      <c r="K236" s="160" t="str">
        <f t="shared" ca="1" si="69"/>
        <v/>
      </c>
      <c r="L236" s="178"/>
      <c r="M236" s="198"/>
    </row>
    <row r="237" spans="2:13" hidden="1" x14ac:dyDescent="0.2">
      <c r="B237" s="220" t="s">
        <v>585</v>
      </c>
      <c r="C237" s="235" t="str">
        <f>B237&amp;VLOOKUP(E237,feeder,2,FALSE)</f>
        <v>FC5d</v>
      </c>
      <c r="D237" s="178"/>
      <c r="E237" s="252" t="s">
        <v>567</v>
      </c>
      <c r="F237" s="178"/>
      <c r="G237" s="244" t="s">
        <v>87</v>
      </c>
      <c r="H237" s="276" t="str">
        <f>IF(ISNUMBER(H158/H$135),H158/H$135,"NA")</f>
        <v>NA</v>
      </c>
      <c r="I237" s="276">
        <f ca="1">IF(ISNUMBER(I158/I$135),I158/I$135,"NA")</f>
        <v>2.8608006818422758</v>
      </c>
      <c r="J237" s="276" t="str">
        <f>IF(ISNUMBER(J158/J$135),J158/J$135,"NA")</f>
        <v>NA</v>
      </c>
      <c r="K237" s="160" t="str">
        <f t="shared" ca="1" si="69"/>
        <v/>
      </c>
      <c r="L237" s="178"/>
      <c r="M237" s="198"/>
    </row>
    <row r="238" spans="2:13" hidden="1" x14ac:dyDescent="0.2">
      <c r="B238" s="220" t="s">
        <v>585</v>
      </c>
      <c r="C238" s="235" t="str">
        <f>B238&amp;VLOOKUP(E238,feeder,2,FALSE)</f>
        <v>FC5e</v>
      </c>
      <c r="D238" s="178"/>
      <c r="E238" s="252" t="s">
        <v>568</v>
      </c>
      <c r="F238" s="178"/>
      <c r="G238" s="244" t="s">
        <v>87</v>
      </c>
      <c r="H238" s="276" t="str">
        <f>IF(ISNUMBER(H159/H$136),H159/H$136,"NA")</f>
        <v>NA</v>
      </c>
      <c r="I238" s="276">
        <f ca="1">IF(ISNUMBER(I159/I$136),I159/I$136,"NA")</f>
        <v>6.8911052626791287</v>
      </c>
      <c r="J238" s="276" t="str">
        <f>IF(ISNUMBER(J159/J$136),J159/J$136,"NA")</f>
        <v>NA</v>
      </c>
      <c r="K238" s="160" t="str">
        <f t="shared" ca="1" si="69"/>
        <v/>
      </c>
      <c r="L238" s="178"/>
      <c r="M238" s="198"/>
    </row>
    <row r="239" spans="2:13" hidden="1" x14ac:dyDescent="0.2">
      <c r="B239" s="220" t="s">
        <v>976</v>
      </c>
      <c r="C239" s="235" t="str">
        <f>B239&amp;VLOOKUP(F239,interruptions,2,FALSE)</f>
        <v>FC6i</v>
      </c>
      <c r="D239" s="178"/>
      <c r="E239" s="235" t="s">
        <v>114</v>
      </c>
      <c r="F239" s="235" t="s">
        <v>606</v>
      </c>
      <c r="G239" s="244" t="s">
        <v>87</v>
      </c>
      <c r="H239" s="276" t="str">
        <f>IF(ISNUMBER(SUM(H161:H164)/SUM(H$133:H$136)),SUM(H161:H164)/SUM(H$133:H$136),"NA")</f>
        <v>NA</v>
      </c>
      <c r="I239" s="276">
        <f ca="1">IF(ISNUMBER(SUM(I161:I164)/SUM(I$133:I$136)),SUM(I161:I164)/SUM(I$133:I$136),"NA")</f>
        <v>0.51472985012167061</v>
      </c>
      <c r="J239" s="276" t="str">
        <f>IF(ISNUMBER(SUM(J161:J164)/SUM(J$133:J$136)),SUM(J161:J164)/SUM(J$133:J$136),"NA")</f>
        <v>NA</v>
      </c>
      <c r="K239" s="160" t="str">
        <f t="shared" ca="1" si="69"/>
        <v/>
      </c>
      <c r="L239" s="178"/>
      <c r="M239" s="198"/>
    </row>
    <row r="240" spans="2:13" hidden="1" x14ac:dyDescent="0.2">
      <c r="B240" s="220" t="s">
        <v>976</v>
      </c>
      <c r="C240" s="235" t="str">
        <f>B240&amp;VLOOKUP(E240,feeder,2,FALSE)&amp;VLOOKUP(F240,interruptions,2,FALSE)</f>
        <v>FC6bi</v>
      </c>
      <c r="D240" s="178"/>
      <c r="E240" s="235" t="s">
        <v>982</v>
      </c>
      <c r="F240" s="235" t="s">
        <v>606</v>
      </c>
      <c r="G240" s="244" t="s">
        <v>87</v>
      </c>
      <c r="H240" s="276" t="str">
        <f>IF(ISNUMBER(H161/H$133),H161/H$133,"NA")</f>
        <v>NA</v>
      </c>
      <c r="I240" s="276">
        <f ca="1">IF(ISNUMBER(I161/I$133),I161/I$133,"NA")</f>
        <v>1.9869452768997084E-2</v>
      </c>
      <c r="J240" s="276" t="str">
        <f>IF(ISNUMBER(J161/J$133),J161/J$133,"NA")</f>
        <v>NA</v>
      </c>
      <c r="K240" s="160" t="str">
        <f t="shared" ca="1" si="69"/>
        <v/>
      </c>
      <c r="L240" s="178"/>
      <c r="M240" s="198"/>
    </row>
    <row r="241" spans="2:13" hidden="1" x14ac:dyDescent="0.2">
      <c r="B241" s="220" t="s">
        <v>976</v>
      </c>
      <c r="C241" s="235" t="str">
        <f>B241&amp;VLOOKUP(E241,feeder,2,FALSE)&amp;VLOOKUP(F241,interruptions,2,FALSE)</f>
        <v>FC6ci</v>
      </c>
      <c r="D241" s="178"/>
      <c r="E241" s="252" t="s">
        <v>566</v>
      </c>
      <c r="F241" s="235" t="s">
        <v>606</v>
      </c>
      <c r="G241" s="244" t="s">
        <v>87</v>
      </c>
      <c r="H241" s="276" t="str">
        <f>IF(ISNUMBER(H162/H$134),H162/H$134,"NA")</f>
        <v>NA</v>
      </c>
      <c r="I241" s="276">
        <f ca="1">IF(ISNUMBER(I162/I$134),I162/I$134,"NA")</f>
        <v>0.38151083636905009</v>
      </c>
      <c r="J241" s="276" t="str">
        <f>IF(ISNUMBER(J162/J$134),J162/J$134,"NA")</f>
        <v>NA</v>
      </c>
      <c r="K241" s="160" t="str">
        <f t="shared" ca="1" si="69"/>
        <v/>
      </c>
      <c r="L241" s="178"/>
      <c r="M241" s="198"/>
    </row>
    <row r="242" spans="2:13" hidden="1" x14ac:dyDescent="0.2">
      <c r="B242" s="220" t="s">
        <v>976</v>
      </c>
      <c r="C242" s="235" t="str">
        <f>B242&amp;VLOOKUP(E242,feeder,2,FALSE)&amp;VLOOKUP(F242,interruptions,2,FALSE)</f>
        <v>FC6di</v>
      </c>
      <c r="D242" s="178"/>
      <c r="E242" s="252" t="s">
        <v>567</v>
      </c>
      <c r="F242" s="235" t="s">
        <v>606</v>
      </c>
      <c r="G242" s="244" t="s">
        <v>87</v>
      </c>
      <c r="H242" s="276" t="str">
        <f>IF(ISNUMBER(H163/H$135),H163/H$135,"NA")</f>
        <v>NA</v>
      </c>
      <c r="I242" s="276">
        <f ca="1">IF(ISNUMBER(I163/I$135),I163/I$135,"NA")</f>
        <v>0.46188096520148253</v>
      </c>
      <c r="J242" s="276" t="str">
        <f>IF(ISNUMBER(J163/J$135),J163/J$135,"NA")</f>
        <v>NA</v>
      </c>
      <c r="K242" s="160" t="str">
        <f t="shared" ca="1" si="69"/>
        <v/>
      </c>
      <c r="L242" s="178"/>
      <c r="M242" s="198"/>
    </row>
    <row r="243" spans="2:13" hidden="1" x14ac:dyDescent="0.2">
      <c r="B243" s="220" t="s">
        <v>976</v>
      </c>
      <c r="C243" s="235" t="str">
        <f>B243&amp;VLOOKUP(E243,feeder,2,FALSE)&amp;VLOOKUP(F243,interruptions,2,FALSE)</f>
        <v>FC6ei</v>
      </c>
      <c r="D243" s="178"/>
      <c r="E243" s="252" t="s">
        <v>568</v>
      </c>
      <c r="F243" s="235" t="s">
        <v>606</v>
      </c>
      <c r="G243" s="244" t="s">
        <v>87</v>
      </c>
      <c r="H243" s="276" t="str">
        <f>IF(ISNUMBER(H164/H$136),H164/H$136,"NA")</f>
        <v>NA</v>
      </c>
      <c r="I243" s="276">
        <f ca="1">IF(ISNUMBER(I164/I$136),I164/I$136,"NA")</f>
        <v>1.5922264548505141</v>
      </c>
      <c r="J243" s="276" t="str">
        <f>IF(ISNUMBER(J164/J$136),J164/J$136,"NA")</f>
        <v>NA</v>
      </c>
      <c r="K243" s="160" t="str">
        <f ca="1">IF(AND(ISBLANK(J243),ISNUMBER(I245)),IF(AND(ISNUMBER(H243),I245&lt;&gt;0),H243/I245-1,""),IF(AND(ISNUMBER(H243),ISNUMBER(J243),J243&lt;&gt;0),H243/J243-1,""))</f>
        <v/>
      </c>
      <c r="L243" s="178"/>
      <c r="M243" s="198"/>
    </row>
    <row r="244" spans="2:13" hidden="1" x14ac:dyDescent="0.2">
      <c r="B244" s="220" t="s">
        <v>977</v>
      </c>
      <c r="C244" s="235" t="str">
        <f>B244&amp;VLOOKUP(F244,interruptions,2,FALSE)</f>
        <v>FC7ii</v>
      </c>
      <c r="D244" s="178"/>
      <c r="E244" s="235" t="s">
        <v>114</v>
      </c>
      <c r="F244" s="235" t="s">
        <v>607</v>
      </c>
      <c r="G244" s="244" t="s">
        <v>87</v>
      </c>
      <c r="H244" s="276" t="str">
        <f>IF(ISNUMBER(SUM(H165:H168)/SUM(H$133:H$136)),SUM(H165:H168)/SUM(H$133:H$136),"NA")</f>
        <v>NA</v>
      </c>
      <c r="I244" s="276">
        <f ca="1">IF(ISNUMBER(SUM(I165:I168)/SUM(I$133:I$136)),SUM(I165:I168)/SUM(I$133:I$136),"NA")</f>
        <v>2.1566037149731767</v>
      </c>
      <c r="J244" s="276" t="str">
        <f>IF(ISNUMBER(SUM(J165:J168)/SUM(J$133:J$136)),SUM(J165:J168)/SUM(J$133:J$136),"NA")</f>
        <v>NA</v>
      </c>
      <c r="K244" s="160" t="str">
        <f>IF(AND(ISBLANK(J244),ISNUMBER(#REF!)),IF(AND(ISNUMBER(H244),#REF!&lt;&gt;0),H244/#REF!-1,""),IF(AND(ISNUMBER(H244),ISNUMBER(J244),J244&lt;&gt;0),H244/J244-1,""))</f>
        <v/>
      </c>
      <c r="L244" s="178"/>
      <c r="M244" s="198"/>
    </row>
    <row r="245" spans="2:13" hidden="1" x14ac:dyDescent="0.2">
      <c r="B245" s="220" t="s">
        <v>977</v>
      </c>
      <c r="C245" s="235" t="str">
        <f>B245&amp;VLOOKUP(E245,feeder,2,FALSE)&amp;VLOOKUP(F245,interruptions,2,FALSE)</f>
        <v>FC7bii</v>
      </c>
      <c r="D245" s="178"/>
      <c r="E245" s="235" t="s">
        <v>982</v>
      </c>
      <c r="F245" s="235" t="s">
        <v>607</v>
      </c>
      <c r="G245" s="244" t="s">
        <v>87</v>
      </c>
      <c r="H245" s="276" t="str">
        <f>IF(ISNUMBER(H165/H$133),H165/H$133,"NA")</f>
        <v>NA</v>
      </c>
      <c r="I245" s="276">
        <f ca="1">IF(ISNUMBER(I165/I$133),I165/I$133,"NA")</f>
        <v>0.74452974260027094</v>
      </c>
      <c r="J245" s="276" t="str">
        <f>IF(ISNUMBER(J165/J$133),J165/J$133,"NA")</f>
        <v>NA</v>
      </c>
      <c r="K245" s="160" t="str">
        <f>IF(AND(ISBLANK(J245),ISNUMBER(#REF!)),IF(AND(ISNUMBER(H245),#REF!&lt;&gt;0),H245/#REF!-1,""),IF(AND(ISNUMBER(H245),ISNUMBER(J245),J245&lt;&gt;0),H245/J245-1,""))</f>
        <v/>
      </c>
      <c r="L245" s="178"/>
      <c r="M245" s="198"/>
    </row>
    <row r="246" spans="2:13" hidden="1" x14ac:dyDescent="0.2">
      <c r="B246" s="220" t="s">
        <v>977</v>
      </c>
      <c r="C246" s="235" t="str">
        <f>B246&amp;VLOOKUP(E246,feeder,2,FALSE)&amp;VLOOKUP(F246,interruptions,2,FALSE)</f>
        <v>FC7cii</v>
      </c>
      <c r="D246" s="178"/>
      <c r="E246" s="252" t="s">
        <v>566</v>
      </c>
      <c r="F246" s="235" t="s">
        <v>607</v>
      </c>
      <c r="G246" s="244" t="s">
        <v>87</v>
      </c>
      <c r="H246" s="276" t="str">
        <f t="shared" ref="H246:J248" si="70">IF(ISNUMBER(H166/H134),H166/H134,"NA")</f>
        <v>NA</v>
      </c>
      <c r="I246" s="276">
        <f t="shared" ca="1" si="70"/>
        <v>1.4965575171868448</v>
      </c>
      <c r="J246" s="276" t="str">
        <f t="shared" si="70"/>
        <v>NA</v>
      </c>
      <c r="K246" s="160" t="str">
        <f t="shared" ca="1" si="69"/>
        <v/>
      </c>
      <c r="L246" s="178"/>
      <c r="M246" s="198"/>
    </row>
    <row r="247" spans="2:13" hidden="1" x14ac:dyDescent="0.2">
      <c r="B247" s="220" t="s">
        <v>977</v>
      </c>
      <c r="C247" s="235" t="str">
        <f>B247&amp;VLOOKUP(E247,feeder,2,FALSE)&amp;VLOOKUP(F247,interruptions,2,FALSE)</f>
        <v>FC7dii</v>
      </c>
      <c r="D247" s="178"/>
      <c r="E247" s="252" t="s">
        <v>567</v>
      </c>
      <c r="F247" s="235" t="s">
        <v>607</v>
      </c>
      <c r="G247" s="244" t="s">
        <v>87</v>
      </c>
      <c r="H247" s="276" t="str">
        <f t="shared" si="70"/>
        <v>NA</v>
      </c>
      <c r="I247" s="276">
        <f t="shared" ca="1" si="70"/>
        <v>2.3661963256510616</v>
      </c>
      <c r="J247" s="276" t="str">
        <f t="shared" si="70"/>
        <v>NA</v>
      </c>
      <c r="K247" s="160" t="str">
        <f t="shared" ca="1" si="69"/>
        <v/>
      </c>
      <c r="L247" s="178"/>
      <c r="M247" s="198"/>
    </row>
    <row r="248" spans="2:13" hidden="1" x14ac:dyDescent="0.2">
      <c r="B248" s="220" t="s">
        <v>977</v>
      </c>
      <c r="C248" s="235" t="str">
        <f>B248&amp;VLOOKUP(E248,feeder,2,FALSE)&amp;VLOOKUP(F248,interruptions,2,FALSE)</f>
        <v>FC7eii</v>
      </c>
      <c r="D248" s="178"/>
      <c r="E248" s="252" t="s">
        <v>568</v>
      </c>
      <c r="F248" s="235" t="s">
        <v>607</v>
      </c>
      <c r="G248" s="244" t="s">
        <v>87</v>
      </c>
      <c r="H248" s="276" t="str">
        <f t="shared" si="70"/>
        <v>NA</v>
      </c>
      <c r="I248" s="276">
        <f t="shared" ca="1" si="70"/>
        <v>5.2788178410532112</v>
      </c>
      <c r="J248" s="276" t="str">
        <f t="shared" si="70"/>
        <v>NA</v>
      </c>
      <c r="K248" s="160" t="str">
        <f t="shared" ca="1" si="69"/>
        <v/>
      </c>
      <c r="L248" s="178"/>
      <c r="M248" s="198"/>
    </row>
    <row r="249" spans="2:13" hidden="1" x14ac:dyDescent="0.2">
      <c r="B249" s="220" t="s">
        <v>978</v>
      </c>
      <c r="C249" s="235" t="str">
        <f>B249&amp;VLOOKUP(F249,interruptions,2,FALSE)</f>
        <v>FC8iii</v>
      </c>
      <c r="D249" s="178"/>
      <c r="E249" s="235" t="s">
        <v>114</v>
      </c>
      <c r="F249" s="247" t="s">
        <v>608</v>
      </c>
      <c r="G249" s="244" t="s">
        <v>87</v>
      </c>
      <c r="H249" s="276" t="str">
        <f>IF(ISNUMBER(SUM(H169:H172)/SUM(H$133:H$136)),SUM(H169:H172)/SUM(H$133:H$136),"NA")</f>
        <v>NA</v>
      </c>
      <c r="I249" s="276">
        <f ca="1">IF(ISNUMBER(SUM(I169:I172)/SUM(I$133:I$136)),SUM(I169:I172)/SUM(I$133:I$136),"NA")</f>
        <v>1.9392038025424656</v>
      </c>
      <c r="J249" s="276" t="str">
        <f>IF(ISNUMBER(SUM(J169:J172)/SUM(J$133:J$136)),SUM(J169:J172)/SUM(J$133:J$136),"NA")</f>
        <v>NA</v>
      </c>
      <c r="K249" s="160" t="str">
        <f t="shared" ca="1" si="69"/>
        <v/>
      </c>
      <c r="L249" s="178"/>
      <c r="M249" s="198"/>
    </row>
    <row r="250" spans="2:13" hidden="1" x14ac:dyDescent="0.2">
      <c r="B250" s="220" t="s">
        <v>978</v>
      </c>
      <c r="C250" s="235" t="str">
        <f>B250&amp;VLOOKUP(E250,feeder,2,FALSE)&amp;VLOOKUP(F250,interruptions,2,FALSE)</f>
        <v>FC8biii</v>
      </c>
      <c r="D250" s="178"/>
      <c r="E250" s="235" t="s">
        <v>982</v>
      </c>
      <c r="F250" s="247" t="s">
        <v>608</v>
      </c>
      <c r="G250" s="244" t="s">
        <v>87</v>
      </c>
      <c r="H250" s="276" t="str">
        <f t="shared" ref="H250:J253" si="71">IF(ISNUMBER(H169/H133),H169/H133,"NA")</f>
        <v>NA</v>
      </c>
      <c r="I250" s="276">
        <f t="shared" ca="1" si="71"/>
        <v>0.74452974260027094</v>
      </c>
      <c r="J250" s="276" t="str">
        <f t="shared" si="71"/>
        <v>NA</v>
      </c>
      <c r="K250" s="160" t="str">
        <f t="shared" ca="1" si="69"/>
        <v/>
      </c>
      <c r="L250" s="178"/>
      <c r="M250" s="198"/>
    </row>
    <row r="251" spans="2:13" hidden="1" x14ac:dyDescent="0.2">
      <c r="B251" s="220" t="s">
        <v>978</v>
      </c>
      <c r="C251" s="235" t="str">
        <f>B251&amp;VLOOKUP(E251,feeder,2,FALSE)&amp;VLOOKUP(F251,interruptions,2,FALSE)</f>
        <v>FC8ciii</v>
      </c>
      <c r="D251" s="178"/>
      <c r="E251" s="252" t="s">
        <v>566</v>
      </c>
      <c r="F251" s="247" t="s">
        <v>608</v>
      </c>
      <c r="G251" s="244" t="s">
        <v>87</v>
      </c>
      <c r="H251" s="276" t="str">
        <f t="shared" si="71"/>
        <v>NA</v>
      </c>
      <c r="I251" s="276">
        <f t="shared" ca="1" si="71"/>
        <v>1.2975206490834628</v>
      </c>
      <c r="J251" s="276" t="str">
        <f t="shared" si="71"/>
        <v>NA</v>
      </c>
      <c r="K251" s="160" t="str">
        <f t="shared" ca="1" si="69"/>
        <v/>
      </c>
      <c r="L251" s="178"/>
      <c r="M251" s="198"/>
    </row>
    <row r="252" spans="2:13" hidden="1" x14ac:dyDescent="0.2">
      <c r="B252" s="220" t="s">
        <v>978</v>
      </c>
      <c r="C252" s="235" t="str">
        <f>B252&amp;VLOOKUP(E252,feeder,2,FALSE)&amp;VLOOKUP(F252,interruptions,2,FALSE)</f>
        <v>FC8diii</v>
      </c>
      <c r="D252" s="178"/>
      <c r="E252" s="252" t="s">
        <v>567</v>
      </c>
      <c r="F252" s="247" t="s">
        <v>608</v>
      </c>
      <c r="G252" s="244" t="s">
        <v>87</v>
      </c>
      <c r="H252" s="276" t="str">
        <f t="shared" si="71"/>
        <v>NA</v>
      </c>
      <c r="I252" s="276">
        <f t="shared" ca="1" si="71"/>
        <v>2.1303372579150279</v>
      </c>
      <c r="J252" s="276" t="str">
        <f t="shared" si="71"/>
        <v>NA</v>
      </c>
      <c r="K252" s="160" t="str">
        <f t="shared" ca="1" si="69"/>
        <v/>
      </c>
      <c r="L252" s="178"/>
      <c r="M252" s="198"/>
    </row>
    <row r="253" spans="2:13" hidden="1" x14ac:dyDescent="0.2">
      <c r="B253" s="220" t="s">
        <v>978</v>
      </c>
      <c r="C253" s="235" t="str">
        <f>B253&amp;VLOOKUP(E253,feeder,2,FALSE)&amp;VLOOKUP(F253,interruptions,2,FALSE)</f>
        <v>FC8eiii</v>
      </c>
      <c r="D253" s="178"/>
      <c r="E253" s="252" t="s">
        <v>568</v>
      </c>
      <c r="F253" s="247" t="s">
        <v>608</v>
      </c>
      <c r="G253" s="244" t="s">
        <v>87</v>
      </c>
      <c r="H253" s="276" t="str">
        <f t="shared" si="71"/>
        <v>NA</v>
      </c>
      <c r="I253" s="276">
        <f t="shared" ca="1" si="71"/>
        <v>5.0218838895488975</v>
      </c>
      <c r="J253" s="276" t="str">
        <f t="shared" si="71"/>
        <v>NA</v>
      </c>
      <c r="K253" s="160" t="str">
        <f t="shared" ca="1" si="69"/>
        <v/>
      </c>
      <c r="L253" s="178"/>
      <c r="M253" s="198"/>
    </row>
    <row r="254" spans="2:13" hidden="1" x14ac:dyDescent="0.2">
      <c r="B254" s="204" t="s">
        <v>117</v>
      </c>
      <c r="C254" s="169"/>
      <c r="D254" s="178"/>
      <c r="E254" s="178"/>
      <c r="F254" s="178"/>
      <c r="G254" s="178"/>
      <c r="H254" s="212"/>
      <c r="I254" s="212"/>
      <c r="J254" s="212"/>
      <c r="K254" s="229"/>
      <c r="L254" s="178"/>
      <c r="M254" s="198"/>
    </row>
    <row r="255" spans="2:13" hidden="1" x14ac:dyDescent="0.2">
      <c r="B255" s="220" t="s">
        <v>586</v>
      </c>
      <c r="C255" s="235" t="str">
        <f>B255</f>
        <v>FC9</v>
      </c>
      <c r="D255" s="316" t="s">
        <v>981</v>
      </c>
      <c r="E255" s="235" t="s">
        <v>114</v>
      </c>
      <c r="F255" s="178"/>
      <c r="G255" s="244" t="s">
        <v>93</v>
      </c>
      <c r="H255" s="275" t="str">
        <f>IF(ISNUMBER(H213/H234),H213/H234,"NA")</f>
        <v>NA</v>
      </c>
      <c r="I255" s="275">
        <f ca="1">IF(ISNUMBER(I213/I234),I213/I234,"NA")</f>
        <v>162.64541576595786</v>
      </c>
      <c r="J255" s="275" t="str">
        <f>IF(ISNUMBER(J213/J234),J213/J234,"NA")</f>
        <v>NA</v>
      </c>
      <c r="K255" s="160" t="str">
        <f t="shared" ref="K255" ca="1" si="72">IF(AND(ISBLANK(J255),ISNUMBER(I255)),IF(AND(ISNUMBER(H255),I255&lt;&gt;0),H255/I255-1,""),IF(AND(ISNUMBER(H255),ISNUMBER(J255),J255&lt;&gt;0),H255/J255-1,""))</f>
        <v/>
      </c>
      <c r="L255" s="178"/>
      <c r="M255" s="198"/>
    </row>
    <row r="256" spans="2:13" hidden="1" x14ac:dyDescent="0.2">
      <c r="B256" s="220" t="s">
        <v>586</v>
      </c>
      <c r="C256" s="235" t="str">
        <f>B256&amp;VLOOKUP(E256,feeder,2,FALSE)</f>
        <v>FC9b</v>
      </c>
      <c r="D256" s="317"/>
      <c r="E256" s="235" t="s">
        <v>982</v>
      </c>
      <c r="F256" s="178"/>
      <c r="G256" s="244" t="s">
        <v>93</v>
      </c>
      <c r="H256" s="275" t="str">
        <f t="shared" ref="H256:J256" si="73">IF(ISNUMBER(H214/H235),H214/H235,"NA")</f>
        <v>NA</v>
      </c>
      <c r="I256" s="275">
        <f t="shared" ca="1" si="73"/>
        <v>38.342105263157897</v>
      </c>
      <c r="J256" s="275" t="str">
        <f t="shared" si="73"/>
        <v>NA</v>
      </c>
      <c r="K256" s="160" t="str">
        <f t="shared" ref="K256:K274" ca="1" si="74">IF(AND(ISBLANK(J256),ISNUMBER(I256)),IF(AND(ISNUMBER(H256),I256&lt;&gt;0),H256/I256-1,""),IF(AND(ISNUMBER(H256),ISNUMBER(J256),J256&lt;&gt;0),H256/J256-1,""))</f>
        <v/>
      </c>
      <c r="L256" s="178"/>
      <c r="M256" s="198"/>
    </row>
    <row r="257" spans="2:13" hidden="1" x14ac:dyDescent="0.2">
      <c r="B257" s="220" t="s">
        <v>586</v>
      </c>
      <c r="C257" s="235" t="str">
        <f>B257&amp;VLOOKUP(E257,feeder,2,FALSE)</f>
        <v>FC9c</v>
      </c>
      <c r="D257" s="178"/>
      <c r="E257" s="252" t="s">
        <v>566</v>
      </c>
      <c r="F257" s="178"/>
      <c r="G257" s="244" t="s">
        <v>93</v>
      </c>
      <c r="H257" s="275" t="str">
        <f t="shared" ref="H257:J257" si="75">IF(ISNUMBER(H215/H236),H215/H236,"NA")</f>
        <v>NA</v>
      </c>
      <c r="I257" s="275">
        <f t="shared" ca="1" si="75"/>
        <v>157.87927189118619</v>
      </c>
      <c r="J257" s="275" t="str">
        <f t="shared" si="75"/>
        <v>NA</v>
      </c>
      <c r="K257" s="160" t="str">
        <f t="shared" ca="1" si="74"/>
        <v/>
      </c>
      <c r="L257" s="178"/>
      <c r="M257" s="198"/>
    </row>
    <row r="258" spans="2:13" hidden="1" x14ac:dyDescent="0.2">
      <c r="B258" s="220" t="s">
        <v>586</v>
      </c>
      <c r="C258" s="235" t="str">
        <f>B258&amp;VLOOKUP(E258,feeder,2,FALSE)</f>
        <v>FC9d</v>
      </c>
      <c r="D258" s="178"/>
      <c r="E258" s="252" t="s">
        <v>567</v>
      </c>
      <c r="F258" s="178"/>
      <c r="G258" s="244" t="s">
        <v>93</v>
      </c>
      <c r="H258" s="275" t="str">
        <f t="shared" ref="H258:J258" si="76">IF(ISNUMBER(H216/H237),H216/H237,"NA")</f>
        <v>NA</v>
      </c>
      <c r="I258" s="275">
        <f t="shared" ca="1" si="76"/>
        <v>143.02790782829857</v>
      </c>
      <c r="J258" s="275" t="str">
        <f t="shared" si="76"/>
        <v>NA</v>
      </c>
      <c r="K258" s="160" t="str">
        <f t="shared" ca="1" si="74"/>
        <v/>
      </c>
      <c r="L258" s="178"/>
      <c r="M258" s="198"/>
    </row>
    <row r="259" spans="2:13" hidden="1" x14ac:dyDescent="0.2">
      <c r="B259" s="220" t="s">
        <v>586</v>
      </c>
      <c r="C259" s="235" t="str">
        <f>B259&amp;VLOOKUP(E259,feeder,2,FALSE)</f>
        <v>FC9e</v>
      </c>
      <c r="D259" s="178"/>
      <c r="E259" s="252" t="s">
        <v>568</v>
      </c>
      <c r="F259" s="178"/>
      <c r="G259" s="244" t="s">
        <v>93</v>
      </c>
      <c r="H259" s="275" t="str">
        <f t="shared" ref="H259:J259" si="77">IF(ISNUMBER(H217/H238),H217/H238,"NA")</f>
        <v>NA</v>
      </c>
      <c r="I259" s="275">
        <f t="shared" ca="1" si="77"/>
        <v>208.61585219770117</v>
      </c>
      <c r="J259" s="275" t="str">
        <f t="shared" si="77"/>
        <v>NA</v>
      </c>
      <c r="K259" s="160" t="str">
        <f t="shared" ca="1" si="74"/>
        <v/>
      </c>
      <c r="L259" s="178"/>
      <c r="M259" s="198"/>
    </row>
    <row r="260" spans="2:13" hidden="1" x14ac:dyDescent="0.2">
      <c r="B260" s="220" t="s">
        <v>979</v>
      </c>
      <c r="C260" s="235" t="str">
        <f>B260&amp;VLOOKUP(F260,interruptions,2,FALSE)</f>
        <v>FC10i</v>
      </c>
      <c r="D260" s="178"/>
      <c r="E260" s="235" t="s">
        <v>114</v>
      </c>
      <c r="F260" s="235" t="s">
        <v>606</v>
      </c>
      <c r="G260" s="244" t="s">
        <v>93</v>
      </c>
      <c r="H260" s="275" t="str">
        <f t="shared" ref="H260:J260" si="78">IF(ISNUMBER(H218/H239),H218/H239,"NA")</f>
        <v>NA</v>
      </c>
      <c r="I260" s="275">
        <f t="shared" ca="1" si="78"/>
        <v>315.84522212915323</v>
      </c>
      <c r="J260" s="275" t="str">
        <f t="shared" si="78"/>
        <v>NA</v>
      </c>
      <c r="K260" s="160" t="str">
        <f t="shared" ca="1" si="74"/>
        <v/>
      </c>
      <c r="L260" s="178"/>
      <c r="M260" s="198"/>
    </row>
    <row r="261" spans="2:13" hidden="1" x14ac:dyDescent="0.2">
      <c r="B261" s="220" t="s">
        <v>979</v>
      </c>
      <c r="C261" s="235" t="str">
        <f>B261&amp;VLOOKUP(E261,feeder,2,FALSE)&amp;VLOOKUP(F261,interruptions,2,FALSE)</f>
        <v>FC10bi</v>
      </c>
      <c r="D261" s="178"/>
      <c r="E261" s="235" t="s">
        <v>982</v>
      </c>
      <c r="F261" s="235" t="s">
        <v>606</v>
      </c>
      <c r="G261" s="244" t="s">
        <v>93</v>
      </c>
      <c r="H261" s="275" t="str">
        <f t="shared" ref="H261:J261" si="79">IF(ISNUMBER(H219/H240),H219/H240,"NA")</f>
        <v>NA</v>
      </c>
      <c r="I261" s="275">
        <f t="shared" ca="1" si="79"/>
        <v>350.42975206611573</v>
      </c>
      <c r="J261" s="275" t="str">
        <f t="shared" si="79"/>
        <v>NA</v>
      </c>
      <c r="K261" s="160" t="str">
        <f t="shared" ca="1" si="74"/>
        <v/>
      </c>
      <c r="L261" s="178"/>
      <c r="M261" s="198"/>
    </row>
    <row r="262" spans="2:13" hidden="1" x14ac:dyDescent="0.2">
      <c r="B262" s="220" t="s">
        <v>979</v>
      </c>
      <c r="C262" s="235" t="str">
        <f>B262&amp;VLOOKUP(E262,feeder,2,FALSE)&amp;VLOOKUP(F262,interruptions,2,FALSE)</f>
        <v>FC10ci</v>
      </c>
      <c r="D262" s="178"/>
      <c r="E262" s="252" t="s">
        <v>566</v>
      </c>
      <c r="F262" s="235" t="s">
        <v>606</v>
      </c>
      <c r="G262" s="244" t="s">
        <v>93</v>
      </c>
      <c r="H262" s="275" t="str">
        <f t="shared" ref="H262:J262" si="80">IF(ISNUMBER(H220/H241),H220/H241,"NA")</f>
        <v>NA</v>
      </c>
      <c r="I262" s="275">
        <f t="shared" ca="1" si="80"/>
        <v>308.18515900179443</v>
      </c>
      <c r="J262" s="275" t="str">
        <f t="shared" si="80"/>
        <v>NA</v>
      </c>
      <c r="K262" s="160" t="str">
        <f t="shared" ca="1" si="74"/>
        <v/>
      </c>
      <c r="L262" s="178"/>
      <c r="M262" s="198"/>
    </row>
    <row r="263" spans="2:13" hidden="1" x14ac:dyDescent="0.2">
      <c r="B263" s="220" t="s">
        <v>979</v>
      </c>
      <c r="C263" s="235" t="str">
        <f>B263&amp;VLOOKUP(E263,feeder,2,FALSE)&amp;VLOOKUP(F263,interruptions,2,FALSE)</f>
        <v>FC10di</v>
      </c>
      <c r="D263" s="178"/>
      <c r="E263" s="252" t="s">
        <v>567</v>
      </c>
      <c r="F263" s="235" t="s">
        <v>606</v>
      </c>
      <c r="G263" s="244" t="s">
        <v>93</v>
      </c>
      <c r="H263" s="275" t="str">
        <f t="shared" ref="H263:J263" si="81">IF(ISNUMBER(H221/H242),H221/H242,"NA")</f>
        <v>NA</v>
      </c>
      <c r="I263" s="275">
        <f t="shared" ca="1" si="81"/>
        <v>311.19628988273797</v>
      </c>
      <c r="J263" s="275" t="str">
        <f t="shared" si="81"/>
        <v>NA</v>
      </c>
      <c r="K263" s="160" t="str">
        <f t="shared" ca="1" si="74"/>
        <v/>
      </c>
      <c r="L263" s="178"/>
      <c r="M263" s="198"/>
    </row>
    <row r="264" spans="2:13" hidden="1" x14ac:dyDescent="0.2">
      <c r="B264" s="220" t="s">
        <v>979</v>
      </c>
      <c r="C264" s="235" t="str">
        <f>B264&amp;VLOOKUP(E264,feeder,2,FALSE)&amp;VLOOKUP(F264,interruptions,2,FALSE)</f>
        <v>FC10ei</v>
      </c>
      <c r="D264" s="178"/>
      <c r="E264" s="252" t="s">
        <v>568</v>
      </c>
      <c r="F264" s="235" t="s">
        <v>606</v>
      </c>
      <c r="G264" s="244" t="s">
        <v>93</v>
      </c>
      <c r="H264" s="275" t="str">
        <f t="shared" ref="H264:J264" si="82">IF(ISNUMBER(H222/H243),H222/H243,"NA")</f>
        <v>NA</v>
      </c>
      <c r="I264" s="275">
        <f t="shared" ca="1" si="82"/>
        <v>333.10356759624312</v>
      </c>
      <c r="J264" s="275" t="str">
        <f t="shared" si="82"/>
        <v>NA</v>
      </c>
      <c r="K264" s="160" t="str">
        <f t="shared" ca="1" si="74"/>
        <v/>
      </c>
      <c r="L264" s="178"/>
      <c r="M264" s="198"/>
    </row>
    <row r="265" spans="2:13" hidden="1" x14ac:dyDescent="0.2">
      <c r="B265" s="220" t="s">
        <v>980</v>
      </c>
      <c r="C265" s="235" t="str">
        <f>B265&amp;VLOOKUP(F265,interruptions,2,FALSE)</f>
        <v>FC11ii</v>
      </c>
      <c r="D265" s="178"/>
      <c r="E265" s="235" t="s">
        <v>114</v>
      </c>
      <c r="F265" s="235" t="s">
        <v>607</v>
      </c>
      <c r="G265" s="244" t="s">
        <v>93</v>
      </c>
      <c r="H265" s="275" t="str">
        <f t="shared" ref="H265:J265" si="83">IF(ISNUMBER(H223/H244),H223/H244,"NA")</f>
        <v>NA</v>
      </c>
      <c r="I265" s="275">
        <f t="shared" ca="1" si="83"/>
        <v>126.53190802300642</v>
      </c>
      <c r="J265" s="275" t="str">
        <f t="shared" si="83"/>
        <v>NA</v>
      </c>
      <c r="K265" s="160" t="str">
        <f t="shared" ca="1" si="74"/>
        <v/>
      </c>
      <c r="L265" s="178"/>
      <c r="M265" s="198"/>
    </row>
    <row r="266" spans="2:13" hidden="1" x14ac:dyDescent="0.2">
      <c r="B266" s="220" t="s">
        <v>980</v>
      </c>
      <c r="C266" s="235" t="str">
        <f>B266&amp;VLOOKUP(E266,feeder,2,FALSE)&amp;VLOOKUP(F266,interruptions,2,FALSE)</f>
        <v>FC11bii</v>
      </c>
      <c r="D266" s="178"/>
      <c r="E266" s="235" t="s">
        <v>982</v>
      </c>
      <c r="F266" s="235" t="s">
        <v>607</v>
      </c>
      <c r="G266" s="244" t="s">
        <v>93</v>
      </c>
      <c r="H266" s="275" t="str">
        <f t="shared" ref="H266:J266" si="84">IF(ISNUMBER(H224/H245),H224/H245,"NA")</f>
        <v>NA</v>
      </c>
      <c r="I266" s="275">
        <f t="shared" ca="1" si="84"/>
        <v>29.705116894574324</v>
      </c>
      <c r="J266" s="275" t="str">
        <f t="shared" si="84"/>
        <v>NA</v>
      </c>
      <c r="K266" s="160" t="str">
        <f t="shared" ca="1" si="74"/>
        <v/>
      </c>
      <c r="L266" s="178"/>
      <c r="M266" s="198"/>
    </row>
    <row r="267" spans="2:13" hidden="1" x14ac:dyDescent="0.2">
      <c r="B267" s="220" t="s">
        <v>980</v>
      </c>
      <c r="C267" s="235" t="str">
        <f>B267&amp;VLOOKUP(E267,feeder,2,FALSE)&amp;VLOOKUP(F267,interruptions,2,FALSE)</f>
        <v>FC11cii</v>
      </c>
      <c r="D267" s="178"/>
      <c r="E267" s="252" t="s">
        <v>566</v>
      </c>
      <c r="F267" s="235" t="s">
        <v>607</v>
      </c>
      <c r="G267" s="244" t="s">
        <v>93</v>
      </c>
      <c r="H267" s="275" t="str">
        <f t="shared" ref="H267:J267" si="85">IF(ISNUMBER(H225/H246),H225/H246,"NA")</f>
        <v>NA</v>
      </c>
      <c r="I267" s="275">
        <f t="shared" ca="1" si="85"/>
        <v>119.68180571600411</v>
      </c>
      <c r="J267" s="275" t="str">
        <f t="shared" si="85"/>
        <v>NA</v>
      </c>
      <c r="K267" s="160" t="str">
        <f t="shared" ca="1" si="74"/>
        <v/>
      </c>
      <c r="L267" s="178"/>
      <c r="M267" s="198"/>
    </row>
    <row r="268" spans="2:13" hidden="1" x14ac:dyDescent="0.2">
      <c r="B268" s="220" t="s">
        <v>980</v>
      </c>
      <c r="C268" s="235" t="str">
        <f>B268&amp;VLOOKUP(E268,feeder,2,FALSE)&amp;VLOOKUP(F268,interruptions,2,FALSE)</f>
        <v>FC11dii</v>
      </c>
      <c r="D268" s="178"/>
      <c r="E268" s="252" t="s">
        <v>567</v>
      </c>
      <c r="F268" s="235" t="s">
        <v>607</v>
      </c>
      <c r="G268" s="244" t="s">
        <v>93</v>
      </c>
      <c r="H268" s="275" t="str">
        <f t="shared" ref="H268:J268" si="86">IF(ISNUMBER(H226/H247),H226/H247,"NA")</f>
        <v>NA</v>
      </c>
      <c r="I268" s="275">
        <f t="shared" ca="1" si="86"/>
        <v>110.95570432762898</v>
      </c>
      <c r="J268" s="275" t="str">
        <f t="shared" si="86"/>
        <v>NA</v>
      </c>
      <c r="K268" s="160" t="str">
        <f t="shared" ca="1" si="74"/>
        <v/>
      </c>
      <c r="L268" s="178"/>
      <c r="M268" s="198"/>
    </row>
    <row r="269" spans="2:13" hidden="1" x14ac:dyDescent="0.2">
      <c r="B269" s="220" t="s">
        <v>980</v>
      </c>
      <c r="C269" s="235" t="str">
        <f>B269&amp;VLOOKUP(E269,feeder,2,FALSE)&amp;VLOOKUP(F269,interruptions,2,FALSE)</f>
        <v>FC11eii</v>
      </c>
      <c r="D269" s="178"/>
      <c r="E269" s="252" t="s">
        <v>568</v>
      </c>
      <c r="F269" s="235" t="s">
        <v>607</v>
      </c>
      <c r="G269" s="244" t="s">
        <v>93</v>
      </c>
      <c r="H269" s="275" t="str">
        <f t="shared" ref="H269:J269" si="87">IF(ISNUMBER(H227/H248),H227/H248,"NA")</f>
        <v>NA</v>
      </c>
      <c r="I269" s="275">
        <f t="shared" ca="1" si="87"/>
        <v>171.01699941813951</v>
      </c>
      <c r="J269" s="275" t="str">
        <f t="shared" si="87"/>
        <v>NA</v>
      </c>
      <c r="K269" s="160" t="str">
        <f t="shared" ca="1" si="74"/>
        <v/>
      </c>
      <c r="L269" s="178"/>
      <c r="M269" s="198"/>
    </row>
    <row r="270" spans="2:13" hidden="1" x14ac:dyDescent="0.2">
      <c r="B270" s="220" t="s">
        <v>983</v>
      </c>
      <c r="C270" s="235" t="str">
        <f>B270&amp;VLOOKUP(F270,interruptions,2,FALSE)</f>
        <v>FC12iii</v>
      </c>
      <c r="D270" s="178"/>
      <c r="E270" s="235" t="s">
        <v>114</v>
      </c>
      <c r="F270" s="247" t="s">
        <v>608</v>
      </c>
      <c r="G270" s="175" t="s">
        <v>93</v>
      </c>
      <c r="H270" s="275" t="str">
        <f t="shared" ref="H270:J270" si="88">IF(ISNUMBER(H228/H249),H228/H249,"NA")</f>
        <v>NA</v>
      </c>
      <c r="I270" s="275">
        <f t="shared" ca="1" si="88"/>
        <v>95.30798174753582</v>
      </c>
      <c r="J270" s="275" t="str">
        <f t="shared" si="88"/>
        <v>NA</v>
      </c>
      <c r="K270" s="160" t="str">
        <f t="shared" ca="1" si="74"/>
        <v/>
      </c>
      <c r="L270" s="178"/>
      <c r="M270" s="198"/>
    </row>
    <row r="271" spans="2:13" hidden="1" x14ac:dyDescent="0.2">
      <c r="B271" s="220" t="s">
        <v>983</v>
      </c>
      <c r="C271" s="235" t="str">
        <f>B271&amp;VLOOKUP(E271,feeder,2,FALSE)&amp;VLOOKUP(F271,interruptions,2,FALSE)</f>
        <v>FC12biii</v>
      </c>
      <c r="D271" s="178"/>
      <c r="E271" s="235" t="s">
        <v>982</v>
      </c>
      <c r="F271" s="247" t="s">
        <v>608</v>
      </c>
      <c r="G271" s="175" t="s">
        <v>93</v>
      </c>
      <c r="H271" s="275" t="str">
        <f t="shared" ref="H271:J271" si="89">IF(ISNUMBER(H229/H250),H229/H250,"NA")</f>
        <v>NA</v>
      </c>
      <c r="I271" s="275">
        <f t="shared" ca="1" si="89"/>
        <v>29.705116894574324</v>
      </c>
      <c r="J271" s="275" t="str">
        <f t="shared" si="89"/>
        <v>NA</v>
      </c>
      <c r="K271" s="160" t="str">
        <f t="shared" ca="1" si="74"/>
        <v/>
      </c>
      <c r="L271" s="178"/>
      <c r="M271" s="198"/>
    </row>
    <row r="272" spans="2:13" hidden="1" x14ac:dyDescent="0.2">
      <c r="B272" s="220" t="s">
        <v>983</v>
      </c>
      <c r="C272" s="235" t="str">
        <f>B272&amp;VLOOKUP(E272,feeder,2,FALSE)&amp;VLOOKUP(F272,interruptions,2,FALSE)</f>
        <v>FC12ciii</v>
      </c>
      <c r="D272" s="178"/>
      <c r="E272" s="252" t="s">
        <v>566</v>
      </c>
      <c r="F272" s="247" t="s">
        <v>608</v>
      </c>
      <c r="G272" s="175" t="s">
        <v>93</v>
      </c>
      <c r="H272" s="275" t="str">
        <f t="shared" ref="H272:J272" si="90">IF(ISNUMBER(H230/H251),H230/H251,"NA")</f>
        <v>NA</v>
      </c>
      <c r="I272" s="275">
        <f t="shared" ca="1" si="90"/>
        <v>89.807080858672279</v>
      </c>
      <c r="J272" s="275" t="str">
        <f t="shared" si="90"/>
        <v>NA</v>
      </c>
      <c r="K272" s="160" t="str">
        <f t="shared" ca="1" si="74"/>
        <v/>
      </c>
      <c r="L272" s="178"/>
      <c r="M272" s="198"/>
    </row>
    <row r="273" spans="2:13" hidden="1" x14ac:dyDescent="0.2">
      <c r="B273" s="220" t="s">
        <v>983</v>
      </c>
      <c r="C273" s="235" t="str">
        <f>B273&amp;VLOOKUP(E273,feeder,2,FALSE)&amp;VLOOKUP(F273,interruptions,2,FALSE)</f>
        <v>FC12diii</v>
      </c>
      <c r="D273" s="178"/>
      <c r="E273" s="252" t="s">
        <v>567</v>
      </c>
      <c r="F273" s="247" t="s">
        <v>608</v>
      </c>
      <c r="G273" s="175" t="s">
        <v>93</v>
      </c>
      <c r="H273" s="275" t="str">
        <f t="shared" ref="H273:J273" si="91">IF(ISNUMBER(H231/H252),H231/H252,"NA")</f>
        <v>NA</v>
      </c>
      <c r="I273" s="275">
        <f t="shared" ca="1" si="91"/>
        <v>79.53283405597162</v>
      </c>
      <c r="J273" s="275" t="str">
        <f t="shared" si="91"/>
        <v>NA</v>
      </c>
      <c r="K273" s="160" t="str">
        <f t="shared" ca="1" si="74"/>
        <v/>
      </c>
      <c r="L273" s="178"/>
      <c r="M273" s="198"/>
    </row>
    <row r="274" spans="2:13" hidden="1" x14ac:dyDescent="0.2">
      <c r="B274" s="220" t="s">
        <v>983</v>
      </c>
      <c r="C274" s="235" t="str">
        <f>B274&amp;VLOOKUP(E274,feeder,2,FALSE)&amp;VLOOKUP(F274,interruptions,2,FALSE)</f>
        <v>FC12eiii</v>
      </c>
      <c r="D274" s="178"/>
      <c r="E274" s="235" t="s">
        <v>568</v>
      </c>
      <c r="F274" s="235" t="s">
        <v>608</v>
      </c>
      <c r="G274" s="244" t="s">
        <v>93</v>
      </c>
      <c r="H274" s="277" t="str">
        <f t="shared" ref="H274:J274" si="92">IF(ISNUMBER(H232/H253),H232/H253,"NA")</f>
        <v>NA</v>
      </c>
      <c r="I274" s="277">
        <f t="shared" ca="1" si="92"/>
        <v>135.08342826342908</v>
      </c>
      <c r="J274" s="277" t="str">
        <f t="shared" si="92"/>
        <v>NA</v>
      </c>
      <c r="K274" s="219" t="str">
        <f t="shared" ca="1" si="74"/>
        <v/>
      </c>
      <c r="L274" s="178"/>
      <c r="M274" s="198"/>
    </row>
    <row r="275" spans="2:13" hidden="1" x14ac:dyDescent="0.2">
      <c r="B275" s="179"/>
      <c r="C275" s="179"/>
      <c r="D275" s="179"/>
      <c r="E275" s="179"/>
      <c r="F275" s="179"/>
      <c r="G275" s="179"/>
      <c r="H275" s="179"/>
      <c r="I275" s="179"/>
      <c r="J275" s="179"/>
      <c r="K275" s="179"/>
      <c r="L275" s="179"/>
      <c r="M275" s="179"/>
    </row>
    <row r="276" spans="2:13" hidden="1" x14ac:dyDescent="0.2"/>
    <row r="277" spans="2:13" hidden="1" x14ac:dyDescent="0.2"/>
    <row r="278" spans="2:13" hidden="1" x14ac:dyDescent="0.2"/>
    <row r="279" spans="2:13" hidden="1" x14ac:dyDescent="0.2"/>
    <row r="280" spans="2:13" hidden="1" x14ac:dyDescent="0.2"/>
    <row r="281" spans="2:13" hidden="1" x14ac:dyDescent="0.2"/>
    <row r="282" spans="2:13" hidden="1" x14ac:dyDescent="0.2"/>
    <row r="283" spans="2:13" hidden="1" x14ac:dyDescent="0.2"/>
    <row r="284" spans="2:13" hidden="1" x14ac:dyDescent="0.2"/>
    <row r="285" spans="2:13" hidden="1" x14ac:dyDescent="0.2"/>
    <row r="286" spans="2:13" hidden="1" x14ac:dyDescent="0.2"/>
    <row r="287" spans="2:13" hidden="1" x14ac:dyDescent="0.2"/>
    <row r="288" spans="2:13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</sheetData>
  <sheetProtection algorithmName="SHA-512" hashValue="9NTzJ7AbYa7N79lffn+fCq88l3z63uFWQ+7xsZ/w+AoUxHVyz5w8DuriXvnTqzjQExSVA/HTzsLvmMNXenOGqg==" saltValue="QtphMo9jIlthR+kGav35tw==" spinCount="100000" sheet="1" selectLockedCells="1"/>
  <mergeCells count="74">
    <mergeCell ref="H10:L11"/>
    <mergeCell ref="H12:L13"/>
    <mergeCell ref="D210:F210"/>
    <mergeCell ref="D204:F204"/>
    <mergeCell ref="D205:F205"/>
    <mergeCell ref="D206:F206"/>
    <mergeCell ref="D201:F201"/>
    <mergeCell ref="D202:F202"/>
    <mergeCell ref="D174:F174"/>
    <mergeCell ref="D175:F175"/>
    <mergeCell ref="D176:F176"/>
    <mergeCell ref="D177:F177"/>
    <mergeCell ref="D11:E11"/>
    <mergeCell ref="D12:E12"/>
    <mergeCell ref="D13:E13"/>
    <mergeCell ref="D17:E17"/>
    <mergeCell ref="D197:F197"/>
    <mergeCell ref="D180:F180"/>
    <mergeCell ref="D196:F196"/>
    <mergeCell ref="D179:F179"/>
    <mergeCell ref="D194:F194"/>
    <mergeCell ref="D181:E181"/>
    <mergeCell ref="D186:F186"/>
    <mergeCell ref="D143:D145"/>
    <mergeCell ref="D156:E157"/>
    <mergeCell ref="D161:D163"/>
    <mergeCell ref="D18:E18"/>
    <mergeCell ref="D21:E21"/>
    <mergeCell ref="D110:F110"/>
    <mergeCell ref="D111:F111"/>
    <mergeCell ref="D105:E105"/>
    <mergeCell ref="D106:E106"/>
    <mergeCell ref="D109:F109"/>
    <mergeCell ref="D108:F108"/>
    <mergeCell ref="D103:F103"/>
    <mergeCell ref="D102:F102"/>
    <mergeCell ref="D2:E2"/>
    <mergeCell ref="D3:E3"/>
    <mergeCell ref="D5:E5"/>
    <mergeCell ref="D6:E6"/>
    <mergeCell ref="D7:E7"/>
    <mergeCell ref="D8:E8"/>
    <mergeCell ref="D20:F20"/>
    <mergeCell ref="D19:E19"/>
    <mergeCell ref="D209:F209"/>
    <mergeCell ref="D191:F191"/>
    <mergeCell ref="D190:F190"/>
    <mergeCell ref="D187:F187"/>
    <mergeCell ref="D188:F188"/>
    <mergeCell ref="D189:F189"/>
    <mergeCell ref="D123:E125"/>
    <mergeCell ref="D118:E120"/>
    <mergeCell ref="D128:E130"/>
    <mergeCell ref="D113:E115"/>
    <mergeCell ref="D133:E134"/>
    <mergeCell ref="D192:F192"/>
    <mergeCell ref="D195:F195"/>
    <mergeCell ref="D213:D214"/>
    <mergeCell ref="D234:D235"/>
    <mergeCell ref="D255:D256"/>
    <mergeCell ref="D198:F198"/>
    <mergeCell ref="D199:F199"/>
    <mergeCell ref="D207:F207"/>
    <mergeCell ref="D208:F208"/>
    <mergeCell ref="D211:F211"/>
    <mergeCell ref="D200:F200"/>
    <mergeCell ref="Q34:Q48"/>
    <mergeCell ref="Q64:Q75"/>
    <mergeCell ref="Q86:Q97"/>
    <mergeCell ref="Q99:Q102"/>
    <mergeCell ref="D138:E139"/>
    <mergeCell ref="D101:F101"/>
    <mergeCell ref="D100:F100"/>
    <mergeCell ref="D99:F99"/>
  </mergeCells>
  <conditionalFormatting sqref="A33:A48">
    <cfRule type="containsText" dxfId="63" priority="1" operator="containsText" text="off">
      <formula>NOT(ISERROR(SEARCH("off",A33)))</formula>
    </cfRule>
    <cfRule type="containsText" dxfId="62" priority="2" operator="containsText" text="end">
      <formula>NOT(ISERROR(SEARCH("end",A33)))</formula>
    </cfRule>
  </conditionalFormatting>
  <conditionalFormatting sqref="A63:A75">
    <cfRule type="containsText" dxfId="61" priority="29" operator="containsText" text="off">
      <formula>NOT(ISERROR(SEARCH("off",A63)))</formula>
    </cfRule>
    <cfRule type="containsText" dxfId="60" priority="30" operator="containsText" text="end">
      <formula>NOT(ISERROR(SEARCH("end",A63)))</formula>
    </cfRule>
  </conditionalFormatting>
  <conditionalFormatting sqref="A85:A97">
    <cfRule type="containsText" dxfId="59" priority="3" operator="containsText" text="off">
      <formula>NOT(ISERROR(SEARCH("off",A85)))</formula>
    </cfRule>
    <cfRule type="containsText" dxfId="58" priority="4" operator="containsText" text="end">
      <formula>NOT(ISERROR(SEARCH("end",A85)))</formula>
    </cfRule>
  </conditionalFormatting>
  <conditionalFormatting sqref="A99:A102">
    <cfRule type="containsText" dxfId="57" priority="27" operator="containsText" text="off">
      <formula>NOT(ISERROR(SEARCH("off",A99)))</formula>
    </cfRule>
    <cfRule type="containsText" dxfId="56" priority="28" operator="containsText" text="end">
      <formula>NOT(ISERROR(SEARCH("end",A99)))</formula>
    </cfRule>
  </conditionalFormatting>
  <conditionalFormatting sqref="A180">
    <cfRule type="containsText" dxfId="55" priority="19" operator="containsText" text="off">
      <formula>NOT(ISERROR(SEARCH("off",A180)))</formula>
    </cfRule>
    <cfRule type="containsText" dxfId="54" priority="20" operator="containsText" text="end">
      <formula>NOT(ISERROR(SEARCH("end",A180)))</formula>
    </cfRule>
  </conditionalFormatting>
  <conditionalFormatting sqref="A190">
    <cfRule type="containsText" dxfId="53" priority="45" operator="containsText" text="off">
      <formula>NOT(ISERROR(SEARCH("off",A190)))</formula>
    </cfRule>
    <cfRule type="containsText" dxfId="52" priority="46" operator="containsText" text="end">
      <formula>NOT(ISERROR(SEARCH("end",A190)))</formula>
    </cfRule>
  </conditionalFormatting>
  <conditionalFormatting sqref="A192">
    <cfRule type="containsText" dxfId="51" priority="21" operator="containsText" text="off">
      <formula>NOT(ISERROR(SEARCH("off",A192)))</formula>
    </cfRule>
    <cfRule type="containsText" dxfId="50" priority="22" operator="containsText" text="end">
      <formula>NOT(ISERROR(SEARCH("end",A192)))</formula>
    </cfRule>
  </conditionalFormatting>
  <conditionalFormatting sqref="K17:K21 K179:K184 K186:K192">
    <cfRule type="cellIs" dxfId="49" priority="145" operator="greaterThan">
      <formula>0.0999</formula>
    </cfRule>
    <cfRule type="cellIs" dxfId="48" priority="144" operator="lessThan">
      <formula>-0.0999</formula>
    </cfRule>
  </conditionalFormatting>
  <conditionalFormatting sqref="K23:K32">
    <cfRule type="cellIs" dxfId="47" priority="141" operator="greaterThan">
      <formula>0.0999</formula>
    </cfRule>
    <cfRule type="cellIs" dxfId="46" priority="140" operator="lessThan">
      <formula>-0.0999</formula>
    </cfRule>
  </conditionalFormatting>
  <conditionalFormatting sqref="K34:K48">
    <cfRule type="cellIs" dxfId="45" priority="5" operator="lessThan">
      <formula>-0.0999</formula>
    </cfRule>
    <cfRule type="cellIs" dxfId="44" priority="6" operator="greaterThan">
      <formula>0.0999</formula>
    </cfRule>
  </conditionalFormatting>
  <conditionalFormatting sqref="K50:K53">
    <cfRule type="cellIs" dxfId="43" priority="129" operator="lessThan">
      <formula>-0.0999</formula>
    </cfRule>
    <cfRule type="cellIs" dxfId="42" priority="130" operator="greaterThan">
      <formula>0.0999</formula>
    </cfRule>
  </conditionalFormatting>
  <conditionalFormatting sqref="K55:K62">
    <cfRule type="cellIs" dxfId="41" priority="124" operator="greaterThan">
      <formula>0.0999</formula>
    </cfRule>
    <cfRule type="cellIs" dxfId="40" priority="123" operator="lessThan">
      <formula>-0.0999</formula>
    </cfRule>
  </conditionalFormatting>
  <conditionalFormatting sqref="K64:K75">
    <cfRule type="cellIs" dxfId="39" priority="9" operator="lessThan">
      <formula>-0.0999</formula>
    </cfRule>
    <cfRule type="cellIs" dxfId="38" priority="10" operator="greaterThan">
      <formula>0.0999</formula>
    </cfRule>
  </conditionalFormatting>
  <conditionalFormatting sqref="K77:K84">
    <cfRule type="cellIs" dxfId="37" priority="114" operator="greaterThan">
      <formula>0.0999</formula>
    </cfRule>
    <cfRule type="cellIs" dxfId="36" priority="113" operator="lessThan">
      <formula>-0.0999</formula>
    </cfRule>
  </conditionalFormatting>
  <conditionalFormatting sqref="K86:K97">
    <cfRule type="cellIs" dxfId="35" priority="108" operator="greaterThan">
      <formula>0.0999</formula>
    </cfRule>
    <cfRule type="cellIs" dxfId="34" priority="107" operator="lessThan">
      <formula>-0.0999</formula>
    </cfRule>
  </conditionalFormatting>
  <conditionalFormatting sqref="K99:K106">
    <cfRule type="cellIs" dxfId="33" priority="25" operator="lessThan">
      <formula>-0.0999</formula>
    </cfRule>
    <cfRule type="cellIs" dxfId="32" priority="26" operator="greaterThan">
      <formula>0.0999</formula>
    </cfRule>
  </conditionalFormatting>
  <conditionalFormatting sqref="K108:K111">
    <cfRule type="cellIs" dxfId="31" priority="102" operator="greaterThan">
      <formula>0.0999</formula>
    </cfRule>
    <cfRule type="cellIs" dxfId="30" priority="101" operator="lessThan">
      <formula>-0.0999</formula>
    </cfRule>
  </conditionalFormatting>
  <conditionalFormatting sqref="K113:K116">
    <cfRule type="cellIs" dxfId="29" priority="93" operator="lessThan">
      <formula>-0.0999</formula>
    </cfRule>
    <cfRule type="cellIs" dxfId="28" priority="94" operator="greaterThan">
      <formula>0.0999</formula>
    </cfRule>
  </conditionalFormatting>
  <conditionalFormatting sqref="K118:K121">
    <cfRule type="cellIs" dxfId="27" priority="97" operator="lessThan">
      <formula>-0.0999</formula>
    </cfRule>
    <cfRule type="cellIs" dxfId="26" priority="98" operator="greaterThan">
      <formula>0.0999</formula>
    </cfRule>
  </conditionalFormatting>
  <conditionalFormatting sqref="K123:K126">
    <cfRule type="cellIs" dxfId="25" priority="99" operator="lessThan">
      <formula>-0.0999</formula>
    </cfRule>
    <cfRule type="cellIs" dxfId="24" priority="100" operator="greaterThan">
      <formula>0.0999</formula>
    </cfRule>
  </conditionalFormatting>
  <conditionalFormatting sqref="K128:K131">
    <cfRule type="cellIs" dxfId="23" priority="15" operator="lessThan">
      <formula>-0.0999</formula>
    </cfRule>
    <cfRule type="cellIs" dxfId="22" priority="16" operator="greaterThan">
      <formula>0.0999</formula>
    </cfRule>
  </conditionalFormatting>
  <conditionalFormatting sqref="K133:K136">
    <cfRule type="cellIs" dxfId="21" priority="92" operator="greaterThan">
      <formula>0.0999</formula>
    </cfRule>
    <cfRule type="cellIs" dxfId="20" priority="91" operator="lessThan">
      <formula>-0.0999</formula>
    </cfRule>
  </conditionalFormatting>
  <conditionalFormatting sqref="K138:K141">
    <cfRule type="cellIs" dxfId="19" priority="90" operator="greaterThan">
      <formula>0.0999</formula>
    </cfRule>
    <cfRule type="cellIs" dxfId="18" priority="89" operator="lessThan">
      <formula>-0.0999</formula>
    </cfRule>
  </conditionalFormatting>
  <conditionalFormatting sqref="K143:K154">
    <cfRule type="cellIs" dxfId="17" priority="83" operator="lessThan">
      <formula>-0.0999</formula>
    </cfRule>
    <cfRule type="cellIs" dxfId="16" priority="84" operator="greaterThan">
      <formula>0.0999</formula>
    </cfRule>
  </conditionalFormatting>
  <conditionalFormatting sqref="K156:K159">
    <cfRule type="cellIs" dxfId="15" priority="81" operator="lessThan">
      <formula>-0.0999</formula>
    </cfRule>
    <cfRule type="cellIs" dxfId="14" priority="82" operator="greaterThan">
      <formula>0.0999</formula>
    </cfRule>
  </conditionalFormatting>
  <conditionalFormatting sqref="K161:K172">
    <cfRule type="cellIs" dxfId="13" priority="75" operator="lessThan">
      <formula>-0.0999</formula>
    </cfRule>
    <cfRule type="cellIs" dxfId="12" priority="76" operator="greaterThan">
      <formula>0.0999</formula>
    </cfRule>
  </conditionalFormatting>
  <conditionalFormatting sqref="K174:K177">
    <cfRule type="cellIs" dxfId="11" priority="42" operator="greaterThan">
      <formula>0.0999</formula>
    </cfRule>
    <cfRule type="cellIs" dxfId="10" priority="41" operator="lessThan">
      <formula>-0.0999</formula>
    </cfRule>
  </conditionalFormatting>
  <conditionalFormatting sqref="K194:K202">
    <cfRule type="cellIs" dxfId="9" priority="70" operator="greaterThan">
      <formula>0.0999</formula>
    </cfRule>
    <cfRule type="cellIs" dxfId="8" priority="69" operator="lessThan">
      <formula>-0.0999</formula>
    </cfRule>
  </conditionalFormatting>
  <conditionalFormatting sqref="K204:K211">
    <cfRule type="cellIs" dxfId="7" priority="40" operator="greaterThan">
      <formula>0.0999</formula>
    </cfRule>
    <cfRule type="cellIs" dxfId="6" priority="39" operator="lessThan">
      <formula>-0.0999</formula>
    </cfRule>
  </conditionalFormatting>
  <conditionalFormatting sqref="K213:K232">
    <cfRule type="cellIs" dxfId="5" priority="37" operator="lessThan">
      <formula>-0.0999</formula>
    </cfRule>
    <cfRule type="cellIs" dxfId="4" priority="38" operator="greaterThan">
      <formula>0.0999</formula>
    </cfRule>
  </conditionalFormatting>
  <conditionalFormatting sqref="K234:K253">
    <cfRule type="cellIs" dxfId="3" priority="36" operator="greaterThan">
      <formula>0.0999</formula>
    </cfRule>
    <cfRule type="cellIs" dxfId="2" priority="35" operator="lessThan">
      <formula>-0.0999</formula>
    </cfRule>
  </conditionalFormatting>
  <conditionalFormatting sqref="K255:K274">
    <cfRule type="cellIs" dxfId="1" priority="33" operator="lessThan">
      <formula>-0.0999</formula>
    </cfRule>
    <cfRule type="cellIs" dxfId="0" priority="34" operator="greaterThan">
      <formula>0.0999</formula>
    </cfRule>
  </conditionalFormatting>
  <hyperlinks>
    <hyperlink ref="D11" r:id="rId1" display="https://www.legislation.wa.gov.au/legislation/statutes.nsf/law_s53254.html&amp;view=consolidated" xr:uid="{F46BA64F-DD34-4BF2-9CD2-D758AE81BC3F}"/>
    <hyperlink ref="D12" r:id="rId2" xr:uid="{B4756479-2400-4BB6-B5F4-B39A2389A6A4}"/>
    <hyperlink ref="D13" r:id="rId3" display="https://www.erawa.com.au/cproot/23162/2/Electricity-Compliance-Reporting-Manual-February-2023---Clean.PDF" xr:uid="{EFE519FE-B533-43BD-94C6-5165ED4C1D92}"/>
  </hyperlinks>
  <pageMargins left="0.7" right="0.7" top="0.75" bottom="0.75" header="0.3" footer="0.3"/>
  <pageSetup paperSize="9" orientation="landscape" r:id="rId4"/>
  <headerFooter>
    <oddHeader>&amp;C&amp;"Aptos"&amp;10&amp;K000000 OFFICIAL&amp;1#_x000D_</oddHeader>
  </headerFooter>
  <ignoredErrors>
    <ignoredError sqref="C200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4B40A5-9625-4532-BD6D-59ADA0594BC7}">
          <x14:formula1>
            <xm:f>Lists!$B$1:$B$11</xm:f>
          </x14:formula1>
          <xm:sqref>D2</xm:sqref>
        </x14:dataValidation>
        <x14:dataValidation type="list" allowBlank="1" showInputMessage="1" showErrorMessage="1" xr:uid="{B1B73AAC-39EF-41C0-8D99-8FC4218D9DF2}">
          <x14:formula1>
            <xm:f>Lists!$B$13:$B$21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FAF8-620A-48D6-9B7B-E89CFCEA3A87}">
  <dimension ref="A1:C44"/>
  <sheetViews>
    <sheetView showGridLines="0" workbookViewId="0">
      <selection activeCell="B18" sqref="B18"/>
    </sheetView>
  </sheetViews>
  <sheetFormatPr defaultRowHeight="14.25" x14ac:dyDescent="0.2"/>
  <cols>
    <col min="1" max="1" width="13.875" customWidth="1"/>
    <col min="2" max="2" width="52.375" customWidth="1"/>
    <col min="4" max="4" width="15.625" customWidth="1"/>
    <col min="5" max="5" width="16" customWidth="1"/>
    <col min="7" max="7" width="27" bestFit="1" customWidth="1"/>
  </cols>
  <sheetData>
    <row r="1" spans="1:2" x14ac:dyDescent="0.2">
      <c r="B1" s="243" t="str">
        <f t="shared" ref="B1:B3" si="0">"FY"&amp;(2000+RIGHT(B2,2)-2)&amp;"/"&amp;(1+RIGHT(B2,2)-2)</f>
        <v>FY2020/21</v>
      </c>
    </row>
    <row r="2" spans="1:2" x14ac:dyDescent="0.2">
      <c r="B2" s="241" t="str">
        <f t="shared" si="0"/>
        <v>FY2021/22</v>
      </c>
    </row>
    <row r="3" spans="1:2" x14ac:dyDescent="0.2">
      <c r="B3" s="241" t="str">
        <f t="shared" si="0"/>
        <v>FY2022/23</v>
      </c>
    </row>
    <row r="4" spans="1:2" x14ac:dyDescent="0.2">
      <c r="B4" s="242" t="str">
        <f>"FY"&amp;(2000+RIGHT(B5,2)-2)&amp;"/"&amp;(1+RIGHT(B5,2)-2)</f>
        <v>FY2023/24</v>
      </c>
    </row>
    <row r="5" spans="1:2" x14ac:dyDescent="0.2">
      <c r="A5" t="s">
        <v>39</v>
      </c>
      <c r="B5" s="159" t="s">
        <v>175</v>
      </c>
    </row>
    <row r="6" spans="1:2" x14ac:dyDescent="0.2">
      <c r="B6" s="241" t="str">
        <f>"FY"&amp;(2000+RIGHT(B5,2))&amp;"/"&amp;(1+RIGHT(B5,2))</f>
        <v>FY2025/26</v>
      </c>
    </row>
    <row r="7" spans="1:2" x14ac:dyDescent="0.2">
      <c r="B7" s="241" t="str">
        <f t="shared" ref="B7:B11" si="1">"FY"&amp;(2000+RIGHT(B6,2))&amp;"/"&amp;(1+RIGHT(B6,2))</f>
        <v>FY2026/27</v>
      </c>
    </row>
    <row r="8" spans="1:2" x14ac:dyDescent="0.2">
      <c r="B8" s="241" t="str">
        <f t="shared" si="1"/>
        <v>FY2027/28</v>
      </c>
    </row>
    <row r="9" spans="1:2" x14ac:dyDescent="0.2">
      <c r="B9" s="241" t="str">
        <f t="shared" si="1"/>
        <v>FY2028/29</v>
      </c>
    </row>
    <row r="10" spans="1:2" x14ac:dyDescent="0.2">
      <c r="B10" s="241" t="str">
        <f t="shared" si="1"/>
        <v>FY2029/30</v>
      </c>
    </row>
    <row r="11" spans="1:2" x14ac:dyDescent="0.2">
      <c r="B11" s="242" t="str">
        <f t="shared" si="1"/>
        <v>FY2030/31</v>
      </c>
    </row>
    <row r="13" spans="1:2" x14ac:dyDescent="0.2">
      <c r="A13" t="s">
        <v>40</v>
      </c>
      <c r="B13" s="156" t="s">
        <v>938</v>
      </c>
    </row>
    <row r="14" spans="1:2" x14ac:dyDescent="0.2">
      <c r="B14" s="157" t="s">
        <v>939</v>
      </c>
    </row>
    <row r="15" spans="1:2" x14ac:dyDescent="0.2">
      <c r="B15" s="157" t="s">
        <v>940</v>
      </c>
    </row>
    <row r="16" spans="1:2" x14ac:dyDescent="0.2">
      <c r="B16" s="157" t="s">
        <v>941</v>
      </c>
    </row>
    <row r="17" spans="1:3" x14ac:dyDescent="0.2">
      <c r="B17" s="157" t="s">
        <v>942</v>
      </c>
    </row>
    <row r="18" spans="1:3" x14ac:dyDescent="0.2">
      <c r="B18" s="157"/>
    </row>
    <row r="19" spans="1:3" x14ac:dyDescent="0.2">
      <c r="B19" s="157"/>
    </row>
    <row r="20" spans="1:3" x14ac:dyDescent="0.2">
      <c r="B20" s="157" t="s">
        <v>41</v>
      </c>
    </row>
    <row r="21" spans="1:3" x14ac:dyDescent="0.2">
      <c r="B21" s="158"/>
    </row>
    <row r="23" spans="1:3" x14ac:dyDescent="0.2">
      <c r="A23" t="s">
        <v>944</v>
      </c>
      <c r="B23" s="217" t="s">
        <v>982</v>
      </c>
      <c r="C23" t="s">
        <v>572</v>
      </c>
    </row>
    <row r="24" spans="1:3" x14ac:dyDescent="0.2">
      <c r="B24" s="218" t="s">
        <v>566</v>
      </c>
      <c r="C24" t="s">
        <v>573</v>
      </c>
    </row>
    <row r="25" spans="1:3" x14ac:dyDescent="0.2">
      <c r="B25" s="218" t="s">
        <v>567</v>
      </c>
      <c r="C25" t="s">
        <v>574</v>
      </c>
    </row>
    <row r="26" spans="1:3" x14ac:dyDescent="0.2">
      <c r="B26" s="218" t="s">
        <v>568</v>
      </c>
      <c r="C26" t="s">
        <v>575</v>
      </c>
    </row>
    <row r="27" spans="1:3" x14ac:dyDescent="0.2">
      <c r="B27" s="218" t="s">
        <v>96</v>
      </c>
      <c r="C27" t="s">
        <v>571</v>
      </c>
    </row>
    <row r="29" spans="1:3" x14ac:dyDescent="0.2">
      <c r="A29" t="s">
        <v>945</v>
      </c>
      <c r="B29" s="174" t="s">
        <v>45</v>
      </c>
      <c r="C29" t="s">
        <v>576</v>
      </c>
    </row>
    <row r="30" spans="1:3" x14ac:dyDescent="0.2">
      <c r="B30" s="217" t="s">
        <v>51</v>
      </c>
      <c r="C30" t="s">
        <v>577</v>
      </c>
    </row>
    <row r="31" spans="1:3" x14ac:dyDescent="0.2">
      <c r="B31" s="217" t="s">
        <v>53</v>
      </c>
      <c r="C31" t="s">
        <v>578</v>
      </c>
    </row>
    <row r="32" spans="1:3" x14ac:dyDescent="0.2">
      <c r="B32" s="174" t="s">
        <v>54</v>
      </c>
      <c r="C32" t="s">
        <v>579</v>
      </c>
    </row>
    <row r="33" spans="1:3" x14ac:dyDescent="0.2">
      <c r="B33" s="174" t="s">
        <v>55</v>
      </c>
      <c r="C33" t="s">
        <v>580</v>
      </c>
    </row>
    <row r="34" spans="1:3" x14ac:dyDescent="0.2">
      <c r="B34" s="174" t="s">
        <v>63</v>
      </c>
      <c r="C34" t="s">
        <v>581</v>
      </c>
    </row>
    <row r="35" spans="1:3" x14ac:dyDescent="0.2">
      <c r="B35" s="174" t="s">
        <v>65</v>
      </c>
      <c r="C35" t="s">
        <v>582</v>
      </c>
    </row>
    <row r="37" spans="1:3" x14ac:dyDescent="0.2">
      <c r="A37" t="s">
        <v>946</v>
      </c>
      <c r="B37" s="174" t="s">
        <v>606</v>
      </c>
      <c r="C37" t="s">
        <v>576</v>
      </c>
    </row>
    <row r="38" spans="1:3" x14ac:dyDescent="0.2">
      <c r="B38" s="174" t="s">
        <v>607</v>
      </c>
      <c r="C38" t="s">
        <v>577</v>
      </c>
    </row>
    <row r="39" spans="1:3" x14ac:dyDescent="0.2">
      <c r="B39" s="174" t="s">
        <v>608</v>
      </c>
      <c r="C39" t="s">
        <v>578</v>
      </c>
    </row>
    <row r="41" spans="1:3" x14ac:dyDescent="0.2">
      <c r="A41" t="s">
        <v>947</v>
      </c>
      <c r="B41" s="226" t="s">
        <v>511</v>
      </c>
      <c r="C41" t="s">
        <v>572</v>
      </c>
    </row>
    <row r="42" spans="1:3" x14ac:dyDescent="0.2">
      <c r="B42" s="226" t="s">
        <v>617</v>
      </c>
      <c r="C42" t="s">
        <v>573</v>
      </c>
    </row>
    <row r="43" spans="1:3" x14ac:dyDescent="0.2">
      <c r="B43" s="226" t="s">
        <v>112</v>
      </c>
      <c r="C43" t="s">
        <v>574</v>
      </c>
    </row>
    <row r="44" spans="1:3" x14ac:dyDescent="0.2">
      <c r="B44" s="226" t="s">
        <v>96</v>
      </c>
      <c r="C44" t="s">
        <v>571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BD39-5E04-4A94-85FF-EC0723861520}">
  <sheetPr>
    <pageSetUpPr autoPageBreaks="0"/>
  </sheetPr>
  <dimension ref="A1:G238"/>
  <sheetViews>
    <sheetView zoomScale="70" zoomScaleNormal="70" workbookViewId="0"/>
  </sheetViews>
  <sheetFormatPr defaultColWidth="9" defaultRowHeight="14.25" customHeight="1" zeroHeight="1" x14ac:dyDescent="0.2"/>
  <cols>
    <col min="1" max="1" width="25.5" style="37" customWidth="1"/>
    <col min="2" max="2" width="86.5" style="37" customWidth="1"/>
    <col min="3" max="3" width="9" style="37" customWidth="1"/>
    <col min="4" max="4" width="10.75" style="37" customWidth="1"/>
    <col min="5" max="5" width="13.875" style="37" customWidth="1"/>
    <col min="6" max="6" width="33.5" style="37" customWidth="1"/>
    <col min="7" max="7" width="9" style="37" customWidth="1"/>
    <col min="8" max="16384" width="9" style="37"/>
  </cols>
  <sheetData>
    <row r="1" spans="1:7" x14ac:dyDescent="0.2">
      <c r="A1" s="1"/>
      <c r="B1" s="1"/>
      <c r="C1" s="4"/>
      <c r="D1" s="4"/>
      <c r="E1" s="4"/>
      <c r="F1" s="4"/>
      <c r="G1" s="2"/>
    </row>
    <row r="2" spans="1:7" x14ac:dyDescent="0.2">
      <c r="A2" s="1"/>
      <c r="B2" s="1"/>
      <c r="C2" s="4"/>
      <c r="D2" s="4"/>
      <c r="E2" s="4"/>
      <c r="F2" s="4"/>
      <c r="G2" s="2"/>
    </row>
    <row r="3" spans="1:7" x14ac:dyDescent="0.2">
      <c r="A3" s="1"/>
      <c r="B3" s="1"/>
      <c r="C3" s="4"/>
      <c r="D3" s="4"/>
      <c r="E3" s="4"/>
      <c r="F3" s="4"/>
      <c r="G3" s="2"/>
    </row>
    <row r="4" spans="1:7" x14ac:dyDescent="0.2">
      <c r="A4" s="1"/>
      <c r="B4" s="1"/>
      <c r="C4" s="4"/>
      <c r="D4" s="4"/>
      <c r="E4" s="4"/>
      <c r="F4" s="4"/>
      <c r="G4" s="2"/>
    </row>
    <row r="5" spans="1:7" x14ac:dyDescent="0.2">
      <c r="A5" s="1"/>
      <c r="B5" s="1"/>
      <c r="C5" s="4"/>
      <c r="D5" s="4"/>
      <c r="E5" s="4"/>
      <c r="F5" s="4"/>
      <c r="G5" s="2"/>
    </row>
    <row r="6" spans="1:7" x14ac:dyDescent="0.2">
      <c r="A6" s="1"/>
      <c r="B6" s="1"/>
      <c r="C6" s="4"/>
      <c r="D6" s="4"/>
      <c r="E6" s="4"/>
      <c r="F6" s="4"/>
      <c r="G6" s="2"/>
    </row>
    <row r="7" spans="1:7" x14ac:dyDescent="0.2">
      <c r="A7" s="1"/>
      <c r="B7" s="1"/>
      <c r="C7" s="4"/>
      <c r="D7" s="4"/>
      <c r="E7" s="4"/>
      <c r="F7" s="4"/>
      <c r="G7" s="2"/>
    </row>
    <row r="8" spans="1:7" ht="18" x14ac:dyDescent="0.25">
      <c r="A8" s="3" t="s">
        <v>0</v>
      </c>
      <c r="B8" s="1"/>
      <c r="C8" s="4"/>
      <c r="D8" s="4"/>
      <c r="E8" s="4"/>
      <c r="F8" s="4"/>
      <c r="G8" s="2"/>
    </row>
    <row r="9" spans="1:7" x14ac:dyDescent="0.2">
      <c r="A9" s="1"/>
      <c r="B9" s="1"/>
      <c r="C9" s="4"/>
      <c r="D9" s="4"/>
      <c r="E9" s="4"/>
      <c r="F9" s="4"/>
      <c r="G9" s="2"/>
    </row>
    <row r="10" spans="1:7" ht="15" x14ac:dyDescent="0.25">
      <c r="A10" s="13" t="s">
        <v>1</v>
      </c>
      <c r="B10" s="12"/>
      <c r="C10" s="4"/>
      <c r="D10" s="4"/>
      <c r="E10" s="4"/>
      <c r="F10" s="4"/>
      <c r="G10" s="2"/>
    </row>
    <row r="11" spans="1:7" ht="15" x14ac:dyDescent="0.25">
      <c r="A11" s="13" t="s">
        <v>2</v>
      </c>
      <c r="B11" s="12"/>
      <c r="C11" s="4"/>
      <c r="D11" s="4"/>
      <c r="E11" s="4"/>
      <c r="F11" s="4"/>
      <c r="G11" s="2"/>
    </row>
    <row r="12" spans="1:7" x14ac:dyDescent="0.2">
      <c r="A12" s="2"/>
      <c r="B12" s="2"/>
      <c r="C12" s="4"/>
      <c r="D12" s="4"/>
      <c r="E12" s="4"/>
      <c r="F12" s="4"/>
      <c r="G12" s="2"/>
    </row>
    <row r="13" spans="1:7" ht="15" x14ac:dyDescent="0.25">
      <c r="A13" s="64" t="s">
        <v>3</v>
      </c>
      <c r="B13" s="12"/>
      <c r="C13" s="4"/>
      <c r="D13" s="4"/>
      <c r="E13" s="4"/>
      <c r="F13" s="4"/>
      <c r="G13" s="2"/>
    </row>
    <row r="14" spans="1:7" ht="15" x14ac:dyDescent="0.25">
      <c r="A14" s="13" t="s">
        <v>4</v>
      </c>
      <c r="B14" s="12"/>
      <c r="C14" s="4"/>
      <c r="D14" s="4"/>
      <c r="E14" s="4"/>
      <c r="F14" s="4"/>
      <c r="G14" s="2"/>
    </row>
    <row r="15" spans="1:7" ht="15" x14ac:dyDescent="0.25">
      <c r="A15" s="13" t="s">
        <v>5</v>
      </c>
      <c r="B15" s="12"/>
      <c r="C15" s="4"/>
      <c r="D15" s="4"/>
      <c r="E15" s="4"/>
      <c r="F15" s="4"/>
      <c r="G15" s="2"/>
    </row>
    <row r="16" spans="1:7" ht="15" x14ac:dyDescent="0.25">
      <c r="A16" s="13" t="s">
        <v>6</v>
      </c>
      <c r="B16" s="12"/>
      <c r="C16" s="4"/>
      <c r="D16" s="4"/>
      <c r="E16" s="4"/>
      <c r="F16" s="4"/>
      <c r="G16" s="2"/>
    </row>
    <row r="17" spans="1:7" x14ac:dyDescent="0.2">
      <c r="A17" s="63"/>
      <c r="B17" s="2"/>
      <c r="C17" s="4"/>
      <c r="D17" s="4"/>
      <c r="E17" s="4"/>
      <c r="F17" s="4"/>
      <c r="G17" s="2"/>
    </row>
    <row r="18" spans="1:7" ht="15" x14ac:dyDescent="0.2">
      <c r="A18" s="62" t="s">
        <v>7</v>
      </c>
      <c r="B18" s="43" t="s">
        <v>8</v>
      </c>
      <c r="C18" s="61" t="s">
        <v>9</v>
      </c>
      <c r="D18" s="43" t="s">
        <v>10</v>
      </c>
      <c r="E18" s="60" t="s">
        <v>11</v>
      </c>
      <c r="F18" s="43" t="s">
        <v>12</v>
      </c>
      <c r="G18" s="2"/>
    </row>
    <row r="19" spans="1:7" ht="18" x14ac:dyDescent="0.25">
      <c r="A19" s="44" t="s">
        <v>43</v>
      </c>
      <c r="B19" s="45"/>
      <c r="C19" s="46"/>
      <c r="D19" s="10"/>
      <c r="E19" s="7"/>
      <c r="F19" s="15"/>
      <c r="G19" s="2"/>
    </row>
    <row r="20" spans="1:7" x14ac:dyDescent="0.2">
      <c r="A20" s="66" t="s">
        <v>13</v>
      </c>
      <c r="B20" s="67"/>
      <c r="C20" s="68"/>
      <c r="D20" s="69"/>
      <c r="E20" s="70"/>
      <c r="F20" s="71"/>
      <c r="G20" s="2"/>
    </row>
    <row r="21" spans="1:7" x14ac:dyDescent="0.2">
      <c r="A21" s="9"/>
      <c r="B21" s="72" t="s">
        <v>14</v>
      </c>
      <c r="C21" s="73" t="s">
        <v>135</v>
      </c>
      <c r="D21" s="65" t="s">
        <v>15</v>
      </c>
      <c r="E21" s="89"/>
      <c r="F21" s="94"/>
      <c r="G21" s="2"/>
    </row>
    <row r="22" spans="1:7" x14ac:dyDescent="0.2">
      <c r="A22" s="46"/>
      <c r="B22" s="72" t="s">
        <v>16</v>
      </c>
      <c r="C22" s="73" t="s">
        <v>136</v>
      </c>
      <c r="D22" s="65" t="s">
        <v>15</v>
      </c>
      <c r="E22" s="90"/>
      <c r="F22" s="94"/>
      <c r="G22" s="2"/>
    </row>
    <row r="23" spans="1:7" x14ac:dyDescent="0.2">
      <c r="A23" s="46"/>
      <c r="B23" s="72" t="s">
        <v>17</v>
      </c>
      <c r="C23" s="73" t="s">
        <v>137</v>
      </c>
      <c r="D23" s="65" t="s">
        <v>15</v>
      </c>
      <c r="E23" s="90"/>
      <c r="F23" s="94"/>
      <c r="G23" s="2"/>
    </row>
    <row r="24" spans="1:7" x14ac:dyDescent="0.2">
      <c r="A24" s="46"/>
      <c r="B24" s="72" t="s">
        <v>159</v>
      </c>
      <c r="C24" s="73" t="s">
        <v>138</v>
      </c>
      <c r="D24" s="65" t="s">
        <v>15</v>
      </c>
      <c r="E24" s="90"/>
      <c r="F24" s="94"/>
      <c r="G24" s="2"/>
    </row>
    <row r="25" spans="1:7" x14ac:dyDescent="0.2">
      <c r="A25" s="46"/>
      <c r="B25" s="72" t="s">
        <v>18</v>
      </c>
      <c r="C25" s="73" t="s">
        <v>139</v>
      </c>
      <c r="D25" s="65" t="s">
        <v>15</v>
      </c>
      <c r="E25" s="90"/>
      <c r="F25" s="95"/>
      <c r="G25" s="2"/>
    </row>
    <row r="26" spans="1:7" x14ac:dyDescent="0.2">
      <c r="A26" s="100" t="s">
        <v>44</v>
      </c>
      <c r="B26" s="101"/>
      <c r="C26" s="47" t="s">
        <v>140</v>
      </c>
      <c r="D26" s="36"/>
      <c r="E26" s="36"/>
      <c r="F26" s="48"/>
      <c r="G26" s="2"/>
    </row>
    <row r="27" spans="1:7" x14ac:dyDescent="0.2">
      <c r="A27" s="49" t="s">
        <v>45</v>
      </c>
      <c r="B27" s="53"/>
      <c r="C27" s="39"/>
      <c r="D27" s="149" t="s">
        <v>46</v>
      </c>
      <c r="E27" s="10"/>
      <c r="F27" s="102"/>
      <c r="G27" s="2"/>
    </row>
    <row r="28" spans="1:7" x14ac:dyDescent="0.2">
      <c r="A28" s="49"/>
      <c r="B28" s="40" t="s">
        <v>47</v>
      </c>
      <c r="C28" s="39"/>
      <c r="D28" s="11" t="s">
        <v>15</v>
      </c>
      <c r="E28" s="133"/>
      <c r="F28" s="94"/>
      <c r="G28" s="2"/>
    </row>
    <row r="29" spans="1:7" x14ac:dyDescent="0.2">
      <c r="A29" s="49"/>
      <c r="B29" s="41" t="s">
        <v>48</v>
      </c>
      <c r="C29" s="39"/>
      <c r="D29" s="11" t="s">
        <v>15</v>
      </c>
      <c r="E29" s="133"/>
      <c r="F29" s="94"/>
      <c r="G29" s="2"/>
    </row>
    <row r="30" spans="1:7" x14ac:dyDescent="0.2">
      <c r="A30" s="49"/>
      <c r="B30" s="41" t="s">
        <v>49</v>
      </c>
      <c r="C30" s="39"/>
      <c r="D30" s="11" t="s">
        <v>15</v>
      </c>
      <c r="E30" s="133"/>
      <c r="F30" s="94"/>
      <c r="G30" s="2"/>
    </row>
    <row r="31" spans="1:7" x14ac:dyDescent="0.2">
      <c r="A31" s="49"/>
      <c r="B31" s="38" t="s">
        <v>50</v>
      </c>
      <c r="C31" s="39"/>
      <c r="D31" s="11" t="s">
        <v>15</v>
      </c>
      <c r="E31" s="133"/>
      <c r="F31" s="94"/>
      <c r="G31" s="2"/>
    </row>
    <row r="32" spans="1:7" x14ac:dyDescent="0.2">
      <c r="A32" s="49"/>
      <c r="B32" s="38" t="s">
        <v>96</v>
      </c>
      <c r="C32" s="39"/>
      <c r="D32" s="11" t="s">
        <v>15</v>
      </c>
      <c r="E32" s="133"/>
      <c r="F32" s="94"/>
      <c r="G32" s="2"/>
    </row>
    <row r="33" spans="1:7" x14ac:dyDescent="0.2">
      <c r="A33" s="49" t="s">
        <v>51</v>
      </c>
      <c r="B33" s="50"/>
      <c r="C33" s="39"/>
      <c r="D33" s="29"/>
      <c r="E33" s="140"/>
      <c r="F33" s="114"/>
      <c r="G33" s="2"/>
    </row>
    <row r="34" spans="1:7" x14ac:dyDescent="0.2">
      <c r="A34" s="51"/>
      <c r="B34" s="40" t="s">
        <v>47</v>
      </c>
      <c r="C34" s="39"/>
      <c r="D34" s="16" t="s">
        <v>15</v>
      </c>
      <c r="E34" s="137"/>
      <c r="F34" s="144"/>
      <c r="G34" s="2"/>
    </row>
    <row r="35" spans="1:7" x14ac:dyDescent="0.2">
      <c r="A35" s="51"/>
      <c r="B35" s="41" t="s">
        <v>48</v>
      </c>
      <c r="C35" s="39"/>
      <c r="D35" s="16" t="s">
        <v>15</v>
      </c>
      <c r="E35" s="137"/>
      <c r="F35" s="144"/>
      <c r="G35" s="2"/>
    </row>
    <row r="36" spans="1:7" x14ac:dyDescent="0.2">
      <c r="A36" s="51"/>
      <c r="B36" s="41" t="s">
        <v>49</v>
      </c>
      <c r="C36" s="39"/>
      <c r="D36" s="26" t="s">
        <v>15</v>
      </c>
      <c r="E36" s="138"/>
      <c r="F36" s="145"/>
      <c r="G36" s="2"/>
    </row>
    <row r="37" spans="1:7" x14ac:dyDescent="0.2">
      <c r="A37" s="51"/>
      <c r="B37" s="38" t="s">
        <v>50</v>
      </c>
      <c r="C37" s="39"/>
      <c r="D37" s="11" t="s">
        <v>15</v>
      </c>
      <c r="E37" s="133"/>
      <c r="F37" s="94"/>
      <c r="G37" s="2"/>
    </row>
    <row r="38" spans="1:7" x14ac:dyDescent="0.2">
      <c r="A38" s="51"/>
      <c r="B38" s="38" t="s">
        <v>96</v>
      </c>
      <c r="C38" s="39"/>
      <c r="D38" s="11" t="s">
        <v>15</v>
      </c>
      <c r="E38" s="133"/>
      <c r="F38" s="94"/>
      <c r="G38" s="2"/>
    </row>
    <row r="39" spans="1:7" x14ac:dyDescent="0.2">
      <c r="A39" s="100" t="s">
        <v>52</v>
      </c>
      <c r="B39" s="50"/>
      <c r="C39" s="39"/>
      <c r="D39" s="27"/>
      <c r="E39" s="139"/>
      <c r="F39" s="146"/>
      <c r="G39" s="2"/>
    </row>
    <row r="40" spans="1:7" x14ac:dyDescent="0.2">
      <c r="A40" s="49" t="s">
        <v>53</v>
      </c>
      <c r="B40" s="50"/>
      <c r="C40" s="35"/>
      <c r="D40" s="28"/>
      <c r="E40" s="131"/>
      <c r="F40" s="117"/>
      <c r="G40" s="2"/>
    </row>
    <row r="41" spans="1:7" x14ac:dyDescent="0.2">
      <c r="A41" s="51"/>
      <c r="B41" s="40" t="s">
        <v>47</v>
      </c>
      <c r="C41" s="39"/>
      <c r="D41" s="16" t="s">
        <v>15</v>
      </c>
      <c r="E41" s="137"/>
      <c r="F41" s="144"/>
      <c r="G41" s="2"/>
    </row>
    <row r="42" spans="1:7" x14ac:dyDescent="0.2">
      <c r="A42" s="51"/>
      <c r="B42" s="41" t="s">
        <v>48</v>
      </c>
      <c r="C42" s="39"/>
      <c r="D42" s="16" t="s">
        <v>15</v>
      </c>
      <c r="E42" s="137"/>
      <c r="F42" s="144"/>
      <c r="G42" s="2"/>
    </row>
    <row r="43" spans="1:7" x14ac:dyDescent="0.2">
      <c r="A43" s="51"/>
      <c r="B43" s="41" t="s">
        <v>49</v>
      </c>
      <c r="C43" s="39"/>
      <c r="D43" s="16" t="s">
        <v>15</v>
      </c>
      <c r="E43" s="137"/>
      <c r="F43" s="144"/>
      <c r="G43" s="2"/>
    </row>
    <row r="44" spans="1:7" x14ac:dyDescent="0.2">
      <c r="A44" s="51"/>
      <c r="B44" s="42" t="s">
        <v>50</v>
      </c>
      <c r="C44" s="46"/>
      <c r="D44" s="16" t="s">
        <v>15</v>
      </c>
      <c r="E44" s="137"/>
      <c r="F44" s="144"/>
      <c r="G44" s="2"/>
    </row>
    <row r="45" spans="1:7" x14ac:dyDescent="0.2">
      <c r="A45" s="51"/>
      <c r="B45" s="38" t="s">
        <v>96</v>
      </c>
      <c r="C45" s="39"/>
      <c r="D45" s="11" t="s">
        <v>15</v>
      </c>
      <c r="E45" s="133"/>
      <c r="F45" s="150"/>
      <c r="G45" s="2"/>
    </row>
    <row r="46" spans="1:7" x14ac:dyDescent="0.2">
      <c r="A46" s="49" t="s">
        <v>54</v>
      </c>
      <c r="B46" s="46"/>
      <c r="C46" s="46"/>
      <c r="D46" s="30"/>
      <c r="E46" s="140"/>
      <c r="F46" s="112"/>
      <c r="G46" s="2"/>
    </row>
    <row r="47" spans="1:7" x14ac:dyDescent="0.2">
      <c r="A47" s="51"/>
      <c r="B47" s="40" t="s">
        <v>47</v>
      </c>
      <c r="C47" s="46"/>
      <c r="D47" s="16" t="s">
        <v>15</v>
      </c>
      <c r="E47" s="137"/>
      <c r="F47" s="144"/>
      <c r="G47" s="2"/>
    </row>
    <row r="48" spans="1:7" x14ac:dyDescent="0.2">
      <c r="A48" s="51"/>
      <c r="B48" s="41" t="s">
        <v>48</v>
      </c>
      <c r="C48" s="46"/>
      <c r="D48" s="16" t="s">
        <v>15</v>
      </c>
      <c r="E48" s="137"/>
      <c r="F48" s="144"/>
      <c r="G48" s="2"/>
    </row>
    <row r="49" spans="1:7" x14ac:dyDescent="0.2">
      <c r="A49" s="51"/>
      <c r="B49" s="41" t="s">
        <v>49</v>
      </c>
      <c r="C49" s="46"/>
      <c r="D49" s="16" t="s">
        <v>15</v>
      </c>
      <c r="E49" s="137"/>
      <c r="F49" s="144"/>
      <c r="G49" s="2"/>
    </row>
    <row r="50" spans="1:7" x14ac:dyDescent="0.2">
      <c r="A50" s="51"/>
      <c r="B50" s="42" t="s">
        <v>50</v>
      </c>
      <c r="C50" s="46"/>
      <c r="D50" s="16" t="s">
        <v>15</v>
      </c>
      <c r="E50" s="137"/>
      <c r="F50" s="144"/>
      <c r="G50" s="2"/>
    </row>
    <row r="51" spans="1:7" x14ac:dyDescent="0.2">
      <c r="A51" s="51"/>
      <c r="B51" s="38" t="s">
        <v>96</v>
      </c>
      <c r="C51" s="39"/>
      <c r="D51" s="11" t="s">
        <v>15</v>
      </c>
      <c r="E51" s="133"/>
      <c r="F51" s="150"/>
      <c r="G51" s="2"/>
    </row>
    <row r="52" spans="1:7" x14ac:dyDescent="0.2">
      <c r="A52" s="49" t="s">
        <v>55</v>
      </c>
      <c r="B52" s="46"/>
      <c r="C52" s="46"/>
      <c r="D52" s="29"/>
      <c r="E52" s="127"/>
      <c r="F52" s="112"/>
      <c r="G52" s="2"/>
    </row>
    <row r="53" spans="1:7" x14ac:dyDescent="0.2">
      <c r="A53" s="51"/>
      <c r="B53" s="40" t="s">
        <v>47</v>
      </c>
      <c r="C53" s="46"/>
      <c r="D53" s="16" t="s">
        <v>15</v>
      </c>
      <c r="E53" s="137"/>
      <c r="F53" s="144"/>
      <c r="G53" s="2"/>
    </row>
    <row r="54" spans="1:7" x14ac:dyDescent="0.2">
      <c r="A54" s="51"/>
      <c r="B54" s="41" t="s">
        <v>48</v>
      </c>
      <c r="C54" s="46"/>
      <c r="D54" s="16" t="s">
        <v>15</v>
      </c>
      <c r="E54" s="137"/>
      <c r="F54" s="144"/>
      <c r="G54" s="2"/>
    </row>
    <row r="55" spans="1:7" x14ac:dyDescent="0.2">
      <c r="A55" s="51"/>
      <c r="B55" s="41" t="s">
        <v>49</v>
      </c>
      <c r="C55" s="46"/>
      <c r="D55" s="16" t="s">
        <v>15</v>
      </c>
      <c r="E55" s="137"/>
      <c r="F55" s="144"/>
      <c r="G55" s="2"/>
    </row>
    <row r="56" spans="1:7" x14ac:dyDescent="0.2">
      <c r="A56" s="51"/>
      <c r="B56" s="42" t="s">
        <v>50</v>
      </c>
      <c r="C56" s="46"/>
      <c r="D56" s="16" t="s">
        <v>15</v>
      </c>
      <c r="E56" s="137"/>
      <c r="F56" s="144"/>
      <c r="G56" s="2"/>
    </row>
    <row r="57" spans="1:7" x14ac:dyDescent="0.2">
      <c r="A57" s="51"/>
      <c r="B57" s="38" t="s">
        <v>96</v>
      </c>
      <c r="C57" s="39"/>
      <c r="D57" s="11" t="s">
        <v>15</v>
      </c>
      <c r="E57" s="133"/>
      <c r="F57" s="150"/>
      <c r="G57" s="2"/>
    </row>
    <row r="58" spans="1:7" x14ac:dyDescent="0.2">
      <c r="A58" s="103" t="s">
        <v>56</v>
      </c>
      <c r="B58" s="46"/>
      <c r="C58" s="47" t="s">
        <v>141</v>
      </c>
      <c r="D58" s="29"/>
      <c r="E58" s="127"/>
      <c r="F58" s="112"/>
      <c r="G58" s="2"/>
    </row>
    <row r="59" spans="1:7" x14ac:dyDescent="0.2">
      <c r="A59" s="51"/>
      <c r="B59" s="40" t="s">
        <v>47</v>
      </c>
      <c r="C59" s="46"/>
      <c r="D59" s="16" t="s">
        <v>15</v>
      </c>
      <c r="E59" s="137"/>
      <c r="F59" s="144"/>
      <c r="G59" s="2"/>
    </row>
    <row r="60" spans="1:7" x14ac:dyDescent="0.2">
      <c r="A60" s="51"/>
      <c r="B60" s="41" t="s">
        <v>48</v>
      </c>
      <c r="C60" s="46"/>
      <c r="D60" s="16" t="s">
        <v>15</v>
      </c>
      <c r="E60" s="137"/>
      <c r="F60" s="144"/>
      <c r="G60" s="2"/>
    </row>
    <row r="61" spans="1:7" x14ac:dyDescent="0.2">
      <c r="A61" s="51"/>
      <c r="B61" s="41" t="s">
        <v>49</v>
      </c>
      <c r="C61" s="46"/>
      <c r="D61" s="16" t="s">
        <v>15</v>
      </c>
      <c r="E61" s="137"/>
      <c r="F61" s="144"/>
      <c r="G61" s="2"/>
    </row>
    <row r="62" spans="1:7" x14ac:dyDescent="0.2">
      <c r="A62" s="51"/>
      <c r="B62" s="42" t="s">
        <v>50</v>
      </c>
      <c r="C62" s="46"/>
      <c r="D62" s="16" t="s">
        <v>15</v>
      </c>
      <c r="E62" s="137"/>
      <c r="F62" s="144"/>
      <c r="G62" s="2"/>
    </row>
    <row r="63" spans="1:7" x14ac:dyDescent="0.2">
      <c r="A63" s="81" t="s">
        <v>23</v>
      </c>
      <c r="B63" s="75"/>
      <c r="C63" s="46"/>
      <c r="D63" s="82"/>
      <c r="E63" s="91"/>
      <c r="F63" s="83"/>
      <c r="G63" s="2"/>
    </row>
    <row r="64" spans="1:7" x14ac:dyDescent="0.2">
      <c r="A64" s="9"/>
      <c r="B64" s="72" t="s">
        <v>24</v>
      </c>
      <c r="C64" s="46" t="s">
        <v>142</v>
      </c>
      <c r="D64" s="77" t="s">
        <v>15</v>
      </c>
      <c r="E64" s="90"/>
      <c r="F64" s="95"/>
      <c r="G64" s="2"/>
    </row>
    <row r="65" spans="1:7" x14ac:dyDescent="0.2">
      <c r="A65" s="46"/>
      <c r="B65" s="72" t="s">
        <v>25</v>
      </c>
      <c r="C65" s="46" t="s">
        <v>143</v>
      </c>
      <c r="D65" s="77" t="s">
        <v>15</v>
      </c>
      <c r="E65" s="90"/>
      <c r="F65" s="95"/>
      <c r="G65" s="2"/>
    </row>
    <row r="66" spans="1:7" x14ac:dyDescent="0.2">
      <c r="A66" s="46"/>
      <c r="B66" s="72" t="s">
        <v>157</v>
      </c>
      <c r="C66" s="46" t="s">
        <v>144</v>
      </c>
      <c r="D66" s="77" t="s">
        <v>15</v>
      </c>
      <c r="E66" s="90"/>
      <c r="F66" s="95"/>
      <c r="G66" s="2"/>
    </row>
    <row r="67" spans="1:7" x14ac:dyDescent="0.2">
      <c r="A67" s="46"/>
      <c r="B67" s="72" t="s">
        <v>158</v>
      </c>
      <c r="C67" s="46" t="s">
        <v>145</v>
      </c>
      <c r="D67" s="77" t="s">
        <v>15</v>
      </c>
      <c r="E67" s="90"/>
      <c r="F67" s="95"/>
      <c r="G67" s="2"/>
    </row>
    <row r="68" spans="1:7" x14ac:dyDescent="0.2">
      <c r="A68" s="46"/>
      <c r="B68" s="72" t="s">
        <v>26</v>
      </c>
      <c r="C68" s="46" t="s">
        <v>146</v>
      </c>
      <c r="D68" s="77" t="s">
        <v>15</v>
      </c>
      <c r="E68" s="90"/>
      <c r="F68" s="95"/>
      <c r="G68" s="2"/>
    </row>
    <row r="69" spans="1:7" x14ac:dyDescent="0.2">
      <c r="A69" s="46"/>
      <c r="B69" s="72" t="s">
        <v>27</v>
      </c>
      <c r="C69" s="46" t="s">
        <v>147</v>
      </c>
      <c r="D69" s="77" t="s">
        <v>15</v>
      </c>
      <c r="E69" s="90"/>
      <c r="F69" s="95"/>
      <c r="G69" s="2"/>
    </row>
    <row r="70" spans="1:7" x14ac:dyDescent="0.2">
      <c r="A70" s="46"/>
      <c r="B70" s="72" t="s">
        <v>28</v>
      </c>
      <c r="C70" s="46" t="s">
        <v>148</v>
      </c>
      <c r="D70" s="77" t="s">
        <v>29</v>
      </c>
      <c r="E70" s="90"/>
      <c r="F70" s="95"/>
      <c r="G70" s="2"/>
    </row>
    <row r="71" spans="1:7" x14ac:dyDescent="0.2">
      <c r="A71" s="46"/>
      <c r="B71" s="72" t="s">
        <v>30</v>
      </c>
      <c r="C71" s="46" t="s">
        <v>149</v>
      </c>
      <c r="D71" s="77" t="s">
        <v>29</v>
      </c>
      <c r="E71" s="90"/>
      <c r="F71" s="95"/>
      <c r="G71" s="2"/>
    </row>
    <row r="72" spans="1:7" x14ac:dyDescent="0.2">
      <c r="A72" s="103" t="s">
        <v>57</v>
      </c>
      <c r="B72" s="50"/>
      <c r="C72" s="46" t="s">
        <v>58</v>
      </c>
      <c r="D72" s="50"/>
      <c r="E72" s="122"/>
      <c r="F72" s="98"/>
      <c r="G72" s="2"/>
    </row>
    <row r="73" spans="1:7" x14ac:dyDescent="0.2">
      <c r="A73" s="49" t="s">
        <v>45</v>
      </c>
      <c r="B73" s="46"/>
      <c r="C73" s="46"/>
      <c r="D73" s="31" t="s">
        <v>46</v>
      </c>
      <c r="E73" s="140"/>
      <c r="F73" s="114"/>
      <c r="G73" s="2"/>
    </row>
    <row r="74" spans="1:7" x14ac:dyDescent="0.2">
      <c r="A74" s="49"/>
      <c r="B74" s="40" t="s">
        <v>47</v>
      </c>
      <c r="C74" s="46"/>
      <c r="D74" s="20" t="s">
        <v>59</v>
      </c>
      <c r="E74" s="137"/>
      <c r="F74" s="144"/>
      <c r="G74" s="2"/>
    </row>
    <row r="75" spans="1:7" x14ac:dyDescent="0.2">
      <c r="A75" s="49"/>
      <c r="B75" s="41" t="s">
        <v>48</v>
      </c>
      <c r="C75" s="46"/>
      <c r="D75" s="20" t="s">
        <v>59</v>
      </c>
      <c r="E75" s="137"/>
      <c r="F75" s="144"/>
      <c r="G75" s="2"/>
    </row>
    <row r="76" spans="1:7" x14ac:dyDescent="0.2">
      <c r="A76" s="49"/>
      <c r="B76" s="41" t="s">
        <v>49</v>
      </c>
      <c r="C76" s="46"/>
      <c r="D76" s="20" t="s">
        <v>59</v>
      </c>
      <c r="E76" s="137"/>
      <c r="F76" s="144"/>
      <c r="G76" s="2"/>
    </row>
    <row r="77" spans="1:7" x14ac:dyDescent="0.2">
      <c r="A77" s="49"/>
      <c r="B77" s="42" t="s">
        <v>50</v>
      </c>
      <c r="C77" s="46"/>
      <c r="D77" s="20" t="s">
        <v>59</v>
      </c>
      <c r="E77" s="137"/>
      <c r="F77" s="144"/>
      <c r="G77" s="2"/>
    </row>
    <row r="78" spans="1:7" x14ac:dyDescent="0.2">
      <c r="A78" s="49" t="s">
        <v>51</v>
      </c>
      <c r="B78" s="50"/>
      <c r="C78" s="46"/>
      <c r="D78" s="32"/>
      <c r="E78" s="127"/>
      <c r="F78" s="114"/>
      <c r="G78" s="2"/>
    </row>
    <row r="79" spans="1:7" x14ac:dyDescent="0.2">
      <c r="A79" s="51"/>
      <c r="B79" s="40" t="s">
        <v>47</v>
      </c>
      <c r="C79" s="46"/>
      <c r="D79" s="20" t="s">
        <v>59</v>
      </c>
      <c r="E79" s="137"/>
      <c r="F79" s="144"/>
      <c r="G79" s="2"/>
    </row>
    <row r="80" spans="1:7" x14ac:dyDescent="0.2">
      <c r="A80" s="51"/>
      <c r="B80" s="41" t="s">
        <v>48</v>
      </c>
      <c r="C80" s="46"/>
      <c r="D80" s="20" t="s">
        <v>59</v>
      </c>
      <c r="E80" s="137"/>
      <c r="F80" s="144"/>
      <c r="G80" s="2"/>
    </row>
    <row r="81" spans="1:7" x14ac:dyDescent="0.2">
      <c r="A81" s="51"/>
      <c r="B81" s="41" t="s">
        <v>49</v>
      </c>
      <c r="C81" s="46"/>
      <c r="D81" s="20" t="s">
        <v>59</v>
      </c>
      <c r="E81" s="137"/>
      <c r="F81" s="144"/>
      <c r="G81" s="2"/>
    </row>
    <row r="82" spans="1:7" x14ac:dyDescent="0.2">
      <c r="A82" s="51"/>
      <c r="B82" s="42" t="s">
        <v>50</v>
      </c>
      <c r="C82" s="46"/>
      <c r="D82" s="20" t="s">
        <v>59</v>
      </c>
      <c r="E82" s="137"/>
      <c r="F82" s="144"/>
      <c r="G82" s="2"/>
    </row>
    <row r="83" spans="1:7" x14ac:dyDescent="0.2">
      <c r="A83" s="103" t="s">
        <v>60</v>
      </c>
      <c r="B83" s="50"/>
      <c r="C83" s="52"/>
      <c r="D83" s="50"/>
      <c r="E83" s="122"/>
      <c r="F83" s="98"/>
      <c r="G83" s="2"/>
    </row>
    <row r="84" spans="1:7" x14ac:dyDescent="0.2">
      <c r="A84" s="49" t="s">
        <v>53</v>
      </c>
      <c r="B84" s="50"/>
      <c r="C84" s="46"/>
      <c r="D84" s="29"/>
      <c r="E84" s="140"/>
      <c r="F84" s="114"/>
      <c r="G84" s="2"/>
    </row>
    <row r="85" spans="1:7" x14ac:dyDescent="0.2">
      <c r="A85" s="51"/>
      <c r="B85" s="40" t="s">
        <v>47</v>
      </c>
      <c r="C85" s="46"/>
      <c r="D85" s="20" t="s">
        <v>59</v>
      </c>
      <c r="E85" s="137"/>
      <c r="F85" s="144"/>
      <c r="G85" s="2"/>
    </row>
    <row r="86" spans="1:7" x14ac:dyDescent="0.2">
      <c r="A86" s="51"/>
      <c r="B86" s="41" t="s">
        <v>48</v>
      </c>
      <c r="C86" s="46"/>
      <c r="D86" s="20" t="s">
        <v>59</v>
      </c>
      <c r="E86" s="137"/>
      <c r="F86" s="144"/>
      <c r="G86" s="2"/>
    </row>
    <row r="87" spans="1:7" x14ac:dyDescent="0.2">
      <c r="A87" s="51"/>
      <c r="B87" s="41" t="s">
        <v>49</v>
      </c>
      <c r="C87" s="46"/>
      <c r="D87" s="20" t="s">
        <v>59</v>
      </c>
      <c r="E87" s="137"/>
      <c r="F87" s="144"/>
      <c r="G87" s="2"/>
    </row>
    <row r="88" spans="1:7" x14ac:dyDescent="0.2">
      <c r="A88" s="51"/>
      <c r="B88" s="42" t="s">
        <v>50</v>
      </c>
      <c r="C88" s="46"/>
      <c r="D88" s="20" t="s">
        <v>59</v>
      </c>
      <c r="E88" s="137"/>
      <c r="F88" s="144"/>
      <c r="G88" s="2"/>
    </row>
    <row r="89" spans="1:7" x14ac:dyDescent="0.2">
      <c r="A89" s="49" t="s">
        <v>54</v>
      </c>
      <c r="B89" s="46"/>
      <c r="C89" s="46"/>
      <c r="D89" s="29"/>
      <c r="E89" s="127"/>
      <c r="F89" s="112"/>
      <c r="G89" s="2"/>
    </row>
    <row r="90" spans="1:7" x14ac:dyDescent="0.2">
      <c r="A90" s="51"/>
      <c r="B90" s="40" t="s">
        <v>47</v>
      </c>
      <c r="C90" s="46"/>
      <c r="D90" s="20" t="s">
        <v>59</v>
      </c>
      <c r="E90" s="137"/>
      <c r="F90" s="144"/>
      <c r="G90" s="2"/>
    </row>
    <row r="91" spans="1:7" x14ac:dyDescent="0.2">
      <c r="A91" s="51"/>
      <c r="B91" s="41" t="s">
        <v>48</v>
      </c>
      <c r="C91" s="46"/>
      <c r="D91" s="20" t="s">
        <v>59</v>
      </c>
      <c r="E91" s="137"/>
      <c r="F91" s="144"/>
      <c r="G91" s="2"/>
    </row>
    <row r="92" spans="1:7" x14ac:dyDescent="0.2">
      <c r="A92" s="51"/>
      <c r="B92" s="41" t="s">
        <v>49</v>
      </c>
      <c r="C92" s="46"/>
      <c r="D92" s="20" t="s">
        <v>59</v>
      </c>
      <c r="E92" s="137"/>
      <c r="F92" s="144"/>
      <c r="G92" s="2"/>
    </row>
    <row r="93" spans="1:7" x14ac:dyDescent="0.2">
      <c r="A93" s="51"/>
      <c r="B93" s="42" t="s">
        <v>50</v>
      </c>
      <c r="C93" s="46"/>
      <c r="D93" s="20" t="s">
        <v>59</v>
      </c>
      <c r="E93" s="137"/>
      <c r="F93" s="144"/>
      <c r="G93" s="2"/>
    </row>
    <row r="94" spans="1:7" x14ac:dyDescent="0.2">
      <c r="A94" s="49" t="s">
        <v>55</v>
      </c>
      <c r="B94" s="46"/>
      <c r="C94" s="46"/>
      <c r="D94" s="29"/>
      <c r="E94" s="127"/>
      <c r="F94" s="112"/>
      <c r="G94" s="2"/>
    </row>
    <row r="95" spans="1:7" x14ac:dyDescent="0.2">
      <c r="A95" s="51"/>
      <c r="B95" s="40" t="s">
        <v>47</v>
      </c>
      <c r="C95" s="46"/>
      <c r="D95" s="20" t="s">
        <v>59</v>
      </c>
      <c r="E95" s="137"/>
      <c r="F95" s="144"/>
      <c r="G95" s="2"/>
    </row>
    <row r="96" spans="1:7" x14ac:dyDescent="0.2">
      <c r="A96" s="51"/>
      <c r="B96" s="41" t="s">
        <v>48</v>
      </c>
      <c r="C96" s="46"/>
      <c r="D96" s="20" t="s">
        <v>59</v>
      </c>
      <c r="E96" s="137"/>
      <c r="F96" s="144"/>
      <c r="G96" s="2"/>
    </row>
    <row r="97" spans="1:7" x14ac:dyDescent="0.2">
      <c r="A97" s="51"/>
      <c r="B97" s="41" t="s">
        <v>49</v>
      </c>
      <c r="C97" s="46"/>
      <c r="D97" s="20" t="s">
        <v>59</v>
      </c>
      <c r="E97" s="137"/>
      <c r="F97" s="144"/>
      <c r="G97" s="2"/>
    </row>
    <row r="98" spans="1:7" x14ac:dyDescent="0.2">
      <c r="A98" s="51"/>
      <c r="B98" s="42" t="s">
        <v>50</v>
      </c>
      <c r="C98" s="46"/>
      <c r="D98" s="20" t="s">
        <v>59</v>
      </c>
      <c r="E98" s="137"/>
      <c r="F98" s="144"/>
      <c r="G98" s="2"/>
    </row>
    <row r="99" spans="1:7" x14ac:dyDescent="0.2">
      <c r="A99" s="103" t="s">
        <v>61</v>
      </c>
      <c r="B99" s="50"/>
      <c r="C99" s="46" t="s">
        <v>62</v>
      </c>
      <c r="D99" s="50"/>
      <c r="E99" s="122"/>
      <c r="F99" s="98"/>
      <c r="G99" s="2"/>
    </row>
    <row r="100" spans="1:7" x14ac:dyDescent="0.2">
      <c r="A100" s="49" t="s">
        <v>63</v>
      </c>
      <c r="B100" s="50"/>
      <c r="C100" s="52"/>
      <c r="D100" s="50"/>
      <c r="E100" s="123"/>
      <c r="F100" s="99"/>
      <c r="G100" s="2"/>
    </row>
    <row r="101" spans="1:7" x14ac:dyDescent="0.2">
      <c r="A101" s="51"/>
      <c r="B101" s="40" t="s">
        <v>47</v>
      </c>
      <c r="C101" s="46"/>
      <c r="D101" s="20" t="s">
        <v>64</v>
      </c>
      <c r="E101" s="137"/>
      <c r="F101" s="144"/>
      <c r="G101" s="2"/>
    </row>
    <row r="102" spans="1:7" x14ac:dyDescent="0.2">
      <c r="A102" s="51"/>
      <c r="B102" s="41" t="s">
        <v>48</v>
      </c>
      <c r="C102" s="46"/>
      <c r="D102" s="20" t="s">
        <v>64</v>
      </c>
      <c r="E102" s="137"/>
      <c r="F102" s="144"/>
      <c r="G102" s="2"/>
    </row>
    <row r="103" spans="1:7" x14ac:dyDescent="0.2">
      <c r="A103" s="51"/>
      <c r="B103" s="41" t="s">
        <v>49</v>
      </c>
      <c r="C103" s="46"/>
      <c r="D103" s="20" t="s">
        <v>64</v>
      </c>
      <c r="E103" s="137"/>
      <c r="F103" s="144"/>
      <c r="G103" s="2"/>
    </row>
    <row r="104" spans="1:7" x14ac:dyDescent="0.2">
      <c r="A104" s="51"/>
      <c r="B104" s="42" t="s">
        <v>50</v>
      </c>
      <c r="C104" s="46"/>
      <c r="D104" s="20" t="s">
        <v>64</v>
      </c>
      <c r="E104" s="137"/>
      <c r="F104" s="144"/>
      <c r="G104" s="2"/>
    </row>
    <row r="105" spans="1:7" x14ac:dyDescent="0.2">
      <c r="A105" s="49" t="s">
        <v>65</v>
      </c>
      <c r="B105" s="46"/>
      <c r="C105" s="46"/>
      <c r="D105" s="53"/>
      <c r="E105" s="141"/>
      <c r="F105" s="147"/>
      <c r="G105" s="2"/>
    </row>
    <row r="106" spans="1:7" x14ac:dyDescent="0.2">
      <c r="A106" s="51"/>
      <c r="B106" s="40" t="s">
        <v>47</v>
      </c>
      <c r="C106" s="46"/>
      <c r="D106" s="20" t="s">
        <v>64</v>
      </c>
      <c r="E106" s="137"/>
      <c r="F106" s="144"/>
      <c r="G106" s="2"/>
    </row>
    <row r="107" spans="1:7" x14ac:dyDescent="0.2">
      <c r="A107" s="51"/>
      <c r="B107" s="41" t="s">
        <v>48</v>
      </c>
      <c r="C107" s="46"/>
      <c r="D107" s="20" t="s">
        <v>64</v>
      </c>
      <c r="E107" s="137"/>
      <c r="F107" s="144"/>
      <c r="G107" s="2"/>
    </row>
    <row r="108" spans="1:7" x14ac:dyDescent="0.2">
      <c r="A108" s="51"/>
      <c r="B108" s="41" t="s">
        <v>49</v>
      </c>
      <c r="C108" s="46"/>
      <c r="D108" s="20" t="s">
        <v>64</v>
      </c>
      <c r="E108" s="137"/>
      <c r="F108" s="144"/>
      <c r="G108" s="2"/>
    </row>
    <row r="109" spans="1:7" x14ac:dyDescent="0.2">
      <c r="A109" s="51"/>
      <c r="B109" s="42" t="s">
        <v>50</v>
      </c>
      <c r="C109" s="46"/>
      <c r="D109" s="20" t="s">
        <v>64</v>
      </c>
      <c r="E109" s="137"/>
      <c r="F109" s="144"/>
      <c r="G109" s="2"/>
    </row>
    <row r="110" spans="1:7" x14ac:dyDescent="0.2">
      <c r="A110" s="103" t="s">
        <v>66</v>
      </c>
      <c r="B110" s="50"/>
      <c r="C110" s="46"/>
      <c r="D110" s="46"/>
      <c r="E110" s="122"/>
      <c r="F110" s="98"/>
      <c r="G110" s="2"/>
    </row>
    <row r="111" spans="1:7" x14ac:dyDescent="0.2">
      <c r="A111" s="49" t="s">
        <v>53</v>
      </c>
      <c r="B111" s="50"/>
      <c r="C111" s="46"/>
      <c r="D111" s="53"/>
      <c r="E111" s="142"/>
      <c r="F111" s="148"/>
      <c r="G111" s="2"/>
    </row>
    <row r="112" spans="1:7" x14ac:dyDescent="0.2">
      <c r="A112" s="51"/>
      <c r="B112" s="40" t="s">
        <v>47</v>
      </c>
      <c r="C112" s="46"/>
      <c r="D112" s="20" t="s">
        <v>64</v>
      </c>
      <c r="E112" s="137"/>
      <c r="F112" s="144"/>
      <c r="G112" s="2"/>
    </row>
    <row r="113" spans="1:7" x14ac:dyDescent="0.2">
      <c r="A113" s="51"/>
      <c r="B113" s="41" t="s">
        <v>48</v>
      </c>
      <c r="C113" s="46"/>
      <c r="D113" s="20" t="s">
        <v>64</v>
      </c>
      <c r="E113" s="137"/>
      <c r="F113" s="144"/>
      <c r="G113" s="2"/>
    </row>
    <row r="114" spans="1:7" x14ac:dyDescent="0.2">
      <c r="A114" s="51"/>
      <c r="B114" s="41" t="s">
        <v>49</v>
      </c>
      <c r="C114" s="46"/>
      <c r="D114" s="20" t="s">
        <v>64</v>
      </c>
      <c r="E114" s="137"/>
      <c r="F114" s="144"/>
      <c r="G114" s="2"/>
    </row>
    <row r="115" spans="1:7" x14ac:dyDescent="0.2">
      <c r="A115" s="51"/>
      <c r="B115" s="42" t="s">
        <v>50</v>
      </c>
      <c r="C115" s="46"/>
      <c r="D115" s="20" t="s">
        <v>64</v>
      </c>
      <c r="E115" s="137"/>
      <c r="F115" s="144"/>
      <c r="G115" s="2"/>
    </row>
    <row r="116" spans="1:7" x14ac:dyDescent="0.2">
      <c r="A116" s="49" t="s">
        <v>54</v>
      </c>
      <c r="B116" s="46"/>
      <c r="C116" s="46"/>
      <c r="D116" s="53"/>
      <c r="E116" s="141"/>
      <c r="F116" s="148"/>
      <c r="G116" s="2"/>
    </row>
    <row r="117" spans="1:7" x14ac:dyDescent="0.2">
      <c r="A117" s="51"/>
      <c r="B117" s="40" t="s">
        <v>47</v>
      </c>
      <c r="C117" s="46"/>
      <c r="D117" s="20" t="s">
        <v>64</v>
      </c>
      <c r="E117" s="137"/>
      <c r="F117" s="144"/>
      <c r="G117" s="2"/>
    </row>
    <row r="118" spans="1:7" x14ac:dyDescent="0.2">
      <c r="A118" s="51"/>
      <c r="B118" s="41" t="s">
        <v>48</v>
      </c>
      <c r="C118" s="46"/>
      <c r="D118" s="20" t="s">
        <v>64</v>
      </c>
      <c r="E118" s="137"/>
      <c r="F118" s="144"/>
      <c r="G118" s="2"/>
    </row>
    <row r="119" spans="1:7" x14ac:dyDescent="0.2">
      <c r="A119" s="51"/>
      <c r="B119" s="41" t="s">
        <v>49</v>
      </c>
      <c r="C119" s="46"/>
      <c r="D119" s="20" t="s">
        <v>64</v>
      </c>
      <c r="E119" s="137"/>
      <c r="F119" s="144"/>
      <c r="G119" s="2"/>
    </row>
    <row r="120" spans="1:7" x14ac:dyDescent="0.2">
      <c r="A120" s="51"/>
      <c r="B120" s="42" t="s">
        <v>50</v>
      </c>
      <c r="C120" s="46"/>
      <c r="D120" s="20" t="s">
        <v>64</v>
      </c>
      <c r="E120" s="137"/>
      <c r="F120" s="144"/>
      <c r="G120" s="2"/>
    </row>
    <row r="121" spans="1:7" x14ac:dyDescent="0.2">
      <c r="A121" s="49" t="s">
        <v>55</v>
      </c>
      <c r="B121" s="46"/>
      <c r="C121" s="46"/>
      <c r="D121" s="53"/>
      <c r="E121" s="141"/>
      <c r="F121" s="147"/>
      <c r="G121" s="2"/>
    </row>
    <row r="122" spans="1:7" x14ac:dyDescent="0.2">
      <c r="A122" s="51"/>
      <c r="B122" s="40" t="s">
        <v>47</v>
      </c>
      <c r="C122" s="46"/>
      <c r="D122" s="20" t="s">
        <v>64</v>
      </c>
      <c r="E122" s="137"/>
      <c r="F122" s="144"/>
      <c r="G122" s="2"/>
    </row>
    <row r="123" spans="1:7" x14ac:dyDescent="0.2">
      <c r="A123" s="51"/>
      <c r="B123" s="41" t="s">
        <v>48</v>
      </c>
      <c r="C123" s="46"/>
      <c r="D123" s="20" t="s">
        <v>64</v>
      </c>
      <c r="E123" s="137"/>
      <c r="F123" s="144"/>
      <c r="G123" s="2"/>
    </row>
    <row r="124" spans="1:7" x14ac:dyDescent="0.2">
      <c r="A124" s="51"/>
      <c r="B124" s="41" t="s">
        <v>49</v>
      </c>
      <c r="C124" s="46"/>
      <c r="D124" s="20" t="s">
        <v>64</v>
      </c>
      <c r="E124" s="137"/>
      <c r="F124" s="144"/>
      <c r="G124" s="2"/>
    </row>
    <row r="125" spans="1:7" x14ac:dyDescent="0.2">
      <c r="A125" s="51"/>
      <c r="B125" s="42" t="s">
        <v>50</v>
      </c>
      <c r="C125" s="46"/>
      <c r="D125" s="20" t="s">
        <v>64</v>
      </c>
      <c r="E125" s="137"/>
      <c r="F125" s="144"/>
      <c r="G125" s="2"/>
    </row>
    <row r="126" spans="1:7" x14ac:dyDescent="0.2">
      <c r="A126" s="103" t="s">
        <v>67</v>
      </c>
      <c r="B126" s="54"/>
      <c r="C126" s="54"/>
      <c r="D126" s="51"/>
      <c r="E126" s="141"/>
      <c r="F126" s="147"/>
      <c r="G126" s="2"/>
    </row>
    <row r="127" spans="1:7" x14ac:dyDescent="0.2">
      <c r="A127" s="8"/>
      <c r="B127" s="40" t="s">
        <v>68</v>
      </c>
      <c r="C127" s="54" t="s">
        <v>69</v>
      </c>
      <c r="D127" s="20" t="s">
        <v>15</v>
      </c>
      <c r="E127" s="137"/>
      <c r="F127" s="144"/>
      <c r="G127" s="2"/>
    </row>
    <row r="128" spans="1:7" x14ac:dyDescent="0.2">
      <c r="A128" s="51"/>
      <c r="B128" s="41" t="s">
        <v>70</v>
      </c>
      <c r="C128" s="46"/>
      <c r="D128" s="20" t="s">
        <v>71</v>
      </c>
      <c r="E128" s="137"/>
      <c r="F128" s="144"/>
      <c r="G128" s="2"/>
    </row>
    <row r="129" spans="1:7" x14ac:dyDescent="0.2">
      <c r="A129" s="51"/>
      <c r="B129" s="41" t="s">
        <v>72</v>
      </c>
      <c r="C129" s="46"/>
      <c r="D129" s="20" t="s">
        <v>15</v>
      </c>
      <c r="E129" s="137"/>
      <c r="F129" s="144"/>
      <c r="G129" s="2"/>
    </row>
    <row r="130" spans="1:7" x14ac:dyDescent="0.2">
      <c r="A130" s="51"/>
      <c r="B130" s="38" t="s">
        <v>73</v>
      </c>
      <c r="C130" s="46"/>
      <c r="D130" s="33" t="s">
        <v>71</v>
      </c>
      <c r="E130" s="138"/>
      <c r="F130" s="145"/>
      <c r="G130" s="2"/>
    </row>
    <row r="131" spans="1:7" x14ac:dyDescent="0.2">
      <c r="A131" s="51"/>
      <c r="B131" s="38" t="s">
        <v>74</v>
      </c>
      <c r="C131" s="46" t="s">
        <v>75</v>
      </c>
      <c r="D131" s="11" t="s">
        <v>42</v>
      </c>
      <c r="E131" s="143"/>
      <c r="F131" s="145"/>
      <c r="G131" s="2"/>
    </row>
    <row r="132" spans="1:7" x14ac:dyDescent="0.2">
      <c r="A132" s="51"/>
      <c r="B132" s="38" t="s">
        <v>76</v>
      </c>
      <c r="C132" s="46" t="s">
        <v>77</v>
      </c>
      <c r="D132" s="11" t="s">
        <v>78</v>
      </c>
      <c r="E132" s="133"/>
      <c r="F132" s="145"/>
      <c r="G132" s="2"/>
    </row>
    <row r="133" spans="1:7" x14ac:dyDescent="0.2">
      <c r="A133" s="51"/>
      <c r="B133" s="38" t="s">
        <v>79</v>
      </c>
      <c r="C133" s="46" t="s">
        <v>80</v>
      </c>
      <c r="D133" s="11" t="s">
        <v>15</v>
      </c>
      <c r="E133" s="133"/>
      <c r="F133" s="145"/>
      <c r="G133" s="2"/>
    </row>
    <row r="134" spans="1:7" x14ac:dyDescent="0.2">
      <c r="A134" s="51"/>
      <c r="B134" s="38" t="s">
        <v>81</v>
      </c>
      <c r="C134" s="46" t="s">
        <v>82</v>
      </c>
      <c r="D134" s="11" t="s">
        <v>83</v>
      </c>
      <c r="E134" s="133"/>
      <c r="F134" s="145"/>
      <c r="G134" s="2"/>
    </row>
    <row r="135" spans="1:7" ht="18" x14ac:dyDescent="0.2">
      <c r="A135" s="55" t="s">
        <v>84</v>
      </c>
      <c r="B135" s="4"/>
      <c r="C135" s="46"/>
      <c r="D135" s="56"/>
      <c r="E135" s="140"/>
      <c r="F135" s="114"/>
      <c r="G135" s="2"/>
    </row>
    <row r="136" spans="1:7" x14ac:dyDescent="0.2">
      <c r="A136" s="104" t="s">
        <v>85</v>
      </c>
      <c r="B136" s="9"/>
      <c r="C136" s="39"/>
      <c r="D136" s="9"/>
      <c r="E136" s="140"/>
      <c r="F136" s="114"/>
      <c r="G136" s="2"/>
    </row>
    <row r="137" spans="1:7" x14ac:dyDescent="0.2">
      <c r="A137" s="105"/>
      <c r="B137" s="57" t="s">
        <v>119</v>
      </c>
      <c r="C137" s="46" t="s">
        <v>86</v>
      </c>
      <c r="D137" s="21" t="s">
        <v>15</v>
      </c>
      <c r="E137" s="124"/>
      <c r="F137" s="106"/>
      <c r="G137" s="2"/>
    </row>
    <row r="138" spans="1:7" x14ac:dyDescent="0.2">
      <c r="A138" s="8"/>
      <c r="B138" s="58" t="s">
        <v>120</v>
      </c>
      <c r="C138" s="46"/>
      <c r="D138" s="21" t="s">
        <v>15</v>
      </c>
      <c r="E138" s="124"/>
      <c r="F138" s="106"/>
      <c r="G138" s="2"/>
    </row>
    <row r="139" spans="1:7" x14ac:dyDescent="0.2">
      <c r="A139" s="8"/>
      <c r="B139" s="58" t="s">
        <v>88</v>
      </c>
      <c r="C139" s="46" t="s">
        <v>89</v>
      </c>
      <c r="D139" s="21" t="s">
        <v>15</v>
      </c>
      <c r="E139" s="124"/>
      <c r="F139" s="106"/>
      <c r="G139" s="2"/>
    </row>
    <row r="140" spans="1:7" x14ac:dyDescent="0.2">
      <c r="A140" s="8"/>
      <c r="B140" s="58" t="s">
        <v>90</v>
      </c>
      <c r="C140" s="46"/>
      <c r="D140" s="21" t="s">
        <v>15</v>
      </c>
      <c r="E140" s="124"/>
      <c r="F140" s="106"/>
      <c r="G140" s="2"/>
    </row>
    <row r="141" spans="1:7" x14ac:dyDescent="0.2">
      <c r="A141" s="100" t="s">
        <v>91</v>
      </c>
      <c r="B141" s="107"/>
      <c r="C141" s="46" t="s">
        <v>92</v>
      </c>
      <c r="D141" s="9"/>
      <c r="E141" s="125"/>
      <c r="F141" s="108"/>
      <c r="G141" s="2"/>
    </row>
    <row r="142" spans="1:7" x14ac:dyDescent="0.2">
      <c r="A142" s="8"/>
      <c r="B142" s="17" t="s">
        <v>47</v>
      </c>
      <c r="C142" s="46"/>
      <c r="D142" s="21" t="s">
        <v>93</v>
      </c>
      <c r="E142" s="124"/>
      <c r="F142" s="106"/>
      <c r="G142" s="2"/>
    </row>
    <row r="143" spans="1:7" x14ac:dyDescent="0.2">
      <c r="A143" s="109"/>
      <c r="B143" s="41" t="s">
        <v>48</v>
      </c>
      <c r="C143" s="46"/>
      <c r="D143" s="21" t="s">
        <v>93</v>
      </c>
      <c r="E143" s="124" t="s">
        <v>94</v>
      </c>
      <c r="F143" s="106"/>
      <c r="G143" s="2"/>
    </row>
    <row r="144" spans="1:7" x14ac:dyDescent="0.2">
      <c r="A144" s="110"/>
      <c r="B144" s="18" t="s">
        <v>95</v>
      </c>
      <c r="C144" s="46"/>
      <c r="D144" s="21" t="s">
        <v>93</v>
      </c>
      <c r="E144" s="126"/>
      <c r="F144" s="106"/>
      <c r="G144" s="2"/>
    </row>
    <row r="145" spans="1:7" x14ac:dyDescent="0.2">
      <c r="A145" s="110"/>
      <c r="B145" s="22" t="s">
        <v>96</v>
      </c>
      <c r="C145" s="46"/>
      <c r="D145" s="21" t="s">
        <v>93</v>
      </c>
      <c r="E145" s="124"/>
      <c r="F145" s="106"/>
      <c r="G145" s="2"/>
    </row>
    <row r="146" spans="1:7" x14ac:dyDescent="0.2">
      <c r="A146" s="111" t="s">
        <v>97</v>
      </c>
      <c r="B146" s="9"/>
      <c r="C146" s="46" t="s">
        <v>98</v>
      </c>
      <c r="D146" s="25"/>
      <c r="E146" s="127"/>
      <c r="F146" s="112"/>
      <c r="G146" s="2"/>
    </row>
    <row r="147" spans="1:7" x14ac:dyDescent="0.2">
      <c r="A147" s="110"/>
      <c r="B147" s="23" t="s">
        <v>47</v>
      </c>
      <c r="C147" s="46"/>
      <c r="D147" s="21" t="s">
        <v>87</v>
      </c>
      <c r="E147" s="124"/>
      <c r="F147" s="106"/>
      <c r="G147" s="2"/>
    </row>
    <row r="148" spans="1:7" x14ac:dyDescent="0.2">
      <c r="A148" s="110"/>
      <c r="B148" s="41" t="s">
        <v>48</v>
      </c>
      <c r="C148" s="46"/>
      <c r="D148" s="21" t="s">
        <v>87</v>
      </c>
      <c r="E148" s="124"/>
      <c r="F148" s="106"/>
      <c r="G148" s="2"/>
    </row>
    <row r="149" spans="1:7" x14ac:dyDescent="0.2">
      <c r="A149" s="110"/>
      <c r="B149" s="18" t="s">
        <v>95</v>
      </c>
      <c r="C149" s="46"/>
      <c r="D149" s="21" t="s">
        <v>87</v>
      </c>
      <c r="E149" s="124"/>
      <c r="F149" s="106"/>
      <c r="G149" s="2"/>
    </row>
    <row r="150" spans="1:7" x14ac:dyDescent="0.2">
      <c r="A150" s="110"/>
      <c r="B150" s="22" t="s">
        <v>96</v>
      </c>
      <c r="C150" s="46"/>
      <c r="D150" s="21" t="s">
        <v>87</v>
      </c>
      <c r="E150" s="124"/>
      <c r="F150" s="113"/>
      <c r="G150" s="2"/>
    </row>
    <row r="151" spans="1:7" x14ac:dyDescent="0.2">
      <c r="A151" s="111" t="s">
        <v>118</v>
      </c>
      <c r="B151" s="9"/>
      <c r="C151" s="46" t="s">
        <v>99</v>
      </c>
      <c r="D151" s="25"/>
      <c r="E151" s="127"/>
      <c r="F151" s="114"/>
      <c r="G151" s="2"/>
    </row>
    <row r="152" spans="1:7" x14ac:dyDescent="0.2">
      <c r="A152" s="110"/>
      <c r="B152" s="23" t="s">
        <v>47</v>
      </c>
      <c r="C152" s="46"/>
      <c r="D152" s="5" t="s">
        <v>42</v>
      </c>
      <c r="E152" s="128"/>
      <c r="F152" s="106"/>
      <c r="G152" s="2"/>
    </row>
    <row r="153" spans="1:7" x14ac:dyDescent="0.2">
      <c r="A153" s="110"/>
      <c r="B153" s="41" t="s">
        <v>48</v>
      </c>
      <c r="C153" s="46"/>
      <c r="D153" s="5" t="s">
        <v>42</v>
      </c>
      <c r="E153" s="128"/>
      <c r="F153" s="106"/>
      <c r="G153" s="2"/>
    </row>
    <row r="154" spans="1:7" x14ac:dyDescent="0.2">
      <c r="A154" s="110"/>
      <c r="B154" s="18" t="s">
        <v>95</v>
      </c>
      <c r="C154" s="46"/>
      <c r="D154" s="5" t="s">
        <v>42</v>
      </c>
      <c r="E154" s="128"/>
      <c r="F154" s="106"/>
      <c r="G154" s="2"/>
    </row>
    <row r="155" spans="1:7" x14ac:dyDescent="0.2">
      <c r="A155" s="110"/>
      <c r="B155" s="18" t="s">
        <v>96</v>
      </c>
      <c r="C155" s="46"/>
      <c r="D155" s="5" t="s">
        <v>42</v>
      </c>
      <c r="E155" s="128"/>
      <c r="F155" s="113"/>
      <c r="G155" s="2"/>
    </row>
    <row r="156" spans="1:7" x14ac:dyDescent="0.2">
      <c r="A156" s="111" t="s">
        <v>100</v>
      </c>
      <c r="B156" s="19"/>
      <c r="C156" s="46" t="s">
        <v>101</v>
      </c>
      <c r="D156" s="25"/>
      <c r="E156" s="127"/>
      <c r="F156" s="114"/>
      <c r="G156" s="2"/>
    </row>
    <row r="157" spans="1:7" x14ac:dyDescent="0.2">
      <c r="A157" s="110"/>
      <c r="B157" s="17" t="s">
        <v>47</v>
      </c>
      <c r="C157" s="46"/>
      <c r="D157" s="21" t="s">
        <v>93</v>
      </c>
      <c r="E157" s="124"/>
      <c r="F157" s="106"/>
      <c r="G157" s="2"/>
    </row>
    <row r="158" spans="1:7" x14ac:dyDescent="0.2">
      <c r="A158" s="110"/>
      <c r="B158" s="41" t="s">
        <v>48</v>
      </c>
      <c r="C158" s="46"/>
      <c r="D158" s="21" t="s">
        <v>93</v>
      </c>
      <c r="E158" s="124"/>
      <c r="F158" s="106"/>
      <c r="G158" s="2"/>
    </row>
    <row r="159" spans="1:7" x14ac:dyDescent="0.2">
      <c r="A159" s="110"/>
      <c r="B159" s="18" t="s">
        <v>95</v>
      </c>
      <c r="C159" s="46"/>
      <c r="D159" s="21" t="s">
        <v>93</v>
      </c>
      <c r="E159" s="124"/>
      <c r="F159" s="106"/>
      <c r="G159" s="2"/>
    </row>
    <row r="160" spans="1:7" x14ac:dyDescent="0.2">
      <c r="A160" s="110"/>
      <c r="B160" s="18" t="s">
        <v>96</v>
      </c>
      <c r="C160" s="46"/>
      <c r="D160" s="21" t="s">
        <v>93</v>
      </c>
      <c r="E160" s="129"/>
      <c r="F160" s="106"/>
      <c r="G160" s="2"/>
    </row>
    <row r="161" spans="1:7" x14ac:dyDescent="0.2">
      <c r="A161" s="115" t="s">
        <v>102</v>
      </c>
      <c r="B161" s="110"/>
      <c r="C161" s="2"/>
      <c r="D161" s="9"/>
      <c r="E161" s="125"/>
      <c r="F161" s="108"/>
      <c r="G161" s="2"/>
    </row>
    <row r="162" spans="1:7" x14ac:dyDescent="0.2">
      <c r="A162" s="14" t="s">
        <v>121</v>
      </c>
      <c r="B162" s="9"/>
      <c r="C162" s="10" t="s">
        <v>150</v>
      </c>
      <c r="D162" s="9"/>
      <c r="E162" s="125"/>
      <c r="F162" s="108"/>
      <c r="G162" s="2"/>
    </row>
    <row r="163" spans="1:7" x14ac:dyDescent="0.2">
      <c r="A163" s="151"/>
      <c r="B163" s="152" t="s">
        <v>47</v>
      </c>
      <c r="C163" s="10"/>
      <c r="D163" s="6" t="s">
        <v>15</v>
      </c>
      <c r="E163" s="153"/>
      <c r="F163" s="106"/>
      <c r="G163" s="2"/>
    </row>
    <row r="164" spans="1:7" x14ac:dyDescent="0.2">
      <c r="A164" s="151"/>
      <c r="B164" s="41" t="s">
        <v>48</v>
      </c>
      <c r="C164" s="10"/>
      <c r="D164" s="6" t="s">
        <v>15</v>
      </c>
      <c r="E164" s="153"/>
      <c r="F164" s="106"/>
      <c r="G164" s="2"/>
    </row>
    <row r="165" spans="1:7" x14ac:dyDescent="0.2">
      <c r="A165" s="151"/>
      <c r="B165" s="41" t="s">
        <v>49</v>
      </c>
      <c r="C165" s="10"/>
      <c r="D165" s="6" t="s">
        <v>15</v>
      </c>
      <c r="E165" s="153"/>
      <c r="F165" s="106"/>
      <c r="G165" s="2"/>
    </row>
    <row r="166" spans="1:7" x14ac:dyDescent="0.2">
      <c r="A166" s="151"/>
      <c r="B166" s="42" t="s">
        <v>50</v>
      </c>
      <c r="C166" s="10"/>
      <c r="D166" s="6" t="s">
        <v>15</v>
      </c>
      <c r="E166" s="153"/>
      <c r="F166" s="106"/>
      <c r="G166" s="2"/>
    </row>
    <row r="167" spans="1:7" x14ac:dyDescent="0.2">
      <c r="A167" s="14" t="s">
        <v>103</v>
      </c>
      <c r="B167" s="9"/>
      <c r="C167" s="10"/>
      <c r="D167" s="9"/>
      <c r="E167" s="125"/>
      <c r="F167" s="108"/>
      <c r="G167" s="2"/>
    </row>
    <row r="168" spans="1:7" x14ac:dyDescent="0.2">
      <c r="A168" s="8"/>
      <c r="B168" s="40" t="s">
        <v>47</v>
      </c>
      <c r="C168" s="35"/>
      <c r="D168" s="21" t="s">
        <v>93</v>
      </c>
      <c r="E168" s="124"/>
      <c r="F168" s="106"/>
      <c r="G168" s="2"/>
    </row>
    <row r="169" spans="1:7" x14ac:dyDescent="0.2">
      <c r="A169" s="8"/>
      <c r="B169" s="41" t="s">
        <v>48</v>
      </c>
      <c r="C169" s="35"/>
      <c r="D169" s="21" t="s">
        <v>93</v>
      </c>
      <c r="E169" s="124"/>
      <c r="F169" s="106"/>
      <c r="G169" s="2"/>
    </row>
    <row r="170" spans="1:7" x14ac:dyDescent="0.2">
      <c r="A170" s="8"/>
      <c r="B170" s="41" t="s">
        <v>49</v>
      </c>
      <c r="C170" s="35"/>
      <c r="D170" s="21" t="s">
        <v>93</v>
      </c>
      <c r="E170" s="124"/>
      <c r="F170" s="106"/>
      <c r="G170" s="2"/>
    </row>
    <row r="171" spans="1:7" x14ac:dyDescent="0.2">
      <c r="A171" s="8"/>
      <c r="B171" s="42" t="s">
        <v>50</v>
      </c>
      <c r="C171" s="35"/>
      <c r="D171" s="21" t="s">
        <v>93</v>
      </c>
      <c r="E171" s="124"/>
      <c r="F171" s="106"/>
      <c r="G171" s="2"/>
    </row>
    <row r="172" spans="1:7" x14ac:dyDescent="0.2">
      <c r="A172" s="14" t="s">
        <v>104</v>
      </c>
      <c r="B172" s="8"/>
      <c r="C172" s="35"/>
      <c r="D172" s="8"/>
      <c r="E172" s="130"/>
      <c r="F172" s="108"/>
      <c r="G172" s="2"/>
    </row>
    <row r="173" spans="1:7" x14ac:dyDescent="0.2">
      <c r="A173" s="8"/>
      <c r="B173" s="40" t="s">
        <v>47</v>
      </c>
      <c r="C173" s="35"/>
      <c r="D173" s="21" t="s">
        <v>93</v>
      </c>
      <c r="E173" s="124"/>
      <c r="F173" s="106"/>
      <c r="G173" s="2"/>
    </row>
    <row r="174" spans="1:7" x14ac:dyDescent="0.2">
      <c r="A174" s="8"/>
      <c r="B174" s="41" t="s">
        <v>48</v>
      </c>
      <c r="C174" s="35"/>
      <c r="D174" s="21" t="s">
        <v>93</v>
      </c>
      <c r="E174" s="124"/>
      <c r="F174" s="106"/>
      <c r="G174" s="2"/>
    </row>
    <row r="175" spans="1:7" x14ac:dyDescent="0.2">
      <c r="A175" s="8"/>
      <c r="B175" s="41" t="s">
        <v>49</v>
      </c>
      <c r="C175" s="35"/>
      <c r="D175" s="21" t="s">
        <v>93</v>
      </c>
      <c r="E175" s="124"/>
      <c r="F175" s="106"/>
      <c r="G175" s="2"/>
    </row>
    <row r="176" spans="1:7" x14ac:dyDescent="0.2">
      <c r="A176" s="8"/>
      <c r="B176" s="42" t="s">
        <v>50</v>
      </c>
      <c r="C176" s="35"/>
      <c r="D176" s="21" t="s">
        <v>93</v>
      </c>
      <c r="E176" s="124"/>
      <c r="F176" s="106"/>
      <c r="G176" s="2"/>
    </row>
    <row r="177" spans="1:7" x14ac:dyDescent="0.2">
      <c r="A177" s="14" t="s">
        <v>105</v>
      </c>
      <c r="B177" s="8"/>
      <c r="C177" s="35"/>
      <c r="D177" s="8"/>
      <c r="E177" s="130"/>
      <c r="F177" s="108"/>
      <c r="G177" s="2"/>
    </row>
    <row r="178" spans="1:7" x14ac:dyDescent="0.2">
      <c r="A178" s="14"/>
      <c r="B178" s="40" t="s">
        <v>47</v>
      </c>
      <c r="C178" s="35"/>
      <c r="D178" s="21" t="s">
        <v>93</v>
      </c>
      <c r="E178" s="124"/>
      <c r="F178" s="106"/>
      <c r="G178" s="2"/>
    </row>
    <row r="179" spans="1:7" x14ac:dyDescent="0.2">
      <c r="A179" s="14"/>
      <c r="B179" s="41" t="s">
        <v>48</v>
      </c>
      <c r="C179" s="35"/>
      <c r="D179" s="21" t="s">
        <v>93</v>
      </c>
      <c r="E179" s="124"/>
      <c r="F179" s="106"/>
      <c r="G179" s="2"/>
    </row>
    <row r="180" spans="1:7" x14ac:dyDescent="0.2">
      <c r="A180" s="14"/>
      <c r="B180" s="41" t="s">
        <v>49</v>
      </c>
      <c r="C180" s="35"/>
      <c r="D180" s="21" t="s">
        <v>93</v>
      </c>
      <c r="E180" s="124"/>
      <c r="F180" s="106"/>
      <c r="G180" s="2"/>
    </row>
    <row r="181" spans="1:7" x14ac:dyDescent="0.2">
      <c r="A181" s="14"/>
      <c r="B181" s="42" t="s">
        <v>50</v>
      </c>
      <c r="C181" s="35"/>
      <c r="D181" s="21" t="s">
        <v>93</v>
      </c>
      <c r="E181" s="124"/>
      <c r="F181" s="106"/>
      <c r="G181" s="2"/>
    </row>
    <row r="182" spans="1:7" x14ac:dyDescent="0.2">
      <c r="A182" s="14" t="s">
        <v>106</v>
      </c>
      <c r="B182" s="8"/>
      <c r="C182" s="35"/>
      <c r="D182" s="8"/>
      <c r="E182" s="130"/>
      <c r="F182" s="108"/>
      <c r="G182" s="2"/>
    </row>
    <row r="183" spans="1:7" x14ac:dyDescent="0.2">
      <c r="A183" s="8"/>
      <c r="B183" s="40" t="s">
        <v>47</v>
      </c>
      <c r="C183" s="35"/>
      <c r="D183" s="21" t="s">
        <v>93</v>
      </c>
      <c r="E183" s="124"/>
      <c r="F183" s="106"/>
      <c r="G183" s="2"/>
    </row>
    <row r="184" spans="1:7" x14ac:dyDescent="0.2">
      <c r="A184" s="8"/>
      <c r="B184" s="41" t="s">
        <v>48</v>
      </c>
      <c r="C184" s="35"/>
      <c r="D184" s="21" t="s">
        <v>93</v>
      </c>
      <c r="E184" s="124"/>
      <c r="F184" s="106"/>
      <c r="G184" s="2"/>
    </row>
    <row r="185" spans="1:7" x14ac:dyDescent="0.2">
      <c r="A185" s="8"/>
      <c r="B185" s="41" t="s">
        <v>49</v>
      </c>
      <c r="C185" s="35"/>
      <c r="D185" s="21" t="s">
        <v>93</v>
      </c>
      <c r="E185" s="124"/>
      <c r="F185" s="106"/>
      <c r="G185" s="2"/>
    </row>
    <row r="186" spans="1:7" x14ac:dyDescent="0.2">
      <c r="A186" s="8"/>
      <c r="B186" s="42" t="s">
        <v>50</v>
      </c>
      <c r="C186" s="35"/>
      <c r="D186" s="24" t="s">
        <v>93</v>
      </c>
      <c r="E186" s="129"/>
      <c r="F186" s="116"/>
      <c r="G186" s="2"/>
    </row>
    <row r="187" spans="1:7" x14ac:dyDescent="0.2">
      <c r="A187" s="14" t="s">
        <v>107</v>
      </c>
      <c r="B187" s="9"/>
      <c r="C187" s="35"/>
      <c r="D187" s="9"/>
      <c r="E187" s="125"/>
      <c r="F187" s="108"/>
      <c r="G187" s="2"/>
    </row>
    <row r="188" spans="1:7" x14ac:dyDescent="0.2">
      <c r="A188" s="8"/>
      <c r="B188" s="40" t="s">
        <v>47</v>
      </c>
      <c r="C188" s="35"/>
      <c r="D188" s="6" t="s">
        <v>15</v>
      </c>
      <c r="E188" s="124"/>
      <c r="F188" s="106"/>
      <c r="G188" s="2"/>
    </row>
    <row r="189" spans="1:7" x14ac:dyDescent="0.2">
      <c r="A189" s="8"/>
      <c r="B189" s="41" t="s">
        <v>48</v>
      </c>
      <c r="C189" s="35"/>
      <c r="D189" s="6" t="s">
        <v>15</v>
      </c>
      <c r="E189" s="124"/>
      <c r="F189" s="106"/>
      <c r="G189" s="2"/>
    </row>
    <row r="190" spans="1:7" x14ac:dyDescent="0.2">
      <c r="A190" s="8"/>
      <c r="B190" s="41" t="s">
        <v>49</v>
      </c>
      <c r="C190" s="35"/>
      <c r="D190" s="6" t="s">
        <v>15</v>
      </c>
      <c r="E190" s="124"/>
      <c r="F190" s="106"/>
      <c r="G190" s="2"/>
    </row>
    <row r="191" spans="1:7" x14ac:dyDescent="0.2">
      <c r="A191" s="8"/>
      <c r="B191" s="42" t="s">
        <v>50</v>
      </c>
      <c r="C191" s="35"/>
      <c r="D191" s="6" t="s">
        <v>15</v>
      </c>
      <c r="E191" s="124"/>
      <c r="F191" s="106"/>
      <c r="G191" s="2"/>
    </row>
    <row r="192" spans="1:7" x14ac:dyDescent="0.2">
      <c r="A192" s="14" t="s">
        <v>108</v>
      </c>
      <c r="B192" s="8"/>
      <c r="C192" s="35"/>
      <c r="D192" s="8"/>
      <c r="E192" s="130"/>
      <c r="F192" s="108"/>
      <c r="G192" s="2"/>
    </row>
    <row r="193" spans="1:7" x14ac:dyDescent="0.2">
      <c r="A193" s="8"/>
      <c r="B193" s="40" t="s">
        <v>47</v>
      </c>
      <c r="C193" s="35"/>
      <c r="D193" s="6" t="s">
        <v>15</v>
      </c>
      <c r="E193" s="124"/>
      <c r="F193" s="106"/>
      <c r="G193" s="2"/>
    </row>
    <row r="194" spans="1:7" x14ac:dyDescent="0.2">
      <c r="A194" s="8"/>
      <c r="B194" s="41" t="s">
        <v>48</v>
      </c>
      <c r="C194" s="35"/>
      <c r="D194" s="6" t="s">
        <v>15</v>
      </c>
      <c r="E194" s="124"/>
      <c r="F194" s="106"/>
      <c r="G194" s="2"/>
    </row>
    <row r="195" spans="1:7" x14ac:dyDescent="0.2">
      <c r="A195" s="8"/>
      <c r="B195" s="41" t="s">
        <v>49</v>
      </c>
      <c r="C195" s="35"/>
      <c r="D195" s="6" t="s">
        <v>15</v>
      </c>
      <c r="E195" s="124"/>
      <c r="F195" s="106"/>
      <c r="G195" s="2"/>
    </row>
    <row r="196" spans="1:7" x14ac:dyDescent="0.2">
      <c r="A196" s="8"/>
      <c r="B196" s="42" t="s">
        <v>50</v>
      </c>
      <c r="C196" s="35"/>
      <c r="D196" s="6" t="s">
        <v>15</v>
      </c>
      <c r="E196" s="124"/>
      <c r="F196" s="106"/>
      <c r="G196" s="2"/>
    </row>
    <row r="197" spans="1:7" x14ac:dyDescent="0.2">
      <c r="A197" s="14" t="s">
        <v>109</v>
      </c>
      <c r="B197" s="8"/>
      <c r="C197" s="35"/>
      <c r="D197" s="8"/>
      <c r="E197" s="130"/>
      <c r="F197" s="108"/>
      <c r="G197" s="2"/>
    </row>
    <row r="198" spans="1:7" x14ac:dyDescent="0.2">
      <c r="A198" s="14"/>
      <c r="B198" s="40" t="s">
        <v>47</v>
      </c>
      <c r="C198" s="35"/>
      <c r="D198" s="6" t="s">
        <v>15</v>
      </c>
      <c r="E198" s="124"/>
      <c r="F198" s="106"/>
      <c r="G198" s="2"/>
    </row>
    <row r="199" spans="1:7" x14ac:dyDescent="0.2">
      <c r="A199" s="14"/>
      <c r="B199" s="41" t="s">
        <v>48</v>
      </c>
      <c r="C199" s="35"/>
      <c r="D199" s="6" t="s">
        <v>15</v>
      </c>
      <c r="E199" s="124"/>
      <c r="F199" s="106"/>
      <c r="G199" s="2"/>
    </row>
    <row r="200" spans="1:7" x14ac:dyDescent="0.2">
      <c r="A200" s="14"/>
      <c r="B200" s="41" t="s">
        <v>49</v>
      </c>
      <c r="C200" s="35"/>
      <c r="D200" s="6" t="s">
        <v>15</v>
      </c>
      <c r="E200" s="124"/>
      <c r="F200" s="106"/>
      <c r="G200" s="2"/>
    </row>
    <row r="201" spans="1:7" x14ac:dyDescent="0.2">
      <c r="A201" s="14"/>
      <c r="B201" s="42" t="s">
        <v>50</v>
      </c>
      <c r="C201" s="35"/>
      <c r="D201" s="6" t="s">
        <v>15</v>
      </c>
      <c r="E201" s="124"/>
      <c r="F201" s="106"/>
      <c r="G201" s="2"/>
    </row>
    <row r="202" spans="1:7" x14ac:dyDescent="0.2">
      <c r="A202" s="14" t="s">
        <v>110</v>
      </c>
      <c r="B202" s="8"/>
      <c r="C202" s="35"/>
      <c r="D202" s="8"/>
      <c r="E202" s="130"/>
      <c r="F202" s="108"/>
      <c r="G202" s="2"/>
    </row>
    <row r="203" spans="1:7" x14ac:dyDescent="0.2">
      <c r="A203" s="8"/>
      <c r="B203" s="40" t="s">
        <v>47</v>
      </c>
      <c r="C203" s="35"/>
      <c r="D203" s="6" t="s">
        <v>15</v>
      </c>
      <c r="E203" s="124"/>
      <c r="F203" s="106"/>
      <c r="G203" s="2"/>
    </row>
    <row r="204" spans="1:7" x14ac:dyDescent="0.2">
      <c r="A204" s="8"/>
      <c r="B204" s="41" t="s">
        <v>48</v>
      </c>
      <c r="C204" s="35"/>
      <c r="D204" s="6" t="s">
        <v>15</v>
      </c>
      <c r="E204" s="124"/>
      <c r="F204" s="106"/>
      <c r="G204" s="2"/>
    </row>
    <row r="205" spans="1:7" x14ac:dyDescent="0.2">
      <c r="A205" s="8"/>
      <c r="B205" s="41" t="s">
        <v>49</v>
      </c>
      <c r="C205" s="35"/>
      <c r="D205" s="6" t="s">
        <v>15</v>
      </c>
      <c r="E205" s="124"/>
      <c r="F205" s="106"/>
      <c r="G205" s="2"/>
    </row>
    <row r="206" spans="1:7" x14ac:dyDescent="0.2">
      <c r="A206" s="8"/>
      <c r="B206" s="42" t="s">
        <v>50</v>
      </c>
      <c r="C206" s="35"/>
      <c r="D206" s="6" t="s">
        <v>15</v>
      </c>
      <c r="E206" s="129"/>
      <c r="F206" s="116"/>
      <c r="G206" s="2"/>
    </row>
    <row r="207" spans="1:7" ht="18" x14ac:dyDescent="0.2">
      <c r="A207" s="55" t="s">
        <v>122</v>
      </c>
      <c r="B207" s="2"/>
      <c r="C207" s="35"/>
      <c r="D207" s="9"/>
      <c r="E207" s="125"/>
      <c r="F207" s="108"/>
      <c r="G207" s="2"/>
    </row>
    <row r="208" spans="1:7" x14ac:dyDescent="0.2">
      <c r="A208" s="100" t="s">
        <v>123</v>
      </c>
      <c r="B208" s="50"/>
      <c r="C208" s="166" t="s">
        <v>111</v>
      </c>
      <c r="D208" s="56"/>
      <c r="E208" s="131"/>
      <c r="F208" s="117"/>
      <c r="G208" s="2"/>
    </row>
    <row r="209" spans="1:7" x14ac:dyDescent="0.2">
      <c r="A209" s="118"/>
      <c r="B209" s="40" t="s">
        <v>47</v>
      </c>
      <c r="C209" s="166"/>
      <c r="D209" s="6" t="s">
        <v>15</v>
      </c>
      <c r="E209" s="132"/>
      <c r="F209" s="119"/>
      <c r="G209" s="2"/>
    </row>
    <row r="210" spans="1:7" x14ac:dyDescent="0.2">
      <c r="A210" s="118"/>
      <c r="B210" s="41" t="s">
        <v>48</v>
      </c>
      <c r="C210" s="166"/>
      <c r="D210" s="6" t="s">
        <v>15</v>
      </c>
      <c r="E210" s="133"/>
      <c r="F210" s="120"/>
      <c r="G210" s="2"/>
    </row>
    <row r="211" spans="1:7" x14ac:dyDescent="0.2">
      <c r="A211" s="118"/>
      <c r="B211" s="41" t="s">
        <v>96</v>
      </c>
      <c r="C211" s="166"/>
      <c r="D211" s="6" t="s">
        <v>15</v>
      </c>
      <c r="E211" s="133"/>
      <c r="F211" s="120"/>
      <c r="G211" s="2"/>
    </row>
    <row r="212" spans="1:7" x14ac:dyDescent="0.2">
      <c r="A212" s="118"/>
      <c r="B212" s="41" t="s">
        <v>112</v>
      </c>
      <c r="C212" s="166"/>
      <c r="D212" s="6" t="s">
        <v>15</v>
      </c>
      <c r="E212" s="133"/>
      <c r="F212" s="120"/>
      <c r="G212" s="2"/>
    </row>
    <row r="213" spans="1:7" ht="38.25" x14ac:dyDescent="0.2">
      <c r="A213" s="8"/>
      <c r="B213" s="41" t="s">
        <v>153</v>
      </c>
      <c r="C213" s="167" t="s">
        <v>113</v>
      </c>
      <c r="D213" s="154" t="s">
        <v>38</v>
      </c>
      <c r="E213" s="134"/>
      <c r="F213" s="155"/>
      <c r="G213" s="2"/>
    </row>
    <row r="214" spans="1:7" ht="25.5" x14ac:dyDescent="0.2">
      <c r="A214" s="8"/>
      <c r="B214" s="41" t="s">
        <v>154</v>
      </c>
      <c r="C214" s="46" t="s">
        <v>152</v>
      </c>
      <c r="D214" s="77" t="s">
        <v>15</v>
      </c>
      <c r="E214" s="134"/>
      <c r="F214" s="155"/>
      <c r="G214" s="2"/>
    </row>
    <row r="215" spans="1:7" x14ac:dyDescent="0.2">
      <c r="A215" s="74"/>
      <c r="B215" s="72" t="s">
        <v>124</v>
      </c>
      <c r="C215" s="46" t="s">
        <v>151</v>
      </c>
      <c r="D215" s="77" t="s">
        <v>15</v>
      </c>
      <c r="E215" s="90"/>
      <c r="F215" s="78"/>
      <c r="G215" s="2"/>
    </row>
    <row r="216" spans="1:7" x14ac:dyDescent="0.2">
      <c r="A216" s="74" t="s">
        <v>129</v>
      </c>
      <c r="B216" s="75"/>
      <c r="C216" s="73"/>
      <c r="D216" s="76"/>
      <c r="E216" s="91"/>
      <c r="F216" s="96"/>
      <c r="G216" s="2"/>
    </row>
    <row r="217" spans="1:7" x14ac:dyDescent="0.2">
      <c r="A217" s="9"/>
      <c r="B217" s="72" t="s">
        <v>19</v>
      </c>
      <c r="C217" s="46" t="s">
        <v>160</v>
      </c>
      <c r="D217" s="77" t="s">
        <v>15</v>
      </c>
      <c r="E217" s="90"/>
      <c r="F217" s="95"/>
      <c r="G217" s="2"/>
    </row>
    <row r="218" spans="1:7" x14ac:dyDescent="0.2">
      <c r="A218" s="79"/>
      <c r="B218" s="72" t="s">
        <v>20</v>
      </c>
      <c r="C218" s="46" t="s">
        <v>161</v>
      </c>
      <c r="D218" s="77" t="s">
        <v>15</v>
      </c>
      <c r="E218" s="90"/>
      <c r="F218" s="95"/>
      <c r="G218" s="2"/>
    </row>
    <row r="219" spans="1:7" x14ac:dyDescent="0.2">
      <c r="A219" s="79"/>
      <c r="B219" s="72" t="s">
        <v>130</v>
      </c>
      <c r="C219" s="46" t="s">
        <v>162</v>
      </c>
      <c r="D219" s="77" t="s">
        <v>15</v>
      </c>
      <c r="E219" s="90"/>
      <c r="F219" s="95"/>
      <c r="G219" s="2"/>
    </row>
    <row r="220" spans="1:7" x14ac:dyDescent="0.2">
      <c r="A220" s="79"/>
      <c r="B220" s="80" t="s">
        <v>155</v>
      </c>
      <c r="C220" s="46" t="s">
        <v>163</v>
      </c>
      <c r="D220" s="77" t="s">
        <v>15</v>
      </c>
      <c r="E220" s="90"/>
      <c r="F220" s="95"/>
      <c r="G220" s="2"/>
    </row>
    <row r="221" spans="1:7" x14ac:dyDescent="0.2">
      <c r="A221" s="79"/>
      <c r="B221" s="80" t="s">
        <v>156</v>
      </c>
      <c r="C221" s="46" t="s">
        <v>164</v>
      </c>
      <c r="D221" s="77" t="s">
        <v>15</v>
      </c>
      <c r="E221" s="90"/>
      <c r="F221" s="95"/>
      <c r="G221" s="2"/>
    </row>
    <row r="222" spans="1:7" x14ac:dyDescent="0.2">
      <c r="A222" s="79"/>
      <c r="B222" s="72" t="s">
        <v>21</v>
      </c>
      <c r="C222" s="46" t="s">
        <v>165</v>
      </c>
      <c r="D222" s="77" t="s">
        <v>15</v>
      </c>
      <c r="E222" s="90"/>
      <c r="F222" s="95"/>
      <c r="G222" s="2"/>
    </row>
    <row r="223" spans="1:7" x14ac:dyDescent="0.2">
      <c r="A223" s="79"/>
      <c r="B223" s="72" t="s">
        <v>22</v>
      </c>
      <c r="C223" s="46" t="s">
        <v>166</v>
      </c>
      <c r="D223" s="77" t="s">
        <v>15</v>
      </c>
      <c r="E223" s="90"/>
      <c r="F223" s="95"/>
      <c r="G223" s="2"/>
    </row>
    <row r="224" spans="1:7" x14ac:dyDescent="0.2">
      <c r="A224" s="81" t="s">
        <v>31</v>
      </c>
      <c r="B224" s="75"/>
      <c r="C224" s="46"/>
      <c r="D224" s="82"/>
      <c r="E224" s="91"/>
      <c r="F224" s="96"/>
      <c r="G224" s="2"/>
    </row>
    <row r="225" spans="1:7" x14ac:dyDescent="0.2">
      <c r="A225" s="9"/>
      <c r="B225" s="84" t="s">
        <v>32</v>
      </c>
      <c r="C225" s="46" t="s">
        <v>167</v>
      </c>
      <c r="D225" s="77" t="s">
        <v>15</v>
      </c>
      <c r="E225" s="90"/>
      <c r="F225" s="95"/>
      <c r="G225" s="2"/>
    </row>
    <row r="226" spans="1:7" x14ac:dyDescent="0.2">
      <c r="A226" s="46"/>
      <c r="B226" s="84" t="s">
        <v>33</v>
      </c>
      <c r="C226" s="46" t="s">
        <v>168</v>
      </c>
      <c r="D226" s="77" t="s">
        <v>15</v>
      </c>
      <c r="E226" s="90"/>
      <c r="F226" s="95"/>
      <c r="G226" s="2"/>
    </row>
    <row r="227" spans="1:7" x14ac:dyDescent="0.2">
      <c r="A227" s="46"/>
      <c r="B227" s="84" t="s">
        <v>34</v>
      </c>
      <c r="C227" s="46" t="s">
        <v>169</v>
      </c>
      <c r="D227" s="77" t="s">
        <v>35</v>
      </c>
      <c r="E227" s="90"/>
      <c r="F227" s="95"/>
      <c r="G227" s="2"/>
    </row>
    <row r="228" spans="1:7" x14ac:dyDescent="0.2">
      <c r="A228" s="46"/>
      <c r="B228" s="84" t="s">
        <v>36</v>
      </c>
      <c r="C228" s="46" t="s">
        <v>170</v>
      </c>
      <c r="D228" s="77" t="s">
        <v>15</v>
      </c>
      <c r="E228" s="90"/>
      <c r="F228" s="95"/>
      <c r="G228" s="2"/>
    </row>
    <row r="229" spans="1:7" x14ac:dyDescent="0.2">
      <c r="A229" s="81" t="s">
        <v>37</v>
      </c>
      <c r="B229" s="85"/>
      <c r="C229" s="46"/>
      <c r="D229" s="82"/>
      <c r="E229" s="91"/>
      <c r="F229" s="96"/>
      <c r="G229" s="2"/>
    </row>
    <row r="230" spans="1:7" x14ac:dyDescent="0.2">
      <c r="A230" s="9"/>
      <c r="B230" s="72" t="s">
        <v>131</v>
      </c>
      <c r="C230" s="86" t="s">
        <v>171</v>
      </c>
      <c r="D230" s="77" t="s">
        <v>15</v>
      </c>
      <c r="E230" s="90"/>
      <c r="F230" s="87"/>
      <c r="G230" s="2"/>
    </row>
    <row r="231" spans="1:7" x14ac:dyDescent="0.2">
      <c r="A231" s="46"/>
      <c r="B231" s="72" t="s">
        <v>132</v>
      </c>
      <c r="C231" s="86"/>
      <c r="D231" s="77" t="s">
        <v>38</v>
      </c>
      <c r="E231" s="92"/>
      <c r="F231" s="87"/>
      <c r="G231" s="2"/>
    </row>
    <row r="232" spans="1:7" x14ac:dyDescent="0.2">
      <c r="A232" s="46"/>
      <c r="B232" s="72" t="s">
        <v>133</v>
      </c>
      <c r="C232" s="86" t="s">
        <v>172</v>
      </c>
      <c r="D232" s="77" t="s">
        <v>15</v>
      </c>
      <c r="E232" s="90"/>
      <c r="F232" s="95"/>
      <c r="G232" s="2"/>
    </row>
    <row r="233" spans="1:7" x14ac:dyDescent="0.2">
      <c r="A233" s="46"/>
      <c r="B233" s="72" t="s">
        <v>134</v>
      </c>
      <c r="C233" s="86"/>
      <c r="D233" s="88" t="s">
        <v>38</v>
      </c>
      <c r="E233" s="93"/>
      <c r="F233" s="97"/>
      <c r="G233" s="2"/>
    </row>
    <row r="234" spans="1:7" x14ac:dyDescent="0.2">
      <c r="A234" s="8"/>
      <c r="B234" s="38" t="s">
        <v>125</v>
      </c>
      <c r="C234" s="86" t="s">
        <v>173</v>
      </c>
      <c r="D234" s="6" t="s">
        <v>15</v>
      </c>
      <c r="E234" s="135"/>
      <c r="F234" s="121"/>
      <c r="G234" s="2"/>
    </row>
    <row r="235" spans="1:7" x14ac:dyDescent="0.2">
      <c r="A235" s="118"/>
      <c r="B235" s="38" t="s">
        <v>126</v>
      </c>
      <c r="C235" s="35"/>
      <c r="D235" s="59" t="s">
        <v>38</v>
      </c>
      <c r="E235" s="136"/>
      <c r="F235" s="121"/>
      <c r="G235" s="2"/>
    </row>
    <row r="236" spans="1:7" x14ac:dyDescent="0.2">
      <c r="A236" s="8"/>
      <c r="B236" s="38" t="s">
        <v>127</v>
      </c>
      <c r="C236" s="86" t="s">
        <v>174</v>
      </c>
      <c r="D236" s="6" t="s">
        <v>15</v>
      </c>
      <c r="E236" s="135"/>
      <c r="F236" s="121"/>
      <c r="G236" s="2"/>
    </row>
    <row r="237" spans="1:7" x14ac:dyDescent="0.2">
      <c r="A237" s="8"/>
      <c r="B237" s="38" t="s">
        <v>128</v>
      </c>
      <c r="C237" s="35"/>
      <c r="D237" s="59" t="s">
        <v>38</v>
      </c>
      <c r="E237" s="136"/>
      <c r="F237" s="121"/>
      <c r="G237" s="2"/>
    </row>
    <row r="238" spans="1:7" ht="15" x14ac:dyDescent="0.25">
      <c r="A238" s="2"/>
      <c r="B238" s="2"/>
      <c r="C238" s="34"/>
      <c r="D238" s="8"/>
      <c r="E238" s="2"/>
      <c r="F238" s="2"/>
      <c r="G238" s="2"/>
    </row>
  </sheetData>
  <pageMargins left="0.7" right="0.7" top="0.75" bottom="0.75" header="0.3" footer="0.3"/>
  <pageSetup paperSize="9" orientation="landscape" r:id="rId1"/>
  <headerFooter>
    <oddHeader>&amp;C&amp;"Aptos"&amp;10&amp;K000000 OFFICIAL&amp;1#_x000D_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6D65-CF0A-43EA-81FD-AA36F8F1196E}">
  <dimension ref="A1:S6119"/>
  <sheetViews>
    <sheetView topLeftCell="H1018" zoomScaleNormal="100" workbookViewId="0">
      <selection activeCell="N1200" sqref="N1200"/>
    </sheetView>
  </sheetViews>
  <sheetFormatPr defaultRowHeight="14.25" x14ac:dyDescent="0.2"/>
  <cols>
    <col min="1" max="3" width="9" style="162"/>
    <col min="4" max="4" width="31.75" style="162" bestFit="1" customWidth="1"/>
    <col min="5" max="6" width="9" style="162"/>
    <col min="7" max="7" width="14.75" style="165" customWidth="1"/>
    <col min="8" max="8" width="9" style="162" customWidth="1"/>
    <col min="9" max="9" width="8" style="162" customWidth="1"/>
    <col min="10" max="10" width="28.5" style="162" customWidth="1"/>
    <col min="11" max="11" width="26.25" style="162" customWidth="1"/>
    <col min="12" max="12" width="44.375" style="162" customWidth="1"/>
    <col min="13" max="13" width="37.75" style="162" customWidth="1"/>
    <col min="14" max="14" width="13.375" style="162" bestFit="1" customWidth="1"/>
    <col min="15" max="16" width="13.375" style="162" customWidth="1"/>
    <col min="17" max="17" width="12.5" style="163" customWidth="1"/>
    <col min="18" max="18" width="9.5" style="162" customWidth="1"/>
    <col min="19" max="19" width="26.5" style="162" customWidth="1"/>
    <col min="20" max="16384" width="9" style="162"/>
  </cols>
  <sheetData>
    <row r="1" spans="1:19" x14ac:dyDescent="0.2">
      <c r="G1" t="s">
        <v>185</v>
      </c>
      <c r="H1" t="s">
        <v>186</v>
      </c>
      <c r="I1" t="s">
        <v>201</v>
      </c>
      <c r="J1" t="s">
        <v>202</v>
      </c>
      <c r="K1" t="s">
        <v>203</v>
      </c>
      <c r="L1" t="s">
        <v>204</v>
      </c>
      <c r="M1" t="s">
        <v>9</v>
      </c>
      <c r="N1" t="s">
        <v>187</v>
      </c>
      <c r="O1" t="s">
        <v>10</v>
      </c>
      <c r="P1" t="s">
        <v>205</v>
      </c>
      <c r="Q1" t="s">
        <v>206</v>
      </c>
      <c r="R1" t="s">
        <v>925</v>
      </c>
      <c r="S1" t="s">
        <v>926</v>
      </c>
    </row>
    <row r="2" spans="1:19" hidden="1" x14ac:dyDescent="0.2">
      <c r="A2" s="162" t="str">
        <f>"FY"&amp;(YEAR(Table4_1[[#This Row],[Date]])-1)&amp;"/"&amp;(YEAR(Table4_1[[#This Row],[Date]])-2000)</f>
        <v>FY2024/25</v>
      </c>
      <c r="B2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" s="162" t="str">
        <f>Table4_1[[#This Row],[Licensee]]&amp;" "&amp;Table4_1[[#This Row],[Licence]]</f>
        <v>Eglinton Village Energy EDL10</v>
      </c>
      <c r="D2" s="162" t="str">
        <f>A2&amp;"_"&amp;B2&amp;"_"&amp;C2</f>
        <v>FY2024/25_CCD1_Eglinton Village Energy EDL10</v>
      </c>
      <c r="E2" s="164">
        <f>IF(ISNUMBER(Table4_1[[#This Row],[Value]]),Table4_1[[#This Row],[Value]],IF(ISNUMBER(Table4_1[[#This Row],[$ Value]]),Table4_1[[#This Row],[$ Value]],Table4_1[[#This Row],[% Value]]))</f>
        <v>41</v>
      </c>
      <c r="G2" s="238">
        <v>45838</v>
      </c>
      <c r="H2">
        <v>4</v>
      </c>
      <c r="I2" t="s">
        <v>188</v>
      </c>
      <c r="J2" t="s">
        <v>927</v>
      </c>
      <c r="K2" t="s">
        <v>13</v>
      </c>
      <c r="L2"/>
      <c r="M2" t="s">
        <v>212</v>
      </c>
      <c r="N2" t="s">
        <v>213</v>
      </c>
      <c r="O2" t="s">
        <v>191</v>
      </c>
      <c r="P2">
        <v>41</v>
      </c>
      <c r="Q2"/>
      <c r="R2"/>
      <c r="S2" t="s">
        <v>928</v>
      </c>
    </row>
    <row r="3" spans="1:19" hidden="1" x14ac:dyDescent="0.2">
      <c r="A3" s="162" t="str">
        <f>"FY"&amp;(YEAR(Table4_1[[#This Row],[Date]])-1)&amp;"/"&amp;(YEAR(Table4_1[[#This Row],[Date]])-2000)</f>
        <v>FY2024/25</v>
      </c>
      <c r="B3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" s="162" t="str">
        <f>Table4_1[[#This Row],[Licensee]]&amp;" "&amp;Table4_1[[#This Row],[Licence]]</f>
        <v>Eglinton Village Energy EDL10</v>
      </c>
      <c r="D3" s="162" t="str">
        <f t="shared" ref="D3:D66" si="0">A3&amp;"_"&amp;B3&amp;"_"&amp;C3</f>
        <v>FY2024/25_CCD10_Eglinton Village Energy EDL10</v>
      </c>
      <c r="E3" s="164">
        <f>IF(ISNUMBER(Table4_1[[#This Row],[Value]]),Table4_1[[#This Row],[Value]],IF(ISNUMBER(Table4_1[[#This Row],[$ Value]]),Table4_1[[#This Row],[$ Value]],Table4_1[[#This Row],[% Value]]))</f>
        <v>0</v>
      </c>
      <c r="G3" s="238">
        <v>45838</v>
      </c>
      <c r="H3">
        <v>4</v>
      </c>
      <c r="I3" t="s">
        <v>188</v>
      </c>
      <c r="J3" t="s">
        <v>927</v>
      </c>
      <c r="K3" t="s">
        <v>192</v>
      </c>
      <c r="L3" t="s">
        <v>214</v>
      </c>
      <c r="M3" t="s">
        <v>215</v>
      </c>
      <c r="N3" t="s">
        <v>216</v>
      </c>
      <c r="O3" t="s">
        <v>191</v>
      </c>
      <c r="P3">
        <v>0</v>
      </c>
      <c r="Q3"/>
      <c r="R3"/>
      <c r="S3" t="s">
        <v>928</v>
      </c>
    </row>
    <row r="4" spans="1:19" hidden="1" x14ac:dyDescent="0.2">
      <c r="A4" s="162" t="str">
        <f>"FY"&amp;(YEAR(Table4_1[[#This Row],[Date]])-1)&amp;"/"&amp;(YEAR(Table4_1[[#This Row],[Date]])-2000)</f>
        <v>FY2024/25</v>
      </c>
      <c r="B4" s="162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4" s="162" t="str">
        <f>Table4_1[[#This Row],[Licensee]]&amp;" "&amp;Table4_1[[#This Row],[Licence]]</f>
        <v>Eglinton Village Energy EDL10</v>
      </c>
      <c r="D4" s="162" t="str">
        <f t="shared" si="0"/>
        <v>FY2024/25_CCD11_Eglinton Village Energy EDL10</v>
      </c>
      <c r="E4" s="164">
        <f>IF(ISNUMBER(Table4_1[[#This Row],[Value]]),Table4_1[[#This Row],[Value]],IF(ISNUMBER(Table4_1[[#This Row],[$ Value]]),Table4_1[[#This Row],[$ Value]],Table4_1[[#This Row],[% Value]]))</f>
        <v>2</v>
      </c>
      <c r="G4" s="238">
        <v>45838</v>
      </c>
      <c r="H4">
        <v>4</v>
      </c>
      <c r="I4" t="s">
        <v>188</v>
      </c>
      <c r="J4" t="s">
        <v>927</v>
      </c>
      <c r="K4" t="s">
        <v>192</v>
      </c>
      <c r="L4" t="s">
        <v>214</v>
      </c>
      <c r="M4" t="s">
        <v>223</v>
      </c>
      <c r="N4" t="s">
        <v>224</v>
      </c>
      <c r="O4" t="s">
        <v>191</v>
      </c>
      <c r="P4">
        <v>2</v>
      </c>
      <c r="Q4"/>
      <c r="R4"/>
      <c r="S4" t="s">
        <v>928</v>
      </c>
    </row>
    <row r="5" spans="1:19" hidden="1" x14ac:dyDescent="0.2">
      <c r="A5" s="162" t="str">
        <f>"FY"&amp;(YEAR(Table4_1[[#This Row],[Date]])-1)&amp;"/"&amp;(YEAR(Table4_1[[#This Row],[Date]])-2000)</f>
        <v>FY2024/25</v>
      </c>
      <c r="B5" s="162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5" s="162" t="str">
        <f>Table4_1[[#This Row],[Licensee]]&amp;" "&amp;Table4_1[[#This Row],[Licence]]</f>
        <v>Eglinton Village Energy EDL10</v>
      </c>
      <c r="D5" s="162" t="str">
        <f t="shared" si="0"/>
        <v>FY2024/25_CCD12_Eglinton Village Energy EDL10</v>
      </c>
      <c r="E5" s="164">
        <f>IF(ISNUMBER(Table4_1[[#This Row],[Value]]),Table4_1[[#This Row],[Value]],IF(ISNUMBER(Table4_1[[#This Row],[$ Value]]),Table4_1[[#This Row],[$ Value]],Table4_1[[#This Row],[% Value]]))</f>
        <v>1</v>
      </c>
      <c r="G5" s="238">
        <v>45838</v>
      </c>
      <c r="H5">
        <v>4</v>
      </c>
      <c r="I5" t="s">
        <v>188</v>
      </c>
      <c r="J5" t="s">
        <v>927</v>
      </c>
      <c r="K5" t="s">
        <v>192</v>
      </c>
      <c r="L5" t="s">
        <v>214</v>
      </c>
      <c r="M5" t="s">
        <v>223</v>
      </c>
      <c r="N5" t="s">
        <v>225</v>
      </c>
      <c r="O5" t="s">
        <v>190</v>
      </c>
      <c r="P5"/>
      <c r="Q5">
        <v>1</v>
      </c>
      <c r="R5"/>
      <c r="S5" t="s">
        <v>928</v>
      </c>
    </row>
    <row r="6" spans="1:19" hidden="1" x14ac:dyDescent="0.2">
      <c r="A6" s="162" t="str">
        <f>"FY"&amp;(YEAR(Table4_1[[#This Row],[Date]])-1)&amp;"/"&amp;(YEAR(Table4_1[[#This Row],[Date]])-2000)</f>
        <v>FY2024/25</v>
      </c>
      <c r="B6" s="162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6" s="162" t="str">
        <f>Table4_1[[#This Row],[Licensee]]&amp;" "&amp;Table4_1[[#This Row],[Licence]]</f>
        <v>Eglinton Village Energy EDL10</v>
      </c>
      <c r="D6" s="162" t="str">
        <f t="shared" si="0"/>
        <v>FY2024/25_CCD13_Eglinton Village Energy EDL10</v>
      </c>
      <c r="E6" s="164">
        <f>IF(ISNUMBER(Table4_1[[#This Row],[Value]]),Table4_1[[#This Row],[Value]],IF(ISNUMBER(Table4_1[[#This Row],[$ Value]]),Table4_1[[#This Row],[$ Value]],Table4_1[[#This Row],[% Value]]))</f>
        <v>0</v>
      </c>
      <c r="G6" s="238">
        <v>45838</v>
      </c>
      <c r="H6">
        <v>4</v>
      </c>
      <c r="I6" t="s">
        <v>188</v>
      </c>
      <c r="J6" t="s">
        <v>927</v>
      </c>
      <c r="K6" t="s">
        <v>192</v>
      </c>
      <c r="L6" t="s">
        <v>214</v>
      </c>
      <c r="M6" t="s">
        <v>226</v>
      </c>
      <c r="N6" t="s">
        <v>227</v>
      </c>
      <c r="O6" t="s">
        <v>191</v>
      </c>
      <c r="P6">
        <v>0</v>
      </c>
      <c r="Q6"/>
      <c r="R6"/>
      <c r="S6" t="s">
        <v>928</v>
      </c>
    </row>
    <row r="7" spans="1:19" hidden="1" x14ac:dyDescent="0.2">
      <c r="A7" s="162" t="str">
        <f>"FY"&amp;(YEAR(Table4_1[[#This Row],[Date]])-1)&amp;"/"&amp;(YEAR(Table4_1[[#This Row],[Date]])-2000)</f>
        <v>FY2024/25</v>
      </c>
      <c r="B7" s="162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7" s="162" t="str">
        <f>Table4_1[[#This Row],[Licensee]]&amp;" "&amp;Table4_1[[#This Row],[Licence]]</f>
        <v>Eglinton Village Energy EDL10</v>
      </c>
      <c r="D7" s="162" t="str">
        <f t="shared" si="0"/>
        <v>FY2024/25_CCD14_Eglinton Village Energy EDL10</v>
      </c>
      <c r="E7" s="164">
        <f>IF(ISNUMBER(Table4_1[[#This Row],[Value]]),Table4_1[[#This Row],[Value]],IF(ISNUMBER(Table4_1[[#This Row],[$ Value]]),Table4_1[[#This Row],[$ Value]],Table4_1[[#This Row],[% Value]]))</f>
        <v>0</v>
      </c>
      <c r="G7" s="238">
        <v>45838</v>
      </c>
      <c r="H7">
        <v>4</v>
      </c>
      <c r="I7" t="s">
        <v>188</v>
      </c>
      <c r="J7" t="s">
        <v>927</v>
      </c>
      <c r="K7" t="s">
        <v>192</v>
      </c>
      <c r="L7" t="s">
        <v>214</v>
      </c>
      <c r="M7" t="s">
        <v>226</v>
      </c>
      <c r="N7" t="s">
        <v>228</v>
      </c>
      <c r="O7" t="s">
        <v>190</v>
      </c>
      <c r="P7"/>
      <c r="Q7">
        <v>0</v>
      </c>
      <c r="R7"/>
      <c r="S7" t="s">
        <v>928</v>
      </c>
    </row>
    <row r="8" spans="1:19" hidden="1" x14ac:dyDescent="0.2">
      <c r="A8" s="162" t="str">
        <f>"FY"&amp;(YEAR(Table4_1[[#This Row],[Date]])-1)&amp;"/"&amp;(YEAR(Table4_1[[#This Row],[Date]])-2000)</f>
        <v>FY2024/25</v>
      </c>
      <c r="B8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8" s="162" t="str">
        <f>Table4_1[[#This Row],[Licensee]]&amp;" "&amp;Table4_1[[#This Row],[Licence]]</f>
        <v>Eglinton Village Energy EDL10</v>
      </c>
      <c r="D8" s="162" t="str">
        <f t="shared" si="0"/>
        <v>FY2024/25_CCD2_Eglinton Village Energy EDL10</v>
      </c>
      <c r="E8" s="164">
        <f>IF(ISNUMBER(Table4_1[[#This Row],[Value]]),Table4_1[[#This Row],[Value]],IF(ISNUMBER(Table4_1[[#This Row],[$ Value]]),Table4_1[[#This Row],[$ Value]],Table4_1[[#This Row],[% Value]]))</f>
        <v>0</v>
      </c>
      <c r="G8" s="238">
        <v>45838</v>
      </c>
      <c r="H8">
        <v>4</v>
      </c>
      <c r="I8" t="s">
        <v>188</v>
      </c>
      <c r="J8" t="s">
        <v>927</v>
      </c>
      <c r="K8" t="s">
        <v>13</v>
      </c>
      <c r="L8"/>
      <c r="M8" t="s">
        <v>16</v>
      </c>
      <c r="N8" t="s">
        <v>235</v>
      </c>
      <c r="O8" t="s">
        <v>191</v>
      </c>
      <c r="P8">
        <v>0</v>
      </c>
      <c r="Q8"/>
      <c r="R8"/>
      <c r="S8" t="s">
        <v>928</v>
      </c>
    </row>
    <row r="9" spans="1:19" hidden="1" x14ac:dyDescent="0.2">
      <c r="A9" s="162" t="str">
        <f>"FY"&amp;(YEAR(Table4_1[[#This Row],[Date]])-1)&amp;"/"&amp;(YEAR(Table4_1[[#This Row],[Date]])-2000)</f>
        <v>FY2024/25</v>
      </c>
      <c r="B9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9" s="162" t="str">
        <f>Table4_1[[#This Row],[Licensee]]&amp;" "&amp;Table4_1[[#This Row],[Licence]]</f>
        <v>Eglinton Village Energy EDL10</v>
      </c>
      <c r="D9" s="162" t="str">
        <f t="shared" si="0"/>
        <v>FY2024/25_CCD22_Eglinton Village Energy EDL10</v>
      </c>
      <c r="E9" s="164">
        <f>IF(ISNUMBER(Table4_1[[#This Row],[Value]]),Table4_1[[#This Row],[Value]],IF(ISNUMBER(Table4_1[[#This Row],[$ Value]]),Table4_1[[#This Row],[$ Value]],Table4_1[[#This Row],[% Value]]))</f>
        <v>0</v>
      </c>
      <c r="G9" s="238">
        <v>45838</v>
      </c>
      <c r="H9">
        <v>4</v>
      </c>
      <c r="I9" t="s">
        <v>188</v>
      </c>
      <c r="J9" t="s">
        <v>927</v>
      </c>
      <c r="K9" t="s">
        <v>37</v>
      </c>
      <c r="L9"/>
      <c r="M9" t="s">
        <v>269</v>
      </c>
      <c r="N9" t="s">
        <v>270</v>
      </c>
      <c r="O9" t="s">
        <v>191</v>
      </c>
      <c r="P9">
        <v>0</v>
      </c>
      <c r="Q9"/>
      <c r="R9"/>
      <c r="S9" t="s">
        <v>928</v>
      </c>
    </row>
    <row r="10" spans="1:19" hidden="1" x14ac:dyDescent="0.2">
      <c r="A10" s="162" t="str">
        <f>"FY"&amp;(YEAR(Table4_1[[#This Row],[Date]])-1)&amp;"/"&amp;(YEAR(Table4_1[[#This Row],[Date]])-2000)</f>
        <v>FY2024/25</v>
      </c>
      <c r="B10" s="162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10" s="162" t="str">
        <f>Table4_1[[#This Row],[Licensee]]&amp;" "&amp;Table4_1[[#This Row],[Licence]]</f>
        <v>Eglinton Village Energy EDL10</v>
      </c>
      <c r="D10" s="162" t="str">
        <f t="shared" si="0"/>
        <v>FY2024/25_CCD22A_Eglinton Village Energy EDL10</v>
      </c>
      <c r="E10" s="164">
        <f>IF(ISNUMBER(Table4_1[[#This Row],[Value]]),Table4_1[[#This Row],[Value]],IF(ISNUMBER(Table4_1[[#This Row],[$ Value]]),Table4_1[[#This Row],[$ Value]],Table4_1[[#This Row],[% Value]]))</f>
        <v>0</v>
      </c>
      <c r="G10" s="238">
        <v>45838</v>
      </c>
      <c r="H10">
        <v>4</v>
      </c>
      <c r="I10" t="s">
        <v>188</v>
      </c>
      <c r="J10" t="s">
        <v>927</v>
      </c>
      <c r="K10" t="s">
        <v>37</v>
      </c>
      <c r="L10"/>
      <c r="M10" t="s">
        <v>273</v>
      </c>
      <c r="N10" t="s">
        <v>274</v>
      </c>
      <c r="O10" t="s">
        <v>194</v>
      </c>
      <c r="P10"/>
      <c r="Q10"/>
      <c r="R10">
        <v>0</v>
      </c>
      <c r="S10" t="s">
        <v>928</v>
      </c>
    </row>
    <row r="11" spans="1:19" hidden="1" x14ac:dyDescent="0.2">
      <c r="A11" s="162" t="str">
        <f>"FY"&amp;(YEAR(Table4_1[[#This Row],[Date]])-1)&amp;"/"&amp;(YEAR(Table4_1[[#This Row],[Date]])-2000)</f>
        <v>FY2024/25</v>
      </c>
      <c r="B11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1" s="162" t="str">
        <f>Table4_1[[#This Row],[Licensee]]&amp;" "&amp;Table4_1[[#This Row],[Licence]]</f>
        <v>Eglinton Village Energy EDL10</v>
      </c>
      <c r="D11" s="162" t="str">
        <f t="shared" si="0"/>
        <v>FY2024/25_CCD23_Eglinton Village Energy EDL10</v>
      </c>
      <c r="E11" s="164">
        <f>IF(ISNUMBER(Table4_1[[#This Row],[Value]]),Table4_1[[#This Row],[Value]],IF(ISNUMBER(Table4_1[[#This Row],[$ Value]]),Table4_1[[#This Row],[$ Value]],Table4_1[[#This Row],[% Value]]))</f>
        <v>0</v>
      </c>
      <c r="G11" s="238">
        <v>45838</v>
      </c>
      <c r="H11">
        <v>4</v>
      </c>
      <c r="I11" t="s">
        <v>188</v>
      </c>
      <c r="J11" t="s">
        <v>927</v>
      </c>
      <c r="K11" t="s">
        <v>37</v>
      </c>
      <c r="L11"/>
      <c r="M11" t="s">
        <v>275</v>
      </c>
      <c r="N11" t="s">
        <v>276</v>
      </c>
      <c r="O11" t="s">
        <v>191</v>
      </c>
      <c r="P11">
        <v>0</v>
      </c>
      <c r="Q11"/>
      <c r="R11"/>
      <c r="S11" t="s">
        <v>928</v>
      </c>
    </row>
    <row r="12" spans="1:19" hidden="1" x14ac:dyDescent="0.2">
      <c r="A12" s="162" t="str">
        <f>"FY"&amp;(YEAR(Table4_1[[#This Row],[Date]])-1)&amp;"/"&amp;(YEAR(Table4_1[[#This Row],[Date]])-2000)</f>
        <v>FY2024/25</v>
      </c>
      <c r="B12" s="162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12" s="162" t="str">
        <f>Table4_1[[#This Row],[Licensee]]&amp;" "&amp;Table4_1[[#This Row],[Licence]]</f>
        <v>Eglinton Village Energy EDL10</v>
      </c>
      <c r="D12" s="162" t="str">
        <f t="shared" si="0"/>
        <v>FY2024/25_CCD23A_Eglinton Village Energy EDL10</v>
      </c>
      <c r="E12" s="164">
        <f>IF(ISNUMBER(Table4_1[[#This Row],[Value]]),Table4_1[[#This Row],[Value]],IF(ISNUMBER(Table4_1[[#This Row],[$ Value]]),Table4_1[[#This Row],[$ Value]],Table4_1[[#This Row],[% Value]]))</f>
        <v>0</v>
      </c>
      <c r="G12" s="238">
        <v>45838</v>
      </c>
      <c r="H12">
        <v>4</v>
      </c>
      <c r="I12" t="s">
        <v>188</v>
      </c>
      <c r="J12" t="s">
        <v>927</v>
      </c>
      <c r="K12" t="s">
        <v>37</v>
      </c>
      <c r="L12"/>
      <c r="M12" t="s">
        <v>277</v>
      </c>
      <c r="N12" t="s">
        <v>278</v>
      </c>
      <c r="O12" t="s">
        <v>194</v>
      </c>
      <c r="P12"/>
      <c r="Q12"/>
      <c r="R12">
        <v>0</v>
      </c>
      <c r="S12" t="s">
        <v>928</v>
      </c>
    </row>
    <row r="13" spans="1:19" hidden="1" x14ac:dyDescent="0.2">
      <c r="A13" s="162" t="str">
        <f>"FY"&amp;(YEAR(Table4_1[[#This Row],[Date]])-1)&amp;"/"&amp;(YEAR(Table4_1[[#This Row],[Date]])-2000)</f>
        <v>FY2024/25</v>
      </c>
      <c r="B13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3" s="162" t="str">
        <f>Table4_1[[#This Row],[Licensee]]&amp;" "&amp;Table4_1[[#This Row],[Licence]]</f>
        <v>Eglinton Village Energy EDL10</v>
      </c>
      <c r="D13" s="162" t="str">
        <f t="shared" si="0"/>
        <v>FY2024/25_CCD24_Eglinton Village Energy EDL10</v>
      </c>
      <c r="E13" s="164">
        <f>IF(ISNUMBER(Table4_1[[#This Row],[Value]]),Table4_1[[#This Row],[Value]],IF(ISNUMBER(Table4_1[[#This Row],[$ Value]]),Table4_1[[#This Row],[$ Value]],Table4_1[[#This Row],[% Value]]))</f>
        <v>0</v>
      </c>
      <c r="G13" s="238">
        <v>45838</v>
      </c>
      <c r="H13">
        <v>4</v>
      </c>
      <c r="I13" t="s">
        <v>188</v>
      </c>
      <c r="J13" t="s">
        <v>927</v>
      </c>
      <c r="K13" t="s">
        <v>279</v>
      </c>
      <c r="L13" t="s">
        <v>280</v>
      </c>
      <c r="M13" t="s">
        <v>281</v>
      </c>
      <c r="N13" t="s">
        <v>282</v>
      </c>
      <c r="O13" t="s">
        <v>191</v>
      </c>
      <c r="P13">
        <v>0</v>
      </c>
      <c r="Q13"/>
      <c r="R13"/>
      <c r="S13" t="s">
        <v>928</v>
      </c>
    </row>
    <row r="14" spans="1:19" hidden="1" x14ac:dyDescent="0.2">
      <c r="A14" s="162" t="str">
        <f>"FY"&amp;(YEAR(Table4_1[[#This Row],[Date]])-1)&amp;"/"&amp;(YEAR(Table4_1[[#This Row],[Date]])-2000)</f>
        <v>FY2024/25</v>
      </c>
      <c r="B14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4" s="162" t="str">
        <f>Table4_1[[#This Row],[Licensee]]&amp;" "&amp;Table4_1[[#This Row],[Licence]]</f>
        <v>Eglinton Village Energy EDL10</v>
      </c>
      <c r="D14" s="162" t="str">
        <f t="shared" si="0"/>
        <v>FY2024/25_CCD26_Eglinton Village Energy EDL10</v>
      </c>
      <c r="E14" s="164">
        <f>IF(ISNUMBER(Table4_1[[#This Row],[Value]]),Table4_1[[#This Row],[Value]],IF(ISNUMBER(Table4_1[[#This Row],[$ Value]]),Table4_1[[#This Row],[$ Value]],Table4_1[[#This Row],[% Value]]))</f>
        <v>0</v>
      </c>
      <c r="G14" s="238">
        <v>45838</v>
      </c>
      <c r="H14">
        <v>4</v>
      </c>
      <c r="I14" t="s">
        <v>188</v>
      </c>
      <c r="J14" t="s">
        <v>927</v>
      </c>
      <c r="K14" t="s">
        <v>279</v>
      </c>
      <c r="L14" t="s">
        <v>297</v>
      </c>
      <c r="M14" t="s">
        <v>281</v>
      </c>
      <c r="N14" t="s">
        <v>298</v>
      </c>
      <c r="O14" t="s">
        <v>191</v>
      </c>
      <c r="P14">
        <v>0</v>
      </c>
      <c r="Q14"/>
      <c r="R14"/>
      <c r="S14" t="s">
        <v>928</v>
      </c>
    </row>
    <row r="15" spans="1:19" hidden="1" x14ac:dyDescent="0.2">
      <c r="A15" s="162" t="str">
        <f>"FY"&amp;(YEAR(Table4_1[[#This Row],[Date]])-1)&amp;"/"&amp;(YEAR(Table4_1[[#This Row],[Date]])-2000)</f>
        <v>FY2024/25</v>
      </c>
      <c r="B15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5" s="162" t="str">
        <f>Table4_1[[#This Row],[Licensee]]&amp;" "&amp;Table4_1[[#This Row],[Licence]]</f>
        <v>Eglinton Village Energy EDL10</v>
      </c>
      <c r="D15" s="162" t="str">
        <f t="shared" si="0"/>
        <v>FY2024/25_CCD30_Eglinton Village Energy EDL10</v>
      </c>
      <c r="E15" s="164">
        <f>IF(ISNUMBER(Table4_1[[#This Row],[Value]]),Table4_1[[#This Row],[Value]],IF(ISNUMBER(Table4_1[[#This Row],[$ Value]]),Table4_1[[#This Row],[$ Value]],Table4_1[[#This Row],[% Value]]))</f>
        <v>65</v>
      </c>
      <c r="G15" s="238">
        <v>45838</v>
      </c>
      <c r="H15">
        <v>4</v>
      </c>
      <c r="I15" t="s">
        <v>188</v>
      </c>
      <c r="J15" t="s">
        <v>927</v>
      </c>
      <c r="K15" t="s">
        <v>279</v>
      </c>
      <c r="L15" t="s">
        <v>313</v>
      </c>
      <c r="M15" t="s">
        <v>281</v>
      </c>
      <c r="N15" t="s">
        <v>314</v>
      </c>
      <c r="O15" t="s">
        <v>191</v>
      </c>
      <c r="P15">
        <v>65</v>
      </c>
      <c r="Q15"/>
      <c r="R15"/>
      <c r="S15" t="s">
        <v>928</v>
      </c>
    </row>
    <row r="16" spans="1:19" hidden="1" x14ac:dyDescent="0.2">
      <c r="A16" s="162" t="str">
        <f>"FY"&amp;(YEAR(Table4_1[[#This Row],[Date]])-1)&amp;"/"&amp;(YEAR(Table4_1[[#This Row],[Date]])-2000)</f>
        <v>FY2024/25</v>
      </c>
      <c r="B16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" s="162" t="str">
        <f>Table4_1[[#This Row],[Licensee]]&amp;" "&amp;Table4_1[[#This Row],[Licence]]</f>
        <v>Eglinton Village Energy EDL10</v>
      </c>
      <c r="D16" s="162" t="str">
        <f t="shared" si="0"/>
        <v>FY2024/25_CCD32_Eglinton Village Energy EDL10</v>
      </c>
      <c r="E16" s="164">
        <f>IF(ISNUMBER(Table4_1[[#This Row],[Value]]),Table4_1[[#This Row],[Value]],IF(ISNUMBER(Table4_1[[#This Row],[$ Value]]),Table4_1[[#This Row],[$ Value]],Table4_1[[#This Row],[% Value]]))</f>
        <v>0</v>
      </c>
      <c r="G16" s="238">
        <v>45838</v>
      </c>
      <c r="H16">
        <v>4</v>
      </c>
      <c r="I16" t="s">
        <v>188</v>
      </c>
      <c r="J16" t="s">
        <v>927</v>
      </c>
      <c r="K16" t="s">
        <v>279</v>
      </c>
      <c r="L16" t="s">
        <v>316</v>
      </c>
      <c r="M16" t="s">
        <v>281</v>
      </c>
      <c r="N16" t="s">
        <v>317</v>
      </c>
      <c r="O16" t="s">
        <v>29</v>
      </c>
      <c r="P16">
        <v>0</v>
      </c>
      <c r="Q16"/>
      <c r="R16"/>
      <c r="S16" t="s">
        <v>928</v>
      </c>
    </row>
    <row r="17" spans="1:19" hidden="1" x14ac:dyDescent="0.2">
      <c r="A17" s="162" t="str">
        <f>"FY"&amp;(YEAR(Table4_1[[#This Row],[Date]])-1)&amp;"/"&amp;(YEAR(Table4_1[[#This Row],[Date]])-2000)</f>
        <v>FY2024/25</v>
      </c>
      <c r="B17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7" s="162" t="str">
        <f>Table4_1[[#This Row],[Licensee]]&amp;" "&amp;Table4_1[[#This Row],[Licence]]</f>
        <v>Eglinton Village Energy EDL10</v>
      </c>
      <c r="D17" s="162" t="str">
        <f t="shared" si="0"/>
        <v>FY2024/25_CCD34_Eglinton Village Energy EDL10</v>
      </c>
      <c r="E17" s="164">
        <f>IF(ISNUMBER(Table4_1[[#This Row],[Value]]),Table4_1[[#This Row],[Value]],IF(ISNUMBER(Table4_1[[#This Row],[$ Value]]),Table4_1[[#This Row],[$ Value]],Table4_1[[#This Row],[% Value]]))</f>
        <v>212</v>
      </c>
      <c r="G17" s="238">
        <v>45838</v>
      </c>
      <c r="H17">
        <v>4</v>
      </c>
      <c r="I17" t="s">
        <v>188</v>
      </c>
      <c r="J17" t="s">
        <v>927</v>
      </c>
      <c r="K17" t="s">
        <v>31</v>
      </c>
      <c r="L17"/>
      <c r="M17" t="s">
        <v>320</v>
      </c>
      <c r="N17" t="s">
        <v>321</v>
      </c>
      <c r="O17" t="s">
        <v>191</v>
      </c>
      <c r="P17">
        <v>212</v>
      </c>
      <c r="Q17"/>
      <c r="R17"/>
      <c r="S17" t="s">
        <v>928</v>
      </c>
    </row>
    <row r="18" spans="1:19" hidden="1" x14ac:dyDescent="0.2">
      <c r="A18" s="162" t="str">
        <f>"FY"&amp;(YEAR(Table4_1[[#This Row],[Date]])-1)&amp;"/"&amp;(YEAR(Table4_1[[#This Row],[Date]])-2000)</f>
        <v>FY2024/25</v>
      </c>
      <c r="B18" s="162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18" s="162" t="str">
        <f>Table4_1[[#This Row],[Licensee]]&amp;" "&amp;Table4_1[[#This Row],[Licence]]</f>
        <v>Eglinton Village Energy EDL10</v>
      </c>
      <c r="D18" s="162" t="str">
        <f t="shared" si="0"/>
        <v>FY2024/25_CCD35_Eglinton Village Energy EDL10</v>
      </c>
      <c r="E18" s="164">
        <f>IF(ISNUMBER(Table4_1[[#This Row],[Value]]),Table4_1[[#This Row],[Value]],IF(ISNUMBER(Table4_1[[#This Row],[$ Value]]),Table4_1[[#This Row],[$ Value]],Table4_1[[#This Row],[% Value]]))</f>
        <v>203</v>
      </c>
      <c r="G18" s="238">
        <v>45838</v>
      </c>
      <c r="H18">
        <v>4</v>
      </c>
      <c r="I18" t="s">
        <v>188</v>
      </c>
      <c r="J18" t="s">
        <v>927</v>
      </c>
      <c r="K18" t="s">
        <v>31</v>
      </c>
      <c r="L18"/>
      <c r="M18" t="s">
        <v>198</v>
      </c>
      <c r="N18" t="s">
        <v>322</v>
      </c>
      <c r="O18" t="s">
        <v>191</v>
      </c>
      <c r="P18">
        <v>203</v>
      </c>
      <c r="Q18"/>
      <c r="R18"/>
      <c r="S18" t="s">
        <v>928</v>
      </c>
    </row>
    <row r="19" spans="1:19" hidden="1" x14ac:dyDescent="0.2">
      <c r="A19" s="162" t="str">
        <f>"FY"&amp;(YEAR(Table4_1[[#This Row],[Date]])-1)&amp;"/"&amp;(YEAR(Table4_1[[#This Row],[Date]])-2000)</f>
        <v>FY2024/25</v>
      </c>
      <c r="B19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9" s="162" t="str">
        <f>Table4_1[[#This Row],[Licensee]]&amp;" "&amp;Table4_1[[#This Row],[Licence]]</f>
        <v>Eglinton Village Energy EDL10</v>
      </c>
      <c r="D19" s="162" t="str">
        <f t="shared" si="0"/>
        <v>FY2024/25_CCD36_Eglinton Village Energy EDL10</v>
      </c>
      <c r="E19" s="164">
        <f>IF(ISNUMBER(Table4_1[[#This Row],[Value]]),Table4_1[[#This Row],[Value]],IF(ISNUMBER(Table4_1[[#This Row],[$ Value]]),Table4_1[[#This Row],[$ Value]],Table4_1[[#This Row],[% Value]]))</f>
        <v>0.95754717</v>
      </c>
      <c r="G19" s="238">
        <v>45838</v>
      </c>
      <c r="H19">
        <v>4</v>
      </c>
      <c r="I19" t="s">
        <v>188</v>
      </c>
      <c r="J19" t="s">
        <v>927</v>
      </c>
      <c r="K19" t="s">
        <v>31</v>
      </c>
      <c r="L19"/>
      <c r="M19" t="s">
        <v>198</v>
      </c>
      <c r="N19" t="s">
        <v>323</v>
      </c>
      <c r="O19" t="s">
        <v>190</v>
      </c>
      <c r="P19"/>
      <c r="Q19">
        <v>0.95754717</v>
      </c>
      <c r="R19"/>
      <c r="S19" t="s">
        <v>928</v>
      </c>
    </row>
    <row r="20" spans="1:19" hidden="1" x14ac:dyDescent="0.2">
      <c r="A20" s="162" t="str">
        <f>"FY"&amp;(YEAR(Table4_1[[#This Row],[Date]])-1)&amp;"/"&amp;(YEAR(Table4_1[[#This Row],[Date]])-2000)</f>
        <v>FY2024/25</v>
      </c>
      <c r="B20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0" s="162" t="str">
        <f>Table4_1[[#This Row],[Licensee]]&amp;" "&amp;Table4_1[[#This Row],[Licence]]</f>
        <v>Eglinton Village Energy EDL10</v>
      </c>
      <c r="D20" s="162" t="str">
        <f t="shared" si="0"/>
        <v>FY2024/25_CCD37_Eglinton Village Energy EDL10</v>
      </c>
      <c r="E20" s="164">
        <f>IF(ISNUMBER(Table4_1[[#This Row],[Value]]),Table4_1[[#This Row],[Value]],IF(ISNUMBER(Table4_1[[#This Row],[$ Value]]),Table4_1[[#This Row],[$ Value]],Table4_1[[#This Row],[% Value]]))</f>
        <v>12</v>
      </c>
      <c r="G20" s="238">
        <v>45838</v>
      </c>
      <c r="H20">
        <v>4</v>
      </c>
      <c r="I20" t="s">
        <v>188</v>
      </c>
      <c r="J20" t="s">
        <v>927</v>
      </c>
      <c r="K20" t="s">
        <v>31</v>
      </c>
      <c r="L20"/>
      <c r="M20" t="s">
        <v>631</v>
      </c>
      <c r="N20" t="s">
        <v>324</v>
      </c>
      <c r="O20" t="s">
        <v>35</v>
      </c>
      <c r="P20">
        <v>12</v>
      </c>
      <c r="Q20"/>
      <c r="R20"/>
      <c r="S20" t="s">
        <v>928</v>
      </c>
    </row>
    <row r="21" spans="1:19" hidden="1" x14ac:dyDescent="0.2">
      <c r="A21" s="162" t="str">
        <f>"FY"&amp;(YEAR(Table4_1[[#This Row],[Date]])-1)&amp;"/"&amp;(YEAR(Table4_1[[#This Row],[Date]])-2000)</f>
        <v>FY2024/25</v>
      </c>
      <c r="B21" s="162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21" s="162" t="str">
        <f>Table4_1[[#This Row],[Licensee]]&amp;" "&amp;Table4_1[[#This Row],[Licence]]</f>
        <v>Eglinton Village Energy EDL10</v>
      </c>
      <c r="D21" s="162" t="str">
        <f t="shared" si="0"/>
        <v>FY2024/25_CCD38_Eglinton Village Energy EDL10</v>
      </c>
      <c r="E21" s="164">
        <f>IF(ISNUMBER(Table4_1[[#This Row],[Value]]),Table4_1[[#This Row],[Value]],IF(ISNUMBER(Table4_1[[#This Row],[$ Value]]),Table4_1[[#This Row],[$ Value]],Table4_1[[#This Row],[% Value]]))</f>
        <v>9</v>
      </c>
      <c r="G21" s="238">
        <v>45838</v>
      </c>
      <c r="H21">
        <v>4</v>
      </c>
      <c r="I21" t="s">
        <v>188</v>
      </c>
      <c r="J21" t="s">
        <v>927</v>
      </c>
      <c r="K21" t="s">
        <v>31</v>
      </c>
      <c r="L21"/>
      <c r="M21" t="s">
        <v>193</v>
      </c>
      <c r="N21" t="s">
        <v>361</v>
      </c>
      <c r="O21" t="s">
        <v>191</v>
      </c>
      <c r="P21">
        <v>9</v>
      </c>
      <c r="Q21"/>
      <c r="R21"/>
      <c r="S21" t="s">
        <v>928</v>
      </c>
    </row>
    <row r="22" spans="1:19" hidden="1" x14ac:dyDescent="0.2">
      <c r="A22" s="162" t="str">
        <f>"FY"&amp;(YEAR(Table4_1[[#This Row],[Date]])-1)&amp;"/"&amp;(YEAR(Table4_1[[#This Row],[Date]])-2000)</f>
        <v>FY2024/25</v>
      </c>
      <c r="B22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2" s="162" t="str">
        <f>Table4_1[[#This Row],[Licensee]]&amp;" "&amp;Table4_1[[#This Row],[Licence]]</f>
        <v>Eglinton Village Energy EDL10</v>
      </c>
      <c r="D22" s="162" t="str">
        <f t="shared" si="0"/>
        <v>FY2024/25_CCD39_Eglinton Village Energy EDL10</v>
      </c>
      <c r="E22" s="164">
        <f>IF(ISNUMBER(Table4_1[[#This Row],[Value]]),Table4_1[[#This Row],[Value]],IF(ISNUMBER(Table4_1[[#This Row],[$ Value]]),Table4_1[[#This Row],[$ Value]],Table4_1[[#This Row],[% Value]]))</f>
        <v>4.2452829999999997E-2</v>
      </c>
      <c r="G22" s="238">
        <v>45838</v>
      </c>
      <c r="H22">
        <v>4</v>
      </c>
      <c r="I22" t="s">
        <v>188</v>
      </c>
      <c r="J22" t="s">
        <v>927</v>
      </c>
      <c r="K22" t="s">
        <v>31</v>
      </c>
      <c r="L22"/>
      <c r="M22" t="s">
        <v>193</v>
      </c>
      <c r="N22" t="s">
        <v>362</v>
      </c>
      <c r="O22" t="s">
        <v>190</v>
      </c>
      <c r="P22"/>
      <c r="Q22">
        <v>4.2452829999999997E-2</v>
      </c>
      <c r="R22"/>
      <c r="S22" t="s">
        <v>928</v>
      </c>
    </row>
    <row r="23" spans="1:19" hidden="1" x14ac:dyDescent="0.2">
      <c r="A23" s="162" t="str">
        <f>"FY"&amp;(YEAR(Table4_1[[#This Row],[Date]])-1)&amp;"/"&amp;(YEAR(Table4_1[[#This Row],[Date]])-2000)</f>
        <v>FY2024/25</v>
      </c>
      <c r="B23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3" s="162" t="str">
        <f>Table4_1[[#This Row],[Licensee]]&amp;" "&amp;Table4_1[[#This Row],[Licence]]</f>
        <v>Eglinton Village Energy EDL10</v>
      </c>
      <c r="D23" s="162" t="str">
        <f t="shared" si="0"/>
        <v>FY2024/25_CCD4_Eglinton Village Energy EDL10</v>
      </c>
      <c r="E23" s="164">
        <f>IF(ISNUMBER(Table4_1[[#This Row],[Value]]),Table4_1[[#This Row],[Value]],IF(ISNUMBER(Table4_1[[#This Row],[$ Value]]),Table4_1[[#This Row],[$ Value]],Table4_1[[#This Row],[% Value]]))</f>
        <v>0</v>
      </c>
      <c r="G23" s="238">
        <v>45838</v>
      </c>
      <c r="H23">
        <v>4</v>
      </c>
      <c r="I23" t="s">
        <v>188</v>
      </c>
      <c r="J23" t="s">
        <v>927</v>
      </c>
      <c r="K23" t="s">
        <v>13</v>
      </c>
      <c r="L23"/>
      <c r="M23" t="s">
        <v>17</v>
      </c>
      <c r="N23" t="s">
        <v>386</v>
      </c>
      <c r="O23" t="s">
        <v>191</v>
      </c>
      <c r="P23">
        <v>0</v>
      </c>
      <c r="Q23"/>
      <c r="R23"/>
      <c r="S23" t="s">
        <v>928</v>
      </c>
    </row>
    <row r="24" spans="1:19" hidden="1" x14ac:dyDescent="0.2">
      <c r="A24" s="162" t="str">
        <f>"FY"&amp;(YEAR(Table4_1[[#This Row],[Date]])-1)&amp;"/"&amp;(YEAR(Table4_1[[#This Row],[Date]])-2000)</f>
        <v>FY2024/25</v>
      </c>
      <c r="B24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" s="162" t="str">
        <f>Table4_1[[#This Row],[Licensee]]&amp;" "&amp;Table4_1[[#This Row],[Licence]]</f>
        <v>Eglinton Village Energy EDL10</v>
      </c>
      <c r="D24" s="162" t="str">
        <f t="shared" si="0"/>
        <v>FY2024/25_CCD5_Eglinton Village Energy EDL10</v>
      </c>
      <c r="E24" s="164">
        <f>IF(ISNUMBER(Table4_1[[#This Row],[Value]]),Table4_1[[#This Row],[Value]],IF(ISNUMBER(Table4_1[[#This Row],[$ Value]]),Table4_1[[#This Row],[$ Value]],Table4_1[[#This Row],[% Value]]))</f>
        <v>0</v>
      </c>
      <c r="G24" s="238">
        <v>45838</v>
      </c>
      <c r="H24">
        <v>4</v>
      </c>
      <c r="I24" t="s">
        <v>188</v>
      </c>
      <c r="J24" t="s">
        <v>927</v>
      </c>
      <c r="K24" t="s">
        <v>13</v>
      </c>
      <c r="L24"/>
      <c r="M24" t="s">
        <v>387</v>
      </c>
      <c r="N24" t="s">
        <v>388</v>
      </c>
      <c r="O24" t="s">
        <v>191</v>
      </c>
      <c r="P24">
        <v>0</v>
      </c>
      <c r="Q24"/>
      <c r="R24"/>
      <c r="S24" t="s">
        <v>928</v>
      </c>
    </row>
    <row r="25" spans="1:19" hidden="1" x14ac:dyDescent="0.2">
      <c r="A25" s="162" t="str">
        <f>"FY"&amp;(YEAR(Table4_1[[#This Row],[Date]])-1)&amp;"/"&amp;(YEAR(Table4_1[[#This Row],[Date]])-2000)</f>
        <v>FY2024/25</v>
      </c>
      <c r="B25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5" s="162" t="str">
        <f>Table4_1[[#This Row],[Licensee]]&amp;" "&amp;Table4_1[[#This Row],[Licence]]</f>
        <v>Eglinton Village Energy EDL10</v>
      </c>
      <c r="D25" s="162" t="str">
        <f t="shared" si="0"/>
        <v>FY2024/25_CCD7_Eglinton Village Energy EDL10</v>
      </c>
      <c r="E25" s="164">
        <f>IF(ISNUMBER(Table4_1[[#This Row],[Value]]),Table4_1[[#This Row],[Value]],IF(ISNUMBER(Table4_1[[#This Row],[$ Value]]),Table4_1[[#This Row],[$ Value]],Table4_1[[#This Row],[% Value]]))</f>
        <v>41</v>
      </c>
      <c r="G25" s="238">
        <v>45838</v>
      </c>
      <c r="H25">
        <v>4</v>
      </c>
      <c r="I25" t="s">
        <v>188</v>
      </c>
      <c r="J25" t="s">
        <v>927</v>
      </c>
      <c r="K25" t="s">
        <v>13</v>
      </c>
      <c r="L25"/>
      <c r="M25" t="s">
        <v>621</v>
      </c>
      <c r="N25" t="s">
        <v>394</v>
      </c>
      <c r="O25" t="s">
        <v>191</v>
      </c>
      <c r="P25">
        <v>41</v>
      </c>
      <c r="Q25"/>
      <c r="R25"/>
      <c r="S25" t="s">
        <v>928</v>
      </c>
    </row>
    <row r="26" spans="1:19" hidden="1" x14ac:dyDescent="0.2">
      <c r="A26" s="162" t="str">
        <f>"FY"&amp;(YEAR(Table4_1[[#This Row],[Date]])-1)&amp;"/"&amp;(YEAR(Table4_1[[#This Row],[Date]])-2000)</f>
        <v>FY2024/25</v>
      </c>
      <c r="B26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6" s="162" t="str">
        <f>Table4_1[[#This Row],[Licensee]]&amp;" "&amp;Table4_1[[#This Row],[Licence]]</f>
        <v>Eglinton Village Energy EDL10</v>
      </c>
      <c r="D26" s="162" t="str">
        <f t="shared" si="0"/>
        <v>FY2024/25_CCD8_Eglinton Village Energy EDL10</v>
      </c>
      <c r="E26" s="164">
        <f>IF(ISNUMBER(Table4_1[[#This Row],[Value]]),Table4_1[[#This Row],[Value]],IF(ISNUMBER(Table4_1[[#This Row],[$ Value]]),Table4_1[[#This Row],[$ Value]],Table4_1[[#This Row],[% Value]]))</f>
        <v>2</v>
      </c>
      <c r="G26" s="238">
        <v>45838</v>
      </c>
      <c r="H26">
        <v>4</v>
      </c>
      <c r="I26" t="s">
        <v>188</v>
      </c>
      <c r="J26" t="s">
        <v>927</v>
      </c>
      <c r="K26" t="s">
        <v>192</v>
      </c>
      <c r="L26" t="s">
        <v>214</v>
      </c>
      <c r="M26" t="s">
        <v>397</v>
      </c>
      <c r="N26" t="s">
        <v>398</v>
      </c>
      <c r="O26" t="s">
        <v>191</v>
      </c>
      <c r="P26">
        <v>2</v>
      </c>
      <c r="Q26"/>
      <c r="R26"/>
      <c r="S26" t="s">
        <v>928</v>
      </c>
    </row>
    <row r="27" spans="1:19" hidden="1" x14ac:dyDescent="0.2">
      <c r="A27" s="162" t="str">
        <f>"FY"&amp;(YEAR(Table4_1[[#This Row],[Date]])-1)&amp;"/"&amp;(YEAR(Table4_1[[#This Row],[Date]])-2000)</f>
        <v>FY2024/25</v>
      </c>
      <c r="B27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7" s="162" t="str">
        <f>Table4_1[[#This Row],[Licensee]]&amp;" "&amp;Table4_1[[#This Row],[Licence]]</f>
        <v>Eglinton Village Energy EDL10</v>
      </c>
      <c r="D27" s="162" t="str">
        <f t="shared" si="0"/>
        <v>FY2024/25_CCD9_Eglinton Village Energy EDL10</v>
      </c>
      <c r="E27" s="164">
        <f>IF(ISNUMBER(Table4_1[[#This Row],[Value]]),Table4_1[[#This Row],[Value]],IF(ISNUMBER(Table4_1[[#This Row],[$ Value]]),Table4_1[[#This Row],[$ Value]],Table4_1[[#This Row],[% Value]]))</f>
        <v>2</v>
      </c>
      <c r="G27" s="238">
        <v>45838</v>
      </c>
      <c r="H27">
        <v>4</v>
      </c>
      <c r="I27" t="s">
        <v>188</v>
      </c>
      <c r="J27" t="s">
        <v>927</v>
      </c>
      <c r="K27" t="s">
        <v>192</v>
      </c>
      <c r="L27" t="s">
        <v>214</v>
      </c>
      <c r="M27" t="s">
        <v>400</v>
      </c>
      <c r="N27" t="s">
        <v>401</v>
      </c>
      <c r="O27" t="s">
        <v>191</v>
      </c>
      <c r="P27">
        <v>2</v>
      </c>
      <c r="Q27"/>
      <c r="R27"/>
      <c r="S27" t="s">
        <v>928</v>
      </c>
    </row>
    <row r="28" spans="1:19" hidden="1" x14ac:dyDescent="0.2">
      <c r="A28" s="162" t="str">
        <f>"FY"&amp;(YEAR(Table4_1[[#This Row],[Date]])-1)&amp;"/"&amp;(YEAR(Table4_1[[#This Row],[Date]])-2000)</f>
        <v>FY2024/25</v>
      </c>
      <c r="B28" s="162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28" s="162" t="str">
        <f>Table4_1[[#This Row],[Licensee]]&amp;" "&amp;Table4_1[[#This Row],[Licence]]</f>
        <v>Eglinton Village Energy EDL10</v>
      </c>
      <c r="D28" s="162" t="str">
        <f t="shared" si="0"/>
        <v>FY2024/25_Cust.base_c_Eglinton Village Energy EDL10</v>
      </c>
      <c r="E28" s="164">
        <f>IF(ISNUMBER(Table4_1[[#This Row],[Value]]),Table4_1[[#This Row],[Value]],IF(ISNUMBER(Table4_1[[#This Row],[$ Value]]),Table4_1[[#This Row],[$ Value]],Table4_1[[#This Row],[% Value]]))</f>
        <v>20.25</v>
      </c>
      <c r="G28" s="238">
        <v>45838</v>
      </c>
      <c r="H28">
        <v>4</v>
      </c>
      <c r="I28" t="s">
        <v>188</v>
      </c>
      <c r="J28" t="s">
        <v>927</v>
      </c>
      <c r="K28" t="s">
        <v>208</v>
      </c>
      <c r="L28" t="s">
        <v>340</v>
      </c>
      <c r="M28" t="s">
        <v>48</v>
      </c>
      <c r="N28" t="s">
        <v>121</v>
      </c>
      <c r="O28" t="s">
        <v>191</v>
      </c>
      <c r="P28">
        <v>20.25</v>
      </c>
      <c r="Q28"/>
      <c r="R28"/>
      <c r="S28" t="s">
        <v>928</v>
      </c>
    </row>
    <row r="29" spans="1:19" hidden="1" x14ac:dyDescent="0.2">
      <c r="A29" s="162" t="str">
        <f>"FY"&amp;(YEAR(Table4_1[[#This Row],[Date]])-1)&amp;"/"&amp;(YEAR(Table4_1[[#This Row],[Date]])-2000)</f>
        <v>FY2024/25</v>
      </c>
      <c r="B29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9" s="162" t="str">
        <f>Table4_1[[#This Row],[Licensee]]&amp;" "&amp;Table4_1[[#This Row],[Licence]]</f>
        <v>Eglinton Village Energy EDL10</v>
      </c>
      <c r="D29" s="162" t="str">
        <f t="shared" si="0"/>
        <v>FY2024/25_FC1_Eglinton Village Energy EDL10</v>
      </c>
      <c r="E29" s="164">
        <f>IF(ISNUMBER(Table4_1[[#This Row],[Value]]),Table4_1[[#This Row],[Value]],IF(ISNUMBER(Table4_1[[#This Row],[$ Value]]),Table4_1[[#This Row],[$ Value]],Table4_1[[#This Row],[% Value]]))</f>
        <v>48.641975309999999</v>
      </c>
      <c r="G29" s="238">
        <v>45838</v>
      </c>
      <c r="H29">
        <v>4</v>
      </c>
      <c r="I29" t="s">
        <v>188</v>
      </c>
      <c r="J29" t="s">
        <v>927</v>
      </c>
      <c r="K29" t="s">
        <v>208</v>
      </c>
      <c r="L29" t="s">
        <v>209</v>
      </c>
      <c r="M29" t="s">
        <v>115</v>
      </c>
      <c r="N29" t="s">
        <v>210</v>
      </c>
      <c r="O29" t="s">
        <v>211</v>
      </c>
      <c r="P29">
        <v>48.641975309999999</v>
      </c>
      <c r="Q29"/>
      <c r="R29"/>
      <c r="S29" t="s">
        <v>928</v>
      </c>
    </row>
    <row r="30" spans="1:19" hidden="1" x14ac:dyDescent="0.2">
      <c r="A30" s="162" t="str">
        <f>"FY"&amp;(YEAR(Table4_1[[#This Row],[Date]])-1)&amp;"/"&amp;(YEAR(Table4_1[[#This Row],[Date]])-2000)</f>
        <v>FY2024/25</v>
      </c>
      <c r="B30" s="162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30" s="162" t="str">
        <f>Table4_1[[#This Row],[Licensee]]&amp;" "&amp;Table4_1[[#This Row],[Licence]]</f>
        <v>Eglinton Village Energy EDL10</v>
      </c>
      <c r="D30" s="162" t="str">
        <f t="shared" si="0"/>
        <v>FY2024/25_FC10ci_Eglinton Village Energy EDL10</v>
      </c>
      <c r="E30" s="164">
        <f>IF(ISNUMBER(Table4_1[[#This Row],[Value]]),Table4_1[[#This Row],[Value]],IF(ISNUMBER(Table4_1[[#This Row],[$ Value]]),Table4_1[[#This Row],[$ Value]],Table4_1[[#This Row],[% Value]]))</f>
        <v>12.256410259999999</v>
      </c>
      <c r="G30" s="238">
        <v>45838</v>
      </c>
      <c r="H30">
        <v>4</v>
      </c>
      <c r="I30" t="s">
        <v>188</v>
      </c>
      <c r="J30" t="s">
        <v>927</v>
      </c>
      <c r="K30" t="s">
        <v>208</v>
      </c>
      <c r="L30" t="s">
        <v>246</v>
      </c>
      <c r="M30" t="s">
        <v>48</v>
      </c>
      <c r="N30" t="s">
        <v>356</v>
      </c>
      <c r="O30" t="s">
        <v>117</v>
      </c>
      <c r="P30">
        <v>12.256410259999999</v>
      </c>
      <c r="Q30"/>
      <c r="R30"/>
      <c r="S30" t="s">
        <v>928</v>
      </c>
    </row>
    <row r="31" spans="1:19" hidden="1" x14ac:dyDescent="0.2">
      <c r="A31" s="162" t="str">
        <f>"FY"&amp;(YEAR(Table4_1[[#This Row],[Date]])-1)&amp;"/"&amp;(YEAR(Table4_1[[#This Row],[Date]])-2000)</f>
        <v>FY2024/25</v>
      </c>
      <c r="B31" s="162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31" s="162" t="str">
        <f>Table4_1[[#This Row],[Licensee]]&amp;" "&amp;Table4_1[[#This Row],[Licence]]</f>
        <v>Eglinton Village Energy EDL10</v>
      </c>
      <c r="D31" s="162" t="str">
        <f t="shared" si="0"/>
        <v>FY2024/25_FC10i_Eglinton Village Energy EDL10</v>
      </c>
      <c r="E31" s="164">
        <f>IF(ISNUMBER(Table4_1[[#This Row],[Value]]),Table4_1[[#This Row],[Value]],IF(ISNUMBER(Table4_1[[#This Row],[$ Value]]),Table4_1[[#This Row],[$ Value]],Table4_1[[#This Row],[% Value]]))</f>
        <v>12.256410259999999</v>
      </c>
      <c r="G31" s="238">
        <v>45838</v>
      </c>
      <c r="H31">
        <v>4</v>
      </c>
      <c r="I31" t="s">
        <v>188</v>
      </c>
      <c r="J31" t="s">
        <v>927</v>
      </c>
      <c r="K31" t="s">
        <v>208</v>
      </c>
      <c r="L31" t="s">
        <v>246</v>
      </c>
      <c r="M31" t="s">
        <v>115</v>
      </c>
      <c r="N31" t="s">
        <v>247</v>
      </c>
      <c r="O31" t="s">
        <v>117</v>
      </c>
      <c r="P31">
        <v>12.256410259999999</v>
      </c>
      <c r="Q31"/>
      <c r="R31"/>
      <c r="S31" t="s">
        <v>928</v>
      </c>
    </row>
    <row r="32" spans="1:19" hidden="1" x14ac:dyDescent="0.2">
      <c r="A32" s="162" t="str">
        <f>"FY"&amp;(YEAR(Table4_1[[#This Row],[Date]])-1)&amp;"/"&amp;(YEAR(Table4_1[[#This Row],[Date]])-2000)</f>
        <v>FY2024/25</v>
      </c>
      <c r="B32" s="162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32" s="162" t="str">
        <f>Table4_1[[#This Row],[Licensee]]&amp;" "&amp;Table4_1[[#This Row],[Licence]]</f>
        <v>Eglinton Village Energy EDL10</v>
      </c>
      <c r="D32" s="162" t="str">
        <f t="shared" si="0"/>
        <v>FY2024/25_FC11cii_Eglinton Village Energy EDL10</v>
      </c>
      <c r="E32" s="164">
        <f>IF(ISNUMBER(Table4_1[[#This Row],[Value]]),Table4_1[[#This Row],[Value]],IF(ISNUMBER(Table4_1[[#This Row],[$ Value]]),Table4_1[[#This Row],[$ Value]],Table4_1[[#This Row],[% Value]]))</f>
        <v>253.5</v>
      </c>
      <c r="G32" s="238">
        <v>45838</v>
      </c>
      <c r="H32">
        <v>4</v>
      </c>
      <c r="I32" t="s">
        <v>188</v>
      </c>
      <c r="J32" t="s">
        <v>927</v>
      </c>
      <c r="K32" t="s">
        <v>208</v>
      </c>
      <c r="L32" t="s">
        <v>248</v>
      </c>
      <c r="M32" t="s">
        <v>48</v>
      </c>
      <c r="N32" t="s">
        <v>357</v>
      </c>
      <c r="O32" t="s">
        <v>117</v>
      </c>
      <c r="P32">
        <v>253.5</v>
      </c>
      <c r="Q32"/>
      <c r="R32"/>
      <c r="S32" t="s">
        <v>928</v>
      </c>
    </row>
    <row r="33" spans="1:19" hidden="1" x14ac:dyDescent="0.2">
      <c r="A33" s="162" t="str">
        <f>"FY"&amp;(YEAR(Table4_1[[#This Row],[Date]])-1)&amp;"/"&amp;(YEAR(Table4_1[[#This Row],[Date]])-2000)</f>
        <v>FY2024/25</v>
      </c>
      <c r="B33" s="162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33" s="162" t="str">
        <f>Table4_1[[#This Row],[Licensee]]&amp;" "&amp;Table4_1[[#This Row],[Licence]]</f>
        <v>Eglinton Village Energy EDL10</v>
      </c>
      <c r="D33" s="162" t="str">
        <f t="shared" si="0"/>
        <v>FY2024/25_FC11ii_Eglinton Village Energy EDL10</v>
      </c>
      <c r="E33" s="164">
        <f>IF(ISNUMBER(Table4_1[[#This Row],[Value]]),Table4_1[[#This Row],[Value]],IF(ISNUMBER(Table4_1[[#This Row],[$ Value]]),Table4_1[[#This Row],[$ Value]],Table4_1[[#This Row],[% Value]]))</f>
        <v>253.5</v>
      </c>
      <c r="G33" s="238">
        <v>45838</v>
      </c>
      <c r="H33">
        <v>4</v>
      </c>
      <c r="I33" t="s">
        <v>188</v>
      </c>
      <c r="J33" t="s">
        <v>927</v>
      </c>
      <c r="K33" t="s">
        <v>208</v>
      </c>
      <c r="L33" t="s">
        <v>248</v>
      </c>
      <c r="M33" t="s">
        <v>115</v>
      </c>
      <c r="N33" t="s">
        <v>249</v>
      </c>
      <c r="O33" t="s">
        <v>117</v>
      </c>
      <c r="P33">
        <v>253.5</v>
      </c>
      <c r="Q33"/>
      <c r="R33"/>
      <c r="S33" t="s">
        <v>928</v>
      </c>
    </row>
    <row r="34" spans="1:19" hidden="1" x14ac:dyDescent="0.2">
      <c r="A34" s="162" t="str">
        <f>"FY"&amp;(YEAR(Table4_1[[#This Row],[Date]])-1)&amp;"/"&amp;(YEAR(Table4_1[[#This Row],[Date]])-2000)</f>
        <v>FY2024/25</v>
      </c>
      <c r="B34" s="162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34" s="162" t="str">
        <f>Table4_1[[#This Row],[Licensee]]&amp;" "&amp;Table4_1[[#This Row],[Licence]]</f>
        <v>Eglinton Village Energy EDL10</v>
      </c>
      <c r="D34" s="162" t="str">
        <f t="shared" si="0"/>
        <v>FY2024/25_FC12ciii_Eglinton Village Energy EDL10</v>
      </c>
      <c r="E34" s="164">
        <f>IF(ISNUMBER(Table4_1[[#This Row],[Value]]),Table4_1[[#This Row],[Value]],IF(ISNUMBER(Table4_1[[#This Row],[$ Value]]),Table4_1[[#This Row],[$ Value]],Table4_1[[#This Row],[% Value]]))</f>
        <v>41</v>
      </c>
      <c r="G34" s="238">
        <v>45838</v>
      </c>
      <c r="H34">
        <v>4</v>
      </c>
      <c r="I34" t="s">
        <v>188</v>
      </c>
      <c r="J34" t="s">
        <v>927</v>
      </c>
      <c r="K34" t="s">
        <v>208</v>
      </c>
      <c r="L34" t="s">
        <v>250</v>
      </c>
      <c r="M34" t="s">
        <v>48</v>
      </c>
      <c r="N34" t="s">
        <v>358</v>
      </c>
      <c r="O34" t="s">
        <v>117</v>
      </c>
      <c r="P34">
        <v>41</v>
      </c>
      <c r="Q34"/>
      <c r="R34"/>
      <c r="S34" t="s">
        <v>928</v>
      </c>
    </row>
    <row r="35" spans="1:19" hidden="1" x14ac:dyDescent="0.2">
      <c r="A35" s="162" t="str">
        <f>"FY"&amp;(YEAR(Table4_1[[#This Row],[Date]])-1)&amp;"/"&amp;(YEAR(Table4_1[[#This Row],[Date]])-2000)</f>
        <v>FY2024/25</v>
      </c>
      <c r="B35" s="162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35" s="162" t="str">
        <f>Table4_1[[#This Row],[Licensee]]&amp;" "&amp;Table4_1[[#This Row],[Licence]]</f>
        <v>Eglinton Village Energy EDL10</v>
      </c>
      <c r="D35" s="162" t="str">
        <f t="shared" si="0"/>
        <v>FY2024/25_FC12iii_Eglinton Village Energy EDL10</v>
      </c>
      <c r="E35" s="164">
        <f>IF(ISNUMBER(Table4_1[[#This Row],[Value]]),Table4_1[[#This Row],[Value]],IF(ISNUMBER(Table4_1[[#This Row],[$ Value]]),Table4_1[[#This Row],[$ Value]],Table4_1[[#This Row],[% Value]]))</f>
        <v>41</v>
      </c>
      <c r="G35" s="238">
        <v>45838</v>
      </c>
      <c r="H35">
        <v>4</v>
      </c>
      <c r="I35" t="s">
        <v>188</v>
      </c>
      <c r="J35" t="s">
        <v>927</v>
      </c>
      <c r="K35" t="s">
        <v>208</v>
      </c>
      <c r="L35" t="s">
        <v>250</v>
      </c>
      <c r="M35" t="s">
        <v>115</v>
      </c>
      <c r="N35" t="s">
        <v>251</v>
      </c>
      <c r="O35" t="s">
        <v>117</v>
      </c>
      <c r="P35">
        <v>41</v>
      </c>
      <c r="Q35"/>
      <c r="R35"/>
      <c r="S35" t="s">
        <v>928</v>
      </c>
    </row>
    <row r="36" spans="1:19" hidden="1" x14ac:dyDescent="0.2">
      <c r="A36" s="162" t="str">
        <f>"FY"&amp;(YEAR(Table4_1[[#This Row],[Date]])-1)&amp;"/"&amp;(YEAR(Table4_1[[#This Row],[Date]])-2000)</f>
        <v>FY2024/25</v>
      </c>
      <c r="B36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36" s="162" t="str">
        <f>Table4_1[[#This Row],[Licensee]]&amp;" "&amp;Table4_1[[#This Row],[Licence]]</f>
        <v>Eglinton Village Energy EDL10</v>
      </c>
      <c r="D36" s="162" t="str">
        <f t="shared" si="0"/>
        <v>FY2024/25_FC1c_Eglinton Village Energy EDL10</v>
      </c>
      <c r="E36" s="164">
        <f>IF(ISNUMBER(Table4_1[[#This Row],[Value]]),Table4_1[[#This Row],[Value]],IF(ISNUMBER(Table4_1[[#This Row],[$ Value]]),Table4_1[[#This Row],[$ Value]],Table4_1[[#This Row],[% Value]]))</f>
        <v>48.641975309999999</v>
      </c>
      <c r="G36" s="238">
        <v>45838</v>
      </c>
      <c r="H36">
        <v>4</v>
      </c>
      <c r="I36" t="s">
        <v>188</v>
      </c>
      <c r="J36" t="s">
        <v>927</v>
      </c>
      <c r="K36" t="s">
        <v>208</v>
      </c>
      <c r="L36" t="s">
        <v>209</v>
      </c>
      <c r="M36" t="s">
        <v>48</v>
      </c>
      <c r="N36" t="s">
        <v>291</v>
      </c>
      <c r="O36" t="s">
        <v>211</v>
      </c>
      <c r="P36">
        <v>48.641975309999999</v>
      </c>
      <c r="Q36"/>
      <c r="R36"/>
      <c r="S36" t="s">
        <v>928</v>
      </c>
    </row>
    <row r="37" spans="1:19" hidden="1" x14ac:dyDescent="0.2">
      <c r="A37" s="162" t="str">
        <f>"FY"&amp;(YEAR(Table4_1[[#This Row],[Date]])-1)&amp;"/"&amp;(YEAR(Table4_1[[#This Row],[Date]])-2000)</f>
        <v>FY2024/25</v>
      </c>
      <c r="B37" s="162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37" s="162" t="str">
        <f>Table4_1[[#This Row],[Licensee]]&amp;" "&amp;Table4_1[[#This Row],[Licence]]</f>
        <v>Eglinton Village Energy EDL10</v>
      </c>
      <c r="D37" s="162" t="str">
        <f t="shared" si="0"/>
        <v>FY2024/25_FC2ci_Eglinton Village Energy EDL10</v>
      </c>
      <c r="E37" s="164">
        <f>IF(ISNUMBER(Table4_1[[#This Row],[Value]]),Table4_1[[#This Row],[Value]],IF(ISNUMBER(Table4_1[[#This Row],[$ Value]]),Table4_1[[#This Row],[$ Value]],Table4_1[[#This Row],[% Value]]))</f>
        <v>23.604938270000002</v>
      </c>
      <c r="G37" s="238">
        <v>45838</v>
      </c>
      <c r="H37">
        <v>4</v>
      </c>
      <c r="I37" t="s">
        <v>188</v>
      </c>
      <c r="J37" t="s">
        <v>927</v>
      </c>
      <c r="K37" t="s">
        <v>208</v>
      </c>
      <c r="L37" t="s">
        <v>236</v>
      </c>
      <c r="M37" t="s">
        <v>48</v>
      </c>
      <c r="N37" t="s">
        <v>351</v>
      </c>
      <c r="O37" t="s">
        <v>211</v>
      </c>
      <c r="P37">
        <v>23.604938270000002</v>
      </c>
      <c r="Q37"/>
      <c r="R37"/>
      <c r="S37" t="s">
        <v>928</v>
      </c>
    </row>
    <row r="38" spans="1:19" hidden="1" x14ac:dyDescent="0.2">
      <c r="A38" s="162" t="str">
        <f>"FY"&amp;(YEAR(Table4_1[[#This Row],[Date]])-1)&amp;"/"&amp;(YEAR(Table4_1[[#This Row],[Date]])-2000)</f>
        <v>FY2024/25</v>
      </c>
      <c r="B38" s="162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38" s="162" t="str">
        <f>Table4_1[[#This Row],[Licensee]]&amp;" "&amp;Table4_1[[#This Row],[Licence]]</f>
        <v>Eglinton Village Energy EDL10</v>
      </c>
      <c r="D38" s="162" t="str">
        <f t="shared" si="0"/>
        <v>FY2024/25_FC2i_Eglinton Village Energy EDL10</v>
      </c>
      <c r="E38" s="164">
        <f>IF(ISNUMBER(Table4_1[[#This Row],[Value]]),Table4_1[[#This Row],[Value]],IF(ISNUMBER(Table4_1[[#This Row],[$ Value]]),Table4_1[[#This Row],[$ Value]],Table4_1[[#This Row],[% Value]]))</f>
        <v>23.604938270000002</v>
      </c>
      <c r="G38" s="238">
        <v>45838</v>
      </c>
      <c r="H38">
        <v>4</v>
      </c>
      <c r="I38" t="s">
        <v>188</v>
      </c>
      <c r="J38" t="s">
        <v>927</v>
      </c>
      <c r="K38" t="s">
        <v>208</v>
      </c>
      <c r="L38" t="s">
        <v>236</v>
      </c>
      <c r="M38" t="s">
        <v>115</v>
      </c>
      <c r="N38" t="s">
        <v>237</v>
      </c>
      <c r="O38" t="s">
        <v>211</v>
      </c>
      <c r="P38">
        <v>23.604938270000002</v>
      </c>
      <c r="Q38"/>
      <c r="R38"/>
      <c r="S38" t="s">
        <v>928</v>
      </c>
    </row>
    <row r="39" spans="1:19" hidden="1" x14ac:dyDescent="0.2">
      <c r="A39" s="162" t="str">
        <f>"FY"&amp;(YEAR(Table4_1[[#This Row],[Date]])-1)&amp;"/"&amp;(YEAR(Table4_1[[#This Row],[Date]])-2000)</f>
        <v>FY2024/25</v>
      </c>
      <c r="B39" s="162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39" s="162" t="str">
        <f>Table4_1[[#This Row],[Licensee]]&amp;" "&amp;Table4_1[[#This Row],[Licence]]</f>
        <v>Eglinton Village Energy EDL10</v>
      </c>
      <c r="D39" s="162" t="str">
        <f t="shared" si="0"/>
        <v>FY2024/25_FC3cii_Eglinton Village Energy EDL10</v>
      </c>
      <c r="E39" s="164">
        <f>IF(ISNUMBER(Table4_1[[#This Row],[Value]]),Table4_1[[#This Row],[Value]],IF(ISNUMBER(Table4_1[[#This Row],[$ Value]]),Table4_1[[#This Row],[$ Value]],Table4_1[[#This Row],[% Value]]))</f>
        <v>25.037037040000001</v>
      </c>
      <c r="G39" s="238">
        <v>45838</v>
      </c>
      <c r="H39">
        <v>4</v>
      </c>
      <c r="I39" t="s">
        <v>188</v>
      </c>
      <c r="J39" t="s">
        <v>927</v>
      </c>
      <c r="K39" t="s">
        <v>208</v>
      </c>
      <c r="L39" t="s">
        <v>238</v>
      </c>
      <c r="M39" t="s">
        <v>48</v>
      </c>
      <c r="N39" t="s">
        <v>352</v>
      </c>
      <c r="O39" t="s">
        <v>211</v>
      </c>
      <c r="P39">
        <v>25.037037040000001</v>
      </c>
      <c r="Q39"/>
      <c r="R39"/>
      <c r="S39" t="s">
        <v>928</v>
      </c>
    </row>
    <row r="40" spans="1:19" hidden="1" x14ac:dyDescent="0.2">
      <c r="A40" s="162" t="str">
        <f>"FY"&amp;(YEAR(Table4_1[[#This Row],[Date]])-1)&amp;"/"&amp;(YEAR(Table4_1[[#This Row],[Date]])-2000)</f>
        <v>FY2024/25</v>
      </c>
      <c r="B40" s="162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40" s="162" t="str">
        <f>Table4_1[[#This Row],[Licensee]]&amp;" "&amp;Table4_1[[#This Row],[Licence]]</f>
        <v>Eglinton Village Energy EDL10</v>
      </c>
      <c r="D40" s="162" t="str">
        <f t="shared" si="0"/>
        <v>FY2024/25_FC3ii_Eglinton Village Energy EDL10</v>
      </c>
      <c r="E40" s="164">
        <f>IF(ISNUMBER(Table4_1[[#This Row],[Value]]),Table4_1[[#This Row],[Value]],IF(ISNUMBER(Table4_1[[#This Row],[$ Value]]),Table4_1[[#This Row],[$ Value]],Table4_1[[#This Row],[% Value]]))</f>
        <v>25.037037040000001</v>
      </c>
      <c r="G40" s="238">
        <v>45838</v>
      </c>
      <c r="H40">
        <v>4</v>
      </c>
      <c r="I40" t="s">
        <v>188</v>
      </c>
      <c r="J40" t="s">
        <v>927</v>
      </c>
      <c r="K40" t="s">
        <v>208</v>
      </c>
      <c r="L40" t="s">
        <v>238</v>
      </c>
      <c r="M40" t="s">
        <v>115</v>
      </c>
      <c r="N40" t="s">
        <v>239</v>
      </c>
      <c r="O40" t="s">
        <v>211</v>
      </c>
      <c r="P40">
        <v>25.037037040000001</v>
      </c>
      <c r="Q40"/>
      <c r="R40"/>
      <c r="S40" t="s">
        <v>928</v>
      </c>
    </row>
    <row r="41" spans="1:19" hidden="1" x14ac:dyDescent="0.2">
      <c r="A41" s="162" t="str">
        <f>"FY"&amp;(YEAR(Table4_1[[#This Row],[Date]])-1)&amp;"/"&amp;(YEAR(Table4_1[[#This Row],[Date]])-2000)</f>
        <v>FY2024/25</v>
      </c>
      <c r="B41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" s="162" t="str">
        <f>Table4_1[[#This Row],[Licensee]]&amp;" "&amp;Table4_1[[#This Row],[Licence]]</f>
        <v>Eglinton Village Energy EDL10</v>
      </c>
      <c r="D41" s="162" t="str">
        <f t="shared" si="0"/>
        <v>FY2024/25_FC4ciii_Eglinton Village Energy EDL10</v>
      </c>
      <c r="E41" s="164">
        <f>IF(ISNUMBER(Table4_1[[#This Row],[Value]]),Table4_1[[#This Row],[Value]],IF(ISNUMBER(Table4_1[[#This Row],[$ Value]]),Table4_1[[#This Row],[$ Value]],Table4_1[[#This Row],[% Value]]))</f>
        <v>48.641975309999999</v>
      </c>
      <c r="G41" s="238">
        <v>45838</v>
      </c>
      <c r="H41">
        <v>4</v>
      </c>
      <c r="I41" t="s">
        <v>188</v>
      </c>
      <c r="J41" t="s">
        <v>927</v>
      </c>
      <c r="K41" t="s">
        <v>208</v>
      </c>
      <c r="L41" t="s">
        <v>217</v>
      </c>
      <c r="M41" t="s">
        <v>48</v>
      </c>
      <c r="N41" t="s">
        <v>292</v>
      </c>
      <c r="O41" t="s">
        <v>211</v>
      </c>
      <c r="P41">
        <v>48.641975309999999</v>
      </c>
      <c r="Q41"/>
      <c r="R41"/>
      <c r="S41" t="s">
        <v>928</v>
      </c>
    </row>
    <row r="42" spans="1:19" hidden="1" x14ac:dyDescent="0.2">
      <c r="A42" s="162" t="str">
        <f>"FY"&amp;(YEAR(Table4_1[[#This Row],[Date]])-1)&amp;"/"&amp;(YEAR(Table4_1[[#This Row],[Date]])-2000)</f>
        <v>FY2024/25</v>
      </c>
      <c r="B42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2" s="162" t="str">
        <f>Table4_1[[#This Row],[Licensee]]&amp;" "&amp;Table4_1[[#This Row],[Licence]]</f>
        <v>Eglinton Village Energy EDL10</v>
      </c>
      <c r="D42" s="162" t="str">
        <f t="shared" si="0"/>
        <v>FY2024/25_FC4iii_Eglinton Village Energy EDL10</v>
      </c>
      <c r="E42" s="164">
        <f>IF(ISNUMBER(Table4_1[[#This Row],[Value]]),Table4_1[[#This Row],[Value]],IF(ISNUMBER(Table4_1[[#This Row],[$ Value]]),Table4_1[[#This Row],[$ Value]],Table4_1[[#This Row],[% Value]]))</f>
        <v>48.641975309999999</v>
      </c>
      <c r="G42" s="238">
        <v>45838</v>
      </c>
      <c r="H42">
        <v>4</v>
      </c>
      <c r="I42" t="s">
        <v>188</v>
      </c>
      <c r="J42" t="s">
        <v>927</v>
      </c>
      <c r="K42" t="s">
        <v>208</v>
      </c>
      <c r="L42" t="s">
        <v>217</v>
      </c>
      <c r="M42" t="s">
        <v>115</v>
      </c>
      <c r="N42" t="s">
        <v>218</v>
      </c>
      <c r="O42" t="s">
        <v>211</v>
      </c>
      <c r="P42">
        <v>48.641975309999999</v>
      </c>
      <c r="Q42"/>
      <c r="R42"/>
      <c r="S42" t="s">
        <v>928</v>
      </c>
    </row>
    <row r="43" spans="1:19" hidden="1" x14ac:dyDescent="0.2">
      <c r="A43" s="162" t="str">
        <f>"FY"&amp;(YEAR(Table4_1[[#This Row],[Date]])-1)&amp;"/"&amp;(YEAR(Table4_1[[#This Row],[Date]])-2000)</f>
        <v>FY2024/25</v>
      </c>
      <c r="B43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3" s="162" t="str">
        <f>Table4_1[[#This Row],[Licensee]]&amp;" "&amp;Table4_1[[#This Row],[Licence]]</f>
        <v>Eglinton Village Energy EDL10</v>
      </c>
      <c r="D43" s="162" t="str">
        <f t="shared" si="0"/>
        <v>FY2024/25_FC5_Eglinton Village Energy EDL10</v>
      </c>
      <c r="E43" s="164">
        <f>IF(ISNUMBER(Table4_1[[#This Row],[Value]]),Table4_1[[#This Row],[Value]],IF(ISNUMBER(Table4_1[[#This Row],[$ Value]]),Table4_1[[#This Row],[$ Value]],Table4_1[[#This Row],[% Value]]))</f>
        <v>2.0246913580000001</v>
      </c>
      <c r="G43" s="238">
        <v>45838</v>
      </c>
      <c r="H43">
        <v>4</v>
      </c>
      <c r="I43" t="s">
        <v>188</v>
      </c>
      <c r="J43" t="s">
        <v>927</v>
      </c>
      <c r="K43" t="s">
        <v>208</v>
      </c>
      <c r="L43" t="s">
        <v>219</v>
      </c>
      <c r="M43" t="s">
        <v>115</v>
      </c>
      <c r="N43" t="s">
        <v>220</v>
      </c>
      <c r="O43" t="s">
        <v>116</v>
      </c>
      <c r="P43">
        <v>2.0246913580000001</v>
      </c>
      <c r="Q43"/>
      <c r="R43"/>
      <c r="S43" t="s">
        <v>928</v>
      </c>
    </row>
    <row r="44" spans="1:19" hidden="1" x14ac:dyDescent="0.2">
      <c r="A44" s="162" t="str">
        <f>"FY"&amp;(YEAR(Table4_1[[#This Row],[Date]])-1)&amp;"/"&amp;(YEAR(Table4_1[[#This Row],[Date]])-2000)</f>
        <v>FY2024/25</v>
      </c>
      <c r="B44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4" s="162" t="str">
        <f>Table4_1[[#This Row],[Licensee]]&amp;" "&amp;Table4_1[[#This Row],[Licence]]</f>
        <v>Eglinton Village Energy EDL10</v>
      </c>
      <c r="D44" s="162" t="str">
        <f t="shared" si="0"/>
        <v>FY2024/25_FC5c_Eglinton Village Energy EDL10</v>
      </c>
      <c r="E44" s="164">
        <f>IF(ISNUMBER(Table4_1[[#This Row],[Value]]),Table4_1[[#This Row],[Value]],IF(ISNUMBER(Table4_1[[#This Row],[$ Value]]),Table4_1[[#This Row],[$ Value]],Table4_1[[#This Row],[% Value]]))</f>
        <v>2.0246913580000001</v>
      </c>
      <c r="G44" s="238">
        <v>45838</v>
      </c>
      <c r="H44">
        <v>4</v>
      </c>
      <c r="I44" t="s">
        <v>188</v>
      </c>
      <c r="J44" t="s">
        <v>927</v>
      </c>
      <c r="K44" t="s">
        <v>208</v>
      </c>
      <c r="L44" t="s">
        <v>219</v>
      </c>
      <c r="M44" t="s">
        <v>48</v>
      </c>
      <c r="N44" t="s">
        <v>293</v>
      </c>
      <c r="O44" t="s">
        <v>116</v>
      </c>
      <c r="P44">
        <v>2.0246913580000001</v>
      </c>
      <c r="Q44"/>
      <c r="R44"/>
      <c r="S44" t="s">
        <v>928</v>
      </c>
    </row>
    <row r="45" spans="1:19" hidden="1" x14ac:dyDescent="0.2">
      <c r="A45" s="162" t="str">
        <f>"FY"&amp;(YEAR(Table4_1[[#This Row],[Date]])-1)&amp;"/"&amp;(YEAR(Table4_1[[#This Row],[Date]])-2000)</f>
        <v>FY2024/25</v>
      </c>
      <c r="B45" s="162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45" s="162" t="str">
        <f>Table4_1[[#This Row],[Licensee]]&amp;" "&amp;Table4_1[[#This Row],[Licence]]</f>
        <v>Eglinton Village Energy EDL10</v>
      </c>
      <c r="D45" s="162" t="str">
        <f t="shared" si="0"/>
        <v>FY2024/25_FC6ci_Eglinton Village Energy EDL10</v>
      </c>
      <c r="E45" s="164">
        <f>IF(ISNUMBER(Table4_1[[#This Row],[Value]]),Table4_1[[#This Row],[Value]],IF(ISNUMBER(Table4_1[[#This Row],[$ Value]]),Table4_1[[#This Row],[$ Value]],Table4_1[[#This Row],[% Value]]))</f>
        <v>1.9259259259999999</v>
      </c>
      <c r="G45" s="238">
        <v>45838</v>
      </c>
      <c r="H45">
        <v>4</v>
      </c>
      <c r="I45" t="s">
        <v>188</v>
      </c>
      <c r="J45" t="s">
        <v>927</v>
      </c>
      <c r="K45" t="s">
        <v>208</v>
      </c>
      <c r="L45" t="s">
        <v>240</v>
      </c>
      <c r="M45" t="s">
        <v>48</v>
      </c>
      <c r="N45" t="s">
        <v>353</v>
      </c>
      <c r="O45" t="s">
        <v>116</v>
      </c>
      <c r="P45">
        <v>1.9259259259999999</v>
      </c>
      <c r="Q45"/>
      <c r="R45"/>
      <c r="S45" t="s">
        <v>928</v>
      </c>
    </row>
    <row r="46" spans="1:19" hidden="1" x14ac:dyDescent="0.2">
      <c r="A46" s="162" t="str">
        <f>"FY"&amp;(YEAR(Table4_1[[#This Row],[Date]])-1)&amp;"/"&amp;(YEAR(Table4_1[[#This Row],[Date]])-2000)</f>
        <v>FY2024/25</v>
      </c>
      <c r="B46" s="162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46" s="162" t="str">
        <f>Table4_1[[#This Row],[Licensee]]&amp;" "&amp;Table4_1[[#This Row],[Licence]]</f>
        <v>Eglinton Village Energy EDL10</v>
      </c>
      <c r="D46" s="162" t="str">
        <f t="shared" si="0"/>
        <v>FY2024/25_FC6i_Eglinton Village Energy EDL10</v>
      </c>
      <c r="E46" s="164">
        <f>IF(ISNUMBER(Table4_1[[#This Row],[Value]]),Table4_1[[#This Row],[Value]],IF(ISNUMBER(Table4_1[[#This Row],[$ Value]]),Table4_1[[#This Row],[$ Value]],Table4_1[[#This Row],[% Value]]))</f>
        <v>1.9259259259999999</v>
      </c>
      <c r="G46" s="238">
        <v>45838</v>
      </c>
      <c r="H46">
        <v>4</v>
      </c>
      <c r="I46" t="s">
        <v>188</v>
      </c>
      <c r="J46" t="s">
        <v>927</v>
      </c>
      <c r="K46" t="s">
        <v>208</v>
      </c>
      <c r="L46" t="s">
        <v>240</v>
      </c>
      <c r="M46" t="s">
        <v>115</v>
      </c>
      <c r="N46" t="s">
        <v>241</v>
      </c>
      <c r="O46" t="s">
        <v>116</v>
      </c>
      <c r="P46">
        <v>1.9259259259999999</v>
      </c>
      <c r="Q46"/>
      <c r="R46"/>
      <c r="S46" t="s">
        <v>928</v>
      </c>
    </row>
    <row r="47" spans="1:19" hidden="1" x14ac:dyDescent="0.2">
      <c r="A47" s="162" t="str">
        <f>"FY"&amp;(YEAR(Table4_1[[#This Row],[Date]])-1)&amp;"/"&amp;(YEAR(Table4_1[[#This Row],[Date]])-2000)</f>
        <v>FY2024/25</v>
      </c>
      <c r="B47" s="162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47" s="162" t="str">
        <f>Table4_1[[#This Row],[Licensee]]&amp;" "&amp;Table4_1[[#This Row],[Licence]]</f>
        <v>Eglinton Village Energy EDL10</v>
      </c>
      <c r="D47" s="162" t="str">
        <f t="shared" si="0"/>
        <v>FY2024/25_FC7cii_Eglinton Village Energy EDL10</v>
      </c>
      <c r="E47" s="164">
        <f>IF(ISNUMBER(Table4_1[[#This Row],[Value]]),Table4_1[[#This Row],[Value]],IF(ISNUMBER(Table4_1[[#This Row],[$ Value]]),Table4_1[[#This Row],[$ Value]],Table4_1[[#This Row],[% Value]]))</f>
        <v>9.8765432E-2</v>
      </c>
      <c r="G47" s="238">
        <v>45838</v>
      </c>
      <c r="H47">
        <v>4</v>
      </c>
      <c r="I47" t="s">
        <v>188</v>
      </c>
      <c r="J47" t="s">
        <v>927</v>
      </c>
      <c r="K47" t="s">
        <v>208</v>
      </c>
      <c r="L47" t="s">
        <v>242</v>
      </c>
      <c r="M47" t="s">
        <v>48</v>
      </c>
      <c r="N47" t="s">
        <v>354</v>
      </c>
      <c r="O47" t="s">
        <v>116</v>
      </c>
      <c r="P47">
        <v>9.8765432E-2</v>
      </c>
      <c r="Q47"/>
      <c r="R47"/>
      <c r="S47" t="s">
        <v>928</v>
      </c>
    </row>
    <row r="48" spans="1:19" hidden="1" x14ac:dyDescent="0.2">
      <c r="A48" s="162" t="str">
        <f>"FY"&amp;(YEAR(Table4_1[[#This Row],[Date]])-1)&amp;"/"&amp;(YEAR(Table4_1[[#This Row],[Date]])-2000)</f>
        <v>FY2024/25</v>
      </c>
      <c r="B48" s="162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48" s="162" t="str">
        <f>Table4_1[[#This Row],[Licensee]]&amp;" "&amp;Table4_1[[#This Row],[Licence]]</f>
        <v>Eglinton Village Energy EDL10</v>
      </c>
      <c r="D48" s="162" t="str">
        <f t="shared" si="0"/>
        <v>FY2024/25_FC7ii_Eglinton Village Energy EDL10</v>
      </c>
      <c r="E48" s="164">
        <f>IF(ISNUMBER(Table4_1[[#This Row],[Value]]),Table4_1[[#This Row],[Value]],IF(ISNUMBER(Table4_1[[#This Row],[$ Value]]),Table4_1[[#This Row],[$ Value]],Table4_1[[#This Row],[% Value]]))</f>
        <v>9.8765432E-2</v>
      </c>
      <c r="G48" s="238">
        <v>45838</v>
      </c>
      <c r="H48">
        <v>4</v>
      </c>
      <c r="I48" t="s">
        <v>188</v>
      </c>
      <c r="J48" t="s">
        <v>927</v>
      </c>
      <c r="K48" t="s">
        <v>208</v>
      </c>
      <c r="L48" t="s">
        <v>242</v>
      </c>
      <c r="M48" t="s">
        <v>115</v>
      </c>
      <c r="N48" t="s">
        <v>243</v>
      </c>
      <c r="O48" t="s">
        <v>116</v>
      </c>
      <c r="P48">
        <v>9.8765432E-2</v>
      </c>
      <c r="Q48"/>
      <c r="R48"/>
      <c r="S48" t="s">
        <v>928</v>
      </c>
    </row>
    <row r="49" spans="1:19" hidden="1" x14ac:dyDescent="0.2">
      <c r="A49" s="162" t="str">
        <f>"FY"&amp;(YEAR(Table4_1[[#This Row],[Date]])-1)&amp;"/"&amp;(YEAR(Table4_1[[#This Row],[Date]])-2000)</f>
        <v>FY2024/25</v>
      </c>
      <c r="B49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9" s="162" t="str">
        <f>Table4_1[[#This Row],[Licensee]]&amp;" "&amp;Table4_1[[#This Row],[Licence]]</f>
        <v>Eglinton Village Energy EDL10</v>
      </c>
      <c r="D49" s="162" t="str">
        <f t="shared" si="0"/>
        <v>FY2024/25_FC8ciii_Eglinton Village Energy EDL10</v>
      </c>
      <c r="E49" s="164">
        <f>IF(ISNUMBER(Table4_1[[#This Row],[Value]]),Table4_1[[#This Row],[Value]],IF(ISNUMBER(Table4_1[[#This Row],[$ Value]]),Table4_1[[#This Row],[$ Value]],Table4_1[[#This Row],[% Value]]))</f>
        <v>1.186389642</v>
      </c>
      <c r="G49" s="238">
        <v>45838</v>
      </c>
      <c r="H49">
        <v>4</v>
      </c>
      <c r="I49" t="s">
        <v>188</v>
      </c>
      <c r="J49" t="s">
        <v>927</v>
      </c>
      <c r="K49" t="s">
        <v>208</v>
      </c>
      <c r="L49" t="s">
        <v>221</v>
      </c>
      <c r="M49" t="s">
        <v>48</v>
      </c>
      <c r="N49" t="s">
        <v>294</v>
      </c>
      <c r="O49" t="s">
        <v>116</v>
      </c>
      <c r="P49">
        <v>1.186389642</v>
      </c>
      <c r="Q49"/>
      <c r="R49"/>
      <c r="S49" t="s">
        <v>928</v>
      </c>
    </row>
    <row r="50" spans="1:19" hidden="1" x14ac:dyDescent="0.2">
      <c r="A50" s="162" t="str">
        <f>"FY"&amp;(YEAR(Table4_1[[#This Row],[Date]])-1)&amp;"/"&amp;(YEAR(Table4_1[[#This Row],[Date]])-2000)</f>
        <v>FY2024/25</v>
      </c>
      <c r="B50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50" s="162" t="str">
        <f>Table4_1[[#This Row],[Licensee]]&amp;" "&amp;Table4_1[[#This Row],[Licence]]</f>
        <v>Eglinton Village Energy EDL10</v>
      </c>
      <c r="D50" s="162" t="str">
        <f t="shared" si="0"/>
        <v>FY2024/25_FC8iii_Eglinton Village Energy EDL10</v>
      </c>
      <c r="E50" s="164">
        <f>IF(ISNUMBER(Table4_1[[#This Row],[Value]]),Table4_1[[#This Row],[Value]],IF(ISNUMBER(Table4_1[[#This Row],[$ Value]]),Table4_1[[#This Row],[$ Value]],Table4_1[[#This Row],[% Value]]))</f>
        <v>1.186389642</v>
      </c>
      <c r="G50" s="238">
        <v>45838</v>
      </c>
      <c r="H50">
        <v>4</v>
      </c>
      <c r="I50" t="s">
        <v>188</v>
      </c>
      <c r="J50" t="s">
        <v>927</v>
      </c>
      <c r="K50" t="s">
        <v>208</v>
      </c>
      <c r="L50" t="s">
        <v>221</v>
      </c>
      <c r="M50" t="s">
        <v>115</v>
      </c>
      <c r="N50" t="s">
        <v>222</v>
      </c>
      <c r="O50" t="s">
        <v>116</v>
      </c>
      <c r="P50">
        <v>1.186389642</v>
      </c>
      <c r="Q50"/>
      <c r="R50"/>
      <c r="S50" t="s">
        <v>928</v>
      </c>
    </row>
    <row r="51" spans="1:19" hidden="1" x14ac:dyDescent="0.2">
      <c r="A51" s="162" t="str">
        <f>"FY"&amp;(YEAR(Table4_1[[#This Row],[Date]])-1)&amp;"/"&amp;(YEAR(Table4_1[[#This Row],[Date]])-2000)</f>
        <v>FY2024/25</v>
      </c>
      <c r="B51" s="162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51" s="162" t="str">
        <f>Table4_1[[#This Row],[Licensee]]&amp;" "&amp;Table4_1[[#This Row],[Licence]]</f>
        <v>Eglinton Village Energy EDL10</v>
      </c>
      <c r="D51" s="162" t="str">
        <f t="shared" si="0"/>
        <v>FY2024/25_FC9_Eglinton Village Energy EDL10</v>
      </c>
      <c r="E51" s="164">
        <f>IF(ISNUMBER(Table4_1[[#This Row],[Value]]),Table4_1[[#This Row],[Value]],IF(ISNUMBER(Table4_1[[#This Row],[$ Value]]),Table4_1[[#This Row],[$ Value]],Table4_1[[#This Row],[% Value]]))</f>
        <v>24.024390239999999</v>
      </c>
      <c r="G51" s="238">
        <v>45838</v>
      </c>
      <c r="H51">
        <v>4</v>
      </c>
      <c r="I51" t="s">
        <v>188</v>
      </c>
      <c r="J51" t="s">
        <v>927</v>
      </c>
      <c r="K51" t="s">
        <v>208</v>
      </c>
      <c r="L51" t="s">
        <v>244</v>
      </c>
      <c r="M51" t="s">
        <v>115</v>
      </c>
      <c r="N51" t="s">
        <v>245</v>
      </c>
      <c r="O51" t="s">
        <v>117</v>
      </c>
      <c r="P51">
        <v>24.024390239999999</v>
      </c>
      <c r="Q51"/>
      <c r="R51"/>
      <c r="S51" t="s">
        <v>928</v>
      </c>
    </row>
    <row r="52" spans="1:19" hidden="1" x14ac:dyDescent="0.2">
      <c r="A52" s="162" t="str">
        <f>"FY"&amp;(YEAR(Table4_1[[#This Row],[Date]])-1)&amp;"/"&amp;(YEAR(Table4_1[[#This Row],[Date]])-2000)</f>
        <v>FY2024/25</v>
      </c>
      <c r="B52" s="162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52" s="162" t="str">
        <f>Table4_1[[#This Row],[Licensee]]&amp;" "&amp;Table4_1[[#This Row],[Licence]]</f>
        <v>Eglinton Village Energy EDL10</v>
      </c>
      <c r="D52" s="162" t="str">
        <f t="shared" si="0"/>
        <v>FY2024/25_FC9c_Eglinton Village Energy EDL10</v>
      </c>
      <c r="E52" s="164">
        <f>IF(ISNUMBER(Table4_1[[#This Row],[Value]]),Table4_1[[#This Row],[Value]],IF(ISNUMBER(Table4_1[[#This Row],[$ Value]]),Table4_1[[#This Row],[$ Value]],Table4_1[[#This Row],[% Value]]))</f>
        <v>24.024390239999999</v>
      </c>
      <c r="G52" s="238">
        <v>45838</v>
      </c>
      <c r="H52">
        <v>4</v>
      </c>
      <c r="I52" t="s">
        <v>188</v>
      </c>
      <c r="J52" t="s">
        <v>927</v>
      </c>
      <c r="K52" t="s">
        <v>208</v>
      </c>
      <c r="L52" t="s">
        <v>244</v>
      </c>
      <c r="M52" t="s">
        <v>48</v>
      </c>
      <c r="N52" t="s">
        <v>355</v>
      </c>
      <c r="O52" t="s">
        <v>117</v>
      </c>
      <c r="P52">
        <v>24.024390239999999</v>
      </c>
      <c r="Q52"/>
      <c r="R52"/>
      <c r="S52" t="s">
        <v>928</v>
      </c>
    </row>
    <row r="53" spans="1:19" hidden="1" x14ac:dyDescent="0.2">
      <c r="A53" s="162" t="str">
        <f>"FY"&amp;(YEAR(Table4_1[[#This Row],[Date]])-1)&amp;"/"&amp;(YEAR(Table4_1[[#This Row],[Date]])-2000)</f>
        <v>FY2024/25</v>
      </c>
      <c r="B53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53" s="162" t="str">
        <f>Table4_1[[#This Row],[Licensee]]&amp;" "&amp;Table4_1[[#This Row],[Licence]]</f>
        <v>Eglinton Village Energy EDL10</v>
      </c>
      <c r="D53" s="162" t="str">
        <f t="shared" si="0"/>
        <v>FY2024/25_NQR1_Eglinton Village Energy EDL10</v>
      </c>
      <c r="E53" s="164">
        <f>IF(ISNUMBER(Table4_1[[#This Row],[Value]]),Table4_1[[#This Row],[Value]],IF(ISNUMBER(Table4_1[[#This Row],[$ Value]]),Table4_1[[#This Row],[$ Value]],Table4_1[[#This Row],[% Value]]))</f>
        <v>0</v>
      </c>
      <c r="G53" s="238">
        <v>45838</v>
      </c>
      <c r="H53">
        <v>4</v>
      </c>
      <c r="I53" t="s">
        <v>188</v>
      </c>
      <c r="J53" t="s">
        <v>927</v>
      </c>
      <c r="K53" t="s">
        <v>208</v>
      </c>
      <c r="L53" t="s">
        <v>464</v>
      </c>
      <c r="M53" t="s">
        <v>465</v>
      </c>
      <c r="N53" t="s">
        <v>466</v>
      </c>
      <c r="O53" t="s">
        <v>191</v>
      </c>
      <c r="P53">
        <v>0</v>
      </c>
      <c r="Q53"/>
      <c r="R53"/>
      <c r="S53" t="s">
        <v>928</v>
      </c>
    </row>
    <row r="54" spans="1:19" hidden="1" x14ac:dyDescent="0.2">
      <c r="A54" s="162" t="str">
        <f>"FY"&amp;(YEAR(Table4_1[[#This Row],[Date]])-1)&amp;"/"&amp;(YEAR(Table4_1[[#This Row],[Date]])-2000)</f>
        <v>FY2024/25</v>
      </c>
      <c r="B54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54" s="162" t="str">
        <f>Table4_1[[#This Row],[Licensee]]&amp;" "&amp;Table4_1[[#This Row],[Licence]]</f>
        <v>Eglinton Village Energy EDL10</v>
      </c>
      <c r="D54" s="162" t="str">
        <f t="shared" si="0"/>
        <v>FY2024/25_NQR10_Eglinton Village Energy EDL10</v>
      </c>
      <c r="E54" s="164">
        <f>IF(ISNUMBER(Table4_1[[#This Row],[Value]]),Table4_1[[#This Row],[Value]],IF(ISNUMBER(Table4_1[[#This Row],[$ Value]]),Table4_1[[#This Row],[$ Value]],Table4_1[[#This Row],[% Value]]))</f>
        <v>0</v>
      </c>
      <c r="G54" s="238">
        <v>45838</v>
      </c>
      <c r="H54">
        <v>4</v>
      </c>
      <c r="I54" t="s">
        <v>188</v>
      </c>
      <c r="J54" t="s">
        <v>927</v>
      </c>
      <c r="K54" t="s">
        <v>37</v>
      </c>
      <c r="L54"/>
      <c r="M54" t="s">
        <v>452</v>
      </c>
      <c r="N54" t="s">
        <v>451</v>
      </c>
      <c r="O54" t="s">
        <v>191</v>
      </c>
      <c r="P54">
        <v>0</v>
      </c>
      <c r="Q54"/>
      <c r="R54"/>
      <c r="S54" t="s">
        <v>928</v>
      </c>
    </row>
    <row r="55" spans="1:19" hidden="1" x14ac:dyDescent="0.2">
      <c r="A55" s="162" t="str">
        <f>"FY"&amp;(YEAR(Table4_1[[#This Row],[Date]])-1)&amp;"/"&amp;(YEAR(Table4_1[[#This Row],[Date]])-2000)</f>
        <v>FY2024/25</v>
      </c>
      <c r="B55" s="162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55" s="162" t="str">
        <f>Table4_1[[#This Row],[Licensee]]&amp;" "&amp;Table4_1[[#This Row],[Licence]]</f>
        <v>Eglinton Village Energy EDL10</v>
      </c>
      <c r="D55" s="162" t="str">
        <f t="shared" si="0"/>
        <v>FY2024/25_NQR10a_Eglinton Village Energy EDL10</v>
      </c>
      <c r="E55" s="164">
        <f>IF(ISNUMBER(Table4_1[[#This Row],[Value]]),Table4_1[[#This Row],[Value]],IF(ISNUMBER(Table4_1[[#This Row],[$ Value]]),Table4_1[[#This Row],[$ Value]],Table4_1[[#This Row],[% Value]]))</f>
        <v>0</v>
      </c>
      <c r="G55" s="238">
        <v>45838</v>
      </c>
      <c r="H55">
        <v>4</v>
      </c>
      <c r="I55" t="s">
        <v>188</v>
      </c>
      <c r="J55" t="s">
        <v>927</v>
      </c>
      <c r="K55" t="s">
        <v>37</v>
      </c>
      <c r="L55"/>
      <c r="M55" t="s">
        <v>450</v>
      </c>
      <c r="N55" t="s">
        <v>451</v>
      </c>
      <c r="O55" t="s">
        <v>194</v>
      </c>
      <c r="P55"/>
      <c r="Q55"/>
      <c r="R55">
        <v>0</v>
      </c>
      <c r="S55" t="s">
        <v>928</v>
      </c>
    </row>
    <row r="56" spans="1:19" hidden="1" x14ac:dyDescent="0.2">
      <c r="A56" s="162" t="str">
        <f>"FY"&amp;(YEAR(Table4_1[[#This Row],[Date]])-1)&amp;"/"&amp;(YEAR(Table4_1[[#This Row],[Date]])-2000)</f>
        <v>FY2024/25</v>
      </c>
      <c r="B56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56" s="162" t="str">
        <f>Table4_1[[#This Row],[Licensee]]&amp;" "&amp;Table4_1[[#This Row],[Licence]]</f>
        <v>Eglinton Village Energy EDL10</v>
      </c>
      <c r="D56" s="162" t="str">
        <f t="shared" si="0"/>
        <v>FY2024/25_NQR11_Eglinton Village Energy EDL10</v>
      </c>
      <c r="E56" s="164">
        <f>IF(ISNUMBER(Table4_1[[#This Row],[Value]]),Table4_1[[#This Row],[Value]],IF(ISNUMBER(Table4_1[[#This Row],[$ Value]]),Table4_1[[#This Row],[$ Value]],Table4_1[[#This Row],[% Value]]))</f>
        <v>0</v>
      </c>
      <c r="G56" s="238">
        <v>45838</v>
      </c>
      <c r="H56">
        <v>4</v>
      </c>
      <c r="I56" t="s">
        <v>188</v>
      </c>
      <c r="J56" t="s">
        <v>927</v>
      </c>
      <c r="K56" t="s">
        <v>37</v>
      </c>
      <c r="L56"/>
      <c r="M56" t="s">
        <v>448</v>
      </c>
      <c r="N56" t="s">
        <v>447</v>
      </c>
      <c r="O56" t="s">
        <v>191</v>
      </c>
      <c r="P56">
        <v>0</v>
      </c>
      <c r="Q56"/>
      <c r="R56"/>
      <c r="S56" t="s">
        <v>928</v>
      </c>
    </row>
    <row r="57" spans="1:19" hidden="1" x14ac:dyDescent="0.2">
      <c r="A57" s="162" t="str">
        <f>"FY"&amp;(YEAR(Table4_1[[#This Row],[Date]])-1)&amp;"/"&amp;(YEAR(Table4_1[[#This Row],[Date]])-2000)</f>
        <v>FY2024/25</v>
      </c>
      <c r="B57" s="162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57" s="162" t="str">
        <f>Table4_1[[#This Row],[Licensee]]&amp;" "&amp;Table4_1[[#This Row],[Licence]]</f>
        <v>Eglinton Village Energy EDL10</v>
      </c>
      <c r="D57" s="162" t="str">
        <f t="shared" si="0"/>
        <v>FY2024/25_NQR11a_Eglinton Village Energy EDL10</v>
      </c>
      <c r="E57" s="164">
        <f>IF(ISNUMBER(Table4_1[[#This Row],[Value]]),Table4_1[[#This Row],[Value]],IF(ISNUMBER(Table4_1[[#This Row],[$ Value]]),Table4_1[[#This Row],[$ Value]],Table4_1[[#This Row],[% Value]]))</f>
        <v>0</v>
      </c>
      <c r="G57" s="238">
        <v>45838</v>
      </c>
      <c r="H57">
        <v>4</v>
      </c>
      <c r="I57" t="s">
        <v>188</v>
      </c>
      <c r="J57" t="s">
        <v>927</v>
      </c>
      <c r="K57" t="s">
        <v>37</v>
      </c>
      <c r="L57"/>
      <c r="M57" t="s">
        <v>446</v>
      </c>
      <c r="N57" t="s">
        <v>447</v>
      </c>
      <c r="O57" t="s">
        <v>194</v>
      </c>
      <c r="P57"/>
      <c r="Q57"/>
      <c r="R57">
        <v>0</v>
      </c>
      <c r="S57" t="s">
        <v>928</v>
      </c>
    </row>
    <row r="58" spans="1:19" hidden="1" x14ac:dyDescent="0.2">
      <c r="A58" s="162" t="str">
        <f>"FY"&amp;(YEAR(Table4_1[[#This Row],[Date]])-1)&amp;"/"&amp;(YEAR(Table4_1[[#This Row],[Date]])-2000)</f>
        <v>FY2024/25</v>
      </c>
      <c r="B58" s="162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58" s="162" t="str">
        <f>Table4_1[[#This Row],[Licensee]]&amp;" "&amp;Table4_1[[#This Row],[Licence]]</f>
        <v>Eglinton Village Energy EDL10</v>
      </c>
      <c r="D58" s="162" t="str">
        <f t="shared" si="0"/>
        <v>FY2024/25_NQR12ci_Eglinton Village Energy EDL10</v>
      </c>
      <c r="E58" s="164">
        <f>IF(ISNUMBER(Table4_1[[#This Row],[Value]]),Table4_1[[#This Row],[Value]],IF(ISNUMBER(Table4_1[[#This Row],[$ Value]]),Table4_1[[#This Row],[$ Value]],Table4_1[[#This Row],[% Value]]))</f>
        <v>39</v>
      </c>
      <c r="G58" s="238">
        <v>45838</v>
      </c>
      <c r="H58">
        <v>4</v>
      </c>
      <c r="I58" t="s">
        <v>188</v>
      </c>
      <c r="J58" t="s">
        <v>927</v>
      </c>
      <c r="K58" t="s">
        <v>299</v>
      </c>
      <c r="L58" t="s">
        <v>300</v>
      </c>
      <c r="M58" t="s">
        <v>359</v>
      </c>
      <c r="N58" t="s">
        <v>326</v>
      </c>
      <c r="O58" t="s">
        <v>191</v>
      </c>
      <c r="P58">
        <v>39</v>
      </c>
      <c r="Q58"/>
      <c r="R58"/>
      <c r="S58" t="s">
        <v>928</v>
      </c>
    </row>
    <row r="59" spans="1:19" hidden="1" x14ac:dyDescent="0.2">
      <c r="A59" s="162" t="str">
        <f>"FY"&amp;(YEAR(Table4_1[[#This Row],[Date]])-1)&amp;"/"&amp;(YEAR(Table4_1[[#This Row],[Date]])-2000)</f>
        <v>FY2024/25</v>
      </c>
      <c r="B59" s="162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59" s="162" t="str">
        <f>Table4_1[[#This Row],[Licensee]]&amp;" "&amp;Table4_1[[#This Row],[Licence]]</f>
        <v>Eglinton Village Energy EDL10</v>
      </c>
      <c r="D59" s="162" t="str">
        <f t="shared" si="0"/>
        <v>FY2024/25_NQR12cii_Eglinton Village Energy EDL10</v>
      </c>
      <c r="E59" s="164">
        <f>IF(ISNUMBER(Table4_1[[#This Row],[Value]]),Table4_1[[#This Row],[Value]],IF(ISNUMBER(Table4_1[[#This Row],[$ Value]]),Table4_1[[#This Row],[$ Value]],Table4_1[[#This Row],[% Value]]))</f>
        <v>2</v>
      </c>
      <c r="G59" s="238">
        <v>45838</v>
      </c>
      <c r="H59">
        <v>4</v>
      </c>
      <c r="I59" t="s">
        <v>188</v>
      </c>
      <c r="J59" t="s">
        <v>927</v>
      </c>
      <c r="K59" t="s">
        <v>299</v>
      </c>
      <c r="L59" t="s">
        <v>300</v>
      </c>
      <c r="M59" t="s">
        <v>325</v>
      </c>
      <c r="N59" t="s">
        <v>326</v>
      </c>
      <c r="O59" t="s">
        <v>191</v>
      </c>
      <c r="P59">
        <v>2</v>
      </c>
      <c r="Q59"/>
      <c r="R59"/>
      <c r="S59" t="s">
        <v>928</v>
      </c>
    </row>
    <row r="60" spans="1:19" hidden="1" x14ac:dyDescent="0.2">
      <c r="A60" s="162" t="str">
        <f>"FY"&amp;(YEAR(Table4_1[[#This Row],[Date]])-1)&amp;"/"&amp;(YEAR(Table4_1[[#This Row],[Date]])-2000)</f>
        <v>FY2024/25</v>
      </c>
      <c r="B60" s="162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60" s="162" t="str">
        <f>Table4_1[[#This Row],[Licensee]]&amp;" "&amp;Table4_1[[#This Row],[Licence]]</f>
        <v>Eglinton Village Energy EDL10</v>
      </c>
      <c r="D60" s="162" t="str">
        <f t="shared" si="0"/>
        <v>FY2024/25_NQR12cv_Eglinton Village Energy EDL10</v>
      </c>
      <c r="E60" s="164">
        <f>IF(ISNUMBER(Table4_1[[#This Row],[Value]]),Table4_1[[#This Row],[Value]],IF(ISNUMBER(Table4_1[[#This Row],[$ Value]]),Table4_1[[#This Row],[$ Value]],Table4_1[[#This Row],[% Value]]))</f>
        <v>40</v>
      </c>
      <c r="G60" s="238">
        <v>45838</v>
      </c>
      <c r="H60">
        <v>4</v>
      </c>
      <c r="I60" t="s">
        <v>188</v>
      </c>
      <c r="J60" t="s">
        <v>927</v>
      </c>
      <c r="K60" t="s">
        <v>299</v>
      </c>
      <c r="L60" t="s">
        <v>327</v>
      </c>
      <c r="M60" t="s">
        <v>48</v>
      </c>
      <c r="N60" t="s">
        <v>328</v>
      </c>
      <c r="O60" t="s">
        <v>191</v>
      </c>
      <c r="P60">
        <v>40</v>
      </c>
      <c r="Q60"/>
      <c r="R60"/>
      <c r="S60" t="s">
        <v>928</v>
      </c>
    </row>
    <row r="61" spans="1:19" hidden="1" x14ac:dyDescent="0.2">
      <c r="A61" s="162" t="str">
        <f>"FY"&amp;(YEAR(Table4_1[[#This Row],[Date]])-1)&amp;"/"&amp;(YEAR(Table4_1[[#This Row],[Date]])-2000)</f>
        <v>FY2024/25</v>
      </c>
      <c r="B61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61" s="162" t="str">
        <f>Table4_1[[#This Row],[Licensee]]&amp;" "&amp;Table4_1[[#This Row],[Licence]]</f>
        <v>Eglinton Village Energy EDL10</v>
      </c>
      <c r="D61" s="162" t="str">
        <f t="shared" si="0"/>
        <v>FY2024/25_NQR13c_Eglinton Village Energy EDL10</v>
      </c>
      <c r="E61" s="164">
        <f>IF(ISNUMBER(Table4_1[[#This Row],[Value]]),Table4_1[[#This Row],[Value]],IF(ISNUMBER(Table4_1[[#This Row],[$ Value]]),Table4_1[[#This Row],[$ Value]],Table4_1[[#This Row],[% Value]]))</f>
        <v>1</v>
      </c>
      <c r="G61" s="238">
        <v>45838</v>
      </c>
      <c r="H61">
        <v>4</v>
      </c>
      <c r="I61" t="s">
        <v>188</v>
      </c>
      <c r="J61" t="s">
        <v>927</v>
      </c>
      <c r="K61" t="s">
        <v>299</v>
      </c>
      <c r="L61" t="s">
        <v>56</v>
      </c>
      <c r="M61" t="s">
        <v>48</v>
      </c>
      <c r="N61" t="s">
        <v>302</v>
      </c>
      <c r="O61" t="s">
        <v>191</v>
      </c>
      <c r="P61">
        <v>1</v>
      </c>
      <c r="Q61"/>
      <c r="R61"/>
      <c r="S61" t="s">
        <v>928</v>
      </c>
    </row>
    <row r="62" spans="1:19" hidden="1" x14ac:dyDescent="0.2">
      <c r="A62" s="162" t="str">
        <f>"FY"&amp;(YEAR(Table4_1[[#This Row],[Date]])-1)&amp;"/"&amp;(YEAR(Table4_1[[#This Row],[Date]])-2000)</f>
        <v>FY2024/25</v>
      </c>
      <c r="B62" s="162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62" s="162" t="str">
        <f>Table4_1[[#This Row],[Licensee]]&amp;" "&amp;Table4_1[[#This Row],[Licence]]</f>
        <v>Eglinton Village Energy EDL10</v>
      </c>
      <c r="D62" s="162" t="str">
        <f t="shared" si="0"/>
        <v>FY2024/25_NQR14ci_Eglinton Village Energy EDL10</v>
      </c>
      <c r="E62" s="164">
        <f>IF(ISNUMBER(Table4_1[[#This Row],[Value]]),Table4_1[[#This Row],[Value]],IF(ISNUMBER(Table4_1[[#This Row],[$ Value]]),Table4_1[[#This Row],[$ Value]],Table4_1[[#This Row],[% Value]]))</f>
        <v>8.4410000000000006E-3</v>
      </c>
      <c r="G62" s="238">
        <v>45838</v>
      </c>
      <c r="H62">
        <v>4</v>
      </c>
      <c r="I62" t="s">
        <v>188</v>
      </c>
      <c r="J62" t="s">
        <v>927</v>
      </c>
      <c r="K62" t="s">
        <v>299</v>
      </c>
      <c r="L62" t="s">
        <v>329</v>
      </c>
      <c r="M62" t="s">
        <v>48</v>
      </c>
      <c r="N62" t="s">
        <v>330</v>
      </c>
      <c r="O62" t="s">
        <v>59</v>
      </c>
      <c r="P62">
        <v>8.4410000000000006E-3</v>
      </c>
      <c r="Q62"/>
      <c r="R62"/>
      <c r="S62" t="s">
        <v>928</v>
      </c>
    </row>
    <row r="63" spans="1:19" hidden="1" x14ac:dyDescent="0.2">
      <c r="A63" s="162" t="str">
        <f>"FY"&amp;(YEAR(Table4_1[[#This Row],[Date]])-1)&amp;"/"&amp;(YEAR(Table4_1[[#This Row],[Date]])-2000)</f>
        <v>FY2024/25</v>
      </c>
      <c r="B63" s="162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63" s="162" t="str">
        <f>Table4_1[[#This Row],[Licensee]]&amp;" "&amp;Table4_1[[#This Row],[Licence]]</f>
        <v>Eglinton Village Energy EDL10</v>
      </c>
      <c r="D63" s="162" t="str">
        <f t="shared" si="0"/>
        <v>FY2024/25_NQR14cii_Eglinton Village Energy EDL10</v>
      </c>
      <c r="E63" s="164">
        <f>IF(ISNUMBER(Table4_1[[#This Row],[Value]]),Table4_1[[#This Row],[Value]],IF(ISNUMBER(Table4_1[[#This Row],[$ Value]]),Table4_1[[#This Row],[$ Value]],Table4_1[[#This Row],[% Value]]))</f>
        <v>2.0300000000000001E-3</v>
      </c>
      <c r="G63" s="238">
        <v>45838</v>
      </c>
      <c r="H63">
        <v>4</v>
      </c>
      <c r="I63" t="s">
        <v>188</v>
      </c>
      <c r="J63" t="s">
        <v>927</v>
      </c>
      <c r="K63" t="s">
        <v>299</v>
      </c>
      <c r="L63" t="s">
        <v>331</v>
      </c>
      <c r="M63" t="s">
        <v>48</v>
      </c>
      <c r="N63" t="s">
        <v>330</v>
      </c>
      <c r="O63" t="s">
        <v>59</v>
      </c>
      <c r="P63">
        <v>2.0300000000000001E-3</v>
      </c>
      <c r="Q63"/>
      <c r="R63"/>
      <c r="S63" t="s">
        <v>928</v>
      </c>
    </row>
    <row r="64" spans="1:19" hidden="1" x14ac:dyDescent="0.2">
      <c r="A64" s="162" t="str">
        <f>"FY"&amp;(YEAR(Table4_1[[#This Row],[Date]])-1)&amp;"/"&amp;(YEAR(Table4_1[[#This Row],[Date]])-2000)</f>
        <v>FY2024/25</v>
      </c>
      <c r="B64" s="162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64" s="162" t="str">
        <f>Table4_1[[#This Row],[Licensee]]&amp;" "&amp;Table4_1[[#This Row],[Licence]]</f>
        <v>Eglinton Village Energy EDL10</v>
      </c>
      <c r="D64" s="162" t="str">
        <f t="shared" si="0"/>
        <v>FY2024/25_NQR14cv_Eglinton Village Energy EDL10</v>
      </c>
      <c r="E64" s="164">
        <f>IF(ISNUMBER(Table4_1[[#This Row],[Value]]),Table4_1[[#This Row],[Value]],IF(ISNUMBER(Table4_1[[#This Row],[$ Value]]),Table4_1[[#This Row],[$ Value]],Table4_1[[#This Row],[% Value]]))</f>
        <v>1.0470999999999999E-2</v>
      </c>
      <c r="G64" s="238">
        <v>45838</v>
      </c>
      <c r="H64">
        <v>4</v>
      </c>
      <c r="I64" t="s">
        <v>188</v>
      </c>
      <c r="J64" t="s">
        <v>927</v>
      </c>
      <c r="K64" t="s">
        <v>299</v>
      </c>
      <c r="L64" t="s">
        <v>335</v>
      </c>
      <c r="M64" t="s">
        <v>48</v>
      </c>
      <c r="N64" t="s">
        <v>333</v>
      </c>
      <c r="O64" t="s">
        <v>59</v>
      </c>
      <c r="P64">
        <v>1.0470999999999999E-2</v>
      </c>
      <c r="Q64"/>
      <c r="R64"/>
      <c r="S64" t="s">
        <v>928</v>
      </c>
    </row>
    <row r="65" spans="1:19" hidden="1" x14ac:dyDescent="0.2">
      <c r="A65" s="162" t="str">
        <f>"FY"&amp;(YEAR(Table4_1[[#This Row],[Date]])-1)&amp;"/"&amp;(YEAR(Table4_1[[#This Row],[Date]])-2000)</f>
        <v>FY2024/25</v>
      </c>
      <c r="B65" s="162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65" s="162" t="str">
        <f>Table4_1[[#This Row],[Licensee]]&amp;" "&amp;Table4_1[[#This Row],[Licence]]</f>
        <v>Eglinton Village Energy EDL10</v>
      </c>
      <c r="D65" s="162" t="str">
        <f t="shared" si="0"/>
        <v>FY2024/25_NQR15civ_Eglinton Village Energy EDL10</v>
      </c>
      <c r="E65" s="164">
        <f>IF(ISNUMBER(Table4_1[[#This Row],[Value]]),Table4_1[[#This Row],[Value]],IF(ISNUMBER(Table4_1[[#This Row],[$ Value]]),Table4_1[[#This Row],[$ Value]],Table4_1[[#This Row],[% Value]]))</f>
        <v>0.56999999999999995</v>
      </c>
      <c r="G65" s="238">
        <v>45838</v>
      </c>
      <c r="H65">
        <v>4</v>
      </c>
      <c r="I65" t="s">
        <v>188</v>
      </c>
      <c r="J65" t="s">
        <v>927</v>
      </c>
      <c r="K65" t="s">
        <v>299</v>
      </c>
      <c r="L65" t="s">
        <v>338</v>
      </c>
      <c r="M65" t="s">
        <v>48</v>
      </c>
      <c r="N65" t="s">
        <v>337</v>
      </c>
      <c r="O65" t="s">
        <v>64</v>
      </c>
      <c r="P65">
        <v>0.56999999999999995</v>
      </c>
      <c r="Q65"/>
      <c r="R65"/>
      <c r="S65" t="s">
        <v>928</v>
      </c>
    </row>
    <row r="66" spans="1:19" hidden="1" x14ac:dyDescent="0.2">
      <c r="A66" s="162" t="str">
        <f>"FY"&amp;(YEAR(Table4_1[[#This Row],[Date]])-1)&amp;"/"&amp;(YEAR(Table4_1[[#This Row],[Date]])-2000)</f>
        <v>FY2024/25</v>
      </c>
      <c r="B66" s="162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66" s="162" t="str">
        <f>Table4_1[[#This Row],[Licensee]]&amp;" "&amp;Table4_1[[#This Row],[Licence]]</f>
        <v>Eglinton Village Energy EDL10</v>
      </c>
      <c r="D66" s="162" t="str">
        <f t="shared" si="0"/>
        <v>FY2024/25_NQR15cv_Eglinton Village Energy EDL10</v>
      </c>
      <c r="E66" s="164">
        <f>IF(ISNUMBER(Table4_1[[#This Row],[Value]]),Table4_1[[#This Row],[Value]],IF(ISNUMBER(Table4_1[[#This Row],[$ Value]]),Table4_1[[#This Row],[$ Value]],Table4_1[[#This Row],[% Value]]))</f>
        <v>2.5</v>
      </c>
      <c r="G66" s="238">
        <v>45838</v>
      </c>
      <c r="H66">
        <v>4</v>
      </c>
      <c r="I66" t="s">
        <v>188</v>
      </c>
      <c r="J66" t="s">
        <v>927</v>
      </c>
      <c r="K66" t="s">
        <v>299</v>
      </c>
      <c r="L66" t="s">
        <v>339</v>
      </c>
      <c r="M66" t="s">
        <v>48</v>
      </c>
      <c r="N66" t="s">
        <v>337</v>
      </c>
      <c r="O66" t="s">
        <v>64</v>
      </c>
      <c r="P66">
        <v>2.5</v>
      </c>
      <c r="Q66"/>
      <c r="R66"/>
      <c r="S66" t="s">
        <v>928</v>
      </c>
    </row>
    <row r="67" spans="1:19" hidden="1" x14ac:dyDescent="0.2">
      <c r="A67" s="162" t="str">
        <f>"FY"&amp;(YEAR(Table4_1[[#This Row],[Date]])-1)&amp;"/"&amp;(YEAR(Table4_1[[#This Row],[Date]])-2000)</f>
        <v>FY2024/25</v>
      </c>
      <c r="B67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67" s="162" t="str">
        <f>Table4_1[[#This Row],[Licensee]]&amp;" "&amp;Table4_1[[#This Row],[Licence]]</f>
        <v>Eglinton Village Energy EDL10</v>
      </c>
      <c r="D67" s="162" t="str">
        <f t="shared" ref="D67:D130" si="1">A67&amp;"_"&amp;B67&amp;"_"&amp;C67</f>
        <v>FY2024/25_NQR15cvi_Eglinton Village Energy EDL10</v>
      </c>
      <c r="E67" s="164">
        <f>IF(ISNUMBER(Table4_1[[#This Row],[Value]]),Table4_1[[#This Row],[Value]],IF(ISNUMBER(Table4_1[[#This Row],[$ Value]]),Table4_1[[#This Row],[$ Value]],Table4_1[[#This Row],[% Value]]))</f>
        <v>0.1</v>
      </c>
      <c r="G67" s="238">
        <v>45838</v>
      </c>
      <c r="H67">
        <v>4</v>
      </c>
      <c r="I67" t="s">
        <v>188</v>
      </c>
      <c r="J67" t="s">
        <v>927</v>
      </c>
      <c r="K67" t="s">
        <v>299</v>
      </c>
      <c r="L67" t="s">
        <v>305</v>
      </c>
      <c r="M67" t="s">
        <v>48</v>
      </c>
      <c r="N67" t="s">
        <v>304</v>
      </c>
      <c r="O67" t="s">
        <v>64</v>
      </c>
      <c r="P67">
        <v>0.1</v>
      </c>
      <c r="Q67"/>
      <c r="R67"/>
      <c r="S67" t="s">
        <v>928</v>
      </c>
    </row>
    <row r="68" spans="1:19" hidden="1" x14ac:dyDescent="0.2">
      <c r="A68" s="162" t="str">
        <f>"FY"&amp;(YEAR(Table4_1[[#This Row],[Date]])-1)&amp;"/"&amp;(YEAR(Table4_1[[#This Row],[Date]])-2000)</f>
        <v>FY2024/25</v>
      </c>
      <c r="B68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68" s="162" t="str">
        <f>Table4_1[[#This Row],[Licensee]]&amp;" "&amp;Table4_1[[#This Row],[Licence]]</f>
        <v>Eglinton Village Energy EDL10</v>
      </c>
      <c r="D68" s="162" t="str">
        <f t="shared" si="1"/>
        <v>FY2024/25_NQR15cvii_Eglinton Village Energy EDL10</v>
      </c>
      <c r="E68" s="164">
        <f>IF(ISNUMBER(Table4_1[[#This Row],[Value]]),Table4_1[[#This Row],[Value]],IF(ISNUMBER(Table4_1[[#This Row],[$ Value]]),Table4_1[[#This Row],[$ Value]],Table4_1[[#This Row],[% Value]]))</f>
        <v>0</v>
      </c>
      <c r="G68" s="238">
        <v>45838</v>
      </c>
      <c r="H68">
        <v>4</v>
      </c>
      <c r="I68" t="s">
        <v>188</v>
      </c>
      <c r="J68" t="s">
        <v>927</v>
      </c>
      <c r="K68" t="s">
        <v>299</v>
      </c>
      <c r="L68" t="s">
        <v>303</v>
      </c>
      <c r="M68" t="s">
        <v>48</v>
      </c>
      <c r="N68" t="s">
        <v>304</v>
      </c>
      <c r="O68" t="s">
        <v>64</v>
      </c>
      <c r="P68">
        <v>0</v>
      </c>
      <c r="Q68"/>
      <c r="R68"/>
      <c r="S68" t="s">
        <v>928</v>
      </c>
    </row>
    <row r="69" spans="1:19" hidden="1" x14ac:dyDescent="0.2">
      <c r="A69" s="162" t="str">
        <f>"FY"&amp;(YEAR(Table4_1[[#This Row],[Date]])-1)&amp;"/"&amp;(YEAR(Table4_1[[#This Row],[Date]])-2000)</f>
        <v>FY2024/25</v>
      </c>
      <c r="B69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69" s="162" t="str">
        <f>Table4_1[[#This Row],[Licensee]]&amp;" "&amp;Table4_1[[#This Row],[Licence]]</f>
        <v>Eglinton Village Energy EDL10</v>
      </c>
      <c r="D69" s="162" t="str">
        <f t="shared" si="1"/>
        <v>FY2024/25_NQR16aii_Eglinton Village Energy EDL10</v>
      </c>
      <c r="E69" s="164">
        <f>IF(ISNUMBER(Table4_1[[#This Row],[Value]]),Table4_1[[#This Row],[Value]],IF(ISNUMBER(Table4_1[[#This Row],[$ Value]]),Table4_1[[#This Row],[$ Value]],Table4_1[[#This Row],[% Value]]))</f>
        <v>3</v>
      </c>
      <c r="G69" s="238">
        <v>45838</v>
      </c>
      <c r="H69">
        <v>4</v>
      </c>
      <c r="I69" t="s">
        <v>188</v>
      </c>
      <c r="J69" t="s">
        <v>927</v>
      </c>
      <c r="K69" t="s">
        <v>299</v>
      </c>
      <c r="L69" t="s">
        <v>415</v>
      </c>
      <c r="M69" t="s">
        <v>520</v>
      </c>
      <c r="N69" t="s">
        <v>417</v>
      </c>
      <c r="O69" t="s">
        <v>191</v>
      </c>
      <c r="P69">
        <v>3</v>
      </c>
      <c r="Q69"/>
      <c r="R69"/>
      <c r="S69" t="s">
        <v>928</v>
      </c>
    </row>
    <row r="70" spans="1:19" hidden="1" x14ac:dyDescent="0.2">
      <c r="A70" s="162" t="str">
        <f>"FY"&amp;(YEAR(Table4_1[[#This Row],[Date]])-1)&amp;"/"&amp;(YEAR(Table4_1[[#This Row],[Date]])-2000)</f>
        <v>FY2024/25</v>
      </c>
      <c r="B70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70" s="162" t="str">
        <f>Table4_1[[#This Row],[Licensee]]&amp;" "&amp;Table4_1[[#This Row],[Licence]]</f>
        <v>Eglinton Village Energy EDL10</v>
      </c>
      <c r="D70" s="162" t="str">
        <f t="shared" si="1"/>
        <v>FY2024/25_NQR16bii_Eglinton Village Energy EDL10</v>
      </c>
      <c r="E70" s="164">
        <f>IF(ISNUMBER(Table4_1[[#This Row],[Value]]),Table4_1[[#This Row],[Value]],IF(ISNUMBER(Table4_1[[#This Row],[$ Value]]),Table4_1[[#This Row],[$ Value]],Table4_1[[#This Row],[% Value]]))</f>
        <v>2.63</v>
      </c>
      <c r="G70" s="238">
        <v>45838</v>
      </c>
      <c r="H70">
        <v>4</v>
      </c>
      <c r="I70" t="s">
        <v>188</v>
      </c>
      <c r="J70" t="s">
        <v>927</v>
      </c>
      <c r="K70" t="s">
        <v>299</v>
      </c>
      <c r="L70" t="s">
        <v>420</v>
      </c>
      <c r="M70" t="s">
        <v>520</v>
      </c>
      <c r="N70" t="s">
        <v>418</v>
      </c>
      <c r="O70" t="s">
        <v>71</v>
      </c>
      <c r="P70">
        <v>2.63</v>
      </c>
      <c r="Q70"/>
      <c r="R70"/>
      <c r="S70" t="s">
        <v>928</v>
      </c>
    </row>
    <row r="71" spans="1:19" hidden="1" x14ac:dyDescent="0.2">
      <c r="A71" s="162" t="str">
        <f>"FY"&amp;(YEAR(Table4_1[[#This Row],[Date]])-1)&amp;"/"&amp;(YEAR(Table4_1[[#This Row],[Date]])-2000)</f>
        <v>FY2024/25</v>
      </c>
      <c r="B71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71" s="162" t="str">
        <f>Table4_1[[#This Row],[Licensee]]&amp;" "&amp;Table4_1[[#This Row],[Licence]]</f>
        <v>Eglinton Village Energy EDL10</v>
      </c>
      <c r="D71" s="162" t="str">
        <f t="shared" si="1"/>
        <v>FY2024/25_NQR17_Eglinton Village Energy EDL10</v>
      </c>
      <c r="E71" s="164">
        <f>IF(ISNUMBER(Table4_1[[#This Row],[Value]]),Table4_1[[#This Row],[Value]],IF(ISNUMBER(Table4_1[[#This Row],[$ Value]]),Table4_1[[#This Row],[$ Value]],Table4_1[[#This Row],[% Value]]))</f>
        <v>2.5999999999999999E-2</v>
      </c>
      <c r="G71" s="238">
        <v>45838</v>
      </c>
      <c r="H71">
        <v>4</v>
      </c>
      <c r="I71" t="s">
        <v>188</v>
      </c>
      <c r="J71" t="s">
        <v>927</v>
      </c>
      <c r="K71" t="s">
        <v>299</v>
      </c>
      <c r="L71" t="s">
        <v>375</v>
      </c>
      <c r="M71" t="s">
        <v>74</v>
      </c>
      <c r="N71" t="s">
        <v>393</v>
      </c>
      <c r="O71" t="s">
        <v>190</v>
      </c>
      <c r="P71"/>
      <c r="Q71">
        <v>2.5999999999999999E-2</v>
      </c>
      <c r="R71"/>
      <c r="S71" t="s">
        <v>928</v>
      </c>
    </row>
    <row r="72" spans="1:19" hidden="1" x14ac:dyDescent="0.2">
      <c r="A72" s="162" t="str">
        <f>"FY"&amp;(YEAR(Table4_1[[#This Row],[Date]])-1)&amp;"/"&amp;(YEAR(Table4_1[[#This Row],[Date]])-2000)</f>
        <v>FY2024/25</v>
      </c>
      <c r="B72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72" s="162" t="str">
        <f>Table4_1[[#This Row],[Licensee]]&amp;" "&amp;Table4_1[[#This Row],[Licence]]</f>
        <v>Eglinton Village Energy EDL10</v>
      </c>
      <c r="D72" s="162" t="str">
        <f t="shared" si="1"/>
        <v>FY2024/25_NQR18_Eglinton Village Energy EDL10</v>
      </c>
      <c r="E72" s="164">
        <f>IF(ISNUMBER(Table4_1[[#This Row],[Value]]),Table4_1[[#This Row],[Value]],IF(ISNUMBER(Table4_1[[#This Row],[$ Value]]),Table4_1[[#This Row],[$ Value]],Table4_1[[#This Row],[% Value]]))</f>
        <v>0.86</v>
      </c>
      <c r="G72" s="238">
        <v>45838</v>
      </c>
      <c r="H72">
        <v>4</v>
      </c>
      <c r="I72" t="s">
        <v>188</v>
      </c>
      <c r="J72" t="s">
        <v>927</v>
      </c>
      <c r="K72" t="s">
        <v>299</v>
      </c>
      <c r="L72" t="s">
        <v>67</v>
      </c>
      <c r="M72" t="s">
        <v>76</v>
      </c>
      <c r="N72" t="s">
        <v>423</v>
      </c>
      <c r="O72" t="s">
        <v>424</v>
      </c>
      <c r="P72">
        <v>0.86</v>
      </c>
      <c r="Q72"/>
      <c r="R72"/>
      <c r="S72" t="s">
        <v>928</v>
      </c>
    </row>
    <row r="73" spans="1:19" hidden="1" x14ac:dyDescent="0.2">
      <c r="A73" s="162" t="str">
        <f>"FY"&amp;(YEAR(Table4_1[[#This Row],[Date]])-1)&amp;"/"&amp;(YEAR(Table4_1[[#This Row],[Date]])-2000)</f>
        <v>FY2024/25</v>
      </c>
      <c r="B73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73" s="162" t="str">
        <f>Table4_1[[#This Row],[Licensee]]&amp;" "&amp;Table4_1[[#This Row],[Licence]]</f>
        <v>Eglinton Village Energy EDL10</v>
      </c>
      <c r="D73" s="162" t="str">
        <f t="shared" si="1"/>
        <v>FY2024/25_NQR19_Eglinton Village Energy EDL10</v>
      </c>
      <c r="E73" s="164">
        <f>IF(ISNUMBER(Table4_1[[#This Row],[Value]]),Table4_1[[#This Row],[Value]],IF(ISNUMBER(Table4_1[[#This Row],[$ Value]]),Table4_1[[#This Row],[$ Value]],Table4_1[[#This Row],[% Value]]))</f>
        <v>0</v>
      </c>
      <c r="G73" s="238">
        <v>45838</v>
      </c>
      <c r="H73">
        <v>4</v>
      </c>
      <c r="I73" t="s">
        <v>188</v>
      </c>
      <c r="J73" t="s">
        <v>927</v>
      </c>
      <c r="K73" t="s">
        <v>299</v>
      </c>
      <c r="L73" t="s">
        <v>67</v>
      </c>
      <c r="M73" t="s">
        <v>79</v>
      </c>
      <c r="N73" t="s">
        <v>385</v>
      </c>
      <c r="O73" t="s">
        <v>191</v>
      </c>
      <c r="P73">
        <v>0</v>
      </c>
      <c r="Q73"/>
      <c r="R73"/>
      <c r="S73" t="s">
        <v>928</v>
      </c>
    </row>
    <row r="74" spans="1:19" hidden="1" x14ac:dyDescent="0.2">
      <c r="A74" s="162" t="str">
        <f>"FY"&amp;(YEAR(Table4_1[[#This Row],[Date]])-1)&amp;"/"&amp;(YEAR(Table4_1[[#This Row],[Date]])-2000)</f>
        <v>FY2024/25</v>
      </c>
      <c r="B74" s="162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74" s="162" t="str">
        <f>Table4_1[[#This Row],[Licensee]]&amp;" "&amp;Table4_1[[#This Row],[Licence]]</f>
        <v>Eglinton Village Energy EDL10</v>
      </c>
      <c r="D74" s="162" t="str">
        <f t="shared" si="1"/>
        <v>FY2024/25_NQR1A_Eglinton Village Energy EDL10</v>
      </c>
      <c r="E74" s="164">
        <f>IF(ISNUMBER(Table4_1[[#This Row],[Value]]),Table4_1[[#This Row],[Value]],IF(ISNUMBER(Table4_1[[#This Row],[$ Value]]),Table4_1[[#This Row],[$ Value]],Table4_1[[#This Row],[% Value]]))</f>
        <v>0</v>
      </c>
      <c r="G74" s="238">
        <v>45838</v>
      </c>
      <c r="H74">
        <v>4</v>
      </c>
      <c r="I74" t="s">
        <v>188</v>
      </c>
      <c r="J74" t="s">
        <v>927</v>
      </c>
      <c r="K74" t="s">
        <v>208</v>
      </c>
      <c r="L74" t="s">
        <v>464</v>
      </c>
      <c r="M74" t="s">
        <v>479</v>
      </c>
      <c r="N74" t="s">
        <v>528</v>
      </c>
      <c r="O74" t="s">
        <v>191</v>
      </c>
      <c r="P74">
        <v>0</v>
      </c>
      <c r="Q74"/>
      <c r="R74"/>
      <c r="S74" t="s">
        <v>928</v>
      </c>
    </row>
    <row r="75" spans="1:19" hidden="1" x14ac:dyDescent="0.2">
      <c r="A75" s="162" t="str">
        <f>"FY"&amp;(YEAR(Table4_1[[#This Row],[Date]])-1)&amp;"/"&amp;(YEAR(Table4_1[[#This Row],[Date]])-2000)</f>
        <v>FY2024/25</v>
      </c>
      <c r="B75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75" s="162" t="str">
        <f>Table4_1[[#This Row],[Licensee]]&amp;" "&amp;Table4_1[[#This Row],[Licence]]</f>
        <v>Eglinton Village Energy EDL10</v>
      </c>
      <c r="D75" s="162" t="str">
        <f t="shared" si="1"/>
        <v>FY2024/25_NQR20_Eglinton Village Energy EDL10</v>
      </c>
      <c r="E75" s="164">
        <f>IF(ISNUMBER(Table4_1[[#This Row],[Value]]),Table4_1[[#This Row],[Value]],IF(ISNUMBER(Table4_1[[#This Row],[$ Value]]),Table4_1[[#This Row],[$ Value]],Table4_1[[#This Row],[% Value]]))</f>
        <v>2.2800000000000001E-2</v>
      </c>
      <c r="G75" s="238">
        <v>45838</v>
      </c>
      <c r="H75">
        <v>4</v>
      </c>
      <c r="I75" t="s">
        <v>188</v>
      </c>
      <c r="J75" t="s">
        <v>927</v>
      </c>
      <c r="K75" t="s">
        <v>299</v>
      </c>
      <c r="L75" t="s">
        <v>306</v>
      </c>
      <c r="M75" t="s">
        <v>496</v>
      </c>
      <c r="N75" t="s">
        <v>497</v>
      </c>
      <c r="O75" t="s">
        <v>83</v>
      </c>
      <c r="P75">
        <v>2.2800000000000001E-2</v>
      </c>
      <c r="Q75"/>
      <c r="R75"/>
      <c r="S75" t="s">
        <v>928</v>
      </c>
    </row>
    <row r="76" spans="1:19" hidden="1" x14ac:dyDescent="0.2">
      <c r="A76" s="162" t="str">
        <f>"FY"&amp;(YEAR(Table4_1[[#This Row],[Date]])-1)&amp;"/"&amp;(YEAR(Table4_1[[#This Row],[Date]])-2000)</f>
        <v>FY2024/25</v>
      </c>
      <c r="B76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76" s="162" t="str">
        <f>Table4_1[[#This Row],[Licensee]]&amp;" "&amp;Table4_1[[#This Row],[Licence]]</f>
        <v>Eglinton Village Energy EDL10</v>
      </c>
      <c r="D76" s="162" t="str">
        <f t="shared" si="1"/>
        <v>FY2024/25_NQR2c_Eglinton Village Energy EDL10</v>
      </c>
      <c r="E76" s="164">
        <f>IF(ISNUMBER(Table4_1[[#This Row],[Value]]),Table4_1[[#This Row],[Value]],IF(ISNUMBER(Table4_1[[#This Row],[$ Value]]),Table4_1[[#This Row],[$ Value]],Table4_1[[#This Row],[% Value]]))</f>
        <v>0</v>
      </c>
      <c r="G76" s="238">
        <v>45838</v>
      </c>
      <c r="H76">
        <v>4</v>
      </c>
      <c r="I76" t="s">
        <v>188</v>
      </c>
      <c r="J76" t="s">
        <v>927</v>
      </c>
      <c r="K76" t="s">
        <v>208</v>
      </c>
      <c r="L76" t="s">
        <v>363</v>
      </c>
      <c r="M76" t="s">
        <v>364</v>
      </c>
      <c r="N76" t="s">
        <v>365</v>
      </c>
      <c r="O76" t="s">
        <v>191</v>
      </c>
      <c r="P76">
        <v>0</v>
      </c>
      <c r="Q76"/>
      <c r="R76"/>
      <c r="S76" t="s">
        <v>928</v>
      </c>
    </row>
    <row r="77" spans="1:19" hidden="1" x14ac:dyDescent="0.2">
      <c r="A77" s="162" t="str">
        <f>"FY"&amp;(YEAR(Table4_1[[#This Row],[Date]])-1)&amp;"/"&amp;(YEAR(Table4_1[[#This Row],[Date]])-2000)</f>
        <v>FY2024/25</v>
      </c>
      <c r="B77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77" s="162" t="str">
        <f>Table4_1[[#This Row],[Licensee]]&amp;" "&amp;Table4_1[[#This Row],[Licence]]</f>
        <v>Eglinton Village Energy EDL10</v>
      </c>
      <c r="D77" s="162" t="str">
        <f t="shared" si="1"/>
        <v>FY2024/25_NQR2d_Eglinton Village Energy EDL10</v>
      </c>
      <c r="E77" s="164">
        <f>IF(ISNUMBER(Table4_1[[#This Row],[Value]]),Table4_1[[#This Row],[Value]],IF(ISNUMBER(Table4_1[[#This Row],[$ Value]]),Table4_1[[#This Row],[$ Value]],Table4_1[[#This Row],[% Value]]))</f>
        <v>0</v>
      </c>
      <c r="G77" s="238">
        <v>45838</v>
      </c>
      <c r="H77">
        <v>4</v>
      </c>
      <c r="I77" t="s">
        <v>188</v>
      </c>
      <c r="J77" t="s">
        <v>927</v>
      </c>
      <c r="K77" t="s">
        <v>208</v>
      </c>
      <c r="L77" t="s">
        <v>363</v>
      </c>
      <c r="M77" t="s">
        <v>112</v>
      </c>
      <c r="N77" t="s">
        <v>365</v>
      </c>
      <c r="O77" t="s">
        <v>191</v>
      </c>
      <c r="P77">
        <v>0</v>
      </c>
      <c r="Q77"/>
      <c r="R77"/>
      <c r="S77" t="s">
        <v>928</v>
      </c>
    </row>
    <row r="78" spans="1:19" hidden="1" x14ac:dyDescent="0.2">
      <c r="A78" s="162" t="str">
        <f>"FY"&amp;(YEAR(Table4_1[[#This Row],[Date]])-1)&amp;"/"&amp;(YEAR(Table4_1[[#This Row],[Date]])-2000)</f>
        <v>FY2024/25</v>
      </c>
      <c r="B78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78" s="162" t="str">
        <f>Table4_1[[#This Row],[Licensee]]&amp;" "&amp;Table4_1[[#This Row],[Licence]]</f>
        <v>Eglinton Village Energy EDL10</v>
      </c>
      <c r="D78" s="162" t="str">
        <f t="shared" si="1"/>
        <v>FY2024/25_NQR3c_Eglinton Village Energy EDL10</v>
      </c>
      <c r="E78" s="164">
        <f>IF(ISNUMBER(Table4_1[[#This Row],[Value]]),Table4_1[[#This Row],[Value]],IF(ISNUMBER(Table4_1[[#This Row],[$ Value]]),Table4_1[[#This Row],[$ Value]],Table4_1[[#This Row],[% Value]]))</f>
        <v>36.481481479999999</v>
      </c>
      <c r="G78" s="238">
        <v>45838</v>
      </c>
      <c r="H78">
        <v>4</v>
      </c>
      <c r="I78" t="s">
        <v>188</v>
      </c>
      <c r="J78" t="s">
        <v>927</v>
      </c>
      <c r="K78" t="s">
        <v>208</v>
      </c>
      <c r="L78" t="s">
        <v>283</v>
      </c>
      <c r="M78" t="s">
        <v>48</v>
      </c>
      <c r="N78" t="s">
        <v>284</v>
      </c>
      <c r="O78" t="s">
        <v>93</v>
      </c>
      <c r="P78">
        <v>36.481481479999999</v>
      </c>
      <c r="Q78"/>
      <c r="R78"/>
      <c r="S78" t="s">
        <v>928</v>
      </c>
    </row>
    <row r="79" spans="1:19" hidden="1" x14ac:dyDescent="0.2">
      <c r="A79" s="162" t="str">
        <f>"FY"&amp;(YEAR(Table4_1[[#This Row],[Date]])-1)&amp;"/"&amp;(YEAR(Table4_1[[#This Row],[Date]])-2000)</f>
        <v>FY2024/25</v>
      </c>
      <c r="B79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79" s="162" t="str">
        <f>Table4_1[[#This Row],[Licensee]]&amp;" "&amp;Table4_1[[#This Row],[Licence]]</f>
        <v>Eglinton Village Energy EDL10</v>
      </c>
      <c r="D79" s="162" t="str">
        <f t="shared" si="1"/>
        <v>FY2024/25_NQR4c_Eglinton Village Energy EDL10</v>
      </c>
      <c r="E79" s="164">
        <f>IF(ISNUMBER(Table4_1[[#This Row],[Value]]),Table4_1[[#This Row],[Value]],IF(ISNUMBER(Table4_1[[#This Row],[$ Value]]),Table4_1[[#This Row],[$ Value]],Table4_1[[#This Row],[% Value]]))</f>
        <v>1.4814814810000001</v>
      </c>
      <c r="G79" s="238">
        <v>45838</v>
      </c>
      <c r="H79">
        <v>4</v>
      </c>
      <c r="I79" t="s">
        <v>188</v>
      </c>
      <c r="J79" t="s">
        <v>927</v>
      </c>
      <c r="K79" t="s">
        <v>208</v>
      </c>
      <c r="L79" t="s">
        <v>286</v>
      </c>
      <c r="M79" t="s">
        <v>48</v>
      </c>
      <c r="N79" t="s">
        <v>287</v>
      </c>
      <c r="O79" t="s">
        <v>191</v>
      </c>
      <c r="P79">
        <v>1.4814814810000001</v>
      </c>
      <c r="Q79"/>
      <c r="R79"/>
      <c r="S79" t="s">
        <v>928</v>
      </c>
    </row>
    <row r="80" spans="1:19" hidden="1" x14ac:dyDescent="0.2">
      <c r="A80" s="162" t="str">
        <f>"FY"&amp;(YEAR(Table4_1[[#This Row],[Date]])-1)&amp;"/"&amp;(YEAR(Table4_1[[#This Row],[Date]])-2000)</f>
        <v>FY2024/25</v>
      </c>
      <c r="B80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80" s="162" t="str">
        <f>Table4_1[[#This Row],[Licensee]]&amp;" "&amp;Table4_1[[#This Row],[Licence]]</f>
        <v>Eglinton Village Energy EDL10</v>
      </c>
      <c r="D80" s="162" t="str">
        <f t="shared" si="1"/>
        <v>FY2024/25_NQR5c_Eglinton Village Energy EDL10</v>
      </c>
      <c r="E80" s="164">
        <f>IF(ISNUMBER(Table4_1[[#This Row],[Value]]),Table4_1[[#This Row],[Value]],IF(ISNUMBER(Table4_1[[#This Row],[$ Value]]),Table4_1[[#This Row],[$ Value]],Table4_1[[#This Row],[% Value]]))</f>
        <v>0.998</v>
      </c>
      <c r="G80" s="238">
        <v>45838</v>
      </c>
      <c r="H80">
        <v>4</v>
      </c>
      <c r="I80" t="s">
        <v>188</v>
      </c>
      <c r="J80" t="s">
        <v>927</v>
      </c>
      <c r="K80" t="s">
        <v>208</v>
      </c>
      <c r="L80" t="s">
        <v>702</v>
      </c>
      <c r="M80" t="s">
        <v>48</v>
      </c>
      <c r="N80" t="s">
        <v>288</v>
      </c>
      <c r="O80" t="s">
        <v>190</v>
      </c>
      <c r="P80"/>
      <c r="Q80">
        <v>0.998</v>
      </c>
      <c r="R80"/>
      <c r="S80" t="s">
        <v>928</v>
      </c>
    </row>
    <row r="81" spans="1:19" hidden="1" x14ac:dyDescent="0.2">
      <c r="A81" s="162" t="str">
        <f>"FY"&amp;(YEAR(Table4_1[[#This Row],[Date]])-1)&amp;"/"&amp;(YEAR(Table4_1[[#This Row],[Date]])-2000)</f>
        <v>FY2024/25</v>
      </c>
      <c r="B81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81" s="162" t="str">
        <f>Table4_1[[#This Row],[Licensee]]&amp;" "&amp;Table4_1[[#This Row],[Licence]]</f>
        <v>Eglinton Village Energy EDL10</v>
      </c>
      <c r="D81" s="162" t="str">
        <f t="shared" si="1"/>
        <v>FY2024/25_NQR6c_Eglinton Village Energy EDL10</v>
      </c>
      <c r="E81" s="164">
        <f>IF(ISNUMBER(Table4_1[[#This Row],[Value]]),Table4_1[[#This Row],[Value]],IF(ISNUMBER(Table4_1[[#This Row],[$ Value]]),Table4_1[[#This Row],[$ Value]],Table4_1[[#This Row],[% Value]]))</f>
        <v>985</v>
      </c>
      <c r="G81" s="238">
        <v>45838</v>
      </c>
      <c r="H81">
        <v>4</v>
      </c>
      <c r="I81" t="s">
        <v>188</v>
      </c>
      <c r="J81" t="s">
        <v>927</v>
      </c>
      <c r="K81" t="s">
        <v>208</v>
      </c>
      <c r="L81" t="s">
        <v>289</v>
      </c>
      <c r="M81" t="s">
        <v>48</v>
      </c>
      <c r="N81" t="s">
        <v>290</v>
      </c>
      <c r="O81" t="s">
        <v>93</v>
      </c>
      <c r="P81">
        <v>985</v>
      </c>
      <c r="Q81"/>
      <c r="R81"/>
      <c r="S81" t="s">
        <v>928</v>
      </c>
    </row>
    <row r="82" spans="1:19" hidden="1" x14ac:dyDescent="0.2">
      <c r="A82" s="162" t="str">
        <f>"FY"&amp;(YEAR(Table4_1[[#This Row],[Date]])-1)&amp;"/"&amp;(YEAR(Table4_1[[#This Row],[Date]])-2000)</f>
        <v>FY2024/25</v>
      </c>
      <c r="B82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82" s="162" t="str">
        <f>Table4_1[[#This Row],[Licensee]]&amp;" "&amp;Table4_1[[#This Row],[Licence]]</f>
        <v>Eglinton Village Energy EDL10</v>
      </c>
      <c r="D82" s="162" t="str">
        <f t="shared" si="1"/>
        <v>FY2024/25_NQR7_Eglinton Village Energy EDL10</v>
      </c>
      <c r="E82" s="164">
        <f>IF(ISNUMBER(Table4_1[[#This Row],[Value]]),Table4_1[[#This Row],[Value]],IF(ISNUMBER(Table4_1[[#This Row],[$ Value]]),Table4_1[[#This Row],[$ Value]],Table4_1[[#This Row],[% Value]]))</f>
        <v>0</v>
      </c>
      <c r="G82" s="238">
        <v>45838</v>
      </c>
      <c r="H82">
        <v>4</v>
      </c>
      <c r="I82" t="s">
        <v>188</v>
      </c>
      <c r="J82" t="s">
        <v>927</v>
      </c>
      <c r="K82" t="s">
        <v>192</v>
      </c>
      <c r="L82" t="s">
        <v>271</v>
      </c>
      <c r="M82" t="s">
        <v>230</v>
      </c>
      <c r="N82" t="s">
        <v>399</v>
      </c>
      <c r="O82" t="s">
        <v>191</v>
      </c>
      <c r="P82">
        <v>0</v>
      </c>
      <c r="Q82"/>
      <c r="R82"/>
      <c r="S82" t="s">
        <v>928</v>
      </c>
    </row>
    <row r="83" spans="1:19" hidden="1" x14ac:dyDescent="0.2">
      <c r="A83" s="162" t="str">
        <f>"FY"&amp;(YEAR(Table4_1[[#This Row],[Date]])-1)&amp;"/"&amp;(YEAR(Table4_1[[#This Row],[Date]])-2000)</f>
        <v>FY2024/25</v>
      </c>
      <c r="B83" s="162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83" s="162" t="str">
        <f>Table4_1[[#This Row],[Licensee]]&amp;" "&amp;Table4_1[[#This Row],[Licence]]</f>
        <v>Eglinton Village Energy EDL10</v>
      </c>
      <c r="D83" s="162" t="str">
        <f t="shared" si="1"/>
        <v>FY2024/25_NQR7A_Eglinton Village Energy EDL10</v>
      </c>
      <c r="E83" s="164">
        <f>IF(ISNUMBER(Table4_1[[#This Row],[Value]]),Table4_1[[#This Row],[Value]],IF(ISNUMBER(Table4_1[[#This Row],[$ Value]]),Table4_1[[#This Row],[$ Value]],Table4_1[[#This Row],[% Value]]))</f>
        <v>0</v>
      </c>
      <c r="G83" s="238">
        <v>45838</v>
      </c>
      <c r="H83">
        <v>4</v>
      </c>
      <c r="I83" t="s">
        <v>188</v>
      </c>
      <c r="J83" t="s">
        <v>927</v>
      </c>
      <c r="K83" t="s">
        <v>192</v>
      </c>
      <c r="L83" t="s">
        <v>271</v>
      </c>
      <c r="M83" t="s">
        <v>549</v>
      </c>
      <c r="N83" t="s">
        <v>550</v>
      </c>
      <c r="O83" t="s">
        <v>191</v>
      </c>
      <c r="P83">
        <v>0</v>
      </c>
      <c r="Q83"/>
      <c r="R83"/>
      <c r="S83" t="s">
        <v>928</v>
      </c>
    </row>
    <row r="84" spans="1:19" hidden="1" x14ac:dyDescent="0.2">
      <c r="A84" s="162" t="str">
        <f>"FY"&amp;(YEAR(Table4_1[[#This Row],[Date]])-1)&amp;"/"&amp;(YEAR(Table4_1[[#This Row],[Date]])-2000)</f>
        <v>FY2024/25</v>
      </c>
      <c r="B84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84" s="162" t="str">
        <f>Table4_1[[#This Row],[Licensee]]&amp;" "&amp;Table4_1[[#This Row],[Licence]]</f>
        <v>Eglinton Village Energy EDL10</v>
      </c>
      <c r="D84" s="162" t="str">
        <f t="shared" si="1"/>
        <v>FY2024/25_NQR8c_Eglinton Village Energy EDL10</v>
      </c>
      <c r="E84" s="164">
        <f>IF(ISNUMBER(Table4_1[[#This Row],[Value]]),Table4_1[[#This Row],[Value]],IF(ISNUMBER(Table4_1[[#This Row],[$ Value]]),Table4_1[[#This Row],[$ Value]],Table4_1[[#This Row],[% Value]]))</f>
        <v>0</v>
      </c>
      <c r="G84" s="238">
        <v>45838</v>
      </c>
      <c r="H84">
        <v>4</v>
      </c>
      <c r="I84" t="s">
        <v>188</v>
      </c>
      <c r="J84" t="s">
        <v>927</v>
      </c>
      <c r="K84" t="s">
        <v>192</v>
      </c>
      <c r="L84" t="s">
        <v>271</v>
      </c>
      <c r="M84" t="s">
        <v>48</v>
      </c>
      <c r="N84" t="s">
        <v>272</v>
      </c>
      <c r="O84" t="s">
        <v>191</v>
      </c>
      <c r="P84">
        <v>0</v>
      </c>
      <c r="Q84"/>
      <c r="R84"/>
      <c r="S84" t="s">
        <v>928</v>
      </c>
    </row>
    <row r="85" spans="1:19" hidden="1" x14ac:dyDescent="0.2">
      <c r="A85" s="162" t="str">
        <f>"FY"&amp;(YEAR(Table4_1[[#This Row],[Date]])-1)&amp;"/"&amp;(YEAR(Table4_1[[#This Row],[Date]])-2000)</f>
        <v>FY2024/25</v>
      </c>
      <c r="B85" s="162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85" s="162" t="str">
        <f>Table4_1[[#This Row],[Licensee]]&amp;" "&amp;Table4_1[[#This Row],[Licence]]</f>
        <v>Eglinton Village Energy EDL10</v>
      </c>
      <c r="D85" s="162" t="str">
        <f t="shared" si="1"/>
        <v>FY2024/25_NQR9_Eglinton Village Energy EDL10</v>
      </c>
      <c r="E85" s="164">
        <f>IF(ISNUMBER(Table4_1[[#This Row],[Value]]),Table4_1[[#This Row],[Value]],IF(ISNUMBER(Table4_1[[#This Row],[$ Value]]),Table4_1[[#This Row],[$ Value]],Table4_1[[#This Row],[% Value]]))</f>
        <v>0</v>
      </c>
      <c r="G85" s="238">
        <v>45838</v>
      </c>
      <c r="H85">
        <v>4</v>
      </c>
      <c r="I85" t="s">
        <v>188</v>
      </c>
      <c r="J85" t="s">
        <v>927</v>
      </c>
      <c r="K85" t="s">
        <v>192</v>
      </c>
      <c r="L85" t="s">
        <v>271</v>
      </c>
      <c r="M85" t="s">
        <v>551</v>
      </c>
      <c r="N85" t="s">
        <v>552</v>
      </c>
      <c r="O85" t="s">
        <v>194</v>
      </c>
      <c r="P85"/>
      <c r="Q85"/>
      <c r="R85">
        <v>0</v>
      </c>
      <c r="S85" t="s">
        <v>928</v>
      </c>
    </row>
    <row r="86" spans="1:19" hidden="1" x14ac:dyDescent="0.2">
      <c r="A86" s="162" t="str">
        <f>"FY"&amp;(YEAR(Table4_1[[#This Row],[Date]])-1)&amp;"/"&amp;(YEAR(Table4_1[[#This Row],[Date]])-2000)</f>
        <v>FY2024/25</v>
      </c>
      <c r="B86" s="162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86" s="162" t="str">
        <f>Table4_1[[#This Row],[Licensee]]&amp;" "&amp;Table4_1[[#This Row],[Licence]]</f>
        <v>Eglinton Village Energy EDL10</v>
      </c>
      <c r="D86" s="162" t="str">
        <f t="shared" si="1"/>
        <v>FY2024/25_SAIDIinput_c_Eglinton Village Energy EDL10</v>
      </c>
      <c r="E86" s="164">
        <f>IF(ISNUMBER(Table4_1[[#This Row],[Value]]),Table4_1[[#This Row],[Value]],IF(ISNUMBER(Table4_1[[#This Row],[$ Value]]),Table4_1[[#This Row],[$ Value]],Table4_1[[#This Row],[% Value]]))</f>
        <v>985</v>
      </c>
      <c r="G86" s="238">
        <v>45838</v>
      </c>
      <c r="H86">
        <v>4</v>
      </c>
      <c r="I86" t="s">
        <v>188</v>
      </c>
      <c r="J86" t="s">
        <v>927</v>
      </c>
      <c r="K86" t="s">
        <v>208</v>
      </c>
      <c r="L86" t="s">
        <v>341</v>
      </c>
      <c r="M86" t="s">
        <v>48</v>
      </c>
      <c r="N86" t="s">
        <v>342</v>
      </c>
      <c r="O86" t="s">
        <v>93</v>
      </c>
      <c r="P86">
        <v>985</v>
      </c>
      <c r="Q86"/>
      <c r="R86"/>
      <c r="S86" t="s">
        <v>928</v>
      </c>
    </row>
    <row r="87" spans="1:19" hidden="1" x14ac:dyDescent="0.2">
      <c r="A87" s="162" t="str">
        <f>"FY"&amp;(YEAR(Table4_1[[#This Row],[Date]])-1)&amp;"/"&amp;(YEAR(Table4_1[[#This Row],[Date]])-2000)</f>
        <v>FY2024/25</v>
      </c>
      <c r="B87" s="162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87" s="162" t="str">
        <f>Table4_1[[#This Row],[Licensee]]&amp;" "&amp;Table4_1[[#This Row],[Licence]]</f>
        <v>Eglinton Village Energy EDL10</v>
      </c>
      <c r="D87" s="162" t="str">
        <f t="shared" si="1"/>
        <v>FY2024/25_SAIDIinput_ci_Eglinton Village Energy EDL10</v>
      </c>
      <c r="E87" s="164">
        <f>IF(ISNUMBER(Table4_1[[#This Row],[Value]]),Table4_1[[#This Row],[Value]],IF(ISNUMBER(Table4_1[[#This Row],[$ Value]]),Table4_1[[#This Row],[$ Value]],Table4_1[[#This Row],[% Value]]))</f>
        <v>478</v>
      </c>
      <c r="G87" s="238">
        <v>45838</v>
      </c>
      <c r="H87">
        <v>4</v>
      </c>
      <c r="I87" t="s">
        <v>188</v>
      </c>
      <c r="J87" t="s">
        <v>927</v>
      </c>
      <c r="K87" t="s">
        <v>208</v>
      </c>
      <c r="L87" t="s">
        <v>343</v>
      </c>
      <c r="M87" t="s">
        <v>48</v>
      </c>
      <c r="N87" t="s">
        <v>342</v>
      </c>
      <c r="O87" t="s">
        <v>93</v>
      </c>
      <c r="P87">
        <v>478</v>
      </c>
      <c r="Q87"/>
      <c r="R87"/>
      <c r="S87" t="s">
        <v>928</v>
      </c>
    </row>
    <row r="88" spans="1:19" hidden="1" x14ac:dyDescent="0.2">
      <c r="A88" s="162" t="str">
        <f>"FY"&amp;(YEAR(Table4_1[[#This Row],[Date]])-1)&amp;"/"&amp;(YEAR(Table4_1[[#This Row],[Date]])-2000)</f>
        <v>FY2024/25</v>
      </c>
      <c r="B88" s="162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88" s="162" t="str">
        <f>Table4_1[[#This Row],[Licensee]]&amp;" "&amp;Table4_1[[#This Row],[Licence]]</f>
        <v>Eglinton Village Energy EDL10</v>
      </c>
      <c r="D88" s="162" t="str">
        <f t="shared" si="1"/>
        <v>FY2024/25_SAIDIinput_cii_Eglinton Village Energy EDL10</v>
      </c>
      <c r="E88" s="164">
        <f>IF(ISNUMBER(Table4_1[[#This Row],[Value]]),Table4_1[[#This Row],[Value]],IF(ISNUMBER(Table4_1[[#This Row],[$ Value]]),Table4_1[[#This Row],[$ Value]],Table4_1[[#This Row],[% Value]]))</f>
        <v>507</v>
      </c>
      <c r="G88" s="238">
        <v>45838</v>
      </c>
      <c r="H88">
        <v>4</v>
      </c>
      <c r="I88" t="s">
        <v>188</v>
      </c>
      <c r="J88" t="s">
        <v>927</v>
      </c>
      <c r="K88" t="s">
        <v>208</v>
      </c>
      <c r="L88" t="s">
        <v>344</v>
      </c>
      <c r="M88" t="s">
        <v>48</v>
      </c>
      <c r="N88" t="s">
        <v>342</v>
      </c>
      <c r="O88" t="s">
        <v>93</v>
      </c>
      <c r="P88">
        <v>507</v>
      </c>
      <c r="Q88"/>
      <c r="R88"/>
      <c r="S88" t="s">
        <v>928</v>
      </c>
    </row>
    <row r="89" spans="1:19" hidden="1" x14ac:dyDescent="0.2">
      <c r="A89" s="162" t="str">
        <f>"FY"&amp;(YEAR(Table4_1[[#This Row],[Date]])-1)&amp;"/"&amp;(YEAR(Table4_1[[#This Row],[Date]])-2000)</f>
        <v>FY2024/25</v>
      </c>
      <c r="B89" s="162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89" s="162" t="str">
        <f>Table4_1[[#This Row],[Licensee]]&amp;" "&amp;Table4_1[[#This Row],[Licence]]</f>
        <v>Eglinton Village Energy EDL10</v>
      </c>
      <c r="D89" s="162" t="str">
        <f t="shared" si="1"/>
        <v>FY2024/25_SAIDIinput_ciii_Eglinton Village Energy EDL10</v>
      </c>
      <c r="E89" s="164">
        <f>IF(ISNUMBER(Table4_1[[#This Row],[Value]]),Table4_1[[#This Row],[Value]],IF(ISNUMBER(Table4_1[[#This Row],[$ Value]]),Table4_1[[#This Row],[$ Value]],Table4_1[[#This Row],[% Value]]))</f>
        <v>985</v>
      </c>
      <c r="G89" s="238">
        <v>45838</v>
      </c>
      <c r="H89">
        <v>4</v>
      </c>
      <c r="I89" t="s">
        <v>188</v>
      </c>
      <c r="J89" t="s">
        <v>927</v>
      </c>
      <c r="K89" t="s">
        <v>208</v>
      </c>
      <c r="L89" t="s">
        <v>345</v>
      </c>
      <c r="M89" t="s">
        <v>48</v>
      </c>
      <c r="N89" t="s">
        <v>342</v>
      </c>
      <c r="O89" t="s">
        <v>93</v>
      </c>
      <c r="P89">
        <v>985</v>
      </c>
      <c r="Q89"/>
      <c r="R89"/>
      <c r="S89" t="s">
        <v>928</v>
      </c>
    </row>
    <row r="90" spans="1:19" hidden="1" x14ac:dyDescent="0.2">
      <c r="A90" s="162" t="str">
        <f>"FY"&amp;(YEAR(Table4_1[[#This Row],[Date]])-1)&amp;"/"&amp;(YEAR(Table4_1[[#This Row],[Date]])-2000)</f>
        <v>FY2024/25</v>
      </c>
      <c r="B90" s="162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90" s="162" t="str">
        <f>Table4_1[[#This Row],[Licensee]]&amp;" "&amp;Table4_1[[#This Row],[Licence]]</f>
        <v>Eglinton Village Energy EDL10</v>
      </c>
      <c r="D90" s="162" t="str">
        <f t="shared" si="1"/>
        <v>FY2024/25_SAIFIinput_c_Eglinton Village Energy EDL10</v>
      </c>
      <c r="E90" s="164">
        <f>IF(ISNUMBER(Table4_1[[#This Row],[Value]]),Table4_1[[#This Row],[Value]],IF(ISNUMBER(Table4_1[[#This Row],[$ Value]]),Table4_1[[#This Row],[$ Value]],Table4_1[[#This Row],[% Value]]))</f>
        <v>41</v>
      </c>
      <c r="G90" s="238">
        <v>45838</v>
      </c>
      <c r="H90">
        <v>4</v>
      </c>
      <c r="I90" t="s">
        <v>188</v>
      </c>
      <c r="J90" t="s">
        <v>927</v>
      </c>
      <c r="K90" t="s">
        <v>208</v>
      </c>
      <c r="L90" t="s">
        <v>346</v>
      </c>
      <c r="M90" t="s">
        <v>48</v>
      </c>
      <c r="N90" t="s">
        <v>347</v>
      </c>
      <c r="O90" t="s">
        <v>191</v>
      </c>
      <c r="P90">
        <v>41</v>
      </c>
      <c r="Q90"/>
      <c r="R90"/>
      <c r="S90" t="s">
        <v>928</v>
      </c>
    </row>
    <row r="91" spans="1:19" hidden="1" x14ac:dyDescent="0.2">
      <c r="A91" s="162" t="str">
        <f>"FY"&amp;(YEAR(Table4_1[[#This Row],[Date]])-1)&amp;"/"&amp;(YEAR(Table4_1[[#This Row],[Date]])-2000)</f>
        <v>FY2024/25</v>
      </c>
      <c r="B91" s="162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91" s="162" t="str">
        <f>Table4_1[[#This Row],[Licensee]]&amp;" "&amp;Table4_1[[#This Row],[Licence]]</f>
        <v>Eglinton Village Energy EDL10</v>
      </c>
      <c r="D91" s="162" t="str">
        <f t="shared" si="1"/>
        <v>FY2024/25_SAIFIinput_ci_Eglinton Village Energy EDL10</v>
      </c>
      <c r="E91" s="164">
        <f>IF(ISNUMBER(Table4_1[[#This Row],[Value]]),Table4_1[[#This Row],[Value]],IF(ISNUMBER(Table4_1[[#This Row],[$ Value]]),Table4_1[[#This Row],[$ Value]],Table4_1[[#This Row],[% Value]]))</f>
        <v>39</v>
      </c>
      <c r="G91" s="238">
        <v>45838</v>
      </c>
      <c r="H91">
        <v>4</v>
      </c>
      <c r="I91" t="s">
        <v>188</v>
      </c>
      <c r="J91" t="s">
        <v>927</v>
      </c>
      <c r="K91" t="s">
        <v>208</v>
      </c>
      <c r="L91" t="s">
        <v>348</v>
      </c>
      <c r="M91" t="s">
        <v>48</v>
      </c>
      <c r="N91" t="s">
        <v>347</v>
      </c>
      <c r="O91" t="s">
        <v>191</v>
      </c>
      <c r="P91">
        <v>39</v>
      </c>
      <c r="Q91"/>
      <c r="R91"/>
      <c r="S91" t="s">
        <v>928</v>
      </c>
    </row>
    <row r="92" spans="1:19" hidden="1" x14ac:dyDescent="0.2">
      <c r="A92" s="162" t="str">
        <f>"FY"&amp;(YEAR(Table4_1[[#This Row],[Date]])-1)&amp;"/"&amp;(YEAR(Table4_1[[#This Row],[Date]])-2000)</f>
        <v>FY2024/25</v>
      </c>
      <c r="B92" s="162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92" s="162" t="str">
        <f>Table4_1[[#This Row],[Licensee]]&amp;" "&amp;Table4_1[[#This Row],[Licence]]</f>
        <v>Eglinton Village Energy EDL10</v>
      </c>
      <c r="D92" s="162" t="str">
        <f t="shared" si="1"/>
        <v>FY2024/25_SAIFIinput_cii_Eglinton Village Energy EDL10</v>
      </c>
      <c r="E92" s="164">
        <f>IF(ISNUMBER(Table4_1[[#This Row],[Value]]),Table4_1[[#This Row],[Value]],IF(ISNUMBER(Table4_1[[#This Row],[$ Value]]),Table4_1[[#This Row],[$ Value]],Table4_1[[#This Row],[% Value]]))</f>
        <v>2</v>
      </c>
      <c r="G92" s="238">
        <v>45838</v>
      </c>
      <c r="H92">
        <v>4</v>
      </c>
      <c r="I92" t="s">
        <v>188</v>
      </c>
      <c r="J92" t="s">
        <v>927</v>
      </c>
      <c r="K92" t="s">
        <v>208</v>
      </c>
      <c r="L92" t="s">
        <v>349</v>
      </c>
      <c r="M92" t="s">
        <v>48</v>
      </c>
      <c r="N92" t="s">
        <v>347</v>
      </c>
      <c r="O92" t="s">
        <v>191</v>
      </c>
      <c r="P92">
        <v>2</v>
      </c>
      <c r="Q92"/>
      <c r="R92"/>
      <c r="S92" t="s">
        <v>928</v>
      </c>
    </row>
    <row r="93" spans="1:19" hidden="1" x14ac:dyDescent="0.2">
      <c r="A93" s="162" t="str">
        <f>"FY"&amp;(YEAR(Table4_1[[#This Row],[Date]])-1)&amp;"/"&amp;(YEAR(Table4_1[[#This Row],[Date]])-2000)</f>
        <v>FY2024/25</v>
      </c>
      <c r="B93" s="162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93" s="162" t="str">
        <f>Table4_1[[#This Row],[Licensee]]&amp;" "&amp;Table4_1[[#This Row],[Licence]]</f>
        <v>Eglinton Village Energy EDL10</v>
      </c>
      <c r="D93" s="162" t="str">
        <f t="shared" si="1"/>
        <v>FY2024/25_SAIFIinput_ciii_Eglinton Village Energy EDL10</v>
      </c>
      <c r="E93" s="164">
        <f>IF(ISNUMBER(Table4_1[[#This Row],[Value]]),Table4_1[[#This Row],[Value]],IF(ISNUMBER(Table4_1[[#This Row],[$ Value]]),Table4_1[[#This Row],[$ Value]],Table4_1[[#This Row],[% Value]]))</f>
        <v>24.024390239999999</v>
      </c>
      <c r="G93" s="238">
        <v>45838</v>
      </c>
      <c r="H93">
        <v>4</v>
      </c>
      <c r="I93" t="s">
        <v>188</v>
      </c>
      <c r="J93" t="s">
        <v>927</v>
      </c>
      <c r="K93" t="s">
        <v>208</v>
      </c>
      <c r="L93" t="s">
        <v>350</v>
      </c>
      <c r="M93" t="s">
        <v>48</v>
      </c>
      <c r="N93" t="s">
        <v>347</v>
      </c>
      <c r="O93" t="s">
        <v>191</v>
      </c>
      <c r="P93">
        <v>24.024390239999999</v>
      </c>
      <c r="Q93"/>
      <c r="R93"/>
      <c r="S93" t="s">
        <v>928</v>
      </c>
    </row>
    <row r="94" spans="1:19" hidden="1" x14ac:dyDescent="0.2">
      <c r="A94" s="162" t="str">
        <f>"FY"&amp;(YEAR(Table4_1[[#This Row],[Date]])-1)&amp;"/"&amp;(YEAR(Table4_1[[#This Row],[Date]])-2000)</f>
        <v>FY2013/14</v>
      </c>
      <c r="B94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4" s="162" t="str">
        <f>Table4_1[[#This Row],[Licensee]]&amp;" "&amp;Table4_1[[#This Row],[Licence]]</f>
        <v>Horizon Power EIRL2</v>
      </c>
      <c r="D94" s="162" t="str">
        <f t="shared" si="1"/>
        <v>FY2013/14_CCD1_Horizon Power EIRL2</v>
      </c>
      <c r="E94" s="164">
        <f>IF(ISNUMBER(Table4_1[[#This Row],[Value]]),Table4_1[[#This Row],[Value]],IF(ISNUMBER(Table4_1[[#This Row],[$ Value]]),Table4_1[[#This Row],[$ Value]],Table4_1[[#This Row],[% Value]]))</f>
        <v>2797</v>
      </c>
      <c r="G94" s="238">
        <v>41820</v>
      </c>
      <c r="H94">
        <v>4</v>
      </c>
      <c r="I94" t="s">
        <v>188</v>
      </c>
      <c r="J94" t="s">
        <v>195</v>
      </c>
      <c r="K94" t="s">
        <v>13</v>
      </c>
      <c r="L94"/>
      <c r="M94" t="s">
        <v>212</v>
      </c>
      <c r="N94" t="s">
        <v>213</v>
      </c>
      <c r="O94" t="s">
        <v>191</v>
      </c>
      <c r="P94">
        <v>2797</v>
      </c>
      <c r="Q94"/>
      <c r="R94"/>
      <c r="S94" t="s">
        <v>929</v>
      </c>
    </row>
    <row r="95" spans="1:19" hidden="1" x14ac:dyDescent="0.2">
      <c r="A95" s="162" t="str">
        <f>"FY"&amp;(YEAR(Table4_1[[#This Row],[Date]])-1)&amp;"/"&amp;(YEAR(Table4_1[[#This Row],[Date]])-2000)</f>
        <v>FY2014/15</v>
      </c>
      <c r="B95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5" s="162" t="str">
        <f>Table4_1[[#This Row],[Licensee]]&amp;" "&amp;Table4_1[[#This Row],[Licence]]</f>
        <v>Horizon Power EIRL2</v>
      </c>
      <c r="D95" s="162" t="str">
        <f t="shared" si="1"/>
        <v>FY2014/15_CCD1_Horizon Power EIRL2</v>
      </c>
      <c r="E95" s="164">
        <f>IF(ISNUMBER(Table4_1[[#This Row],[Value]]),Table4_1[[#This Row],[Value]],IF(ISNUMBER(Table4_1[[#This Row],[$ Value]]),Table4_1[[#This Row],[$ Value]],Table4_1[[#This Row],[% Value]]))</f>
        <v>1576</v>
      </c>
      <c r="G95" s="238">
        <v>42185</v>
      </c>
      <c r="H95">
        <v>4</v>
      </c>
      <c r="I95" t="s">
        <v>188</v>
      </c>
      <c r="J95" t="s">
        <v>195</v>
      </c>
      <c r="K95" t="s">
        <v>13</v>
      </c>
      <c r="L95"/>
      <c r="M95" t="s">
        <v>212</v>
      </c>
      <c r="N95" t="s">
        <v>213</v>
      </c>
      <c r="O95" t="s">
        <v>191</v>
      </c>
      <c r="P95">
        <v>1576</v>
      </c>
      <c r="Q95"/>
      <c r="R95"/>
      <c r="S95" t="s">
        <v>929</v>
      </c>
    </row>
    <row r="96" spans="1:19" hidden="1" x14ac:dyDescent="0.2">
      <c r="A96" s="162" t="str">
        <f>"FY"&amp;(YEAR(Table4_1[[#This Row],[Date]])-1)&amp;"/"&amp;(YEAR(Table4_1[[#This Row],[Date]])-2000)</f>
        <v>FY2015/16</v>
      </c>
      <c r="B96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6" s="162" t="str">
        <f>Table4_1[[#This Row],[Licensee]]&amp;" "&amp;Table4_1[[#This Row],[Licence]]</f>
        <v>Horizon Power EIRL2</v>
      </c>
      <c r="D96" s="162" t="str">
        <f t="shared" si="1"/>
        <v>FY2015/16_CCD1_Horizon Power EIRL2</v>
      </c>
      <c r="E96" s="164">
        <f>IF(ISNUMBER(Table4_1[[#This Row],[Value]]),Table4_1[[#This Row],[Value]],IF(ISNUMBER(Table4_1[[#This Row],[$ Value]]),Table4_1[[#This Row],[$ Value]],Table4_1[[#This Row],[% Value]]))</f>
        <v>860</v>
      </c>
      <c r="G96" s="238">
        <v>42551</v>
      </c>
      <c r="H96">
        <v>4</v>
      </c>
      <c r="I96" t="s">
        <v>188</v>
      </c>
      <c r="J96" t="s">
        <v>195</v>
      </c>
      <c r="K96" t="s">
        <v>13</v>
      </c>
      <c r="L96"/>
      <c r="M96" t="s">
        <v>212</v>
      </c>
      <c r="N96" t="s">
        <v>213</v>
      </c>
      <c r="O96" t="s">
        <v>191</v>
      </c>
      <c r="P96">
        <v>860</v>
      </c>
      <c r="Q96"/>
      <c r="R96"/>
      <c r="S96" t="s">
        <v>929</v>
      </c>
    </row>
    <row r="97" spans="1:19" hidden="1" x14ac:dyDescent="0.2">
      <c r="A97" s="162" t="str">
        <f>"FY"&amp;(YEAR(Table4_1[[#This Row],[Date]])-1)&amp;"/"&amp;(YEAR(Table4_1[[#This Row],[Date]])-2000)</f>
        <v>FY2016/17</v>
      </c>
      <c r="B97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7" s="162" t="str">
        <f>Table4_1[[#This Row],[Licensee]]&amp;" "&amp;Table4_1[[#This Row],[Licence]]</f>
        <v>Horizon Power EIRL2</v>
      </c>
      <c r="D97" s="162" t="str">
        <f t="shared" si="1"/>
        <v>FY2016/17_CCD1_Horizon Power EIRL2</v>
      </c>
      <c r="E97" s="164">
        <f>IF(ISNUMBER(Table4_1[[#This Row],[Value]]),Table4_1[[#This Row],[Value]],IF(ISNUMBER(Table4_1[[#This Row],[$ Value]]),Table4_1[[#This Row],[$ Value]],Table4_1[[#This Row],[% Value]]))</f>
        <v>549</v>
      </c>
      <c r="G97" s="238">
        <v>42916</v>
      </c>
      <c r="H97">
        <v>4</v>
      </c>
      <c r="I97" t="s">
        <v>188</v>
      </c>
      <c r="J97" t="s">
        <v>195</v>
      </c>
      <c r="K97" t="s">
        <v>13</v>
      </c>
      <c r="L97"/>
      <c r="M97" t="s">
        <v>212</v>
      </c>
      <c r="N97" t="s">
        <v>213</v>
      </c>
      <c r="O97" t="s">
        <v>191</v>
      </c>
      <c r="P97">
        <v>549</v>
      </c>
      <c r="Q97"/>
      <c r="R97"/>
      <c r="S97" t="s">
        <v>929</v>
      </c>
    </row>
    <row r="98" spans="1:19" hidden="1" x14ac:dyDescent="0.2">
      <c r="A98" s="162" t="str">
        <f>"FY"&amp;(YEAR(Table4_1[[#This Row],[Date]])-1)&amp;"/"&amp;(YEAR(Table4_1[[#This Row],[Date]])-2000)</f>
        <v>FY2017/18</v>
      </c>
      <c r="B98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8" s="162" t="str">
        <f>Table4_1[[#This Row],[Licensee]]&amp;" "&amp;Table4_1[[#This Row],[Licence]]</f>
        <v>Horizon Power EIRL2</v>
      </c>
      <c r="D98" s="162" t="str">
        <f t="shared" si="1"/>
        <v>FY2017/18_CCD1_Horizon Power EIRL2</v>
      </c>
      <c r="E98" s="164">
        <f>IF(ISNUMBER(Table4_1[[#This Row],[Value]]),Table4_1[[#This Row],[Value]],IF(ISNUMBER(Table4_1[[#This Row],[$ Value]]),Table4_1[[#This Row],[$ Value]],Table4_1[[#This Row],[% Value]]))</f>
        <v>381</v>
      </c>
      <c r="G98" s="238">
        <v>43281</v>
      </c>
      <c r="H98">
        <v>4</v>
      </c>
      <c r="I98" t="s">
        <v>188</v>
      </c>
      <c r="J98" t="s">
        <v>195</v>
      </c>
      <c r="K98" t="s">
        <v>13</v>
      </c>
      <c r="L98"/>
      <c r="M98" t="s">
        <v>212</v>
      </c>
      <c r="N98" t="s">
        <v>213</v>
      </c>
      <c r="O98" t="s">
        <v>191</v>
      </c>
      <c r="P98">
        <v>381</v>
      </c>
      <c r="Q98"/>
      <c r="R98"/>
      <c r="S98" t="s">
        <v>929</v>
      </c>
    </row>
    <row r="99" spans="1:19" hidden="1" x14ac:dyDescent="0.2">
      <c r="A99" s="162" t="str">
        <f>"FY"&amp;(YEAR(Table4_1[[#This Row],[Date]])-1)&amp;"/"&amp;(YEAR(Table4_1[[#This Row],[Date]])-2000)</f>
        <v>FY2018/19</v>
      </c>
      <c r="B99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99" s="162" t="str">
        <f>Table4_1[[#This Row],[Licensee]]&amp;" "&amp;Table4_1[[#This Row],[Licence]]</f>
        <v>Horizon Power EIRL2</v>
      </c>
      <c r="D99" s="162" t="str">
        <f t="shared" si="1"/>
        <v>FY2018/19_CCD1_Horizon Power EIRL2</v>
      </c>
      <c r="E99" s="164">
        <f>IF(ISNUMBER(Table4_1[[#This Row],[Value]]),Table4_1[[#This Row],[Value]],IF(ISNUMBER(Table4_1[[#This Row],[$ Value]]),Table4_1[[#This Row],[$ Value]],Table4_1[[#This Row],[% Value]]))</f>
        <v>264</v>
      </c>
      <c r="G99" s="238">
        <v>43646</v>
      </c>
      <c r="H99">
        <v>4</v>
      </c>
      <c r="I99" t="s">
        <v>188</v>
      </c>
      <c r="J99" t="s">
        <v>195</v>
      </c>
      <c r="K99" t="s">
        <v>13</v>
      </c>
      <c r="L99"/>
      <c r="M99" t="s">
        <v>212</v>
      </c>
      <c r="N99" t="s">
        <v>213</v>
      </c>
      <c r="O99" t="s">
        <v>191</v>
      </c>
      <c r="P99">
        <v>264</v>
      </c>
      <c r="Q99"/>
      <c r="R99"/>
      <c r="S99" t="s">
        <v>929</v>
      </c>
    </row>
    <row r="100" spans="1:19" hidden="1" x14ac:dyDescent="0.2">
      <c r="A100" s="162" t="str">
        <f>"FY"&amp;(YEAR(Table4_1[[#This Row],[Date]])-1)&amp;"/"&amp;(YEAR(Table4_1[[#This Row],[Date]])-2000)</f>
        <v>FY2019/20</v>
      </c>
      <c r="B100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0" s="162" t="str">
        <f>Table4_1[[#This Row],[Licensee]]&amp;" "&amp;Table4_1[[#This Row],[Licence]]</f>
        <v>Horizon Power EIRL2</v>
      </c>
      <c r="D100" s="162" t="str">
        <f t="shared" si="1"/>
        <v>FY2019/20_CCD1_Horizon Power EIRL2</v>
      </c>
      <c r="E100" s="164">
        <f>IF(ISNUMBER(Table4_1[[#This Row],[Value]]),Table4_1[[#This Row],[Value]],IF(ISNUMBER(Table4_1[[#This Row],[$ Value]]),Table4_1[[#This Row],[$ Value]],Table4_1[[#This Row],[% Value]]))</f>
        <v>200</v>
      </c>
      <c r="G100" s="238">
        <v>44012</v>
      </c>
      <c r="H100">
        <v>4</v>
      </c>
      <c r="I100" t="s">
        <v>188</v>
      </c>
      <c r="J100" t="s">
        <v>195</v>
      </c>
      <c r="K100" t="s">
        <v>13</v>
      </c>
      <c r="L100"/>
      <c r="M100" t="s">
        <v>212</v>
      </c>
      <c r="N100" t="s">
        <v>213</v>
      </c>
      <c r="O100" t="s">
        <v>191</v>
      </c>
      <c r="P100">
        <v>200</v>
      </c>
      <c r="Q100"/>
      <c r="R100"/>
      <c r="S100" t="s">
        <v>929</v>
      </c>
    </row>
    <row r="101" spans="1:19" hidden="1" x14ac:dyDescent="0.2">
      <c r="A101" s="162" t="str">
        <f>"FY"&amp;(YEAR(Table4_1[[#This Row],[Date]])-1)&amp;"/"&amp;(YEAR(Table4_1[[#This Row],[Date]])-2000)</f>
        <v>FY2020/21</v>
      </c>
      <c r="B101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1" s="162" t="str">
        <f>Table4_1[[#This Row],[Licensee]]&amp;" "&amp;Table4_1[[#This Row],[Licence]]</f>
        <v>Horizon Power EIRL2</v>
      </c>
      <c r="D101" s="162" t="str">
        <f t="shared" si="1"/>
        <v>FY2020/21_CCD1_Horizon Power EIRL2</v>
      </c>
      <c r="E101" s="164">
        <f>IF(ISNUMBER(Table4_1[[#This Row],[Value]]),Table4_1[[#This Row],[Value]],IF(ISNUMBER(Table4_1[[#This Row],[$ Value]]),Table4_1[[#This Row],[$ Value]],Table4_1[[#This Row],[% Value]]))</f>
        <v>331</v>
      </c>
      <c r="G101" s="238">
        <v>44377</v>
      </c>
      <c r="H101">
        <v>4</v>
      </c>
      <c r="I101" t="s">
        <v>188</v>
      </c>
      <c r="J101" t="s">
        <v>195</v>
      </c>
      <c r="K101" t="s">
        <v>13</v>
      </c>
      <c r="L101"/>
      <c r="M101" t="s">
        <v>212</v>
      </c>
      <c r="N101" t="s">
        <v>213</v>
      </c>
      <c r="O101" t="s">
        <v>191</v>
      </c>
      <c r="P101">
        <v>331</v>
      </c>
      <c r="Q101"/>
      <c r="R101"/>
      <c r="S101" t="s">
        <v>929</v>
      </c>
    </row>
    <row r="102" spans="1:19" hidden="1" x14ac:dyDescent="0.2">
      <c r="A102" s="162" t="str">
        <f>"FY"&amp;(YEAR(Table4_1[[#This Row],[Date]])-1)&amp;"/"&amp;(YEAR(Table4_1[[#This Row],[Date]])-2000)</f>
        <v>FY2021/22</v>
      </c>
      <c r="B102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2" s="162" t="str">
        <f>Table4_1[[#This Row],[Licensee]]&amp;" "&amp;Table4_1[[#This Row],[Licence]]</f>
        <v>Horizon Power EIRL2</v>
      </c>
      <c r="D102" s="162" t="str">
        <f t="shared" si="1"/>
        <v>FY2021/22_CCD1_Horizon Power EIRL2</v>
      </c>
      <c r="E102" s="164">
        <f>IF(ISNUMBER(Table4_1[[#This Row],[Value]]),Table4_1[[#This Row],[Value]],IF(ISNUMBER(Table4_1[[#This Row],[$ Value]]),Table4_1[[#This Row],[$ Value]],Table4_1[[#This Row],[% Value]]))</f>
        <v>336</v>
      </c>
      <c r="G102" s="238">
        <v>44742</v>
      </c>
      <c r="H102">
        <v>4</v>
      </c>
      <c r="I102" t="s">
        <v>188</v>
      </c>
      <c r="J102" t="s">
        <v>195</v>
      </c>
      <c r="K102" t="s">
        <v>13</v>
      </c>
      <c r="L102"/>
      <c r="M102" t="s">
        <v>212</v>
      </c>
      <c r="N102" t="s">
        <v>213</v>
      </c>
      <c r="O102" t="s">
        <v>191</v>
      </c>
      <c r="P102">
        <v>336</v>
      </c>
      <c r="Q102"/>
      <c r="R102"/>
      <c r="S102" t="s">
        <v>929</v>
      </c>
    </row>
    <row r="103" spans="1:19" hidden="1" x14ac:dyDescent="0.2">
      <c r="A103" s="162" t="str">
        <f>"FY"&amp;(YEAR(Table4_1[[#This Row],[Date]])-1)&amp;"/"&amp;(YEAR(Table4_1[[#This Row],[Date]])-2000)</f>
        <v>FY2022/23</v>
      </c>
      <c r="B103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3" s="162" t="str">
        <f>Table4_1[[#This Row],[Licensee]]&amp;" "&amp;Table4_1[[#This Row],[Licence]]</f>
        <v>Horizon Power EIRL2</v>
      </c>
      <c r="D103" s="162" t="str">
        <f t="shared" si="1"/>
        <v>FY2022/23_CCD1_Horizon Power EIRL2</v>
      </c>
      <c r="E103" s="164">
        <f>IF(ISNUMBER(Table4_1[[#This Row],[Value]]),Table4_1[[#This Row],[Value]],IF(ISNUMBER(Table4_1[[#This Row],[$ Value]]),Table4_1[[#This Row],[$ Value]],Table4_1[[#This Row],[% Value]]))</f>
        <v>412</v>
      </c>
      <c r="G103" s="238">
        <v>45107</v>
      </c>
      <c r="H103">
        <v>4</v>
      </c>
      <c r="I103" t="s">
        <v>188</v>
      </c>
      <c r="J103" t="s">
        <v>195</v>
      </c>
      <c r="K103" t="s">
        <v>13</v>
      </c>
      <c r="L103"/>
      <c r="M103" t="s">
        <v>212</v>
      </c>
      <c r="N103" t="s">
        <v>213</v>
      </c>
      <c r="O103" t="s">
        <v>191</v>
      </c>
      <c r="P103">
        <v>412</v>
      </c>
      <c r="Q103"/>
      <c r="R103"/>
      <c r="S103" t="s">
        <v>929</v>
      </c>
    </row>
    <row r="104" spans="1:19" hidden="1" x14ac:dyDescent="0.2">
      <c r="A104" s="162" t="str">
        <f>"FY"&amp;(YEAR(Table4_1[[#This Row],[Date]])-1)&amp;"/"&amp;(YEAR(Table4_1[[#This Row],[Date]])-2000)</f>
        <v>FY2023/24</v>
      </c>
      <c r="B104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4" s="162" t="str">
        <f>Table4_1[[#This Row],[Licensee]]&amp;" "&amp;Table4_1[[#This Row],[Licence]]</f>
        <v>Horizon Power EIRL2</v>
      </c>
      <c r="D104" s="162" t="str">
        <f t="shared" si="1"/>
        <v>FY2023/24_CCD1_Horizon Power EIRL2</v>
      </c>
      <c r="E104" s="164">
        <f>IF(ISNUMBER(Table4_1[[#This Row],[Value]]),Table4_1[[#This Row],[Value]],IF(ISNUMBER(Table4_1[[#This Row],[$ Value]]),Table4_1[[#This Row],[$ Value]],Table4_1[[#This Row],[% Value]]))</f>
        <v>526</v>
      </c>
      <c r="G104" s="238">
        <v>45473</v>
      </c>
      <c r="H104">
        <v>4</v>
      </c>
      <c r="I104" t="s">
        <v>188</v>
      </c>
      <c r="J104" t="s">
        <v>195</v>
      </c>
      <c r="K104" t="s">
        <v>13</v>
      </c>
      <c r="L104"/>
      <c r="M104" t="s">
        <v>212</v>
      </c>
      <c r="N104" t="s">
        <v>213</v>
      </c>
      <c r="O104" t="s">
        <v>191</v>
      </c>
      <c r="P104">
        <v>526</v>
      </c>
      <c r="Q104"/>
      <c r="R104"/>
      <c r="S104" t="s">
        <v>929</v>
      </c>
    </row>
    <row r="105" spans="1:19" hidden="1" x14ac:dyDescent="0.2">
      <c r="A105" s="162" t="str">
        <f>"FY"&amp;(YEAR(Table4_1[[#This Row],[Date]])-1)&amp;"/"&amp;(YEAR(Table4_1[[#This Row],[Date]])-2000)</f>
        <v>FY2024/25</v>
      </c>
      <c r="B105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05" s="162" t="str">
        <f>Table4_1[[#This Row],[Licensee]]&amp;" "&amp;Table4_1[[#This Row],[Licence]]</f>
        <v>Horizon Power EIRL2</v>
      </c>
      <c r="D105" s="162" t="str">
        <f t="shared" si="1"/>
        <v>FY2024/25_CCD1_Horizon Power EIRL2</v>
      </c>
      <c r="E105" s="164">
        <f>IF(ISNUMBER(Table4_1[[#This Row],[Value]]),Table4_1[[#This Row],[Value]],IF(ISNUMBER(Table4_1[[#This Row],[$ Value]]),Table4_1[[#This Row],[$ Value]],Table4_1[[#This Row],[% Value]]))</f>
        <v>581</v>
      </c>
      <c r="G105" s="238">
        <v>45838</v>
      </c>
      <c r="H105">
        <v>4</v>
      </c>
      <c r="I105" t="s">
        <v>188</v>
      </c>
      <c r="J105" t="s">
        <v>195</v>
      </c>
      <c r="K105" t="s">
        <v>13</v>
      </c>
      <c r="L105"/>
      <c r="M105" t="s">
        <v>212</v>
      </c>
      <c r="N105" t="s">
        <v>213</v>
      </c>
      <c r="O105" t="s">
        <v>191</v>
      </c>
      <c r="P105">
        <v>581</v>
      </c>
      <c r="Q105"/>
      <c r="R105"/>
      <c r="S105" t="s">
        <v>929</v>
      </c>
    </row>
    <row r="106" spans="1:19" hidden="1" x14ac:dyDescent="0.2">
      <c r="A106" s="162" t="str">
        <f>"FY"&amp;(YEAR(Table4_1[[#This Row],[Date]])-1)&amp;"/"&amp;(YEAR(Table4_1[[#This Row],[Date]])-2000)</f>
        <v>FY2013/14</v>
      </c>
      <c r="B106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06" s="162" t="str">
        <f>Table4_1[[#This Row],[Licensee]]&amp;" "&amp;Table4_1[[#This Row],[Licence]]</f>
        <v>Horizon Power EIRL2</v>
      </c>
      <c r="D106" s="162" t="str">
        <f t="shared" si="1"/>
        <v>FY2013/14_CCD10_Horizon Power EIRL2</v>
      </c>
      <c r="E106" s="164">
        <f>IF(ISNUMBER(Table4_1[[#This Row],[Value]]),Table4_1[[#This Row],[Value]],IF(ISNUMBER(Table4_1[[#This Row],[$ Value]]),Table4_1[[#This Row],[$ Value]],Table4_1[[#This Row],[% Value]]))</f>
        <v>17</v>
      </c>
      <c r="G106" s="238">
        <v>41820</v>
      </c>
      <c r="H106">
        <v>4</v>
      </c>
      <c r="I106" t="s">
        <v>188</v>
      </c>
      <c r="J106" t="s">
        <v>195</v>
      </c>
      <c r="K106" t="s">
        <v>192</v>
      </c>
      <c r="L106" t="s">
        <v>214</v>
      </c>
      <c r="M106" t="s">
        <v>215</v>
      </c>
      <c r="N106" t="s">
        <v>216</v>
      </c>
      <c r="O106" t="s">
        <v>191</v>
      </c>
      <c r="P106">
        <v>17</v>
      </c>
      <c r="Q106"/>
      <c r="R106"/>
      <c r="S106" t="s">
        <v>929</v>
      </c>
    </row>
    <row r="107" spans="1:19" hidden="1" x14ac:dyDescent="0.2">
      <c r="A107" s="162" t="str">
        <f>"FY"&amp;(YEAR(Table4_1[[#This Row],[Date]])-1)&amp;"/"&amp;(YEAR(Table4_1[[#This Row],[Date]])-2000)</f>
        <v>FY2014/15</v>
      </c>
      <c r="B107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07" s="162" t="str">
        <f>Table4_1[[#This Row],[Licensee]]&amp;" "&amp;Table4_1[[#This Row],[Licence]]</f>
        <v>Horizon Power EIRL2</v>
      </c>
      <c r="D107" s="162" t="str">
        <f t="shared" si="1"/>
        <v>FY2014/15_CCD10_Horizon Power EIRL2</v>
      </c>
      <c r="E107" s="164">
        <f>IF(ISNUMBER(Table4_1[[#This Row],[Value]]),Table4_1[[#This Row],[Value]],IF(ISNUMBER(Table4_1[[#This Row],[$ Value]]),Table4_1[[#This Row],[$ Value]],Table4_1[[#This Row],[% Value]]))</f>
        <v>76</v>
      </c>
      <c r="G107" s="238">
        <v>42185</v>
      </c>
      <c r="H107">
        <v>4</v>
      </c>
      <c r="I107" t="s">
        <v>188</v>
      </c>
      <c r="J107" t="s">
        <v>195</v>
      </c>
      <c r="K107" t="s">
        <v>192</v>
      </c>
      <c r="L107" t="s">
        <v>214</v>
      </c>
      <c r="M107" t="s">
        <v>215</v>
      </c>
      <c r="N107" t="s">
        <v>216</v>
      </c>
      <c r="O107" t="s">
        <v>191</v>
      </c>
      <c r="P107">
        <v>76</v>
      </c>
      <c r="Q107"/>
      <c r="R107"/>
      <c r="S107" t="s">
        <v>929</v>
      </c>
    </row>
    <row r="108" spans="1:19" hidden="1" x14ac:dyDescent="0.2">
      <c r="A108" s="162" t="str">
        <f>"FY"&amp;(YEAR(Table4_1[[#This Row],[Date]])-1)&amp;"/"&amp;(YEAR(Table4_1[[#This Row],[Date]])-2000)</f>
        <v>FY2015/16</v>
      </c>
      <c r="B108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08" s="162" t="str">
        <f>Table4_1[[#This Row],[Licensee]]&amp;" "&amp;Table4_1[[#This Row],[Licence]]</f>
        <v>Horizon Power EIRL2</v>
      </c>
      <c r="D108" s="162" t="str">
        <f t="shared" si="1"/>
        <v>FY2015/16_CCD10_Horizon Power EIRL2</v>
      </c>
      <c r="E108" s="164">
        <f>IF(ISNUMBER(Table4_1[[#This Row],[Value]]),Table4_1[[#This Row],[Value]],IF(ISNUMBER(Table4_1[[#This Row],[$ Value]]),Table4_1[[#This Row],[$ Value]],Table4_1[[#This Row],[% Value]]))</f>
        <v>121</v>
      </c>
      <c r="G108" s="238">
        <v>42551</v>
      </c>
      <c r="H108">
        <v>4</v>
      </c>
      <c r="I108" t="s">
        <v>188</v>
      </c>
      <c r="J108" t="s">
        <v>195</v>
      </c>
      <c r="K108" t="s">
        <v>192</v>
      </c>
      <c r="L108" t="s">
        <v>214</v>
      </c>
      <c r="M108" t="s">
        <v>215</v>
      </c>
      <c r="N108" t="s">
        <v>216</v>
      </c>
      <c r="O108" t="s">
        <v>191</v>
      </c>
      <c r="P108">
        <v>121</v>
      </c>
      <c r="Q108"/>
      <c r="R108"/>
      <c r="S108" t="s">
        <v>929</v>
      </c>
    </row>
    <row r="109" spans="1:19" hidden="1" x14ac:dyDescent="0.2">
      <c r="A109" s="162" t="str">
        <f>"FY"&amp;(YEAR(Table4_1[[#This Row],[Date]])-1)&amp;"/"&amp;(YEAR(Table4_1[[#This Row],[Date]])-2000)</f>
        <v>FY2016/17</v>
      </c>
      <c r="B109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09" s="162" t="str">
        <f>Table4_1[[#This Row],[Licensee]]&amp;" "&amp;Table4_1[[#This Row],[Licence]]</f>
        <v>Horizon Power EIRL2</v>
      </c>
      <c r="D109" s="162" t="str">
        <f t="shared" si="1"/>
        <v>FY2016/17_CCD10_Horizon Power EIRL2</v>
      </c>
      <c r="E109" s="164">
        <f>IF(ISNUMBER(Table4_1[[#This Row],[Value]]),Table4_1[[#This Row],[Value]],IF(ISNUMBER(Table4_1[[#This Row],[$ Value]]),Table4_1[[#This Row],[$ Value]],Table4_1[[#This Row],[% Value]]))</f>
        <v>8</v>
      </c>
      <c r="G109" s="238">
        <v>42916</v>
      </c>
      <c r="H109">
        <v>4</v>
      </c>
      <c r="I109" t="s">
        <v>188</v>
      </c>
      <c r="J109" t="s">
        <v>195</v>
      </c>
      <c r="K109" t="s">
        <v>192</v>
      </c>
      <c r="L109" t="s">
        <v>214</v>
      </c>
      <c r="M109" t="s">
        <v>215</v>
      </c>
      <c r="N109" t="s">
        <v>216</v>
      </c>
      <c r="O109" t="s">
        <v>191</v>
      </c>
      <c r="P109">
        <v>8</v>
      </c>
      <c r="Q109"/>
      <c r="R109"/>
      <c r="S109" t="s">
        <v>929</v>
      </c>
    </row>
    <row r="110" spans="1:19" hidden="1" x14ac:dyDescent="0.2">
      <c r="A110" s="162" t="str">
        <f>"FY"&amp;(YEAR(Table4_1[[#This Row],[Date]])-1)&amp;"/"&amp;(YEAR(Table4_1[[#This Row],[Date]])-2000)</f>
        <v>FY2017/18</v>
      </c>
      <c r="B110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0" s="162" t="str">
        <f>Table4_1[[#This Row],[Licensee]]&amp;" "&amp;Table4_1[[#This Row],[Licence]]</f>
        <v>Horizon Power EIRL2</v>
      </c>
      <c r="D110" s="162" t="str">
        <f t="shared" si="1"/>
        <v>FY2017/18_CCD10_Horizon Power EIRL2</v>
      </c>
      <c r="E110" s="164">
        <f>IF(ISNUMBER(Table4_1[[#This Row],[Value]]),Table4_1[[#This Row],[Value]],IF(ISNUMBER(Table4_1[[#This Row],[$ Value]]),Table4_1[[#This Row],[$ Value]],Table4_1[[#This Row],[% Value]]))</f>
        <v>7</v>
      </c>
      <c r="G110" s="238">
        <v>43281</v>
      </c>
      <c r="H110">
        <v>4</v>
      </c>
      <c r="I110" t="s">
        <v>188</v>
      </c>
      <c r="J110" t="s">
        <v>195</v>
      </c>
      <c r="K110" t="s">
        <v>192</v>
      </c>
      <c r="L110" t="s">
        <v>214</v>
      </c>
      <c r="M110" t="s">
        <v>215</v>
      </c>
      <c r="N110" t="s">
        <v>216</v>
      </c>
      <c r="O110" t="s">
        <v>191</v>
      </c>
      <c r="P110">
        <v>7</v>
      </c>
      <c r="Q110"/>
      <c r="R110"/>
      <c r="S110" t="s">
        <v>929</v>
      </c>
    </row>
    <row r="111" spans="1:19" hidden="1" x14ac:dyDescent="0.2">
      <c r="A111" s="162" t="str">
        <f>"FY"&amp;(YEAR(Table4_1[[#This Row],[Date]])-1)&amp;"/"&amp;(YEAR(Table4_1[[#This Row],[Date]])-2000)</f>
        <v>FY2018/19</v>
      </c>
      <c r="B111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1" s="162" t="str">
        <f>Table4_1[[#This Row],[Licensee]]&amp;" "&amp;Table4_1[[#This Row],[Licence]]</f>
        <v>Horizon Power EIRL2</v>
      </c>
      <c r="D111" s="162" t="str">
        <f t="shared" si="1"/>
        <v>FY2018/19_CCD10_Horizon Power EIRL2</v>
      </c>
      <c r="E111" s="164">
        <f>IF(ISNUMBER(Table4_1[[#This Row],[Value]]),Table4_1[[#This Row],[Value]],IF(ISNUMBER(Table4_1[[#This Row],[$ Value]]),Table4_1[[#This Row],[$ Value]],Table4_1[[#This Row],[% Value]]))</f>
        <v>49</v>
      </c>
      <c r="G111" s="238">
        <v>43646</v>
      </c>
      <c r="H111">
        <v>4</v>
      </c>
      <c r="I111" t="s">
        <v>188</v>
      </c>
      <c r="J111" t="s">
        <v>195</v>
      </c>
      <c r="K111" t="s">
        <v>192</v>
      </c>
      <c r="L111" t="s">
        <v>214</v>
      </c>
      <c r="M111" t="s">
        <v>215</v>
      </c>
      <c r="N111" t="s">
        <v>216</v>
      </c>
      <c r="O111" t="s">
        <v>191</v>
      </c>
      <c r="P111">
        <v>49</v>
      </c>
      <c r="Q111"/>
      <c r="R111"/>
      <c r="S111" t="s">
        <v>929</v>
      </c>
    </row>
    <row r="112" spans="1:19" hidden="1" x14ac:dyDescent="0.2">
      <c r="A112" s="162" t="str">
        <f>"FY"&amp;(YEAR(Table4_1[[#This Row],[Date]])-1)&amp;"/"&amp;(YEAR(Table4_1[[#This Row],[Date]])-2000)</f>
        <v>FY2019/20</v>
      </c>
      <c r="B112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2" s="162" t="str">
        <f>Table4_1[[#This Row],[Licensee]]&amp;" "&amp;Table4_1[[#This Row],[Licence]]</f>
        <v>Horizon Power EIRL2</v>
      </c>
      <c r="D112" s="162" t="str">
        <f t="shared" si="1"/>
        <v>FY2019/20_CCD10_Horizon Power EIRL2</v>
      </c>
      <c r="E112" s="164">
        <f>IF(ISNUMBER(Table4_1[[#This Row],[Value]]),Table4_1[[#This Row],[Value]],IF(ISNUMBER(Table4_1[[#This Row],[$ Value]]),Table4_1[[#This Row],[$ Value]],Table4_1[[#This Row],[% Value]]))</f>
        <v>43</v>
      </c>
      <c r="G112" s="238">
        <v>44012</v>
      </c>
      <c r="H112">
        <v>4</v>
      </c>
      <c r="I112" t="s">
        <v>188</v>
      </c>
      <c r="J112" t="s">
        <v>195</v>
      </c>
      <c r="K112" t="s">
        <v>192</v>
      </c>
      <c r="L112" t="s">
        <v>214</v>
      </c>
      <c r="M112" t="s">
        <v>215</v>
      </c>
      <c r="N112" t="s">
        <v>216</v>
      </c>
      <c r="O112" t="s">
        <v>191</v>
      </c>
      <c r="P112">
        <v>43</v>
      </c>
      <c r="Q112"/>
      <c r="R112"/>
      <c r="S112" t="s">
        <v>929</v>
      </c>
    </row>
    <row r="113" spans="1:19" hidden="1" x14ac:dyDescent="0.2">
      <c r="A113" s="162" t="str">
        <f>"FY"&amp;(YEAR(Table4_1[[#This Row],[Date]])-1)&amp;"/"&amp;(YEAR(Table4_1[[#This Row],[Date]])-2000)</f>
        <v>FY2020/21</v>
      </c>
      <c r="B113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3" s="162" t="str">
        <f>Table4_1[[#This Row],[Licensee]]&amp;" "&amp;Table4_1[[#This Row],[Licence]]</f>
        <v>Horizon Power EIRL2</v>
      </c>
      <c r="D113" s="162" t="str">
        <f t="shared" si="1"/>
        <v>FY2020/21_CCD10_Horizon Power EIRL2</v>
      </c>
      <c r="E113" s="164">
        <f>IF(ISNUMBER(Table4_1[[#This Row],[Value]]),Table4_1[[#This Row],[Value]],IF(ISNUMBER(Table4_1[[#This Row],[$ Value]]),Table4_1[[#This Row],[$ Value]],Table4_1[[#This Row],[% Value]]))</f>
        <v>19</v>
      </c>
      <c r="G113" s="238">
        <v>44377</v>
      </c>
      <c r="H113">
        <v>4</v>
      </c>
      <c r="I113" t="s">
        <v>188</v>
      </c>
      <c r="J113" t="s">
        <v>195</v>
      </c>
      <c r="K113" t="s">
        <v>192</v>
      </c>
      <c r="L113" t="s">
        <v>214</v>
      </c>
      <c r="M113" t="s">
        <v>215</v>
      </c>
      <c r="N113" t="s">
        <v>216</v>
      </c>
      <c r="O113" t="s">
        <v>191</v>
      </c>
      <c r="P113">
        <v>19</v>
      </c>
      <c r="Q113"/>
      <c r="R113"/>
      <c r="S113" t="s">
        <v>929</v>
      </c>
    </row>
    <row r="114" spans="1:19" hidden="1" x14ac:dyDescent="0.2">
      <c r="A114" s="162" t="str">
        <f>"FY"&amp;(YEAR(Table4_1[[#This Row],[Date]])-1)&amp;"/"&amp;(YEAR(Table4_1[[#This Row],[Date]])-2000)</f>
        <v>FY2021/22</v>
      </c>
      <c r="B114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4" s="162" t="str">
        <f>Table4_1[[#This Row],[Licensee]]&amp;" "&amp;Table4_1[[#This Row],[Licence]]</f>
        <v>Horizon Power EIRL2</v>
      </c>
      <c r="D114" s="162" t="str">
        <f t="shared" si="1"/>
        <v>FY2021/22_CCD10_Horizon Power EIRL2</v>
      </c>
      <c r="E114" s="164">
        <f>IF(ISNUMBER(Table4_1[[#This Row],[Value]]),Table4_1[[#This Row],[Value]],IF(ISNUMBER(Table4_1[[#This Row],[$ Value]]),Table4_1[[#This Row],[$ Value]],Table4_1[[#This Row],[% Value]]))</f>
        <v>18</v>
      </c>
      <c r="G114" s="238">
        <v>44742</v>
      </c>
      <c r="H114">
        <v>4</v>
      </c>
      <c r="I114" t="s">
        <v>188</v>
      </c>
      <c r="J114" t="s">
        <v>195</v>
      </c>
      <c r="K114" t="s">
        <v>192</v>
      </c>
      <c r="L114" t="s">
        <v>214</v>
      </c>
      <c r="M114" t="s">
        <v>215</v>
      </c>
      <c r="N114" t="s">
        <v>216</v>
      </c>
      <c r="O114" t="s">
        <v>191</v>
      </c>
      <c r="P114">
        <v>18</v>
      </c>
      <c r="Q114"/>
      <c r="R114"/>
      <c r="S114" t="s">
        <v>929</v>
      </c>
    </row>
    <row r="115" spans="1:19" hidden="1" x14ac:dyDescent="0.2">
      <c r="A115" s="162" t="str">
        <f>"FY"&amp;(YEAR(Table4_1[[#This Row],[Date]])-1)&amp;"/"&amp;(YEAR(Table4_1[[#This Row],[Date]])-2000)</f>
        <v>FY2022/23</v>
      </c>
      <c r="B115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5" s="162" t="str">
        <f>Table4_1[[#This Row],[Licensee]]&amp;" "&amp;Table4_1[[#This Row],[Licence]]</f>
        <v>Horizon Power EIRL2</v>
      </c>
      <c r="D115" s="162" t="str">
        <f t="shared" si="1"/>
        <v>FY2022/23_CCD10_Horizon Power EIRL2</v>
      </c>
      <c r="E115" s="164">
        <f>IF(ISNUMBER(Table4_1[[#This Row],[Value]]),Table4_1[[#This Row],[Value]],IF(ISNUMBER(Table4_1[[#This Row],[$ Value]]),Table4_1[[#This Row],[$ Value]],Table4_1[[#This Row],[% Value]]))</f>
        <v>1</v>
      </c>
      <c r="G115" s="238">
        <v>45107</v>
      </c>
      <c r="H115">
        <v>4</v>
      </c>
      <c r="I115" t="s">
        <v>188</v>
      </c>
      <c r="J115" t="s">
        <v>195</v>
      </c>
      <c r="K115" t="s">
        <v>192</v>
      </c>
      <c r="L115" t="s">
        <v>214</v>
      </c>
      <c r="M115" t="s">
        <v>215</v>
      </c>
      <c r="N115" t="s">
        <v>216</v>
      </c>
      <c r="O115" t="s">
        <v>191</v>
      </c>
      <c r="P115">
        <v>1</v>
      </c>
      <c r="Q115"/>
      <c r="R115"/>
      <c r="S115" t="s">
        <v>929</v>
      </c>
    </row>
    <row r="116" spans="1:19" hidden="1" x14ac:dyDescent="0.2">
      <c r="A116" s="162" t="str">
        <f>"FY"&amp;(YEAR(Table4_1[[#This Row],[Date]])-1)&amp;"/"&amp;(YEAR(Table4_1[[#This Row],[Date]])-2000)</f>
        <v>FY2023/24</v>
      </c>
      <c r="B116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6" s="162" t="str">
        <f>Table4_1[[#This Row],[Licensee]]&amp;" "&amp;Table4_1[[#This Row],[Licence]]</f>
        <v>Horizon Power EIRL2</v>
      </c>
      <c r="D116" s="162" t="str">
        <f t="shared" si="1"/>
        <v>FY2023/24_CCD10_Horizon Power EIRL2</v>
      </c>
      <c r="E116" s="164">
        <f>IF(ISNUMBER(Table4_1[[#This Row],[Value]]),Table4_1[[#This Row],[Value]],IF(ISNUMBER(Table4_1[[#This Row],[$ Value]]),Table4_1[[#This Row],[$ Value]],Table4_1[[#This Row],[% Value]]))</f>
        <v>0</v>
      </c>
      <c r="G116" s="238">
        <v>45473</v>
      </c>
      <c r="H116">
        <v>4</v>
      </c>
      <c r="I116" t="s">
        <v>188</v>
      </c>
      <c r="J116" t="s">
        <v>195</v>
      </c>
      <c r="K116" t="s">
        <v>192</v>
      </c>
      <c r="L116" t="s">
        <v>214</v>
      </c>
      <c r="M116" t="s">
        <v>215</v>
      </c>
      <c r="N116" t="s">
        <v>216</v>
      </c>
      <c r="O116" t="s">
        <v>191</v>
      </c>
      <c r="P116">
        <v>0</v>
      </c>
      <c r="Q116"/>
      <c r="R116"/>
      <c r="S116" t="s">
        <v>929</v>
      </c>
    </row>
    <row r="117" spans="1:19" hidden="1" x14ac:dyDescent="0.2">
      <c r="A117" s="162" t="str">
        <f>"FY"&amp;(YEAR(Table4_1[[#This Row],[Date]])-1)&amp;"/"&amp;(YEAR(Table4_1[[#This Row],[Date]])-2000)</f>
        <v>FY2024/25</v>
      </c>
      <c r="B117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17" s="162" t="str">
        <f>Table4_1[[#This Row],[Licensee]]&amp;" "&amp;Table4_1[[#This Row],[Licence]]</f>
        <v>Horizon Power EIRL2</v>
      </c>
      <c r="D117" s="162" t="str">
        <f t="shared" si="1"/>
        <v>FY2024/25_CCD10_Horizon Power EIRL2</v>
      </c>
      <c r="E117" s="164">
        <f>IF(ISNUMBER(Table4_1[[#This Row],[Value]]),Table4_1[[#This Row],[Value]],IF(ISNUMBER(Table4_1[[#This Row],[$ Value]]),Table4_1[[#This Row],[$ Value]],Table4_1[[#This Row],[% Value]]))</f>
        <v>0</v>
      </c>
      <c r="G117" s="238">
        <v>45838</v>
      </c>
      <c r="H117">
        <v>4</v>
      </c>
      <c r="I117" t="s">
        <v>188</v>
      </c>
      <c r="J117" t="s">
        <v>195</v>
      </c>
      <c r="K117" t="s">
        <v>192</v>
      </c>
      <c r="L117" t="s">
        <v>214</v>
      </c>
      <c r="M117" t="s">
        <v>215</v>
      </c>
      <c r="N117" t="s">
        <v>216</v>
      </c>
      <c r="O117" t="s">
        <v>191</v>
      </c>
      <c r="P117">
        <v>0</v>
      </c>
      <c r="Q117"/>
      <c r="R117"/>
      <c r="S117" t="s">
        <v>929</v>
      </c>
    </row>
    <row r="118" spans="1:19" hidden="1" x14ac:dyDescent="0.2">
      <c r="A118" s="162" t="str">
        <f>"FY"&amp;(YEAR(Table4_1[[#This Row],[Date]])-1)&amp;"/"&amp;(YEAR(Table4_1[[#This Row],[Date]])-2000)</f>
        <v>FY2023/24</v>
      </c>
      <c r="B118" s="162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118" s="162" t="str">
        <f>Table4_1[[#This Row],[Licensee]]&amp;" "&amp;Table4_1[[#This Row],[Licence]]</f>
        <v>Horizon Power EIRL2</v>
      </c>
      <c r="D118" s="162" t="str">
        <f t="shared" si="1"/>
        <v>FY2023/24_CCD11_Horizon Power EIRL2</v>
      </c>
      <c r="E118" s="164">
        <f>IF(ISNUMBER(Table4_1[[#This Row],[Value]]),Table4_1[[#This Row],[Value]],IF(ISNUMBER(Table4_1[[#This Row],[$ Value]]),Table4_1[[#This Row],[$ Value]],Table4_1[[#This Row],[% Value]]))</f>
        <v>285</v>
      </c>
      <c r="G118" s="238">
        <v>45473</v>
      </c>
      <c r="H118">
        <v>4</v>
      </c>
      <c r="I118" t="s">
        <v>188</v>
      </c>
      <c r="J118" t="s">
        <v>195</v>
      </c>
      <c r="K118" t="s">
        <v>192</v>
      </c>
      <c r="L118" t="s">
        <v>214</v>
      </c>
      <c r="M118" t="s">
        <v>223</v>
      </c>
      <c r="N118" t="s">
        <v>224</v>
      </c>
      <c r="O118" t="s">
        <v>191</v>
      </c>
      <c r="P118">
        <v>285</v>
      </c>
      <c r="Q118"/>
      <c r="R118"/>
      <c r="S118" t="s">
        <v>929</v>
      </c>
    </row>
    <row r="119" spans="1:19" hidden="1" x14ac:dyDescent="0.2">
      <c r="A119" s="162" t="str">
        <f>"FY"&amp;(YEAR(Table4_1[[#This Row],[Date]])-1)&amp;"/"&amp;(YEAR(Table4_1[[#This Row],[Date]])-2000)</f>
        <v>FY2024/25</v>
      </c>
      <c r="B119" s="162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119" s="162" t="str">
        <f>Table4_1[[#This Row],[Licensee]]&amp;" "&amp;Table4_1[[#This Row],[Licence]]</f>
        <v>Horizon Power EIRL2</v>
      </c>
      <c r="D119" s="162" t="str">
        <f t="shared" si="1"/>
        <v>FY2024/25_CCD11_Horizon Power EIRL2</v>
      </c>
      <c r="E119" s="164">
        <f>IF(ISNUMBER(Table4_1[[#This Row],[Value]]),Table4_1[[#This Row],[Value]],IF(ISNUMBER(Table4_1[[#This Row],[$ Value]]),Table4_1[[#This Row],[$ Value]],Table4_1[[#This Row],[% Value]]))</f>
        <v>206</v>
      </c>
      <c r="G119" s="238">
        <v>45838</v>
      </c>
      <c r="H119">
        <v>4</v>
      </c>
      <c r="I119" t="s">
        <v>188</v>
      </c>
      <c r="J119" t="s">
        <v>195</v>
      </c>
      <c r="K119" t="s">
        <v>192</v>
      </c>
      <c r="L119" t="s">
        <v>214</v>
      </c>
      <c r="M119" t="s">
        <v>223</v>
      </c>
      <c r="N119" t="s">
        <v>224</v>
      </c>
      <c r="O119" t="s">
        <v>191</v>
      </c>
      <c r="P119">
        <v>206</v>
      </c>
      <c r="Q119"/>
      <c r="R119"/>
      <c r="S119" t="s">
        <v>929</v>
      </c>
    </row>
    <row r="120" spans="1:19" hidden="1" x14ac:dyDescent="0.2">
      <c r="A120" s="162" t="str">
        <f>"FY"&amp;(YEAR(Table4_1[[#This Row],[Date]])-1)&amp;"/"&amp;(YEAR(Table4_1[[#This Row],[Date]])-2000)</f>
        <v>FY2023/24</v>
      </c>
      <c r="B120" s="162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120" s="162" t="str">
        <f>Table4_1[[#This Row],[Licensee]]&amp;" "&amp;Table4_1[[#This Row],[Licence]]</f>
        <v>Horizon Power EIRL2</v>
      </c>
      <c r="D120" s="162" t="str">
        <f t="shared" si="1"/>
        <v>FY2023/24_CCD12_Horizon Power EIRL2</v>
      </c>
      <c r="E120" s="164">
        <f>IF(ISNUMBER(Table4_1[[#This Row],[Value]]),Table4_1[[#This Row],[Value]],IF(ISNUMBER(Table4_1[[#This Row],[$ Value]]),Table4_1[[#This Row],[$ Value]],Table4_1[[#This Row],[% Value]]))</f>
        <v>0.809659091</v>
      </c>
      <c r="G120" s="238">
        <v>45473</v>
      </c>
      <c r="H120">
        <v>4</v>
      </c>
      <c r="I120" t="s">
        <v>188</v>
      </c>
      <c r="J120" t="s">
        <v>195</v>
      </c>
      <c r="K120" t="s">
        <v>192</v>
      </c>
      <c r="L120" t="s">
        <v>214</v>
      </c>
      <c r="M120" t="s">
        <v>223</v>
      </c>
      <c r="N120" t="s">
        <v>225</v>
      </c>
      <c r="O120" t="s">
        <v>190</v>
      </c>
      <c r="P120"/>
      <c r="Q120">
        <v>0.809659091</v>
      </c>
      <c r="R120"/>
      <c r="S120" t="s">
        <v>929</v>
      </c>
    </row>
    <row r="121" spans="1:19" hidden="1" x14ac:dyDescent="0.2">
      <c r="A121" s="162" t="str">
        <f>"FY"&amp;(YEAR(Table4_1[[#This Row],[Date]])-1)&amp;"/"&amp;(YEAR(Table4_1[[#This Row],[Date]])-2000)</f>
        <v>FY2024/25</v>
      </c>
      <c r="B121" s="162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121" s="162" t="str">
        <f>Table4_1[[#This Row],[Licensee]]&amp;" "&amp;Table4_1[[#This Row],[Licence]]</f>
        <v>Horizon Power EIRL2</v>
      </c>
      <c r="D121" s="162" t="str">
        <f t="shared" si="1"/>
        <v>FY2024/25_CCD12_Horizon Power EIRL2</v>
      </c>
      <c r="E121" s="164">
        <f>IF(ISNUMBER(Table4_1[[#This Row],[Value]]),Table4_1[[#This Row],[Value]],IF(ISNUMBER(Table4_1[[#This Row],[$ Value]]),Table4_1[[#This Row],[$ Value]],Table4_1[[#This Row],[% Value]]))</f>
        <v>0.91555555600000005</v>
      </c>
      <c r="G121" s="238">
        <v>45838</v>
      </c>
      <c r="H121">
        <v>4</v>
      </c>
      <c r="I121" t="s">
        <v>188</v>
      </c>
      <c r="J121" t="s">
        <v>195</v>
      </c>
      <c r="K121" t="s">
        <v>192</v>
      </c>
      <c r="L121" t="s">
        <v>214</v>
      </c>
      <c r="M121" t="s">
        <v>223</v>
      </c>
      <c r="N121" t="s">
        <v>225</v>
      </c>
      <c r="O121" t="s">
        <v>190</v>
      </c>
      <c r="P121"/>
      <c r="Q121">
        <v>0.91555555600000005</v>
      </c>
      <c r="R121"/>
      <c r="S121" t="s">
        <v>929</v>
      </c>
    </row>
    <row r="122" spans="1:19" hidden="1" x14ac:dyDescent="0.2">
      <c r="A122" s="162" t="str">
        <f>"FY"&amp;(YEAR(Table4_1[[#This Row],[Date]])-1)&amp;"/"&amp;(YEAR(Table4_1[[#This Row],[Date]])-2000)</f>
        <v>FY2023/24</v>
      </c>
      <c r="B122" s="162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122" s="162" t="str">
        <f>Table4_1[[#This Row],[Licensee]]&amp;" "&amp;Table4_1[[#This Row],[Licence]]</f>
        <v>Horizon Power EIRL2</v>
      </c>
      <c r="D122" s="162" t="str">
        <f t="shared" si="1"/>
        <v>FY2023/24_CCD13_Horizon Power EIRL2</v>
      </c>
      <c r="E122" s="164">
        <f>IF(ISNUMBER(Table4_1[[#This Row],[Value]]),Table4_1[[#This Row],[Value]],IF(ISNUMBER(Table4_1[[#This Row],[$ Value]]),Table4_1[[#This Row],[$ Value]],Table4_1[[#This Row],[% Value]]))</f>
        <v>307</v>
      </c>
      <c r="G122" s="238">
        <v>45473</v>
      </c>
      <c r="H122">
        <v>4</v>
      </c>
      <c r="I122" t="s">
        <v>188</v>
      </c>
      <c r="J122" t="s">
        <v>195</v>
      </c>
      <c r="K122" t="s">
        <v>192</v>
      </c>
      <c r="L122" t="s">
        <v>214</v>
      </c>
      <c r="M122" t="s">
        <v>226</v>
      </c>
      <c r="N122" t="s">
        <v>227</v>
      </c>
      <c r="O122" t="s">
        <v>191</v>
      </c>
      <c r="P122">
        <v>307</v>
      </c>
      <c r="Q122"/>
      <c r="R122"/>
      <c r="S122" t="s">
        <v>929</v>
      </c>
    </row>
    <row r="123" spans="1:19" hidden="1" x14ac:dyDescent="0.2">
      <c r="A123" s="162" t="str">
        <f>"FY"&amp;(YEAR(Table4_1[[#This Row],[Date]])-1)&amp;"/"&amp;(YEAR(Table4_1[[#This Row],[Date]])-2000)</f>
        <v>FY2024/25</v>
      </c>
      <c r="B123" s="162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123" s="162" t="str">
        <f>Table4_1[[#This Row],[Licensee]]&amp;" "&amp;Table4_1[[#This Row],[Licence]]</f>
        <v>Horizon Power EIRL2</v>
      </c>
      <c r="D123" s="162" t="str">
        <f t="shared" si="1"/>
        <v>FY2024/25_CCD13_Horizon Power EIRL2</v>
      </c>
      <c r="E123" s="164">
        <f>IF(ISNUMBER(Table4_1[[#This Row],[Value]]),Table4_1[[#This Row],[Value]],IF(ISNUMBER(Table4_1[[#This Row],[$ Value]]),Table4_1[[#This Row],[$ Value]],Table4_1[[#This Row],[% Value]]))</f>
        <v>213</v>
      </c>
      <c r="G123" s="238">
        <v>45838</v>
      </c>
      <c r="H123">
        <v>4</v>
      </c>
      <c r="I123" t="s">
        <v>188</v>
      </c>
      <c r="J123" t="s">
        <v>195</v>
      </c>
      <c r="K123" t="s">
        <v>192</v>
      </c>
      <c r="L123" t="s">
        <v>214</v>
      </c>
      <c r="M123" t="s">
        <v>226</v>
      </c>
      <c r="N123" t="s">
        <v>227</v>
      </c>
      <c r="O123" t="s">
        <v>191</v>
      </c>
      <c r="P123">
        <v>213</v>
      </c>
      <c r="Q123"/>
      <c r="R123"/>
      <c r="S123" t="s">
        <v>929</v>
      </c>
    </row>
    <row r="124" spans="1:19" hidden="1" x14ac:dyDescent="0.2">
      <c r="A124" s="162" t="str">
        <f>"FY"&amp;(YEAR(Table4_1[[#This Row],[Date]])-1)&amp;"/"&amp;(YEAR(Table4_1[[#This Row],[Date]])-2000)</f>
        <v>FY2023/24</v>
      </c>
      <c r="B124" s="162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124" s="162" t="str">
        <f>Table4_1[[#This Row],[Licensee]]&amp;" "&amp;Table4_1[[#This Row],[Licence]]</f>
        <v>Horizon Power EIRL2</v>
      </c>
      <c r="D124" s="162" t="str">
        <f t="shared" si="1"/>
        <v>FY2023/24_CCD14_Horizon Power EIRL2</v>
      </c>
      <c r="E124" s="164">
        <f>IF(ISNUMBER(Table4_1[[#This Row],[Value]]),Table4_1[[#This Row],[Value]],IF(ISNUMBER(Table4_1[[#This Row],[$ Value]]),Table4_1[[#This Row],[$ Value]],Table4_1[[#This Row],[% Value]]))</f>
        <v>0.872159091</v>
      </c>
      <c r="G124" s="238">
        <v>45473</v>
      </c>
      <c r="H124">
        <v>4</v>
      </c>
      <c r="I124" t="s">
        <v>188</v>
      </c>
      <c r="J124" t="s">
        <v>195</v>
      </c>
      <c r="K124" t="s">
        <v>192</v>
      </c>
      <c r="L124" t="s">
        <v>214</v>
      </c>
      <c r="M124" t="s">
        <v>226</v>
      </c>
      <c r="N124" t="s">
        <v>228</v>
      </c>
      <c r="O124" t="s">
        <v>190</v>
      </c>
      <c r="P124"/>
      <c r="Q124">
        <v>0.872159091</v>
      </c>
      <c r="R124"/>
      <c r="S124" t="s">
        <v>929</v>
      </c>
    </row>
    <row r="125" spans="1:19" hidden="1" x14ac:dyDescent="0.2">
      <c r="A125" s="162" t="str">
        <f>"FY"&amp;(YEAR(Table4_1[[#This Row],[Date]])-1)&amp;"/"&amp;(YEAR(Table4_1[[#This Row],[Date]])-2000)</f>
        <v>FY2024/25</v>
      </c>
      <c r="B125" s="162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125" s="162" t="str">
        <f>Table4_1[[#This Row],[Licensee]]&amp;" "&amp;Table4_1[[#This Row],[Licence]]</f>
        <v>Horizon Power EIRL2</v>
      </c>
      <c r="D125" s="162" t="str">
        <f t="shared" si="1"/>
        <v>FY2024/25_CCD14_Horizon Power EIRL2</v>
      </c>
      <c r="E125" s="164">
        <f>IF(ISNUMBER(Table4_1[[#This Row],[Value]]),Table4_1[[#This Row],[Value]],IF(ISNUMBER(Table4_1[[#This Row],[$ Value]]),Table4_1[[#This Row],[$ Value]],Table4_1[[#This Row],[% Value]]))</f>
        <v>0.94666666700000002</v>
      </c>
      <c r="G125" s="238">
        <v>45838</v>
      </c>
      <c r="H125">
        <v>4</v>
      </c>
      <c r="I125" t="s">
        <v>188</v>
      </c>
      <c r="J125" t="s">
        <v>195</v>
      </c>
      <c r="K125" t="s">
        <v>192</v>
      </c>
      <c r="L125" t="s">
        <v>214</v>
      </c>
      <c r="M125" t="s">
        <v>226</v>
      </c>
      <c r="N125" t="s">
        <v>228</v>
      </c>
      <c r="O125" t="s">
        <v>190</v>
      </c>
      <c r="P125"/>
      <c r="Q125">
        <v>0.94666666700000002</v>
      </c>
      <c r="R125"/>
      <c r="S125" t="s">
        <v>929</v>
      </c>
    </row>
    <row r="126" spans="1:19" hidden="1" x14ac:dyDescent="0.2">
      <c r="A126" s="162" t="str">
        <f>"FY"&amp;(YEAR(Table4_1[[#This Row],[Date]])-1)&amp;"/"&amp;(YEAR(Table4_1[[#This Row],[Date]])-2000)</f>
        <v>FY2013/14</v>
      </c>
      <c r="B126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26" s="162" t="str">
        <f>Table4_1[[#This Row],[Licensee]]&amp;" "&amp;Table4_1[[#This Row],[Licence]]</f>
        <v>Horizon Power EIRL2</v>
      </c>
      <c r="D126" s="162" t="str">
        <f t="shared" si="1"/>
        <v>FY2013/14_CCD15_Horizon Power EIRL2</v>
      </c>
      <c r="E126" s="164">
        <f>IF(ISNUMBER(Table4_1[[#This Row],[Value]]),Table4_1[[#This Row],[Value]],IF(ISNUMBER(Table4_1[[#This Row],[$ Value]]),Table4_1[[#This Row],[$ Value]],Table4_1[[#This Row],[% Value]]))</f>
        <v>62</v>
      </c>
      <c r="G126" s="238">
        <v>41820</v>
      </c>
      <c r="H126">
        <v>4</v>
      </c>
      <c r="I126" t="s">
        <v>188</v>
      </c>
      <c r="J126" t="s">
        <v>195</v>
      </c>
      <c r="K126" t="s">
        <v>192</v>
      </c>
      <c r="L126" t="s">
        <v>229</v>
      </c>
      <c r="M126" t="s">
        <v>230</v>
      </c>
      <c r="N126" t="s">
        <v>231</v>
      </c>
      <c r="O126" t="s">
        <v>191</v>
      </c>
      <c r="P126">
        <v>62</v>
      </c>
      <c r="Q126"/>
      <c r="R126"/>
      <c r="S126" t="s">
        <v>929</v>
      </c>
    </row>
    <row r="127" spans="1:19" hidden="1" x14ac:dyDescent="0.2">
      <c r="A127" s="162" t="str">
        <f>"FY"&amp;(YEAR(Table4_1[[#This Row],[Date]])-1)&amp;"/"&amp;(YEAR(Table4_1[[#This Row],[Date]])-2000)</f>
        <v>FY2014/15</v>
      </c>
      <c r="B127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27" s="162" t="str">
        <f>Table4_1[[#This Row],[Licensee]]&amp;" "&amp;Table4_1[[#This Row],[Licence]]</f>
        <v>Horizon Power EIRL2</v>
      </c>
      <c r="D127" s="162" t="str">
        <f t="shared" si="1"/>
        <v>FY2014/15_CCD15_Horizon Power EIRL2</v>
      </c>
      <c r="E127" s="164">
        <f>IF(ISNUMBER(Table4_1[[#This Row],[Value]]),Table4_1[[#This Row],[Value]],IF(ISNUMBER(Table4_1[[#This Row],[$ Value]]),Table4_1[[#This Row],[$ Value]],Table4_1[[#This Row],[% Value]]))</f>
        <v>177</v>
      </c>
      <c r="G127" s="238">
        <v>42185</v>
      </c>
      <c r="H127">
        <v>4</v>
      </c>
      <c r="I127" t="s">
        <v>188</v>
      </c>
      <c r="J127" t="s">
        <v>195</v>
      </c>
      <c r="K127" t="s">
        <v>192</v>
      </c>
      <c r="L127" t="s">
        <v>229</v>
      </c>
      <c r="M127" t="s">
        <v>230</v>
      </c>
      <c r="N127" t="s">
        <v>231</v>
      </c>
      <c r="O127" t="s">
        <v>191</v>
      </c>
      <c r="P127">
        <v>177</v>
      </c>
      <c r="Q127"/>
      <c r="R127"/>
      <c r="S127" t="s">
        <v>929</v>
      </c>
    </row>
    <row r="128" spans="1:19" hidden="1" x14ac:dyDescent="0.2">
      <c r="A128" s="162" t="str">
        <f>"FY"&amp;(YEAR(Table4_1[[#This Row],[Date]])-1)&amp;"/"&amp;(YEAR(Table4_1[[#This Row],[Date]])-2000)</f>
        <v>FY2015/16</v>
      </c>
      <c r="B128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28" s="162" t="str">
        <f>Table4_1[[#This Row],[Licensee]]&amp;" "&amp;Table4_1[[#This Row],[Licence]]</f>
        <v>Horizon Power EIRL2</v>
      </c>
      <c r="D128" s="162" t="str">
        <f t="shared" si="1"/>
        <v>FY2015/16_CCD15_Horizon Power EIRL2</v>
      </c>
      <c r="E128" s="164">
        <f>IF(ISNUMBER(Table4_1[[#This Row],[Value]]),Table4_1[[#This Row],[Value]],IF(ISNUMBER(Table4_1[[#This Row],[$ Value]]),Table4_1[[#This Row],[$ Value]],Table4_1[[#This Row],[% Value]]))</f>
        <v>364</v>
      </c>
      <c r="G128" s="238">
        <v>42551</v>
      </c>
      <c r="H128">
        <v>4</v>
      </c>
      <c r="I128" t="s">
        <v>188</v>
      </c>
      <c r="J128" t="s">
        <v>195</v>
      </c>
      <c r="K128" t="s">
        <v>192</v>
      </c>
      <c r="L128" t="s">
        <v>229</v>
      </c>
      <c r="M128" t="s">
        <v>230</v>
      </c>
      <c r="N128" t="s">
        <v>231</v>
      </c>
      <c r="O128" t="s">
        <v>191</v>
      </c>
      <c r="P128">
        <v>364</v>
      </c>
      <c r="Q128"/>
      <c r="R128"/>
      <c r="S128" t="s">
        <v>929</v>
      </c>
    </row>
    <row r="129" spans="1:19" hidden="1" x14ac:dyDescent="0.2">
      <c r="A129" s="162" t="str">
        <f>"FY"&amp;(YEAR(Table4_1[[#This Row],[Date]])-1)&amp;"/"&amp;(YEAR(Table4_1[[#This Row],[Date]])-2000)</f>
        <v>FY2016/17</v>
      </c>
      <c r="B129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29" s="162" t="str">
        <f>Table4_1[[#This Row],[Licensee]]&amp;" "&amp;Table4_1[[#This Row],[Licence]]</f>
        <v>Horizon Power EIRL2</v>
      </c>
      <c r="D129" s="162" t="str">
        <f t="shared" si="1"/>
        <v>FY2016/17_CCD15_Horizon Power EIRL2</v>
      </c>
      <c r="E129" s="164">
        <f>IF(ISNUMBER(Table4_1[[#This Row],[Value]]),Table4_1[[#This Row],[Value]],IF(ISNUMBER(Table4_1[[#This Row],[$ Value]]),Table4_1[[#This Row],[$ Value]],Table4_1[[#This Row],[% Value]]))</f>
        <v>275</v>
      </c>
      <c r="G129" s="238">
        <v>42916</v>
      </c>
      <c r="H129">
        <v>4</v>
      </c>
      <c r="I129" t="s">
        <v>188</v>
      </c>
      <c r="J129" t="s">
        <v>195</v>
      </c>
      <c r="K129" t="s">
        <v>192</v>
      </c>
      <c r="L129" t="s">
        <v>229</v>
      </c>
      <c r="M129" t="s">
        <v>230</v>
      </c>
      <c r="N129" t="s">
        <v>231</v>
      </c>
      <c r="O129" t="s">
        <v>191</v>
      </c>
      <c r="P129">
        <v>275</v>
      </c>
      <c r="Q129"/>
      <c r="R129"/>
      <c r="S129" t="s">
        <v>929</v>
      </c>
    </row>
    <row r="130" spans="1:19" hidden="1" x14ac:dyDescent="0.2">
      <c r="A130" s="162" t="str">
        <f>"FY"&amp;(YEAR(Table4_1[[#This Row],[Date]])-1)&amp;"/"&amp;(YEAR(Table4_1[[#This Row],[Date]])-2000)</f>
        <v>FY2017/18</v>
      </c>
      <c r="B130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0" s="162" t="str">
        <f>Table4_1[[#This Row],[Licensee]]&amp;" "&amp;Table4_1[[#This Row],[Licence]]</f>
        <v>Horizon Power EIRL2</v>
      </c>
      <c r="D130" s="162" t="str">
        <f t="shared" si="1"/>
        <v>FY2017/18_CCD15_Horizon Power EIRL2</v>
      </c>
      <c r="E130" s="164">
        <f>IF(ISNUMBER(Table4_1[[#This Row],[Value]]),Table4_1[[#This Row],[Value]],IF(ISNUMBER(Table4_1[[#This Row],[$ Value]]),Table4_1[[#This Row],[$ Value]],Table4_1[[#This Row],[% Value]]))</f>
        <v>94</v>
      </c>
      <c r="G130" s="238">
        <v>43281</v>
      </c>
      <c r="H130">
        <v>4</v>
      </c>
      <c r="I130" t="s">
        <v>188</v>
      </c>
      <c r="J130" t="s">
        <v>195</v>
      </c>
      <c r="K130" t="s">
        <v>192</v>
      </c>
      <c r="L130" t="s">
        <v>229</v>
      </c>
      <c r="M130" t="s">
        <v>230</v>
      </c>
      <c r="N130" t="s">
        <v>231</v>
      </c>
      <c r="O130" t="s">
        <v>191</v>
      </c>
      <c r="P130">
        <v>94</v>
      </c>
      <c r="Q130"/>
      <c r="R130"/>
      <c r="S130" t="s">
        <v>929</v>
      </c>
    </row>
    <row r="131" spans="1:19" hidden="1" x14ac:dyDescent="0.2">
      <c r="A131" s="162" t="str">
        <f>"FY"&amp;(YEAR(Table4_1[[#This Row],[Date]])-1)&amp;"/"&amp;(YEAR(Table4_1[[#This Row],[Date]])-2000)</f>
        <v>FY2018/19</v>
      </c>
      <c r="B131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1" s="162" t="str">
        <f>Table4_1[[#This Row],[Licensee]]&amp;" "&amp;Table4_1[[#This Row],[Licence]]</f>
        <v>Horizon Power EIRL2</v>
      </c>
      <c r="D131" s="162" t="str">
        <f t="shared" ref="D131:D194" si="2">A131&amp;"_"&amp;B131&amp;"_"&amp;C131</f>
        <v>FY2018/19_CCD15_Horizon Power EIRL2</v>
      </c>
      <c r="E131" s="164">
        <f>IF(ISNUMBER(Table4_1[[#This Row],[Value]]),Table4_1[[#This Row],[Value]],IF(ISNUMBER(Table4_1[[#This Row],[$ Value]]),Table4_1[[#This Row],[$ Value]],Table4_1[[#This Row],[% Value]]))</f>
        <v>1117</v>
      </c>
      <c r="G131" s="238">
        <v>43646</v>
      </c>
      <c r="H131">
        <v>4</v>
      </c>
      <c r="I131" t="s">
        <v>188</v>
      </c>
      <c r="J131" t="s">
        <v>195</v>
      </c>
      <c r="K131" t="s">
        <v>192</v>
      </c>
      <c r="L131" t="s">
        <v>229</v>
      </c>
      <c r="M131" t="s">
        <v>230</v>
      </c>
      <c r="N131" t="s">
        <v>231</v>
      </c>
      <c r="O131" t="s">
        <v>191</v>
      </c>
      <c r="P131">
        <v>1117</v>
      </c>
      <c r="Q131"/>
      <c r="R131"/>
      <c r="S131" t="s">
        <v>929</v>
      </c>
    </row>
    <row r="132" spans="1:19" hidden="1" x14ac:dyDescent="0.2">
      <c r="A132" s="162" t="str">
        <f>"FY"&amp;(YEAR(Table4_1[[#This Row],[Date]])-1)&amp;"/"&amp;(YEAR(Table4_1[[#This Row],[Date]])-2000)</f>
        <v>FY2019/20</v>
      </c>
      <c r="B132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2" s="162" t="str">
        <f>Table4_1[[#This Row],[Licensee]]&amp;" "&amp;Table4_1[[#This Row],[Licence]]</f>
        <v>Horizon Power EIRL2</v>
      </c>
      <c r="D132" s="162" t="str">
        <f t="shared" si="2"/>
        <v>FY2019/20_CCD15_Horizon Power EIRL2</v>
      </c>
      <c r="E132" s="164">
        <f>IF(ISNUMBER(Table4_1[[#This Row],[Value]]),Table4_1[[#This Row],[Value]],IF(ISNUMBER(Table4_1[[#This Row],[$ Value]]),Table4_1[[#This Row],[$ Value]],Table4_1[[#This Row],[% Value]]))</f>
        <v>1579</v>
      </c>
      <c r="G132" s="238">
        <v>44012</v>
      </c>
      <c r="H132">
        <v>4</v>
      </c>
      <c r="I132" t="s">
        <v>188</v>
      </c>
      <c r="J132" t="s">
        <v>195</v>
      </c>
      <c r="K132" t="s">
        <v>192</v>
      </c>
      <c r="L132" t="s">
        <v>229</v>
      </c>
      <c r="M132" t="s">
        <v>230</v>
      </c>
      <c r="N132" t="s">
        <v>231</v>
      </c>
      <c r="O132" t="s">
        <v>191</v>
      </c>
      <c r="P132">
        <v>1579</v>
      </c>
      <c r="Q132"/>
      <c r="R132"/>
      <c r="S132" t="s">
        <v>929</v>
      </c>
    </row>
    <row r="133" spans="1:19" hidden="1" x14ac:dyDescent="0.2">
      <c r="A133" s="162" t="str">
        <f>"FY"&amp;(YEAR(Table4_1[[#This Row],[Date]])-1)&amp;"/"&amp;(YEAR(Table4_1[[#This Row],[Date]])-2000)</f>
        <v>FY2020/21</v>
      </c>
      <c r="B133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3" s="162" t="str">
        <f>Table4_1[[#This Row],[Licensee]]&amp;" "&amp;Table4_1[[#This Row],[Licence]]</f>
        <v>Horizon Power EIRL2</v>
      </c>
      <c r="D133" s="162" t="str">
        <f t="shared" si="2"/>
        <v>FY2020/21_CCD15_Horizon Power EIRL2</v>
      </c>
      <c r="E133" s="164">
        <f>IF(ISNUMBER(Table4_1[[#This Row],[Value]]),Table4_1[[#This Row],[Value]],IF(ISNUMBER(Table4_1[[#This Row],[$ Value]]),Table4_1[[#This Row],[$ Value]],Table4_1[[#This Row],[% Value]]))</f>
        <v>1238</v>
      </c>
      <c r="G133" s="238">
        <v>44377</v>
      </c>
      <c r="H133">
        <v>4</v>
      </c>
      <c r="I133" t="s">
        <v>188</v>
      </c>
      <c r="J133" t="s">
        <v>195</v>
      </c>
      <c r="K133" t="s">
        <v>192</v>
      </c>
      <c r="L133" t="s">
        <v>229</v>
      </c>
      <c r="M133" t="s">
        <v>230</v>
      </c>
      <c r="N133" t="s">
        <v>231</v>
      </c>
      <c r="O133" t="s">
        <v>191</v>
      </c>
      <c r="P133">
        <v>1238</v>
      </c>
      <c r="Q133"/>
      <c r="R133"/>
      <c r="S133" t="s">
        <v>929</v>
      </c>
    </row>
    <row r="134" spans="1:19" hidden="1" x14ac:dyDescent="0.2">
      <c r="A134" s="162" t="str">
        <f>"FY"&amp;(YEAR(Table4_1[[#This Row],[Date]])-1)&amp;"/"&amp;(YEAR(Table4_1[[#This Row],[Date]])-2000)</f>
        <v>FY2021/22</v>
      </c>
      <c r="B134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4" s="162" t="str">
        <f>Table4_1[[#This Row],[Licensee]]&amp;" "&amp;Table4_1[[#This Row],[Licence]]</f>
        <v>Horizon Power EIRL2</v>
      </c>
      <c r="D134" s="162" t="str">
        <f t="shared" si="2"/>
        <v>FY2021/22_CCD15_Horizon Power EIRL2</v>
      </c>
      <c r="E134" s="164">
        <f>IF(ISNUMBER(Table4_1[[#This Row],[Value]]),Table4_1[[#This Row],[Value]],IF(ISNUMBER(Table4_1[[#This Row],[$ Value]]),Table4_1[[#This Row],[$ Value]],Table4_1[[#This Row],[% Value]]))</f>
        <v>1024</v>
      </c>
      <c r="G134" s="238">
        <v>44742</v>
      </c>
      <c r="H134">
        <v>4</v>
      </c>
      <c r="I134" t="s">
        <v>188</v>
      </c>
      <c r="J134" t="s">
        <v>195</v>
      </c>
      <c r="K134" t="s">
        <v>192</v>
      </c>
      <c r="L134" t="s">
        <v>229</v>
      </c>
      <c r="M134" t="s">
        <v>230</v>
      </c>
      <c r="N134" t="s">
        <v>231</v>
      </c>
      <c r="O134" t="s">
        <v>191</v>
      </c>
      <c r="P134">
        <v>1024</v>
      </c>
      <c r="Q134"/>
      <c r="R134"/>
      <c r="S134" t="s">
        <v>929</v>
      </c>
    </row>
    <row r="135" spans="1:19" hidden="1" x14ac:dyDescent="0.2">
      <c r="A135" s="162" t="str">
        <f>"FY"&amp;(YEAR(Table4_1[[#This Row],[Date]])-1)&amp;"/"&amp;(YEAR(Table4_1[[#This Row],[Date]])-2000)</f>
        <v>FY2022/23</v>
      </c>
      <c r="B135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5" s="162" t="str">
        <f>Table4_1[[#This Row],[Licensee]]&amp;" "&amp;Table4_1[[#This Row],[Licence]]</f>
        <v>Horizon Power EIRL2</v>
      </c>
      <c r="D135" s="162" t="str">
        <f t="shared" si="2"/>
        <v>FY2022/23_CCD15_Horizon Power EIRL2</v>
      </c>
      <c r="E135" s="164">
        <f>IF(ISNUMBER(Table4_1[[#This Row],[Value]]),Table4_1[[#This Row],[Value]],IF(ISNUMBER(Table4_1[[#This Row],[$ Value]]),Table4_1[[#This Row],[$ Value]],Table4_1[[#This Row],[% Value]]))</f>
        <v>565</v>
      </c>
      <c r="G135" s="238">
        <v>45107</v>
      </c>
      <c r="H135">
        <v>4</v>
      </c>
      <c r="I135" t="s">
        <v>188</v>
      </c>
      <c r="J135" t="s">
        <v>195</v>
      </c>
      <c r="K135" t="s">
        <v>192</v>
      </c>
      <c r="L135" t="s">
        <v>229</v>
      </c>
      <c r="M135" t="s">
        <v>230</v>
      </c>
      <c r="N135" t="s">
        <v>231</v>
      </c>
      <c r="O135" t="s">
        <v>191</v>
      </c>
      <c r="P135">
        <v>565</v>
      </c>
      <c r="Q135"/>
      <c r="R135"/>
      <c r="S135" t="s">
        <v>929</v>
      </c>
    </row>
    <row r="136" spans="1:19" hidden="1" x14ac:dyDescent="0.2">
      <c r="A136" s="162" t="str">
        <f>"FY"&amp;(YEAR(Table4_1[[#This Row],[Date]])-1)&amp;"/"&amp;(YEAR(Table4_1[[#This Row],[Date]])-2000)</f>
        <v>FY2023/24</v>
      </c>
      <c r="B136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36" s="162" t="str">
        <f>Table4_1[[#This Row],[Licensee]]&amp;" "&amp;Table4_1[[#This Row],[Licence]]</f>
        <v>Horizon Power EIRL2</v>
      </c>
      <c r="D136" s="162" t="str">
        <f t="shared" si="2"/>
        <v>FY2023/24_CCD15_Horizon Power EIRL2</v>
      </c>
      <c r="E136" s="164">
        <f>IF(ISNUMBER(Table4_1[[#This Row],[Value]]),Table4_1[[#This Row],[Value]],IF(ISNUMBER(Table4_1[[#This Row],[$ Value]]),Table4_1[[#This Row],[$ Value]],Table4_1[[#This Row],[% Value]]))</f>
        <v>285</v>
      </c>
      <c r="G136" s="238">
        <v>45473</v>
      </c>
      <c r="H136">
        <v>4</v>
      </c>
      <c r="I136" t="s">
        <v>188</v>
      </c>
      <c r="J136" t="s">
        <v>195</v>
      </c>
      <c r="K136" t="s">
        <v>192</v>
      </c>
      <c r="L136" t="s">
        <v>229</v>
      </c>
      <c r="M136" t="s">
        <v>230</v>
      </c>
      <c r="N136" t="s">
        <v>231</v>
      </c>
      <c r="O136" t="s">
        <v>191</v>
      </c>
      <c r="P136">
        <v>285</v>
      </c>
      <c r="Q136"/>
      <c r="R136"/>
      <c r="S136" t="s">
        <v>929</v>
      </c>
    </row>
    <row r="137" spans="1:19" hidden="1" x14ac:dyDescent="0.2">
      <c r="A137" s="162" t="str">
        <f>"FY"&amp;(YEAR(Table4_1[[#This Row],[Date]])-1)&amp;"/"&amp;(YEAR(Table4_1[[#This Row],[Date]])-2000)</f>
        <v>FY2013/14</v>
      </c>
      <c r="B137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37" s="162" t="str">
        <f>Table4_1[[#This Row],[Licensee]]&amp;" "&amp;Table4_1[[#This Row],[Licence]]</f>
        <v>Horizon Power EIRL2</v>
      </c>
      <c r="D137" s="162" t="str">
        <f t="shared" si="2"/>
        <v>FY2013/14_CCD16_Horizon Power EIRL2</v>
      </c>
      <c r="E137" s="164">
        <f>IF(ISNUMBER(Table4_1[[#This Row],[Value]]),Table4_1[[#This Row],[Value]],IF(ISNUMBER(Table4_1[[#This Row],[$ Value]]),Table4_1[[#This Row],[$ Value]],Table4_1[[#This Row],[% Value]]))</f>
        <v>0.62</v>
      </c>
      <c r="G137" s="238">
        <v>41820</v>
      </c>
      <c r="H137">
        <v>4</v>
      </c>
      <c r="I137" t="s">
        <v>188</v>
      </c>
      <c r="J137" t="s">
        <v>195</v>
      </c>
      <c r="K137" t="s">
        <v>192</v>
      </c>
      <c r="L137" t="s">
        <v>229</v>
      </c>
      <c r="M137" t="s">
        <v>223</v>
      </c>
      <c r="N137" t="s">
        <v>232</v>
      </c>
      <c r="O137" t="s">
        <v>190</v>
      </c>
      <c r="P137"/>
      <c r="Q137">
        <v>0.62</v>
      </c>
      <c r="R137"/>
      <c r="S137" t="s">
        <v>929</v>
      </c>
    </row>
    <row r="138" spans="1:19" hidden="1" x14ac:dyDescent="0.2">
      <c r="A138" s="162" t="str">
        <f>"FY"&amp;(YEAR(Table4_1[[#This Row],[Date]])-1)&amp;"/"&amp;(YEAR(Table4_1[[#This Row],[Date]])-2000)</f>
        <v>FY2014/15</v>
      </c>
      <c r="B138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38" s="162" t="str">
        <f>Table4_1[[#This Row],[Licensee]]&amp;" "&amp;Table4_1[[#This Row],[Licence]]</f>
        <v>Horizon Power EIRL2</v>
      </c>
      <c r="D138" s="162" t="str">
        <f t="shared" si="2"/>
        <v>FY2014/15_CCD16_Horizon Power EIRL2</v>
      </c>
      <c r="E138" s="164">
        <f>IF(ISNUMBER(Table4_1[[#This Row],[Value]]),Table4_1[[#This Row],[Value]],IF(ISNUMBER(Table4_1[[#This Row],[$ Value]]),Table4_1[[#This Row],[$ Value]],Table4_1[[#This Row],[% Value]]))</f>
        <v>0.64100000000000001</v>
      </c>
      <c r="G138" s="238">
        <v>42185</v>
      </c>
      <c r="H138">
        <v>4</v>
      </c>
      <c r="I138" t="s">
        <v>188</v>
      </c>
      <c r="J138" t="s">
        <v>195</v>
      </c>
      <c r="K138" t="s">
        <v>192</v>
      </c>
      <c r="L138" t="s">
        <v>229</v>
      </c>
      <c r="M138" t="s">
        <v>223</v>
      </c>
      <c r="N138" t="s">
        <v>232</v>
      </c>
      <c r="O138" t="s">
        <v>190</v>
      </c>
      <c r="P138"/>
      <c r="Q138">
        <v>0.64100000000000001</v>
      </c>
      <c r="R138"/>
      <c r="S138" t="s">
        <v>929</v>
      </c>
    </row>
    <row r="139" spans="1:19" hidden="1" x14ac:dyDescent="0.2">
      <c r="A139" s="162" t="str">
        <f>"FY"&amp;(YEAR(Table4_1[[#This Row],[Date]])-1)&amp;"/"&amp;(YEAR(Table4_1[[#This Row],[Date]])-2000)</f>
        <v>FY2015/16</v>
      </c>
      <c r="B139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39" s="162" t="str">
        <f>Table4_1[[#This Row],[Licensee]]&amp;" "&amp;Table4_1[[#This Row],[Licence]]</f>
        <v>Horizon Power EIRL2</v>
      </c>
      <c r="D139" s="162" t="str">
        <f t="shared" si="2"/>
        <v>FY2015/16_CCD16_Horizon Power EIRL2</v>
      </c>
      <c r="E139" s="164">
        <f>IF(ISNUMBER(Table4_1[[#This Row],[Value]]),Table4_1[[#This Row],[Value]],IF(ISNUMBER(Table4_1[[#This Row],[$ Value]]),Table4_1[[#This Row],[$ Value]],Table4_1[[#This Row],[% Value]]))</f>
        <v>0.55100000000000005</v>
      </c>
      <c r="G139" s="238">
        <v>42551</v>
      </c>
      <c r="H139">
        <v>4</v>
      </c>
      <c r="I139" t="s">
        <v>188</v>
      </c>
      <c r="J139" t="s">
        <v>195</v>
      </c>
      <c r="K139" t="s">
        <v>192</v>
      </c>
      <c r="L139" t="s">
        <v>229</v>
      </c>
      <c r="M139" t="s">
        <v>223</v>
      </c>
      <c r="N139" t="s">
        <v>232</v>
      </c>
      <c r="O139" t="s">
        <v>190</v>
      </c>
      <c r="P139"/>
      <c r="Q139">
        <v>0.55100000000000005</v>
      </c>
      <c r="R139"/>
      <c r="S139" t="s">
        <v>929</v>
      </c>
    </row>
    <row r="140" spans="1:19" hidden="1" x14ac:dyDescent="0.2">
      <c r="A140" s="162" t="str">
        <f>"FY"&amp;(YEAR(Table4_1[[#This Row],[Date]])-1)&amp;"/"&amp;(YEAR(Table4_1[[#This Row],[Date]])-2000)</f>
        <v>FY2016/17</v>
      </c>
      <c r="B140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0" s="162" t="str">
        <f>Table4_1[[#This Row],[Licensee]]&amp;" "&amp;Table4_1[[#This Row],[Licence]]</f>
        <v>Horizon Power EIRL2</v>
      </c>
      <c r="D140" s="162" t="str">
        <f t="shared" si="2"/>
        <v>FY2016/17_CCD16_Horizon Power EIRL2</v>
      </c>
      <c r="E140" s="164">
        <f>IF(ISNUMBER(Table4_1[[#This Row],[Value]]),Table4_1[[#This Row],[Value]],IF(ISNUMBER(Table4_1[[#This Row],[$ Value]]),Table4_1[[#This Row],[$ Value]],Table4_1[[#This Row],[% Value]]))</f>
        <v>0.72</v>
      </c>
      <c r="G140" s="238">
        <v>42916</v>
      </c>
      <c r="H140">
        <v>4</v>
      </c>
      <c r="I140" t="s">
        <v>188</v>
      </c>
      <c r="J140" t="s">
        <v>195</v>
      </c>
      <c r="K140" t="s">
        <v>192</v>
      </c>
      <c r="L140" t="s">
        <v>229</v>
      </c>
      <c r="M140" t="s">
        <v>223</v>
      </c>
      <c r="N140" t="s">
        <v>232</v>
      </c>
      <c r="O140" t="s">
        <v>190</v>
      </c>
      <c r="P140"/>
      <c r="Q140">
        <v>0.72</v>
      </c>
      <c r="R140"/>
      <c r="S140" t="s">
        <v>929</v>
      </c>
    </row>
    <row r="141" spans="1:19" hidden="1" x14ac:dyDescent="0.2">
      <c r="A141" s="162" t="str">
        <f>"FY"&amp;(YEAR(Table4_1[[#This Row],[Date]])-1)&amp;"/"&amp;(YEAR(Table4_1[[#This Row],[Date]])-2000)</f>
        <v>FY2017/18</v>
      </c>
      <c r="B141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1" s="162" t="str">
        <f>Table4_1[[#This Row],[Licensee]]&amp;" "&amp;Table4_1[[#This Row],[Licence]]</f>
        <v>Horizon Power EIRL2</v>
      </c>
      <c r="D141" s="162" t="str">
        <f t="shared" si="2"/>
        <v>FY2017/18_CCD16_Horizon Power EIRL2</v>
      </c>
      <c r="E141" s="164">
        <f>IF(ISNUMBER(Table4_1[[#This Row],[Value]]),Table4_1[[#This Row],[Value]],IF(ISNUMBER(Table4_1[[#This Row],[$ Value]]),Table4_1[[#This Row],[$ Value]],Table4_1[[#This Row],[% Value]]))</f>
        <v>0.64900000000000002</v>
      </c>
      <c r="G141" s="238">
        <v>43281</v>
      </c>
      <c r="H141">
        <v>4</v>
      </c>
      <c r="I141" t="s">
        <v>188</v>
      </c>
      <c r="J141" t="s">
        <v>195</v>
      </c>
      <c r="K141" t="s">
        <v>192</v>
      </c>
      <c r="L141" t="s">
        <v>229</v>
      </c>
      <c r="M141" t="s">
        <v>223</v>
      </c>
      <c r="N141" t="s">
        <v>232</v>
      </c>
      <c r="O141" t="s">
        <v>190</v>
      </c>
      <c r="P141"/>
      <c r="Q141">
        <v>0.64900000000000002</v>
      </c>
      <c r="R141"/>
      <c r="S141" t="s">
        <v>929</v>
      </c>
    </row>
    <row r="142" spans="1:19" hidden="1" x14ac:dyDescent="0.2">
      <c r="A142" s="162" t="str">
        <f>"FY"&amp;(YEAR(Table4_1[[#This Row],[Date]])-1)&amp;"/"&amp;(YEAR(Table4_1[[#This Row],[Date]])-2000)</f>
        <v>FY2018/19</v>
      </c>
      <c r="B142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2" s="162" t="str">
        <f>Table4_1[[#This Row],[Licensee]]&amp;" "&amp;Table4_1[[#This Row],[Licence]]</f>
        <v>Horizon Power EIRL2</v>
      </c>
      <c r="D142" s="162" t="str">
        <f t="shared" si="2"/>
        <v>FY2018/19_CCD16_Horizon Power EIRL2</v>
      </c>
      <c r="E142" s="164">
        <f>IF(ISNUMBER(Table4_1[[#This Row],[Value]]),Table4_1[[#This Row],[Value]],IF(ISNUMBER(Table4_1[[#This Row],[$ Value]]),Table4_1[[#This Row],[$ Value]],Table4_1[[#This Row],[% Value]]))</f>
        <v>1</v>
      </c>
      <c r="G142" s="238">
        <v>43646</v>
      </c>
      <c r="H142">
        <v>4</v>
      </c>
      <c r="I142" t="s">
        <v>188</v>
      </c>
      <c r="J142" t="s">
        <v>195</v>
      </c>
      <c r="K142" t="s">
        <v>192</v>
      </c>
      <c r="L142" t="s">
        <v>229</v>
      </c>
      <c r="M142" t="s">
        <v>223</v>
      </c>
      <c r="N142" t="s">
        <v>232</v>
      </c>
      <c r="O142" t="s">
        <v>190</v>
      </c>
      <c r="P142"/>
      <c r="Q142">
        <v>1</v>
      </c>
      <c r="R142"/>
      <c r="S142" t="s">
        <v>929</v>
      </c>
    </row>
    <row r="143" spans="1:19" hidden="1" x14ac:dyDescent="0.2">
      <c r="A143" s="162" t="str">
        <f>"FY"&amp;(YEAR(Table4_1[[#This Row],[Date]])-1)&amp;"/"&amp;(YEAR(Table4_1[[#This Row],[Date]])-2000)</f>
        <v>FY2019/20</v>
      </c>
      <c r="B143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3" s="162" t="str">
        <f>Table4_1[[#This Row],[Licensee]]&amp;" "&amp;Table4_1[[#This Row],[Licence]]</f>
        <v>Horizon Power EIRL2</v>
      </c>
      <c r="D143" s="162" t="str">
        <f t="shared" si="2"/>
        <v>FY2019/20_CCD16_Horizon Power EIRL2</v>
      </c>
      <c r="E143" s="164">
        <f>IF(ISNUMBER(Table4_1[[#This Row],[Value]]),Table4_1[[#This Row],[Value]],IF(ISNUMBER(Table4_1[[#This Row],[$ Value]]),Table4_1[[#This Row],[$ Value]],Table4_1[[#This Row],[% Value]]))</f>
        <v>1</v>
      </c>
      <c r="G143" s="238">
        <v>44012</v>
      </c>
      <c r="H143">
        <v>4</v>
      </c>
      <c r="I143" t="s">
        <v>188</v>
      </c>
      <c r="J143" t="s">
        <v>195</v>
      </c>
      <c r="K143" t="s">
        <v>192</v>
      </c>
      <c r="L143" t="s">
        <v>229</v>
      </c>
      <c r="M143" t="s">
        <v>223</v>
      </c>
      <c r="N143" t="s">
        <v>232</v>
      </c>
      <c r="O143" t="s">
        <v>190</v>
      </c>
      <c r="P143"/>
      <c r="Q143">
        <v>1</v>
      </c>
      <c r="R143"/>
      <c r="S143" t="s">
        <v>929</v>
      </c>
    </row>
    <row r="144" spans="1:19" hidden="1" x14ac:dyDescent="0.2">
      <c r="A144" s="162" t="str">
        <f>"FY"&amp;(YEAR(Table4_1[[#This Row],[Date]])-1)&amp;"/"&amp;(YEAR(Table4_1[[#This Row],[Date]])-2000)</f>
        <v>FY2020/21</v>
      </c>
      <c r="B144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4" s="162" t="str">
        <f>Table4_1[[#This Row],[Licensee]]&amp;" "&amp;Table4_1[[#This Row],[Licence]]</f>
        <v>Horizon Power EIRL2</v>
      </c>
      <c r="D144" s="162" t="str">
        <f t="shared" si="2"/>
        <v>FY2020/21_CCD16_Horizon Power EIRL2</v>
      </c>
      <c r="E144" s="164">
        <f>IF(ISNUMBER(Table4_1[[#This Row],[Value]]),Table4_1[[#This Row],[Value]],IF(ISNUMBER(Table4_1[[#This Row],[$ Value]]),Table4_1[[#This Row],[$ Value]],Table4_1[[#This Row],[% Value]]))</f>
        <v>1</v>
      </c>
      <c r="G144" s="238">
        <v>44377</v>
      </c>
      <c r="H144">
        <v>4</v>
      </c>
      <c r="I144" t="s">
        <v>188</v>
      </c>
      <c r="J144" t="s">
        <v>195</v>
      </c>
      <c r="K144" t="s">
        <v>192</v>
      </c>
      <c r="L144" t="s">
        <v>229</v>
      </c>
      <c r="M144" t="s">
        <v>223</v>
      </c>
      <c r="N144" t="s">
        <v>232</v>
      </c>
      <c r="O144" t="s">
        <v>190</v>
      </c>
      <c r="P144"/>
      <c r="Q144">
        <v>1</v>
      </c>
      <c r="R144"/>
      <c r="S144" t="s">
        <v>929</v>
      </c>
    </row>
    <row r="145" spans="1:19" hidden="1" x14ac:dyDescent="0.2">
      <c r="A145" s="162" t="str">
        <f>"FY"&amp;(YEAR(Table4_1[[#This Row],[Date]])-1)&amp;"/"&amp;(YEAR(Table4_1[[#This Row],[Date]])-2000)</f>
        <v>FY2021/22</v>
      </c>
      <c r="B145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5" s="162" t="str">
        <f>Table4_1[[#This Row],[Licensee]]&amp;" "&amp;Table4_1[[#This Row],[Licence]]</f>
        <v>Horizon Power EIRL2</v>
      </c>
      <c r="D145" s="162" t="str">
        <f t="shared" si="2"/>
        <v>FY2021/22_CCD16_Horizon Power EIRL2</v>
      </c>
      <c r="E145" s="164">
        <f>IF(ISNUMBER(Table4_1[[#This Row],[Value]]),Table4_1[[#This Row],[Value]],IF(ISNUMBER(Table4_1[[#This Row],[$ Value]]),Table4_1[[#This Row],[$ Value]],Table4_1[[#This Row],[% Value]]))</f>
        <v>1</v>
      </c>
      <c r="G145" s="238">
        <v>44742</v>
      </c>
      <c r="H145">
        <v>4</v>
      </c>
      <c r="I145" t="s">
        <v>188</v>
      </c>
      <c r="J145" t="s">
        <v>195</v>
      </c>
      <c r="K145" t="s">
        <v>192</v>
      </c>
      <c r="L145" t="s">
        <v>229</v>
      </c>
      <c r="M145" t="s">
        <v>223</v>
      </c>
      <c r="N145" t="s">
        <v>232</v>
      </c>
      <c r="O145" t="s">
        <v>190</v>
      </c>
      <c r="P145"/>
      <c r="Q145">
        <v>1</v>
      </c>
      <c r="R145"/>
      <c r="S145" t="s">
        <v>929</v>
      </c>
    </row>
    <row r="146" spans="1:19" hidden="1" x14ac:dyDescent="0.2">
      <c r="A146" s="162" t="str">
        <f>"FY"&amp;(YEAR(Table4_1[[#This Row],[Date]])-1)&amp;"/"&amp;(YEAR(Table4_1[[#This Row],[Date]])-2000)</f>
        <v>FY2022/23</v>
      </c>
      <c r="B146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6" s="162" t="str">
        <f>Table4_1[[#This Row],[Licensee]]&amp;" "&amp;Table4_1[[#This Row],[Licence]]</f>
        <v>Horizon Power EIRL2</v>
      </c>
      <c r="D146" s="162" t="str">
        <f t="shared" si="2"/>
        <v>FY2022/23_CCD16_Horizon Power EIRL2</v>
      </c>
      <c r="E146" s="164">
        <f>IF(ISNUMBER(Table4_1[[#This Row],[Value]]),Table4_1[[#This Row],[Value]],IF(ISNUMBER(Table4_1[[#This Row],[$ Value]]),Table4_1[[#This Row],[$ Value]],Table4_1[[#This Row],[% Value]]))</f>
        <v>1</v>
      </c>
      <c r="G146" s="238">
        <v>45107</v>
      </c>
      <c r="H146">
        <v>4</v>
      </c>
      <c r="I146" t="s">
        <v>188</v>
      </c>
      <c r="J146" t="s">
        <v>195</v>
      </c>
      <c r="K146" t="s">
        <v>192</v>
      </c>
      <c r="L146" t="s">
        <v>229</v>
      </c>
      <c r="M146" t="s">
        <v>223</v>
      </c>
      <c r="N146" t="s">
        <v>232</v>
      </c>
      <c r="O146" t="s">
        <v>190</v>
      </c>
      <c r="P146"/>
      <c r="Q146">
        <v>1</v>
      </c>
      <c r="R146"/>
      <c r="S146" t="s">
        <v>929</v>
      </c>
    </row>
    <row r="147" spans="1:19" hidden="1" x14ac:dyDescent="0.2">
      <c r="A147" s="162" t="str">
        <f>"FY"&amp;(YEAR(Table4_1[[#This Row],[Date]])-1)&amp;"/"&amp;(YEAR(Table4_1[[#This Row],[Date]])-2000)</f>
        <v>FY2023/24</v>
      </c>
      <c r="B147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47" s="162" t="str">
        <f>Table4_1[[#This Row],[Licensee]]&amp;" "&amp;Table4_1[[#This Row],[Licence]]</f>
        <v>Horizon Power EIRL2</v>
      </c>
      <c r="D147" s="162" t="str">
        <f t="shared" si="2"/>
        <v>FY2023/24_CCD16_Horizon Power EIRL2</v>
      </c>
      <c r="E147" s="164">
        <f>IF(ISNUMBER(Table4_1[[#This Row],[Value]]),Table4_1[[#This Row],[Value]],IF(ISNUMBER(Table4_1[[#This Row],[$ Value]]),Table4_1[[#This Row],[$ Value]],Table4_1[[#This Row],[% Value]]))</f>
        <v>0.86363636399999999</v>
      </c>
      <c r="G147" s="238">
        <v>45473</v>
      </c>
      <c r="H147">
        <v>4</v>
      </c>
      <c r="I147" t="s">
        <v>188</v>
      </c>
      <c r="J147" t="s">
        <v>195</v>
      </c>
      <c r="K147" t="s">
        <v>192</v>
      </c>
      <c r="L147" t="s">
        <v>229</v>
      </c>
      <c r="M147" t="s">
        <v>223</v>
      </c>
      <c r="N147" t="s">
        <v>232</v>
      </c>
      <c r="O147" t="s">
        <v>190</v>
      </c>
      <c r="P147"/>
      <c r="Q147">
        <v>0.86363636399999999</v>
      </c>
      <c r="R147"/>
      <c r="S147" t="s">
        <v>929</v>
      </c>
    </row>
    <row r="148" spans="1:19" hidden="1" x14ac:dyDescent="0.2">
      <c r="A148" s="162" t="str">
        <f>"FY"&amp;(YEAR(Table4_1[[#This Row],[Date]])-1)&amp;"/"&amp;(YEAR(Table4_1[[#This Row],[Date]])-2000)</f>
        <v>FY2023/24</v>
      </c>
      <c r="B148" s="162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148" s="162" t="str">
        <f>Table4_1[[#This Row],[Licensee]]&amp;" "&amp;Table4_1[[#This Row],[Licence]]</f>
        <v>Horizon Power EIRL2</v>
      </c>
      <c r="D148" s="162" t="str">
        <f t="shared" si="2"/>
        <v>FY2023/24_CCD19_Horizon Power EIRL2</v>
      </c>
      <c r="E148" s="164">
        <f>IF(ISNUMBER(Table4_1[[#This Row],[Value]]),Table4_1[[#This Row],[Value]],IF(ISNUMBER(Table4_1[[#This Row],[$ Value]]),Table4_1[[#This Row],[$ Value]],Table4_1[[#This Row],[% Value]]))</f>
        <v>12</v>
      </c>
      <c r="G148" s="238">
        <v>45473</v>
      </c>
      <c r="H148">
        <v>4</v>
      </c>
      <c r="I148" t="s">
        <v>188</v>
      </c>
      <c r="J148" t="s">
        <v>195</v>
      </c>
      <c r="K148" t="s">
        <v>192</v>
      </c>
      <c r="L148"/>
      <c r="M148" t="s">
        <v>233</v>
      </c>
      <c r="N148" t="s">
        <v>234</v>
      </c>
      <c r="O148" t="s">
        <v>191</v>
      </c>
      <c r="P148">
        <v>12</v>
      </c>
      <c r="Q148"/>
      <c r="R148"/>
      <c r="S148" t="s">
        <v>929</v>
      </c>
    </row>
    <row r="149" spans="1:19" hidden="1" x14ac:dyDescent="0.2">
      <c r="A149" s="162" t="str">
        <f>"FY"&amp;(YEAR(Table4_1[[#This Row],[Date]])-1)&amp;"/"&amp;(YEAR(Table4_1[[#This Row],[Date]])-2000)</f>
        <v>FY2024/25</v>
      </c>
      <c r="B149" s="162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149" s="162" t="str">
        <f>Table4_1[[#This Row],[Licensee]]&amp;" "&amp;Table4_1[[#This Row],[Licence]]</f>
        <v>Horizon Power EIRL2</v>
      </c>
      <c r="D149" s="162" t="str">
        <f t="shared" si="2"/>
        <v>FY2024/25_CCD19_Horizon Power EIRL2</v>
      </c>
      <c r="E149" s="164">
        <f>IF(ISNUMBER(Table4_1[[#This Row],[Value]]),Table4_1[[#This Row],[Value]],IF(ISNUMBER(Table4_1[[#This Row],[$ Value]]),Table4_1[[#This Row],[$ Value]],Table4_1[[#This Row],[% Value]]))</f>
        <v>5</v>
      </c>
      <c r="G149" s="238">
        <v>45838</v>
      </c>
      <c r="H149">
        <v>4</v>
      </c>
      <c r="I149" t="s">
        <v>188</v>
      </c>
      <c r="J149" t="s">
        <v>195</v>
      </c>
      <c r="K149" t="s">
        <v>192</v>
      </c>
      <c r="L149"/>
      <c r="M149" t="s">
        <v>233</v>
      </c>
      <c r="N149" t="s">
        <v>234</v>
      </c>
      <c r="O149" t="s">
        <v>191</v>
      </c>
      <c r="P149">
        <v>5</v>
      </c>
      <c r="Q149"/>
      <c r="R149"/>
      <c r="S149" t="s">
        <v>929</v>
      </c>
    </row>
    <row r="150" spans="1:19" hidden="1" x14ac:dyDescent="0.2">
      <c r="A150" s="162" t="str">
        <f>"FY"&amp;(YEAR(Table4_1[[#This Row],[Date]])-1)&amp;"/"&amp;(YEAR(Table4_1[[#This Row],[Date]])-2000)</f>
        <v>FY2013/14</v>
      </c>
      <c r="B150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0" s="162" t="str">
        <f>Table4_1[[#This Row],[Licensee]]&amp;" "&amp;Table4_1[[#This Row],[Licence]]</f>
        <v>Horizon Power EIRL2</v>
      </c>
      <c r="D150" s="162" t="str">
        <f t="shared" si="2"/>
        <v>FY2013/14_CCD2_Horizon Power EIRL2</v>
      </c>
      <c r="E150" s="164">
        <f>IF(ISNUMBER(Table4_1[[#This Row],[Value]]),Table4_1[[#This Row],[Value]],IF(ISNUMBER(Table4_1[[#This Row],[$ Value]]),Table4_1[[#This Row],[$ Value]],Table4_1[[#This Row],[% Value]]))</f>
        <v>22</v>
      </c>
      <c r="G150" s="238">
        <v>41820</v>
      </c>
      <c r="H150">
        <v>4</v>
      </c>
      <c r="I150" t="s">
        <v>188</v>
      </c>
      <c r="J150" t="s">
        <v>195</v>
      </c>
      <c r="K150" t="s">
        <v>13</v>
      </c>
      <c r="L150"/>
      <c r="M150" t="s">
        <v>16</v>
      </c>
      <c r="N150" t="s">
        <v>235</v>
      </c>
      <c r="O150" t="s">
        <v>191</v>
      </c>
      <c r="P150">
        <v>22</v>
      </c>
      <c r="Q150"/>
      <c r="R150"/>
      <c r="S150" t="s">
        <v>929</v>
      </c>
    </row>
    <row r="151" spans="1:19" hidden="1" x14ac:dyDescent="0.2">
      <c r="A151" s="162" t="str">
        <f>"FY"&amp;(YEAR(Table4_1[[#This Row],[Date]])-1)&amp;"/"&amp;(YEAR(Table4_1[[#This Row],[Date]])-2000)</f>
        <v>FY2014/15</v>
      </c>
      <c r="B151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1" s="162" t="str">
        <f>Table4_1[[#This Row],[Licensee]]&amp;" "&amp;Table4_1[[#This Row],[Licence]]</f>
        <v>Horizon Power EIRL2</v>
      </c>
      <c r="D151" s="162" t="str">
        <f t="shared" si="2"/>
        <v>FY2014/15_CCD2_Horizon Power EIRL2</v>
      </c>
      <c r="E151" s="164">
        <f>IF(ISNUMBER(Table4_1[[#This Row],[Value]]),Table4_1[[#This Row],[Value]],IF(ISNUMBER(Table4_1[[#This Row],[$ Value]]),Table4_1[[#This Row],[$ Value]],Table4_1[[#This Row],[% Value]]))</f>
        <v>16</v>
      </c>
      <c r="G151" s="238">
        <v>42185</v>
      </c>
      <c r="H151">
        <v>4</v>
      </c>
      <c r="I151" t="s">
        <v>188</v>
      </c>
      <c r="J151" t="s">
        <v>195</v>
      </c>
      <c r="K151" t="s">
        <v>13</v>
      </c>
      <c r="L151"/>
      <c r="M151" t="s">
        <v>16</v>
      </c>
      <c r="N151" t="s">
        <v>235</v>
      </c>
      <c r="O151" t="s">
        <v>191</v>
      </c>
      <c r="P151">
        <v>16</v>
      </c>
      <c r="Q151"/>
      <c r="R151"/>
      <c r="S151" t="s">
        <v>929</v>
      </c>
    </row>
    <row r="152" spans="1:19" hidden="1" x14ac:dyDescent="0.2">
      <c r="A152" s="162" t="str">
        <f>"FY"&amp;(YEAR(Table4_1[[#This Row],[Date]])-1)&amp;"/"&amp;(YEAR(Table4_1[[#This Row],[Date]])-2000)</f>
        <v>FY2015/16</v>
      </c>
      <c r="B152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2" s="162" t="str">
        <f>Table4_1[[#This Row],[Licensee]]&amp;" "&amp;Table4_1[[#This Row],[Licence]]</f>
        <v>Horizon Power EIRL2</v>
      </c>
      <c r="D152" s="162" t="str">
        <f t="shared" si="2"/>
        <v>FY2015/16_CCD2_Horizon Power EIRL2</v>
      </c>
      <c r="E152" s="164">
        <f>IF(ISNUMBER(Table4_1[[#This Row],[Value]]),Table4_1[[#This Row],[Value]],IF(ISNUMBER(Table4_1[[#This Row],[$ Value]]),Table4_1[[#This Row],[$ Value]],Table4_1[[#This Row],[% Value]]))</f>
        <v>2</v>
      </c>
      <c r="G152" s="238">
        <v>42551</v>
      </c>
      <c r="H152">
        <v>4</v>
      </c>
      <c r="I152" t="s">
        <v>188</v>
      </c>
      <c r="J152" t="s">
        <v>195</v>
      </c>
      <c r="K152" t="s">
        <v>13</v>
      </c>
      <c r="L152"/>
      <c r="M152" t="s">
        <v>16</v>
      </c>
      <c r="N152" t="s">
        <v>235</v>
      </c>
      <c r="O152" t="s">
        <v>191</v>
      </c>
      <c r="P152">
        <v>2</v>
      </c>
      <c r="Q152"/>
      <c r="R152"/>
      <c r="S152" t="s">
        <v>929</v>
      </c>
    </row>
    <row r="153" spans="1:19" hidden="1" x14ac:dyDescent="0.2">
      <c r="A153" s="162" t="str">
        <f>"FY"&amp;(YEAR(Table4_1[[#This Row],[Date]])-1)&amp;"/"&amp;(YEAR(Table4_1[[#This Row],[Date]])-2000)</f>
        <v>FY2016/17</v>
      </c>
      <c r="B153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3" s="162" t="str">
        <f>Table4_1[[#This Row],[Licensee]]&amp;" "&amp;Table4_1[[#This Row],[Licence]]</f>
        <v>Horizon Power EIRL2</v>
      </c>
      <c r="D153" s="162" t="str">
        <f t="shared" si="2"/>
        <v>FY2016/17_CCD2_Horizon Power EIRL2</v>
      </c>
      <c r="E153" s="164">
        <f>IF(ISNUMBER(Table4_1[[#This Row],[Value]]),Table4_1[[#This Row],[Value]],IF(ISNUMBER(Table4_1[[#This Row],[$ Value]]),Table4_1[[#This Row],[$ Value]],Table4_1[[#This Row],[% Value]]))</f>
        <v>0</v>
      </c>
      <c r="G153" s="238">
        <v>42916</v>
      </c>
      <c r="H153">
        <v>4</v>
      </c>
      <c r="I153" t="s">
        <v>188</v>
      </c>
      <c r="J153" t="s">
        <v>195</v>
      </c>
      <c r="K153" t="s">
        <v>13</v>
      </c>
      <c r="L153"/>
      <c r="M153" t="s">
        <v>16</v>
      </c>
      <c r="N153" t="s">
        <v>235</v>
      </c>
      <c r="O153" t="s">
        <v>191</v>
      </c>
      <c r="P153">
        <v>0</v>
      </c>
      <c r="Q153"/>
      <c r="R153"/>
      <c r="S153" t="s">
        <v>929</v>
      </c>
    </row>
    <row r="154" spans="1:19" hidden="1" x14ac:dyDescent="0.2">
      <c r="A154" s="162" t="str">
        <f>"FY"&amp;(YEAR(Table4_1[[#This Row],[Date]])-1)&amp;"/"&amp;(YEAR(Table4_1[[#This Row],[Date]])-2000)</f>
        <v>FY2017/18</v>
      </c>
      <c r="B154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4" s="162" t="str">
        <f>Table4_1[[#This Row],[Licensee]]&amp;" "&amp;Table4_1[[#This Row],[Licence]]</f>
        <v>Horizon Power EIRL2</v>
      </c>
      <c r="D154" s="162" t="str">
        <f t="shared" si="2"/>
        <v>FY2017/18_CCD2_Horizon Power EIRL2</v>
      </c>
      <c r="E154" s="164">
        <f>IF(ISNUMBER(Table4_1[[#This Row],[Value]]),Table4_1[[#This Row],[Value]],IF(ISNUMBER(Table4_1[[#This Row],[$ Value]]),Table4_1[[#This Row],[$ Value]],Table4_1[[#This Row],[% Value]]))</f>
        <v>0</v>
      </c>
      <c r="G154" s="238">
        <v>43281</v>
      </c>
      <c r="H154">
        <v>4</v>
      </c>
      <c r="I154" t="s">
        <v>188</v>
      </c>
      <c r="J154" t="s">
        <v>195</v>
      </c>
      <c r="K154" t="s">
        <v>13</v>
      </c>
      <c r="L154"/>
      <c r="M154" t="s">
        <v>16</v>
      </c>
      <c r="N154" t="s">
        <v>235</v>
      </c>
      <c r="O154" t="s">
        <v>191</v>
      </c>
      <c r="P154">
        <v>0</v>
      </c>
      <c r="Q154"/>
      <c r="R154"/>
      <c r="S154" t="s">
        <v>929</v>
      </c>
    </row>
    <row r="155" spans="1:19" hidden="1" x14ac:dyDescent="0.2">
      <c r="A155" s="162" t="str">
        <f>"FY"&amp;(YEAR(Table4_1[[#This Row],[Date]])-1)&amp;"/"&amp;(YEAR(Table4_1[[#This Row],[Date]])-2000)</f>
        <v>FY2018/19</v>
      </c>
      <c r="B155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5" s="162" t="str">
        <f>Table4_1[[#This Row],[Licensee]]&amp;" "&amp;Table4_1[[#This Row],[Licence]]</f>
        <v>Horizon Power EIRL2</v>
      </c>
      <c r="D155" s="162" t="str">
        <f t="shared" si="2"/>
        <v>FY2018/19_CCD2_Horizon Power EIRL2</v>
      </c>
      <c r="E155" s="164">
        <f>IF(ISNUMBER(Table4_1[[#This Row],[Value]]),Table4_1[[#This Row],[Value]],IF(ISNUMBER(Table4_1[[#This Row],[$ Value]]),Table4_1[[#This Row],[$ Value]],Table4_1[[#This Row],[% Value]]))</f>
        <v>0</v>
      </c>
      <c r="G155" s="238">
        <v>43646</v>
      </c>
      <c r="H155">
        <v>4</v>
      </c>
      <c r="I155" t="s">
        <v>188</v>
      </c>
      <c r="J155" t="s">
        <v>195</v>
      </c>
      <c r="K155" t="s">
        <v>13</v>
      </c>
      <c r="L155"/>
      <c r="M155" t="s">
        <v>16</v>
      </c>
      <c r="N155" t="s">
        <v>235</v>
      </c>
      <c r="O155" t="s">
        <v>191</v>
      </c>
      <c r="P155">
        <v>0</v>
      </c>
      <c r="Q155"/>
      <c r="R155"/>
      <c r="S155" t="s">
        <v>929</v>
      </c>
    </row>
    <row r="156" spans="1:19" hidden="1" x14ac:dyDescent="0.2">
      <c r="A156" s="162" t="str">
        <f>"FY"&amp;(YEAR(Table4_1[[#This Row],[Date]])-1)&amp;"/"&amp;(YEAR(Table4_1[[#This Row],[Date]])-2000)</f>
        <v>FY2019/20</v>
      </c>
      <c r="B156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6" s="162" t="str">
        <f>Table4_1[[#This Row],[Licensee]]&amp;" "&amp;Table4_1[[#This Row],[Licence]]</f>
        <v>Horizon Power EIRL2</v>
      </c>
      <c r="D156" s="162" t="str">
        <f t="shared" si="2"/>
        <v>FY2019/20_CCD2_Horizon Power EIRL2</v>
      </c>
      <c r="E156" s="164">
        <f>IF(ISNUMBER(Table4_1[[#This Row],[Value]]),Table4_1[[#This Row],[Value]],IF(ISNUMBER(Table4_1[[#This Row],[$ Value]]),Table4_1[[#This Row],[$ Value]],Table4_1[[#This Row],[% Value]]))</f>
        <v>0</v>
      </c>
      <c r="G156" s="238">
        <v>44012</v>
      </c>
      <c r="H156">
        <v>4</v>
      </c>
      <c r="I156" t="s">
        <v>188</v>
      </c>
      <c r="J156" t="s">
        <v>195</v>
      </c>
      <c r="K156" t="s">
        <v>13</v>
      </c>
      <c r="L156"/>
      <c r="M156" t="s">
        <v>16</v>
      </c>
      <c r="N156" t="s">
        <v>235</v>
      </c>
      <c r="O156" t="s">
        <v>191</v>
      </c>
      <c r="P156">
        <v>0</v>
      </c>
      <c r="Q156"/>
      <c r="R156"/>
      <c r="S156" t="s">
        <v>929</v>
      </c>
    </row>
    <row r="157" spans="1:19" hidden="1" x14ac:dyDescent="0.2">
      <c r="A157" s="162" t="str">
        <f>"FY"&amp;(YEAR(Table4_1[[#This Row],[Date]])-1)&amp;"/"&amp;(YEAR(Table4_1[[#This Row],[Date]])-2000)</f>
        <v>FY2020/21</v>
      </c>
      <c r="B157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7" s="162" t="str">
        <f>Table4_1[[#This Row],[Licensee]]&amp;" "&amp;Table4_1[[#This Row],[Licence]]</f>
        <v>Horizon Power EIRL2</v>
      </c>
      <c r="D157" s="162" t="str">
        <f t="shared" si="2"/>
        <v>FY2020/21_CCD2_Horizon Power EIRL2</v>
      </c>
      <c r="E157" s="164">
        <f>IF(ISNUMBER(Table4_1[[#This Row],[Value]]),Table4_1[[#This Row],[Value]],IF(ISNUMBER(Table4_1[[#This Row],[$ Value]]),Table4_1[[#This Row],[$ Value]],Table4_1[[#This Row],[% Value]]))</f>
        <v>4</v>
      </c>
      <c r="G157" s="238">
        <v>44377</v>
      </c>
      <c r="H157">
        <v>4</v>
      </c>
      <c r="I157" t="s">
        <v>188</v>
      </c>
      <c r="J157" t="s">
        <v>195</v>
      </c>
      <c r="K157" t="s">
        <v>13</v>
      </c>
      <c r="L157"/>
      <c r="M157" t="s">
        <v>16</v>
      </c>
      <c r="N157" t="s">
        <v>235</v>
      </c>
      <c r="O157" t="s">
        <v>191</v>
      </c>
      <c r="P157">
        <v>4</v>
      </c>
      <c r="Q157"/>
      <c r="R157"/>
      <c r="S157" t="s">
        <v>929</v>
      </c>
    </row>
    <row r="158" spans="1:19" hidden="1" x14ac:dyDescent="0.2">
      <c r="A158" s="162" t="str">
        <f>"FY"&amp;(YEAR(Table4_1[[#This Row],[Date]])-1)&amp;"/"&amp;(YEAR(Table4_1[[#This Row],[Date]])-2000)</f>
        <v>FY2021/22</v>
      </c>
      <c r="B158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8" s="162" t="str">
        <f>Table4_1[[#This Row],[Licensee]]&amp;" "&amp;Table4_1[[#This Row],[Licence]]</f>
        <v>Horizon Power EIRL2</v>
      </c>
      <c r="D158" s="162" t="str">
        <f t="shared" si="2"/>
        <v>FY2021/22_CCD2_Horizon Power EIRL2</v>
      </c>
      <c r="E158" s="164">
        <f>IF(ISNUMBER(Table4_1[[#This Row],[Value]]),Table4_1[[#This Row],[Value]],IF(ISNUMBER(Table4_1[[#This Row],[$ Value]]),Table4_1[[#This Row],[$ Value]],Table4_1[[#This Row],[% Value]]))</f>
        <v>0</v>
      </c>
      <c r="G158" s="238">
        <v>44742</v>
      </c>
      <c r="H158">
        <v>4</v>
      </c>
      <c r="I158" t="s">
        <v>188</v>
      </c>
      <c r="J158" t="s">
        <v>195</v>
      </c>
      <c r="K158" t="s">
        <v>13</v>
      </c>
      <c r="L158"/>
      <c r="M158" t="s">
        <v>16</v>
      </c>
      <c r="N158" t="s">
        <v>235</v>
      </c>
      <c r="O158" t="s">
        <v>191</v>
      </c>
      <c r="P158">
        <v>0</v>
      </c>
      <c r="Q158"/>
      <c r="R158"/>
      <c r="S158" t="s">
        <v>929</v>
      </c>
    </row>
    <row r="159" spans="1:19" hidden="1" x14ac:dyDescent="0.2">
      <c r="A159" s="162" t="str">
        <f>"FY"&amp;(YEAR(Table4_1[[#This Row],[Date]])-1)&amp;"/"&amp;(YEAR(Table4_1[[#This Row],[Date]])-2000)</f>
        <v>FY2022/23</v>
      </c>
      <c r="B159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59" s="162" t="str">
        <f>Table4_1[[#This Row],[Licensee]]&amp;" "&amp;Table4_1[[#This Row],[Licence]]</f>
        <v>Horizon Power EIRL2</v>
      </c>
      <c r="D159" s="162" t="str">
        <f t="shared" si="2"/>
        <v>FY2022/23_CCD2_Horizon Power EIRL2</v>
      </c>
      <c r="E159" s="164">
        <f>IF(ISNUMBER(Table4_1[[#This Row],[Value]]),Table4_1[[#This Row],[Value]],IF(ISNUMBER(Table4_1[[#This Row],[$ Value]]),Table4_1[[#This Row],[$ Value]],Table4_1[[#This Row],[% Value]]))</f>
        <v>3</v>
      </c>
      <c r="G159" s="238">
        <v>45107</v>
      </c>
      <c r="H159">
        <v>4</v>
      </c>
      <c r="I159" t="s">
        <v>188</v>
      </c>
      <c r="J159" t="s">
        <v>195</v>
      </c>
      <c r="K159" t="s">
        <v>13</v>
      </c>
      <c r="L159"/>
      <c r="M159" t="s">
        <v>16</v>
      </c>
      <c r="N159" t="s">
        <v>235</v>
      </c>
      <c r="O159" t="s">
        <v>191</v>
      </c>
      <c r="P159">
        <v>3</v>
      </c>
      <c r="Q159"/>
      <c r="R159"/>
      <c r="S159" t="s">
        <v>929</v>
      </c>
    </row>
    <row r="160" spans="1:19" hidden="1" x14ac:dyDescent="0.2">
      <c r="A160" s="162" t="str">
        <f>"FY"&amp;(YEAR(Table4_1[[#This Row],[Date]])-1)&amp;"/"&amp;(YEAR(Table4_1[[#This Row],[Date]])-2000)</f>
        <v>FY2023/24</v>
      </c>
      <c r="B160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" s="162" t="str">
        <f>Table4_1[[#This Row],[Licensee]]&amp;" "&amp;Table4_1[[#This Row],[Licence]]</f>
        <v>Horizon Power EIRL2</v>
      </c>
      <c r="D160" s="162" t="str">
        <f t="shared" si="2"/>
        <v>FY2023/24_CCD2_Horizon Power EIRL2</v>
      </c>
      <c r="E160" s="164">
        <f>IF(ISNUMBER(Table4_1[[#This Row],[Value]]),Table4_1[[#This Row],[Value]],IF(ISNUMBER(Table4_1[[#This Row],[$ Value]]),Table4_1[[#This Row],[$ Value]],Table4_1[[#This Row],[% Value]]))</f>
        <v>0</v>
      </c>
      <c r="G160" s="238">
        <v>45473</v>
      </c>
      <c r="H160">
        <v>4</v>
      </c>
      <c r="I160" t="s">
        <v>188</v>
      </c>
      <c r="J160" t="s">
        <v>195</v>
      </c>
      <c r="K160" t="s">
        <v>13</v>
      </c>
      <c r="L160"/>
      <c r="M160" t="s">
        <v>16</v>
      </c>
      <c r="N160" t="s">
        <v>235</v>
      </c>
      <c r="O160" t="s">
        <v>191</v>
      </c>
      <c r="P160">
        <v>0</v>
      </c>
      <c r="Q160"/>
      <c r="R160"/>
      <c r="S160" t="s">
        <v>929</v>
      </c>
    </row>
    <row r="161" spans="1:19" hidden="1" x14ac:dyDescent="0.2">
      <c r="A161" s="162" t="str">
        <f>"FY"&amp;(YEAR(Table4_1[[#This Row],[Date]])-1)&amp;"/"&amp;(YEAR(Table4_1[[#This Row],[Date]])-2000)</f>
        <v>FY2024/25</v>
      </c>
      <c r="B161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1" s="162" t="str">
        <f>Table4_1[[#This Row],[Licensee]]&amp;" "&amp;Table4_1[[#This Row],[Licence]]</f>
        <v>Horizon Power EIRL2</v>
      </c>
      <c r="D161" s="162" t="str">
        <f t="shared" si="2"/>
        <v>FY2024/25_CCD2_Horizon Power EIRL2</v>
      </c>
      <c r="E161" s="164">
        <f>IF(ISNUMBER(Table4_1[[#This Row],[Value]]),Table4_1[[#This Row],[Value]],IF(ISNUMBER(Table4_1[[#This Row],[$ Value]]),Table4_1[[#This Row],[$ Value]],Table4_1[[#This Row],[% Value]]))</f>
        <v>1</v>
      </c>
      <c r="G161" s="238">
        <v>45838</v>
      </c>
      <c r="H161">
        <v>4</v>
      </c>
      <c r="I161" t="s">
        <v>188</v>
      </c>
      <c r="J161" t="s">
        <v>195</v>
      </c>
      <c r="K161" t="s">
        <v>13</v>
      </c>
      <c r="L161"/>
      <c r="M161" t="s">
        <v>16</v>
      </c>
      <c r="N161" t="s">
        <v>235</v>
      </c>
      <c r="O161" t="s">
        <v>191</v>
      </c>
      <c r="P161">
        <v>1</v>
      </c>
      <c r="Q161"/>
      <c r="R161"/>
      <c r="S161" t="s">
        <v>929</v>
      </c>
    </row>
    <row r="162" spans="1:19" hidden="1" x14ac:dyDescent="0.2">
      <c r="A162" s="162" t="str">
        <f>"FY"&amp;(YEAR(Table4_1[[#This Row],[Date]])-1)&amp;"/"&amp;(YEAR(Table4_1[[#This Row],[Date]])-2000)</f>
        <v>FY2023/24</v>
      </c>
      <c r="B162" s="162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162" s="162" t="str">
        <f>Table4_1[[#This Row],[Licensee]]&amp;" "&amp;Table4_1[[#This Row],[Licence]]</f>
        <v>Horizon Power EIRL2</v>
      </c>
      <c r="D162" s="162" t="str">
        <f t="shared" si="2"/>
        <v>FY2023/24_CCD20_Horizon Power EIRL2</v>
      </c>
      <c r="E162" s="164">
        <f>IF(ISNUMBER(Table4_1[[#This Row],[Value]]),Table4_1[[#This Row],[Value]],IF(ISNUMBER(Table4_1[[#This Row],[$ Value]]),Table4_1[[#This Row],[$ Value]],Table4_1[[#This Row],[% Value]]))</f>
        <v>12</v>
      </c>
      <c r="G162" s="238">
        <v>45473</v>
      </c>
      <c r="H162">
        <v>4</v>
      </c>
      <c r="I162" t="s">
        <v>188</v>
      </c>
      <c r="J162" t="s">
        <v>195</v>
      </c>
      <c r="K162" t="s">
        <v>192</v>
      </c>
      <c r="L162"/>
      <c r="M162" t="s">
        <v>22</v>
      </c>
      <c r="N162" t="s">
        <v>267</v>
      </c>
      <c r="O162" t="s">
        <v>191</v>
      </c>
      <c r="P162">
        <v>12</v>
      </c>
      <c r="Q162"/>
      <c r="R162"/>
      <c r="S162" t="s">
        <v>929</v>
      </c>
    </row>
    <row r="163" spans="1:19" hidden="1" x14ac:dyDescent="0.2">
      <c r="A163" s="162" t="str">
        <f>"FY"&amp;(YEAR(Table4_1[[#This Row],[Date]])-1)&amp;"/"&amp;(YEAR(Table4_1[[#This Row],[Date]])-2000)</f>
        <v>FY2024/25</v>
      </c>
      <c r="B163" s="162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163" s="162" t="str">
        <f>Table4_1[[#This Row],[Licensee]]&amp;" "&amp;Table4_1[[#This Row],[Licence]]</f>
        <v>Horizon Power EIRL2</v>
      </c>
      <c r="D163" s="162" t="str">
        <f t="shared" si="2"/>
        <v>FY2024/25_CCD20_Horizon Power EIRL2</v>
      </c>
      <c r="E163" s="164">
        <f>IF(ISNUMBER(Table4_1[[#This Row],[Value]]),Table4_1[[#This Row],[Value]],IF(ISNUMBER(Table4_1[[#This Row],[$ Value]]),Table4_1[[#This Row],[$ Value]],Table4_1[[#This Row],[% Value]]))</f>
        <v>5</v>
      </c>
      <c r="G163" s="238">
        <v>45838</v>
      </c>
      <c r="H163">
        <v>4</v>
      </c>
      <c r="I163" t="s">
        <v>188</v>
      </c>
      <c r="J163" t="s">
        <v>195</v>
      </c>
      <c r="K163" t="s">
        <v>192</v>
      </c>
      <c r="L163"/>
      <c r="M163" t="s">
        <v>22</v>
      </c>
      <c r="N163" t="s">
        <v>267</v>
      </c>
      <c r="O163" t="s">
        <v>191</v>
      </c>
      <c r="P163">
        <v>5</v>
      </c>
      <c r="Q163"/>
      <c r="R163"/>
      <c r="S163" t="s">
        <v>929</v>
      </c>
    </row>
    <row r="164" spans="1:19" hidden="1" x14ac:dyDescent="0.2">
      <c r="A164" s="162" t="str">
        <f>"FY"&amp;(YEAR(Table4_1[[#This Row],[Date]])-1)&amp;"/"&amp;(YEAR(Table4_1[[#This Row],[Date]])-2000)</f>
        <v>FY2023/24</v>
      </c>
      <c r="B164" s="162" t="str">
        <f>VLOOKUP(Table4_1[[#This Row],[Energy]]&amp;Table4_1[[#This Row],[Indicator category]]&amp;Table4_1[[#This Row],[Indicator subcategory]]&amp;Table4_1[[#This Row],[Indicator]]&amp;Table4_1[[#This Row],[ID]],newID,2,FALSE)</f>
        <v>CCD21</v>
      </c>
      <c r="C164" s="162" t="str">
        <f>Table4_1[[#This Row],[Licensee]]&amp;" "&amp;Table4_1[[#This Row],[Licence]]</f>
        <v>Horizon Power EIRL2</v>
      </c>
      <c r="D164" s="162" t="str">
        <f t="shared" si="2"/>
        <v>FY2023/24_CCD21_Horizon Power EIRL2</v>
      </c>
      <c r="E164" s="164">
        <f>IF(ISNUMBER(Table4_1[[#This Row],[Value]]),Table4_1[[#This Row],[Value]],IF(ISNUMBER(Table4_1[[#This Row],[$ Value]]),Table4_1[[#This Row],[$ Value]],Table4_1[[#This Row],[% Value]]))</f>
        <v>1</v>
      </c>
      <c r="G164" s="238">
        <v>45473</v>
      </c>
      <c r="H164">
        <v>4</v>
      </c>
      <c r="I164" t="s">
        <v>188</v>
      </c>
      <c r="J164" t="s">
        <v>195</v>
      </c>
      <c r="K164" t="s">
        <v>192</v>
      </c>
      <c r="L164"/>
      <c r="M164" t="s">
        <v>22</v>
      </c>
      <c r="N164" t="s">
        <v>268</v>
      </c>
      <c r="O164" t="s">
        <v>190</v>
      </c>
      <c r="P164"/>
      <c r="Q164">
        <v>1</v>
      </c>
      <c r="R164"/>
      <c r="S164" t="s">
        <v>929</v>
      </c>
    </row>
    <row r="165" spans="1:19" hidden="1" x14ac:dyDescent="0.2">
      <c r="A165" s="162" t="str">
        <f>"FY"&amp;(YEAR(Table4_1[[#This Row],[Date]])-1)&amp;"/"&amp;(YEAR(Table4_1[[#This Row],[Date]])-2000)</f>
        <v>FY2013/14</v>
      </c>
      <c r="B165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5" s="162" t="str">
        <f>Table4_1[[#This Row],[Licensee]]&amp;" "&amp;Table4_1[[#This Row],[Licence]]</f>
        <v>Horizon Power EIRL2</v>
      </c>
      <c r="D165" s="162" t="str">
        <f t="shared" si="2"/>
        <v>FY2013/14_CCD22_Horizon Power EIRL2</v>
      </c>
      <c r="E165" s="164">
        <f>IF(ISNUMBER(Table4_1[[#This Row],[Value]]),Table4_1[[#This Row],[Value]],IF(ISNUMBER(Table4_1[[#This Row],[$ Value]]),Table4_1[[#This Row],[$ Value]],Table4_1[[#This Row],[% Value]]))</f>
        <v>0</v>
      </c>
      <c r="G165" s="238">
        <v>41820</v>
      </c>
      <c r="H165">
        <v>4</v>
      </c>
      <c r="I165" t="s">
        <v>188</v>
      </c>
      <c r="J165" t="s">
        <v>195</v>
      </c>
      <c r="K165" t="s">
        <v>37</v>
      </c>
      <c r="L165"/>
      <c r="M165" t="s">
        <v>269</v>
      </c>
      <c r="N165" t="s">
        <v>270</v>
      </c>
      <c r="O165" t="s">
        <v>191</v>
      </c>
      <c r="P165">
        <v>0</v>
      </c>
      <c r="Q165"/>
      <c r="R165"/>
      <c r="S165" t="s">
        <v>929</v>
      </c>
    </row>
    <row r="166" spans="1:19" hidden="1" x14ac:dyDescent="0.2">
      <c r="A166" s="162" t="str">
        <f>"FY"&amp;(YEAR(Table4_1[[#This Row],[Date]])-1)&amp;"/"&amp;(YEAR(Table4_1[[#This Row],[Date]])-2000)</f>
        <v>FY2014/15</v>
      </c>
      <c r="B166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6" s="162" t="str">
        <f>Table4_1[[#This Row],[Licensee]]&amp;" "&amp;Table4_1[[#This Row],[Licence]]</f>
        <v>Horizon Power EIRL2</v>
      </c>
      <c r="D166" s="162" t="str">
        <f t="shared" si="2"/>
        <v>FY2014/15_CCD22_Horizon Power EIRL2</v>
      </c>
      <c r="E166" s="164">
        <f>IF(ISNUMBER(Table4_1[[#This Row],[Value]]),Table4_1[[#This Row],[Value]],IF(ISNUMBER(Table4_1[[#This Row],[$ Value]]),Table4_1[[#This Row],[$ Value]],Table4_1[[#This Row],[% Value]]))</f>
        <v>0</v>
      </c>
      <c r="G166" s="238">
        <v>42185</v>
      </c>
      <c r="H166">
        <v>4</v>
      </c>
      <c r="I166" t="s">
        <v>188</v>
      </c>
      <c r="J166" t="s">
        <v>195</v>
      </c>
      <c r="K166" t="s">
        <v>37</v>
      </c>
      <c r="L166"/>
      <c r="M166" t="s">
        <v>269</v>
      </c>
      <c r="N166" t="s">
        <v>270</v>
      </c>
      <c r="O166" t="s">
        <v>191</v>
      </c>
      <c r="P166">
        <v>0</v>
      </c>
      <c r="Q166"/>
      <c r="R166"/>
      <c r="S166" t="s">
        <v>929</v>
      </c>
    </row>
    <row r="167" spans="1:19" hidden="1" x14ac:dyDescent="0.2">
      <c r="A167" s="162" t="str">
        <f>"FY"&amp;(YEAR(Table4_1[[#This Row],[Date]])-1)&amp;"/"&amp;(YEAR(Table4_1[[#This Row],[Date]])-2000)</f>
        <v>FY2015/16</v>
      </c>
      <c r="B167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7" s="162" t="str">
        <f>Table4_1[[#This Row],[Licensee]]&amp;" "&amp;Table4_1[[#This Row],[Licence]]</f>
        <v>Horizon Power EIRL2</v>
      </c>
      <c r="D167" s="162" t="str">
        <f t="shared" si="2"/>
        <v>FY2015/16_CCD22_Horizon Power EIRL2</v>
      </c>
      <c r="E167" s="164">
        <f>IF(ISNUMBER(Table4_1[[#This Row],[Value]]),Table4_1[[#This Row],[Value]],IF(ISNUMBER(Table4_1[[#This Row],[$ Value]]),Table4_1[[#This Row],[$ Value]],Table4_1[[#This Row],[% Value]]))</f>
        <v>0</v>
      </c>
      <c r="G167" s="238">
        <v>42551</v>
      </c>
      <c r="H167">
        <v>4</v>
      </c>
      <c r="I167" t="s">
        <v>188</v>
      </c>
      <c r="J167" t="s">
        <v>195</v>
      </c>
      <c r="K167" t="s">
        <v>37</v>
      </c>
      <c r="L167"/>
      <c r="M167" t="s">
        <v>269</v>
      </c>
      <c r="N167" t="s">
        <v>270</v>
      </c>
      <c r="O167" t="s">
        <v>191</v>
      </c>
      <c r="P167">
        <v>0</v>
      </c>
      <c r="Q167"/>
      <c r="R167"/>
      <c r="S167" t="s">
        <v>929</v>
      </c>
    </row>
    <row r="168" spans="1:19" hidden="1" x14ac:dyDescent="0.2">
      <c r="A168" s="162" t="str">
        <f>"FY"&amp;(YEAR(Table4_1[[#This Row],[Date]])-1)&amp;"/"&amp;(YEAR(Table4_1[[#This Row],[Date]])-2000)</f>
        <v>FY2016/17</v>
      </c>
      <c r="B168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8" s="162" t="str">
        <f>Table4_1[[#This Row],[Licensee]]&amp;" "&amp;Table4_1[[#This Row],[Licence]]</f>
        <v>Horizon Power EIRL2</v>
      </c>
      <c r="D168" s="162" t="str">
        <f t="shared" si="2"/>
        <v>FY2016/17_CCD22_Horizon Power EIRL2</v>
      </c>
      <c r="E168" s="164">
        <f>IF(ISNUMBER(Table4_1[[#This Row],[Value]]),Table4_1[[#This Row],[Value]],IF(ISNUMBER(Table4_1[[#This Row],[$ Value]]),Table4_1[[#This Row],[$ Value]],Table4_1[[#This Row],[% Value]]))</f>
        <v>0</v>
      </c>
      <c r="G168" s="238">
        <v>42916</v>
      </c>
      <c r="H168">
        <v>4</v>
      </c>
      <c r="I168" t="s">
        <v>188</v>
      </c>
      <c r="J168" t="s">
        <v>195</v>
      </c>
      <c r="K168" t="s">
        <v>37</v>
      </c>
      <c r="L168"/>
      <c r="M168" t="s">
        <v>269</v>
      </c>
      <c r="N168" t="s">
        <v>270</v>
      </c>
      <c r="O168" t="s">
        <v>191</v>
      </c>
      <c r="P168">
        <v>0</v>
      </c>
      <c r="Q168"/>
      <c r="R168"/>
      <c r="S168" t="s">
        <v>929</v>
      </c>
    </row>
    <row r="169" spans="1:19" hidden="1" x14ac:dyDescent="0.2">
      <c r="A169" s="162" t="str">
        <f>"FY"&amp;(YEAR(Table4_1[[#This Row],[Date]])-1)&amp;"/"&amp;(YEAR(Table4_1[[#This Row],[Date]])-2000)</f>
        <v>FY2017/18</v>
      </c>
      <c r="B169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9" s="162" t="str">
        <f>Table4_1[[#This Row],[Licensee]]&amp;" "&amp;Table4_1[[#This Row],[Licence]]</f>
        <v>Horizon Power EIRL2</v>
      </c>
      <c r="D169" s="162" t="str">
        <f t="shared" si="2"/>
        <v>FY2017/18_CCD22_Horizon Power EIRL2</v>
      </c>
      <c r="E169" s="164">
        <f>IF(ISNUMBER(Table4_1[[#This Row],[Value]]),Table4_1[[#This Row],[Value]],IF(ISNUMBER(Table4_1[[#This Row],[$ Value]]),Table4_1[[#This Row],[$ Value]],Table4_1[[#This Row],[% Value]]))</f>
        <v>0</v>
      </c>
      <c r="G169" s="238">
        <v>43281</v>
      </c>
      <c r="H169">
        <v>4</v>
      </c>
      <c r="I169" t="s">
        <v>188</v>
      </c>
      <c r="J169" t="s">
        <v>195</v>
      </c>
      <c r="K169" t="s">
        <v>37</v>
      </c>
      <c r="L169"/>
      <c r="M169" t="s">
        <v>269</v>
      </c>
      <c r="N169" t="s">
        <v>270</v>
      </c>
      <c r="O169" t="s">
        <v>191</v>
      </c>
      <c r="P169">
        <v>0</v>
      </c>
      <c r="Q169"/>
      <c r="R169"/>
      <c r="S169" t="s">
        <v>929</v>
      </c>
    </row>
    <row r="170" spans="1:19" hidden="1" x14ac:dyDescent="0.2">
      <c r="A170" s="162" t="str">
        <f>"FY"&amp;(YEAR(Table4_1[[#This Row],[Date]])-1)&amp;"/"&amp;(YEAR(Table4_1[[#This Row],[Date]])-2000)</f>
        <v>FY2018/19</v>
      </c>
      <c r="B170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0" s="162" t="str">
        <f>Table4_1[[#This Row],[Licensee]]&amp;" "&amp;Table4_1[[#This Row],[Licence]]</f>
        <v>Horizon Power EIRL2</v>
      </c>
      <c r="D170" s="162" t="str">
        <f t="shared" si="2"/>
        <v>FY2018/19_CCD22_Horizon Power EIRL2</v>
      </c>
      <c r="E170" s="164">
        <f>IF(ISNUMBER(Table4_1[[#This Row],[Value]]),Table4_1[[#This Row],[Value]],IF(ISNUMBER(Table4_1[[#This Row],[$ Value]]),Table4_1[[#This Row],[$ Value]],Table4_1[[#This Row],[% Value]]))</f>
        <v>15</v>
      </c>
      <c r="G170" s="238">
        <v>43646</v>
      </c>
      <c r="H170">
        <v>4</v>
      </c>
      <c r="I170" t="s">
        <v>188</v>
      </c>
      <c r="J170" t="s">
        <v>195</v>
      </c>
      <c r="K170" t="s">
        <v>37</v>
      </c>
      <c r="L170"/>
      <c r="M170" t="s">
        <v>269</v>
      </c>
      <c r="N170" t="s">
        <v>270</v>
      </c>
      <c r="O170" t="s">
        <v>191</v>
      </c>
      <c r="P170">
        <v>15</v>
      </c>
      <c r="Q170"/>
      <c r="R170"/>
      <c r="S170" t="s">
        <v>929</v>
      </c>
    </row>
    <row r="171" spans="1:19" hidden="1" x14ac:dyDescent="0.2">
      <c r="A171" s="162" t="str">
        <f>"FY"&amp;(YEAR(Table4_1[[#This Row],[Date]])-1)&amp;"/"&amp;(YEAR(Table4_1[[#This Row],[Date]])-2000)</f>
        <v>FY2019/20</v>
      </c>
      <c r="B171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1" s="162" t="str">
        <f>Table4_1[[#This Row],[Licensee]]&amp;" "&amp;Table4_1[[#This Row],[Licence]]</f>
        <v>Horizon Power EIRL2</v>
      </c>
      <c r="D171" s="162" t="str">
        <f t="shared" si="2"/>
        <v>FY2019/20_CCD22_Horizon Power EIRL2</v>
      </c>
      <c r="E171" s="164">
        <f>IF(ISNUMBER(Table4_1[[#This Row],[Value]]),Table4_1[[#This Row],[Value]],IF(ISNUMBER(Table4_1[[#This Row],[$ Value]]),Table4_1[[#This Row],[$ Value]],Table4_1[[#This Row],[% Value]]))</f>
        <v>3</v>
      </c>
      <c r="G171" s="238">
        <v>44012</v>
      </c>
      <c r="H171">
        <v>4</v>
      </c>
      <c r="I171" t="s">
        <v>188</v>
      </c>
      <c r="J171" t="s">
        <v>195</v>
      </c>
      <c r="K171" t="s">
        <v>37</v>
      </c>
      <c r="L171"/>
      <c r="M171" t="s">
        <v>269</v>
      </c>
      <c r="N171" t="s">
        <v>270</v>
      </c>
      <c r="O171" t="s">
        <v>191</v>
      </c>
      <c r="P171">
        <v>3</v>
      </c>
      <c r="Q171"/>
      <c r="R171"/>
      <c r="S171" t="s">
        <v>929</v>
      </c>
    </row>
    <row r="172" spans="1:19" hidden="1" x14ac:dyDescent="0.2">
      <c r="A172" s="162" t="str">
        <f>"FY"&amp;(YEAR(Table4_1[[#This Row],[Date]])-1)&amp;"/"&amp;(YEAR(Table4_1[[#This Row],[Date]])-2000)</f>
        <v>FY2020/21</v>
      </c>
      <c r="B172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2" s="162" t="str">
        <f>Table4_1[[#This Row],[Licensee]]&amp;" "&amp;Table4_1[[#This Row],[Licence]]</f>
        <v>Horizon Power EIRL2</v>
      </c>
      <c r="D172" s="162" t="str">
        <f t="shared" si="2"/>
        <v>FY2020/21_CCD22_Horizon Power EIRL2</v>
      </c>
      <c r="E172" s="164">
        <f>IF(ISNUMBER(Table4_1[[#This Row],[Value]]),Table4_1[[#This Row],[Value]],IF(ISNUMBER(Table4_1[[#This Row],[$ Value]]),Table4_1[[#This Row],[$ Value]],Table4_1[[#This Row],[% Value]]))</f>
        <v>15</v>
      </c>
      <c r="G172" s="238">
        <v>44377</v>
      </c>
      <c r="H172">
        <v>4</v>
      </c>
      <c r="I172" t="s">
        <v>188</v>
      </c>
      <c r="J172" t="s">
        <v>195</v>
      </c>
      <c r="K172" t="s">
        <v>37</v>
      </c>
      <c r="L172"/>
      <c r="M172" t="s">
        <v>269</v>
      </c>
      <c r="N172" t="s">
        <v>270</v>
      </c>
      <c r="O172" t="s">
        <v>191</v>
      </c>
      <c r="P172">
        <v>15</v>
      </c>
      <c r="Q172"/>
      <c r="R172"/>
      <c r="S172" t="s">
        <v>929</v>
      </c>
    </row>
    <row r="173" spans="1:19" hidden="1" x14ac:dyDescent="0.2">
      <c r="A173" s="162" t="str">
        <f>"FY"&amp;(YEAR(Table4_1[[#This Row],[Date]])-1)&amp;"/"&amp;(YEAR(Table4_1[[#This Row],[Date]])-2000)</f>
        <v>FY2021/22</v>
      </c>
      <c r="B173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3" s="162" t="str">
        <f>Table4_1[[#This Row],[Licensee]]&amp;" "&amp;Table4_1[[#This Row],[Licence]]</f>
        <v>Horizon Power EIRL2</v>
      </c>
      <c r="D173" s="162" t="str">
        <f t="shared" si="2"/>
        <v>FY2021/22_CCD22_Horizon Power EIRL2</v>
      </c>
      <c r="E173" s="164">
        <f>IF(ISNUMBER(Table4_1[[#This Row],[Value]]),Table4_1[[#This Row],[Value]],IF(ISNUMBER(Table4_1[[#This Row],[$ Value]]),Table4_1[[#This Row],[$ Value]],Table4_1[[#This Row],[% Value]]))</f>
        <v>0</v>
      </c>
      <c r="G173" s="238">
        <v>44742</v>
      </c>
      <c r="H173">
        <v>4</v>
      </c>
      <c r="I173" t="s">
        <v>188</v>
      </c>
      <c r="J173" t="s">
        <v>195</v>
      </c>
      <c r="K173" t="s">
        <v>37</v>
      </c>
      <c r="L173"/>
      <c r="M173" t="s">
        <v>269</v>
      </c>
      <c r="N173" t="s">
        <v>270</v>
      </c>
      <c r="O173" t="s">
        <v>191</v>
      </c>
      <c r="P173">
        <v>0</v>
      </c>
      <c r="Q173"/>
      <c r="R173"/>
      <c r="S173" t="s">
        <v>929</v>
      </c>
    </row>
    <row r="174" spans="1:19" hidden="1" x14ac:dyDescent="0.2">
      <c r="A174" s="162" t="str">
        <f>"FY"&amp;(YEAR(Table4_1[[#This Row],[Date]])-1)&amp;"/"&amp;(YEAR(Table4_1[[#This Row],[Date]])-2000)</f>
        <v>FY2022/23</v>
      </c>
      <c r="B174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4" s="162" t="str">
        <f>Table4_1[[#This Row],[Licensee]]&amp;" "&amp;Table4_1[[#This Row],[Licence]]</f>
        <v>Horizon Power EIRL2</v>
      </c>
      <c r="D174" s="162" t="str">
        <f t="shared" si="2"/>
        <v>FY2022/23_CCD22_Horizon Power EIRL2</v>
      </c>
      <c r="E174" s="164">
        <f>IF(ISNUMBER(Table4_1[[#This Row],[Value]]),Table4_1[[#This Row],[Value]],IF(ISNUMBER(Table4_1[[#This Row],[$ Value]]),Table4_1[[#This Row],[$ Value]],Table4_1[[#This Row],[% Value]]))</f>
        <v>1</v>
      </c>
      <c r="G174" s="238">
        <v>45107</v>
      </c>
      <c r="H174">
        <v>4</v>
      </c>
      <c r="I174" t="s">
        <v>188</v>
      </c>
      <c r="J174" t="s">
        <v>195</v>
      </c>
      <c r="K174" t="s">
        <v>37</v>
      </c>
      <c r="L174"/>
      <c r="M174" t="s">
        <v>269</v>
      </c>
      <c r="N174" t="s">
        <v>270</v>
      </c>
      <c r="O174" t="s">
        <v>191</v>
      </c>
      <c r="P174">
        <v>1</v>
      </c>
      <c r="Q174"/>
      <c r="R174"/>
      <c r="S174" t="s">
        <v>929</v>
      </c>
    </row>
    <row r="175" spans="1:19" hidden="1" x14ac:dyDescent="0.2">
      <c r="A175" s="162" t="str">
        <f>"FY"&amp;(YEAR(Table4_1[[#This Row],[Date]])-1)&amp;"/"&amp;(YEAR(Table4_1[[#This Row],[Date]])-2000)</f>
        <v>FY2023/24</v>
      </c>
      <c r="B175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5" s="162" t="str">
        <f>Table4_1[[#This Row],[Licensee]]&amp;" "&amp;Table4_1[[#This Row],[Licence]]</f>
        <v>Horizon Power EIRL2</v>
      </c>
      <c r="D175" s="162" t="str">
        <f t="shared" si="2"/>
        <v>FY2023/24_CCD22_Horizon Power EIRL2</v>
      </c>
      <c r="E175" s="164">
        <f>IF(ISNUMBER(Table4_1[[#This Row],[Value]]),Table4_1[[#This Row],[Value]],IF(ISNUMBER(Table4_1[[#This Row],[$ Value]]),Table4_1[[#This Row],[$ Value]],Table4_1[[#This Row],[% Value]]))</f>
        <v>0</v>
      </c>
      <c r="G175" s="238">
        <v>45473</v>
      </c>
      <c r="H175">
        <v>4</v>
      </c>
      <c r="I175" t="s">
        <v>188</v>
      </c>
      <c r="J175" t="s">
        <v>195</v>
      </c>
      <c r="K175" t="s">
        <v>37</v>
      </c>
      <c r="L175"/>
      <c r="M175" t="s">
        <v>269</v>
      </c>
      <c r="N175" t="s">
        <v>270</v>
      </c>
      <c r="O175" t="s">
        <v>191</v>
      </c>
      <c r="P175">
        <v>0</v>
      </c>
      <c r="Q175"/>
      <c r="R175"/>
      <c r="S175" t="s">
        <v>929</v>
      </c>
    </row>
    <row r="176" spans="1:19" hidden="1" x14ac:dyDescent="0.2">
      <c r="A176" s="162" t="str">
        <f>"FY"&amp;(YEAR(Table4_1[[#This Row],[Date]])-1)&amp;"/"&amp;(YEAR(Table4_1[[#This Row],[Date]])-2000)</f>
        <v>FY2024/25</v>
      </c>
      <c r="B176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76" s="162" t="str">
        <f>Table4_1[[#This Row],[Licensee]]&amp;" "&amp;Table4_1[[#This Row],[Licence]]</f>
        <v>Horizon Power EIRL2</v>
      </c>
      <c r="D176" s="162" t="str">
        <f t="shared" si="2"/>
        <v>FY2024/25_CCD22_Horizon Power EIRL2</v>
      </c>
      <c r="E176" s="164">
        <f>IF(ISNUMBER(Table4_1[[#This Row],[Value]]),Table4_1[[#This Row],[Value]],IF(ISNUMBER(Table4_1[[#This Row],[$ Value]]),Table4_1[[#This Row],[$ Value]],Table4_1[[#This Row],[% Value]]))</f>
        <v>0</v>
      </c>
      <c r="G176" s="238">
        <v>45838</v>
      </c>
      <c r="H176">
        <v>4</v>
      </c>
      <c r="I176" t="s">
        <v>188</v>
      </c>
      <c r="J176" t="s">
        <v>195</v>
      </c>
      <c r="K176" t="s">
        <v>37</v>
      </c>
      <c r="L176"/>
      <c r="M176" t="s">
        <v>269</v>
      </c>
      <c r="N176" t="s">
        <v>270</v>
      </c>
      <c r="O176" t="s">
        <v>191</v>
      </c>
      <c r="P176">
        <v>0</v>
      </c>
      <c r="Q176"/>
      <c r="R176"/>
      <c r="S176" t="s">
        <v>929</v>
      </c>
    </row>
    <row r="177" spans="1:19" hidden="1" x14ac:dyDescent="0.2">
      <c r="A177" s="162" t="str">
        <f>"FY"&amp;(YEAR(Table4_1[[#This Row],[Date]])-1)&amp;"/"&amp;(YEAR(Table4_1[[#This Row],[Date]])-2000)</f>
        <v>FY2023/24</v>
      </c>
      <c r="B177" s="162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177" s="162" t="str">
        <f>Table4_1[[#This Row],[Licensee]]&amp;" "&amp;Table4_1[[#This Row],[Licence]]</f>
        <v>Horizon Power EIRL2</v>
      </c>
      <c r="D177" s="162" t="str">
        <f t="shared" si="2"/>
        <v>FY2023/24_CCD22A_Horizon Power EIRL2</v>
      </c>
      <c r="E177" s="164">
        <f>IF(ISNUMBER(Table4_1[[#This Row],[Value]]),Table4_1[[#This Row],[Value]],IF(ISNUMBER(Table4_1[[#This Row],[$ Value]]),Table4_1[[#This Row],[$ Value]],Table4_1[[#This Row],[% Value]]))</f>
        <v>0</v>
      </c>
      <c r="G177" s="238">
        <v>45473</v>
      </c>
      <c r="H177">
        <v>4</v>
      </c>
      <c r="I177" t="s">
        <v>188</v>
      </c>
      <c r="J177" t="s">
        <v>195</v>
      </c>
      <c r="K177" t="s">
        <v>37</v>
      </c>
      <c r="L177"/>
      <c r="M177" t="s">
        <v>273</v>
      </c>
      <c r="N177" t="s">
        <v>274</v>
      </c>
      <c r="O177" t="s">
        <v>194</v>
      </c>
      <c r="P177"/>
      <c r="Q177"/>
      <c r="R177">
        <v>0</v>
      </c>
      <c r="S177" t="s">
        <v>929</v>
      </c>
    </row>
    <row r="178" spans="1:19" hidden="1" x14ac:dyDescent="0.2">
      <c r="A178" s="162" t="str">
        <f>"FY"&amp;(YEAR(Table4_1[[#This Row],[Date]])-1)&amp;"/"&amp;(YEAR(Table4_1[[#This Row],[Date]])-2000)</f>
        <v>FY2024/25</v>
      </c>
      <c r="B178" s="162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178" s="162" t="str">
        <f>Table4_1[[#This Row],[Licensee]]&amp;" "&amp;Table4_1[[#This Row],[Licence]]</f>
        <v>Horizon Power EIRL2</v>
      </c>
      <c r="D178" s="162" t="str">
        <f t="shared" si="2"/>
        <v>FY2024/25_CCD22A_Horizon Power EIRL2</v>
      </c>
      <c r="E178" s="164">
        <f>IF(ISNUMBER(Table4_1[[#This Row],[Value]]),Table4_1[[#This Row],[Value]],IF(ISNUMBER(Table4_1[[#This Row],[$ Value]]),Table4_1[[#This Row],[$ Value]],Table4_1[[#This Row],[% Value]]))</f>
        <v>0</v>
      </c>
      <c r="G178" s="238">
        <v>45838</v>
      </c>
      <c r="H178">
        <v>4</v>
      </c>
      <c r="I178" t="s">
        <v>188</v>
      </c>
      <c r="J178" t="s">
        <v>195</v>
      </c>
      <c r="K178" t="s">
        <v>37</v>
      </c>
      <c r="L178"/>
      <c r="M178" t="s">
        <v>273</v>
      </c>
      <c r="N178" t="s">
        <v>274</v>
      </c>
      <c r="O178" t="s">
        <v>194</v>
      </c>
      <c r="P178"/>
      <c r="Q178"/>
      <c r="R178">
        <v>0</v>
      </c>
      <c r="S178" t="s">
        <v>929</v>
      </c>
    </row>
    <row r="179" spans="1:19" hidden="1" x14ac:dyDescent="0.2">
      <c r="A179" s="162" t="str">
        <f>"FY"&amp;(YEAR(Table4_1[[#This Row],[Date]])-1)&amp;"/"&amp;(YEAR(Table4_1[[#This Row],[Date]])-2000)</f>
        <v>FY2013/14</v>
      </c>
      <c r="B179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79" s="162" t="str">
        <f>Table4_1[[#This Row],[Licensee]]&amp;" "&amp;Table4_1[[#This Row],[Licence]]</f>
        <v>Horizon Power EIRL2</v>
      </c>
      <c r="D179" s="162" t="str">
        <f t="shared" si="2"/>
        <v>FY2013/14_CCD23_Horizon Power EIRL2</v>
      </c>
      <c r="E179" s="164">
        <f>IF(ISNUMBER(Table4_1[[#This Row],[Value]]),Table4_1[[#This Row],[Value]],IF(ISNUMBER(Table4_1[[#This Row],[$ Value]]),Table4_1[[#This Row],[$ Value]],Table4_1[[#This Row],[% Value]]))</f>
        <v>4</v>
      </c>
      <c r="G179" s="238">
        <v>41820</v>
      </c>
      <c r="H179">
        <v>4</v>
      </c>
      <c r="I179" t="s">
        <v>188</v>
      </c>
      <c r="J179" t="s">
        <v>195</v>
      </c>
      <c r="K179" t="s">
        <v>37</v>
      </c>
      <c r="L179"/>
      <c r="M179" t="s">
        <v>275</v>
      </c>
      <c r="N179" t="s">
        <v>276</v>
      </c>
      <c r="O179" t="s">
        <v>191</v>
      </c>
      <c r="P179">
        <v>4</v>
      </c>
      <c r="Q179"/>
      <c r="R179"/>
      <c r="S179" t="s">
        <v>929</v>
      </c>
    </row>
    <row r="180" spans="1:19" hidden="1" x14ac:dyDescent="0.2">
      <c r="A180" s="162" t="str">
        <f>"FY"&amp;(YEAR(Table4_1[[#This Row],[Date]])-1)&amp;"/"&amp;(YEAR(Table4_1[[#This Row],[Date]])-2000)</f>
        <v>FY2014/15</v>
      </c>
      <c r="B180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0" s="162" t="str">
        <f>Table4_1[[#This Row],[Licensee]]&amp;" "&amp;Table4_1[[#This Row],[Licence]]</f>
        <v>Horizon Power EIRL2</v>
      </c>
      <c r="D180" s="162" t="str">
        <f t="shared" si="2"/>
        <v>FY2014/15_CCD23_Horizon Power EIRL2</v>
      </c>
      <c r="E180" s="164">
        <f>IF(ISNUMBER(Table4_1[[#This Row],[Value]]),Table4_1[[#This Row],[Value]],IF(ISNUMBER(Table4_1[[#This Row],[$ Value]]),Table4_1[[#This Row],[$ Value]],Table4_1[[#This Row],[% Value]]))</f>
        <v>2</v>
      </c>
      <c r="G180" s="238">
        <v>42185</v>
      </c>
      <c r="H180">
        <v>4</v>
      </c>
      <c r="I180" t="s">
        <v>188</v>
      </c>
      <c r="J180" t="s">
        <v>195</v>
      </c>
      <c r="K180" t="s">
        <v>37</v>
      </c>
      <c r="L180"/>
      <c r="M180" t="s">
        <v>275</v>
      </c>
      <c r="N180" t="s">
        <v>276</v>
      </c>
      <c r="O180" t="s">
        <v>191</v>
      </c>
      <c r="P180">
        <v>2</v>
      </c>
      <c r="Q180"/>
      <c r="R180"/>
      <c r="S180" t="s">
        <v>929</v>
      </c>
    </row>
    <row r="181" spans="1:19" hidden="1" x14ac:dyDescent="0.2">
      <c r="A181" s="162" t="str">
        <f>"FY"&amp;(YEAR(Table4_1[[#This Row],[Date]])-1)&amp;"/"&amp;(YEAR(Table4_1[[#This Row],[Date]])-2000)</f>
        <v>FY2015/16</v>
      </c>
      <c r="B181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1" s="162" t="str">
        <f>Table4_1[[#This Row],[Licensee]]&amp;" "&amp;Table4_1[[#This Row],[Licence]]</f>
        <v>Horizon Power EIRL2</v>
      </c>
      <c r="D181" s="162" t="str">
        <f t="shared" si="2"/>
        <v>FY2015/16_CCD23_Horizon Power EIRL2</v>
      </c>
      <c r="E181" s="164">
        <f>IF(ISNUMBER(Table4_1[[#This Row],[Value]]),Table4_1[[#This Row],[Value]],IF(ISNUMBER(Table4_1[[#This Row],[$ Value]]),Table4_1[[#This Row],[$ Value]],Table4_1[[#This Row],[% Value]]))</f>
        <v>2</v>
      </c>
      <c r="G181" s="238">
        <v>42551</v>
      </c>
      <c r="H181">
        <v>4</v>
      </c>
      <c r="I181" t="s">
        <v>188</v>
      </c>
      <c r="J181" t="s">
        <v>195</v>
      </c>
      <c r="K181" t="s">
        <v>37</v>
      </c>
      <c r="L181"/>
      <c r="M181" t="s">
        <v>275</v>
      </c>
      <c r="N181" t="s">
        <v>276</v>
      </c>
      <c r="O181" t="s">
        <v>191</v>
      </c>
      <c r="P181">
        <v>2</v>
      </c>
      <c r="Q181"/>
      <c r="R181"/>
      <c r="S181" t="s">
        <v>929</v>
      </c>
    </row>
    <row r="182" spans="1:19" hidden="1" x14ac:dyDescent="0.2">
      <c r="A182" s="162" t="str">
        <f>"FY"&amp;(YEAR(Table4_1[[#This Row],[Date]])-1)&amp;"/"&amp;(YEAR(Table4_1[[#This Row],[Date]])-2000)</f>
        <v>FY2016/17</v>
      </c>
      <c r="B182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2" s="162" t="str">
        <f>Table4_1[[#This Row],[Licensee]]&amp;" "&amp;Table4_1[[#This Row],[Licence]]</f>
        <v>Horizon Power EIRL2</v>
      </c>
      <c r="D182" s="162" t="str">
        <f t="shared" si="2"/>
        <v>FY2016/17_CCD23_Horizon Power EIRL2</v>
      </c>
      <c r="E182" s="164">
        <f>IF(ISNUMBER(Table4_1[[#This Row],[Value]]),Table4_1[[#This Row],[Value]],IF(ISNUMBER(Table4_1[[#This Row],[$ Value]]),Table4_1[[#This Row],[$ Value]],Table4_1[[#This Row],[% Value]]))</f>
        <v>61</v>
      </c>
      <c r="G182" s="238">
        <v>42916</v>
      </c>
      <c r="H182">
        <v>4</v>
      </c>
      <c r="I182" t="s">
        <v>188</v>
      </c>
      <c r="J182" t="s">
        <v>195</v>
      </c>
      <c r="K182" t="s">
        <v>37</v>
      </c>
      <c r="L182"/>
      <c r="M182" t="s">
        <v>275</v>
      </c>
      <c r="N182" t="s">
        <v>276</v>
      </c>
      <c r="O182" t="s">
        <v>191</v>
      </c>
      <c r="P182">
        <v>61</v>
      </c>
      <c r="Q182"/>
      <c r="R182"/>
      <c r="S182" t="s">
        <v>929</v>
      </c>
    </row>
    <row r="183" spans="1:19" hidden="1" x14ac:dyDescent="0.2">
      <c r="A183" s="162" t="str">
        <f>"FY"&amp;(YEAR(Table4_1[[#This Row],[Date]])-1)&amp;"/"&amp;(YEAR(Table4_1[[#This Row],[Date]])-2000)</f>
        <v>FY2017/18</v>
      </c>
      <c r="B183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3" s="162" t="str">
        <f>Table4_1[[#This Row],[Licensee]]&amp;" "&amp;Table4_1[[#This Row],[Licence]]</f>
        <v>Horizon Power EIRL2</v>
      </c>
      <c r="D183" s="162" t="str">
        <f t="shared" si="2"/>
        <v>FY2017/18_CCD23_Horizon Power EIRL2</v>
      </c>
      <c r="E183" s="164">
        <f>IF(ISNUMBER(Table4_1[[#This Row],[Value]]),Table4_1[[#This Row],[Value]],IF(ISNUMBER(Table4_1[[#This Row],[$ Value]]),Table4_1[[#This Row],[$ Value]],Table4_1[[#This Row],[% Value]]))</f>
        <v>43</v>
      </c>
      <c r="G183" s="238">
        <v>43281</v>
      </c>
      <c r="H183">
        <v>4</v>
      </c>
      <c r="I183" t="s">
        <v>188</v>
      </c>
      <c r="J183" t="s">
        <v>195</v>
      </c>
      <c r="K183" t="s">
        <v>37</v>
      </c>
      <c r="L183"/>
      <c r="M183" t="s">
        <v>275</v>
      </c>
      <c r="N183" t="s">
        <v>276</v>
      </c>
      <c r="O183" t="s">
        <v>191</v>
      </c>
      <c r="P183">
        <v>43</v>
      </c>
      <c r="Q183"/>
      <c r="R183"/>
      <c r="S183" t="s">
        <v>929</v>
      </c>
    </row>
    <row r="184" spans="1:19" hidden="1" x14ac:dyDescent="0.2">
      <c r="A184" s="162" t="str">
        <f>"FY"&amp;(YEAR(Table4_1[[#This Row],[Date]])-1)&amp;"/"&amp;(YEAR(Table4_1[[#This Row],[Date]])-2000)</f>
        <v>FY2018/19</v>
      </c>
      <c r="B184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4" s="162" t="str">
        <f>Table4_1[[#This Row],[Licensee]]&amp;" "&amp;Table4_1[[#This Row],[Licence]]</f>
        <v>Horizon Power EIRL2</v>
      </c>
      <c r="D184" s="162" t="str">
        <f t="shared" si="2"/>
        <v>FY2018/19_CCD23_Horizon Power EIRL2</v>
      </c>
      <c r="E184" s="164">
        <f>IF(ISNUMBER(Table4_1[[#This Row],[Value]]),Table4_1[[#This Row],[Value]],IF(ISNUMBER(Table4_1[[#This Row],[$ Value]]),Table4_1[[#This Row],[$ Value]],Table4_1[[#This Row],[% Value]]))</f>
        <v>52</v>
      </c>
      <c r="G184" s="238">
        <v>43646</v>
      </c>
      <c r="H184">
        <v>4</v>
      </c>
      <c r="I184" t="s">
        <v>188</v>
      </c>
      <c r="J184" t="s">
        <v>195</v>
      </c>
      <c r="K184" t="s">
        <v>37</v>
      </c>
      <c r="L184"/>
      <c r="M184" t="s">
        <v>275</v>
      </c>
      <c r="N184" t="s">
        <v>276</v>
      </c>
      <c r="O184" t="s">
        <v>191</v>
      </c>
      <c r="P184">
        <v>52</v>
      </c>
      <c r="Q184"/>
      <c r="R184"/>
      <c r="S184" t="s">
        <v>929</v>
      </c>
    </row>
    <row r="185" spans="1:19" hidden="1" x14ac:dyDescent="0.2">
      <c r="A185" s="162" t="str">
        <f>"FY"&amp;(YEAR(Table4_1[[#This Row],[Date]])-1)&amp;"/"&amp;(YEAR(Table4_1[[#This Row],[Date]])-2000)</f>
        <v>FY2019/20</v>
      </c>
      <c r="B185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5" s="162" t="str">
        <f>Table4_1[[#This Row],[Licensee]]&amp;" "&amp;Table4_1[[#This Row],[Licence]]</f>
        <v>Horizon Power EIRL2</v>
      </c>
      <c r="D185" s="162" t="str">
        <f t="shared" si="2"/>
        <v>FY2019/20_CCD23_Horizon Power EIRL2</v>
      </c>
      <c r="E185" s="164">
        <f>IF(ISNUMBER(Table4_1[[#This Row],[Value]]),Table4_1[[#This Row],[Value]],IF(ISNUMBER(Table4_1[[#This Row],[$ Value]]),Table4_1[[#This Row],[$ Value]],Table4_1[[#This Row],[% Value]]))</f>
        <v>47</v>
      </c>
      <c r="G185" s="238">
        <v>44012</v>
      </c>
      <c r="H185">
        <v>4</v>
      </c>
      <c r="I185" t="s">
        <v>188</v>
      </c>
      <c r="J185" t="s">
        <v>195</v>
      </c>
      <c r="K185" t="s">
        <v>37</v>
      </c>
      <c r="L185"/>
      <c r="M185" t="s">
        <v>275</v>
      </c>
      <c r="N185" t="s">
        <v>276</v>
      </c>
      <c r="O185" t="s">
        <v>191</v>
      </c>
      <c r="P185">
        <v>47</v>
      </c>
      <c r="Q185"/>
      <c r="R185"/>
      <c r="S185" t="s">
        <v>929</v>
      </c>
    </row>
    <row r="186" spans="1:19" hidden="1" x14ac:dyDescent="0.2">
      <c r="A186" s="162" t="str">
        <f>"FY"&amp;(YEAR(Table4_1[[#This Row],[Date]])-1)&amp;"/"&amp;(YEAR(Table4_1[[#This Row],[Date]])-2000)</f>
        <v>FY2020/21</v>
      </c>
      <c r="B186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6" s="162" t="str">
        <f>Table4_1[[#This Row],[Licensee]]&amp;" "&amp;Table4_1[[#This Row],[Licence]]</f>
        <v>Horizon Power EIRL2</v>
      </c>
      <c r="D186" s="162" t="str">
        <f t="shared" si="2"/>
        <v>FY2020/21_CCD23_Horizon Power EIRL2</v>
      </c>
      <c r="E186" s="164">
        <f>IF(ISNUMBER(Table4_1[[#This Row],[Value]]),Table4_1[[#This Row],[Value]],IF(ISNUMBER(Table4_1[[#This Row],[$ Value]]),Table4_1[[#This Row],[$ Value]],Table4_1[[#This Row],[% Value]]))</f>
        <v>434</v>
      </c>
      <c r="G186" s="238">
        <v>44377</v>
      </c>
      <c r="H186">
        <v>4</v>
      </c>
      <c r="I186" t="s">
        <v>188</v>
      </c>
      <c r="J186" t="s">
        <v>195</v>
      </c>
      <c r="K186" t="s">
        <v>37</v>
      </c>
      <c r="L186"/>
      <c r="M186" t="s">
        <v>275</v>
      </c>
      <c r="N186" t="s">
        <v>276</v>
      </c>
      <c r="O186" t="s">
        <v>191</v>
      </c>
      <c r="P186">
        <v>434</v>
      </c>
      <c r="Q186"/>
      <c r="R186"/>
      <c r="S186" t="s">
        <v>929</v>
      </c>
    </row>
    <row r="187" spans="1:19" hidden="1" x14ac:dyDescent="0.2">
      <c r="A187" s="162" t="str">
        <f>"FY"&amp;(YEAR(Table4_1[[#This Row],[Date]])-1)&amp;"/"&amp;(YEAR(Table4_1[[#This Row],[Date]])-2000)</f>
        <v>FY2021/22</v>
      </c>
      <c r="B187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7" s="162" t="str">
        <f>Table4_1[[#This Row],[Licensee]]&amp;" "&amp;Table4_1[[#This Row],[Licence]]</f>
        <v>Horizon Power EIRL2</v>
      </c>
      <c r="D187" s="162" t="str">
        <f t="shared" si="2"/>
        <v>FY2021/22_CCD23_Horizon Power EIRL2</v>
      </c>
      <c r="E187" s="164">
        <f>IF(ISNUMBER(Table4_1[[#This Row],[Value]]),Table4_1[[#This Row],[Value]],IF(ISNUMBER(Table4_1[[#This Row],[$ Value]]),Table4_1[[#This Row],[$ Value]],Table4_1[[#This Row],[% Value]]))</f>
        <v>228</v>
      </c>
      <c r="G187" s="238">
        <v>44742</v>
      </c>
      <c r="H187">
        <v>4</v>
      </c>
      <c r="I187" t="s">
        <v>188</v>
      </c>
      <c r="J187" t="s">
        <v>195</v>
      </c>
      <c r="K187" t="s">
        <v>37</v>
      </c>
      <c r="L187"/>
      <c r="M187" t="s">
        <v>275</v>
      </c>
      <c r="N187" t="s">
        <v>276</v>
      </c>
      <c r="O187" t="s">
        <v>191</v>
      </c>
      <c r="P187">
        <v>228</v>
      </c>
      <c r="Q187"/>
      <c r="R187"/>
      <c r="S187" t="s">
        <v>929</v>
      </c>
    </row>
    <row r="188" spans="1:19" hidden="1" x14ac:dyDescent="0.2">
      <c r="A188" s="162" t="str">
        <f>"FY"&amp;(YEAR(Table4_1[[#This Row],[Date]])-1)&amp;"/"&amp;(YEAR(Table4_1[[#This Row],[Date]])-2000)</f>
        <v>FY2022/23</v>
      </c>
      <c r="B188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8" s="162" t="str">
        <f>Table4_1[[#This Row],[Licensee]]&amp;" "&amp;Table4_1[[#This Row],[Licence]]</f>
        <v>Horizon Power EIRL2</v>
      </c>
      <c r="D188" s="162" t="str">
        <f t="shared" si="2"/>
        <v>FY2022/23_CCD23_Horizon Power EIRL2</v>
      </c>
      <c r="E188" s="164">
        <f>IF(ISNUMBER(Table4_1[[#This Row],[Value]]),Table4_1[[#This Row],[Value]],IF(ISNUMBER(Table4_1[[#This Row],[$ Value]]),Table4_1[[#This Row],[$ Value]],Table4_1[[#This Row],[% Value]]))</f>
        <v>635</v>
      </c>
      <c r="G188" s="238">
        <v>45107</v>
      </c>
      <c r="H188">
        <v>4</v>
      </c>
      <c r="I188" t="s">
        <v>188</v>
      </c>
      <c r="J188" t="s">
        <v>195</v>
      </c>
      <c r="K188" t="s">
        <v>37</v>
      </c>
      <c r="L188"/>
      <c r="M188" t="s">
        <v>275</v>
      </c>
      <c r="N188" t="s">
        <v>276</v>
      </c>
      <c r="O188" t="s">
        <v>191</v>
      </c>
      <c r="P188">
        <v>635</v>
      </c>
      <c r="Q188"/>
      <c r="R188"/>
      <c r="S188" t="s">
        <v>929</v>
      </c>
    </row>
    <row r="189" spans="1:19" hidden="1" x14ac:dyDescent="0.2">
      <c r="A189" s="162" t="str">
        <f>"FY"&amp;(YEAR(Table4_1[[#This Row],[Date]])-1)&amp;"/"&amp;(YEAR(Table4_1[[#This Row],[Date]])-2000)</f>
        <v>FY2023/24</v>
      </c>
      <c r="B189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89" s="162" t="str">
        <f>Table4_1[[#This Row],[Licensee]]&amp;" "&amp;Table4_1[[#This Row],[Licence]]</f>
        <v>Horizon Power EIRL2</v>
      </c>
      <c r="D189" s="162" t="str">
        <f t="shared" si="2"/>
        <v>FY2023/24_CCD23_Horizon Power EIRL2</v>
      </c>
      <c r="E189" s="164">
        <f>IF(ISNUMBER(Table4_1[[#This Row],[Value]]),Table4_1[[#This Row],[Value]],IF(ISNUMBER(Table4_1[[#This Row],[$ Value]]),Table4_1[[#This Row],[$ Value]],Table4_1[[#This Row],[% Value]]))</f>
        <v>56</v>
      </c>
      <c r="G189" s="238">
        <v>45473</v>
      </c>
      <c r="H189">
        <v>4</v>
      </c>
      <c r="I189" t="s">
        <v>188</v>
      </c>
      <c r="J189" t="s">
        <v>195</v>
      </c>
      <c r="K189" t="s">
        <v>37</v>
      </c>
      <c r="L189"/>
      <c r="M189" t="s">
        <v>275</v>
      </c>
      <c r="N189" t="s">
        <v>276</v>
      </c>
      <c r="O189" t="s">
        <v>191</v>
      </c>
      <c r="P189">
        <v>56</v>
      </c>
      <c r="Q189"/>
      <c r="R189"/>
      <c r="S189" t="s">
        <v>929</v>
      </c>
    </row>
    <row r="190" spans="1:19" hidden="1" x14ac:dyDescent="0.2">
      <c r="A190" s="162" t="str">
        <f>"FY"&amp;(YEAR(Table4_1[[#This Row],[Date]])-1)&amp;"/"&amp;(YEAR(Table4_1[[#This Row],[Date]])-2000)</f>
        <v>FY2024/25</v>
      </c>
      <c r="B190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90" s="162" t="str">
        <f>Table4_1[[#This Row],[Licensee]]&amp;" "&amp;Table4_1[[#This Row],[Licence]]</f>
        <v>Horizon Power EIRL2</v>
      </c>
      <c r="D190" s="162" t="str">
        <f t="shared" si="2"/>
        <v>FY2024/25_CCD23_Horizon Power EIRL2</v>
      </c>
      <c r="E190" s="164">
        <f>IF(ISNUMBER(Table4_1[[#This Row],[Value]]),Table4_1[[#This Row],[Value]],IF(ISNUMBER(Table4_1[[#This Row],[$ Value]]),Table4_1[[#This Row],[$ Value]],Table4_1[[#This Row],[% Value]]))</f>
        <v>48</v>
      </c>
      <c r="G190" s="238">
        <v>45838</v>
      </c>
      <c r="H190">
        <v>4</v>
      </c>
      <c r="I190" t="s">
        <v>188</v>
      </c>
      <c r="J190" t="s">
        <v>195</v>
      </c>
      <c r="K190" t="s">
        <v>37</v>
      </c>
      <c r="L190"/>
      <c r="M190" t="s">
        <v>275</v>
      </c>
      <c r="N190" t="s">
        <v>276</v>
      </c>
      <c r="O190" t="s">
        <v>191</v>
      </c>
      <c r="P190">
        <v>48</v>
      </c>
      <c r="Q190"/>
      <c r="R190"/>
      <c r="S190" t="s">
        <v>929</v>
      </c>
    </row>
    <row r="191" spans="1:19" hidden="1" x14ac:dyDescent="0.2">
      <c r="A191" s="162" t="str">
        <f>"FY"&amp;(YEAR(Table4_1[[#This Row],[Date]])-1)&amp;"/"&amp;(YEAR(Table4_1[[#This Row],[Date]])-2000)</f>
        <v>FY2023/24</v>
      </c>
      <c r="B191" s="162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191" s="162" t="str">
        <f>Table4_1[[#This Row],[Licensee]]&amp;" "&amp;Table4_1[[#This Row],[Licence]]</f>
        <v>Horizon Power EIRL2</v>
      </c>
      <c r="D191" s="162" t="str">
        <f t="shared" si="2"/>
        <v>FY2023/24_CCD23A_Horizon Power EIRL2</v>
      </c>
      <c r="E191" s="164">
        <f>IF(ISNUMBER(Table4_1[[#This Row],[Value]]),Table4_1[[#This Row],[Value]],IF(ISNUMBER(Table4_1[[#This Row],[$ Value]]),Table4_1[[#This Row],[$ Value]],Table4_1[[#This Row],[% Value]]))</f>
        <v>9520</v>
      </c>
      <c r="G191" s="238">
        <v>45473</v>
      </c>
      <c r="H191">
        <v>4</v>
      </c>
      <c r="I191" t="s">
        <v>188</v>
      </c>
      <c r="J191" t="s">
        <v>195</v>
      </c>
      <c r="K191" t="s">
        <v>37</v>
      </c>
      <c r="L191"/>
      <c r="M191" t="s">
        <v>277</v>
      </c>
      <c r="N191" t="s">
        <v>278</v>
      </c>
      <c r="O191" t="s">
        <v>194</v>
      </c>
      <c r="P191"/>
      <c r="Q191"/>
      <c r="R191">
        <v>9520</v>
      </c>
      <c r="S191" t="s">
        <v>929</v>
      </c>
    </row>
    <row r="192" spans="1:19" hidden="1" x14ac:dyDescent="0.2">
      <c r="A192" s="162" t="str">
        <f>"FY"&amp;(YEAR(Table4_1[[#This Row],[Date]])-1)&amp;"/"&amp;(YEAR(Table4_1[[#This Row],[Date]])-2000)</f>
        <v>FY2024/25</v>
      </c>
      <c r="B192" s="162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192" s="162" t="str">
        <f>Table4_1[[#This Row],[Licensee]]&amp;" "&amp;Table4_1[[#This Row],[Licence]]</f>
        <v>Horizon Power EIRL2</v>
      </c>
      <c r="D192" s="162" t="str">
        <f t="shared" si="2"/>
        <v>FY2024/25_CCD23A_Horizon Power EIRL2</v>
      </c>
      <c r="E192" s="164">
        <f>IF(ISNUMBER(Table4_1[[#This Row],[Value]]),Table4_1[[#This Row],[Value]],IF(ISNUMBER(Table4_1[[#This Row],[$ Value]]),Table4_1[[#This Row],[$ Value]],Table4_1[[#This Row],[% Value]]))</f>
        <v>5300</v>
      </c>
      <c r="G192" s="238">
        <v>45838</v>
      </c>
      <c r="H192">
        <v>4</v>
      </c>
      <c r="I192" t="s">
        <v>188</v>
      </c>
      <c r="J192" t="s">
        <v>195</v>
      </c>
      <c r="K192" t="s">
        <v>37</v>
      </c>
      <c r="L192"/>
      <c r="M192" t="s">
        <v>277</v>
      </c>
      <c r="N192" t="s">
        <v>278</v>
      </c>
      <c r="O192" t="s">
        <v>194</v>
      </c>
      <c r="P192"/>
      <c r="Q192"/>
      <c r="R192">
        <v>5300</v>
      </c>
      <c r="S192" t="s">
        <v>929</v>
      </c>
    </row>
    <row r="193" spans="1:19" hidden="1" x14ac:dyDescent="0.2">
      <c r="A193" s="162" t="str">
        <f>"FY"&amp;(YEAR(Table4_1[[#This Row],[Date]])-1)&amp;"/"&amp;(YEAR(Table4_1[[#This Row],[Date]])-2000)</f>
        <v>FY2013/14</v>
      </c>
      <c r="B193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3" s="162" t="str">
        <f>Table4_1[[#This Row],[Licensee]]&amp;" "&amp;Table4_1[[#This Row],[Licence]]</f>
        <v>Horizon Power EIRL2</v>
      </c>
      <c r="D193" s="162" t="str">
        <f t="shared" si="2"/>
        <v>FY2013/14_CCD24_Horizon Power EIRL2</v>
      </c>
      <c r="E193" s="164">
        <f>IF(ISNUMBER(Table4_1[[#This Row],[Value]]),Table4_1[[#This Row],[Value]],IF(ISNUMBER(Table4_1[[#This Row],[$ Value]]),Table4_1[[#This Row],[$ Value]],Table4_1[[#This Row],[% Value]]))</f>
        <v>149</v>
      </c>
      <c r="G193" s="238">
        <v>41820</v>
      </c>
      <c r="H193">
        <v>4</v>
      </c>
      <c r="I193" t="s">
        <v>188</v>
      </c>
      <c r="J193" t="s">
        <v>195</v>
      </c>
      <c r="K193" t="s">
        <v>279</v>
      </c>
      <c r="L193" t="s">
        <v>280</v>
      </c>
      <c r="M193" t="s">
        <v>281</v>
      </c>
      <c r="N193" t="s">
        <v>282</v>
      </c>
      <c r="O193" t="s">
        <v>191</v>
      </c>
      <c r="P193">
        <v>149</v>
      </c>
      <c r="Q193"/>
      <c r="R193"/>
      <c r="S193" t="s">
        <v>929</v>
      </c>
    </row>
    <row r="194" spans="1:19" hidden="1" x14ac:dyDescent="0.2">
      <c r="A194" s="162" t="str">
        <f>"FY"&amp;(YEAR(Table4_1[[#This Row],[Date]])-1)&amp;"/"&amp;(YEAR(Table4_1[[#This Row],[Date]])-2000)</f>
        <v>FY2014/15</v>
      </c>
      <c r="B194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4" s="162" t="str">
        <f>Table4_1[[#This Row],[Licensee]]&amp;" "&amp;Table4_1[[#This Row],[Licence]]</f>
        <v>Horizon Power EIRL2</v>
      </c>
      <c r="D194" s="162" t="str">
        <f t="shared" si="2"/>
        <v>FY2014/15_CCD24_Horizon Power EIRL2</v>
      </c>
      <c r="E194" s="164">
        <f>IF(ISNUMBER(Table4_1[[#This Row],[Value]]),Table4_1[[#This Row],[Value]],IF(ISNUMBER(Table4_1[[#This Row],[$ Value]]),Table4_1[[#This Row],[$ Value]],Table4_1[[#This Row],[% Value]]))</f>
        <v>158</v>
      </c>
      <c r="G194" s="238">
        <v>42185</v>
      </c>
      <c r="H194">
        <v>4</v>
      </c>
      <c r="I194" t="s">
        <v>188</v>
      </c>
      <c r="J194" t="s">
        <v>195</v>
      </c>
      <c r="K194" t="s">
        <v>279</v>
      </c>
      <c r="L194" t="s">
        <v>280</v>
      </c>
      <c r="M194" t="s">
        <v>281</v>
      </c>
      <c r="N194" t="s">
        <v>282</v>
      </c>
      <c r="O194" t="s">
        <v>191</v>
      </c>
      <c r="P194">
        <v>158</v>
      </c>
      <c r="Q194"/>
      <c r="R194"/>
      <c r="S194" t="s">
        <v>929</v>
      </c>
    </row>
    <row r="195" spans="1:19" hidden="1" x14ac:dyDescent="0.2">
      <c r="A195" s="162" t="str">
        <f>"FY"&amp;(YEAR(Table4_1[[#This Row],[Date]])-1)&amp;"/"&amp;(YEAR(Table4_1[[#This Row],[Date]])-2000)</f>
        <v>FY2015/16</v>
      </c>
      <c r="B195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5" s="162" t="str">
        <f>Table4_1[[#This Row],[Licensee]]&amp;" "&amp;Table4_1[[#This Row],[Licence]]</f>
        <v>Horizon Power EIRL2</v>
      </c>
      <c r="D195" s="162" t="str">
        <f t="shared" ref="D195:D258" si="3">A195&amp;"_"&amp;B195&amp;"_"&amp;C195</f>
        <v>FY2015/16_CCD24_Horizon Power EIRL2</v>
      </c>
      <c r="E195" s="164">
        <f>IF(ISNUMBER(Table4_1[[#This Row],[Value]]),Table4_1[[#This Row],[Value]],IF(ISNUMBER(Table4_1[[#This Row],[$ Value]]),Table4_1[[#This Row],[$ Value]],Table4_1[[#This Row],[% Value]]))</f>
        <v>130</v>
      </c>
      <c r="G195" s="238">
        <v>42551</v>
      </c>
      <c r="H195">
        <v>4</v>
      </c>
      <c r="I195" t="s">
        <v>188</v>
      </c>
      <c r="J195" t="s">
        <v>195</v>
      </c>
      <c r="K195" t="s">
        <v>279</v>
      </c>
      <c r="L195" t="s">
        <v>280</v>
      </c>
      <c r="M195" t="s">
        <v>281</v>
      </c>
      <c r="N195" t="s">
        <v>282</v>
      </c>
      <c r="O195" t="s">
        <v>191</v>
      </c>
      <c r="P195">
        <v>130</v>
      </c>
      <c r="Q195"/>
      <c r="R195"/>
      <c r="S195" t="s">
        <v>929</v>
      </c>
    </row>
    <row r="196" spans="1:19" hidden="1" x14ac:dyDescent="0.2">
      <c r="A196" s="162" t="str">
        <f>"FY"&amp;(YEAR(Table4_1[[#This Row],[Date]])-1)&amp;"/"&amp;(YEAR(Table4_1[[#This Row],[Date]])-2000)</f>
        <v>FY2016/17</v>
      </c>
      <c r="B196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6" s="162" t="str">
        <f>Table4_1[[#This Row],[Licensee]]&amp;" "&amp;Table4_1[[#This Row],[Licence]]</f>
        <v>Horizon Power EIRL2</v>
      </c>
      <c r="D196" s="162" t="str">
        <f t="shared" si="3"/>
        <v>FY2016/17_CCD24_Horizon Power EIRL2</v>
      </c>
      <c r="E196" s="164">
        <f>IF(ISNUMBER(Table4_1[[#This Row],[Value]]),Table4_1[[#This Row],[Value]],IF(ISNUMBER(Table4_1[[#This Row],[$ Value]]),Table4_1[[#This Row],[$ Value]],Table4_1[[#This Row],[% Value]]))</f>
        <v>163</v>
      </c>
      <c r="G196" s="238">
        <v>42916</v>
      </c>
      <c r="H196">
        <v>4</v>
      </c>
      <c r="I196" t="s">
        <v>188</v>
      </c>
      <c r="J196" t="s">
        <v>195</v>
      </c>
      <c r="K196" t="s">
        <v>279</v>
      </c>
      <c r="L196" t="s">
        <v>280</v>
      </c>
      <c r="M196" t="s">
        <v>281</v>
      </c>
      <c r="N196" t="s">
        <v>282</v>
      </c>
      <c r="O196" t="s">
        <v>191</v>
      </c>
      <c r="P196">
        <v>163</v>
      </c>
      <c r="Q196"/>
      <c r="R196"/>
      <c r="S196" t="s">
        <v>929</v>
      </c>
    </row>
    <row r="197" spans="1:19" hidden="1" x14ac:dyDescent="0.2">
      <c r="A197" s="162" t="str">
        <f>"FY"&amp;(YEAR(Table4_1[[#This Row],[Date]])-1)&amp;"/"&amp;(YEAR(Table4_1[[#This Row],[Date]])-2000)</f>
        <v>FY2017/18</v>
      </c>
      <c r="B197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7" s="162" t="str">
        <f>Table4_1[[#This Row],[Licensee]]&amp;" "&amp;Table4_1[[#This Row],[Licence]]</f>
        <v>Horizon Power EIRL2</v>
      </c>
      <c r="D197" s="162" t="str">
        <f t="shared" si="3"/>
        <v>FY2017/18_CCD24_Horizon Power EIRL2</v>
      </c>
      <c r="E197" s="164">
        <f>IF(ISNUMBER(Table4_1[[#This Row],[Value]]),Table4_1[[#This Row],[Value]],IF(ISNUMBER(Table4_1[[#This Row],[$ Value]]),Table4_1[[#This Row],[$ Value]],Table4_1[[#This Row],[% Value]]))</f>
        <v>189</v>
      </c>
      <c r="G197" s="238">
        <v>43281</v>
      </c>
      <c r="H197">
        <v>4</v>
      </c>
      <c r="I197" t="s">
        <v>188</v>
      </c>
      <c r="J197" t="s">
        <v>195</v>
      </c>
      <c r="K197" t="s">
        <v>279</v>
      </c>
      <c r="L197" t="s">
        <v>280</v>
      </c>
      <c r="M197" t="s">
        <v>281</v>
      </c>
      <c r="N197" t="s">
        <v>282</v>
      </c>
      <c r="O197" t="s">
        <v>191</v>
      </c>
      <c r="P197">
        <v>189</v>
      </c>
      <c r="Q197"/>
      <c r="R197"/>
      <c r="S197" t="s">
        <v>929</v>
      </c>
    </row>
    <row r="198" spans="1:19" hidden="1" x14ac:dyDescent="0.2">
      <c r="A198" s="162" t="str">
        <f>"FY"&amp;(YEAR(Table4_1[[#This Row],[Date]])-1)&amp;"/"&amp;(YEAR(Table4_1[[#This Row],[Date]])-2000)</f>
        <v>FY2018/19</v>
      </c>
      <c r="B198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8" s="162" t="str">
        <f>Table4_1[[#This Row],[Licensee]]&amp;" "&amp;Table4_1[[#This Row],[Licence]]</f>
        <v>Horizon Power EIRL2</v>
      </c>
      <c r="D198" s="162" t="str">
        <f t="shared" si="3"/>
        <v>FY2018/19_CCD24_Horizon Power EIRL2</v>
      </c>
      <c r="E198" s="164">
        <f>IF(ISNUMBER(Table4_1[[#This Row],[Value]]),Table4_1[[#This Row],[Value]],IF(ISNUMBER(Table4_1[[#This Row],[$ Value]]),Table4_1[[#This Row],[$ Value]],Table4_1[[#This Row],[% Value]]))</f>
        <v>267</v>
      </c>
      <c r="G198" s="238">
        <v>43646</v>
      </c>
      <c r="H198">
        <v>4</v>
      </c>
      <c r="I198" t="s">
        <v>188</v>
      </c>
      <c r="J198" t="s">
        <v>195</v>
      </c>
      <c r="K198" t="s">
        <v>279</v>
      </c>
      <c r="L198" t="s">
        <v>280</v>
      </c>
      <c r="M198" t="s">
        <v>281</v>
      </c>
      <c r="N198" t="s">
        <v>282</v>
      </c>
      <c r="O198" t="s">
        <v>191</v>
      </c>
      <c r="P198">
        <v>267</v>
      </c>
      <c r="Q198"/>
      <c r="R198"/>
      <c r="S198" t="s">
        <v>929</v>
      </c>
    </row>
    <row r="199" spans="1:19" hidden="1" x14ac:dyDescent="0.2">
      <c r="A199" s="162" t="str">
        <f>"FY"&amp;(YEAR(Table4_1[[#This Row],[Date]])-1)&amp;"/"&amp;(YEAR(Table4_1[[#This Row],[Date]])-2000)</f>
        <v>FY2019/20</v>
      </c>
      <c r="B199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99" s="162" t="str">
        <f>Table4_1[[#This Row],[Licensee]]&amp;" "&amp;Table4_1[[#This Row],[Licence]]</f>
        <v>Horizon Power EIRL2</v>
      </c>
      <c r="D199" s="162" t="str">
        <f t="shared" si="3"/>
        <v>FY2019/20_CCD24_Horizon Power EIRL2</v>
      </c>
      <c r="E199" s="164">
        <f>IF(ISNUMBER(Table4_1[[#This Row],[Value]]),Table4_1[[#This Row],[Value]],IF(ISNUMBER(Table4_1[[#This Row],[$ Value]]),Table4_1[[#This Row],[$ Value]],Table4_1[[#This Row],[% Value]]))</f>
        <v>122</v>
      </c>
      <c r="G199" s="238">
        <v>44012</v>
      </c>
      <c r="H199">
        <v>4</v>
      </c>
      <c r="I199" t="s">
        <v>188</v>
      </c>
      <c r="J199" t="s">
        <v>195</v>
      </c>
      <c r="K199" t="s">
        <v>279</v>
      </c>
      <c r="L199" t="s">
        <v>280</v>
      </c>
      <c r="M199" t="s">
        <v>281</v>
      </c>
      <c r="N199" t="s">
        <v>282</v>
      </c>
      <c r="O199" t="s">
        <v>191</v>
      </c>
      <c r="P199">
        <v>122</v>
      </c>
      <c r="Q199"/>
      <c r="R199"/>
      <c r="S199" t="s">
        <v>929</v>
      </c>
    </row>
    <row r="200" spans="1:19" hidden="1" x14ac:dyDescent="0.2">
      <c r="A200" s="162" t="str">
        <f>"FY"&amp;(YEAR(Table4_1[[#This Row],[Date]])-1)&amp;"/"&amp;(YEAR(Table4_1[[#This Row],[Date]])-2000)</f>
        <v>FY2020/21</v>
      </c>
      <c r="B200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0" s="162" t="str">
        <f>Table4_1[[#This Row],[Licensee]]&amp;" "&amp;Table4_1[[#This Row],[Licence]]</f>
        <v>Horizon Power EIRL2</v>
      </c>
      <c r="D200" s="162" t="str">
        <f t="shared" si="3"/>
        <v>FY2020/21_CCD24_Horizon Power EIRL2</v>
      </c>
      <c r="E200" s="164">
        <f>IF(ISNUMBER(Table4_1[[#This Row],[Value]]),Table4_1[[#This Row],[Value]],IF(ISNUMBER(Table4_1[[#This Row],[$ Value]]),Table4_1[[#This Row],[$ Value]],Table4_1[[#This Row],[% Value]]))</f>
        <v>115</v>
      </c>
      <c r="G200" s="238">
        <v>44377</v>
      </c>
      <c r="H200">
        <v>4</v>
      </c>
      <c r="I200" t="s">
        <v>188</v>
      </c>
      <c r="J200" t="s">
        <v>195</v>
      </c>
      <c r="K200" t="s">
        <v>279</v>
      </c>
      <c r="L200" t="s">
        <v>280</v>
      </c>
      <c r="M200" t="s">
        <v>281</v>
      </c>
      <c r="N200" t="s">
        <v>282</v>
      </c>
      <c r="O200" t="s">
        <v>191</v>
      </c>
      <c r="P200">
        <v>115</v>
      </c>
      <c r="Q200"/>
      <c r="R200"/>
      <c r="S200" t="s">
        <v>929</v>
      </c>
    </row>
    <row r="201" spans="1:19" hidden="1" x14ac:dyDescent="0.2">
      <c r="A201" s="162" t="str">
        <f>"FY"&amp;(YEAR(Table4_1[[#This Row],[Date]])-1)&amp;"/"&amp;(YEAR(Table4_1[[#This Row],[Date]])-2000)</f>
        <v>FY2021/22</v>
      </c>
      <c r="B201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1" s="162" t="str">
        <f>Table4_1[[#This Row],[Licensee]]&amp;" "&amp;Table4_1[[#This Row],[Licence]]</f>
        <v>Horizon Power EIRL2</v>
      </c>
      <c r="D201" s="162" t="str">
        <f t="shared" si="3"/>
        <v>FY2021/22_CCD24_Horizon Power EIRL2</v>
      </c>
      <c r="E201" s="164">
        <f>IF(ISNUMBER(Table4_1[[#This Row],[Value]]),Table4_1[[#This Row],[Value]],IF(ISNUMBER(Table4_1[[#This Row],[$ Value]]),Table4_1[[#This Row],[$ Value]],Table4_1[[#This Row],[% Value]]))</f>
        <v>144</v>
      </c>
      <c r="G201" s="238">
        <v>44742</v>
      </c>
      <c r="H201">
        <v>4</v>
      </c>
      <c r="I201" t="s">
        <v>188</v>
      </c>
      <c r="J201" t="s">
        <v>195</v>
      </c>
      <c r="K201" t="s">
        <v>279</v>
      </c>
      <c r="L201" t="s">
        <v>280</v>
      </c>
      <c r="M201" t="s">
        <v>281</v>
      </c>
      <c r="N201" t="s">
        <v>282</v>
      </c>
      <c r="O201" t="s">
        <v>191</v>
      </c>
      <c r="P201">
        <v>144</v>
      </c>
      <c r="Q201"/>
      <c r="R201"/>
      <c r="S201" t="s">
        <v>929</v>
      </c>
    </row>
    <row r="202" spans="1:19" hidden="1" x14ac:dyDescent="0.2">
      <c r="A202" s="162" t="str">
        <f>"FY"&amp;(YEAR(Table4_1[[#This Row],[Date]])-1)&amp;"/"&amp;(YEAR(Table4_1[[#This Row],[Date]])-2000)</f>
        <v>FY2022/23</v>
      </c>
      <c r="B202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2" s="162" t="str">
        <f>Table4_1[[#This Row],[Licensee]]&amp;" "&amp;Table4_1[[#This Row],[Licence]]</f>
        <v>Horizon Power EIRL2</v>
      </c>
      <c r="D202" s="162" t="str">
        <f t="shared" si="3"/>
        <v>FY2022/23_CCD24_Horizon Power EIRL2</v>
      </c>
      <c r="E202" s="164">
        <f>IF(ISNUMBER(Table4_1[[#This Row],[Value]]),Table4_1[[#This Row],[Value]],IF(ISNUMBER(Table4_1[[#This Row],[$ Value]]),Table4_1[[#This Row],[$ Value]],Table4_1[[#This Row],[% Value]]))</f>
        <v>136</v>
      </c>
      <c r="G202" s="238">
        <v>45107</v>
      </c>
      <c r="H202">
        <v>4</v>
      </c>
      <c r="I202" t="s">
        <v>188</v>
      </c>
      <c r="J202" t="s">
        <v>195</v>
      </c>
      <c r="K202" t="s">
        <v>279</v>
      </c>
      <c r="L202" t="s">
        <v>280</v>
      </c>
      <c r="M202" t="s">
        <v>281</v>
      </c>
      <c r="N202" t="s">
        <v>282</v>
      </c>
      <c r="O202" t="s">
        <v>191</v>
      </c>
      <c r="P202">
        <v>136</v>
      </c>
      <c r="Q202"/>
      <c r="R202"/>
      <c r="S202" t="s">
        <v>929</v>
      </c>
    </row>
    <row r="203" spans="1:19" hidden="1" x14ac:dyDescent="0.2">
      <c r="A203" s="162" t="str">
        <f>"FY"&amp;(YEAR(Table4_1[[#This Row],[Date]])-1)&amp;"/"&amp;(YEAR(Table4_1[[#This Row],[Date]])-2000)</f>
        <v>FY2023/24</v>
      </c>
      <c r="B203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3" s="162" t="str">
        <f>Table4_1[[#This Row],[Licensee]]&amp;" "&amp;Table4_1[[#This Row],[Licence]]</f>
        <v>Horizon Power EIRL2</v>
      </c>
      <c r="D203" s="162" t="str">
        <f t="shared" si="3"/>
        <v>FY2023/24_CCD24_Horizon Power EIRL2</v>
      </c>
      <c r="E203" s="164">
        <f>IF(ISNUMBER(Table4_1[[#This Row],[Value]]),Table4_1[[#This Row],[Value]],IF(ISNUMBER(Table4_1[[#This Row],[$ Value]]),Table4_1[[#This Row],[$ Value]],Table4_1[[#This Row],[% Value]]))</f>
        <v>131</v>
      </c>
      <c r="G203" s="238">
        <v>45473</v>
      </c>
      <c r="H203">
        <v>4</v>
      </c>
      <c r="I203" t="s">
        <v>188</v>
      </c>
      <c r="J203" t="s">
        <v>195</v>
      </c>
      <c r="K203" t="s">
        <v>279</v>
      </c>
      <c r="L203" t="s">
        <v>280</v>
      </c>
      <c r="M203" t="s">
        <v>281</v>
      </c>
      <c r="N203" t="s">
        <v>282</v>
      </c>
      <c r="O203" t="s">
        <v>191</v>
      </c>
      <c r="P203">
        <v>131</v>
      </c>
      <c r="Q203"/>
      <c r="R203"/>
      <c r="S203" t="s">
        <v>929</v>
      </c>
    </row>
    <row r="204" spans="1:19" hidden="1" x14ac:dyDescent="0.2">
      <c r="A204" s="162" t="str">
        <f>"FY"&amp;(YEAR(Table4_1[[#This Row],[Date]])-1)&amp;"/"&amp;(YEAR(Table4_1[[#This Row],[Date]])-2000)</f>
        <v>FY2024/25</v>
      </c>
      <c r="B204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04" s="162" t="str">
        <f>Table4_1[[#This Row],[Licensee]]&amp;" "&amp;Table4_1[[#This Row],[Licence]]</f>
        <v>Horizon Power EIRL2</v>
      </c>
      <c r="D204" s="162" t="str">
        <f t="shared" si="3"/>
        <v>FY2024/25_CCD24_Horizon Power EIRL2</v>
      </c>
      <c r="E204" s="164">
        <f>IF(ISNUMBER(Table4_1[[#This Row],[Value]]),Table4_1[[#This Row],[Value]],IF(ISNUMBER(Table4_1[[#This Row],[$ Value]]),Table4_1[[#This Row],[$ Value]],Table4_1[[#This Row],[% Value]]))</f>
        <v>131</v>
      </c>
      <c r="G204" s="238">
        <v>45838</v>
      </c>
      <c r="H204">
        <v>4</v>
      </c>
      <c r="I204" t="s">
        <v>188</v>
      </c>
      <c r="J204" t="s">
        <v>195</v>
      </c>
      <c r="K204" t="s">
        <v>279</v>
      </c>
      <c r="L204" t="s">
        <v>280</v>
      </c>
      <c r="M204" t="s">
        <v>281</v>
      </c>
      <c r="N204" t="s">
        <v>282</v>
      </c>
      <c r="O204" t="s">
        <v>191</v>
      </c>
      <c r="P204">
        <v>131</v>
      </c>
      <c r="Q204"/>
      <c r="R204"/>
      <c r="S204" t="s">
        <v>929</v>
      </c>
    </row>
    <row r="205" spans="1:19" hidden="1" x14ac:dyDescent="0.2">
      <c r="A205" s="162" t="str">
        <f>"FY"&amp;(YEAR(Table4_1[[#This Row],[Date]])-1)&amp;"/"&amp;(YEAR(Table4_1[[#This Row],[Date]])-2000)</f>
        <v>FY2013/14</v>
      </c>
      <c r="B205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5" s="162" t="str">
        <f>Table4_1[[#This Row],[Licensee]]&amp;" "&amp;Table4_1[[#This Row],[Licence]]</f>
        <v>Horizon Power EIRL2</v>
      </c>
      <c r="D205" s="162" t="str">
        <f t="shared" si="3"/>
        <v>FY2013/14_CCD25_Horizon Power EIRL2</v>
      </c>
      <c r="E205" s="164">
        <f>IF(ISNUMBER(Table4_1[[#This Row],[Value]]),Table4_1[[#This Row],[Value]],IF(ISNUMBER(Table4_1[[#This Row],[$ Value]]),Table4_1[[#This Row],[$ Value]],Table4_1[[#This Row],[% Value]]))</f>
        <v>168</v>
      </c>
      <c r="G205" s="238">
        <v>41820</v>
      </c>
      <c r="H205">
        <v>4</v>
      </c>
      <c r="I205" t="s">
        <v>188</v>
      </c>
      <c r="J205" t="s">
        <v>195</v>
      </c>
      <c r="K205" t="s">
        <v>279</v>
      </c>
      <c r="L205" t="s">
        <v>280</v>
      </c>
      <c r="M205" t="s">
        <v>295</v>
      </c>
      <c r="N205" t="s">
        <v>296</v>
      </c>
      <c r="O205" t="s">
        <v>191</v>
      </c>
      <c r="P205">
        <v>168</v>
      </c>
      <c r="Q205"/>
      <c r="R205"/>
      <c r="S205" t="s">
        <v>929</v>
      </c>
    </row>
    <row r="206" spans="1:19" hidden="1" x14ac:dyDescent="0.2">
      <c r="A206" s="162" t="str">
        <f>"FY"&amp;(YEAR(Table4_1[[#This Row],[Date]])-1)&amp;"/"&amp;(YEAR(Table4_1[[#This Row],[Date]])-2000)</f>
        <v>FY2014/15</v>
      </c>
      <c r="B206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6" s="162" t="str">
        <f>Table4_1[[#This Row],[Licensee]]&amp;" "&amp;Table4_1[[#This Row],[Licence]]</f>
        <v>Horizon Power EIRL2</v>
      </c>
      <c r="D206" s="162" t="str">
        <f t="shared" si="3"/>
        <v>FY2014/15_CCD25_Horizon Power EIRL2</v>
      </c>
      <c r="E206" s="164">
        <f>IF(ISNUMBER(Table4_1[[#This Row],[Value]]),Table4_1[[#This Row],[Value]],IF(ISNUMBER(Table4_1[[#This Row],[$ Value]]),Table4_1[[#This Row],[$ Value]],Table4_1[[#This Row],[% Value]]))</f>
        <v>177</v>
      </c>
      <c r="G206" s="238">
        <v>42185</v>
      </c>
      <c r="H206">
        <v>4</v>
      </c>
      <c r="I206" t="s">
        <v>188</v>
      </c>
      <c r="J206" t="s">
        <v>195</v>
      </c>
      <c r="K206" t="s">
        <v>279</v>
      </c>
      <c r="L206" t="s">
        <v>280</v>
      </c>
      <c r="M206" t="s">
        <v>295</v>
      </c>
      <c r="N206" t="s">
        <v>296</v>
      </c>
      <c r="O206" t="s">
        <v>191</v>
      </c>
      <c r="P206">
        <v>177</v>
      </c>
      <c r="Q206"/>
      <c r="R206"/>
      <c r="S206" t="s">
        <v>929</v>
      </c>
    </row>
    <row r="207" spans="1:19" hidden="1" x14ac:dyDescent="0.2">
      <c r="A207" s="162" t="str">
        <f>"FY"&amp;(YEAR(Table4_1[[#This Row],[Date]])-1)&amp;"/"&amp;(YEAR(Table4_1[[#This Row],[Date]])-2000)</f>
        <v>FY2015/16</v>
      </c>
      <c r="B207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7" s="162" t="str">
        <f>Table4_1[[#This Row],[Licensee]]&amp;" "&amp;Table4_1[[#This Row],[Licence]]</f>
        <v>Horizon Power EIRL2</v>
      </c>
      <c r="D207" s="162" t="str">
        <f t="shared" si="3"/>
        <v>FY2015/16_CCD25_Horizon Power EIRL2</v>
      </c>
      <c r="E207" s="164">
        <f>IF(ISNUMBER(Table4_1[[#This Row],[Value]]),Table4_1[[#This Row],[Value]],IF(ISNUMBER(Table4_1[[#This Row],[$ Value]]),Table4_1[[#This Row],[$ Value]],Table4_1[[#This Row],[% Value]]))</f>
        <v>183</v>
      </c>
      <c r="G207" s="238">
        <v>42551</v>
      </c>
      <c r="H207">
        <v>4</v>
      </c>
      <c r="I207" t="s">
        <v>188</v>
      </c>
      <c r="J207" t="s">
        <v>195</v>
      </c>
      <c r="K207" t="s">
        <v>279</v>
      </c>
      <c r="L207" t="s">
        <v>280</v>
      </c>
      <c r="M207" t="s">
        <v>295</v>
      </c>
      <c r="N207" t="s">
        <v>296</v>
      </c>
      <c r="O207" t="s">
        <v>191</v>
      </c>
      <c r="P207">
        <v>183</v>
      </c>
      <c r="Q207"/>
      <c r="R207"/>
      <c r="S207" t="s">
        <v>929</v>
      </c>
    </row>
    <row r="208" spans="1:19" hidden="1" x14ac:dyDescent="0.2">
      <c r="A208" s="162" t="str">
        <f>"FY"&amp;(YEAR(Table4_1[[#This Row],[Date]])-1)&amp;"/"&amp;(YEAR(Table4_1[[#This Row],[Date]])-2000)</f>
        <v>FY2016/17</v>
      </c>
      <c r="B208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8" s="162" t="str">
        <f>Table4_1[[#This Row],[Licensee]]&amp;" "&amp;Table4_1[[#This Row],[Licence]]</f>
        <v>Horizon Power EIRL2</v>
      </c>
      <c r="D208" s="162" t="str">
        <f t="shared" si="3"/>
        <v>FY2016/17_CCD25_Horizon Power EIRL2</v>
      </c>
      <c r="E208" s="164">
        <f>IF(ISNUMBER(Table4_1[[#This Row],[Value]]),Table4_1[[#This Row],[Value]],IF(ISNUMBER(Table4_1[[#This Row],[$ Value]]),Table4_1[[#This Row],[$ Value]],Table4_1[[#This Row],[% Value]]))</f>
        <v>248</v>
      </c>
      <c r="G208" s="238">
        <v>42916</v>
      </c>
      <c r="H208">
        <v>4</v>
      </c>
      <c r="I208" t="s">
        <v>188</v>
      </c>
      <c r="J208" t="s">
        <v>195</v>
      </c>
      <c r="K208" t="s">
        <v>279</v>
      </c>
      <c r="L208" t="s">
        <v>280</v>
      </c>
      <c r="M208" t="s">
        <v>295</v>
      </c>
      <c r="N208" t="s">
        <v>296</v>
      </c>
      <c r="O208" t="s">
        <v>191</v>
      </c>
      <c r="P208">
        <v>248</v>
      </c>
      <c r="Q208"/>
      <c r="R208"/>
      <c r="S208" t="s">
        <v>929</v>
      </c>
    </row>
    <row r="209" spans="1:19" hidden="1" x14ac:dyDescent="0.2">
      <c r="A209" s="162" t="str">
        <f>"FY"&amp;(YEAR(Table4_1[[#This Row],[Date]])-1)&amp;"/"&amp;(YEAR(Table4_1[[#This Row],[Date]])-2000)</f>
        <v>FY2017/18</v>
      </c>
      <c r="B209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09" s="162" t="str">
        <f>Table4_1[[#This Row],[Licensee]]&amp;" "&amp;Table4_1[[#This Row],[Licence]]</f>
        <v>Horizon Power EIRL2</v>
      </c>
      <c r="D209" s="162" t="str">
        <f t="shared" si="3"/>
        <v>FY2017/18_CCD25_Horizon Power EIRL2</v>
      </c>
      <c r="E209" s="164">
        <f>IF(ISNUMBER(Table4_1[[#This Row],[Value]]),Table4_1[[#This Row],[Value]],IF(ISNUMBER(Table4_1[[#This Row],[$ Value]]),Table4_1[[#This Row],[$ Value]],Table4_1[[#This Row],[% Value]]))</f>
        <v>261</v>
      </c>
      <c r="G209" s="238">
        <v>43281</v>
      </c>
      <c r="H209">
        <v>4</v>
      </c>
      <c r="I209" t="s">
        <v>188</v>
      </c>
      <c r="J209" t="s">
        <v>195</v>
      </c>
      <c r="K209" t="s">
        <v>279</v>
      </c>
      <c r="L209" t="s">
        <v>280</v>
      </c>
      <c r="M209" t="s">
        <v>295</v>
      </c>
      <c r="N209" t="s">
        <v>296</v>
      </c>
      <c r="O209" t="s">
        <v>191</v>
      </c>
      <c r="P209">
        <v>261</v>
      </c>
      <c r="Q209"/>
      <c r="R209"/>
      <c r="S209" t="s">
        <v>929</v>
      </c>
    </row>
    <row r="210" spans="1:19" hidden="1" x14ac:dyDescent="0.2">
      <c r="A210" s="162" t="str">
        <f>"FY"&amp;(YEAR(Table4_1[[#This Row],[Date]])-1)&amp;"/"&amp;(YEAR(Table4_1[[#This Row],[Date]])-2000)</f>
        <v>FY2018/19</v>
      </c>
      <c r="B210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0" s="162" t="str">
        <f>Table4_1[[#This Row],[Licensee]]&amp;" "&amp;Table4_1[[#This Row],[Licence]]</f>
        <v>Horizon Power EIRL2</v>
      </c>
      <c r="D210" s="162" t="str">
        <f t="shared" si="3"/>
        <v>FY2018/19_CCD25_Horizon Power EIRL2</v>
      </c>
      <c r="E210" s="164">
        <f>IF(ISNUMBER(Table4_1[[#This Row],[Value]]),Table4_1[[#This Row],[Value]],IF(ISNUMBER(Table4_1[[#This Row],[$ Value]]),Table4_1[[#This Row],[$ Value]],Table4_1[[#This Row],[% Value]]))</f>
        <v>354</v>
      </c>
      <c r="G210" s="238">
        <v>43646</v>
      </c>
      <c r="H210">
        <v>4</v>
      </c>
      <c r="I210" t="s">
        <v>188</v>
      </c>
      <c r="J210" t="s">
        <v>195</v>
      </c>
      <c r="K210" t="s">
        <v>279</v>
      </c>
      <c r="L210" t="s">
        <v>280</v>
      </c>
      <c r="M210" t="s">
        <v>295</v>
      </c>
      <c r="N210" t="s">
        <v>296</v>
      </c>
      <c r="O210" t="s">
        <v>191</v>
      </c>
      <c r="P210">
        <v>354</v>
      </c>
      <c r="Q210"/>
      <c r="R210"/>
      <c r="S210" t="s">
        <v>929</v>
      </c>
    </row>
    <row r="211" spans="1:19" hidden="1" x14ac:dyDescent="0.2">
      <c r="A211" s="162" t="str">
        <f>"FY"&amp;(YEAR(Table4_1[[#This Row],[Date]])-1)&amp;"/"&amp;(YEAR(Table4_1[[#This Row],[Date]])-2000)</f>
        <v>FY2019/20</v>
      </c>
      <c r="B211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1" s="162" t="str">
        <f>Table4_1[[#This Row],[Licensee]]&amp;" "&amp;Table4_1[[#This Row],[Licence]]</f>
        <v>Horizon Power EIRL2</v>
      </c>
      <c r="D211" s="162" t="str">
        <f t="shared" si="3"/>
        <v>FY2019/20_CCD25_Horizon Power EIRL2</v>
      </c>
      <c r="E211" s="164">
        <f>IF(ISNUMBER(Table4_1[[#This Row],[Value]]),Table4_1[[#This Row],[Value]],IF(ISNUMBER(Table4_1[[#This Row],[$ Value]]),Table4_1[[#This Row],[$ Value]],Table4_1[[#This Row],[% Value]]))</f>
        <v>257</v>
      </c>
      <c r="G211" s="238">
        <v>44012</v>
      </c>
      <c r="H211">
        <v>4</v>
      </c>
      <c r="I211" t="s">
        <v>188</v>
      </c>
      <c r="J211" t="s">
        <v>195</v>
      </c>
      <c r="K211" t="s">
        <v>279</v>
      </c>
      <c r="L211" t="s">
        <v>280</v>
      </c>
      <c r="M211" t="s">
        <v>295</v>
      </c>
      <c r="N211" t="s">
        <v>296</v>
      </c>
      <c r="O211" t="s">
        <v>191</v>
      </c>
      <c r="P211">
        <v>257</v>
      </c>
      <c r="Q211"/>
      <c r="R211"/>
      <c r="S211" t="s">
        <v>929</v>
      </c>
    </row>
    <row r="212" spans="1:19" hidden="1" x14ac:dyDescent="0.2">
      <c r="A212" s="162" t="str">
        <f>"FY"&amp;(YEAR(Table4_1[[#This Row],[Date]])-1)&amp;"/"&amp;(YEAR(Table4_1[[#This Row],[Date]])-2000)</f>
        <v>FY2020/21</v>
      </c>
      <c r="B212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2" s="162" t="str">
        <f>Table4_1[[#This Row],[Licensee]]&amp;" "&amp;Table4_1[[#This Row],[Licence]]</f>
        <v>Horizon Power EIRL2</v>
      </c>
      <c r="D212" s="162" t="str">
        <f t="shared" si="3"/>
        <v>FY2020/21_CCD25_Horizon Power EIRL2</v>
      </c>
      <c r="E212" s="164">
        <f>IF(ISNUMBER(Table4_1[[#This Row],[Value]]),Table4_1[[#This Row],[Value]],IF(ISNUMBER(Table4_1[[#This Row],[$ Value]]),Table4_1[[#This Row],[$ Value]],Table4_1[[#This Row],[% Value]]))</f>
        <v>218</v>
      </c>
      <c r="G212" s="238">
        <v>44377</v>
      </c>
      <c r="H212">
        <v>4</v>
      </c>
      <c r="I212" t="s">
        <v>188</v>
      </c>
      <c r="J212" t="s">
        <v>195</v>
      </c>
      <c r="K212" t="s">
        <v>279</v>
      </c>
      <c r="L212" t="s">
        <v>280</v>
      </c>
      <c r="M212" t="s">
        <v>295</v>
      </c>
      <c r="N212" t="s">
        <v>296</v>
      </c>
      <c r="O212" t="s">
        <v>191</v>
      </c>
      <c r="P212">
        <v>218</v>
      </c>
      <c r="Q212"/>
      <c r="R212"/>
      <c r="S212" t="s">
        <v>929</v>
      </c>
    </row>
    <row r="213" spans="1:19" hidden="1" x14ac:dyDescent="0.2">
      <c r="A213" s="162" t="str">
        <f>"FY"&amp;(YEAR(Table4_1[[#This Row],[Date]])-1)&amp;"/"&amp;(YEAR(Table4_1[[#This Row],[Date]])-2000)</f>
        <v>FY2021/22</v>
      </c>
      <c r="B213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3" s="162" t="str">
        <f>Table4_1[[#This Row],[Licensee]]&amp;" "&amp;Table4_1[[#This Row],[Licence]]</f>
        <v>Horizon Power EIRL2</v>
      </c>
      <c r="D213" s="162" t="str">
        <f t="shared" si="3"/>
        <v>FY2021/22_CCD25_Horizon Power EIRL2</v>
      </c>
      <c r="E213" s="164">
        <f>IF(ISNUMBER(Table4_1[[#This Row],[Value]]),Table4_1[[#This Row],[Value]],IF(ISNUMBER(Table4_1[[#This Row],[$ Value]]),Table4_1[[#This Row],[$ Value]],Table4_1[[#This Row],[% Value]]))</f>
        <v>240</v>
      </c>
      <c r="G213" s="238">
        <v>44742</v>
      </c>
      <c r="H213">
        <v>4</v>
      </c>
      <c r="I213" t="s">
        <v>188</v>
      </c>
      <c r="J213" t="s">
        <v>195</v>
      </c>
      <c r="K213" t="s">
        <v>279</v>
      </c>
      <c r="L213" t="s">
        <v>280</v>
      </c>
      <c r="M213" t="s">
        <v>295</v>
      </c>
      <c r="N213" t="s">
        <v>296</v>
      </c>
      <c r="O213" t="s">
        <v>191</v>
      </c>
      <c r="P213">
        <v>240</v>
      </c>
      <c r="Q213"/>
      <c r="R213"/>
      <c r="S213" t="s">
        <v>929</v>
      </c>
    </row>
    <row r="214" spans="1:19" hidden="1" x14ac:dyDescent="0.2">
      <c r="A214" s="162" t="str">
        <f>"FY"&amp;(YEAR(Table4_1[[#This Row],[Date]])-1)&amp;"/"&amp;(YEAR(Table4_1[[#This Row],[Date]])-2000)</f>
        <v>FY2022/23</v>
      </c>
      <c r="B214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4" s="162" t="str">
        <f>Table4_1[[#This Row],[Licensee]]&amp;" "&amp;Table4_1[[#This Row],[Licence]]</f>
        <v>Horizon Power EIRL2</v>
      </c>
      <c r="D214" s="162" t="str">
        <f t="shared" si="3"/>
        <v>FY2022/23_CCD25_Horizon Power EIRL2</v>
      </c>
      <c r="E214" s="164">
        <f>IF(ISNUMBER(Table4_1[[#This Row],[Value]]),Table4_1[[#This Row],[Value]],IF(ISNUMBER(Table4_1[[#This Row],[$ Value]]),Table4_1[[#This Row],[$ Value]],Table4_1[[#This Row],[% Value]]))</f>
        <v>186</v>
      </c>
      <c r="G214" s="238">
        <v>45107</v>
      </c>
      <c r="H214">
        <v>4</v>
      </c>
      <c r="I214" t="s">
        <v>188</v>
      </c>
      <c r="J214" t="s">
        <v>195</v>
      </c>
      <c r="K214" t="s">
        <v>279</v>
      </c>
      <c r="L214" t="s">
        <v>280</v>
      </c>
      <c r="M214" t="s">
        <v>295</v>
      </c>
      <c r="N214" t="s">
        <v>296</v>
      </c>
      <c r="O214" t="s">
        <v>191</v>
      </c>
      <c r="P214">
        <v>186</v>
      </c>
      <c r="Q214"/>
      <c r="R214"/>
      <c r="S214" t="s">
        <v>929</v>
      </c>
    </row>
    <row r="215" spans="1:19" hidden="1" x14ac:dyDescent="0.2">
      <c r="A215" s="162" t="str">
        <f>"FY"&amp;(YEAR(Table4_1[[#This Row],[Date]])-1)&amp;"/"&amp;(YEAR(Table4_1[[#This Row],[Date]])-2000)</f>
        <v>FY2023/24</v>
      </c>
      <c r="B215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5" s="162" t="str">
        <f>Table4_1[[#This Row],[Licensee]]&amp;" "&amp;Table4_1[[#This Row],[Licence]]</f>
        <v>Horizon Power EIRL2</v>
      </c>
      <c r="D215" s="162" t="str">
        <f t="shared" si="3"/>
        <v>FY2023/24_CCD25_Horizon Power EIRL2</v>
      </c>
      <c r="E215" s="164">
        <f>IF(ISNUMBER(Table4_1[[#This Row],[Value]]),Table4_1[[#This Row],[Value]],IF(ISNUMBER(Table4_1[[#This Row],[$ Value]]),Table4_1[[#This Row],[$ Value]],Table4_1[[#This Row],[% Value]]))</f>
        <v>224</v>
      </c>
      <c r="G215" s="238">
        <v>45473</v>
      </c>
      <c r="H215">
        <v>4</v>
      </c>
      <c r="I215" t="s">
        <v>188</v>
      </c>
      <c r="J215" t="s">
        <v>195</v>
      </c>
      <c r="K215" t="s">
        <v>279</v>
      </c>
      <c r="L215" t="s">
        <v>280</v>
      </c>
      <c r="M215" t="s">
        <v>295</v>
      </c>
      <c r="N215" t="s">
        <v>296</v>
      </c>
      <c r="O215" t="s">
        <v>191</v>
      </c>
      <c r="P215">
        <v>224</v>
      </c>
      <c r="Q215"/>
      <c r="R215"/>
      <c r="S215" t="s">
        <v>929</v>
      </c>
    </row>
    <row r="216" spans="1:19" hidden="1" x14ac:dyDescent="0.2">
      <c r="A216" s="162" t="str">
        <f>"FY"&amp;(YEAR(Table4_1[[#This Row],[Date]])-1)&amp;"/"&amp;(YEAR(Table4_1[[#This Row],[Date]])-2000)</f>
        <v>FY2024/25</v>
      </c>
      <c r="B216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16" s="162" t="str">
        <f>Table4_1[[#This Row],[Licensee]]&amp;" "&amp;Table4_1[[#This Row],[Licence]]</f>
        <v>Horizon Power EIRL2</v>
      </c>
      <c r="D216" s="162" t="str">
        <f t="shared" si="3"/>
        <v>FY2024/25_CCD25_Horizon Power EIRL2</v>
      </c>
      <c r="E216" s="164">
        <f>IF(ISNUMBER(Table4_1[[#This Row],[Value]]),Table4_1[[#This Row],[Value]],IF(ISNUMBER(Table4_1[[#This Row],[$ Value]]),Table4_1[[#This Row],[$ Value]],Table4_1[[#This Row],[% Value]]))</f>
        <v>222</v>
      </c>
      <c r="G216" s="238">
        <v>45838</v>
      </c>
      <c r="H216">
        <v>4</v>
      </c>
      <c r="I216" t="s">
        <v>188</v>
      </c>
      <c r="J216" t="s">
        <v>195</v>
      </c>
      <c r="K216" t="s">
        <v>279</v>
      </c>
      <c r="L216" t="s">
        <v>280</v>
      </c>
      <c r="M216" t="s">
        <v>295</v>
      </c>
      <c r="N216" t="s">
        <v>296</v>
      </c>
      <c r="O216" t="s">
        <v>191</v>
      </c>
      <c r="P216">
        <v>222</v>
      </c>
      <c r="Q216"/>
      <c r="R216"/>
      <c r="S216" t="s">
        <v>929</v>
      </c>
    </row>
    <row r="217" spans="1:19" hidden="1" x14ac:dyDescent="0.2">
      <c r="A217" s="162" t="str">
        <f>"FY"&amp;(YEAR(Table4_1[[#This Row],[Date]])-1)&amp;"/"&amp;(YEAR(Table4_1[[#This Row],[Date]])-2000)</f>
        <v>FY2013/14</v>
      </c>
      <c r="B217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17" s="162" t="str">
        <f>Table4_1[[#This Row],[Licensee]]&amp;" "&amp;Table4_1[[#This Row],[Licence]]</f>
        <v>Horizon Power EIRL2</v>
      </c>
      <c r="D217" s="162" t="str">
        <f t="shared" si="3"/>
        <v>FY2013/14_CCD26_Horizon Power EIRL2</v>
      </c>
      <c r="E217" s="164">
        <f>IF(ISNUMBER(Table4_1[[#This Row],[Value]]),Table4_1[[#This Row],[Value]],IF(ISNUMBER(Table4_1[[#This Row],[$ Value]]),Table4_1[[#This Row],[$ Value]],Table4_1[[#This Row],[% Value]]))</f>
        <v>149</v>
      </c>
      <c r="G217" s="238">
        <v>41820</v>
      </c>
      <c r="H217">
        <v>4</v>
      </c>
      <c r="I217" t="s">
        <v>188</v>
      </c>
      <c r="J217" t="s">
        <v>195</v>
      </c>
      <c r="K217" t="s">
        <v>279</v>
      </c>
      <c r="L217" t="s">
        <v>297</v>
      </c>
      <c r="M217" t="s">
        <v>281</v>
      </c>
      <c r="N217" t="s">
        <v>298</v>
      </c>
      <c r="O217" t="s">
        <v>191</v>
      </c>
      <c r="P217">
        <v>149</v>
      </c>
      <c r="Q217"/>
      <c r="R217"/>
      <c r="S217" t="s">
        <v>929</v>
      </c>
    </row>
    <row r="218" spans="1:19" hidden="1" x14ac:dyDescent="0.2">
      <c r="A218" s="162" t="str">
        <f>"FY"&amp;(YEAR(Table4_1[[#This Row],[Date]])-1)&amp;"/"&amp;(YEAR(Table4_1[[#This Row],[Date]])-2000)</f>
        <v>FY2014/15</v>
      </c>
      <c r="B218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18" s="162" t="str">
        <f>Table4_1[[#This Row],[Licensee]]&amp;" "&amp;Table4_1[[#This Row],[Licence]]</f>
        <v>Horizon Power EIRL2</v>
      </c>
      <c r="D218" s="162" t="str">
        <f t="shared" si="3"/>
        <v>FY2014/15_CCD26_Horizon Power EIRL2</v>
      </c>
      <c r="E218" s="164">
        <f>IF(ISNUMBER(Table4_1[[#This Row],[Value]]),Table4_1[[#This Row],[Value]],IF(ISNUMBER(Table4_1[[#This Row],[$ Value]]),Table4_1[[#This Row],[$ Value]],Table4_1[[#This Row],[% Value]]))</f>
        <v>10</v>
      </c>
      <c r="G218" s="238">
        <v>42185</v>
      </c>
      <c r="H218">
        <v>4</v>
      </c>
      <c r="I218" t="s">
        <v>188</v>
      </c>
      <c r="J218" t="s">
        <v>195</v>
      </c>
      <c r="K218" t="s">
        <v>279</v>
      </c>
      <c r="L218" t="s">
        <v>297</v>
      </c>
      <c r="M218" t="s">
        <v>281</v>
      </c>
      <c r="N218" t="s">
        <v>298</v>
      </c>
      <c r="O218" t="s">
        <v>191</v>
      </c>
      <c r="P218">
        <v>10</v>
      </c>
      <c r="Q218"/>
      <c r="R218"/>
      <c r="S218" t="s">
        <v>929</v>
      </c>
    </row>
    <row r="219" spans="1:19" hidden="1" x14ac:dyDescent="0.2">
      <c r="A219" s="162" t="str">
        <f>"FY"&amp;(YEAR(Table4_1[[#This Row],[Date]])-1)&amp;"/"&amp;(YEAR(Table4_1[[#This Row],[Date]])-2000)</f>
        <v>FY2015/16</v>
      </c>
      <c r="B219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19" s="162" t="str">
        <f>Table4_1[[#This Row],[Licensee]]&amp;" "&amp;Table4_1[[#This Row],[Licence]]</f>
        <v>Horizon Power EIRL2</v>
      </c>
      <c r="D219" s="162" t="str">
        <f t="shared" si="3"/>
        <v>FY2015/16_CCD26_Horizon Power EIRL2</v>
      </c>
      <c r="E219" s="164">
        <f>IF(ISNUMBER(Table4_1[[#This Row],[Value]]),Table4_1[[#This Row],[Value]],IF(ISNUMBER(Table4_1[[#This Row],[$ Value]]),Table4_1[[#This Row],[$ Value]],Table4_1[[#This Row],[% Value]]))</f>
        <v>21</v>
      </c>
      <c r="G219" s="238">
        <v>42551</v>
      </c>
      <c r="H219">
        <v>4</v>
      </c>
      <c r="I219" t="s">
        <v>188</v>
      </c>
      <c r="J219" t="s">
        <v>195</v>
      </c>
      <c r="K219" t="s">
        <v>279</v>
      </c>
      <c r="L219" t="s">
        <v>297</v>
      </c>
      <c r="M219" t="s">
        <v>281</v>
      </c>
      <c r="N219" t="s">
        <v>298</v>
      </c>
      <c r="O219" t="s">
        <v>191</v>
      </c>
      <c r="P219">
        <v>21</v>
      </c>
      <c r="Q219"/>
      <c r="R219"/>
      <c r="S219" t="s">
        <v>929</v>
      </c>
    </row>
    <row r="220" spans="1:19" hidden="1" x14ac:dyDescent="0.2">
      <c r="A220" s="162" t="str">
        <f>"FY"&amp;(YEAR(Table4_1[[#This Row],[Date]])-1)&amp;"/"&amp;(YEAR(Table4_1[[#This Row],[Date]])-2000)</f>
        <v>FY2016/17</v>
      </c>
      <c r="B220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0" s="162" t="str">
        <f>Table4_1[[#This Row],[Licensee]]&amp;" "&amp;Table4_1[[#This Row],[Licence]]</f>
        <v>Horizon Power EIRL2</v>
      </c>
      <c r="D220" s="162" t="str">
        <f t="shared" si="3"/>
        <v>FY2016/17_CCD26_Horizon Power EIRL2</v>
      </c>
      <c r="E220" s="164">
        <f>IF(ISNUMBER(Table4_1[[#This Row],[Value]]),Table4_1[[#This Row],[Value]],IF(ISNUMBER(Table4_1[[#This Row],[$ Value]]),Table4_1[[#This Row],[$ Value]],Table4_1[[#This Row],[% Value]]))</f>
        <v>25</v>
      </c>
      <c r="G220" s="238">
        <v>42916</v>
      </c>
      <c r="H220">
        <v>4</v>
      </c>
      <c r="I220" t="s">
        <v>188</v>
      </c>
      <c r="J220" t="s">
        <v>195</v>
      </c>
      <c r="K220" t="s">
        <v>279</v>
      </c>
      <c r="L220" t="s">
        <v>297</v>
      </c>
      <c r="M220" t="s">
        <v>281</v>
      </c>
      <c r="N220" t="s">
        <v>298</v>
      </c>
      <c r="O220" t="s">
        <v>191</v>
      </c>
      <c r="P220">
        <v>25</v>
      </c>
      <c r="Q220"/>
      <c r="R220"/>
      <c r="S220" t="s">
        <v>929</v>
      </c>
    </row>
    <row r="221" spans="1:19" hidden="1" x14ac:dyDescent="0.2">
      <c r="A221" s="162" t="str">
        <f>"FY"&amp;(YEAR(Table4_1[[#This Row],[Date]])-1)&amp;"/"&amp;(YEAR(Table4_1[[#This Row],[Date]])-2000)</f>
        <v>FY2017/18</v>
      </c>
      <c r="B221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1" s="162" t="str">
        <f>Table4_1[[#This Row],[Licensee]]&amp;" "&amp;Table4_1[[#This Row],[Licence]]</f>
        <v>Horizon Power EIRL2</v>
      </c>
      <c r="D221" s="162" t="str">
        <f t="shared" si="3"/>
        <v>FY2017/18_CCD26_Horizon Power EIRL2</v>
      </c>
      <c r="E221" s="164">
        <f>IF(ISNUMBER(Table4_1[[#This Row],[Value]]),Table4_1[[#This Row],[Value]],IF(ISNUMBER(Table4_1[[#This Row],[$ Value]]),Table4_1[[#This Row],[$ Value]],Table4_1[[#This Row],[% Value]]))</f>
        <v>28</v>
      </c>
      <c r="G221" s="238">
        <v>43281</v>
      </c>
      <c r="H221">
        <v>4</v>
      </c>
      <c r="I221" t="s">
        <v>188</v>
      </c>
      <c r="J221" t="s">
        <v>195</v>
      </c>
      <c r="K221" t="s">
        <v>279</v>
      </c>
      <c r="L221" t="s">
        <v>297</v>
      </c>
      <c r="M221" t="s">
        <v>281</v>
      </c>
      <c r="N221" t="s">
        <v>298</v>
      </c>
      <c r="O221" t="s">
        <v>191</v>
      </c>
      <c r="P221">
        <v>28</v>
      </c>
      <c r="Q221"/>
      <c r="R221"/>
      <c r="S221" t="s">
        <v>929</v>
      </c>
    </row>
    <row r="222" spans="1:19" hidden="1" x14ac:dyDescent="0.2">
      <c r="A222" s="162" t="str">
        <f>"FY"&amp;(YEAR(Table4_1[[#This Row],[Date]])-1)&amp;"/"&amp;(YEAR(Table4_1[[#This Row],[Date]])-2000)</f>
        <v>FY2018/19</v>
      </c>
      <c r="B222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2" s="162" t="str">
        <f>Table4_1[[#This Row],[Licensee]]&amp;" "&amp;Table4_1[[#This Row],[Licence]]</f>
        <v>Horizon Power EIRL2</v>
      </c>
      <c r="D222" s="162" t="str">
        <f t="shared" si="3"/>
        <v>FY2018/19_CCD26_Horizon Power EIRL2</v>
      </c>
      <c r="E222" s="164">
        <f>IF(ISNUMBER(Table4_1[[#This Row],[Value]]),Table4_1[[#This Row],[Value]],IF(ISNUMBER(Table4_1[[#This Row],[$ Value]]),Table4_1[[#This Row],[$ Value]],Table4_1[[#This Row],[% Value]]))</f>
        <v>29</v>
      </c>
      <c r="G222" s="238">
        <v>43646</v>
      </c>
      <c r="H222">
        <v>4</v>
      </c>
      <c r="I222" t="s">
        <v>188</v>
      </c>
      <c r="J222" t="s">
        <v>195</v>
      </c>
      <c r="K222" t="s">
        <v>279</v>
      </c>
      <c r="L222" t="s">
        <v>297</v>
      </c>
      <c r="M222" t="s">
        <v>281</v>
      </c>
      <c r="N222" t="s">
        <v>298</v>
      </c>
      <c r="O222" t="s">
        <v>191</v>
      </c>
      <c r="P222">
        <v>29</v>
      </c>
      <c r="Q222"/>
      <c r="R222"/>
      <c r="S222" t="s">
        <v>929</v>
      </c>
    </row>
    <row r="223" spans="1:19" hidden="1" x14ac:dyDescent="0.2">
      <c r="A223" s="162" t="str">
        <f>"FY"&amp;(YEAR(Table4_1[[#This Row],[Date]])-1)&amp;"/"&amp;(YEAR(Table4_1[[#This Row],[Date]])-2000)</f>
        <v>FY2019/20</v>
      </c>
      <c r="B223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3" s="162" t="str">
        <f>Table4_1[[#This Row],[Licensee]]&amp;" "&amp;Table4_1[[#This Row],[Licence]]</f>
        <v>Horizon Power EIRL2</v>
      </c>
      <c r="D223" s="162" t="str">
        <f t="shared" si="3"/>
        <v>FY2019/20_CCD26_Horizon Power EIRL2</v>
      </c>
      <c r="E223" s="164">
        <f>IF(ISNUMBER(Table4_1[[#This Row],[Value]]),Table4_1[[#This Row],[Value]],IF(ISNUMBER(Table4_1[[#This Row],[$ Value]]),Table4_1[[#This Row],[$ Value]],Table4_1[[#This Row],[% Value]]))</f>
        <v>46</v>
      </c>
      <c r="G223" s="238">
        <v>44012</v>
      </c>
      <c r="H223">
        <v>4</v>
      </c>
      <c r="I223" t="s">
        <v>188</v>
      </c>
      <c r="J223" t="s">
        <v>195</v>
      </c>
      <c r="K223" t="s">
        <v>279</v>
      </c>
      <c r="L223" t="s">
        <v>297</v>
      </c>
      <c r="M223" t="s">
        <v>281</v>
      </c>
      <c r="N223" t="s">
        <v>298</v>
      </c>
      <c r="O223" t="s">
        <v>191</v>
      </c>
      <c r="P223">
        <v>46</v>
      </c>
      <c r="Q223"/>
      <c r="R223"/>
      <c r="S223" t="s">
        <v>929</v>
      </c>
    </row>
    <row r="224" spans="1:19" hidden="1" x14ac:dyDescent="0.2">
      <c r="A224" s="162" t="str">
        <f>"FY"&amp;(YEAR(Table4_1[[#This Row],[Date]])-1)&amp;"/"&amp;(YEAR(Table4_1[[#This Row],[Date]])-2000)</f>
        <v>FY2020/21</v>
      </c>
      <c r="B224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4" s="162" t="str">
        <f>Table4_1[[#This Row],[Licensee]]&amp;" "&amp;Table4_1[[#This Row],[Licence]]</f>
        <v>Horizon Power EIRL2</v>
      </c>
      <c r="D224" s="162" t="str">
        <f t="shared" si="3"/>
        <v>FY2020/21_CCD26_Horizon Power EIRL2</v>
      </c>
      <c r="E224" s="164">
        <f>IF(ISNUMBER(Table4_1[[#This Row],[Value]]),Table4_1[[#This Row],[Value]],IF(ISNUMBER(Table4_1[[#This Row],[$ Value]]),Table4_1[[#This Row],[$ Value]],Table4_1[[#This Row],[% Value]]))</f>
        <v>12</v>
      </c>
      <c r="G224" s="238">
        <v>44377</v>
      </c>
      <c r="H224">
        <v>4</v>
      </c>
      <c r="I224" t="s">
        <v>188</v>
      </c>
      <c r="J224" t="s">
        <v>195</v>
      </c>
      <c r="K224" t="s">
        <v>279</v>
      </c>
      <c r="L224" t="s">
        <v>297</v>
      </c>
      <c r="M224" t="s">
        <v>281</v>
      </c>
      <c r="N224" t="s">
        <v>298</v>
      </c>
      <c r="O224" t="s">
        <v>191</v>
      </c>
      <c r="P224">
        <v>12</v>
      </c>
      <c r="Q224"/>
      <c r="R224"/>
      <c r="S224" t="s">
        <v>929</v>
      </c>
    </row>
    <row r="225" spans="1:19" hidden="1" x14ac:dyDescent="0.2">
      <c r="A225" s="162" t="str">
        <f>"FY"&amp;(YEAR(Table4_1[[#This Row],[Date]])-1)&amp;"/"&amp;(YEAR(Table4_1[[#This Row],[Date]])-2000)</f>
        <v>FY2021/22</v>
      </c>
      <c r="B225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5" s="162" t="str">
        <f>Table4_1[[#This Row],[Licensee]]&amp;" "&amp;Table4_1[[#This Row],[Licence]]</f>
        <v>Horizon Power EIRL2</v>
      </c>
      <c r="D225" s="162" t="str">
        <f t="shared" si="3"/>
        <v>FY2021/22_CCD26_Horizon Power EIRL2</v>
      </c>
      <c r="E225" s="164">
        <f>IF(ISNUMBER(Table4_1[[#This Row],[Value]]),Table4_1[[#This Row],[Value]],IF(ISNUMBER(Table4_1[[#This Row],[$ Value]]),Table4_1[[#This Row],[$ Value]],Table4_1[[#This Row],[% Value]]))</f>
        <v>14</v>
      </c>
      <c r="G225" s="238">
        <v>44742</v>
      </c>
      <c r="H225">
        <v>4</v>
      </c>
      <c r="I225" t="s">
        <v>188</v>
      </c>
      <c r="J225" t="s">
        <v>195</v>
      </c>
      <c r="K225" t="s">
        <v>279</v>
      </c>
      <c r="L225" t="s">
        <v>297</v>
      </c>
      <c r="M225" t="s">
        <v>281</v>
      </c>
      <c r="N225" t="s">
        <v>298</v>
      </c>
      <c r="O225" t="s">
        <v>191</v>
      </c>
      <c r="P225">
        <v>14</v>
      </c>
      <c r="Q225"/>
      <c r="R225"/>
      <c r="S225" t="s">
        <v>929</v>
      </c>
    </row>
    <row r="226" spans="1:19" hidden="1" x14ac:dyDescent="0.2">
      <c r="A226" s="162" t="str">
        <f>"FY"&amp;(YEAR(Table4_1[[#This Row],[Date]])-1)&amp;"/"&amp;(YEAR(Table4_1[[#This Row],[Date]])-2000)</f>
        <v>FY2022/23</v>
      </c>
      <c r="B226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6" s="162" t="str">
        <f>Table4_1[[#This Row],[Licensee]]&amp;" "&amp;Table4_1[[#This Row],[Licence]]</f>
        <v>Horizon Power EIRL2</v>
      </c>
      <c r="D226" s="162" t="str">
        <f t="shared" si="3"/>
        <v>FY2022/23_CCD26_Horizon Power EIRL2</v>
      </c>
      <c r="E226" s="164">
        <f>IF(ISNUMBER(Table4_1[[#This Row],[Value]]),Table4_1[[#This Row],[Value]],IF(ISNUMBER(Table4_1[[#This Row],[$ Value]]),Table4_1[[#This Row],[$ Value]],Table4_1[[#This Row],[% Value]]))</f>
        <v>20</v>
      </c>
      <c r="G226" s="238">
        <v>45107</v>
      </c>
      <c r="H226">
        <v>4</v>
      </c>
      <c r="I226" t="s">
        <v>188</v>
      </c>
      <c r="J226" t="s">
        <v>195</v>
      </c>
      <c r="K226" t="s">
        <v>279</v>
      </c>
      <c r="L226" t="s">
        <v>297</v>
      </c>
      <c r="M226" t="s">
        <v>281</v>
      </c>
      <c r="N226" t="s">
        <v>298</v>
      </c>
      <c r="O226" t="s">
        <v>191</v>
      </c>
      <c r="P226">
        <v>20</v>
      </c>
      <c r="Q226"/>
      <c r="R226"/>
      <c r="S226" t="s">
        <v>929</v>
      </c>
    </row>
    <row r="227" spans="1:19" hidden="1" x14ac:dyDescent="0.2">
      <c r="A227" s="162" t="str">
        <f>"FY"&amp;(YEAR(Table4_1[[#This Row],[Date]])-1)&amp;"/"&amp;(YEAR(Table4_1[[#This Row],[Date]])-2000)</f>
        <v>FY2023/24</v>
      </c>
      <c r="B227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7" s="162" t="str">
        <f>Table4_1[[#This Row],[Licensee]]&amp;" "&amp;Table4_1[[#This Row],[Licence]]</f>
        <v>Horizon Power EIRL2</v>
      </c>
      <c r="D227" s="162" t="str">
        <f t="shared" si="3"/>
        <v>FY2023/24_CCD26_Horizon Power EIRL2</v>
      </c>
      <c r="E227" s="164">
        <f>IF(ISNUMBER(Table4_1[[#This Row],[Value]]),Table4_1[[#This Row],[Value]],IF(ISNUMBER(Table4_1[[#This Row],[$ Value]]),Table4_1[[#This Row],[$ Value]],Table4_1[[#This Row],[% Value]]))</f>
        <v>15</v>
      </c>
      <c r="G227" s="238">
        <v>45473</v>
      </c>
      <c r="H227">
        <v>4</v>
      </c>
      <c r="I227" t="s">
        <v>188</v>
      </c>
      <c r="J227" t="s">
        <v>195</v>
      </c>
      <c r="K227" t="s">
        <v>279</v>
      </c>
      <c r="L227" t="s">
        <v>297</v>
      </c>
      <c r="M227" t="s">
        <v>281</v>
      </c>
      <c r="N227" t="s">
        <v>298</v>
      </c>
      <c r="O227" t="s">
        <v>191</v>
      </c>
      <c r="P227">
        <v>15</v>
      </c>
      <c r="Q227"/>
      <c r="R227"/>
      <c r="S227" t="s">
        <v>929</v>
      </c>
    </row>
    <row r="228" spans="1:19" hidden="1" x14ac:dyDescent="0.2">
      <c r="A228" s="162" t="str">
        <f>"FY"&amp;(YEAR(Table4_1[[#This Row],[Date]])-1)&amp;"/"&amp;(YEAR(Table4_1[[#This Row],[Date]])-2000)</f>
        <v>FY2024/25</v>
      </c>
      <c r="B228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8" s="162" t="str">
        <f>Table4_1[[#This Row],[Licensee]]&amp;" "&amp;Table4_1[[#This Row],[Licence]]</f>
        <v>Horizon Power EIRL2</v>
      </c>
      <c r="D228" s="162" t="str">
        <f t="shared" si="3"/>
        <v>FY2024/25_CCD26_Horizon Power EIRL2</v>
      </c>
      <c r="E228" s="164">
        <f>IF(ISNUMBER(Table4_1[[#This Row],[Value]]),Table4_1[[#This Row],[Value]],IF(ISNUMBER(Table4_1[[#This Row],[$ Value]]),Table4_1[[#This Row],[$ Value]],Table4_1[[#This Row],[% Value]]))</f>
        <v>10</v>
      </c>
      <c r="G228" s="238">
        <v>45838</v>
      </c>
      <c r="H228">
        <v>4</v>
      </c>
      <c r="I228" t="s">
        <v>188</v>
      </c>
      <c r="J228" t="s">
        <v>195</v>
      </c>
      <c r="K228" t="s">
        <v>279</v>
      </c>
      <c r="L228" t="s">
        <v>297</v>
      </c>
      <c r="M228" t="s">
        <v>281</v>
      </c>
      <c r="N228" t="s">
        <v>298</v>
      </c>
      <c r="O228" t="s">
        <v>191</v>
      </c>
      <c r="P228">
        <v>10</v>
      </c>
      <c r="Q228"/>
      <c r="R228"/>
      <c r="S228" t="s">
        <v>929</v>
      </c>
    </row>
    <row r="229" spans="1:19" hidden="1" x14ac:dyDescent="0.2">
      <c r="A229" s="162" t="str">
        <f>"FY"&amp;(YEAR(Table4_1[[#This Row],[Date]])-1)&amp;"/"&amp;(YEAR(Table4_1[[#This Row],[Date]])-2000)</f>
        <v>FY2013/14</v>
      </c>
      <c r="B229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29" s="162" t="str">
        <f>Table4_1[[#This Row],[Licensee]]&amp;" "&amp;Table4_1[[#This Row],[Licence]]</f>
        <v>Horizon Power EIRL2</v>
      </c>
      <c r="D229" s="162" t="str">
        <f t="shared" si="3"/>
        <v>FY2013/14_CCD27_Horizon Power EIRL2</v>
      </c>
      <c r="E229" s="164">
        <f>IF(ISNUMBER(Table4_1[[#This Row],[Value]]),Table4_1[[#This Row],[Value]],IF(ISNUMBER(Table4_1[[#This Row],[$ Value]]),Table4_1[[#This Row],[$ Value]],Table4_1[[#This Row],[% Value]]))</f>
        <v>0.20100000000000001</v>
      </c>
      <c r="G229" s="238">
        <v>41820</v>
      </c>
      <c r="H229">
        <v>4</v>
      </c>
      <c r="I229" t="s">
        <v>188</v>
      </c>
      <c r="J229" t="s">
        <v>195</v>
      </c>
      <c r="K229" t="s">
        <v>279</v>
      </c>
      <c r="L229" t="s">
        <v>297</v>
      </c>
      <c r="M229" t="s">
        <v>281</v>
      </c>
      <c r="N229" t="s">
        <v>308</v>
      </c>
      <c r="O229" t="s">
        <v>190</v>
      </c>
      <c r="P229"/>
      <c r="Q229">
        <v>0.20100000000000001</v>
      </c>
      <c r="R229"/>
      <c r="S229" t="s">
        <v>929</v>
      </c>
    </row>
    <row r="230" spans="1:19" hidden="1" x14ac:dyDescent="0.2">
      <c r="A230" s="162" t="str">
        <f>"FY"&amp;(YEAR(Table4_1[[#This Row],[Date]])-1)&amp;"/"&amp;(YEAR(Table4_1[[#This Row],[Date]])-2000)</f>
        <v>FY2014/15</v>
      </c>
      <c r="B230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" s="162" t="str">
        <f>Table4_1[[#This Row],[Licensee]]&amp;" "&amp;Table4_1[[#This Row],[Licence]]</f>
        <v>Horizon Power EIRL2</v>
      </c>
      <c r="D230" s="162" t="str">
        <f t="shared" si="3"/>
        <v>FY2014/15_CCD27_Horizon Power EIRL2</v>
      </c>
      <c r="E230" s="164">
        <f>IF(ISNUMBER(Table4_1[[#This Row],[Value]]),Table4_1[[#This Row],[Value]],IF(ISNUMBER(Table4_1[[#This Row],[$ Value]]),Table4_1[[#This Row],[$ Value]],Table4_1[[#This Row],[% Value]]))</f>
        <v>6.3E-2</v>
      </c>
      <c r="G230" s="238">
        <v>42185</v>
      </c>
      <c r="H230">
        <v>4</v>
      </c>
      <c r="I230" t="s">
        <v>188</v>
      </c>
      <c r="J230" t="s">
        <v>195</v>
      </c>
      <c r="K230" t="s">
        <v>279</v>
      </c>
      <c r="L230" t="s">
        <v>297</v>
      </c>
      <c r="M230" t="s">
        <v>281</v>
      </c>
      <c r="N230" t="s">
        <v>308</v>
      </c>
      <c r="O230" t="s">
        <v>190</v>
      </c>
      <c r="P230"/>
      <c r="Q230">
        <v>6.3E-2</v>
      </c>
      <c r="R230"/>
      <c r="S230" t="s">
        <v>929</v>
      </c>
    </row>
    <row r="231" spans="1:19" hidden="1" x14ac:dyDescent="0.2">
      <c r="A231" s="162" t="str">
        <f>"FY"&amp;(YEAR(Table4_1[[#This Row],[Date]])-1)&amp;"/"&amp;(YEAR(Table4_1[[#This Row],[Date]])-2000)</f>
        <v>FY2015/16</v>
      </c>
      <c r="B231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1" s="162" t="str">
        <f>Table4_1[[#This Row],[Licensee]]&amp;" "&amp;Table4_1[[#This Row],[Licence]]</f>
        <v>Horizon Power EIRL2</v>
      </c>
      <c r="D231" s="162" t="str">
        <f t="shared" si="3"/>
        <v>FY2015/16_CCD27_Horizon Power EIRL2</v>
      </c>
      <c r="E231" s="164">
        <f>IF(ISNUMBER(Table4_1[[#This Row],[Value]]),Table4_1[[#This Row],[Value]],IF(ISNUMBER(Table4_1[[#This Row],[$ Value]]),Table4_1[[#This Row],[$ Value]],Table4_1[[#This Row],[% Value]]))</f>
        <v>0.16200000000000001</v>
      </c>
      <c r="G231" s="238">
        <v>42551</v>
      </c>
      <c r="H231">
        <v>4</v>
      </c>
      <c r="I231" t="s">
        <v>188</v>
      </c>
      <c r="J231" t="s">
        <v>195</v>
      </c>
      <c r="K231" t="s">
        <v>279</v>
      </c>
      <c r="L231" t="s">
        <v>297</v>
      </c>
      <c r="M231" t="s">
        <v>281</v>
      </c>
      <c r="N231" t="s">
        <v>308</v>
      </c>
      <c r="O231" t="s">
        <v>190</v>
      </c>
      <c r="P231"/>
      <c r="Q231">
        <v>0.16200000000000001</v>
      </c>
      <c r="R231"/>
      <c r="S231" t="s">
        <v>929</v>
      </c>
    </row>
    <row r="232" spans="1:19" hidden="1" x14ac:dyDescent="0.2">
      <c r="A232" s="162" t="str">
        <f>"FY"&amp;(YEAR(Table4_1[[#This Row],[Date]])-1)&amp;"/"&amp;(YEAR(Table4_1[[#This Row],[Date]])-2000)</f>
        <v>FY2016/17</v>
      </c>
      <c r="B232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2" s="162" t="str">
        <f>Table4_1[[#This Row],[Licensee]]&amp;" "&amp;Table4_1[[#This Row],[Licence]]</f>
        <v>Horizon Power EIRL2</v>
      </c>
      <c r="D232" s="162" t="str">
        <f t="shared" si="3"/>
        <v>FY2016/17_CCD27_Horizon Power EIRL2</v>
      </c>
      <c r="E232" s="164">
        <f>IF(ISNUMBER(Table4_1[[#This Row],[Value]]),Table4_1[[#This Row],[Value]],IF(ISNUMBER(Table4_1[[#This Row],[$ Value]]),Table4_1[[#This Row],[$ Value]],Table4_1[[#This Row],[% Value]]))</f>
        <v>0.153</v>
      </c>
      <c r="G232" s="238">
        <v>42916</v>
      </c>
      <c r="H232">
        <v>4</v>
      </c>
      <c r="I232" t="s">
        <v>188</v>
      </c>
      <c r="J232" t="s">
        <v>195</v>
      </c>
      <c r="K232" t="s">
        <v>279</v>
      </c>
      <c r="L232" t="s">
        <v>297</v>
      </c>
      <c r="M232" t="s">
        <v>281</v>
      </c>
      <c r="N232" t="s">
        <v>308</v>
      </c>
      <c r="O232" t="s">
        <v>190</v>
      </c>
      <c r="P232"/>
      <c r="Q232">
        <v>0.153</v>
      </c>
      <c r="R232"/>
      <c r="S232" t="s">
        <v>929</v>
      </c>
    </row>
    <row r="233" spans="1:19" hidden="1" x14ac:dyDescent="0.2">
      <c r="A233" s="162" t="str">
        <f>"FY"&amp;(YEAR(Table4_1[[#This Row],[Date]])-1)&amp;"/"&amp;(YEAR(Table4_1[[#This Row],[Date]])-2000)</f>
        <v>FY2017/18</v>
      </c>
      <c r="B233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3" s="162" t="str">
        <f>Table4_1[[#This Row],[Licensee]]&amp;" "&amp;Table4_1[[#This Row],[Licence]]</f>
        <v>Horizon Power EIRL2</v>
      </c>
      <c r="D233" s="162" t="str">
        <f t="shared" si="3"/>
        <v>FY2017/18_CCD27_Horizon Power EIRL2</v>
      </c>
      <c r="E233" s="164">
        <f>IF(ISNUMBER(Table4_1[[#This Row],[Value]]),Table4_1[[#This Row],[Value]],IF(ISNUMBER(Table4_1[[#This Row],[$ Value]]),Table4_1[[#This Row],[$ Value]],Table4_1[[#This Row],[% Value]]))</f>
        <v>0.14799999999999999</v>
      </c>
      <c r="G233" s="238">
        <v>43281</v>
      </c>
      <c r="H233">
        <v>4</v>
      </c>
      <c r="I233" t="s">
        <v>188</v>
      </c>
      <c r="J233" t="s">
        <v>195</v>
      </c>
      <c r="K233" t="s">
        <v>279</v>
      </c>
      <c r="L233" t="s">
        <v>297</v>
      </c>
      <c r="M233" t="s">
        <v>281</v>
      </c>
      <c r="N233" t="s">
        <v>308</v>
      </c>
      <c r="O233" t="s">
        <v>190</v>
      </c>
      <c r="P233"/>
      <c r="Q233">
        <v>0.14799999999999999</v>
      </c>
      <c r="R233"/>
      <c r="S233" t="s">
        <v>929</v>
      </c>
    </row>
    <row r="234" spans="1:19" hidden="1" x14ac:dyDescent="0.2">
      <c r="A234" s="162" t="str">
        <f>"FY"&amp;(YEAR(Table4_1[[#This Row],[Date]])-1)&amp;"/"&amp;(YEAR(Table4_1[[#This Row],[Date]])-2000)</f>
        <v>FY2018/19</v>
      </c>
      <c r="B234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4" s="162" t="str">
        <f>Table4_1[[#This Row],[Licensee]]&amp;" "&amp;Table4_1[[#This Row],[Licence]]</f>
        <v>Horizon Power EIRL2</v>
      </c>
      <c r="D234" s="162" t="str">
        <f t="shared" si="3"/>
        <v>FY2018/19_CCD27_Horizon Power EIRL2</v>
      </c>
      <c r="E234" s="164">
        <f>IF(ISNUMBER(Table4_1[[#This Row],[Value]]),Table4_1[[#This Row],[Value]],IF(ISNUMBER(Table4_1[[#This Row],[$ Value]]),Table4_1[[#This Row],[$ Value]],Table4_1[[#This Row],[% Value]]))</f>
        <v>0.109</v>
      </c>
      <c r="G234" s="238">
        <v>43646</v>
      </c>
      <c r="H234">
        <v>4</v>
      </c>
      <c r="I234" t="s">
        <v>188</v>
      </c>
      <c r="J234" t="s">
        <v>195</v>
      </c>
      <c r="K234" t="s">
        <v>279</v>
      </c>
      <c r="L234" t="s">
        <v>297</v>
      </c>
      <c r="M234" t="s">
        <v>281</v>
      </c>
      <c r="N234" t="s">
        <v>308</v>
      </c>
      <c r="O234" t="s">
        <v>190</v>
      </c>
      <c r="P234"/>
      <c r="Q234">
        <v>0.109</v>
      </c>
      <c r="R234"/>
      <c r="S234" t="s">
        <v>929</v>
      </c>
    </row>
    <row r="235" spans="1:19" hidden="1" x14ac:dyDescent="0.2">
      <c r="A235" s="162" t="str">
        <f>"FY"&amp;(YEAR(Table4_1[[#This Row],[Date]])-1)&amp;"/"&amp;(YEAR(Table4_1[[#This Row],[Date]])-2000)</f>
        <v>FY2019/20</v>
      </c>
      <c r="B235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5" s="162" t="str">
        <f>Table4_1[[#This Row],[Licensee]]&amp;" "&amp;Table4_1[[#This Row],[Licence]]</f>
        <v>Horizon Power EIRL2</v>
      </c>
      <c r="D235" s="162" t="str">
        <f t="shared" si="3"/>
        <v>FY2019/20_CCD27_Horizon Power EIRL2</v>
      </c>
      <c r="E235" s="164">
        <f>IF(ISNUMBER(Table4_1[[#This Row],[Value]]),Table4_1[[#This Row],[Value]],IF(ISNUMBER(Table4_1[[#This Row],[$ Value]]),Table4_1[[#This Row],[$ Value]],Table4_1[[#This Row],[% Value]]))</f>
        <v>0.377</v>
      </c>
      <c r="G235" s="238">
        <v>44012</v>
      </c>
      <c r="H235">
        <v>4</v>
      </c>
      <c r="I235" t="s">
        <v>188</v>
      </c>
      <c r="J235" t="s">
        <v>195</v>
      </c>
      <c r="K235" t="s">
        <v>279</v>
      </c>
      <c r="L235" t="s">
        <v>297</v>
      </c>
      <c r="M235" t="s">
        <v>281</v>
      </c>
      <c r="N235" t="s">
        <v>308</v>
      </c>
      <c r="O235" t="s">
        <v>190</v>
      </c>
      <c r="P235"/>
      <c r="Q235">
        <v>0.377</v>
      </c>
      <c r="R235"/>
      <c r="S235" t="s">
        <v>929</v>
      </c>
    </row>
    <row r="236" spans="1:19" hidden="1" x14ac:dyDescent="0.2">
      <c r="A236" s="162" t="str">
        <f>"FY"&amp;(YEAR(Table4_1[[#This Row],[Date]])-1)&amp;"/"&amp;(YEAR(Table4_1[[#This Row],[Date]])-2000)</f>
        <v>FY2020/21</v>
      </c>
      <c r="B236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6" s="162" t="str">
        <f>Table4_1[[#This Row],[Licensee]]&amp;" "&amp;Table4_1[[#This Row],[Licence]]</f>
        <v>Horizon Power EIRL2</v>
      </c>
      <c r="D236" s="162" t="str">
        <f t="shared" si="3"/>
        <v>FY2020/21_CCD27_Horizon Power EIRL2</v>
      </c>
      <c r="E236" s="164">
        <f>IF(ISNUMBER(Table4_1[[#This Row],[Value]]),Table4_1[[#This Row],[Value]],IF(ISNUMBER(Table4_1[[#This Row],[$ Value]]),Table4_1[[#This Row],[$ Value]],Table4_1[[#This Row],[% Value]]))</f>
        <v>0.104</v>
      </c>
      <c r="G236" s="238">
        <v>44377</v>
      </c>
      <c r="H236">
        <v>4</v>
      </c>
      <c r="I236" t="s">
        <v>188</v>
      </c>
      <c r="J236" t="s">
        <v>195</v>
      </c>
      <c r="K236" t="s">
        <v>279</v>
      </c>
      <c r="L236" t="s">
        <v>297</v>
      </c>
      <c r="M236" t="s">
        <v>281</v>
      </c>
      <c r="N236" t="s">
        <v>308</v>
      </c>
      <c r="O236" t="s">
        <v>190</v>
      </c>
      <c r="P236"/>
      <c r="Q236">
        <v>0.104</v>
      </c>
      <c r="R236"/>
      <c r="S236" t="s">
        <v>929</v>
      </c>
    </row>
    <row r="237" spans="1:19" hidden="1" x14ac:dyDescent="0.2">
      <c r="A237" s="162" t="str">
        <f>"FY"&amp;(YEAR(Table4_1[[#This Row],[Date]])-1)&amp;"/"&amp;(YEAR(Table4_1[[#This Row],[Date]])-2000)</f>
        <v>FY2021/22</v>
      </c>
      <c r="B237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7" s="162" t="str">
        <f>Table4_1[[#This Row],[Licensee]]&amp;" "&amp;Table4_1[[#This Row],[Licence]]</f>
        <v>Horizon Power EIRL2</v>
      </c>
      <c r="D237" s="162" t="str">
        <f t="shared" si="3"/>
        <v>FY2021/22_CCD27_Horizon Power EIRL2</v>
      </c>
      <c r="E237" s="164">
        <f>IF(ISNUMBER(Table4_1[[#This Row],[Value]]),Table4_1[[#This Row],[Value]],IF(ISNUMBER(Table4_1[[#This Row],[$ Value]]),Table4_1[[#This Row],[$ Value]],Table4_1[[#This Row],[% Value]]))</f>
        <v>9.7000000000000003E-2</v>
      </c>
      <c r="G237" s="238">
        <v>44742</v>
      </c>
      <c r="H237">
        <v>4</v>
      </c>
      <c r="I237" t="s">
        <v>188</v>
      </c>
      <c r="J237" t="s">
        <v>195</v>
      </c>
      <c r="K237" t="s">
        <v>279</v>
      </c>
      <c r="L237" t="s">
        <v>297</v>
      </c>
      <c r="M237" t="s">
        <v>281</v>
      </c>
      <c r="N237" t="s">
        <v>308</v>
      </c>
      <c r="O237" t="s">
        <v>190</v>
      </c>
      <c r="P237"/>
      <c r="Q237">
        <v>9.7000000000000003E-2</v>
      </c>
      <c r="R237"/>
      <c r="S237" t="s">
        <v>929</v>
      </c>
    </row>
    <row r="238" spans="1:19" hidden="1" x14ac:dyDescent="0.2">
      <c r="A238" s="162" t="str">
        <f>"FY"&amp;(YEAR(Table4_1[[#This Row],[Date]])-1)&amp;"/"&amp;(YEAR(Table4_1[[#This Row],[Date]])-2000)</f>
        <v>FY2022/23</v>
      </c>
      <c r="B238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8" s="162" t="str">
        <f>Table4_1[[#This Row],[Licensee]]&amp;" "&amp;Table4_1[[#This Row],[Licence]]</f>
        <v>Horizon Power EIRL2</v>
      </c>
      <c r="D238" s="162" t="str">
        <f t="shared" si="3"/>
        <v>FY2022/23_CCD27_Horizon Power EIRL2</v>
      </c>
      <c r="E238" s="164">
        <f>IF(ISNUMBER(Table4_1[[#This Row],[Value]]),Table4_1[[#This Row],[Value]],IF(ISNUMBER(Table4_1[[#This Row],[$ Value]]),Table4_1[[#This Row],[$ Value]],Table4_1[[#This Row],[% Value]]))</f>
        <v>0.14699999999999999</v>
      </c>
      <c r="G238" s="238">
        <v>45107</v>
      </c>
      <c r="H238">
        <v>4</v>
      </c>
      <c r="I238" t="s">
        <v>188</v>
      </c>
      <c r="J238" t="s">
        <v>195</v>
      </c>
      <c r="K238" t="s">
        <v>279</v>
      </c>
      <c r="L238" t="s">
        <v>297</v>
      </c>
      <c r="M238" t="s">
        <v>281</v>
      </c>
      <c r="N238" t="s">
        <v>308</v>
      </c>
      <c r="O238" t="s">
        <v>190</v>
      </c>
      <c r="P238"/>
      <c r="Q238">
        <v>0.14699999999999999</v>
      </c>
      <c r="R238"/>
      <c r="S238" t="s">
        <v>929</v>
      </c>
    </row>
    <row r="239" spans="1:19" hidden="1" x14ac:dyDescent="0.2">
      <c r="A239" s="162" t="str">
        <f>"FY"&amp;(YEAR(Table4_1[[#This Row],[Date]])-1)&amp;"/"&amp;(YEAR(Table4_1[[#This Row],[Date]])-2000)</f>
        <v>FY2023/24</v>
      </c>
      <c r="B239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9" s="162" t="str">
        <f>Table4_1[[#This Row],[Licensee]]&amp;" "&amp;Table4_1[[#This Row],[Licence]]</f>
        <v>Horizon Power EIRL2</v>
      </c>
      <c r="D239" s="162" t="str">
        <f t="shared" si="3"/>
        <v>FY2023/24_CCD27_Horizon Power EIRL2</v>
      </c>
      <c r="E239" s="164">
        <f>IF(ISNUMBER(Table4_1[[#This Row],[Value]]),Table4_1[[#This Row],[Value]],IF(ISNUMBER(Table4_1[[#This Row],[$ Value]]),Table4_1[[#This Row],[$ Value]],Table4_1[[#This Row],[% Value]]))</f>
        <v>0.11450381699999999</v>
      </c>
      <c r="G239" s="238">
        <v>45473</v>
      </c>
      <c r="H239">
        <v>4</v>
      </c>
      <c r="I239" t="s">
        <v>188</v>
      </c>
      <c r="J239" t="s">
        <v>195</v>
      </c>
      <c r="K239" t="s">
        <v>279</v>
      </c>
      <c r="L239" t="s">
        <v>297</v>
      </c>
      <c r="M239" t="s">
        <v>281</v>
      </c>
      <c r="N239" t="s">
        <v>308</v>
      </c>
      <c r="O239" t="s">
        <v>190</v>
      </c>
      <c r="P239"/>
      <c r="Q239">
        <v>0.11450381699999999</v>
      </c>
      <c r="R239"/>
      <c r="S239" t="s">
        <v>929</v>
      </c>
    </row>
    <row r="240" spans="1:19" hidden="1" x14ac:dyDescent="0.2">
      <c r="A240" s="162" t="str">
        <f>"FY"&amp;(YEAR(Table4_1[[#This Row],[Date]])-1)&amp;"/"&amp;(YEAR(Table4_1[[#This Row],[Date]])-2000)</f>
        <v>FY2013/14</v>
      </c>
      <c r="B240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0" s="162" t="str">
        <f>Table4_1[[#This Row],[Licensee]]&amp;" "&amp;Table4_1[[#This Row],[Licence]]</f>
        <v>Horizon Power EIRL2</v>
      </c>
      <c r="D240" s="162" t="str">
        <f t="shared" si="3"/>
        <v>FY2013/14_CCD28_Horizon Power EIRL2</v>
      </c>
      <c r="E240" s="164">
        <f>IF(ISNUMBER(Table4_1[[#This Row],[Value]]),Table4_1[[#This Row],[Value]],IF(ISNUMBER(Table4_1[[#This Row],[$ Value]]),Table4_1[[#This Row],[$ Value]],Table4_1[[#This Row],[% Value]]))</f>
        <v>168</v>
      </c>
      <c r="G240" s="238">
        <v>41820</v>
      </c>
      <c r="H240">
        <v>4</v>
      </c>
      <c r="I240" t="s">
        <v>188</v>
      </c>
      <c r="J240" t="s">
        <v>195</v>
      </c>
      <c r="K240" t="s">
        <v>279</v>
      </c>
      <c r="L240" t="s">
        <v>309</v>
      </c>
      <c r="M240" t="s">
        <v>295</v>
      </c>
      <c r="N240" t="s">
        <v>310</v>
      </c>
      <c r="O240" t="s">
        <v>191</v>
      </c>
      <c r="P240">
        <v>168</v>
      </c>
      <c r="Q240"/>
      <c r="R240"/>
      <c r="S240" t="s">
        <v>929</v>
      </c>
    </row>
    <row r="241" spans="1:19" hidden="1" x14ac:dyDescent="0.2">
      <c r="A241" s="162" t="str">
        <f>"FY"&amp;(YEAR(Table4_1[[#This Row],[Date]])-1)&amp;"/"&amp;(YEAR(Table4_1[[#This Row],[Date]])-2000)</f>
        <v>FY2014/15</v>
      </c>
      <c r="B241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1" s="162" t="str">
        <f>Table4_1[[#This Row],[Licensee]]&amp;" "&amp;Table4_1[[#This Row],[Licence]]</f>
        <v>Horizon Power EIRL2</v>
      </c>
      <c r="D241" s="162" t="str">
        <f t="shared" si="3"/>
        <v>FY2014/15_CCD28_Horizon Power EIRL2</v>
      </c>
      <c r="E241" s="164">
        <f>IF(ISNUMBER(Table4_1[[#This Row],[Value]]),Table4_1[[#This Row],[Value]],IF(ISNUMBER(Table4_1[[#This Row],[$ Value]]),Table4_1[[#This Row],[$ Value]],Table4_1[[#This Row],[% Value]]))</f>
        <v>27</v>
      </c>
      <c r="G241" s="238">
        <v>42185</v>
      </c>
      <c r="H241">
        <v>4</v>
      </c>
      <c r="I241" t="s">
        <v>188</v>
      </c>
      <c r="J241" t="s">
        <v>195</v>
      </c>
      <c r="K241" t="s">
        <v>279</v>
      </c>
      <c r="L241" t="s">
        <v>309</v>
      </c>
      <c r="M241" t="s">
        <v>295</v>
      </c>
      <c r="N241" t="s">
        <v>310</v>
      </c>
      <c r="O241" t="s">
        <v>191</v>
      </c>
      <c r="P241">
        <v>27</v>
      </c>
      <c r="Q241"/>
      <c r="R241"/>
      <c r="S241" t="s">
        <v>929</v>
      </c>
    </row>
    <row r="242" spans="1:19" hidden="1" x14ac:dyDescent="0.2">
      <c r="A242" s="162" t="str">
        <f>"FY"&amp;(YEAR(Table4_1[[#This Row],[Date]])-1)&amp;"/"&amp;(YEAR(Table4_1[[#This Row],[Date]])-2000)</f>
        <v>FY2015/16</v>
      </c>
      <c r="B242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2" s="162" t="str">
        <f>Table4_1[[#This Row],[Licensee]]&amp;" "&amp;Table4_1[[#This Row],[Licence]]</f>
        <v>Horizon Power EIRL2</v>
      </c>
      <c r="D242" s="162" t="str">
        <f t="shared" si="3"/>
        <v>FY2015/16_CCD28_Horizon Power EIRL2</v>
      </c>
      <c r="E242" s="164">
        <f>IF(ISNUMBER(Table4_1[[#This Row],[Value]]),Table4_1[[#This Row],[Value]],IF(ISNUMBER(Table4_1[[#This Row],[$ Value]]),Table4_1[[#This Row],[$ Value]],Table4_1[[#This Row],[% Value]]))</f>
        <v>40</v>
      </c>
      <c r="G242" s="238">
        <v>42551</v>
      </c>
      <c r="H242">
        <v>4</v>
      </c>
      <c r="I242" t="s">
        <v>188</v>
      </c>
      <c r="J242" t="s">
        <v>195</v>
      </c>
      <c r="K242" t="s">
        <v>279</v>
      </c>
      <c r="L242" t="s">
        <v>309</v>
      </c>
      <c r="M242" t="s">
        <v>295</v>
      </c>
      <c r="N242" t="s">
        <v>310</v>
      </c>
      <c r="O242" t="s">
        <v>191</v>
      </c>
      <c r="P242">
        <v>40</v>
      </c>
      <c r="Q242"/>
      <c r="R242"/>
      <c r="S242" t="s">
        <v>929</v>
      </c>
    </row>
    <row r="243" spans="1:19" hidden="1" x14ac:dyDescent="0.2">
      <c r="A243" s="162" t="str">
        <f>"FY"&amp;(YEAR(Table4_1[[#This Row],[Date]])-1)&amp;"/"&amp;(YEAR(Table4_1[[#This Row],[Date]])-2000)</f>
        <v>FY2016/17</v>
      </c>
      <c r="B243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3" s="162" t="str">
        <f>Table4_1[[#This Row],[Licensee]]&amp;" "&amp;Table4_1[[#This Row],[Licence]]</f>
        <v>Horizon Power EIRL2</v>
      </c>
      <c r="D243" s="162" t="str">
        <f t="shared" si="3"/>
        <v>FY2016/17_CCD28_Horizon Power EIRL2</v>
      </c>
      <c r="E243" s="164">
        <f>IF(ISNUMBER(Table4_1[[#This Row],[Value]]),Table4_1[[#This Row],[Value]],IF(ISNUMBER(Table4_1[[#This Row],[$ Value]]),Table4_1[[#This Row],[$ Value]],Table4_1[[#This Row],[% Value]]))</f>
        <v>46</v>
      </c>
      <c r="G243" s="238">
        <v>42916</v>
      </c>
      <c r="H243">
        <v>4</v>
      </c>
      <c r="I243" t="s">
        <v>188</v>
      </c>
      <c r="J243" t="s">
        <v>195</v>
      </c>
      <c r="K243" t="s">
        <v>279</v>
      </c>
      <c r="L243" t="s">
        <v>309</v>
      </c>
      <c r="M243" t="s">
        <v>295</v>
      </c>
      <c r="N243" t="s">
        <v>310</v>
      </c>
      <c r="O243" t="s">
        <v>191</v>
      </c>
      <c r="P243">
        <v>46</v>
      </c>
      <c r="Q243"/>
      <c r="R243"/>
      <c r="S243" t="s">
        <v>929</v>
      </c>
    </row>
    <row r="244" spans="1:19" hidden="1" x14ac:dyDescent="0.2">
      <c r="A244" s="162" t="str">
        <f>"FY"&amp;(YEAR(Table4_1[[#This Row],[Date]])-1)&amp;"/"&amp;(YEAR(Table4_1[[#This Row],[Date]])-2000)</f>
        <v>FY2017/18</v>
      </c>
      <c r="B244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4" s="162" t="str">
        <f>Table4_1[[#This Row],[Licensee]]&amp;" "&amp;Table4_1[[#This Row],[Licence]]</f>
        <v>Horizon Power EIRL2</v>
      </c>
      <c r="D244" s="162" t="str">
        <f t="shared" si="3"/>
        <v>FY2017/18_CCD28_Horizon Power EIRL2</v>
      </c>
      <c r="E244" s="164">
        <f>IF(ISNUMBER(Table4_1[[#This Row],[Value]]),Table4_1[[#This Row],[Value]],IF(ISNUMBER(Table4_1[[#This Row],[$ Value]]),Table4_1[[#This Row],[$ Value]],Table4_1[[#This Row],[% Value]]))</f>
        <v>52</v>
      </c>
      <c r="G244" s="238">
        <v>43281</v>
      </c>
      <c r="H244">
        <v>4</v>
      </c>
      <c r="I244" t="s">
        <v>188</v>
      </c>
      <c r="J244" t="s">
        <v>195</v>
      </c>
      <c r="K244" t="s">
        <v>279</v>
      </c>
      <c r="L244" t="s">
        <v>309</v>
      </c>
      <c r="M244" t="s">
        <v>295</v>
      </c>
      <c r="N244" t="s">
        <v>310</v>
      </c>
      <c r="O244" t="s">
        <v>191</v>
      </c>
      <c r="P244">
        <v>52</v>
      </c>
      <c r="Q244"/>
      <c r="R244"/>
      <c r="S244" t="s">
        <v>929</v>
      </c>
    </row>
    <row r="245" spans="1:19" hidden="1" x14ac:dyDescent="0.2">
      <c r="A245" s="162" t="str">
        <f>"FY"&amp;(YEAR(Table4_1[[#This Row],[Date]])-1)&amp;"/"&amp;(YEAR(Table4_1[[#This Row],[Date]])-2000)</f>
        <v>FY2018/19</v>
      </c>
      <c r="B245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5" s="162" t="str">
        <f>Table4_1[[#This Row],[Licensee]]&amp;" "&amp;Table4_1[[#This Row],[Licence]]</f>
        <v>Horizon Power EIRL2</v>
      </c>
      <c r="D245" s="162" t="str">
        <f t="shared" si="3"/>
        <v>FY2018/19_CCD28_Horizon Power EIRL2</v>
      </c>
      <c r="E245" s="164">
        <f>IF(ISNUMBER(Table4_1[[#This Row],[Value]]),Table4_1[[#This Row],[Value]],IF(ISNUMBER(Table4_1[[#This Row],[$ Value]]),Table4_1[[#This Row],[$ Value]],Table4_1[[#This Row],[% Value]]))</f>
        <v>69</v>
      </c>
      <c r="G245" s="238">
        <v>43646</v>
      </c>
      <c r="H245">
        <v>4</v>
      </c>
      <c r="I245" t="s">
        <v>188</v>
      </c>
      <c r="J245" t="s">
        <v>195</v>
      </c>
      <c r="K245" t="s">
        <v>279</v>
      </c>
      <c r="L245" t="s">
        <v>309</v>
      </c>
      <c r="M245" t="s">
        <v>295</v>
      </c>
      <c r="N245" t="s">
        <v>310</v>
      </c>
      <c r="O245" t="s">
        <v>191</v>
      </c>
      <c r="P245">
        <v>69</v>
      </c>
      <c r="Q245"/>
      <c r="R245"/>
      <c r="S245" t="s">
        <v>929</v>
      </c>
    </row>
    <row r="246" spans="1:19" hidden="1" x14ac:dyDescent="0.2">
      <c r="A246" s="162" t="str">
        <f>"FY"&amp;(YEAR(Table4_1[[#This Row],[Date]])-1)&amp;"/"&amp;(YEAR(Table4_1[[#This Row],[Date]])-2000)</f>
        <v>FY2019/20</v>
      </c>
      <c r="B246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6" s="162" t="str">
        <f>Table4_1[[#This Row],[Licensee]]&amp;" "&amp;Table4_1[[#This Row],[Licence]]</f>
        <v>Horizon Power EIRL2</v>
      </c>
      <c r="D246" s="162" t="str">
        <f t="shared" si="3"/>
        <v>FY2019/20_CCD28_Horizon Power EIRL2</v>
      </c>
      <c r="E246" s="164">
        <f>IF(ISNUMBER(Table4_1[[#This Row],[Value]]),Table4_1[[#This Row],[Value]],IF(ISNUMBER(Table4_1[[#This Row],[$ Value]]),Table4_1[[#This Row],[$ Value]],Table4_1[[#This Row],[% Value]]))</f>
        <v>49</v>
      </c>
      <c r="G246" s="238">
        <v>44012</v>
      </c>
      <c r="H246">
        <v>4</v>
      </c>
      <c r="I246" t="s">
        <v>188</v>
      </c>
      <c r="J246" t="s">
        <v>195</v>
      </c>
      <c r="K246" t="s">
        <v>279</v>
      </c>
      <c r="L246" t="s">
        <v>309</v>
      </c>
      <c r="M246" t="s">
        <v>295</v>
      </c>
      <c r="N246" t="s">
        <v>310</v>
      </c>
      <c r="O246" t="s">
        <v>191</v>
      </c>
      <c r="P246">
        <v>49</v>
      </c>
      <c r="Q246"/>
      <c r="R246"/>
      <c r="S246" t="s">
        <v>929</v>
      </c>
    </row>
    <row r="247" spans="1:19" hidden="1" x14ac:dyDescent="0.2">
      <c r="A247" s="162" t="str">
        <f>"FY"&amp;(YEAR(Table4_1[[#This Row],[Date]])-1)&amp;"/"&amp;(YEAR(Table4_1[[#This Row],[Date]])-2000)</f>
        <v>FY2020/21</v>
      </c>
      <c r="B247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7" s="162" t="str">
        <f>Table4_1[[#This Row],[Licensee]]&amp;" "&amp;Table4_1[[#This Row],[Licence]]</f>
        <v>Horizon Power EIRL2</v>
      </c>
      <c r="D247" s="162" t="str">
        <f t="shared" si="3"/>
        <v>FY2020/21_CCD28_Horizon Power EIRL2</v>
      </c>
      <c r="E247" s="164">
        <f>IF(ISNUMBER(Table4_1[[#This Row],[Value]]),Table4_1[[#This Row],[Value]],IF(ISNUMBER(Table4_1[[#This Row],[$ Value]]),Table4_1[[#This Row],[$ Value]],Table4_1[[#This Row],[% Value]]))</f>
        <v>29</v>
      </c>
      <c r="G247" s="238">
        <v>44377</v>
      </c>
      <c r="H247">
        <v>4</v>
      </c>
      <c r="I247" t="s">
        <v>188</v>
      </c>
      <c r="J247" t="s">
        <v>195</v>
      </c>
      <c r="K247" t="s">
        <v>279</v>
      </c>
      <c r="L247" t="s">
        <v>309</v>
      </c>
      <c r="M247" t="s">
        <v>295</v>
      </c>
      <c r="N247" t="s">
        <v>310</v>
      </c>
      <c r="O247" t="s">
        <v>191</v>
      </c>
      <c r="P247">
        <v>29</v>
      </c>
      <c r="Q247"/>
      <c r="R247"/>
      <c r="S247" t="s">
        <v>929</v>
      </c>
    </row>
    <row r="248" spans="1:19" hidden="1" x14ac:dyDescent="0.2">
      <c r="A248" s="162" t="str">
        <f>"FY"&amp;(YEAR(Table4_1[[#This Row],[Date]])-1)&amp;"/"&amp;(YEAR(Table4_1[[#This Row],[Date]])-2000)</f>
        <v>FY2021/22</v>
      </c>
      <c r="B248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8" s="162" t="str">
        <f>Table4_1[[#This Row],[Licensee]]&amp;" "&amp;Table4_1[[#This Row],[Licence]]</f>
        <v>Horizon Power EIRL2</v>
      </c>
      <c r="D248" s="162" t="str">
        <f t="shared" si="3"/>
        <v>FY2021/22_CCD28_Horizon Power EIRL2</v>
      </c>
      <c r="E248" s="164">
        <f>IF(ISNUMBER(Table4_1[[#This Row],[Value]]),Table4_1[[#This Row],[Value]],IF(ISNUMBER(Table4_1[[#This Row],[$ Value]]),Table4_1[[#This Row],[$ Value]],Table4_1[[#This Row],[% Value]]))</f>
        <v>50</v>
      </c>
      <c r="G248" s="238">
        <v>44742</v>
      </c>
      <c r="H248">
        <v>4</v>
      </c>
      <c r="I248" t="s">
        <v>188</v>
      </c>
      <c r="J248" t="s">
        <v>195</v>
      </c>
      <c r="K248" t="s">
        <v>279</v>
      </c>
      <c r="L248" t="s">
        <v>309</v>
      </c>
      <c r="M248" t="s">
        <v>295</v>
      </c>
      <c r="N248" t="s">
        <v>310</v>
      </c>
      <c r="O248" t="s">
        <v>191</v>
      </c>
      <c r="P248">
        <v>50</v>
      </c>
      <c r="Q248"/>
      <c r="R248"/>
      <c r="S248" t="s">
        <v>929</v>
      </c>
    </row>
    <row r="249" spans="1:19" hidden="1" x14ac:dyDescent="0.2">
      <c r="A249" s="162" t="str">
        <f>"FY"&amp;(YEAR(Table4_1[[#This Row],[Date]])-1)&amp;"/"&amp;(YEAR(Table4_1[[#This Row],[Date]])-2000)</f>
        <v>FY2022/23</v>
      </c>
      <c r="B249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49" s="162" t="str">
        <f>Table4_1[[#This Row],[Licensee]]&amp;" "&amp;Table4_1[[#This Row],[Licence]]</f>
        <v>Horizon Power EIRL2</v>
      </c>
      <c r="D249" s="162" t="str">
        <f t="shared" si="3"/>
        <v>FY2022/23_CCD28_Horizon Power EIRL2</v>
      </c>
      <c r="E249" s="164">
        <f>IF(ISNUMBER(Table4_1[[#This Row],[Value]]),Table4_1[[#This Row],[Value]],IF(ISNUMBER(Table4_1[[#This Row],[$ Value]]),Table4_1[[#This Row],[$ Value]],Table4_1[[#This Row],[% Value]]))</f>
        <v>23</v>
      </c>
      <c r="G249" s="238">
        <v>45107</v>
      </c>
      <c r="H249">
        <v>4</v>
      </c>
      <c r="I249" t="s">
        <v>188</v>
      </c>
      <c r="J249" t="s">
        <v>195</v>
      </c>
      <c r="K249" t="s">
        <v>279</v>
      </c>
      <c r="L249" t="s">
        <v>309</v>
      </c>
      <c r="M249" t="s">
        <v>295</v>
      </c>
      <c r="N249" t="s">
        <v>310</v>
      </c>
      <c r="O249" t="s">
        <v>191</v>
      </c>
      <c r="P249">
        <v>23</v>
      </c>
      <c r="Q249"/>
      <c r="R249"/>
      <c r="S249" t="s">
        <v>929</v>
      </c>
    </row>
    <row r="250" spans="1:19" hidden="1" x14ac:dyDescent="0.2">
      <c r="A250" s="162" t="str">
        <f>"FY"&amp;(YEAR(Table4_1[[#This Row],[Date]])-1)&amp;"/"&amp;(YEAR(Table4_1[[#This Row],[Date]])-2000)</f>
        <v>FY2023/24</v>
      </c>
      <c r="B250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50" s="162" t="str">
        <f>Table4_1[[#This Row],[Licensee]]&amp;" "&amp;Table4_1[[#This Row],[Licence]]</f>
        <v>Horizon Power EIRL2</v>
      </c>
      <c r="D250" s="162" t="str">
        <f t="shared" si="3"/>
        <v>FY2023/24_CCD28_Horizon Power EIRL2</v>
      </c>
      <c r="E250" s="164">
        <f>IF(ISNUMBER(Table4_1[[#This Row],[Value]]),Table4_1[[#This Row],[Value]],IF(ISNUMBER(Table4_1[[#This Row],[$ Value]]),Table4_1[[#This Row],[$ Value]],Table4_1[[#This Row],[% Value]]))</f>
        <v>30</v>
      </c>
      <c r="G250" s="238">
        <v>45473</v>
      </c>
      <c r="H250">
        <v>4</v>
      </c>
      <c r="I250" t="s">
        <v>188</v>
      </c>
      <c r="J250" t="s">
        <v>195</v>
      </c>
      <c r="K250" t="s">
        <v>279</v>
      </c>
      <c r="L250" t="s">
        <v>309</v>
      </c>
      <c r="M250" t="s">
        <v>295</v>
      </c>
      <c r="N250" t="s">
        <v>310</v>
      </c>
      <c r="O250" t="s">
        <v>191</v>
      </c>
      <c r="P250">
        <v>30</v>
      </c>
      <c r="Q250"/>
      <c r="R250"/>
      <c r="S250" t="s">
        <v>929</v>
      </c>
    </row>
    <row r="251" spans="1:19" hidden="1" x14ac:dyDescent="0.2">
      <c r="A251" s="162" t="str">
        <f>"FY"&amp;(YEAR(Table4_1[[#This Row],[Date]])-1)&amp;"/"&amp;(YEAR(Table4_1[[#This Row],[Date]])-2000)</f>
        <v>FY2024/25</v>
      </c>
      <c r="B251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51" s="162" t="str">
        <f>Table4_1[[#This Row],[Licensee]]&amp;" "&amp;Table4_1[[#This Row],[Licence]]</f>
        <v>Horizon Power EIRL2</v>
      </c>
      <c r="D251" s="162" t="str">
        <f t="shared" si="3"/>
        <v>FY2024/25_CCD28_Horizon Power EIRL2</v>
      </c>
      <c r="E251" s="164">
        <f>IF(ISNUMBER(Table4_1[[#This Row],[Value]]),Table4_1[[#This Row],[Value]],IF(ISNUMBER(Table4_1[[#This Row],[$ Value]]),Table4_1[[#This Row],[$ Value]],Table4_1[[#This Row],[% Value]]))</f>
        <v>25</v>
      </c>
      <c r="G251" s="238">
        <v>45838</v>
      </c>
      <c r="H251">
        <v>4</v>
      </c>
      <c r="I251" t="s">
        <v>188</v>
      </c>
      <c r="J251" t="s">
        <v>195</v>
      </c>
      <c r="K251" t="s">
        <v>279</v>
      </c>
      <c r="L251" t="s">
        <v>309</v>
      </c>
      <c r="M251" t="s">
        <v>295</v>
      </c>
      <c r="N251" t="s">
        <v>310</v>
      </c>
      <c r="O251" t="s">
        <v>191</v>
      </c>
      <c r="P251">
        <v>25</v>
      </c>
      <c r="Q251"/>
      <c r="R251"/>
      <c r="S251" t="s">
        <v>929</v>
      </c>
    </row>
    <row r="252" spans="1:19" hidden="1" x14ac:dyDescent="0.2">
      <c r="A252" s="162" t="str">
        <f>"FY"&amp;(YEAR(Table4_1[[#This Row],[Date]])-1)&amp;"/"&amp;(YEAR(Table4_1[[#This Row],[Date]])-2000)</f>
        <v>FY2013/14</v>
      </c>
      <c r="B252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2" s="162" t="str">
        <f>Table4_1[[#This Row],[Licensee]]&amp;" "&amp;Table4_1[[#This Row],[Licence]]</f>
        <v>Horizon Power EIRL2</v>
      </c>
      <c r="D252" s="162" t="str">
        <f t="shared" si="3"/>
        <v>FY2013/14_CCD29_Horizon Power EIRL2</v>
      </c>
      <c r="E252" s="164">
        <f>IF(ISNUMBER(Table4_1[[#This Row],[Value]]),Table4_1[[#This Row],[Value]],IF(ISNUMBER(Table4_1[[#This Row],[$ Value]]),Table4_1[[#This Row],[$ Value]],Table4_1[[#This Row],[% Value]]))</f>
        <v>8.3000000000000004E-2</v>
      </c>
      <c r="G252" s="238">
        <v>41820</v>
      </c>
      <c r="H252">
        <v>4</v>
      </c>
      <c r="I252" t="s">
        <v>188</v>
      </c>
      <c r="J252" t="s">
        <v>195</v>
      </c>
      <c r="K252" t="s">
        <v>279</v>
      </c>
      <c r="L252" t="s">
        <v>309</v>
      </c>
      <c r="M252" t="s">
        <v>295</v>
      </c>
      <c r="N252" t="s">
        <v>311</v>
      </c>
      <c r="O252" t="s">
        <v>190</v>
      </c>
      <c r="P252"/>
      <c r="Q252">
        <v>8.3000000000000004E-2</v>
      </c>
      <c r="R252"/>
      <c r="S252" t="s">
        <v>929</v>
      </c>
    </row>
    <row r="253" spans="1:19" hidden="1" x14ac:dyDescent="0.2">
      <c r="A253" s="162" t="str">
        <f>"FY"&amp;(YEAR(Table4_1[[#This Row],[Date]])-1)&amp;"/"&amp;(YEAR(Table4_1[[#This Row],[Date]])-2000)</f>
        <v>FY2014/15</v>
      </c>
      <c r="B253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3" s="162" t="str">
        <f>Table4_1[[#This Row],[Licensee]]&amp;" "&amp;Table4_1[[#This Row],[Licence]]</f>
        <v>Horizon Power EIRL2</v>
      </c>
      <c r="D253" s="162" t="str">
        <f t="shared" si="3"/>
        <v>FY2014/15_CCD29_Horizon Power EIRL2</v>
      </c>
      <c r="E253" s="164">
        <f>IF(ISNUMBER(Table4_1[[#This Row],[Value]]),Table4_1[[#This Row],[Value]],IF(ISNUMBER(Table4_1[[#This Row],[$ Value]]),Table4_1[[#This Row],[$ Value]],Table4_1[[#This Row],[% Value]]))</f>
        <v>0.153</v>
      </c>
      <c r="G253" s="238">
        <v>42185</v>
      </c>
      <c r="H253">
        <v>4</v>
      </c>
      <c r="I253" t="s">
        <v>188</v>
      </c>
      <c r="J253" t="s">
        <v>195</v>
      </c>
      <c r="K253" t="s">
        <v>279</v>
      </c>
      <c r="L253" t="s">
        <v>309</v>
      </c>
      <c r="M253" t="s">
        <v>295</v>
      </c>
      <c r="N253" t="s">
        <v>311</v>
      </c>
      <c r="O253" t="s">
        <v>190</v>
      </c>
      <c r="P253"/>
      <c r="Q253">
        <v>0.153</v>
      </c>
      <c r="R253"/>
      <c r="S253" t="s">
        <v>929</v>
      </c>
    </row>
    <row r="254" spans="1:19" hidden="1" x14ac:dyDescent="0.2">
      <c r="A254" s="162" t="str">
        <f>"FY"&amp;(YEAR(Table4_1[[#This Row],[Date]])-1)&amp;"/"&amp;(YEAR(Table4_1[[#This Row],[Date]])-2000)</f>
        <v>FY2015/16</v>
      </c>
      <c r="B254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4" s="162" t="str">
        <f>Table4_1[[#This Row],[Licensee]]&amp;" "&amp;Table4_1[[#This Row],[Licence]]</f>
        <v>Horizon Power EIRL2</v>
      </c>
      <c r="D254" s="162" t="str">
        <f t="shared" si="3"/>
        <v>FY2015/16_CCD29_Horizon Power EIRL2</v>
      </c>
      <c r="E254" s="164">
        <f>IF(ISNUMBER(Table4_1[[#This Row],[Value]]),Table4_1[[#This Row],[Value]],IF(ISNUMBER(Table4_1[[#This Row],[$ Value]]),Table4_1[[#This Row],[$ Value]],Table4_1[[#This Row],[% Value]]))</f>
        <v>0.219</v>
      </c>
      <c r="G254" s="238">
        <v>42551</v>
      </c>
      <c r="H254">
        <v>4</v>
      </c>
      <c r="I254" t="s">
        <v>188</v>
      </c>
      <c r="J254" t="s">
        <v>195</v>
      </c>
      <c r="K254" t="s">
        <v>279</v>
      </c>
      <c r="L254" t="s">
        <v>309</v>
      </c>
      <c r="M254" t="s">
        <v>295</v>
      </c>
      <c r="N254" t="s">
        <v>311</v>
      </c>
      <c r="O254" t="s">
        <v>190</v>
      </c>
      <c r="P254"/>
      <c r="Q254">
        <v>0.219</v>
      </c>
      <c r="R254"/>
      <c r="S254" t="s">
        <v>929</v>
      </c>
    </row>
    <row r="255" spans="1:19" hidden="1" x14ac:dyDescent="0.2">
      <c r="A255" s="162" t="str">
        <f>"FY"&amp;(YEAR(Table4_1[[#This Row],[Date]])-1)&amp;"/"&amp;(YEAR(Table4_1[[#This Row],[Date]])-2000)</f>
        <v>FY2016/17</v>
      </c>
      <c r="B255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5" s="162" t="str">
        <f>Table4_1[[#This Row],[Licensee]]&amp;" "&amp;Table4_1[[#This Row],[Licence]]</f>
        <v>Horizon Power EIRL2</v>
      </c>
      <c r="D255" s="162" t="str">
        <f t="shared" si="3"/>
        <v>FY2016/17_CCD29_Horizon Power EIRL2</v>
      </c>
      <c r="E255" s="164">
        <f>IF(ISNUMBER(Table4_1[[#This Row],[Value]]),Table4_1[[#This Row],[Value]],IF(ISNUMBER(Table4_1[[#This Row],[$ Value]]),Table4_1[[#This Row],[$ Value]],Table4_1[[#This Row],[% Value]]))</f>
        <v>0.185</v>
      </c>
      <c r="G255" s="238">
        <v>42916</v>
      </c>
      <c r="H255">
        <v>4</v>
      </c>
      <c r="I255" t="s">
        <v>188</v>
      </c>
      <c r="J255" t="s">
        <v>195</v>
      </c>
      <c r="K255" t="s">
        <v>279</v>
      </c>
      <c r="L255" t="s">
        <v>309</v>
      </c>
      <c r="M255" t="s">
        <v>295</v>
      </c>
      <c r="N255" t="s">
        <v>311</v>
      </c>
      <c r="O255" t="s">
        <v>190</v>
      </c>
      <c r="P255"/>
      <c r="Q255">
        <v>0.185</v>
      </c>
      <c r="R255"/>
      <c r="S255" t="s">
        <v>929</v>
      </c>
    </row>
    <row r="256" spans="1:19" hidden="1" x14ac:dyDescent="0.2">
      <c r="A256" s="162" t="str">
        <f>"FY"&amp;(YEAR(Table4_1[[#This Row],[Date]])-1)&amp;"/"&amp;(YEAR(Table4_1[[#This Row],[Date]])-2000)</f>
        <v>FY2017/18</v>
      </c>
      <c r="B256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6" s="162" t="str">
        <f>Table4_1[[#This Row],[Licensee]]&amp;" "&amp;Table4_1[[#This Row],[Licence]]</f>
        <v>Horizon Power EIRL2</v>
      </c>
      <c r="D256" s="162" t="str">
        <f t="shared" si="3"/>
        <v>FY2017/18_CCD29_Horizon Power EIRL2</v>
      </c>
      <c r="E256" s="164">
        <f>IF(ISNUMBER(Table4_1[[#This Row],[Value]]),Table4_1[[#This Row],[Value]],IF(ISNUMBER(Table4_1[[#This Row],[$ Value]]),Table4_1[[#This Row],[$ Value]],Table4_1[[#This Row],[% Value]]))</f>
        <v>0.19900000000000001</v>
      </c>
      <c r="G256" s="238">
        <v>43281</v>
      </c>
      <c r="H256">
        <v>4</v>
      </c>
      <c r="I256" t="s">
        <v>188</v>
      </c>
      <c r="J256" t="s">
        <v>195</v>
      </c>
      <c r="K256" t="s">
        <v>279</v>
      </c>
      <c r="L256" t="s">
        <v>309</v>
      </c>
      <c r="M256" t="s">
        <v>295</v>
      </c>
      <c r="N256" t="s">
        <v>311</v>
      </c>
      <c r="O256" t="s">
        <v>190</v>
      </c>
      <c r="P256"/>
      <c r="Q256">
        <v>0.19900000000000001</v>
      </c>
      <c r="R256"/>
      <c r="S256" t="s">
        <v>929</v>
      </c>
    </row>
    <row r="257" spans="1:19" hidden="1" x14ac:dyDescent="0.2">
      <c r="A257" s="162" t="str">
        <f>"FY"&amp;(YEAR(Table4_1[[#This Row],[Date]])-1)&amp;"/"&amp;(YEAR(Table4_1[[#This Row],[Date]])-2000)</f>
        <v>FY2018/19</v>
      </c>
      <c r="B257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7" s="162" t="str">
        <f>Table4_1[[#This Row],[Licensee]]&amp;" "&amp;Table4_1[[#This Row],[Licence]]</f>
        <v>Horizon Power EIRL2</v>
      </c>
      <c r="D257" s="162" t="str">
        <f t="shared" si="3"/>
        <v>FY2018/19_CCD29_Horizon Power EIRL2</v>
      </c>
      <c r="E257" s="164">
        <f>IF(ISNUMBER(Table4_1[[#This Row],[Value]]),Table4_1[[#This Row],[Value]],IF(ISNUMBER(Table4_1[[#This Row],[$ Value]]),Table4_1[[#This Row],[$ Value]],Table4_1[[#This Row],[% Value]]))</f>
        <v>0.19500000000000001</v>
      </c>
      <c r="G257" s="238">
        <v>43646</v>
      </c>
      <c r="H257">
        <v>4</v>
      </c>
      <c r="I257" t="s">
        <v>188</v>
      </c>
      <c r="J257" t="s">
        <v>195</v>
      </c>
      <c r="K257" t="s">
        <v>279</v>
      </c>
      <c r="L257" t="s">
        <v>309</v>
      </c>
      <c r="M257" t="s">
        <v>295</v>
      </c>
      <c r="N257" t="s">
        <v>311</v>
      </c>
      <c r="O257" t="s">
        <v>190</v>
      </c>
      <c r="P257"/>
      <c r="Q257">
        <v>0.19500000000000001</v>
      </c>
      <c r="R257"/>
      <c r="S257" t="s">
        <v>929</v>
      </c>
    </row>
    <row r="258" spans="1:19" hidden="1" x14ac:dyDescent="0.2">
      <c r="A258" s="162" t="str">
        <f>"FY"&amp;(YEAR(Table4_1[[#This Row],[Date]])-1)&amp;"/"&amp;(YEAR(Table4_1[[#This Row],[Date]])-2000)</f>
        <v>FY2019/20</v>
      </c>
      <c r="B258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8" s="162" t="str">
        <f>Table4_1[[#This Row],[Licensee]]&amp;" "&amp;Table4_1[[#This Row],[Licence]]</f>
        <v>Horizon Power EIRL2</v>
      </c>
      <c r="D258" s="162" t="str">
        <f t="shared" si="3"/>
        <v>FY2019/20_CCD29_Horizon Power EIRL2</v>
      </c>
      <c r="E258" s="164">
        <f>IF(ISNUMBER(Table4_1[[#This Row],[Value]]),Table4_1[[#This Row],[Value]],IF(ISNUMBER(Table4_1[[#This Row],[$ Value]]),Table4_1[[#This Row],[$ Value]],Table4_1[[#This Row],[% Value]]))</f>
        <v>0.19</v>
      </c>
      <c r="G258" s="238">
        <v>44012</v>
      </c>
      <c r="H258">
        <v>4</v>
      </c>
      <c r="I258" t="s">
        <v>188</v>
      </c>
      <c r="J258" t="s">
        <v>195</v>
      </c>
      <c r="K258" t="s">
        <v>279</v>
      </c>
      <c r="L258" t="s">
        <v>309</v>
      </c>
      <c r="M258" t="s">
        <v>295</v>
      </c>
      <c r="N258" t="s">
        <v>311</v>
      </c>
      <c r="O258" t="s">
        <v>190</v>
      </c>
      <c r="P258"/>
      <c r="Q258">
        <v>0.19</v>
      </c>
      <c r="R258"/>
      <c r="S258" t="s">
        <v>929</v>
      </c>
    </row>
    <row r="259" spans="1:19" hidden="1" x14ac:dyDescent="0.2">
      <c r="A259" s="162" t="str">
        <f>"FY"&amp;(YEAR(Table4_1[[#This Row],[Date]])-1)&amp;"/"&amp;(YEAR(Table4_1[[#This Row],[Date]])-2000)</f>
        <v>FY2020/21</v>
      </c>
      <c r="B259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59" s="162" t="str">
        <f>Table4_1[[#This Row],[Licensee]]&amp;" "&amp;Table4_1[[#This Row],[Licence]]</f>
        <v>Horizon Power EIRL2</v>
      </c>
      <c r="D259" s="162" t="str">
        <f t="shared" ref="D259:D322" si="4">A259&amp;"_"&amp;B259&amp;"_"&amp;C259</f>
        <v>FY2020/21_CCD29_Horizon Power EIRL2</v>
      </c>
      <c r="E259" s="164">
        <f>IF(ISNUMBER(Table4_1[[#This Row],[Value]]),Table4_1[[#This Row],[Value]],IF(ISNUMBER(Table4_1[[#This Row],[$ Value]]),Table4_1[[#This Row],[$ Value]],Table4_1[[#This Row],[% Value]]))</f>
        <v>0.13300000000000001</v>
      </c>
      <c r="G259" s="238">
        <v>44377</v>
      </c>
      <c r="H259">
        <v>4</v>
      </c>
      <c r="I259" t="s">
        <v>188</v>
      </c>
      <c r="J259" t="s">
        <v>195</v>
      </c>
      <c r="K259" t="s">
        <v>279</v>
      </c>
      <c r="L259" t="s">
        <v>309</v>
      </c>
      <c r="M259" t="s">
        <v>295</v>
      </c>
      <c r="N259" t="s">
        <v>311</v>
      </c>
      <c r="O259" t="s">
        <v>190</v>
      </c>
      <c r="P259"/>
      <c r="Q259">
        <v>0.13300000000000001</v>
      </c>
      <c r="R259"/>
      <c r="S259" t="s">
        <v>929</v>
      </c>
    </row>
    <row r="260" spans="1:19" hidden="1" x14ac:dyDescent="0.2">
      <c r="A260" s="162" t="str">
        <f>"FY"&amp;(YEAR(Table4_1[[#This Row],[Date]])-1)&amp;"/"&amp;(YEAR(Table4_1[[#This Row],[Date]])-2000)</f>
        <v>FY2021/22</v>
      </c>
      <c r="B260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60" s="162" t="str">
        <f>Table4_1[[#This Row],[Licensee]]&amp;" "&amp;Table4_1[[#This Row],[Licence]]</f>
        <v>Horizon Power EIRL2</v>
      </c>
      <c r="D260" s="162" t="str">
        <f t="shared" si="4"/>
        <v>FY2021/22_CCD29_Horizon Power EIRL2</v>
      </c>
      <c r="E260" s="164">
        <f>IF(ISNUMBER(Table4_1[[#This Row],[Value]]),Table4_1[[#This Row],[Value]],IF(ISNUMBER(Table4_1[[#This Row],[$ Value]]),Table4_1[[#This Row],[$ Value]],Table4_1[[#This Row],[% Value]]))</f>
        <v>0.20799999999999999</v>
      </c>
      <c r="G260" s="238">
        <v>44742</v>
      </c>
      <c r="H260">
        <v>4</v>
      </c>
      <c r="I260" t="s">
        <v>188</v>
      </c>
      <c r="J260" t="s">
        <v>195</v>
      </c>
      <c r="K260" t="s">
        <v>279</v>
      </c>
      <c r="L260" t="s">
        <v>309</v>
      </c>
      <c r="M260" t="s">
        <v>295</v>
      </c>
      <c r="N260" t="s">
        <v>311</v>
      </c>
      <c r="O260" t="s">
        <v>190</v>
      </c>
      <c r="P260"/>
      <c r="Q260">
        <v>0.20799999999999999</v>
      </c>
      <c r="R260"/>
      <c r="S260" t="s">
        <v>929</v>
      </c>
    </row>
    <row r="261" spans="1:19" hidden="1" x14ac:dyDescent="0.2">
      <c r="A261" s="162" t="str">
        <f>"FY"&amp;(YEAR(Table4_1[[#This Row],[Date]])-1)&amp;"/"&amp;(YEAR(Table4_1[[#This Row],[Date]])-2000)</f>
        <v>FY2022/23</v>
      </c>
      <c r="B261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61" s="162" t="str">
        <f>Table4_1[[#This Row],[Licensee]]&amp;" "&amp;Table4_1[[#This Row],[Licence]]</f>
        <v>Horizon Power EIRL2</v>
      </c>
      <c r="D261" s="162" t="str">
        <f t="shared" si="4"/>
        <v>FY2022/23_CCD29_Horizon Power EIRL2</v>
      </c>
      <c r="E261" s="164">
        <f>IF(ISNUMBER(Table4_1[[#This Row],[Value]]),Table4_1[[#This Row],[Value]],IF(ISNUMBER(Table4_1[[#This Row],[$ Value]]),Table4_1[[#This Row],[$ Value]],Table4_1[[#This Row],[% Value]]))</f>
        <v>0.124</v>
      </c>
      <c r="G261" s="238">
        <v>45107</v>
      </c>
      <c r="H261">
        <v>4</v>
      </c>
      <c r="I261" t="s">
        <v>188</v>
      </c>
      <c r="J261" t="s">
        <v>195</v>
      </c>
      <c r="K261" t="s">
        <v>279</v>
      </c>
      <c r="L261" t="s">
        <v>309</v>
      </c>
      <c r="M261" t="s">
        <v>295</v>
      </c>
      <c r="N261" t="s">
        <v>311</v>
      </c>
      <c r="O261" t="s">
        <v>190</v>
      </c>
      <c r="P261"/>
      <c r="Q261">
        <v>0.124</v>
      </c>
      <c r="R261"/>
      <c r="S261" t="s">
        <v>929</v>
      </c>
    </row>
    <row r="262" spans="1:19" hidden="1" x14ac:dyDescent="0.2">
      <c r="A262" s="162" t="str">
        <f>"FY"&amp;(YEAR(Table4_1[[#This Row],[Date]])-1)&amp;"/"&amp;(YEAR(Table4_1[[#This Row],[Date]])-2000)</f>
        <v>FY2023/24</v>
      </c>
      <c r="B262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62" s="162" t="str">
        <f>Table4_1[[#This Row],[Licensee]]&amp;" "&amp;Table4_1[[#This Row],[Licence]]</f>
        <v>Horizon Power EIRL2</v>
      </c>
      <c r="D262" s="162" t="str">
        <f t="shared" si="4"/>
        <v>FY2023/24_CCD29_Horizon Power EIRL2</v>
      </c>
      <c r="E262" s="164">
        <f>IF(ISNUMBER(Table4_1[[#This Row],[Value]]),Table4_1[[#This Row],[Value]],IF(ISNUMBER(Table4_1[[#This Row],[$ Value]]),Table4_1[[#This Row],[$ Value]],Table4_1[[#This Row],[% Value]]))</f>
        <v>0.133928571</v>
      </c>
      <c r="G262" s="238">
        <v>45473</v>
      </c>
      <c r="H262">
        <v>4</v>
      </c>
      <c r="I262" t="s">
        <v>188</v>
      </c>
      <c r="J262" t="s">
        <v>195</v>
      </c>
      <c r="K262" t="s">
        <v>279</v>
      </c>
      <c r="L262" t="s">
        <v>309</v>
      </c>
      <c r="M262" t="s">
        <v>295</v>
      </c>
      <c r="N262" t="s">
        <v>311</v>
      </c>
      <c r="O262" t="s">
        <v>190</v>
      </c>
      <c r="P262"/>
      <c r="Q262">
        <v>0.133928571</v>
      </c>
      <c r="R262"/>
      <c r="S262" t="s">
        <v>929</v>
      </c>
    </row>
    <row r="263" spans="1:19" hidden="1" x14ac:dyDescent="0.2">
      <c r="A263" s="162" t="str">
        <f>"FY"&amp;(YEAR(Table4_1[[#This Row],[Date]])-1)&amp;"/"&amp;(YEAR(Table4_1[[#This Row],[Date]])-2000)</f>
        <v>FY2013/14</v>
      </c>
      <c r="B263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3" s="162" t="str">
        <f>Table4_1[[#This Row],[Licensee]]&amp;" "&amp;Table4_1[[#This Row],[Licence]]</f>
        <v>Horizon Power EIRL2</v>
      </c>
      <c r="D263" s="162" t="str">
        <f t="shared" si="4"/>
        <v>FY2013/14_CCD3_Horizon Power EIRL2</v>
      </c>
      <c r="E263" s="164">
        <f>IF(ISNUMBER(Table4_1[[#This Row],[Value]]),Table4_1[[#This Row],[Value]],IF(ISNUMBER(Table4_1[[#This Row],[$ Value]]),Table4_1[[#This Row],[$ Value]],Table4_1[[#This Row],[% Value]]))</f>
        <v>7.8655700000000005E-3</v>
      </c>
      <c r="G263" s="238">
        <v>41820</v>
      </c>
      <c r="H263">
        <v>4</v>
      </c>
      <c r="I263" t="s">
        <v>188</v>
      </c>
      <c r="J263" t="s">
        <v>195</v>
      </c>
      <c r="K263" t="s">
        <v>13</v>
      </c>
      <c r="L263"/>
      <c r="M263" t="s">
        <v>16</v>
      </c>
      <c r="N263" t="s">
        <v>312</v>
      </c>
      <c r="O263" t="s">
        <v>190</v>
      </c>
      <c r="P263"/>
      <c r="Q263">
        <v>7.8655700000000005E-3</v>
      </c>
      <c r="R263"/>
      <c r="S263" t="s">
        <v>929</v>
      </c>
    </row>
    <row r="264" spans="1:19" hidden="1" x14ac:dyDescent="0.2">
      <c r="A264" s="162" t="str">
        <f>"FY"&amp;(YEAR(Table4_1[[#This Row],[Date]])-1)&amp;"/"&amp;(YEAR(Table4_1[[#This Row],[Date]])-2000)</f>
        <v>FY2014/15</v>
      </c>
      <c r="B264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4" s="162" t="str">
        <f>Table4_1[[#This Row],[Licensee]]&amp;" "&amp;Table4_1[[#This Row],[Licence]]</f>
        <v>Horizon Power EIRL2</v>
      </c>
      <c r="D264" s="162" t="str">
        <f t="shared" si="4"/>
        <v>FY2014/15_CCD3_Horizon Power EIRL2</v>
      </c>
      <c r="E264" s="164">
        <f>IF(ISNUMBER(Table4_1[[#This Row],[Value]]),Table4_1[[#This Row],[Value]],IF(ISNUMBER(Table4_1[[#This Row],[$ Value]]),Table4_1[[#This Row],[$ Value]],Table4_1[[#This Row],[% Value]]))</f>
        <v>1.0152283999999999E-2</v>
      </c>
      <c r="G264" s="238">
        <v>42185</v>
      </c>
      <c r="H264">
        <v>4</v>
      </c>
      <c r="I264" t="s">
        <v>188</v>
      </c>
      <c r="J264" t="s">
        <v>195</v>
      </c>
      <c r="K264" t="s">
        <v>13</v>
      </c>
      <c r="L264"/>
      <c r="M264" t="s">
        <v>16</v>
      </c>
      <c r="N264" t="s">
        <v>312</v>
      </c>
      <c r="O264" t="s">
        <v>190</v>
      </c>
      <c r="P264"/>
      <c r="Q264">
        <v>1.0152283999999999E-2</v>
      </c>
      <c r="R264"/>
      <c r="S264" t="s">
        <v>929</v>
      </c>
    </row>
    <row r="265" spans="1:19" hidden="1" x14ac:dyDescent="0.2">
      <c r="A265" s="162" t="str">
        <f>"FY"&amp;(YEAR(Table4_1[[#This Row],[Date]])-1)&amp;"/"&amp;(YEAR(Table4_1[[#This Row],[Date]])-2000)</f>
        <v>FY2015/16</v>
      </c>
      <c r="B265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5" s="162" t="str">
        <f>Table4_1[[#This Row],[Licensee]]&amp;" "&amp;Table4_1[[#This Row],[Licence]]</f>
        <v>Horizon Power EIRL2</v>
      </c>
      <c r="D265" s="162" t="str">
        <f t="shared" si="4"/>
        <v>FY2015/16_CCD3_Horizon Power EIRL2</v>
      </c>
      <c r="E265" s="164">
        <f>IF(ISNUMBER(Table4_1[[#This Row],[Value]]),Table4_1[[#This Row],[Value]],IF(ISNUMBER(Table4_1[[#This Row],[$ Value]]),Table4_1[[#This Row],[$ Value]],Table4_1[[#This Row],[% Value]]))</f>
        <v>2.3255810000000002E-3</v>
      </c>
      <c r="G265" s="238">
        <v>42551</v>
      </c>
      <c r="H265">
        <v>4</v>
      </c>
      <c r="I265" t="s">
        <v>188</v>
      </c>
      <c r="J265" t="s">
        <v>195</v>
      </c>
      <c r="K265" t="s">
        <v>13</v>
      </c>
      <c r="L265"/>
      <c r="M265" t="s">
        <v>16</v>
      </c>
      <c r="N265" t="s">
        <v>312</v>
      </c>
      <c r="O265" t="s">
        <v>190</v>
      </c>
      <c r="P265"/>
      <c r="Q265">
        <v>2.3255810000000002E-3</v>
      </c>
      <c r="R265"/>
      <c r="S265" t="s">
        <v>929</v>
      </c>
    </row>
    <row r="266" spans="1:19" hidden="1" x14ac:dyDescent="0.2">
      <c r="A266" s="162" t="str">
        <f>"FY"&amp;(YEAR(Table4_1[[#This Row],[Date]])-1)&amp;"/"&amp;(YEAR(Table4_1[[#This Row],[Date]])-2000)</f>
        <v>FY2016/17</v>
      </c>
      <c r="B266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6" s="162" t="str">
        <f>Table4_1[[#This Row],[Licensee]]&amp;" "&amp;Table4_1[[#This Row],[Licence]]</f>
        <v>Horizon Power EIRL2</v>
      </c>
      <c r="D266" s="162" t="str">
        <f t="shared" si="4"/>
        <v>FY2016/17_CCD3_Horizon Power EIRL2</v>
      </c>
      <c r="E266" s="164">
        <f>IF(ISNUMBER(Table4_1[[#This Row],[Value]]),Table4_1[[#This Row],[Value]],IF(ISNUMBER(Table4_1[[#This Row],[$ Value]]),Table4_1[[#This Row],[$ Value]],Table4_1[[#This Row],[% Value]]))</f>
        <v>0</v>
      </c>
      <c r="G266" s="238">
        <v>42916</v>
      </c>
      <c r="H266">
        <v>4</v>
      </c>
      <c r="I266" t="s">
        <v>188</v>
      </c>
      <c r="J266" t="s">
        <v>195</v>
      </c>
      <c r="K266" t="s">
        <v>13</v>
      </c>
      <c r="L266"/>
      <c r="M266" t="s">
        <v>16</v>
      </c>
      <c r="N266" t="s">
        <v>312</v>
      </c>
      <c r="O266" t="s">
        <v>190</v>
      </c>
      <c r="P266"/>
      <c r="Q266">
        <v>0</v>
      </c>
      <c r="R266"/>
      <c r="S266" t="s">
        <v>929</v>
      </c>
    </row>
    <row r="267" spans="1:19" hidden="1" x14ac:dyDescent="0.2">
      <c r="A267" s="162" t="str">
        <f>"FY"&amp;(YEAR(Table4_1[[#This Row],[Date]])-1)&amp;"/"&amp;(YEAR(Table4_1[[#This Row],[Date]])-2000)</f>
        <v>FY2017/18</v>
      </c>
      <c r="B267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7" s="162" t="str">
        <f>Table4_1[[#This Row],[Licensee]]&amp;" "&amp;Table4_1[[#This Row],[Licence]]</f>
        <v>Horizon Power EIRL2</v>
      </c>
      <c r="D267" s="162" t="str">
        <f t="shared" si="4"/>
        <v>FY2017/18_CCD3_Horizon Power EIRL2</v>
      </c>
      <c r="E267" s="164">
        <f>IF(ISNUMBER(Table4_1[[#This Row],[Value]]),Table4_1[[#This Row],[Value]],IF(ISNUMBER(Table4_1[[#This Row],[$ Value]]),Table4_1[[#This Row],[$ Value]],Table4_1[[#This Row],[% Value]]))</f>
        <v>0</v>
      </c>
      <c r="G267" s="238">
        <v>43281</v>
      </c>
      <c r="H267">
        <v>4</v>
      </c>
      <c r="I267" t="s">
        <v>188</v>
      </c>
      <c r="J267" t="s">
        <v>195</v>
      </c>
      <c r="K267" t="s">
        <v>13</v>
      </c>
      <c r="L267"/>
      <c r="M267" t="s">
        <v>16</v>
      </c>
      <c r="N267" t="s">
        <v>312</v>
      </c>
      <c r="O267" t="s">
        <v>190</v>
      </c>
      <c r="P267"/>
      <c r="Q267">
        <v>0</v>
      </c>
      <c r="R267"/>
      <c r="S267" t="s">
        <v>929</v>
      </c>
    </row>
    <row r="268" spans="1:19" hidden="1" x14ac:dyDescent="0.2">
      <c r="A268" s="162" t="str">
        <f>"FY"&amp;(YEAR(Table4_1[[#This Row],[Date]])-1)&amp;"/"&amp;(YEAR(Table4_1[[#This Row],[Date]])-2000)</f>
        <v>FY2018/19</v>
      </c>
      <c r="B268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8" s="162" t="str">
        <f>Table4_1[[#This Row],[Licensee]]&amp;" "&amp;Table4_1[[#This Row],[Licence]]</f>
        <v>Horizon Power EIRL2</v>
      </c>
      <c r="D268" s="162" t="str">
        <f t="shared" si="4"/>
        <v>FY2018/19_CCD3_Horizon Power EIRL2</v>
      </c>
      <c r="E268" s="164">
        <f>IF(ISNUMBER(Table4_1[[#This Row],[Value]]),Table4_1[[#This Row],[Value]],IF(ISNUMBER(Table4_1[[#This Row],[$ Value]]),Table4_1[[#This Row],[$ Value]],Table4_1[[#This Row],[% Value]]))</f>
        <v>0</v>
      </c>
      <c r="G268" s="238">
        <v>43646</v>
      </c>
      <c r="H268">
        <v>4</v>
      </c>
      <c r="I268" t="s">
        <v>188</v>
      </c>
      <c r="J268" t="s">
        <v>195</v>
      </c>
      <c r="K268" t="s">
        <v>13</v>
      </c>
      <c r="L268"/>
      <c r="M268" t="s">
        <v>16</v>
      </c>
      <c r="N268" t="s">
        <v>312</v>
      </c>
      <c r="O268" t="s">
        <v>190</v>
      </c>
      <c r="P268"/>
      <c r="Q268">
        <v>0</v>
      </c>
      <c r="R268"/>
      <c r="S268" t="s">
        <v>929</v>
      </c>
    </row>
    <row r="269" spans="1:19" hidden="1" x14ac:dyDescent="0.2">
      <c r="A269" s="162" t="str">
        <f>"FY"&amp;(YEAR(Table4_1[[#This Row],[Date]])-1)&amp;"/"&amp;(YEAR(Table4_1[[#This Row],[Date]])-2000)</f>
        <v>FY2019/20</v>
      </c>
      <c r="B269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69" s="162" t="str">
        <f>Table4_1[[#This Row],[Licensee]]&amp;" "&amp;Table4_1[[#This Row],[Licence]]</f>
        <v>Horizon Power EIRL2</v>
      </c>
      <c r="D269" s="162" t="str">
        <f t="shared" si="4"/>
        <v>FY2019/20_CCD3_Horizon Power EIRL2</v>
      </c>
      <c r="E269" s="164">
        <f>IF(ISNUMBER(Table4_1[[#This Row],[Value]]),Table4_1[[#This Row],[Value]],IF(ISNUMBER(Table4_1[[#This Row],[$ Value]]),Table4_1[[#This Row],[$ Value]],Table4_1[[#This Row],[% Value]]))</f>
        <v>0</v>
      </c>
      <c r="G269" s="238">
        <v>44012</v>
      </c>
      <c r="H269">
        <v>4</v>
      </c>
      <c r="I269" t="s">
        <v>188</v>
      </c>
      <c r="J269" t="s">
        <v>195</v>
      </c>
      <c r="K269" t="s">
        <v>13</v>
      </c>
      <c r="L269"/>
      <c r="M269" t="s">
        <v>16</v>
      </c>
      <c r="N269" t="s">
        <v>312</v>
      </c>
      <c r="O269" t="s">
        <v>190</v>
      </c>
      <c r="P269"/>
      <c r="Q269">
        <v>0</v>
      </c>
      <c r="R269"/>
      <c r="S269" t="s">
        <v>929</v>
      </c>
    </row>
    <row r="270" spans="1:19" hidden="1" x14ac:dyDescent="0.2">
      <c r="A270" s="162" t="str">
        <f>"FY"&amp;(YEAR(Table4_1[[#This Row],[Date]])-1)&amp;"/"&amp;(YEAR(Table4_1[[#This Row],[Date]])-2000)</f>
        <v>FY2020/21</v>
      </c>
      <c r="B270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70" s="162" t="str">
        <f>Table4_1[[#This Row],[Licensee]]&amp;" "&amp;Table4_1[[#This Row],[Licence]]</f>
        <v>Horizon Power EIRL2</v>
      </c>
      <c r="D270" s="162" t="str">
        <f t="shared" si="4"/>
        <v>FY2020/21_CCD3_Horizon Power EIRL2</v>
      </c>
      <c r="E270" s="164">
        <f>IF(ISNUMBER(Table4_1[[#This Row],[Value]]),Table4_1[[#This Row],[Value]],IF(ISNUMBER(Table4_1[[#This Row],[$ Value]]),Table4_1[[#This Row],[$ Value]],Table4_1[[#This Row],[% Value]]))</f>
        <v>1.2E-2</v>
      </c>
      <c r="G270" s="238">
        <v>44377</v>
      </c>
      <c r="H270">
        <v>4</v>
      </c>
      <c r="I270" t="s">
        <v>188</v>
      </c>
      <c r="J270" t="s">
        <v>195</v>
      </c>
      <c r="K270" t="s">
        <v>13</v>
      </c>
      <c r="L270"/>
      <c r="M270" t="s">
        <v>16</v>
      </c>
      <c r="N270" t="s">
        <v>312</v>
      </c>
      <c r="O270" t="s">
        <v>190</v>
      </c>
      <c r="P270"/>
      <c r="Q270">
        <v>1.2E-2</v>
      </c>
      <c r="R270"/>
      <c r="S270" t="s">
        <v>929</v>
      </c>
    </row>
    <row r="271" spans="1:19" hidden="1" x14ac:dyDescent="0.2">
      <c r="A271" s="162" t="str">
        <f>"FY"&amp;(YEAR(Table4_1[[#This Row],[Date]])-1)&amp;"/"&amp;(YEAR(Table4_1[[#This Row],[Date]])-2000)</f>
        <v>FY2021/22</v>
      </c>
      <c r="B271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71" s="162" t="str">
        <f>Table4_1[[#This Row],[Licensee]]&amp;" "&amp;Table4_1[[#This Row],[Licence]]</f>
        <v>Horizon Power EIRL2</v>
      </c>
      <c r="D271" s="162" t="str">
        <f t="shared" si="4"/>
        <v>FY2021/22_CCD3_Horizon Power EIRL2</v>
      </c>
      <c r="E271" s="164">
        <f>IF(ISNUMBER(Table4_1[[#This Row],[Value]]),Table4_1[[#This Row],[Value]],IF(ISNUMBER(Table4_1[[#This Row],[$ Value]]),Table4_1[[#This Row],[$ Value]],Table4_1[[#This Row],[% Value]]))</f>
        <v>0</v>
      </c>
      <c r="G271" s="238">
        <v>44742</v>
      </c>
      <c r="H271">
        <v>4</v>
      </c>
      <c r="I271" t="s">
        <v>188</v>
      </c>
      <c r="J271" t="s">
        <v>195</v>
      </c>
      <c r="K271" t="s">
        <v>13</v>
      </c>
      <c r="L271"/>
      <c r="M271" t="s">
        <v>16</v>
      </c>
      <c r="N271" t="s">
        <v>312</v>
      </c>
      <c r="O271" t="s">
        <v>190</v>
      </c>
      <c r="P271"/>
      <c r="Q271">
        <v>0</v>
      </c>
      <c r="R271"/>
      <c r="S271" t="s">
        <v>929</v>
      </c>
    </row>
    <row r="272" spans="1:19" hidden="1" x14ac:dyDescent="0.2">
      <c r="A272" s="162" t="str">
        <f>"FY"&amp;(YEAR(Table4_1[[#This Row],[Date]])-1)&amp;"/"&amp;(YEAR(Table4_1[[#This Row],[Date]])-2000)</f>
        <v>FY2022/23</v>
      </c>
      <c r="B272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72" s="162" t="str">
        <f>Table4_1[[#This Row],[Licensee]]&amp;" "&amp;Table4_1[[#This Row],[Licence]]</f>
        <v>Horizon Power EIRL2</v>
      </c>
      <c r="D272" s="162" t="str">
        <f t="shared" si="4"/>
        <v>FY2022/23_CCD3_Horizon Power EIRL2</v>
      </c>
      <c r="E272" s="164">
        <f>IF(ISNUMBER(Table4_1[[#This Row],[Value]]),Table4_1[[#This Row],[Value]],IF(ISNUMBER(Table4_1[[#This Row],[$ Value]]),Table4_1[[#This Row],[$ Value]],Table4_1[[#This Row],[% Value]]))</f>
        <v>7.0000000000000001E-3</v>
      </c>
      <c r="G272" s="238">
        <v>45107</v>
      </c>
      <c r="H272">
        <v>4</v>
      </c>
      <c r="I272" t="s">
        <v>188</v>
      </c>
      <c r="J272" t="s">
        <v>195</v>
      </c>
      <c r="K272" t="s">
        <v>13</v>
      </c>
      <c r="L272"/>
      <c r="M272" t="s">
        <v>16</v>
      </c>
      <c r="N272" t="s">
        <v>312</v>
      </c>
      <c r="O272" t="s">
        <v>190</v>
      </c>
      <c r="P272"/>
      <c r="Q272">
        <v>7.0000000000000001E-3</v>
      </c>
      <c r="R272"/>
      <c r="S272" t="s">
        <v>929</v>
      </c>
    </row>
    <row r="273" spans="1:19" hidden="1" x14ac:dyDescent="0.2">
      <c r="A273" s="162" t="str">
        <f>"FY"&amp;(YEAR(Table4_1[[#This Row],[Date]])-1)&amp;"/"&amp;(YEAR(Table4_1[[#This Row],[Date]])-2000)</f>
        <v>FY2023/24</v>
      </c>
      <c r="B273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73" s="162" t="str">
        <f>Table4_1[[#This Row],[Licensee]]&amp;" "&amp;Table4_1[[#This Row],[Licence]]</f>
        <v>Horizon Power EIRL2</v>
      </c>
      <c r="D273" s="162" t="str">
        <f t="shared" si="4"/>
        <v>FY2023/24_CCD3_Horizon Power EIRL2</v>
      </c>
      <c r="E273" s="164">
        <f>IF(ISNUMBER(Table4_1[[#This Row],[Value]]),Table4_1[[#This Row],[Value]],IF(ISNUMBER(Table4_1[[#This Row],[$ Value]]),Table4_1[[#This Row],[$ Value]],Table4_1[[#This Row],[% Value]]))</f>
        <v>0</v>
      </c>
      <c r="G273" s="238">
        <v>45473</v>
      </c>
      <c r="H273">
        <v>4</v>
      </c>
      <c r="I273" t="s">
        <v>188</v>
      </c>
      <c r="J273" t="s">
        <v>195</v>
      </c>
      <c r="K273" t="s">
        <v>13</v>
      </c>
      <c r="L273"/>
      <c r="M273" t="s">
        <v>16</v>
      </c>
      <c r="N273" t="s">
        <v>312</v>
      </c>
      <c r="O273" t="s">
        <v>190</v>
      </c>
      <c r="P273"/>
      <c r="Q273">
        <v>0</v>
      </c>
      <c r="R273"/>
      <c r="S273" t="s">
        <v>929</v>
      </c>
    </row>
    <row r="274" spans="1:19" hidden="1" x14ac:dyDescent="0.2">
      <c r="A274" s="162" t="str">
        <f>"FY"&amp;(YEAR(Table4_1[[#This Row],[Date]])-1)&amp;"/"&amp;(YEAR(Table4_1[[#This Row],[Date]])-2000)</f>
        <v>FY2013/14</v>
      </c>
      <c r="B274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4" s="162" t="str">
        <f>Table4_1[[#This Row],[Licensee]]&amp;" "&amp;Table4_1[[#This Row],[Licence]]</f>
        <v>Horizon Power EIRL2</v>
      </c>
      <c r="D274" s="162" t="str">
        <f t="shared" si="4"/>
        <v>FY2013/14_CCD30_Horizon Power EIRL2</v>
      </c>
      <c r="E274" s="164">
        <f>IF(ISNUMBER(Table4_1[[#This Row],[Value]]),Table4_1[[#This Row],[Value]],IF(ISNUMBER(Table4_1[[#This Row],[$ Value]]),Table4_1[[#This Row],[$ Value]],Table4_1[[#This Row],[% Value]]))</f>
        <v>8325</v>
      </c>
      <c r="G274" s="238">
        <v>41820</v>
      </c>
      <c r="H274">
        <v>4</v>
      </c>
      <c r="I274" t="s">
        <v>188</v>
      </c>
      <c r="J274" t="s">
        <v>195</v>
      </c>
      <c r="K274" t="s">
        <v>279</v>
      </c>
      <c r="L274" t="s">
        <v>313</v>
      </c>
      <c r="M274" t="s">
        <v>281</v>
      </c>
      <c r="N274" t="s">
        <v>314</v>
      </c>
      <c r="O274" t="s">
        <v>191</v>
      </c>
      <c r="P274">
        <v>8325</v>
      </c>
      <c r="Q274"/>
      <c r="R274"/>
      <c r="S274" t="s">
        <v>929</v>
      </c>
    </row>
    <row r="275" spans="1:19" hidden="1" x14ac:dyDescent="0.2">
      <c r="A275" s="162" t="str">
        <f>"FY"&amp;(YEAR(Table4_1[[#This Row],[Date]])-1)&amp;"/"&amp;(YEAR(Table4_1[[#This Row],[Date]])-2000)</f>
        <v>FY2014/15</v>
      </c>
      <c r="B275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5" s="162" t="str">
        <f>Table4_1[[#This Row],[Licensee]]&amp;" "&amp;Table4_1[[#This Row],[Licence]]</f>
        <v>Horizon Power EIRL2</v>
      </c>
      <c r="D275" s="162" t="str">
        <f t="shared" si="4"/>
        <v>FY2014/15_CCD30_Horizon Power EIRL2</v>
      </c>
      <c r="E275" s="164">
        <f>IF(ISNUMBER(Table4_1[[#This Row],[Value]]),Table4_1[[#This Row],[Value]],IF(ISNUMBER(Table4_1[[#This Row],[$ Value]]),Table4_1[[#This Row],[$ Value]],Table4_1[[#This Row],[% Value]]))</f>
        <v>8022</v>
      </c>
      <c r="G275" s="238">
        <v>42185</v>
      </c>
      <c r="H275">
        <v>4</v>
      </c>
      <c r="I275" t="s">
        <v>188</v>
      </c>
      <c r="J275" t="s">
        <v>195</v>
      </c>
      <c r="K275" t="s">
        <v>279</v>
      </c>
      <c r="L275" t="s">
        <v>313</v>
      </c>
      <c r="M275" t="s">
        <v>281</v>
      </c>
      <c r="N275" t="s">
        <v>314</v>
      </c>
      <c r="O275" t="s">
        <v>191</v>
      </c>
      <c r="P275">
        <v>8022</v>
      </c>
      <c r="Q275"/>
      <c r="R275"/>
      <c r="S275" t="s">
        <v>929</v>
      </c>
    </row>
    <row r="276" spans="1:19" hidden="1" x14ac:dyDescent="0.2">
      <c r="A276" s="162" t="str">
        <f>"FY"&amp;(YEAR(Table4_1[[#This Row],[Date]])-1)&amp;"/"&amp;(YEAR(Table4_1[[#This Row],[Date]])-2000)</f>
        <v>FY2015/16</v>
      </c>
      <c r="B276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6" s="162" t="str">
        <f>Table4_1[[#This Row],[Licensee]]&amp;" "&amp;Table4_1[[#This Row],[Licence]]</f>
        <v>Horizon Power EIRL2</v>
      </c>
      <c r="D276" s="162" t="str">
        <f t="shared" si="4"/>
        <v>FY2015/16_CCD30_Horizon Power EIRL2</v>
      </c>
      <c r="E276" s="164">
        <f>IF(ISNUMBER(Table4_1[[#This Row],[Value]]),Table4_1[[#This Row],[Value]],IF(ISNUMBER(Table4_1[[#This Row],[$ Value]]),Table4_1[[#This Row],[$ Value]],Table4_1[[#This Row],[% Value]]))</f>
        <v>8332</v>
      </c>
      <c r="G276" s="238">
        <v>42551</v>
      </c>
      <c r="H276">
        <v>4</v>
      </c>
      <c r="I276" t="s">
        <v>188</v>
      </c>
      <c r="J276" t="s">
        <v>195</v>
      </c>
      <c r="K276" t="s">
        <v>279</v>
      </c>
      <c r="L276" t="s">
        <v>313</v>
      </c>
      <c r="M276" t="s">
        <v>281</v>
      </c>
      <c r="N276" t="s">
        <v>314</v>
      </c>
      <c r="O276" t="s">
        <v>191</v>
      </c>
      <c r="P276">
        <v>8332</v>
      </c>
      <c r="Q276"/>
      <c r="R276"/>
      <c r="S276" t="s">
        <v>929</v>
      </c>
    </row>
    <row r="277" spans="1:19" hidden="1" x14ac:dyDescent="0.2">
      <c r="A277" s="162" t="str">
        <f>"FY"&amp;(YEAR(Table4_1[[#This Row],[Date]])-1)&amp;"/"&amp;(YEAR(Table4_1[[#This Row],[Date]])-2000)</f>
        <v>FY2016/17</v>
      </c>
      <c r="B277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7" s="162" t="str">
        <f>Table4_1[[#This Row],[Licensee]]&amp;" "&amp;Table4_1[[#This Row],[Licence]]</f>
        <v>Horizon Power EIRL2</v>
      </c>
      <c r="D277" s="162" t="str">
        <f t="shared" si="4"/>
        <v>FY2016/17_CCD30_Horizon Power EIRL2</v>
      </c>
      <c r="E277" s="164">
        <f>IF(ISNUMBER(Table4_1[[#This Row],[Value]]),Table4_1[[#This Row],[Value]],IF(ISNUMBER(Table4_1[[#This Row],[$ Value]]),Table4_1[[#This Row],[$ Value]],Table4_1[[#This Row],[% Value]]))</f>
        <v>8066</v>
      </c>
      <c r="G277" s="238">
        <v>42916</v>
      </c>
      <c r="H277">
        <v>4</v>
      </c>
      <c r="I277" t="s">
        <v>188</v>
      </c>
      <c r="J277" t="s">
        <v>195</v>
      </c>
      <c r="K277" t="s">
        <v>279</v>
      </c>
      <c r="L277" t="s">
        <v>313</v>
      </c>
      <c r="M277" t="s">
        <v>281</v>
      </c>
      <c r="N277" t="s">
        <v>314</v>
      </c>
      <c r="O277" t="s">
        <v>191</v>
      </c>
      <c r="P277">
        <v>8066</v>
      </c>
      <c r="Q277"/>
      <c r="R277"/>
      <c r="S277" t="s">
        <v>929</v>
      </c>
    </row>
    <row r="278" spans="1:19" hidden="1" x14ac:dyDescent="0.2">
      <c r="A278" s="162" t="str">
        <f>"FY"&amp;(YEAR(Table4_1[[#This Row],[Date]])-1)&amp;"/"&amp;(YEAR(Table4_1[[#This Row],[Date]])-2000)</f>
        <v>FY2017/18</v>
      </c>
      <c r="B278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8" s="162" t="str">
        <f>Table4_1[[#This Row],[Licensee]]&amp;" "&amp;Table4_1[[#This Row],[Licence]]</f>
        <v>Horizon Power EIRL2</v>
      </c>
      <c r="D278" s="162" t="str">
        <f t="shared" si="4"/>
        <v>FY2017/18_CCD30_Horizon Power EIRL2</v>
      </c>
      <c r="E278" s="164">
        <f>IF(ISNUMBER(Table4_1[[#This Row],[Value]]),Table4_1[[#This Row],[Value]],IF(ISNUMBER(Table4_1[[#This Row],[$ Value]]),Table4_1[[#This Row],[$ Value]],Table4_1[[#This Row],[% Value]]))</f>
        <v>7866</v>
      </c>
      <c r="G278" s="238">
        <v>43281</v>
      </c>
      <c r="H278">
        <v>4</v>
      </c>
      <c r="I278" t="s">
        <v>188</v>
      </c>
      <c r="J278" t="s">
        <v>195</v>
      </c>
      <c r="K278" t="s">
        <v>279</v>
      </c>
      <c r="L278" t="s">
        <v>313</v>
      </c>
      <c r="M278" t="s">
        <v>281</v>
      </c>
      <c r="N278" t="s">
        <v>314</v>
      </c>
      <c r="O278" t="s">
        <v>191</v>
      </c>
      <c r="P278">
        <v>7866</v>
      </c>
      <c r="Q278"/>
      <c r="R278"/>
      <c r="S278" t="s">
        <v>929</v>
      </c>
    </row>
    <row r="279" spans="1:19" hidden="1" x14ac:dyDescent="0.2">
      <c r="A279" s="162" t="str">
        <f>"FY"&amp;(YEAR(Table4_1[[#This Row],[Date]])-1)&amp;"/"&amp;(YEAR(Table4_1[[#This Row],[Date]])-2000)</f>
        <v>FY2018/19</v>
      </c>
      <c r="B279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79" s="162" t="str">
        <f>Table4_1[[#This Row],[Licensee]]&amp;" "&amp;Table4_1[[#This Row],[Licence]]</f>
        <v>Horizon Power EIRL2</v>
      </c>
      <c r="D279" s="162" t="str">
        <f t="shared" si="4"/>
        <v>FY2018/19_CCD30_Horizon Power EIRL2</v>
      </c>
      <c r="E279" s="164">
        <f>IF(ISNUMBER(Table4_1[[#This Row],[Value]]),Table4_1[[#This Row],[Value]],IF(ISNUMBER(Table4_1[[#This Row],[$ Value]]),Table4_1[[#This Row],[$ Value]],Table4_1[[#This Row],[% Value]]))</f>
        <v>7672</v>
      </c>
      <c r="G279" s="238">
        <v>43646</v>
      </c>
      <c r="H279">
        <v>4</v>
      </c>
      <c r="I279" t="s">
        <v>188</v>
      </c>
      <c r="J279" t="s">
        <v>195</v>
      </c>
      <c r="K279" t="s">
        <v>279</v>
      </c>
      <c r="L279" t="s">
        <v>313</v>
      </c>
      <c r="M279" t="s">
        <v>281</v>
      </c>
      <c r="N279" t="s">
        <v>314</v>
      </c>
      <c r="O279" t="s">
        <v>191</v>
      </c>
      <c r="P279">
        <v>7672</v>
      </c>
      <c r="Q279"/>
      <c r="R279"/>
      <c r="S279" t="s">
        <v>929</v>
      </c>
    </row>
    <row r="280" spans="1:19" hidden="1" x14ac:dyDescent="0.2">
      <c r="A280" s="162" t="str">
        <f>"FY"&amp;(YEAR(Table4_1[[#This Row],[Date]])-1)&amp;"/"&amp;(YEAR(Table4_1[[#This Row],[Date]])-2000)</f>
        <v>FY2019/20</v>
      </c>
      <c r="B280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0" s="162" t="str">
        <f>Table4_1[[#This Row],[Licensee]]&amp;" "&amp;Table4_1[[#This Row],[Licence]]</f>
        <v>Horizon Power EIRL2</v>
      </c>
      <c r="D280" s="162" t="str">
        <f t="shared" si="4"/>
        <v>FY2019/20_CCD30_Horizon Power EIRL2</v>
      </c>
      <c r="E280" s="164">
        <f>IF(ISNUMBER(Table4_1[[#This Row],[Value]]),Table4_1[[#This Row],[Value]],IF(ISNUMBER(Table4_1[[#This Row],[$ Value]]),Table4_1[[#This Row],[$ Value]],Table4_1[[#This Row],[% Value]]))</f>
        <v>7501</v>
      </c>
      <c r="G280" s="238">
        <v>44012</v>
      </c>
      <c r="H280">
        <v>4</v>
      </c>
      <c r="I280" t="s">
        <v>188</v>
      </c>
      <c r="J280" t="s">
        <v>195</v>
      </c>
      <c r="K280" t="s">
        <v>279</v>
      </c>
      <c r="L280" t="s">
        <v>313</v>
      </c>
      <c r="M280" t="s">
        <v>281</v>
      </c>
      <c r="N280" t="s">
        <v>314</v>
      </c>
      <c r="O280" t="s">
        <v>191</v>
      </c>
      <c r="P280">
        <v>7501</v>
      </c>
      <c r="Q280"/>
      <c r="R280"/>
      <c r="S280" t="s">
        <v>929</v>
      </c>
    </row>
    <row r="281" spans="1:19" hidden="1" x14ac:dyDescent="0.2">
      <c r="A281" s="162" t="str">
        <f>"FY"&amp;(YEAR(Table4_1[[#This Row],[Date]])-1)&amp;"/"&amp;(YEAR(Table4_1[[#This Row],[Date]])-2000)</f>
        <v>FY2020/21</v>
      </c>
      <c r="B281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1" s="162" t="str">
        <f>Table4_1[[#This Row],[Licensee]]&amp;" "&amp;Table4_1[[#This Row],[Licence]]</f>
        <v>Horizon Power EIRL2</v>
      </c>
      <c r="D281" s="162" t="str">
        <f t="shared" si="4"/>
        <v>FY2020/21_CCD30_Horizon Power EIRL2</v>
      </c>
      <c r="E281" s="164">
        <f>IF(ISNUMBER(Table4_1[[#This Row],[Value]]),Table4_1[[#This Row],[Value]],IF(ISNUMBER(Table4_1[[#This Row],[$ Value]]),Table4_1[[#This Row],[$ Value]],Table4_1[[#This Row],[% Value]]))</f>
        <v>7684</v>
      </c>
      <c r="G281" s="238">
        <v>44377</v>
      </c>
      <c r="H281">
        <v>4</v>
      </c>
      <c r="I281" t="s">
        <v>188</v>
      </c>
      <c r="J281" t="s">
        <v>195</v>
      </c>
      <c r="K281" t="s">
        <v>279</v>
      </c>
      <c r="L281" t="s">
        <v>313</v>
      </c>
      <c r="M281" t="s">
        <v>281</v>
      </c>
      <c r="N281" t="s">
        <v>314</v>
      </c>
      <c r="O281" t="s">
        <v>191</v>
      </c>
      <c r="P281">
        <v>7684</v>
      </c>
      <c r="Q281"/>
      <c r="R281"/>
      <c r="S281" t="s">
        <v>929</v>
      </c>
    </row>
    <row r="282" spans="1:19" hidden="1" x14ac:dyDescent="0.2">
      <c r="A282" s="162" t="str">
        <f>"FY"&amp;(YEAR(Table4_1[[#This Row],[Date]])-1)&amp;"/"&amp;(YEAR(Table4_1[[#This Row],[Date]])-2000)</f>
        <v>FY2021/22</v>
      </c>
      <c r="B282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2" s="162" t="str">
        <f>Table4_1[[#This Row],[Licensee]]&amp;" "&amp;Table4_1[[#This Row],[Licence]]</f>
        <v>Horizon Power EIRL2</v>
      </c>
      <c r="D282" s="162" t="str">
        <f t="shared" si="4"/>
        <v>FY2021/22_CCD30_Horizon Power EIRL2</v>
      </c>
      <c r="E282" s="164">
        <f>IF(ISNUMBER(Table4_1[[#This Row],[Value]]),Table4_1[[#This Row],[Value]],IF(ISNUMBER(Table4_1[[#This Row],[$ Value]]),Table4_1[[#This Row],[$ Value]],Table4_1[[#This Row],[% Value]]))</f>
        <v>7684</v>
      </c>
      <c r="G282" s="238">
        <v>44742</v>
      </c>
      <c r="H282">
        <v>4</v>
      </c>
      <c r="I282" t="s">
        <v>188</v>
      </c>
      <c r="J282" t="s">
        <v>195</v>
      </c>
      <c r="K282" t="s">
        <v>279</v>
      </c>
      <c r="L282" t="s">
        <v>313</v>
      </c>
      <c r="M282" t="s">
        <v>281</v>
      </c>
      <c r="N282" t="s">
        <v>314</v>
      </c>
      <c r="O282" t="s">
        <v>191</v>
      </c>
      <c r="P282">
        <v>7684</v>
      </c>
      <c r="Q282"/>
      <c r="R282"/>
      <c r="S282" t="s">
        <v>929</v>
      </c>
    </row>
    <row r="283" spans="1:19" hidden="1" x14ac:dyDescent="0.2">
      <c r="A283" s="162" t="str">
        <f>"FY"&amp;(YEAR(Table4_1[[#This Row],[Date]])-1)&amp;"/"&amp;(YEAR(Table4_1[[#This Row],[Date]])-2000)</f>
        <v>FY2022/23</v>
      </c>
      <c r="B283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3" s="162" t="str">
        <f>Table4_1[[#This Row],[Licensee]]&amp;" "&amp;Table4_1[[#This Row],[Licence]]</f>
        <v>Horizon Power EIRL2</v>
      </c>
      <c r="D283" s="162" t="str">
        <f t="shared" si="4"/>
        <v>FY2022/23_CCD30_Horizon Power EIRL2</v>
      </c>
      <c r="E283" s="164">
        <f>IF(ISNUMBER(Table4_1[[#This Row],[Value]]),Table4_1[[#This Row],[Value]],IF(ISNUMBER(Table4_1[[#This Row],[$ Value]]),Table4_1[[#This Row],[$ Value]],Table4_1[[#This Row],[% Value]]))</f>
        <v>7672</v>
      </c>
      <c r="G283" s="238">
        <v>45107</v>
      </c>
      <c r="H283">
        <v>4</v>
      </c>
      <c r="I283" t="s">
        <v>188</v>
      </c>
      <c r="J283" t="s">
        <v>195</v>
      </c>
      <c r="K283" t="s">
        <v>279</v>
      </c>
      <c r="L283" t="s">
        <v>313</v>
      </c>
      <c r="M283" t="s">
        <v>281</v>
      </c>
      <c r="N283" t="s">
        <v>314</v>
      </c>
      <c r="O283" t="s">
        <v>191</v>
      </c>
      <c r="P283">
        <v>7672</v>
      </c>
      <c r="Q283"/>
      <c r="R283"/>
      <c r="S283" t="s">
        <v>929</v>
      </c>
    </row>
    <row r="284" spans="1:19" hidden="1" x14ac:dyDescent="0.2">
      <c r="A284" s="162" t="str">
        <f>"FY"&amp;(YEAR(Table4_1[[#This Row],[Date]])-1)&amp;"/"&amp;(YEAR(Table4_1[[#This Row],[Date]])-2000)</f>
        <v>FY2023/24</v>
      </c>
      <c r="B284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4" s="162" t="str">
        <f>Table4_1[[#This Row],[Licensee]]&amp;" "&amp;Table4_1[[#This Row],[Licence]]</f>
        <v>Horizon Power EIRL2</v>
      </c>
      <c r="D284" s="162" t="str">
        <f t="shared" si="4"/>
        <v>FY2023/24_CCD30_Horizon Power EIRL2</v>
      </c>
      <c r="E284" s="164">
        <f>IF(ISNUMBER(Table4_1[[#This Row],[Value]]),Table4_1[[#This Row],[Value]],IF(ISNUMBER(Table4_1[[#This Row],[$ Value]]),Table4_1[[#This Row],[$ Value]],Table4_1[[#This Row],[% Value]]))</f>
        <v>7782</v>
      </c>
      <c r="G284" s="238">
        <v>45473</v>
      </c>
      <c r="H284">
        <v>4</v>
      </c>
      <c r="I284" t="s">
        <v>188</v>
      </c>
      <c r="J284" t="s">
        <v>195</v>
      </c>
      <c r="K284" t="s">
        <v>279</v>
      </c>
      <c r="L284" t="s">
        <v>313</v>
      </c>
      <c r="M284" t="s">
        <v>281</v>
      </c>
      <c r="N284" t="s">
        <v>314</v>
      </c>
      <c r="O284" t="s">
        <v>191</v>
      </c>
      <c r="P284">
        <v>7782</v>
      </c>
      <c r="Q284"/>
      <c r="R284"/>
      <c r="S284" t="s">
        <v>929</v>
      </c>
    </row>
    <row r="285" spans="1:19" hidden="1" x14ac:dyDescent="0.2">
      <c r="A285" s="162" t="str">
        <f>"FY"&amp;(YEAR(Table4_1[[#This Row],[Date]])-1)&amp;"/"&amp;(YEAR(Table4_1[[#This Row],[Date]])-2000)</f>
        <v>FY2024/25</v>
      </c>
      <c r="B285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85" s="162" t="str">
        <f>Table4_1[[#This Row],[Licensee]]&amp;" "&amp;Table4_1[[#This Row],[Licence]]</f>
        <v>Horizon Power EIRL2</v>
      </c>
      <c r="D285" s="162" t="str">
        <f t="shared" si="4"/>
        <v>FY2024/25_CCD30_Horizon Power EIRL2</v>
      </c>
      <c r="E285" s="164">
        <f>IF(ISNUMBER(Table4_1[[#This Row],[Value]]),Table4_1[[#This Row],[Value]],IF(ISNUMBER(Table4_1[[#This Row],[$ Value]]),Table4_1[[#This Row],[$ Value]],Table4_1[[#This Row],[% Value]]))</f>
        <v>7892</v>
      </c>
      <c r="G285" s="238">
        <v>45838</v>
      </c>
      <c r="H285">
        <v>4</v>
      </c>
      <c r="I285" t="s">
        <v>188</v>
      </c>
      <c r="J285" t="s">
        <v>195</v>
      </c>
      <c r="K285" t="s">
        <v>279</v>
      </c>
      <c r="L285" t="s">
        <v>313</v>
      </c>
      <c r="M285" t="s">
        <v>281</v>
      </c>
      <c r="N285" t="s">
        <v>314</v>
      </c>
      <c r="O285" t="s">
        <v>191</v>
      </c>
      <c r="P285">
        <v>7892</v>
      </c>
      <c r="Q285"/>
      <c r="R285"/>
      <c r="S285" t="s">
        <v>929</v>
      </c>
    </row>
    <row r="286" spans="1:19" hidden="1" x14ac:dyDescent="0.2">
      <c r="A286" s="162" t="str">
        <f>"FY"&amp;(YEAR(Table4_1[[#This Row],[Date]])-1)&amp;"/"&amp;(YEAR(Table4_1[[#This Row],[Date]])-2000)</f>
        <v>FY2013/14</v>
      </c>
      <c r="B286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86" s="162" t="str">
        <f>Table4_1[[#This Row],[Licensee]]&amp;" "&amp;Table4_1[[#This Row],[Licence]]</f>
        <v>Horizon Power EIRL2</v>
      </c>
      <c r="D286" s="162" t="str">
        <f t="shared" si="4"/>
        <v>FY2013/14_CCD31_Horizon Power EIRL2</v>
      </c>
      <c r="E286" s="164">
        <f>IF(ISNUMBER(Table4_1[[#This Row],[Value]]),Table4_1[[#This Row],[Value]],IF(ISNUMBER(Table4_1[[#This Row],[$ Value]]),Table4_1[[#This Row],[$ Value]],Table4_1[[#This Row],[% Value]]))</f>
        <v>10331</v>
      </c>
      <c r="G286" s="238">
        <v>41820</v>
      </c>
      <c r="H286">
        <v>4</v>
      </c>
      <c r="I286" t="s">
        <v>188</v>
      </c>
      <c r="J286" t="s">
        <v>195</v>
      </c>
      <c r="K286" t="s">
        <v>279</v>
      </c>
      <c r="L286" t="s">
        <v>313</v>
      </c>
      <c r="M286" t="s">
        <v>295</v>
      </c>
      <c r="N286" t="s">
        <v>315</v>
      </c>
      <c r="O286" t="s">
        <v>191</v>
      </c>
      <c r="P286">
        <v>10331</v>
      </c>
      <c r="Q286"/>
      <c r="R286"/>
      <c r="S286" t="s">
        <v>929</v>
      </c>
    </row>
    <row r="287" spans="1:19" hidden="1" x14ac:dyDescent="0.2">
      <c r="A287" s="162" t="str">
        <f>"FY"&amp;(YEAR(Table4_1[[#This Row],[Date]])-1)&amp;"/"&amp;(YEAR(Table4_1[[#This Row],[Date]])-2000)</f>
        <v>FY2014/15</v>
      </c>
      <c r="B287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87" s="162" t="str">
        <f>Table4_1[[#This Row],[Licensee]]&amp;" "&amp;Table4_1[[#This Row],[Licence]]</f>
        <v>Horizon Power EIRL2</v>
      </c>
      <c r="D287" s="162" t="str">
        <f t="shared" si="4"/>
        <v>FY2014/15_CCD31_Horizon Power EIRL2</v>
      </c>
      <c r="E287" s="164">
        <f>IF(ISNUMBER(Table4_1[[#This Row],[Value]]),Table4_1[[#This Row],[Value]],IF(ISNUMBER(Table4_1[[#This Row],[$ Value]]),Table4_1[[#This Row],[$ Value]],Table4_1[[#This Row],[% Value]]))</f>
        <v>11298</v>
      </c>
      <c r="G287" s="238">
        <v>42185</v>
      </c>
      <c r="H287">
        <v>4</v>
      </c>
      <c r="I287" t="s">
        <v>188</v>
      </c>
      <c r="J287" t="s">
        <v>195</v>
      </c>
      <c r="K287" t="s">
        <v>279</v>
      </c>
      <c r="L287" t="s">
        <v>313</v>
      </c>
      <c r="M287" t="s">
        <v>295</v>
      </c>
      <c r="N287" t="s">
        <v>315</v>
      </c>
      <c r="O287" t="s">
        <v>191</v>
      </c>
      <c r="P287">
        <v>11298</v>
      </c>
      <c r="Q287"/>
      <c r="R287"/>
      <c r="S287" t="s">
        <v>929</v>
      </c>
    </row>
    <row r="288" spans="1:19" hidden="1" x14ac:dyDescent="0.2">
      <c r="A288" s="162" t="str">
        <f>"FY"&amp;(YEAR(Table4_1[[#This Row],[Date]])-1)&amp;"/"&amp;(YEAR(Table4_1[[#This Row],[Date]])-2000)</f>
        <v>FY2015/16</v>
      </c>
      <c r="B288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88" s="162" t="str">
        <f>Table4_1[[#This Row],[Licensee]]&amp;" "&amp;Table4_1[[#This Row],[Licence]]</f>
        <v>Horizon Power EIRL2</v>
      </c>
      <c r="D288" s="162" t="str">
        <f t="shared" si="4"/>
        <v>FY2015/16_CCD31_Horizon Power EIRL2</v>
      </c>
      <c r="E288" s="164">
        <f>IF(ISNUMBER(Table4_1[[#This Row],[Value]]),Table4_1[[#This Row],[Value]],IF(ISNUMBER(Table4_1[[#This Row],[$ Value]]),Table4_1[[#This Row],[$ Value]],Table4_1[[#This Row],[% Value]]))</f>
        <v>11007</v>
      </c>
      <c r="G288" s="238">
        <v>42551</v>
      </c>
      <c r="H288">
        <v>4</v>
      </c>
      <c r="I288" t="s">
        <v>188</v>
      </c>
      <c r="J288" t="s">
        <v>195</v>
      </c>
      <c r="K288" t="s">
        <v>279</v>
      </c>
      <c r="L288" t="s">
        <v>313</v>
      </c>
      <c r="M288" t="s">
        <v>295</v>
      </c>
      <c r="N288" t="s">
        <v>315</v>
      </c>
      <c r="O288" t="s">
        <v>191</v>
      </c>
      <c r="P288">
        <v>11007</v>
      </c>
      <c r="Q288"/>
      <c r="R288"/>
      <c r="S288" t="s">
        <v>929</v>
      </c>
    </row>
    <row r="289" spans="1:19" hidden="1" x14ac:dyDescent="0.2">
      <c r="A289" s="162" t="str">
        <f>"FY"&amp;(YEAR(Table4_1[[#This Row],[Date]])-1)&amp;"/"&amp;(YEAR(Table4_1[[#This Row],[Date]])-2000)</f>
        <v>FY2016/17</v>
      </c>
      <c r="B289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89" s="162" t="str">
        <f>Table4_1[[#This Row],[Licensee]]&amp;" "&amp;Table4_1[[#This Row],[Licence]]</f>
        <v>Horizon Power EIRL2</v>
      </c>
      <c r="D289" s="162" t="str">
        <f t="shared" si="4"/>
        <v>FY2016/17_CCD31_Horizon Power EIRL2</v>
      </c>
      <c r="E289" s="164">
        <f>IF(ISNUMBER(Table4_1[[#This Row],[Value]]),Table4_1[[#This Row],[Value]],IF(ISNUMBER(Table4_1[[#This Row],[$ Value]]),Table4_1[[#This Row],[$ Value]],Table4_1[[#This Row],[% Value]]))</f>
        <v>11255</v>
      </c>
      <c r="G289" s="238">
        <v>42916</v>
      </c>
      <c r="H289">
        <v>4</v>
      </c>
      <c r="I289" t="s">
        <v>188</v>
      </c>
      <c r="J289" t="s">
        <v>195</v>
      </c>
      <c r="K289" t="s">
        <v>279</v>
      </c>
      <c r="L289" t="s">
        <v>313</v>
      </c>
      <c r="M289" t="s">
        <v>295</v>
      </c>
      <c r="N289" t="s">
        <v>315</v>
      </c>
      <c r="O289" t="s">
        <v>191</v>
      </c>
      <c r="P289">
        <v>11255</v>
      </c>
      <c r="Q289"/>
      <c r="R289"/>
      <c r="S289" t="s">
        <v>929</v>
      </c>
    </row>
    <row r="290" spans="1:19" hidden="1" x14ac:dyDescent="0.2">
      <c r="A290" s="162" t="str">
        <f>"FY"&amp;(YEAR(Table4_1[[#This Row],[Date]])-1)&amp;"/"&amp;(YEAR(Table4_1[[#This Row],[Date]])-2000)</f>
        <v>FY2017/18</v>
      </c>
      <c r="B290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0" s="162" t="str">
        <f>Table4_1[[#This Row],[Licensee]]&amp;" "&amp;Table4_1[[#This Row],[Licence]]</f>
        <v>Horizon Power EIRL2</v>
      </c>
      <c r="D290" s="162" t="str">
        <f t="shared" si="4"/>
        <v>FY2017/18_CCD31_Horizon Power EIRL2</v>
      </c>
      <c r="E290" s="164">
        <f>IF(ISNUMBER(Table4_1[[#This Row],[Value]]),Table4_1[[#This Row],[Value]],IF(ISNUMBER(Table4_1[[#This Row],[$ Value]]),Table4_1[[#This Row],[$ Value]],Table4_1[[#This Row],[% Value]]))</f>
        <v>11202</v>
      </c>
      <c r="G290" s="238">
        <v>43281</v>
      </c>
      <c r="H290">
        <v>4</v>
      </c>
      <c r="I290" t="s">
        <v>188</v>
      </c>
      <c r="J290" t="s">
        <v>195</v>
      </c>
      <c r="K290" t="s">
        <v>279</v>
      </c>
      <c r="L290" t="s">
        <v>313</v>
      </c>
      <c r="M290" t="s">
        <v>295</v>
      </c>
      <c r="N290" t="s">
        <v>315</v>
      </c>
      <c r="O290" t="s">
        <v>191</v>
      </c>
      <c r="P290">
        <v>11202</v>
      </c>
      <c r="Q290"/>
      <c r="R290"/>
      <c r="S290" t="s">
        <v>929</v>
      </c>
    </row>
    <row r="291" spans="1:19" hidden="1" x14ac:dyDescent="0.2">
      <c r="A291" s="162" t="str">
        <f>"FY"&amp;(YEAR(Table4_1[[#This Row],[Date]])-1)&amp;"/"&amp;(YEAR(Table4_1[[#This Row],[Date]])-2000)</f>
        <v>FY2018/19</v>
      </c>
      <c r="B291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1" s="162" t="str">
        <f>Table4_1[[#This Row],[Licensee]]&amp;" "&amp;Table4_1[[#This Row],[Licence]]</f>
        <v>Horizon Power EIRL2</v>
      </c>
      <c r="D291" s="162" t="str">
        <f t="shared" si="4"/>
        <v>FY2018/19_CCD31_Horizon Power EIRL2</v>
      </c>
      <c r="E291" s="164">
        <f>IF(ISNUMBER(Table4_1[[#This Row],[Value]]),Table4_1[[#This Row],[Value]],IF(ISNUMBER(Table4_1[[#This Row],[$ Value]]),Table4_1[[#This Row],[$ Value]],Table4_1[[#This Row],[% Value]]))</f>
        <v>11225</v>
      </c>
      <c r="G291" s="238">
        <v>43646</v>
      </c>
      <c r="H291">
        <v>4</v>
      </c>
      <c r="I291" t="s">
        <v>188</v>
      </c>
      <c r="J291" t="s">
        <v>195</v>
      </c>
      <c r="K291" t="s">
        <v>279</v>
      </c>
      <c r="L291" t="s">
        <v>313</v>
      </c>
      <c r="M291" t="s">
        <v>295</v>
      </c>
      <c r="N291" t="s">
        <v>315</v>
      </c>
      <c r="O291" t="s">
        <v>191</v>
      </c>
      <c r="P291">
        <v>11225</v>
      </c>
      <c r="Q291"/>
      <c r="R291"/>
      <c r="S291" t="s">
        <v>929</v>
      </c>
    </row>
    <row r="292" spans="1:19" hidden="1" x14ac:dyDescent="0.2">
      <c r="A292" s="162" t="str">
        <f>"FY"&amp;(YEAR(Table4_1[[#This Row],[Date]])-1)&amp;"/"&amp;(YEAR(Table4_1[[#This Row],[Date]])-2000)</f>
        <v>FY2019/20</v>
      </c>
      <c r="B292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2" s="162" t="str">
        <f>Table4_1[[#This Row],[Licensee]]&amp;" "&amp;Table4_1[[#This Row],[Licence]]</f>
        <v>Horizon Power EIRL2</v>
      </c>
      <c r="D292" s="162" t="str">
        <f t="shared" si="4"/>
        <v>FY2019/20_CCD31_Horizon Power EIRL2</v>
      </c>
      <c r="E292" s="164">
        <f>IF(ISNUMBER(Table4_1[[#This Row],[Value]]),Table4_1[[#This Row],[Value]],IF(ISNUMBER(Table4_1[[#This Row],[$ Value]]),Table4_1[[#This Row],[$ Value]],Table4_1[[#This Row],[% Value]]))</f>
        <v>11336</v>
      </c>
      <c r="G292" s="238">
        <v>44012</v>
      </c>
      <c r="H292">
        <v>4</v>
      </c>
      <c r="I292" t="s">
        <v>188</v>
      </c>
      <c r="J292" t="s">
        <v>195</v>
      </c>
      <c r="K292" t="s">
        <v>279</v>
      </c>
      <c r="L292" t="s">
        <v>313</v>
      </c>
      <c r="M292" t="s">
        <v>295</v>
      </c>
      <c r="N292" t="s">
        <v>315</v>
      </c>
      <c r="O292" t="s">
        <v>191</v>
      </c>
      <c r="P292">
        <v>11336</v>
      </c>
      <c r="Q292"/>
      <c r="R292"/>
      <c r="S292" t="s">
        <v>929</v>
      </c>
    </row>
    <row r="293" spans="1:19" hidden="1" x14ac:dyDescent="0.2">
      <c r="A293" s="162" t="str">
        <f>"FY"&amp;(YEAR(Table4_1[[#This Row],[Date]])-1)&amp;"/"&amp;(YEAR(Table4_1[[#This Row],[Date]])-2000)</f>
        <v>FY2020/21</v>
      </c>
      <c r="B293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3" s="162" t="str">
        <f>Table4_1[[#This Row],[Licensee]]&amp;" "&amp;Table4_1[[#This Row],[Licence]]</f>
        <v>Horizon Power EIRL2</v>
      </c>
      <c r="D293" s="162" t="str">
        <f t="shared" si="4"/>
        <v>FY2020/21_CCD31_Horizon Power EIRL2</v>
      </c>
      <c r="E293" s="164">
        <f>IF(ISNUMBER(Table4_1[[#This Row],[Value]]),Table4_1[[#This Row],[Value]],IF(ISNUMBER(Table4_1[[#This Row],[$ Value]]),Table4_1[[#This Row],[$ Value]],Table4_1[[#This Row],[% Value]]))</f>
        <v>11461</v>
      </c>
      <c r="G293" s="238">
        <v>44377</v>
      </c>
      <c r="H293">
        <v>4</v>
      </c>
      <c r="I293" t="s">
        <v>188</v>
      </c>
      <c r="J293" t="s">
        <v>195</v>
      </c>
      <c r="K293" t="s">
        <v>279</v>
      </c>
      <c r="L293" t="s">
        <v>313</v>
      </c>
      <c r="M293" t="s">
        <v>295</v>
      </c>
      <c r="N293" t="s">
        <v>315</v>
      </c>
      <c r="O293" t="s">
        <v>191</v>
      </c>
      <c r="P293">
        <v>11461</v>
      </c>
      <c r="Q293"/>
      <c r="R293"/>
      <c r="S293" t="s">
        <v>929</v>
      </c>
    </row>
    <row r="294" spans="1:19" hidden="1" x14ac:dyDescent="0.2">
      <c r="A294" s="162" t="str">
        <f>"FY"&amp;(YEAR(Table4_1[[#This Row],[Date]])-1)&amp;"/"&amp;(YEAR(Table4_1[[#This Row],[Date]])-2000)</f>
        <v>FY2021/22</v>
      </c>
      <c r="B294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4" s="162" t="str">
        <f>Table4_1[[#This Row],[Licensee]]&amp;" "&amp;Table4_1[[#This Row],[Licence]]</f>
        <v>Horizon Power EIRL2</v>
      </c>
      <c r="D294" s="162" t="str">
        <f t="shared" si="4"/>
        <v>FY2021/22_CCD31_Horizon Power EIRL2</v>
      </c>
      <c r="E294" s="164">
        <f>IF(ISNUMBER(Table4_1[[#This Row],[Value]]),Table4_1[[#This Row],[Value]],IF(ISNUMBER(Table4_1[[#This Row],[$ Value]]),Table4_1[[#This Row],[$ Value]],Table4_1[[#This Row],[% Value]]))</f>
        <v>11618</v>
      </c>
      <c r="G294" s="238">
        <v>44742</v>
      </c>
      <c r="H294">
        <v>4</v>
      </c>
      <c r="I294" t="s">
        <v>188</v>
      </c>
      <c r="J294" t="s">
        <v>195</v>
      </c>
      <c r="K294" t="s">
        <v>279</v>
      </c>
      <c r="L294" t="s">
        <v>313</v>
      </c>
      <c r="M294" t="s">
        <v>295</v>
      </c>
      <c r="N294" t="s">
        <v>315</v>
      </c>
      <c r="O294" t="s">
        <v>191</v>
      </c>
      <c r="P294">
        <v>11618</v>
      </c>
      <c r="Q294"/>
      <c r="R294"/>
      <c r="S294" t="s">
        <v>929</v>
      </c>
    </row>
    <row r="295" spans="1:19" hidden="1" x14ac:dyDescent="0.2">
      <c r="A295" s="162" t="str">
        <f>"FY"&amp;(YEAR(Table4_1[[#This Row],[Date]])-1)&amp;"/"&amp;(YEAR(Table4_1[[#This Row],[Date]])-2000)</f>
        <v>FY2022/23</v>
      </c>
      <c r="B295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5" s="162" t="str">
        <f>Table4_1[[#This Row],[Licensee]]&amp;" "&amp;Table4_1[[#This Row],[Licence]]</f>
        <v>Horizon Power EIRL2</v>
      </c>
      <c r="D295" s="162" t="str">
        <f t="shared" si="4"/>
        <v>FY2022/23_CCD31_Horizon Power EIRL2</v>
      </c>
      <c r="E295" s="164">
        <f>IF(ISNUMBER(Table4_1[[#This Row],[Value]]),Table4_1[[#This Row],[Value]],IF(ISNUMBER(Table4_1[[#This Row],[$ Value]]),Table4_1[[#This Row],[$ Value]],Table4_1[[#This Row],[% Value]]))</f>
        <v>11715</v>
      </c>
      <c r="G295" s="238">
        <v>45107</v>
      </c>
      <c r="H295">
        <v>4</v>
      </c>
      <c r="I295" t="s">
        <v>188</v>
      </c>
      <c r="J295" t="s">
        <v>195</v>
      </c>
      <c r="K295" t="s">
        <v>279</v>
      </c>
      <c r="L295" t="s">
        <v>313</v>
      </c>
      <c r="M295" t="s">
        <v>295</v>
      </c>
      <c r="N295" t="s">
        <v>315</v>
      </c>
      <c r="O295" t="s">
        <v>191</v>
      </c>
      <c r="P295">
        <v>11715</v>
      </c>
      <c r="Q295"/>
      <c r="R295"/>
      <c r="S295" t="s">
        <v>929</v>
      </c>
    </row>
    <row r="296" spans="1:19" hidden="1" x14ac:dyDescent="0.2">
      <c r="A296" s="162" t="str">
        <f>"FY"&amp;(YEAR(Table4_1[[#This Row],[Date]])-1)&amp;"/"&amp;(YEAR(Table4_1[[#This Row],[Date]])-2000)</f>
        <v>FY2023/24</v>
      </c>
      <c r="B296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6" s="162" t="str">
        <f>Table4_1[[#This Row],[Licensee]]&amp;" "&amp;Table4_1[[#This Row],[Licence]]</f>
        <v>Horizon Power EIRL2</v>
      </c>
      <c r="D296" s="162" t="str">
        <f t="shared" si="4"/>
        <v>FY2023/24_CCD31_Horizon Power EIRL2</v>
      </c>
      <c r="E296" s="164">
        <f>IF(ISNUMBER(Table4_1[[#This Row],[Value]]),Table4_1[[#This Row],[Value]],IF(ISNUMBER(Table4_1[[#This Row],[$ Value]]),Table4_1[[#This Row],[$ Value]],Table4_1[[#This Row],[% Value]]))</f>
        <v>11838</v>
      </c>
      <c r="G296" s="238">
        <v>45473</v>
      </c>
      <c r="H296">
        <v>4</v>
      </c>
      <c r="I296" t="s">
        <v>188</v>
      </c>
      <c r="J296" t="s">
        <v>195</v>
      </c>
      <c r="K296" t="s">
        <v>279</v>
      </c>
      <c r="L296" t="s">
        <v>313</v>
      </c>
      <c r="M296" t="s">
        <v>295</v>
      </c>
      <c r="N296" t="s">
        <v>315</v>
      </c>
      <c r="O296" t="s">
        <v>191</v>
      </c>
      <c r="P296">
        <v>11838</v>
      </c>
      <c r="Q296"/>
      <c r="R296"/>
      <c r="S296" t="s">
        <v>929</v>
      </c>
    </row>
    <row r="297" spans="1:19" hidden="1" x14ac:dyDescent="0.2">
      <c r="A297" s="162" t="str">
        <f>"FY"&amp;(YEAR(Table4_1[[#This Row],[Date]])-1)&amp;"/"&amp;(YEAR(Table4_1[[#This Row],[Date]])-2000)</f>
        <v>FY2024/25</v>
      </c>
      <c r="B297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97" s="162" t="str">
        <f>Table4_1[[#This Row],[Licensee]]&amp;" "&amp;Table4_1[[#This Row],[Licence]]</f>
        <v>Horizon Power EIRL2</v>
      </c>
      <c r="D297" s="162" t="str">
        <f t="shared" si="4"/>
        <v>FY2024/25_CCD31_Horizon Power EIRL2</v>
      </c>
      <c r="E297" s="164">
        <f>IF(ISNUMBER(Table4_1[[#This Row],[Value]]),Table4_1[[#This Row],[Value]],IF(ISNUMBER(Table4_1[[#This Row],[$ Value]]),Table4_1[[#This Row],[$ Value]],Table4_1[[#This Row],[% Value]]))</f>
        <v>11927</v>
      </c>
      <c r="G297" s="238">
        <v>45838</v>
      </c>
      <c r="H297">
        <v>4</v>
      </c>
      <c r="I297" t="s">
        <v>188</v>
      </c>
      <c r="J297" t="s">
        <v>195</v>
      </c>
      <c r="K297" t="s">
        <v>279</v>
      </c>
      <c r="L297" t="s">
        <v>313</v>
      </c>
      <c r="M297" t="s">
        <v>295</v>
      </c>
      <c r="N297" t="s">
        <v>315</v>
      </c>
      <c r="O297" t="s">
        <v>191</v>
      </c>
      <c r="P297">
        <v>11927</v>
      </c>
      <c r="Q297"/>
      <c r="R297"/>
      <c r="S297" t="s">
        <v>929</v>
      </c>
    </row>
    <row r="298" spans="1:19" hidden="1" x14ac:dyDescent="0.2">
      <c r="A298" s="162" t="str">
        <f>"FY"&amp;(YEAR(Table4_1[[#This Row],[Date]])-1)&amp;"/"&amp;(YEAR(Table4_1[[#This Row],[Date]])-2000)</f>
        <v>FY2013/14</v>
      </c>
      <c r="B298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98" s="162" t="str">
        <f>Table4_1[[#This Row],[Licensee]]&amp;" "&amp;Table4_1[[#This Row],[Licence]]</f>
        <v>Horizon Power EIRL2</v>
      </c>
      <c r="D298" s="162" t="str">
        <f t="shared" si="4"/>
        <v>FY2013/14_CCD32_Horizon Power EIRL2</v>
      </c>
      <c r="E298" s="164">
        <f>IF(ISNUMBER(Table4_1[[#This Row],[Value]]),Table4_1[[#This Row],[Value]],IF(ISNUMBER(Table4_1[[#This Row],[$ Value]]),Table4_1[[#This Row],[$ Value]],Table4_1[[#This Row],[% Value]]))</f>
        <v>3</v>
      </c>
      <c r="G298" s="238">
        <v>41820</v>
      </c>
      <c r="H298">
        <v>4</v>
      </c>
      <c r="I298" t="s">
        <v>188</v>
      </c>
      <c r="J298" t="s">
        <v>195</v>
      </c>
      <c r="K298" t="s">
        <v>279</v>
      </c>
      <c r="L298" t="s">
        <v>316</v>
      </c>
      <c r="M298" t="s">
        <v>281</v>
      </c>
      <c r="N298" t="s">
        <v>317</v>
      </c>
      <c r="O298" t="s">
        <v>318</v>
      </c>
      <c r="P298">
        <v>3</v>
      </c>
      <c r="Q298"/>
      <c r="R298"/>
      <c r="S298" t="s">
        <v>929</v>
      </c>
    </row>
    <row r="299" spans="1:19" hidden="1" x14ac:dyDescent="0.2">
      <c r="A299" s="162" t="str">
        <f>"FY"&amp;(YEAR(Table4_1[[#This Row],[Date]])-1)&amp;"/"&amp;(YEAR(Table4_1[[#This Row],[Date]])-2000)</f>
        <v>FY2014/15</v>
      </c>
      <c r="B299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99" s="162" t="str">
        <f>Table4_1[[#This Row],[Licensee]]&amp;" "&amp;Table4_1[[#This Row],[Licence]]</f>
        <v>Horizon Power EIRL2</v>
      </c>
      <c r="D299" s="162" t="str">
        <f t="shared" si="4"/>
        <v>FY2014/15_CCD32_Horizon Power EIRL2</v>
      </c>
      <c r="E299" s="164">
        <f>IF(ISNUMBER(Table4_1[[#This Row],[Value]]),Table4_1[[#This Row],[Value]],IF(ISNUMBER(Table4_1[[#This Row],[$ Value]]),Table4_1[[#This Row],[$ Value]],Table4_1[[#This Row],[% Value]]))</f>
        <v>2</v>
      </c>
      <c r="G299" s="238">
        <v>42185</v>
      </c>
      <c r="H299">
        <v>4</v>
      </c>
      <c r="I299" t="s">
        <v>188</v>
      </c>
      <c r="J299" t="s">
        <v>195</v>
      </c>
      <c r="K299" t="s">
        <v>279</v>
      </c>
      <c r="L299" t="s">
        <v>316</v>
      </c>
      <c r="M299" t="s">
        <v>281</v>
      </c>
      <c r="N299" t="s">
        <v>317</v>
      </c>
      <c r="O299" t="s">
        <v>318</v>
      </c>
      <c r="P299">
        <v>2</v>
      </c>
      <c r="Q299"/>
      <c r="R299"/>
      <c r="S299" t="s">
        <v>929</v>
      </c>
    </row>
    <row r="300" spans="1:19" hidden="1" x14ac:dyDescent="0.2">
      <c r="A300" s="162" t="str">
        <f>"FY"&amp;(YEAR(Table4_1[[#This Row],[Date]])-1)&amp;"/"&amp;(YEAR(Table4_1[[#This Row],[Date]])-2000)</f>
        <v>FY2015/16</v>
      </c>
      <c r="B300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0" s="162" t="str">
        <f>Table4_1[[#This Row],[Licensee]]&amp;" "&amp;Table4_1[[#This Row],[Licence]]</f>
        <v>Horizon Power EIRL2</v>
      </c>
      <c r="D300" s="162" t="str">
        <f t="shared" si="4"/>
        <v>FY2015/16_CCD32_Horizon Power EIRL2</v>
      </c>
      <c r="E300" s="164">
        <f>IF(ISNUMBER(Table4_1[[#This Row],[Value]]),Table4_1[[#This Row],[Value]],IF(ISNUMBER(Table4_1[[#This Row],[$ Value]]),Table4_1[[#This Row],[$ Value]],Table4_1[[#This Row],[% Value]]))</f>
        <v>4</v>
      </c>
      <c r="G300" s="238">
        <v>42551</v>
      </c>
      <c r="H300">
        <v>4</v>
      </c>
      <c r="I300" t="s">
        <v>188</v>
      </c>
      <c r="J300" t="s">
        <v>195</v>
      </c>
      <c r="K300" t="s">
        <v>279</v>
      </c>
      <c r="L300" t="s">
        <v>316</v>
      </c>
      <c r="M300" t="s">
        <v>281</v>
      </c>
      <c r="N300" t="s">
        <v>317</v>
      </c>
      <c r="O300" t="s">
        <v>318</v>
      </c>
      <c r="P300">
        <v>4</v>
      </c>
      <c r="Q300"/>
      <c r="R300"/>
      <c r="S300" t="s">
        <v>929</v>
      </c>
    </row>
    <row r="301" spans="1:19" hidden="1" x14ac:dyDescent="0.2">
      <c r="A301" s="162" t="str">
        <f>"FY"&amp;(YEAR(Table4_1[[#This Row],[Date]])-1)&amp;"/"&amp;(YEAR(Table4_1[[#This Row],[Date]])-2000)</f>
        <v>FY2016/17</v>
      </c>
      <c r="B301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1" s="162" t="str">
        <f>Table4_1[[#This Row],[Licensee]]&amp;" "&amp;Table4_1[[#This Row],[Licence]]</f>
        <v>Horizon Power EIRL2</v>
      </c>
      <c r="D301" s="162" t="str">
        <f t="shared" si="4"/>
        <v>FY2016/17_CCD32_Horizon Power EIRL2</v>
      </c>
      <c r="E301" s="164">
        <f>IF(ISNUMBER(Table4_1[[#This Row],[Value]]),Table4_1[[#This Row],[Value]],IF(ISNUMBER(Table4_1[[#This Row],[$ Value]]),Table4_1[[#This Row],[$ Value]],Table4_1[[#This Row],[% Value]]))</f>
        <v>4.54</v>
      </c>
      <c r="G301" s="238">
        <v>42916</v>
      </c>
      <c r="H301">
        <v>4</v>
      </c>
      <c r="I301" t="s">
        <v>188</v>
      </c>
      <c r="J301" t="s">
        <v>195</v>
      </c>
      <c r="K301" t="s">
        <v>279</v>
      </c>
      <c r="L301" t="s">
        <v>316</v>
      </c>
      <c r="M301" t="s">
        <v>281</v>
      </c>
      <c r="N301" t="s">
        <v>317</v>
      </c>
      <c r="O301" t="s">
        <v>318</v>
      </c>
      <c r="P301">
        <v>4.54</v>
      </c>
      <c r="Q301"/>
      <c r="R301"/>
      <c r="S301" t="s">
        <v>929</v>
      </c>
    </row>
    <row r="302" spans="1:19" hidden="1" x14ac:dyDescent="0.2">
      <c r="A302" s="162" t="str">
        <f>"FY"&amp;(YEAR(Table4_1[[#This Row],[Date]])-1)&amp;"/"&amp;(YEAR(Table4_1[[#This Row],[Date]])-2000)</f>
        <v>FY2017/18</v>
      </c>
      <c r="B302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2" s="162" t="str">
        <f>Table4_1[[#This Row],[Licensee]]&amp;" "&amp;Table4_1[[#This Row],[Licence]]</f>
        <v>Horizon Power EIRL2</v>
      </c>
      <c r="D302" s="162" t="str">
        <f t="shared" si="4"/>
        <v>FY2017/18_CCD32_Horizon Power EIRL2</v>
      </c>
      <c r="E302" s="164">
        <f>IF(ISNUMBER(Table4_1[[#This Row],[Value]]),Table4_1[[#This Row],[Value]],IF(ISNUMBER(Table4_1[[#This Row],[$ Value]]),Table4_1[[#This Row],[$ Value]],Table4_1[[#This Row],[% Value]]))</f>
        <v>3</v>
      </c>
      <c r="G302" s="238">
        <v>43281</v>
      </c>
      <c r="H302">
        <v>4</v>
      </c>
      <c r="I302" t="s">
        <v>188</v>
      </c>
      <c r="J302" t="s">
        <v>195</v>
      </c>
      <c r="K302" t="s">
        <v>279</v>
      </c>
      <c r="L302" t="s">
        <v>316</v>
      </c>
      <c r="M302" t="s">
        <v>281</v>
      </c>
      <c r="N302" t="s">
        <v>317</v>
      </c>
      <c r="O302" t="s">
        <v>318</v>
      </c>
      <c r="P302">
        <v>3</v>
      </c>
      <c r="Q302"/>
      <c r="R302"/>
      <c r="S302" t="s">
        <v>929</v>
      </c>
    </row>
    <row r="303" spans="1:19" hidden="1" x14ac:dyDescent="0.2">
      <c r="A303" s="162" t="str">
        <f>"FY"&amp;(YEAR(Table4_1[[#This Row],[Date]])-1)&amp;"/"&amp;(YEAR(Table4_1[[#This Row],[Date]])-2000)</f>
        <v>FY2018/19</v>
      </c>
      <c r="B303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3" s="162" t="str">
        <f>Table4_1[[#This Row],[Licensee]]&amp;" "&amp;Table4_1[[#This Row],[Licence]]</f>
        <v>Horizon Power EIRL2</v>
      </c>
      <c r="D303" s="162" t="str">
        <f t="shared" si="4"/>
        <v>FY2018/19_CCD32_Horizon Power EIRL2</v>
      </c>
      <c r="E303" s="164">
        <f>IF(ISNUMBER(Table4_1[[#This Row],[Value]]),Table4_1[[#This Row],[Value]],IF(ISNUMBER(Table4_1[[#This Row],[$ Value]]),Table4_1[[#This Row],[$ Value]],Table4_1[[#This Row],[% Value]]))</f>
        <v>3</v>
      </c>
      <c r="G303" s="238">
        <v>43646</v>
      </c>
      <c r="H303">
        <v>4</v>
      </c>
      <c r="I303" t="s">
        <v>188</v>
      </c>
      <c r="J303" t="s">
        <v>195</v>
      </c>
      <c r="K303" t="s">
        <v>279</v>
      </c>
      <c r="L303" t="s">
        <v>316</v>
      </c>
      <c r="M303" t="s">
        <v>281</v>
      </c>
      <c r="N303" t="s">
        <v>317</v>
      </c>
      <c r="O303" t="s">
        <v>318</v>
      </c>
      <c r="P303">
        <v>3</v>
      </c>
      <c r="Q303"/>
      <c r="R303"/>
      <c r="S303" t="s">
        <v>929</v>
      </c>
    </row>
    <row r="304" spans="1:19" hidden="1" x14ac:dyDescent="0.2">
      <c r="A304" s="162" t="str">
        <f>"FY"&amp;(YEAR(Table4_1[[#This Row],[Date]])-1)&amp;"/"&amp;(YEAR(Table4_1[[#This Row],[Date]])-2000)</f>
        <v>FY2019/20</v>
      </c>
      <c r="B304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4" s="162" t="str">
        <f>Table4_1[[#This Row],[Licensee]]&amp;" "&amp;Table4_1[[#This Row],[Licence]]</f>
        <v>Horizon Power EIRL2</v>
      </c>
      <c r="D304" s="162" t="str">
        <f t="shared" si="4"/>
        <v>FY2019/20_CCD32_Horizon Power EIRL2</v>
      </c>
      <c r="E304" s="164">
        <f>IF(ISNUMBER(Table4_1[[#This Row],[Value]]),Table4_1[[#This Row],[Value]],IF(ISNUMBER(Table4_1[[#This Row],[$ Value]]),Table4_1[[#This Row],[$ Value]],Table4_1[[#This Row],[% Value]]))</f>
        <v>8</v>
      </c>
      <c r="G304" s="238">
        <v>44012</v>
      </c>
      <c r="H304">
        <v>4</v>
      </c>
      <c r="I304" t="s">
        <v>188</v>
      </c>
      <c r="J304" t="s">
        <v>195</v>
      </c>
      <c r="K304" t="s">
        <v>279</v>
      </c>
      <c r="L304" t="s">
        <v>316</v>
      </c>
      <c r="M304" t="s">
        <v>281</v>
      </c>
      <c r="N304" t="s">
        <v>317</v>
      </c>
      <c r="O304" t="s">
        <v>318</v>
      </c>
      <c r="P304">
        <v>8</v>
      </c>
      <c r="Q304"/>
      <c r="R304"/>
      <c r="S304" t="s">
        <v>929</v>
      </c>
    </row>
    <row r="305" spans="1:19" hidden="1" x14ac:dyDescent="0.2">
      <c r="A305" s="162" t="str">
        <f>"FY"&amp;(YEAR(Table4_1[[#This Row],[Date]])-1)&amp;"/"&amp;(YEAR(Table4_1[[#This Row],[Date]])-2000)</f>
        <v>FY2020/21</v>
      </c>
      <c r="B305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5" s="162" t="str">
        <f>Table4_1[[#This Row],[Licensee]]&amp;" "&amp;Table4_1[[#This Row],[Licence]]</f>
        <v>Horizon Power EIRL2</v>
      </c>
      <c r="D305" s="162" t="str">
        <f t="shared" si="4"/>
        <v>FY2020/21_CCD32_Horizon Power EIRL2</v>
      </c>
      <c r="E305" s="164">
        <f>IF(ISNUMBER(Table4_1[[#This Row],[Value]]),Table4_1[[#This Row],[Value]],IF(ISNUMBER(Table4_1[[#This Row],[$ Value]]),Table4_1[[#This Row],[$ Value]],Table4_1[[#This Row],[% Value]]))</f>
        <v>3</v>
      </c>
      <c r="G305" s="238">
        <v>44377</v>
      </c>
      <c r="H305">
        <v>4</v>
      </c>
      <c r="I305" t="s">
        <v>188</v>
      </c>
      <c r="J305" t="s">
        <v>195</v>
      </c>
      <c r="K305" t="s">
        <v>279</v>
      </c>
      <c r="L305" t="s">
        <v>316</v>
      </c>
      <c r="M305" t="s">
        <v>281</v>
      </c>
      <c r="N305" t="s">
        <v>317</v>
      </c>
      <c r="O305" t="s">
        <v>318</v>
      </c>
      <c r="P305">
        <v>3</v>
      </c>
      <c r="Q305"/>
      <c r="R305"/>
      <c r="S305" t="s">
        <v>929</v>
      </c>
    </row>
    <row r="306" spans="1:19" hidden="1" x14ac:dyDescent="0.2">
      <c r="A306" s="162" t="str">
        <f>"FY"&amp;(YEAR(Table4_1[[#This Row],[Date]])-1)&amp;"/"&amp;(YEAR(Table4_1[[#This Row],[Date]])-2000)</f>
        <v>FY2021/22</v>
      </c>
      <c r="B306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6" s="162" t="str">
        <f>Table4_1[[#This Row],[Licensee]]&amp;" "&amp;Table4_1[[#This Row],[Licence]]</f>
        <v>Horizon Power EIRL2</v>
      </c>
      <c r="D306" s="162" t="str">
        <f t="shared" si="4"/>
        <v>FY2021/22_CCD32_Horizon Power EIRL2</v>
      </c>
      <c r="E306" s="164">
        <f>IF(ISNUMBER(Table4_1[[#This Row],[Value]]),Table4_1[[#This Row],[Value]],IF(ISNUMBER(Table4_1[[#This Row],[$ Value]]),Table4_1[[#This Row],[$ Value]],Table4_1[[#This Row],[% Value]]))</f>
        <v>2</v>
      </c>
      <c r="G306" s="238">
        <v>44742</v>
      </c>
      <c r="H306">
        <v>4</v>
      </c>
      <c r="I306" t="s">
        <v>188</v>
      </c>
      <c r="J306" t="s">
        <v>195</v>
      </c>
      <c r="K306" t="s">
        <v>279</v>
      </c>
      <c r="L306" t="s">
        <v>316</v>
      </c>
      <c r="M306" t="s">
        <v>281</v>
      </c>
      <c r="N306" t="s">
        <v>317</v>
      </c>
      <c r="O306" t="s">
        <v>318</v>
      </c>
      <c r="P306">
        <v>2</v>
      </c>
      <c r="Q306"/>
      <c r="R306"/>
      <c r="S306" t="s">
        <v>929</v>
      </c>
    </row>
    <row r="307" spans="1:19" hidden="1" x14ac:dyDescent="0.2">
      <c r="A307" s="162" t="str">
        <f>"FY"&amp;(YEAR(Table4_1[[#This Row],[Date]])-1)&amp;"/"&amp;(YEAR(Table4_1[[#This Row],[Date]])-2000)</f>
        <v>FY2022/23</v>
      </c>
      <c r="B307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7" s="162" t="str">
        <f>Table4_1[[#This Row],[Licensee]]&amp;" "&amp;Table4_1[[#This Row],[Licence]]</f>
        <v>Horizon Power EIRL2</v>
      </c>
      <c r="D307" s="162" t="str">
        <f t="shared" si="4"/>
        <v>FY2022/23_CCD32_Horizon Power EIRL2</v>
      </c>
      <c r="E307" s="164">
        <f>IF(ISNUMBER(Table4_1[[#This Row],[Value]]),Table4_1[[#This Row],[Value]],IF(ISNUMBER(Table4_1[[#This Row],[$ Value]]),Table4_1[[#This Row],[$ Value]],Table4_1[[#This Row],[% Value]]))</f>
        <v>3</v>
      </c>
      <c r="G307" s="238">
        <v>45107</v>
      </c>
      <c r="H307">
        <v>4</v>
      </c>
      <c r="I307" t="s">
        <v>188</v>
      </c>
      <c r="J307" t="s">
        <v>195</v>
      </c>
      <c r="K307" t="s">
        <v>279</v>
      </c>
      <c r="L307" t="s">
        <v>316</v>
      </c>
      <c r="M307" t="s">
        <v>281</v>
      </c>
      <c r="N307" t="s">
        <v>317</v>
      </c>
      <c r="O307" t="s">
        <v>318</v>
      </c>
      <c r="P307">
        <v>3</v>
      </c>
      <c r="Q307"/>
      <c r="R307"/>
      <c r="S307" t="s">
        <v>929</v>
      </c>
    </row>
    <row r="308" spans="1:19" hidden="1" x14ac:dyDescent="0.2">
      <c r="A308" s="162" t="str">
        <f>"FY"&amp;(YEAR(Table4_1[[#This Row],[Date]])-1)&amp;"/"&amp;(YEAR(Table4_1[[#This Row],[Date]])-2000)</f>
        <v>FY2023/24</v>
      </c>
      <c r="B308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8" s="162" t="str">
        <f>Table4_1[[#This Row],[Licensee]]&amp;" "&amp;Table4_1[[#This Row],[Licence]]</f>
        <v>Horizon Power EIRL2</v>
      </c>
      <c r="D308" s="162" t="str">
        <f t="shared" si="4"/>
        <v>FY2023/24_CCD32_Horizon Power EIRL2</v>
      </c>
      <c r="E308" s="164">
        <f>IF(ISNUMBER(Table4_1[[#This Row],[Value]]),Table4_1[[#This Row],[Value]],IF(ISNUMBER(Table4_1[[#This Row],[$ Value]]),Table4_1[[#This Row],[$ Value]],Table4_1[[#This Row],[% Value]]))</f>
        <v>1.6</v>
      </c>
      <c r="G308" s="238">
        <v>45473</v>
      </c>
      <c r="H308">
        <v>4</v>
      </c>
      <c r="I308" t="s">
        <v>188</v>
      </c>
      <c r="J308" t="s">
        <v>195</v>
      </c>
      <c r="K308" t="s">
        <v>279</v>
      </c>
      <c r="L308" t="s">
        <v>316</v>
      </c>
      <c r="M308" t="s">
        <v>281</v>
      </c>
      <c r="N308" t="s">
        <v>317</v>
      </c>
      <c r="O308" t="s">
        <v>29</v>
      </c>
      <c r="P308">
        <v>1.6</v>
      </c>
      <c r="Q308"/>
      <c r="R308"/>
      <c r="S308" t="s">
        <v>929</v>
      </c>
    </row>
    <row r="309" spans="1:19" hidden="1" x14ac:dyDescent="0.2">
      <c r="A309" s="162" t="str">
        <f>"FY"&amp;(YEAR(Table4_1[[#This Row],[Date]])-1)&amp;"/"&amp;(YEAR(Table4_1[[#This Row],[Date]])-2000)</f>
        <v>FY2024/25</v>
      </c>
      <c r="B309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09" s="162" t="str">
        <f>Table4_1[[#This Row],[Licensee]]&amp;" "&amp;Table4_1[[#This Row],[Licence]]</f>
        <v>Horizon Power EIRL2</v>
      </c>
      <c r="D309" s="162" t="str">
        <f t="shared" si="4"/>
        <v>FY2024/25_CCD32_Horizon Power EIRL2</v>
      </c>
      <c r="E309" s="164">
        <f>IF(ISNUMBER(Table4_1[[#This Row],[Value]]),Table4_1[[#This Row],[Value]],IF(ISNUMBER(Table4_1[[#This Row],[$ Value]]),Table4_1[[#This Row],[$ Value]],Table4_1[[#This Row],[% Value]]))</f>
        <v>1.4058778629999999</v>
      </c>
      <c r="G309" s="238">
        <v>45838</v>
      </c>
      <c r="H309">
        <v>4</v>
      </c>
      <c r="I309" t="s">
        <v>188</v>
      </c>
      <c r="J309" t="s">
        <v>195</v>
      </c>
      <c r="K309" t="s">
        <v>279</v>
      </c>
      <c r="L309" t="s">
        <v>316</v>
      </c>
      <c r="M309" t="s">
        <v>281</v>
      </c>
      <c r="N309" t="s">
        <v>317</v>
      </c>
      <c r="O309" t="s">
        <v>29</v>
      </c>
      <c r="P309">
        <v>1.4058778629999999</v>
      </c>
      <c r="Q309"/>
      <c r="R309"/>
      <c r="S309" t="s">
        <v>929</v>
      </c>
    </row>
    <row r="310" spans="1:19" hidden="1" x14ac:dyDescent="0.2">
      <c r="A310" s="162" t="str">
        <f>"FY"&amp;(YEAR(Table4_1[[#This Row],[Date]])-1)&amp;"/"&amp;(YEAR(Table4_1[[#This Row],[Date]])-2000)</f>
        <v>FY2013/14</v>
      </c>
      <c r="B310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0" s="162" t="str">
        <f>Table4_1[[#This Row],[Licensee]]&amp;" "&amp;Table4_1[[#This Row],[Licence]]</f>
        <v>Horizon Power EIRL2</v>
      </c>
      <c r="D310" s="162" t="str">
        <f t="shared" si="4"/>
        <v>FY2013/14_CCD33_Horizon Power EIRL2</v>
      </c>
      <c r="E310" s="164">
        <f>IF(ISNUMBER(Table4_1[[#This Row],[Value]]),Table4_1[[#This Row],[Value]],IF(ISNUMBER(Table4_1[[#This Row],[$ Value]]),Table4_1[[#This Row],[$ Value]],Table4_1[[#This Row],[% Value]]))</f>
        <v>4</v>
      </c>
      <c r="G310" s="238">
        <v>41820</v>
      </c>
      <c r="H310">
        <v>4</v>
      </c>
      <c r="I310" t="s">
        <v>188</v>
      </c>
      <c r="J310" t="s">
        <v>195</v>
      </c>
      <c r="K310" t="s">
        <v>279</v>
      </c>
      <c r="L310" t="s">
        <v>316</v>
      </c>
      <c r="M310" t="s">
        <v>295</v>
      </c>
      <c r="N310" t="s">
        <v>319</v>
      </c>
      <c r="O310" t="s">
        <v>318</v>
      </c>
      <c r="P310">
        <v>4</v>
      </c>
      <c r="Q310"/>
      <c r="R310"/>
      <c r="S310" t="s">
        <v>929</v>
      </c>
    </row>
    <row r="311" spans="1:19" hidden="1" x14ac:dyDescent="0.2">
      <c r="A311" s="162" t="str">
        <f>"FY"&amp;(YEAR(Table4_1[[#This Row],[Date]])-1)&amp;"/"&amp;(YEAR(Table4_1[[#This Row],[Date]])-2000)</f>
        <v>FY2014/15</v>
      </c>
      <c r="B311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1" s="162" t="str">
        <f>Table4_1[[#This Row],[Licensee]]&amp;" "&amp;Table4_1[[#This Row],[Licence]]</f>
        <v>Horizon Power EIRL2</v>
      </c>
      <c r="D311" s="162" t="str">
        <f t="shared" si="4"/>
        <v>FY2014/15_CCD33_Horizon Power EIRL2</v>
      </c>
      <c r="E311" s="164">
        <f>IF(ISNUMBER(Table4_1[[#This Row],[Value]]),Table4_1[[#This Row],[Value]],IF(ISNUMBER(Table4_1[[#This Row],[$ Value]]),Table4_1[[#This Row],[$ Value]],Table4_1[[#This Row],[% Value]]))</f>
        <v>5</v>
      </c>
      <c r="G311" s="238">
        <v>42185</v>
      </c>
      <c r="H311">
        <v>4</v>
      </c>
      <c r="I311" t="s">
        <v>188</v>
      </c>
      <c r="J311" t="s">
        <v>195</v>
      </c>
      <c r="K311" t="s">
        <v>279</v>
      </c>
      <c r="L311" t="s">
        <v>316</v>
      </c>
      <c r="M311" t="s">
        <v>295</v>
      </c>
      <c r="N311" t="s">
        <v>319</v>
      </c>
      <c r="O311" t="s">
        <v>318</v>
      </c>
      <c r="P311">
        <v>5</v>
      </c>
      <c r="Q311"/>
      <c r="R311"/>
      <c r="S311" t="s">
        <v>929</v>
      </c>
    </row>
    <row r="312" spans="1:19" hidden="1" x14ac:dyDescent="0.2">
      <c r="A312" s="162" t="str">
        <f>"FY"&amp;(YEAR(Table4_1[[#This Row],[Date]])-1)&amp;"/"&amp;(YEAR(Table4_1[[#This Row],[Date]])-2000)</f>
        <v>FY2015/16</v>
      </c>
      <c r="B312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2" s="162" t="str">
        <f>Table4_1[[#This Row],[Licensee]]&amp;" "&amp;Table4_1[[#This Row],[Licence]]</f>
        <v>Horizon Power EIRL2</v>
      </c>
      <c r="D312" s="162" t="str">
        <f t="shared" si="4"/>
        <v>FY2015/16_CCD33_Horizon Power EIRL2</v>
      </c>
      <c r="E312" s="164">
        <f>IF(ISNUMBER(Table4_1[[#This Row],[Value]]),Table4_1[[#This Row],[Value]],IF(ISNUMBER(Table4_1[[#This Row],[$ Value]]),Table4_1[[#This Row],[$ Value]],Table4_1[[#This Row],[% Value]]))</f>
        <v>9</v>
      </c>
      <c r="G312" s="238">
        <v>42551</v>
      </c>
      <c r="H312">
        <v>4</v>
      </c>
      <c r="I312" t="s">
        <v>188</v>
      </c>
      <c r="J312" t="s">
        <v>195</v>
      </c>
      <c r="K312" t="s">
        <v>279</v>
      </c>
      <c r="L312" t="s">
        <v>316</v>
      </c>
      <c r="M312" t="s">
        <v>295</v>
      </c>
      <c r="N312" t="s">
        <v>319</v>
      </c>
      <c r="O312" t="s">
        <v>318</v>
      </c>
      <c r="P312">
        <v>9</v>
      </c>
      <c r="Q312"/>
      <c r="R312"/>
      <c r="S312" t="s">
        <v>929</v>
      </c>
    </row>
    <row r="313" spans="1:19" hidden="1" x14ac:dyDescent="0.2">
      <c r="A313" s="162" t="str">
        <f>"FY"&amp;(YEAR(Table4_1[[#This Row],[Date]])-1)&amp;"/"&amp;(YEAR(Table4_1[[#This Row],[Date]])-2000)</f>
        <v>FY2016/17</v>
      </c>
      <c r="B313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3" s="162" t="str">
        <f>Table4_1[[#This Row],[Licensee]]&amp;" "&amp;Table4_1[[#This Row],[Licence]]</f>
        <v>Horizon Power EIRL2</v>
      </c>
      <c r="D313" s="162" t="str">
        <f t="shared" si="4"/>
        <v>FY2016/17_CCD33_Horizon Power EIRL2</v>
      </c>
      <c r="E313" s="164">
        <f>IF(ISNUMBER(Table4_1[[#This Row],[Value]]),Table4_1[[#This Row],[Value]],IF(ISNUMBER(Table4_1[[#This Row],[$ Value]]),Table4_1[[#This Row],[$ Value]],Table4_1[[#This Row],[% Value]]))</f>
        <v>8.68</v>
      </c>
      <c r="G313" s="238">
        <v>42916</v>
      </c>
      <c r="H313">
        <v>4</v>
      </c>
      <c r="I313" t="s">
        <v>188</v>
      </c>
      <c r="J313" t="s">
        <v>195</v>
      </c>
      <c r="K313" t="s">
        <v>279</v>
      </c>
      <c r="L313" t="s">
        <v>316</v>
      </c>
      <c r="M313" t="s">
        <v>295</v>
      </c>
      <c r="N313" t="s">
        <v>319</v>
      </c>
      <c r="O313" t="s">
        <v>318</v>
      </c>
      <c r="P313">
        <v>8.68</v>
      </c>
      <c r="Q313"/>
      <c r="R313"/>
      <c r="S313" t="s">
        <v>929</v>
      </c>
    </row>
    <row r="314" spans="1:19" hidden="1" x14ac:dyDescent="0.2">
      <c r="A314" s="162" t="str">
        <f>"FY"&amp;(YEAR(Table4_1[[#This Row],[Date]])-1)&amp;"/"&amp;(YEAR(Table4_1[[#This Row],[Date]])-2000)</f>
        <v>FY2017/18</v>
      </c>
      <c r="B314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4" s="162" t="str">
        <f>Table4_1[[#This Row],[Licensee]]&amp;" "&amp;Table4_1[[#This Row],[Licence]]</f>
        <v>Horizon Power EIRL2</v>
      </c>
      <c r="D314" s="162" t="str">
        <f t="shared" si="4"/>
        <v>FY2017/18_CCD33_Horizon Power EIRL2</v>
      </c>
      <c r="E314" s="164">
        <f>IF(ISNUMBER(Table4_1[[#This Row],[Value]]),Table4_1[[#This Row],[Value]],IF(ISNUMBER(Table4_1[[#This Row],[$ Value]]),Table4_1[[#This Row],[$ Value]],Table4_1[[#This Row],[% Value]]))</f>
        <v>7</v>
      </c>
      <c r="G314" s="238">
        <v>43281</v>
      </c>
      <c r="H314">
        <v>4</v>
      </c>
      <c r="I314" t="s">
        <v>188</v>
      </c>
      <c r="J314" t="s">
        <v>195</v>
      </c>
      <c r="K314" t="s">
        <v>279</v>
      </c>
      <c r="L314" t="s">
        <v>316</v>
      </c>
      <c r="M314" t="s">
        <v>295</v>
      </c>
      <c r="N314" t="s">
        <v>319</v>
      </c>
      <c r="O314" t="s">
        <v>318</v>
      </c>
      <c r="P314">
        <v>7</v>
      </c>
      <c r="Q314"/>
      <c r="R314"/>
      <c r="S314" t="s">
        <v>929</v>
      </c>
    </row>
    <row r="315" spans="1:19" hidden="1" x14ac:dyDescent="0.2">
      <c r="A315" s="162" t="str">
        <f>"FY"&amp;(YEAR(Table4_1[[#This Row],[Date]])-1)&amp;"/"&amp;(YEAR(Table4_1[[#This Row],[Date]])-2000)</f>
        <v>FY2018/19</v>
      </c>
      <c r="B315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5" s="162" t="str">
        <f>Table4_1[[#This Row],[Licensee]]&amp;" "&amp;Table4_1[[#This Row],[Licence]]</f>
        <v>Horizon Power EIRL2</v>
      </c>
      <c r="D315" s="162" t="str">
        <f t="shared" si="4"/>
        <v>FY2018/19_CCD33_Horizon Power EIRL2</v>
      </c>
      <c r="E315" s="164">
        <f>IF(ISNUMBER(Table4_1[[#This Row],[Value]]),Table4_1[[#This Row],[Value]],IF(ISNUMBER(Table4_1[[#This Row],[$ Value]]),Table4_1[[#This Row],[$ Value]],Table4_1[[#This Row],[% Value]]))</f>
        <v>4</v>
      </c>
      <c r="G315" s="238">
        <v>43646</v>
      </c>
      <c r="H315">
        <v>4</v>
      </c>
      <c r="I315" t="s">
        <v>188</v>
      </c>
      <c r="J315" t="s">
        <v>195</v>
      </c>
      <c r="K315" t="s">
        <v>279</v>
      </c>
      <c r="L315" t="s">
        <v>316</v>
      </c>
      <c r="M315" t="s">
        <v>295</v>
      </c>
      <c r="N315" t="s">
        <v>319</v>
      </c>
      <c r="O315" t="s">
        <v>318</v>
      </c>
      <c r="P315">
        <v>4</v>
      </c>
      <c r="Q315"/>
      <c r="R315"/>
      <c r="S315" t="s">
        <v>929</v>
      </c>
    </row>
    <row r="316" spans="1:19" hidden="1" x14ac:dyDescent="0.2">
      <c r="A316" s="162" t="str">
        <f>"FY"&amp;(YEAR(Table4_1[[#This Row],[Date]])-1)&amp;"/"&amp;(YEAR(Table4_1[[#This Row],[Date]])-2000)</f>
        <v>FY2019/20</v>
      </c>
      <c r="B316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6" s="162" t="str">
        <f>Table4_1[[#This Row],[Licensee]]&amp;" "&amp;Table4_1[[#This Row],[Licence]]</f>
        <v>Horizon Power EIRL2</v>
      </c>
      <c r="D316" s="162" t="str">
        <f t="shared" si="4"/>
        <v>FY2019/20_CCD33_Horizon Power EIRL2</v>
      </c>
      <c r="E316" s="164">
        <f>IF(ISNUMBER(Table4_1[[#This Row],[Value]]),Table4_1[[#This Row],[Value]],IF(ISNUMBER(Table4_1[[#This Row],[$ Value]]),Table4_1[[#This Row],[$ Value]],Table4_1[[#This Row],[% Value]]))</f>
        <v>6</v>
      </c>
      <c r="G316" s="238">
        <v>44012</v>
      </c>
      <c r="H316">
        <v>4</v>
      </c>
      <c r="I316" t="s">
        <v>188</v>
      </c>
      <c r="J316" t="s">
        <v>195</v>
      </c>
      <c r="K316" t="s">
        <v>279</v>
      </c>
      <c r="L316" t="s">
        <v>316</v>
      </c>
      <c r="M316" t="s">
        <v>295</v>
      </c>
      <c r="N316" t="s">
        <v>319</v>
      </c>
      <c r="O316" t="s">
        <v>318</v>
      </c>
      <c r="P316">
        <v>6</v>
      </c>
      <c r="Q316"/>
      <c r="R316"/>
      <c r="S316" t="s">
        <v>929</v>
      </c>
    </row>
    <row r="317" spans="1:19" hidden="1" x14ac:dyDescent="0.2">
      <c r="A317" s="162" t="str">
        <f>"FY"&amp;(YEAR(Table4_1[[#This Row],[Date]])-1)&amp;"/"&amp;(YEAR(Table4_1[[#This Row],[Date]])-2000)</f>
        <v>FY2020/21</v>
      </c>
      <c r="B317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7" s="162" t="str">
        <f>Table4_1[[#This Row],[Licensee]]&amp;" "&amp;Table4_1[[#This Row],[Licence]]</f>
        <v>Horizon Power EIRL2</v>
      </c>
      <c r="D317" s="162" t="str">
        <f t="shared" si="4"/>
        <v>FY2020/21_CCD33_Horizon Power EIRL2</v>
      </c>
      <c r="E317" s="164">
        <f>IF(ISNUMBER(Table4_1[[#This Row],[Value]]),Table4_1[[#This Row],[Value]],IF(ISNUMBER(Table4_1[[#This Row],[$ Value]]),Table4_1[[#This Row],[$ Value]],Table4_1[[#This Row],[% Value]]))</f>
        <v>5</v>
      </c>
      <c r="G317" s="238">
        <v>44377</v>
      </c>
      <c r="H317">
        <v>4</v>
      </c>
      <c r="I317" t="s">
        <v>188</v>
      </c>
      <c r="J317" t="s">
        <v>195</v>
      </c>
      <c r="K317" t="s">
        <v>279</v>
      </c>
      <c r="L317" t="s">
        <v>316</v>
      </c>
      <c r="M317" t="s">
        <v>295</v>
      </c>
      <c r="N317" t="s">
        <v>319</v>
      </c>
      <c r="O317" t="s">
        <v>318</v>
      </c>
      <c r="P317">
        <v>5</v>
      </c>
      <c r="Q317"/>
      <c r="R317"/>
      <c r="S317" t="s">
        <v>929</v>
      </c>
    </row>
    <row r="318" spans="1:19" hidden="1" x14ac:dyDescent="0.2">
      <c r="A318" s="162" t="str">
        <f>"FY"&amp;(YEAR(Table4_1[[#This Row],[Date]])-1)&amp;"/"&amp;(YEAR(Table4_1[[#This Row],[Date]])-2000)</f>
        <v>FY2021/22</v>
      </c>
      <c r="B318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8" s="162" t="str">
        <f>Table4_1[[#This Row],[Licensee]]&amp;" "&amp;Table4_1[[#This Row],[Licence]]</f>
        <v>Horizon Power EIRL2</v>
      </c>
      <c r="D318" s="162" t="str">
        <f t="shared" si="4"/>
        <v>FY2021/22_CCD33_Horizon Power EIRL2</v>
      </c>
      <c r="E318" s="164">
        <f>IF(ISNUMBER(Table4_1[[#This Row],[Value]]),Table4_1[[#This Row],[Value]],IF(ISNUMBER(Table4_1[[#This Row],[$ Value]]),Table4_1[[#This Row],[$ Value]],Table4_1[[#This Row],[% Value]]))</f>
        <v>6</v>
      </c>
      <c r="G318" s="238">
        <v>44742</v>
      </c>
      <c r="H318">
        <v>4</v>
      </c>
      <c r="I318" t="s">
        <v>188</v>
      </c>
      <c r="J318" t="s">
        <v>195</v>
      </c>
      <c r="K318" t="s">
        <v>279</v>
      </c>
      <c r="L318" t="s">
        <v>316</v>
      </c>
      <c r="M318" t="s">
        <v>295</v>
      </c>
      <c r="N318" t="s">
        <v>319</v>
      </c>
      <c r="O318" t="s">
        <v>318</v>
      </c>
      <c r="P318">
        <v>6</v>
      </c>
      <c r="Q318"/>
      <c r="R318"/>
      <c r="S318" t="s">
        <v>929</v>
      </c>
    </row>
    <row r="319" spans="1:19" hidden="1" x14ac:dyDescent="0.2">
      <c r="A319" s="162" t="str">
        <f>"FY"&amp;(YEAR(Table4_1[[#This Row],[Date]])-1)&amp;"/"&amp;(YEAR(Table4_1[[#This Row],[Date]])-2000)</f>
        <v>FY2022/23</v>
      </c>
      <c r="B319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19" s="162" t="str">
        <f>Table4_1[[#This Row],[Licensee]]&amp;" "&amp;Table4_1[[#This Row],[Licence]]</f>
        <v>Horizon Power EIRL2</v>
      </c>
      <c r="D319" s="162" t="str">
        <f t="shared" si="4"/>
        <v>FY2022/23_CCD33_Horizon Power EIRL2</v>
      </c>
      <c r="E319" s="164">
        <f>IF(ISNUMBER(Table4_1[[#This Row],[Value]]),Table4_1[[#This Row],[Value]],IF(ISNUMBER(Table4_1[[#This Row],[$ Value]]),Table4_1[[#This Row],[$ Value]],Table4_1[[#This Row],[% Value]]))</f>
        <v>4</v>
      </c>
      <c r="G319" s="238">
        <v>45107</v>
      </c>
      <c r="H319">
        <v>4</v>
      </c>
      <c r="I319" t="s">
        <v>188</v>
      </c>
      <c r="J319" t="s">
        <v>195</v>
      </c>
      <c r="K319" t="s">
        <v>279</v>
      </c>
      <c r="L319" t="s">
        <v>316</v>
      </c>
      <c r="M319" t="s">
        <v>295</v>
      </c>
      <c r="N319" t="s">
        <v>319</v>
      </c>
      <c r="O319" t="s">
        <v>318</v>
      </c>
      <c r="P319">
        <v>4</v>
      </c>
      <c r="Q319"/>
      <c r="R319"/>
      <c r="S319" t="s">
        <v>929</v>
      </c>
    </row>
    <row r="320" spans="1:19" hidden="1" x14ac:dyDescent="0.2">
      <c r="A320" s="162" t="str">
        <f>"FY"&amp;(YEAR(Table4_1[[#This Row],[Date]])-1)&amp;"/"&amp;(YEAR(Table4_1[[#This Row],[Date]])-2000)</f>
        <v>FY2023/24</v>
      </c>
      <c r="B320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20" s="162" t="str">
        <f>Table4_1[[#This Row],[Licensee]]&amp;" "&amp;Table4_1[[#This Row],[Licence]]</f>
        <v>Horizon Power EIRL2</v>
      </c>
      <c r="D320" s="162" t="str">
        <f t="shared" si="4"/>
        <v>FY2023/24_CCD33_Horizon Power EIRL2</v>
      </c>
      <c r="E320" s="164">
        <f>IF(ISNUMBER(Table4_1[[#This Row],[Value]]),Table4_1[[#This Row],[Value]],IF(ISNUMBER(Table4_1[[#This Row],[$ Value]]),Table4_1[[#This Row],[$ Value]],Table4_1[[#This Row],[% Value]]))</f>
        <v>4.0510000000000002</v>
      </c>
      <c r="G320" s="238">
        <v>45473</v>
      </c>
      <c r="H320">
        <v>4</v>
      </c>
      <c r="I320" t="s">
        <v>188</v>
      </c>
      <c r="J320" t="s">
        <v>195</v>
      </c>
      <c r="K320" t="s">
        <v>279</v>
      </c>
      <c r="L320" t="s">
        <v>316</v>
      </c>
      <c r="M320" t="s">
        <v>295</v>
      </c>
      <c r="N320" t="s">
        <v>319</v>
      </c>
      <c r="O320" t="s">
        <v>29</v>
      </c>
      <c r="P320">
        <v>4.0510000000000002</v>
      </c>
      <c r="Q320"/>
      <c r="R320"/>
      <c r="S320" t="s">
        <v>929</v>
      </c>
    </row>
    <row r="321" spans="1:19" hidden="1" x14ac:dyDescent="0.2">
      <c r="A321" s="162" t="str">
        <f>"FY"&amp;(YEAR(Table4_1[[#This Row],[Date]])-1)&amp;"/"&amp;(YEAR(Table4_1[[#This Row],[Date]])-2000)</f>
        <v>FY2024/25</v>
      </c>
      <c r="B321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21" s="162" t="str">
        <f>Table4_1[[#This Row],[Licensee]]&amp;" "&amp;Table4_1[[#This Row],[Licence]]</f>
        <v>Horizon Power EIRL2</v>
      </c>
      <c r="D321" s="162" t="str">
        <f t="shared" si="4"/>
        <v>FY2024/25_CCD33_Horizon Power EIRL2</v>
      </c>
      <c r="E321" s="164">
        <f>IF(ISNUMBER(Table4_1[[#This Row],[Value]]),Table4_1[[#This Row],[Value]],IF(ISNUMBER(Table4_1[[#This Row],[$ Value]]),Table4_1[[#This Row],[$ Value]],Table4_1[[#This Row],[% Value]]))</f>
        <v>4.0154954949999997</v>
      </c>
      <c r="G321" s="238">
        <v>45838</v>
      </c>
      <c r="H321">
        <v>4</v>
      </c>
      <c r="I321" t="s">
        <v>188</v>
      </c>
      <c r="J321" t="s">
        <v>195</v>
      </c>
      <c r="K321" t="s">
        <v>279</v>
      </c>
      <c r="L321" t="s">
        <v>316</v>
      </c>
      <c r="M321" t="s">
        <v>295</v>
      </c>
      <c r="N321" t="s">
        <v>319</v>
      </c>
      <c r="O321" t="s">
        <v>29</v>
      </c>
      <c r="P321">
        <v>4.0154954949999997</v>
      </c>
      <c r="Q321"/>
      <c r="R321"/>
      <c r="S321" t="s">
        <v>929</v>
      </c>
    </row>
    <row r="322" spans="1:19" hidden="1" x14ac:dyDescent="0.2">
      <c r="A322" s="162" t="str">
        <f>"FY"&amp;(YEAR(Table4_1[[#This Row],[Date]])-1)&amp;"/"&amp;(YEAR(Table4_1[[#This Row],[Date]])-2000)</f>
        <v>FY2013/14</v>
      </c>
      <c r="B322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2" s="162" t="str">
        <f>Table4_1[[#This Row],[Licensee]]&amp;" "&amp;Table4_1[[#This Row],[Licence]]</f>
        <v>Horizon Power EIRL2</v>
      </c>
      <c r="D322" s="162" t="str">
        <f t="shared" si="4"/>
        <v>FY2013/14_CCD34_Horizon Power EIRL2</v>
      </c>
      <c r="E322" s="164">
        <f>IF(ISNUMBER(Table4_1[[#This Row],[Value]]),Table4_1[[#This Row],[Value]],IF(ISNUMBER(Table4_1[[#This Row],[$ Value]]),Table4_1[[#This Row],[$ Value]],Table4_1[[#This Row],[% Value]]))</f>
        <v>14437</v>
      </c>
      <c r="G322" s="238">
        <v>41820</v>
      </c>
      <c r="H322">
        <v>4</v>
      </c>
      <c r="I322" t="s">
        <v>188</v>
      </c>
      <c r="J322" t="s">
        <v>195</v>
      </c>
      <c r="K322" t="s">
        <v>31</v>
      </c>
      <c r="L322"/>
      <c r="M322" t="s">
        <v>320</v>
      </c>
      <c r="N322" t="s">
        <v>321</v>
      </c>
      <c r="O322" t="s">
        <v>191</v>
      </c>
      <c r="P322">
        <v>14437</v>
      </c>
      <c r="Q322"/>
      <c r="R322"/>
      <c r="S322" t="s">
        <v>929</v>
      </c>
    </row>
    <row r="323" spans="1:19" hidden="1" x14ac:dyDescent="0.2">
      <c r="A323" s="162" t="str">
        <f>"FY"&amp;(YEAR(Table4_1[[#This Row],[Date]])-1)&amp;"/"&amp;(YEAR(Table4_1[[#This Row],[Date]])-2000)</f>
        <v>FY2014/15</v>
      </c>
      <c r="B323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3" s="162" t="str">
        <f>Table4_1[[#This Row],[Licensee]]&amp;" "&amp;Table4_1[[#This Row],[Licence]]</f>
        <v>Horizon Power EIRL2</v>
      </c>
      <c r="D323" s="162" t="str">
        <f t="shared" ref="D323:D386" si="5">A323&amp;"_"&amp;B323&amp;"_"&amp;C323</f>
        <v>FY2014/15_CCD34_Horizon Power EIRL2</v>
      </c>
      <c r="E323" s="164">
        <f>IF(ISNUMBER(Table4_1[[#This Row],[Value]]),Table4_1[[#This Row],[Value]],IF(ISNUMBER(Table4_1[[#This Row],[$ Value]]),Table4_1[[#This Row],[$ Value]],Table4_1[[#This Row],[% Value]]))</f>
        <v>11452</v>
      </c>
      <c r="G323" s="238">
        <v>42185</v>
      </c>
      <c r="H323">
        <v>4</v>
      </c>
      <c r="I323" t="s">
        <v>188</v>
      </c>
      <c r="J323" t="s">
        <v>195</v>
      </c>
      <c r="K323" t="s">
        <v>31</v>
      </c>
      <c r="L323"/>
      <c r="M323" t="s">
        <v>320</v>
      </c>
      <c r="N323" t="s">
        <v>321</v>
      </c>
      <c r="O323" t="s">
        <v>191</v>
      </c>
      <c r="P323">
        <v>11452</v>
      </c>
      <c r="Q323"/>
      <c r="R323"/>
      <c r="S323" t="s">
        <v>929</v>
      </c>
    </row>
    <row r="324" spans="1:19" hidden="1" x14ac:dyDescent="0.2">
      <c r="A324" s="162" t="str">
        <f>"FY"&amp;(YEAR(Table4_1[[#This Row],[Date]])-1)&amp;"/"&amp;(YEAR(Table4_1[[#This Row],[Date]])-2000)</f>
        <v>FY2015/16</v>
      </c>
      <c r="B324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4" s="162" t="str">
        <f>Table4_1[[#This Row],[Licensee]]&amp;" "&amp;Table4_1[[#This Row],[Licence]]</f>
        <v>Horizon Power EIRL2</v>
      </c>
      <c r="D324" s="162" t="str">
        <f t="shared" si="5"/>
        <v>FY2015/16_CCD34_Horizon Power EIRL2</v>
      </c>
      <c r="E324" s="164">
        <f>IF(ISNUMBER(Table4_1[[#This Row],[Value]]),Table4_1[[#This Row],[Value]],IF(ISNUMBER(Table4_1[[#This Row],[$ Value]]),Table4_1[[#This Row],[$ Value]],Table4_1[[#This Row],[% Value]]))</f>
        <v>12794</v>
      </c>
      <c r="G324" s="238">
        <v>42551</v>
      </c>
      <c r="H324">
        <v>4</v>
      </c>
      <c r="I324" t="s">
        <v>188</v>
      </c>
      <c r="J324" t="s">
        <v>195</v>
      </c>
      <c r="K324" t="s">
        <v>31</v>
      </c>
      <c r="L324"/>
      <c r="M324" t="s">
        <v>320</v>
      </c>
      <c r="N324" t="s">
        <v>321</v>
      </c>
      <c r="O324" t="s">
        <v>191</v>
      </c>
      <c r="P324">
        <v>12794</v>
      </c>
      <c r="Q324"/>
      <c r="R324"/>
      <c r="S324" t="s">
        <v>929</v>
      </c>
    </row>
    <row r="325" spans="1:19" hidden="1" x14ac:dyDescent="0.2">
      <c r="A325" s="162" t="str">
        <f>"FY"&amp;(YEAR(Table4_1[[#This Row],[Date]])-1)&amp;"/"&amp;(YEAR(Table4_1[[#This Row],[Date]])-2000)</f>
        <v>FY2016/17</v>
      </c>
      <c r="B325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5" s="162" t="str">
        <f>Table4_1[[#This Row],[Licensee]]&amp;" "&amp;Table4_1[[#This Row],[Licence]]</f>
        <v>Horizon Power EIRL2</v>
      </c>
      <c r="D325" s="162" t="str">
        <f t="shared" si="5"/>
        <v>FY2016/17_CCD34_Horizon Power EIRL2</v>
      </c>
      <c r="E325" s="164">
        <f>IF(ISNUMBER(Table4_1[[#This Row],[Value]]),Table4_1[[#This Row],[Value]],IF(ISNUMBER(Table4_1[[#This Row],[$ Value]]),Table4_1[[#This Row],[$ Value]],Table4_1[[#This Row],[% Value]]))</f>
        <v>13645</v>
      </c>
      <c r="G325" s="238">
        <v>42916</v>
      </c>
      <c r="H325">
        <v>4</v>
      </c>
      <c r="I325" t="s">
        <v>188</v>
      </c>
      <c r="J325" t="s">
        <v>195</v>
      </c>
      <c r="K325" t="s">
        <v>31</v>
      </c>
      <c r="L325"/>
      <c r="M325" t="s">
        <v>320</v>
      </c>
      <c r="N325" t="s">
        <v>321</v>
      </c>
      <c r="O325" t="s">
        <v>191</v>
      </c>
      <c r="P325">
        <v>13645</v>
      </c>
      <c r="Q325"/>
      <c r="R325"/>
      <c r="S325" t="s">
        <v>929</v>
      </c>
    </row>
    <row r="326" spans="1:19" hidden="1" x14ac:dyDescent="0.2">
      <c r="A326" s="162" t="str">
        <f>"FY"&amp;(YEAR(Table4_1[[#This Row],[Date]])-1)&amp;"/"&amp;(YEAR(Table4_1[[#This Row],[Date]])-2000)</f>
        <v>FY2017/18</v>
      </c>
      <c r="B326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6" s="162" t="str">
        <f>Table4_1[[#This Row],[Licensee]]&amp;" "&amp;Table4_1[[#This Row],[Licence]]</f>
        <v>Horizon Power EIRL2</v>
      </c>
      <c r="D326" s="162" t="str">
        <f t="shared" si="5"/>
        <v>FY2017/18_CCD34_Horizon Power EIRL2</v>
      </c>
      <c r="E326" s="164">
        <f>IF(ISNUMBER(Table4_1[[#This Row],[Value]]),Table4_1[[#This Row],[Value]],IF(ISNUMBER(Table4_1[[#This Row],[$ Value]]),Table4_1[[#This Row],[$ Value]],Table4_1[[#This Row],[% Value]]))</f>
        <v>10940</v>
      </c>
      <c r="G326" s="238">
        <v>43281</v>
      </c>
      <c r="H326">
        <v>4</v>
      </c>
      <c r="I326" t="s">
        <v>188</v>
      </c>
      <c r="J326" t="s">
        <v>195</v>
      </c>
      <c r="K326" t="s">
        <v>31</v>
      </c>
      <c r="L326"/>
      <c r="M326" t="s">
        <v>320</v>
      </c>
      <c r="N326" t="s">
        <v>321</v>
      </c>
      <c r="O326" t="s">
        <v>191</v>
      </c>
      <c r="P326">
        <v>10940</v>
      </c>
      <c r="Q326"/>
      <c r="R326"/>
      <c r="S326" t="s">
        <v>929</v>
      </c>
    </row>
    <row r="327" spans="1:19" hidden="1" x14ac:dyDescent="0.2">
      <c r="A327" s="162" t="str">
        <f>"FY"&amp;(YEAR(Table4_1[[#This Row],[Date]])-1)&amp;"/"&amp;(YEAR(Table4_1[[#This Row],[Date]])-2000)</f>
        <v>FY2018/19</v>
      </c>
      <c r="B327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7" s="162" t="str">
        <f>Table4_1[[#This Row],[Licensee]]&amp;" "&amp;Table4_1[[#This Row],[Licence]]</f>
        <v>Horizon Power EIRL2</v>
      </c>
      <c r="D327" s="162" t="str">
        <f t="shared" si="5"/>
        <v>FY2018/19_CCD34_Horizon Power EIRL2</v>
      </c>
      <c r="E327" s="164">
        <f>IF(ISNUMBER(Table4_1[[#This Row],[Value]]),Table4_1[[#This Row],[Value]],IF(ISNUMBER(Table4_1[[#This Row],[$ Value]]),Table4_1[[#This Row],[$ Value]],Table4_1[[#This Row],[% Value]]))</f>
        <v>9234</v>
      </c>
      <c r="G327" s="238">
        <v>43646</v>
      </c>
      <c r="H327">
        <v>4</v>
      </c>
      <c r="I327" t="s">
        <v>188</v>
      </c>
      <c r="J327" t="s">
        <v>195</v>
      </c>
      <c r="K327" t="s">
        <v>31</v>
      </c>
      <c r="L327"/>
      <c r="M327" t="s">
        <v>320</v>
      </c>
      <c r="N327" t="s">
        <v>321</v>
      </c>
      <c r="O327" t="s">
        <v>191</v>
      </c>
      <c r="P327">
        <v>9234</v>
      </c>
      <c r="Q327"/>
      <c r="R327"/>
      <c r="S327" t="s">
        <v>929</v>
      </c>
    </row>
    <row r="328" spans="1:19" hidden="1" x14ac:dyDescent="0.2">
      <c r="A328" s="162" t="str">
        <f>"FY"&amp;(YEAR(Table4_1[[#This Row],[Date]])-1)&amp;"/"&amp;(YEAR(Table4_1[[#This Row],[Date]])-2000)</f>
        <v>FY2019/20</v>
      </c>
      <c r="B328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8" s="162" t="str">
        <f>Table4_1[[#This Row],[Licensee]]&amp;" "&amp;Table4_1[[#This Row],[Licence]]</f>
        <v>Horizon Power EIRL2</v>
      </c>
      <c r="D328" s="162" t="str">
        <f t="shared" si="5"/>
        <v>FY2019/20_CCD34_Horizon Power EIRL2</v>
      </c>
      <c r="E328" s="164">
        <f>IF(ISNUMBER(Table4_1[[#This Row],[Value]]),Table4_1[[#This Row],[Value]],IF(ISNUMBER(Table4_1[[#This Row],[$ Value]]),Table4_1[[#This Row],[$ Value]],Table4_1[[#This Row],[% Value]]))</f>
        <v>11382</v>
      </c>
      <c r="G328" s="238">
        <v>44012</v>
      </c>
      <c r="H328">
        <v>4</v>
      </c>
      <c r="I328" t="s">
        <v>188</v>
      </c>
      <c r="J328" t="s">
        <v>195</v>
      </c>
      <c r="K328" t="s">
        <v>31</v>
      </c>
      <c r="L328"/>
      <c r="M328" t="s">
        <v>320</v>
      </c>
      <c r="N328" t="s">
        <v>321</v>
      </c>
      <c r="O328" t="s">
        <v>191</v>
      </c>
      <c r="P328">
        <v>11382</v>
      </c>
      <c r="Q328"/>
      <c r="R328"/>
      <c r="S328" t="s">
        <v>929</v>
      </c>
    </row>
    <row r="329" spans="1:19" hidden="1" x14ac:dyDescent="0.2">
      <c r="A329" s="162" t="str">
        <f>"FY"&amp;(YEAR(Table4_1[[#This Row],[Date]])-1)&amp;"/"&amp;(YEAR(Table4_1[[#This Row],[Date]])-2000)</f>
        <v>FY2020/21</v>
      </c>
      <c r="B329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29" s="162" t="str">
        <f>Table4_1[[#This Row],[Licensee]]&amp;" "&amp;Table4_1[[#This Row],[Licence]]</f>
        <v>Horizon Power EIRL2</v>
      </c>
      <c r="D329" s="162" t="str">
        <f t="shared" si="5"/>
        <v>FY2020/21_CCD34_Horizon Power EIRL2</v>
      </c>
      <c r="E329" s="164">
        <f>IF(ISNUMBER(Table4_1[[#This Row],[Value]]),Table4_1[[#This Row],[Value]],IF(ISNUMBER(Table4_1[[#This Row],[$ Value]]),Table4_1[[#This Row],[$ Value]],Table4_1[[#This Row],[% Value]]))</f>
        <v>9624</v>
      </c>
      <c r="G329" s="238">
        <v>44377</v>
      </c>
      <c r="H329">
        <v>4</v>
      </c>
      <c r="I329" t="s">
        <v>188</v>
      </c>
      <c r="J329" t="s">
        <v>195</v>
      </c>
      <c r="K329" t="s">
        <v>31</v>
      </c>
      <c r="L329"/>
      <c r="M329" t="s">
        <v>320</v>
      </c>
      <c r="N329" t="s">
        <v>321</v>
      </c>
      <c r="O329" t="s">
        <v>191</v>
      </c>
      <c r="P329">
        <v>9624</v>
      </c>
      <c r="Q329"/>
      <c r="R329"/>
      <c r="S329" t="s">
        <v>929</v>
      </c>
    </row>
    <row r="330" spans="1:19" hidden="1" x14ac:dyDescent="0.2">
      <c r="A330" s="162" t="str">
        <f>"FY"&amp;(YEAR(Table4_1[[#This Row],[Date]])-1)&amp;"/"&amp;(YEAR(Table4_1[[#This Row],[Date]])-2000)</f>
        <v>FY2021/22</v>
      </c>
      <c r="B330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30" s="162" t="str">
        <f>Table4_1[[#This Row],[Licensee]]&amp;" "&amp;Table4_1[[#This Row],[Licence]]</f>
        <v>Horizon Power EIRL2</v>
      </c>
      <c r="D330" s="162" t="str">
        <f t="shared" si="5"/>
        <v>FY2021/22_CCD34_Horizon Power EIRL2</v>
      </c>
      <c r="E330" s="164">
        <f>IF(ISNUMBER(Table4_1[[#This Row],[Value]]),Table4_1[[#This Row],[Value]],IF(ISNUMBER(Table4_1[[#This Row],[$ Value]]),Table4_1[[#This Row],[$ Value]],Table4_1[[#This Row],[% Value]]))</f>
        <v>12400</v>
      </c>
      <c r="G330" s="238">
        <v>44742</v>
      </c>
      <c r="H330">
        <v>4</v>
      </c>
      <c r="I330" t="s">
        <v>188</v>
      </c>
      <c r="J330" t="s">
        <v>195</v>
      </c>
      <c r="K330" t="s">
        <v>31</v>
      </c>
      <c r="L330"/>
      <c r="M330" t="s">
        <v>320</v>
      </c>
      <c r="N330" t="s">
        <v>321</v>
      </c>
      <c r="O330" t="s">
        <v>191</v>
      </c>
      <c r="P330">
        <v>12400</v>
      </c>
      <c r="Q330"/>
      <c r="R330"/>
      <c r="S330" t="s">
        <v>929</v>
      </c>
    </row>
    <row r="331" spans="1:19" hidden="1" x14ac:dyDescent="0.2">
      <c r="A331" s="162" t="str">
        <f>"FY"&amp;(YEAR(Table4_1[[#This Row],[Date]])-1)&amp;"/"&amp;(YEAR(Table4_1[[#This Row],[Date]])-2000)</f>
        <v>FY2022/23</v>
      </c>
      <c r="B331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31" s="162" t="str">
        <f>Table4_1[[#This Row],[Licensee]]&amp;" "&amp;Table4_1[[#This Row],[Licence]]</f>
        <v>Horizon Power EIRL2</v>
      </c>
      <c r="D331" s="162" t="str">
        <f t="shared" si="5"/>
        <v>FY2022/23_CCD34_Horizon Power EIRL2</v>
      </c>
      <c r="E331" s="164">
        <f>IF(ISNUMBER(Table4_1[[#This Row],[Value]]),Table4_1[[#This Row],[Value]],IF(ISNUMBER(Table4_1[[#This Row],[$ Value]]),Table4_1[[#This Row],[$ Value]],Table4_1[[#This Row],[% Value]]))</f>
        <v>11492</v>
      </c>
      <c r="G331" s="238">
        <v>45107</v>
      </c>
      <c r="H331">
        <v>4</v>
      </c>
      <c r="I331" t="s">
        <v>188</v>
      </c>
      <c r="J331" t="s">
        <v>195</v>
      </c>
      <c r="K331" t="s">
        <v>31</v>
      </c>
      <c r="L331"/>
      <c r="M331" t="s">
        <v>320</v>
      </c>
      <c r="N331" t="s">
        <v>321</v>
      </c>
      <c r="O331" t="s">
        <v>191</v>
      </c>
      <c r="P331">
        <v>11492</v>
      </c>
      <c r="Q331"/>
      <c r="R331"/>
      <c r="S331" t="s">
        <v>929</v>
      </c>
    </row>
    <row r="332" spans="1:19" hidden="1" x14ac:dyDescent="0.2">
      <c r="A332" s="162" t="str">
        <f>"FY"&amp;(YEAR(Table4_1[[#This Row],[Date]])-1)&amp;"/"&amp;(YEAR(Table4_1[[#This Row],[Date]])-2000)</f>
        <v>FY2023/24</v>
      </c>
      <c r="B332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32" s="162" t="str">
        <f>Table4_1[[#This Row],[Licensee]]&amp;" "&amp;Table4_1[[#This Row],[Licence]]</f>
        <v>Horizon Power EIRL2</v>
      </c>
      <c r="D332" s="162" t="str">
        <f t="shared" si="5"/>
        <v>FY2023/24_CCD34_Horizon Power EIRL2</v>
      </c>
      <c r="E332" s="164">
        <f>IF(ISNUMBER(Table4_1[[#This Row],[Value]]),Table4_1[[#This Row],[Value]],IF(ISNUMBER(Table4_1[[#This Row],[$ Value]]),Table4_1[[#This Row],[$ Value]],Table4_1[[#This Row],[% Value]]))</f>
        <v>10683</v>
      </c>
      <c r="G332" s="238">
        <v>45473</v>
      </c>
      <c r="H332">
        <v>4</v>
      </c>
      <c r="I332" t="s">
        <v>188</v>
      </c>
      <c r="J332" t="s">
        <v>195</v>
      </c>
      <c r="K332" t="s">
        <v>31</v>
      </c>
      <c r="L332"/>
      <c r="M332" t="s">
        <v>320</v>
      </c>
      <c r="N332" t="s">
        <v>321</v>
      </c>
      <c r="O332" t="s">
        <v>191</v>
      </c>
      <c r="P332">
        <v>10683</v>
      </c>
      <c r="Q332"/>
      <c r="R332"/>
      <c r="S332" t="s">
        <v>929</v>
      </c>
    </row>
    <row r="333" spans="1:19" hidden="1" x14ac:dyDescent="0.2">
      <c r="A333" s="162" t="str">
        <f>"FY"&amp;(YEAR(Table4_1[[#This Row],[Date]])-1)&amp;"/"&amp;(YEAR(Table4_1[[#This Row],[Date]])-2000)</f>
        <v>FY2024/25</v>
      </c>
      <c r="B333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33" s="162" t="str">
        <f>Table4_1[[#This Row],[Licensee]]&amp;" "&amp;Table4_1[[#This Row],[Licence]]</f>
        <v>Horizon Power EIRL2</v>
      </c>
      <c r="D333" s="162" t="str">
        <f t="shared" si="5"/>
        <v>FY2024/25_CCD34_Horizon Power EIRL2</v>
      </c>
      <c r="E333" s="164">
        <f>IF(ISNUMBER(Table4_1[[#This Row],[Value]]),Table4_1[[#This Row],[Value]],IF(ISNUMBER(Table4_1[[#This Row],[$ Value]]),Table4_1[[#This Row],[$ Value]],Table4_1[[#This Row],[% Value]]))</f>
        <v>12926</v>
      </c>
      <c r="G333" s="238">
        <v>45838</v>
      </c>
      <c r="H333">
        <v>4</v>
      </c>
      <c r="I333" t="s">
        <v>188</v>
      </c>
      <c r="J333" t="s">
        <v>195</v>
      </c>
      <c r="K333" t="s">
        <v>31</v>
      </c>
      <c r="L333"/>
      <c r="M333" t="s">
        <v>320</v>
      </c>
      <c r="N333" t="s">
        <v>321</v>
      </c>
      <c r="O333" t="s">
        <v>191</v>
      </c>
      <c r="P333">
        <v>12926</v>
      </c>
      <c r="Q333"/>
      <c r="R333"/>
      <c r="S333" t="s">
        <v>929</v>
      </c>
    </row>
    <row r="334" spans="1:19" hidden="1" x14ac:dyDescent="0.2">
      <c r="A334" s="162" t="str">
        <f>"FY"&amp;(YEAR(Table4_1[[#This Row],[Date]])-1)&amp;"/"&amp;(YEAR(Table4_1[[#This Row],[Date]])-2000)</f>
        <v>FY2023/24</v>
      </c>
      <c r="B334" s="162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334" s="162" t="str">
        <f>Table4_1[[#This Row],[Licensee]]&amp;" "&amp;Table4_1[[#This Row],[Licence]]</f>
        <v>Horizon Power EIRL2</v>
      </c>
      <c r="D334" s="162" t="str">
        <f t="shared" si="5"/>
        <v>FY2023/24_CCD35_Horizon Power EIRL2</v>
      </c>
      <c r="E334" s="164">
        <f>IF(ISNUMBER(Table4_1[[#This Row],[Value]]),Table4_1[[#This Row],[Value]],IF(ISNUMBER(Table4_1[[#This Row],[$ Value]]),Table4_1[[#This Row],[$ Value]],Table4_1[[#This Row],[% Value]]))</f>
        <v>5826</v>
      </c>
      <c r="G334" s="238">
        <v>45473</v>
      </c>
      <c r="H334">
        <v>4</v>
      </c>
      <c r="I334" t="s">
        <v>188</v>
      </c>
      <c r="J334" t="s">
        <v>195</v>
      </c>
      <c r="K334" t="s">
        <v>31</v>
      </c>
      <c r="L334"/>
      <c r="M334" t="s">
        <v>198</v>
      </c>
      <c r="N334" t="s">
        <v>322</v>
      </c>
      <c r="O334" t="s">
        <v>191</v>
      </c>
      <c r="P334">
        <v>5826</v>
      </c>
      <c r="Q334"/>
      <c r="R334"/>
      <c r="S334" t="s">
        <v>929</v>
      </c>
    </row>
    <row r="335" spans="1:19" hidden="1" x14ac:dyDescent="0.2">
      <c r="A335" s="162" t="str">
        <f>"FY"&amp;(YEAR(Table4_1[[#This Row],[Date]])-1)&amp;"/"&amp;(YEAR(Table4_1[[#This Row],[Date]])-2000)</f>
        <v>FY2024/25</v>
      </c>
      <c r="B335" s="162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335" s="162" t="str">
        <f>Table4_1[[#This Row],[Licensee]]&amp;" "&amp;Table4_1[[#This Row],[Licence]]</f>
        <v>Horizon Power EIRL2</v>
      </c>
      <c r="D335" s="162" t="str">
        <f t="shared" si="5"/>
        <v>FY2024/25_CCD35_Horizon Power EIRL2</v>
      </c>
      <c r="E335" s="164">
        <f>IF(ISNUMBER(Table4_1[[#This Row],[Value]]),Table4_1[[#This Row],[Value]],IF(ISNUMBER(Table4_1[[#This Row],[$ Value]]),Table4_1[[#This Row],[$ Value]],Table4_1[[#This Row],[% Value]]))</f>
        <v>6706</v>
      </c>
      <c r="G335" s="238">
        <v>45838</v>
      </c>
      <c r="H335">
        <v>4</v>
      </c>
      <c r="I335" t="s">
        <v>188</v>
      </c>
      <c r="J335" t="s">
        <v>195</v>
      </c>
      <c r="K335" t="s">
        <v>31</v>
      </c>
      <c r="L335"/>
      <c r="M335" t="s">
        <v>198</v>
      </c>
      <c r="N335" t="s">
        <v>322</v>
      </c>
      <c r="O335" t="s">
        <v>191</v>
      </c>
      <c r="P335">
        <v>6706</v>
      </c>
      <c r="Q335"/>
      <c r="R335"/>
      <c r="S335" t="s">
        <v>929</v>
      </c>
    </row>
    <row r="336" spans="1:19" hidden="1" x14ac:dyDescent="0.2">
      <c r="A336" s="162" t="str">
        <f>"FY"&amp;(YEAR(Table4_1[[#This Row],[Date]])-1)&amp;"/"&amp;(YEAR(Table4_1[[#This Row],[Date]])-2000)</f>
        <v>FY2013/14</v>
      </c>
      <c r="B336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36" s="162" t="str">
        <f>Table4_1[[#This Row],[Licensee]]&amp;" "&amp;Table4_1[[#This Row],[Licence]]</f>
        <v>Horizon Power EIRL2</v>
      </c>
      <c r="D336" s="162" t="str">
        <f t="shared" si="5"/>
        <v>FY2013/14_CCD36_Horizon Power EIRL2</v>
      </c>
      <c r="E336" s="164">
        <f>IF(ISNUMBER(Table4_1[[#This Row],[Value]]),Table4_1[[#This Row],[Value]],IF(ISNUMBER(Table4_1[[#This Row],[$ Value]]),Table4_1[[#This Row],[$ Value]],Table4_1[[#This Row],[% Value]]))</f>
        <v>0.69</v>
      </c>
      <c r="G336" s="238">
        <v>41820</v>
      </c>
      <c r="H336">
        <v>4</v>
      </c>
      <c r="I336" t="s">
        <v>188</v>
      </c>
      <c r="J336" t="s">
        <v>195</v>
      </c>
      <c r="K336" t="s">
        <v>31</v>
      </c>
      <c r="L336"/>
      <c r="M336" t="s">
        <v>198</v>
      </c>
      <c r="N336" t="s">
        <v>323</v>
      </c>
      <c r="O336" t="s">
        <v>190</v>
      </c>
      <c r="P336"/>
      <c r="Q336">
        <v>0.69</v>
      </c>
      <c r="R336"/>
      <c r="S336" t="s">
        <v>929</v>
      </c>
    </row>
    <row r="337" spans="1:19" hidden="1" x14ac:dyDescent="0.2">
      <c r="A337" s="162" t="str">
        <f>"FY"&amp;(YEAR(Table4_1[[#This Row],[Date]])-1)&amp;"/"&amp;(YEAR(Table4_1[[#This Row],[Date]])-2000)</f>
        <v>FY2014/15</v>
      </c>
      <c r="B337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37" s="162" t="str">
        <f>Table4_1[[#This Row],[Licensee]]&amp;" "&amp;Table4_1[[#This Row],[Licence]]</f>
        <v>Horizon Power EIRL2</v>
      </c>
      <c r="D337" s="162" t="str">
        <f t="shared" si="5"/>
        <v>FY2014/15_CCD36_Horizon Power EIRL2</v>
      </c>
      <c r="E337" s="164">
        <f>IF(ISNUMBER(Table4_1[[#This Row],[Value]]),Table4_1[[#This Row],[Value]],IF(ISNUMBER(Table4_1[[#This Row],[$ Value]]),Table4_1[[#This Row],[$ Value]],Table4_1[[#This Row],[% Value]]))</f>
        <v>0.79300000000000004</v>
      </c>
      <c r="G337" s="238">
        <v>42185</v>
      </c>
      <c r="H337">
        <v>4</v>
      </c>
      <c r="I337" t="s">
        <v>188</v>
      </c>
      <c r="J337" t="s">
        <v>195</v>
      </c>
      <c r="K337" t="s">
        <v>31</v>
      </c>
      <c r="L337"/>
      <c r="M337" t="s">
        <v>198</v>
      </c>
      <c r="N337" t="s">
        <v>323</v>
      </c>
      <c r="O337" t="s">
        <v>190</v>
      </c>
      <c r="P337"/>
      <c r="Q337">
        <v>0.79300000000000004</v>
      </c>
      <c r="R337"/>
      <c r="S337" t="s">
        <v>929</v>
      </c>
    </row>
    <row r="338" spans="1:19" hidden="1" x14ac:dyDescent="0.2">
      <c r="A338" s="162" t="str">
        <f>"FY"&amp;(YEAR(Table4_1[[#This Row],[Date]])-1)&amp;"/"&amp;(YEAR(Table4_1[[#This Row],[Date]])-2000)</f>
        <v>FY2015/16</v>
      </c>
      <c r="B338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38" s="162" t="str">
        <f>Table4_1[[#This Row],[Licensee]]&amp;" "&amp;Table4_1[[#This Row],[Licence]]</f>
        <v>Horizon Power EIRL2</v>
      </c>
      <c r="D338" s="162" t="str">
        <f t="shared" si="5"/>
        <v>FY2015/16_CCD36_Horizon Power EIRL2</v>
      </c>
      <c r="E338" s="164">
        <f>IF(ISNUMBER(Table4_1[[#This Row],[Value]]),Table4_1[[#This Row],[Value]],IF(ISNUMBER(Table4_1[[#This Row],[$ Value]]),Table4_1[[#This Row],[$ Value]],Table4_1[[#This Row],[% Value]]))</f>
        <v>0.71099999999999997</v>
      </c>
      <c r="G338" s="238">
        <v>42551</v>
      </c>
      <c r="H338">
        <v>4</v>
      </c>
      <c r="I338" t="s">
        <v>188</v>
      </c>
      <c r="J338" t="s">
        <v>195</v>
      </c>
      <c r="K338" t="s">
        <v>31</v>
      </c>
      <c r="L338"/>
      <c r="M338" t="s">
        <v>198</v>
      </c>
      <c r="N338" t="s">
        <v>323</v>
      </c>
      <c r="O338" t="s">
        <v>190</v>
      </c>
      <c r="P338"/>
      <c r="Q338">
        <v>0.71099999999999997</v>
      </c>
      <c r="R338"/>
      <c r="S338" t="s">
        <v>929</v>
      </c>
    </row>
    <row r="339" spans="1:19" hidden="1" x14ac:dyDescent="0.2">
      <c r="A339" s="162" t="str">
        <f>"FY"&amp;(YEAR(Table4_1[[#This Row],[Date]])-1)&amp;"/"&amp;(YEAR(Table4_1[[#This Row],[Date]])-2000)</f>
        <v>FY2016/17</v>
      </c>
      <c r="B339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39" s="162" t="str">
        <f>Table4_1[[#This Row],[Licensee]]&amp;" "&amp;Table4_1[[#This Row],[Licence]]</f>
        <v>Horizon Power EIRL2</v>
      </c>
      <c r="D339" s="162" t="str">
        <f t="shared" si="5"/>
        <v>FY2016/17_CCD36_Horizon Power EIRL2</v>
      </c>
      <c r="E339" s="164">
        <f>IF(ISNUMBER(Table4_1[[#This Row],[Value]]),Table4_1[[#This Row],[Value]],IF(ISNUMBER(Table4_1[[#This Row],[$ Value]]),Table4_1[[#This Row],[$ Value]],Table4_1[[#This Row],[% Value]]))</f>
        <v>0.72599999999999998</v>
      </c>
      <c r="G339" s="238">
        <v>42916</v>
      </c>
      <c r="H339">
        <v>4</v>
      </c>
      <c r="I339" t="s">
        <v>188</v>
      </c>
      <c r="J339" t="s">
        <v>195</v>
      </c>
      <c r="K339" t="s">
        <v>31</v>
      </c>
      <c r="L339"/>
      <c r="M339" t="s">
        <v>198</v>
      </c>
      <c r="N339" t="s">
        <v>323</v>
      </c>
      <c r="O339" t="s">
        <v>190</v>
      </c>
      <c r="P339"/>
      <c r="Q339">
        <v>0.72599999999999998</v>
      </c>
      <c r="R339"/>
      <c r="S339" t="s">
        <v>929</v>
      </c>
    </row>
    <row r="340" spans="1:19" hidden="1" x14ac:dyDescent="0.2">
      <c r="A340" s="162" t="str">
        <f>"FY"&amp;(YEAR(Table4_1[[#This Row],[Date]])-1)&amp;"/"&amp;(YEAR(Table4_1[[#This Row],[Date]])-2000)</f>
        <v>FY2017/18</v>
      </c>
      <c r="B340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0" s="162" t="str">
        <f>Table4_1[[#This Row],[Licensee]]&amp;" "&amp;Table4_1[[#This Row],[Licence]]</f>
        <v>Horizon Power EIRL2</v>
      </c>
      <c r="D340" s="162" t="str">
        <f t="shared" si="5"/>
        <v>FY2017/18_CCD36_Horizon Power EIRL2</v>
      </c>
      <c r="E340" s="164">
        <f>IF(ISNUMBER(Table4_1[[#This Row],[Value]]),Table4_1[[#This Row],[Value]],IF(ISNUMBER(Table4_1[[#This Row],[$ Value]]),Table4_1[[#This Row],[$ Value]],Table4_1[[#This Row],[% Value]]))</f>
        <v>0.747</v>
      </c>
      <c r="G340" s="238">
        <v>43281</v>
      </c>
      <c r="H340">
        <v>4</v>
      </c>
      <c r="I340" t="s">
        <v>188</v>
      </c>
      <c r="J340" t="s">
        <v>195</v>
      </c>
      <c r="K340" t="s">
        <v>31</v>
      </c>
      <c r="L340"/>
      <c r="M340" t="s">
        <v>198</v>
      </c>
      <c r="N340" t="s">
        <v>323</v>
      </c>
      <c r="O340" t="s">
        <v>190</v>
      </c>
      <c r="P340"/>
      <c r="Q340">
        <v>0.747</v>
      </c>
      <c r="R340"/>
      <c r="S340" t="s">
        <v>929</v>
      </c>
    </row>
    <row r="341" spans="1:19" hidden="1" x14ac:dyDescent="0.2">
      <c r="A341" s="162" t="str">
        <f>"FY"&amp;(YEAR(Table4_1[[#This Row],[Date]])-1)&amp;"/"&amp;(YEAR(Table4_1[[#This Row],[Date]])-2000)</f>
        <v>FY2018/19</v>
      </c>
      <c r="B341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1" s="162" t="str">
        <f>Table4_1[[#This Row],[Licensee]]&amp;" "&amp;Table4_1[[#This Row],[Licence]]</f>
        <v>Horizon Power EIRL2</v>
      </c>
      <c r="D341" s="162" t="str">
        <f t="shared" si="5"/>
        <v>FY2018/19_CCD36_Horizon Power EIRL2</v>
      </c>
      <c r="E341" s="164">
        <f>IF(ISNUMBER(Table4_1[[#This Row],[Value]]),Table4_1[[#This Row],[Value]],IF(ISNUMBER(Table4_1[[#This Row],[$ Value]]),Table4_1[[#This Row],[$ Value]],Table4_1[[#This Row],[% Value]]))</f>
        <v>0.76100000000000001</v>
      </c>
      <c r="G341" s="238">
        <v>43646</v>
      </c>
      <c r="H341">
        <v>4</v>
      </c>
      <c r="I341" t="s">
        <v>188</v>
      </c>
      <c r="J341" t="s">
        <v>195</v>
      </c>
      <c r="K341" t="s">
        <v>31</v>
      </c>
      <c r="L341"/>
      <c r="M341" t="s">
        <v>198</v>
      </c>
      <c r="N341" t="s">
        <v>323</v>
      </c>
      <c r="O341" t="s">
        <v>190</v>
      </c>
      <c r="P341"/>
      <c r="Q341">
        <v>0.76100000000000001</v>
      </c>
      <c r="R341"/>
      <c r="S341" t="s">
        <v>929</v>
      </c>
    </row>
    <row r="342" spans="1:19" hidden="1" x14ac:dyDescent="0.2">
      <c r="A342" s="162" t="str">
        <f>"FY"&amp;(YEAR(Table4_1[[#This Row],[Date]])-1)&amp;"/"&amp;(YEAR(Table4_1[[#This Row],[Date]])-2000)</f>
        <v>FY2019/20</v>
      </c>
      <c r="B342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2" s="162" t="str">
        <f>Table4_1[[#This Row],[Licensee]]&amp;" "&amp;Table4_1[[#This Row],[Licence]]</f>
        <v>Horizon Power EIRL2</v>
      </c>
      <c r="D342" s="162" t="str">
        <f t="shared" si="5"/>
        <v>FY2019/20_CCD36_Horizon Power EIRL2</v>
      </c>
      <c r="E342" s="164">
        <f>IF(ISNUMBER(Table4_1[[#This Row],[Value]]),Table4_1[[#This Row],[Value]],IF(ISNUMBER(Table4_1[[#This Row],[$ Value]]),Table4_1[[#This Row],[$ Value]],Table4_1[[#This Row],[% Value]]))</f>
        <v>0.84699999999999998</v>
      </c>
      <c r="G342" s="238">
        <v>44012</v>
      </c>
      <c r="H342">
        <v>4</v>
      </c>
      <c r="I342" t="s">
        <v>188</v>
      </c>
      <c r="J342" t="s">
        <v>195</v>
      </c>
      <c r="K342" t="s">
        <v>31</v>
      </c>
      <c r="L342"/>
      <c r="M342" t="s">
        <v>198</v>
      </c>
      <c r="N342" t="s">
        <v>323</v>
      </c>
      <c r="O342" t="s">
        <v>190</v>
      </c>
      <c r="P342"/>
      <c r="Q342">
        <v>0.84699999999999998</v>
      </c>
      <c r="R342"/>
      <c r="S342" t="s">
        <v>929</v>
      </c>
    </row>
    <row r="343" spans="1:19" hidden="1" x14ac:dyDescent="0.2">
      <c r="A343" s="162" t="str">
        <f>"FY"&amp;(YEAR(Table4_1[[#This Row],[Date]])-1)&amp;"/"&amp;(YEAR(Table4_1[[#This Row],[Date]])-2000)</f>
        <v>FY2020/21</v>
      </c>
      <c r="B343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3" s="162" t="str">
        <f>Table4_1[[#This Row],[Licensee]]&amp;" "&amp;Table4_1[[#This Row],[Licence]]</f>
        <v>Horizon Power EIRL2</v>
      </c>
      <c r="D343" s="162" t="str">
        <f t="shared" si="5"/>
        <v>FY2020/21_CCD36_Horizon Power EIRL2</v>
      </c>
      <c r="E343" s="164">
        <f>IF(ISNUMBER(Table4_1[[#This Row],[Value]]),Table4_1[[#This Row],[Value]],IF(ISNUMBER(Table4_1[[#This Row],[$ Value]]),Table4_1[[#This Row],[$ Value]],Table4_1[[#This Row],[% Value]]))</f>
        <v>0.72599999999999998</v>
      </c>
      <c r="G343" s="238">
        <v>44377</v>
      </c>
      <c r="H343">
        <v>4</v>
      </c>
      <c r="I343" t="s">
        <v>188</v>
      </c>
      <c r="J343" t="s">
        <v>195</v>
      </c>
      <c r="K343" t="s">
        <v>31</v>
      </c>
      <c r="L343"/>
      <c r="M343" t="s">
        <v>198</v>
      </c>
      <c r="N343" t="s">
        <v>323</v>
      </c>
      <c r="O343" t="s">
        <v>190</v>
      </c>
      <c r="P343"/>
      <c r="Q343">
        <v>0.72599999999999998</v>
      </c>
      <c r="R343"/>
      <c r="S343" t="s">
        <v>929</v>
      </c>
    </row>
    <row r="344" spans="1:19" hidden="1" x14ac:dyDescent="0.2">
      <c r="A344" s="162" t="str">
        <f>"FY"&amp;(YEAR(Table4_1[[#This Row],[Date]])-1)&amp;"/"&amp;(YEAR(Table4_1[[#This Row],[Date]])-2000)</f>
        <v>FY2021/22</v>
      </c>
      <c r="B344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4" s="162" t="str">
        <f>Table4_1[[#This Row],[Licensee]]&amp;" "&amp;Table4_1[[#This Row],[Licence]]</f>
        <v>Horizon Power EIRL2</v>
      </c>
      <c r="D344" s="162" t="str">
        <f t="shared" si="5"/>
        <v>FY2021/22_CCD36_Horizon Power EIRL2</v>
      </c>
      <c r="E344" s="164">
        <f>IF(ISNUMBER(Table4_1[[#This Row],[Value]]),Table4_1[[#This Row],[Value]],IF(ISNUMBER(Table4_1[[#This Row],[$ Value]]),Table4_1[[#This Row],[$ Value]],Table4_1[[#This Row],[% Value]]))</f>
        <v>0.58099999999999996</v>
      </c>
      <c r="G344" s="238">
        <v>44742</v>
      </c>
      <c r="H344">
        <v>4</v>
      </c>
      <c r="I344" t="s">
        <v>188</v>
      </c>
      <c r="J344" t="s">
        <v>195</v>
      </c>
      <c r="K344" t="s">
        <v>31</v>
      </c>
      <c r="L344"/>
      <c r="M344" t="s">
        <v>198</v>
      </c>
      <c r="N344" t="s">
        <v>323</v>
      </c>
      <c r="O344" t="s">
        <v>190</v>
      </c>
      <c r="P344"/>
      <c r="Q344">
        <v>0.58099999999999996</v>
      </c>
      <c r="R344"/>
      <c r="S344" t="s">
        <v>929</v>
      </c>
    </row>
    <row r="345" spans="1:19" hidden="1" x14ac:dyDescent="0.2">
      <c r="A345" s="162" t="str">
        <f>"FY"&amp;(YEAR(Table4_1[[#This Row],[Date]])-1)&amp;"/"&amp;(YEAR(Table4_1[[#This Row],[Date]])-2000)</f>
        <v>FY2022/23</v>
      </c>
      <c r="B345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5" s="162" t="str">
        <f>Table4_1[[#This Row],[Licensee]]&amp;" "&amp;Table4_1[[#This Row],[Licence]]</f>
        <v>Horizon Power EIRL2</v>
      </c>
      <c r="D345" s="162" t="str">
        <f t="shared" si="5"/>
        <v>FY2022/23_CCD36_Horizon Power EIRL2</v>
      </c>
      <c r="E345" s="164">
        <f>IF(ISNUMBER(Table4_1[[#This Row],[Value]]),Table4_1[[#This Row],[Value]],IF(ISNUMBER(Table4_1[[#This Row],[$ Value]]),Table4_1[[#This Row],[$ Value]],Table4_1[[#This Row],[% Value]]))</f>
        <v>0.58299999999999996</v>
      </c>
      <c r="G345" s="238">
        <v>45107</v>
      </c>
      <c r="H345">
        <v>4</v>
      </c>
      <c r="I345" t="s">
        <v>188</v>
      </c>
      <c r="J345" t="s">
        <v>195</v>
      </c>
      <c r="K345" t="s">
        <v>31</v>
      </c>
      <c r="L345"/>
      <c r="M345" t="s">
        <v>198</v>
      </c>
      <c r="N345" t="s">
        <v>323</v>
      </c>
      <c r="O345" t="s">
        <v>190</v>
      </c>
      <c r="P345"/>
      <c r="Q345">
        <v>0.58299999999999996</v>
      </c>
      <c r="R345"/>
      <c r="S345" t="s">
        <v>929</v>
      </c>
    </row>
    <row r="346" spans="1:19" hidden="1" x14ac:dyDescent="0.2">
      <c r="A346" s="162" t="str">
        <f>"FY"&amp;(YEAR(Table4_1[[#This Row],[Date]])-1)&amp;"/"&amp;(YEAR(Table4_1[[#This Row],[Date]])-2000)</f>
        <v>FY2023/24</v>
      </c>
      <c r="B346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6" s="162" t="str">
        <f>Table4_1[[#This Row],[Licensee]]&amp;" "&amp;Table4_1[[#This Row],[Licence]]</f>
        <v>Horizon Power EIRL2</v>
      </c>
      <c r="D346" s="162" t="str">
        <f t="shared" si="5"/>
        <v>FY2023/24_CCD36_Horizon Power EIRL2</v>
      </c>
      <c r="E346" s="164">
        <f>IF(ISNUMBER(Table4_1[[#This Row],[Value]]),Table4_1[[#This Row],[Value]],IF(ISNUMBER(Table4_1[[#This Row],[$ Value]]),Table4_1[[#This Row],[$ Value]],Table4_1[[#This Row],[% Value]]))</f>
        <v>0.54535242900000003</v>
      </c>
      <c r="G346" s="238">
        <v>45473</v>
      </c>
      <c r="H346">
        <v>4</v>
      </c>
      <c r="I346" t="s">
        <v>188</v>
      </c>
      <c r="J346" t="s">
        <v>195</v>
      </c>
      <c r="K346" t="s">
        <v>31</v>
      </c>
      <c r="L346"/>
      <c r="M346" t="s">
        <v>198</v>
      </c>
      <c r="N346" t="s">
        <v>323</v>
      </c>
      <c r="O346" t="s">
        <v>190</v>
      </c>
      <c r="P346"/>
      <c r="Q346">
        <v>0.54535242900000003</v>
      </c>
      <c r="R346"/>
      <c r="S346" t="s">
        <v>929</v>
      </c>
    </row>
    <row r="347" spans="1:19" hidden="1" x14ac:dyDescent="0.2">
      <c r="A347" s="162" t="str">
        <f>"FY"&amp;(YEAR(Table4_1[[#This Row],[Date]])-1)&amp;"/"&amp;(YEAR(Table4_1[[#This Row],[Date]])-2000)</f>
        <v>FY2024/25</v>
      </c>
      <c r="B347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47" s="162" t="str">
        <f>Table4_1[[#This Row],[Licensee]]&amp;" "&amp;Table4_1[[#This Row],[Licence]]</f>
        <v>Horizon Power EIRL2</v>
      </c>
      <c r="D347" s="162" t="str">
        <f t="shared" si="5"/>
        <v>FY2024/25_CCD36_Horizon Power EIRL2</v>
      </c>
      <c r="E347" s="164">
        <f>IF(ISNUMBER(Table4_1[[#This Row],[Value]]),Table4_1[[#This Row],[Value]],IF(ISNUMBER(Table4_1[[#This Row],[$ Value]]),Table4_1[[#This Row],[$ Value]],Table4_1[[#This Row],[% Value]]))</f>
        <v>0.51879931899999998</v>
      </c>
      <c r="G347" s="238">
        <v>45838</v>
      </c>
      <c r="H347">
        <v>4</v>
      </c>
      <c r="I347" t="s">
        <v>188</v>
      </c>
      <c r="J347" t="s">
        <v>195</v>
      </c>
      <c r="K347" t="s">
        <v>31</v>
      </c>
      <c r="L347"/>
      <c r="M347" t="s">
        <v>198</v>
      </c>
      <c r="N347" t="s">
        <v>323</v>
      </c>
      <c r="O347" t="s">
        <v>190</v>
      </c>
      <c r="P347"/>
      <c r="Q347">
        <v>0.51879931899999998</v>
      </c>
      <c r="R347"/>
      <c r="S347" t="s">
        <v>929</v>
      </c>
    </row>
    <row r="348" spans="1:19" hidden="1" x14ac:dyDescent="0.2">
      <c r="A348" s="162" t="str">
        <f>"FY"&amp;(YEAR(Table4_1[[#This Row],[Date]])-1)&amp;"/"&amp;(YEAR(Table4_1[[#This Row],[Date]])-2000)</f>
        <v>FY2013/14</v>
      </c>
      <c r="B348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48" s="162" t="str">
        <f>Table4_1[[#This Row],[Licensee]]&amp;" "&amp;Table4_1[[#This Row],[Licence]]</f>
        <v>Horizon Power EIRL2</v>
      </c>
      <c r="D348" s="162" t="str">
        <f t="shared" si="5"/>
        <v>FY2013/14_CCD37_Horizon Power EIRL2</v>
      </c>
      <c r="E348" s="164">
        <f>IF(ISNUMBER(Table4_1[[#This Row],[Value]]),Table4_1[[#This Row],[Value]],IF(ISNUMBER(Table4_1[[#This Row],[$ Value]]),Table4_1[[#This Row],[$ Value]],Table4_1[[#This Row],[% Value]]))</f>
        <v>40</v>
      </c>
      <c r="G348" s="238">
        <v>41820</v>
      </c>
      <c r="H348">
        <v>4</v>
      </c>
      <c r="I348" t="s">
        <v>188</v>
      </c>
      <c r="J348" t="s">
        <v>195</v>
      </c>
      <c r="K348" t="s">
        <v>31</v>
      </c>
      <c r="L348"/>
      <c r="M348" t="s">
        <v>631</v>
      </c>
      <c r="N348" t="s">
        <v>324</v>
      </c>
      <c r="O348" t="s">
        <v>197</v>
      </c>
      <c r="P348">
        <v>40</v>
      </c>
      <c r="Q348"/>
      <c r="R348"/>
      <c r="S348" t="s">
        <v>929</v>
      </c>
    </row>
    <row r="349" spans="1:19" hidden="1" x14ac:dyDescent="0.2">
      <c r="A349" s="162" t="str">
        <f>"FY"&amp;(YEAR(Table4_1[[#This Row],[Date]])-1)&amp;"/"&amp;(YEAR(Table4_1[[#This Row],[Date]])-2000)</f>
        <v>FY2014/15</v>
      </c>
      <c r="B349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49" s="162" t="str">
        <f>Table4_1[[#This Row],[Licensee]]&amp;" "&amp;Table4_1[[#This Row],[Licence]]</f>
        <v>Horizon Power EIRL2</v>
      </c>
      <c r="D349" s="162" t="str">
        <f t="shared" si="5"/>
        <v>FY2014/15_CCD37_Horizon Power EIRL2</v>
      </c>
      <c r="E349" s="164">
        <f>IF(ISNUMBER(Table4_1[[#This Row],[Value]]),Table4_1[[#This Row],[Value]],IF(ISNUMBER(Table4_1[[#This Row],[$ Value]]),Table4_1[[#This Row],[$ Value]],Table4_1[[#This Row],[% Value]]))</f>
        <v>25</v>
      </c>
      <c r="G349" s="238">
        <v>42185</v>
      </c>
      <c r="H349">
        <v>4</v>
      </c>
      <c r="I349" t="s">
        <v>188</v>
      </c>
      <c r="J349" t="s">
        <v>195</v>
      </c>
      <c r="K349" t="s">
        <v>31</v>
      </c>
      <c r="L349"/>
      <c r="M349" t="s">
        <v>631</v>
      </c>
      <c r="N349" t="s">
        <v>324</v>
      </c>
      <c r="O349" t="s">
        <v>197</v>
      </c>
      <c r="P349">
        <v>25</v>
      </c>
      <c r="Q349"/>
      <c r="R349"/>
      <c r="S349" t="s">
        <v>929</v>
      </c>
    </row>
    <row r="350" spans="1:19" hidden="1" x14ac:dyDescent="0.2">
      <c r="A350" s="162" t="str">
        <f>"FY"&amp;(YEAR(Table4_1[[#This Row],[Date]])-1)&amp;"/"&amp;(YEAR(Table4_1[[#This Row],[Date]])-2000)</f>
        <v>FY2015/16</v>
      </c>
      <c r="B350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0" s="162" t="str">
        <f>Table4_1[[#This Row],[Licensee]]&amp;" "&amp;Table4_1[[#This Row],[Licence]]</f>
        <v>Horizon Power EIRL2</v>
      </c>
      <c r="D350" s="162" t="str">
        <f t="shared" si="5"/>
        <v>FY2015/16_CCD37_Horizon Power EIRL2</v>
      </c>
      <c r="E350" s="164">
        <f>IF(ISNUMBER(Table4_1[[#This Row],[Value]]),Table4_1[[#This Row],[Value]],IF(ISNUMBER(Table4_1[[#This Row],[$ Value]]),Table4_1[[#This Row],[$ Value]],Table4_1[[#This Row],[% Value]]))</f>
        <v>32</v>
      </c>
      <c r="G350" s="238">
        <v>42551</v>
      </c>
      <c r="H350">
        <v>4</v>
      </c>
      <c r="I350" t="s">
        <v>188</v>
      </c>
      <c r="J350" t="s">
        <v>195</v>
      </c>
      <c r="K350" t="s">
        <v>31</v>
      </c>
      <c r="L350"/>
      <c r="M350" t="s">
        <v>631</v>
      </c>
      <c r="N350" t="s">
        <v>324</v>
      </c>
      <c r="O350" t="s">
        <v>197</v>
      </c>
      <c r="P350">
        <v>32</v>
      </c>
      <c r="Q350"/>
      <c r="R350"/>
      <c r="S350" t="s">
        <v>929</v>
      </c>
    </row>
    <row r="351" spans="1:19" hidden="1" x14ac:dyDescent="0.2">
      <c r="A351" s="162" t="str">
        <f>"FY"&amp;(YEAR(Table4_1[[#This Row],[Date]])-1)&amp;"/"&amp;(YEAR(Table4_1[[#This Row],[Date]])-2000)</f>
        <v>FY2016/17</v>
      </c>
      <c r="B351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1" s="162" t="str">
        <f>Table4_1[[#This Row],[Licensee]]&amp;" "&amp;Table4_1[[#This Row],[Licence]]</f>
        <v>Horizon Power EIRL2</v>
      </c>
      <c r="D351" s="162" t="str">
        <f t="shared" si="5"/>
        <v>FY2016/17_CCD37_Horizon Power EIRL2</v>
      </c>
      <c r="E351" s="164">
        <f>IF(ISNUMBER(Table4_1[[#This Row],[Value]]),Table4_1[[#This Row],[Value]],IF(ISNUMBER(Table4_1[[#This Row],[$ Value]]),Table4_1[[#This Row],[$ Value]],Table4_1[[#This Row],[% Value]]))</f>
        <v>26</v>
      </c>
      <c r="G351" s="238">
        <v>42916</v>
      </c>
      <c r="H351">
        <v>4</v>
      </c>
      <c r="I351" t="s">
        <v>188</v>
      </c>
      <c r="J351" t="s">
        <v>195</v>
      </c>
      <c r="K351" t="s">
        <v>31</v>
      </c>
      <c r="L351"/>
      <c r="M351" t="s">
        <v>631</v>
      </c>
      <c r="N351" t="s">
        <v>324</v>
      </c>
      <c r="O351" t="s">
        <v>197</v>
      </c>
      <c r="P351">
        <v>26</v>
      </c>
      <c r="Q351"/>
      <c r="R351"/>
      <c r="S351" t="s">
        <v>929</v>
      </c>
    </row>
    <row r="352" spans="1:19" hidden="1" x14ac:dyDescent="0.2">
      <c r="A352" s="162" t="str">
        <f>"FY"&amp;(YEAR(Table4_1[[#This Row],[Date]])-1)&amp;"/"&amp;(YEAR(Table4_1[[#This Row],[Date]])-2000)</f>
        <v>FY2017/18</v>
      </c>
      <c r="B352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2" s="162" t="str">
        <f>Table4_1[[#This Row],[Licensee]]&amp;" "&amp;Table4_1[[#This Row],[Licence]]</f>
        <v>Horizon Power EIRL2</v>
      </c>
      <c r="D352" s="162" t="str">
        <f t="shared" si="5"/>
        <v>FY2017/18_CCD37_Horizon Power EIRL2</v>
      </c>
      <c r="E352" s="164">
        <f>IF(ISNUMBER(Table4_1[[#This Row],[Value]]),Table4_1[[#This Row],[Value]],IF(ISNUMBER(Table4_1[[#This Row],[$ Value]]),Table4_1[[#This Row],[$ Value]],Table4_1[[#This Row],[% Value]]))</f>
        <v>31</v>
      </c>
      <c r="G352" s="238">
        <v>43281</v>
      </c>
      <c r="H352">
        <v>4</v>
      </c>
      <c r="I352" t="s">
        <v>188</v>
      </c>
      <c r="J352" t="s">
        <v>195</v>
      </c>
      <c r="K352" t="s">
        <v>31</v>
      </c>
      <c r="L352"/>
      <c r="M352" t="s">
        <v>631</v>
      </c>
      <c r="N352" t="s">
        <v>324</v>
      </c>
      <c r="O352" t="s">
        <v>197</v>
      </c>
      <c r="P352">
        <v>31</v>
      </c>
      <c r="Q352"/>
      <c r="R352"/>
      <c r="S352" t="s">
        <v>929</v>
      </c>
    </row>
    <row r="353" spans="1:19" hidden="1" x14ac:dyDescent="0.2">
      <c r="A353" s="162" t="str">
        <f>"FY"&amp;(YEAR(Table4_1[[#This Row],[Date]])-1)&amp;"/"&amp;(YEAR(Table4_1[[#This Row],[Date]])-2000)</f>
        <v>FY2018/19</v>
      </c>
      <c r="B353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3" s="162" t="str">
        <f>Table4_1[[#This Row],[Licensee]]&amp;" "&amp;Table4_1[[#This Row],[Licence]]</f>
        <v>Horizon Power EIRL2</v>
      </c>
      <c r="D353" s="162" t="str">
        <f t="shared" si="5"/>
        <v>FY2018/19_CCD37_Horizon Power EIRL2</v>
      </c>
      <c r="E353" s="164">
        <f>IF(ISNUMBER(Table4_1[[#This Row],[Value]]),Table4_1[[#This Row],[Value]],IF(ISNUMBER(Table4_1[[#This Row],[$ Value]]),Table4_1[[#This Row],[$ Value]],Table4_1[[#This Row],[% Value]]))</f>
        <v>29.6</v>
      </c>
      <c r="G353" s="238">
        <v>43646</v>
      </c>
      <c r="H353">
        <v>4</v>
      </c>
      <c r="I353" t="s">
        <v>188</v>
      </c>
      <c r="J353" t="s">
        <v>195</v>
      </c>
      <c r="K353" t="s">
        <v>31</v>
      </c>
      <c r="L353"/>
      <c r="M353" t="s">
        <v>631</v>
      </c>
      <c r="N353" t="s">
        <v>324</v>
      </c>
      <c r="O353" t="s">
        <v>197</v>
      </c>
      <c r="P353">
        <v>29.6</v>
      </c>
      <c r="Q353"/>
      <c r="R353"/>
      <c r="S353" t="s">
        <v>929</v>
      </c>
    </row>
    <row r="354" spans="1:19" hidden="1" x14ac:dyDescent="0.2">
      <c r="A354" s="162" t="str">
        <f>"FY"&amp;(YEAR(Table4_1[[#This Row],[Date]])-1)&amp;"/"&amp;(YEAR(Table4_1[[#This Row],[Date]])-2000)</f>
        <v>FY2019/20</v>
      </c>
      <c r="B354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4" s="162" t="str">
        <f>Table4_1[[#This Row],[Licensee]]&amp;" "&amp;Table4_1[[#This Row],[Licence]]</f>
        <v>Horizon Power EIRL2</v>
      </c>
      <c r="D354" s="162" t="str">
        <f t="shared" si="5"/>
        <v>FY2019/20_CCD37_Horizon Power EIRL2</v>
      </c>
      <c r="E354" s="164">
        <f>IF(ISNUMBER(Table4_1[[#This Row],[Value]]),Table4_1[[#This Row],[Value]],IF(ISNUMBER(Table4_1[[#This Row],[$ Value]]),Table4_1[[#This Row],[$ Value]],Table4_1[[#This Row],[% Value]]))</f>
        <v>34</v>
      </c>
      <c r="G354" s="238">
        <v>44012</v>
      </c>
      <c r="H354">
        <v>4</v>
      </c>
      <c r="I354" t="s">
        <v>188</v>
      </c>
      <c r="J354" t="s">
        <v>195</v>
      </c>
      <c r="K354" t="s">
        <v>31</v>
      </c>
      <c r="L354"/>
      <c r="M354" t="s">
        <v>631</v>
      </c>
      <c r="N354" t="s">
        <v>324</v>
      </c>
      <c r="O354" t="s">
        <v>197</v>
      </c>
      <c r="P354">
        <v>34</v>
      </c>
      <c r="Q354"/>
      <c r="R354"/>
      <c r="S354" t="s">
        <v>929</v>
      </c>
    </row>
    <row r="355" spans="1:19" hidden="1" x14ac:dyDescent="0.2">
      <c r="A355" s="162" t="str">
        <f>"FY"&amp;(YEAR(Table4_1[[#This Row],[Date]])-1)&amp;"/"&amp;(YEAR(Table4_1[[#This Row],[Date]])-2000)</f>
        <v>FY2020/21</v>
      </c>
      <c r="B355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5" s="162" t="str">
        <f>Table4_1[[#This Row],[Licensee]]&amp;" "&amp;Table4_1[[#This Row],[Licence]]</f>
        <v>Horizon Power EIRL2</v>
      </c>
      <c r="D355" s="162" t="str">
        <f t="shared" si="5"/>
        <v>FY2020/21_CCD37_Horizon Power EIRL2</v>
      </c>
      <c r="E355" s="164">
        <f>IF(ISNUMBER(Table4_1[[#This Row],[Value]]),Table4_1[[#This Row],[Value]],IF(ISNUMBER(Table4_1[[#This Row],[$ Value]]),Table4_1[[#This Row],[$ Value]],Table4_1[[#This Row],[% Value]]))</f>
        <v>30</v>
      </c>
      <c r="G355" s="238">
        <v>44377</v>
      </c>
      <c r="H355">
        <v>4</v>
      </c>
      <c r="I355" t="s">
        <v>188</v>
      </c>
      <c r="J355" t="s">
        <v>195</v>
      </c>
      <c r="K355" t="s">
        <v>31</v>
      </c>
      <c r="L355"/>
      <c r="M355" t="s">
        <v>631</v>
      </c>
      <c r="N355" t="s">
        <v>324</v>
      </c>
      <c r="O355" t="s">
        <v>197</v>
      </c>
      <c r="P355">
        <v>30</v>
      </c>
      <c r="Q355"/>
      <c r="R355"/>
      <c r="S355" t="s">
        <v>929</v>
      </c>
    </row>
    <row r="356" spans="1:19" hidden="1" x14ac:dyDescent="0.2">
      <c r="A356" s="162" t="str">
        <f>"FY"&amp;(YEAR(Table4_1[[#This Row],[Date]])-1)&amp;"/"&amp;(YEAR(Table4_1[[#This Row],[Date]])-2000)</f>
        <v>FY2021/22</v>
      </c>
      <c r="B356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6" s="162" t="str">
        <f>Table4_1[[#This Row],[Licensee]]&amp;" "&amp;Table4_1[[#This Row],[Licence]]</f>
        <v>Horizon Power EIRL2</v>
      </c>
      <c r="D356" s="162" t="str">
        <f t="shared" si="5"/>
        <v>FY2021/22_CCD37_Horizon Power EIRL2</v>
      </c>
      <c r="E356" s="164">
        <f>IF(ISNUMBER(Table4_1[[#This Row],[Value]]),Table4_1[[#This Row],[Value]],IF(ISNUMBER(Table4_1[[#This Row],[$ Value]]),Table4_1[[#This Row],[$ Value]],Table4_1[[#This Row],[% Value]]))</f>
        <v>52</v>
      </c>
      <c r="G356" s="238">
        <v>44742</v>
      </c>
      <c r="H356">
        <v>4</v>
      </c>
      <c r="I356" t="s">
        <v>188</v>
      </c>
      <c r="J356" t="s">
        <v>195</v>
      </c>
      <c r="K356" t="s">
        <v>31</v>
      </c>
      <c r="L356"/>
      <c r="M356" t="s">
        <v>631</v>
      </c>
      <c r="N356" t="s">
        <v>324</v>
      </c>
      <c r="O356" t="s">
        <v>197</v>
      </c>
      <c r="P356">
        <v>52</v>
      </c>
      <c r="Q356"/>
      <c r="R356"/>
      <c r="S356" t="s">
        <v>929</v>
      </c>
    </row>
    <row r="357" spans="1:19" hidden="1" x14ac:dyDescent="0.2">
      <c r="A357" s="162" t="str">
        <f>"FY"&amp;(YEAR(Table4_1[[#This Row],[Date]])-1)&amp;"/"&amp;(YEAR(Table4_1[[#This Row],[Date]])-2000)</f>
        <v>FY2022/23</v>
      </c>
      <c r="B357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7" s="162" t="str">
        <f>Table4_1[[#This Row],[Licensee]]&amp;" "&amp;Table4_1[[#This Row],[Licence]]</f>
        <v>Horizon Power EIRL2</v>
      </c>
      <c r="D357" s="162" t="str">
        <f t="shared" si="5"/>
        <v>FY2022/23_CCD37_Horizon Power EIRL2</v>
      </c>
      <c r="E357" s="164">
        <f>IF(ISNUMBER(Table4_1[[#This Row],[Value]]),Table4_1[[#This Row],[Value]],IF(ISNUMBER(Table4_1[[#This Row],[$ Value]]),Table4_1[[#This Row],[$ Value]],Table4_1[[#This Row],[% Value]]))</f>
        <v>54.3</v>
      </c>
      <c r="G357" s="238">
        <v>45107</v>
      </c>
      <c r="H357">
        <v>4</v>
      </c>
      <c r="I357" t="s">
        <v>188</v>
      </c>
      <c r="J357" t="s">
        <v>195</v>
      </c>
      <c r="K357" t="s">
        <v>31</v>
      </c>
      <c r="L357"/>
      <c r="M357" t="s">
        <v>631</v>
      </c>
      <c r="N357" t="s">
        <v>324</v>
      </c>
      <c r="O357" t="s">
        <v>197</v>
      </c>
      <c r="P357">
        <v>54.3</v>
      </c>
      <c r="Q357"/>
      <c r="R357"/>
      <c r="S357" t="s">
        <v>929</v>
      </c>
    </row>
    <row r="358" spans="1:19" hidden="1" x14ac:dyDescent="0.2">
      <c r="A358" s="162" t="str">
        <f>"FY"&amp;(YEAR(Table4_1[[#This Row],[Date]])-1)&amp;"/"&amp;(YEAR(Table4_1[[#This Row],[Date]])-2000)</f>
        <v>FY2023/24</v>
      </c>
      <c r="B358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8" s="162" t="str">
        <f>Table4_1[[#This Row],[Licensee]]&amp;" "&amp;Table4_1[[#This Row],[Licence]]</f>
        <v>Horizon Power EIRL2</v>
      </c>
      <c r="D358" s="162" t="str">
        <f t="shared" si="5"/>
        <v>FY2023/24_CCD37_Horizon Power EIRL2</v>
      </c>
      <c r="E358" s="164">
        <f>IF(ISNUMBER(Table4_1[[#This Row],[Value]]),Table4_1[[#This Row],[Value]],IF(ISNUMBER(Table4_1[[#This Row],[$ Value]]),Table4_1[[#This Row],[$ Value]],Table4_1[[#This Row],[% Value]]))</f>
        <v>78</v>
      </c>
      <c r="G358" s="238">
        <v>45473</v>
      </c>
      <c r="H358">
        <v>4</v>
      </c>
      <c r="I358" t="s">
        <v>188</v>
      </c>
      <c r="J358" t="s">
        <v>195</v>
      </c>
      <c r="K358" t="s">
        <v>31</v>
      </c>
      <c r="L358"/>
      <c r="M358" t="s">
        <v>631</v>
      </c>
      <c r="N358" t="s">
        <v>324</v>
      </c>
      <c r="O358" t="s">
        <v>35</v>
      </c>
      <c r="P358">
        <v>78</v>
      </c>
      <c r="Q358"/>
      <c r="R358"/>
      <c r="S358" t="s">
        <v>929</v>
      </c>
    </row>
    <row r="359" spans="1:19" hidden="1" x14ac:dyDescent="0.2">
      <c r="A359" s="162" t="str">
        <f>"FY"&amp;(YEAR(Table4_1[[#This Row],[Date]])-1)&amp;"/"&amp;(YEAR(Table4_1[[#This Row],[Date]])-2000)</f>
        <v>FY2024/25</v>
      </c>
      <c r="B359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59" s="162" t="str">
        <f>Table4_1[[#This Row],[Licensee]]&amp;" "&amp;Table4_1[[#This Row],[Licence]]</f>
        <v>Horizon Power EIRL2</v>
      </c>
      <c r="D359" s="162" t="str">
        <f t="shared" si="5"/>
        <v>FY2024/25_CCD37_Horizon Power EIRL2</v>
      </c>
      <c r="E359" s="164">
        <f>IF(ISNUMBER(Table4_1[[#This Row],[Value]]),Table4_1[[#This Row],[Value]],IF(ISNUMBER(Table4_1[[#This Row],[$ Value]]),Table4_1[[#This Row],[$ Value]],Table4_1[[#This Row],[% Value]]))</f>
        <v>84.91</v>
      </c>
      <c r="G359" s="238">
        <v>45838</v>
      </c>
      <c r="H359">
        <v>4</v>
      </c>
      <c r="I359" t="s">
        <v>188</v>
      </c>
      <c r="J359" t="s">
        <v>195</v>
      </c>
      <c r="K359" t="s">
        <v>31</v>
      </c>
      <c r="L359"/>
      <c r="M359" t="s">
        <v>631</v>
      </c>
      <c r="N359" t="s">
        <v>324</v>
      </c>
      <c r="O359" t="s">
        <v>35</v>
      </c>
      <c r="P359">
        <v>84.91</v>
      </c>
      <c r="Q359"/>
      <c r="R359"/>
      <c r="S359" t="s">
        <v>929</v>
      </c>
    </row>
    <row r="360" spans="1:19" hidden="1" x14ac:dyDescent="0.2">
      <c r="A360" s="162" t="str">
        <f>"FY"&amp;(YEAR(Table4_1[[#This Row],[Date]])-1)&amp;"/"&amp;(YEAR(Table4_1[[#This Row],[Date]])-2000)</f>
        <v>FY2023/24</v>
      </c>
      <c r="B360" s="162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360" s="162" t="str">
        <f>Table4_1[[#This Row],[Licensee]]&amp;" "&amp;Table4_1[[#This Row],[Licence]]</f>
        <v>Horizon Power EIRL2</v>
      </c>
      <c r="D360" s="162" t="str">
        <f t="shared" si="5"/>
        <v>FY2023/24_CCD38_Horizon Power EIRL2</v>
      </c>
      <c r="E360" s="164">
        <f>IF(ISNUMBER(Table4_1[[#This Row],[Value]]),Table4_1[[#This Row],[Value]],IF(ISNUMBER(Table4_1[[#This Row],[$ Value]]),Table4_1[[#This Row],[$ Value]],Table4_1[[#This Row],[% Value]]))</f>
        <v>1923</v>
      </c>
      <c r="G360" s="238">
        <v>45473</v>
      </c>
      <c r="H360">
        <v>4</v>
      </c>
      <c r="I360" t="s">
        <v>188</v>
      </c>
      <c r="J360" t="s">
        <v>195</v>
      </c>
      <c r="K360" t="s">
        <v>31</v>
      </c>
      <c r="L360"/>
      <c r="M360" t="s">
        <v>193</v>
      </c>
      <c r="N360" t="s">
        <v>361</v>
      </c>
      <c r="O360" t="s">
        <v>191</v>
      </c>
      <c r="P360">
        <v>1923</v>
      </c>
      <c r="Q360"/>
      <c r="R360"/>
      <c r="S360" t="s">
        <v>929</v>
      </c>
    </row>
    <row r="361" spans="1:19" hidden="1" x14ac:dyDescent="0.2">
      <c r="A361" s="162" t="str">
        <f>"FY"&amp;(YEAR(Table4_1[[#This Row],[Date]])-1)&amp;"/"&amp;(YEAR(Table4_1[[#This Row],[Date]])-2000)</f>
        <v>FY2024/25</v>
      </c>
      <c r="B361" s="162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361" s="162" t="str">
        <f>Table4_1[[#This Row],[Licensee]]&amp;" "&amp;Table4_1[[#This Row],[Licence]]</f>
        <v>Horizon Power EIRL2</v>
      </c>
      <c r="D361" s="162" t="str">
        <f t="shared" si="5"/>
        <v>FY2024/25_CCD38_Horizon Power EIRL2</v>
      </c>
      <c r="E361" s="164">
        <f>IF(ISNUMBER(Table4_1[[#This Row],[Value]]),Table4_1[[#This Row],[Value]],IF(ISNUMBER(Table4_1[[#This Row],[$ Value]]),Table4_1[[#This Row],[$ Value]],Table4_1[[#This Row],[% Value]]))</f>
        <v>2765</v>
      </c>
      <c r="G361" s="238">
        <v>45838</v>
      </c>
      <c r="H361">
        <v>4</v>
      </c>
      <c r="I361" t="s">
        <v>188</v>
      </c>
      <c r="J361" t="s">
        <v>195</v>
      </c>
      <c r="K361" t="s">
        <v>31</v>
      </c>
      <c r="L361"/>
      <c r="M361" t="s">
        <v>193</v>
      </c>
      <c r="N361" t="s">
        <v>361</v>
      </c>
      <c r="O361" t="s">
        <v>191</v>
      </c>
      <c r="P361">
        <v>2765</v>
      </c>
      <c r="Q361"/>
      <c r="R361"/>
      <c r="S361" t="s">
        <v>929</v>
      </c>
    </row>
    <row r="362" spans="1:19" hidden="1" x14ac:dyDescent="0.2">
      <c r="A362" s="162" t="str">
        <f>"FY"&amp;(YEAR(Table4_1[[#This Row],[Date]])-1)&amp;"/"&amp;(YEAR(Table4_1[[#This Row],[Date]])-2000)</f>
        <v>FY2013/14</v>
      </c>
      <c r="B362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2" s="162" t="str">
        <f>Table4_1[[#This Row],[Licensee]]&amp;" "&amp;Table4_1[[#This Row],[Licence]]</f>
        <v>Horizon Power EIRL2</v>
      </c>
      <c r="D362" s="162" t="str">
        <f t="shared" si="5"/>
        <v>FY2013/14_CCD39_Horizon Power EIRL2</v>
      </c>
      <c r="E362" s="164">
        <f>IF(ISNUMBER(Table4_1[[#This Row],[Value]]),Table4_1[[#This Row],[Value]],IF(ISNUMBER(Table4_1[[#This Row],[$ Value]]),Table4_1[[#This Row],[$ Value]],Table4_1[[#This Row],[% Value]]))</f>
        <v>0.151</v>
      </c>
      <c r="G362" s="238">
        <v>41820</v>
      </c>
      <c r="H362">
        <v>4</v>
      </c>
      <c r="I362" t="s">
        <v>188</v>
      </c>
      <c r="J362" t="s">
        <v>195</v>
      </c>
      <c r="K362" t="s">
        <v>31</v>
      </c>
      <c r="L362"/>
      <c r="M362" t="s">
        <v>193</v>
      </c>
      <c r="N362" t="s">
        <v>362</v>
      </c>
      <c r="O362" t="s">
        <v>190</v>
      </c>
      <c r="P362"/>
      <c r="Q362">
        <v>0.151</v>
      </c>
      <c r="R362"/>
      <c r="S362" t="s">
        <v>929</v>
      </c>
    </row>
    <row r="363" spans="1:19" hidden="1" x14ac:dyDescent="0.2">
      <c r="A363" s="162" t="str">
        <f>"FY"&amp;(YEAR(Table4_1[[#This Row],[Date]])-1)&amp;"/"&amp;(YEAR(Table4_1[[#This Row],[Date]])-2000)</f>
        <v>FY2014/15</v>
      </c>
      <c r="B363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3" s="162" t="str">
        <f>Table4_1[[#This Row],[Licensee]]&amp;" "&amp;Table4_1[[#This Row],[Licence]]</f>
        <v>Horizon Power EIRL2</v>
      </c>
      <c r="D363" s="162" t="str">
        <f t="shared" si="5"/>
        <v>FY2014/15_CCD39_Horizon Power EIRL2</v>
      </c>
      <c r="E363" s="164">
        <f>IF(ISNUMBER(Table4_1[[#This Row],[Value]]),Table4_1[[#This Row],[Value]],IF(ISNUMBER(Table4_1[[#This Row],[$ Value]]),Table4_1[[#This Row],[$ Value]],Table4_1[[#This Row],[% Value]]))</f>
        <v>8.8999999999999996E-2</v>
      </c>
      <c r="G363" s="238">
        <v>42185</v>
      </c>
      <c r="H363">
        <v>4</v>
      </c>
      <c r="I363" t="s">
        <v>188</v>
      </c>
      <c r="J363" t="s">
        <v>195</v>
      </c>
      <c r="K363" t="s">
        <v>31</v>
      </c>
      <c r="L363"/>
      <c r="M363" t="s">
        <v>193</v>
      </c>
      <c r="N363" t="s">
        <v>362</v>
      </c>
      <c r="O363" t="s">
        <v>190</v>
      </c>
      <c r="P363"/>
      <c r="Q363">
        <v>8.8999999999999996E-2</v>
      </c>
      <c r="R363"/>
      <c r="S363" t="s">
        <v>929</v>
      </c>
    </row>
    <row r="364" spans="1:19" hidden="1" x14ac:dyDescent="0.2">
      <c r="A364" s="162" t="str">
        <f>"FY"&amp;(YEAR(Table4_1[[#This Row],[Date]])-1)&amp;"/"&amp;(YEAR(Table4_1[[#This Row],[Date]])-2000)</f>
        <v>FY2015/16</v>
      </c>
      <c r="B364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4" s="162" t="str">
        <f>Table4_1[[#This Row],[Licensee]]&amp;" "&amp;Table4_1[[#This Row],[Licence]]</f>
        <v>Horizon Power EIRL2</v>
      </c>
      <c r="D364" s="162" t="str">
        <f t="shared" si="5"/>
        <v>FY2015/16_CCD39_Horizon Power EIRL2</v>
      </c>
      <c r="E364" s="164">
        <f>IF(ISNUMBER(Table4_1[[#This Row],[Value]]),Table4_1[[#This Row],[Value]],IF(ISNUMBER(Table4_1[[#This Row],[$ Value]]),Table4_1[[#This Row],[$ Value]],Table4_1[[#This Row],[% Value]]))</f>
        <v>0.13700000000000001</v>
      </c>
      <c r="G364" s="238">
        <v>42551</v>
      </c>
      <c r="H364">
        <v>4</v>
      </c>
      <c r="I364" t="s">
        <v>188</v>
      </c>
      <c r="J364" t="s">
        <v>195</v>
      </c>
      <c r="K364" t="s">
        <v>31</v>
      </c>
      <c r="L364"/>
      <c r="M364" t="s">
        <v>193</v>
      </c>
      <c r="N364" t="s">
        <v>362</v>
      </c>
      <c r="O364" t="s">
        <v>190</v>
      </c>
      <c r="P364"/>
      <c r="Q364">
        <v>0.13700000000000001</v>
      </c>
      <c r="R364"/>
      <c r="S364" t="s">
        <v>929</v>
      </c>
    </row>
    <row r="365" spans="1:19" hidden="1" x14ac:dyDescent="0.2">
      <c r="A365" s="162" t="str">
        <f>"FY"&amp;(YEAR(Table4_1[[#This Row],[Date]])-1)&amp;"/"&amp;(YEAR(Table4_1[[#This Row],[Date]])-2000)</f>
        <v>FY2016/17</v>
      </c>
      <c r="B365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5" s="162" t="str">
        <f>Table4_1[[#This Row],[Licensee]]&amp;" "&amp;Table4_1[[#This Row],[Licence]]</f>
        <v>Horizon Power EIRL2</v>
      </c>
      <c r="D365" s="162" t="str">
        <f t="shared" si="5"/>
        <v>FY2016/17_CCD39_Horizon Power EIRL2</v>
      </c>
      <c r="E365" s="164">
        <f>IF(ISNUMBER(Table4_1[[#This Row],[Value]]),Table4_1[[#This Row],[Value]],IF(ISNUMBER(Table4_1[[#This Row],[$ Value]]),Table4_1[[#This Row],[$ Value]],Table4_1[[#This Row],[% Value]]))</f>
        <v>5.6000000000000001E-2</v>
      </c>
      <c r="G365" s="238">
        <v>42916</v>
      </c>
      <c r="H365">
        <v>4</v>
      </c>
      <c r="I365" t="s">
        <v>188</v>
      </c>
      <c r="J365" t="s">
        <v>195</v>
      </c>
      <c r="K365" t="s">
        <v>31</v>
      </c>
      <c r="L365"/>
      <c r="M365" t="s">
        <v>193</v>
      </c>
      <c r="N365" t="s">
        <v>362</v>
      </c>
      <c r="O365" t="s">
        <v>190</v>
      </c>
      <c r="P365"/>
      <c r="Q365">
        <v>5.6000000000000001E-2</v>
      </c>
      <c r="R365"/>
      <c r="S365" t="s">
        <v>929</v>
      </c>
    </row>
    <row r="366" spans="1:19" hidden="1" x14ac:dyDescent="0.2">
      <c r="A366" s="162" t="str">
        <f>"FY"&amp;(YEAR(Table4_1[[#This Row],[Date]])-1)&amp;"/"&amp;(YEAR(Table4_1[[#This Row],[Date]])-2000)</f>
        <v>FY2017/18</v>
      </c>
      <c r="B366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6" s="162" t="str">
        <f>Table4_1[[#This Row],[Licensee]]&amp;" "&amp;Table4_1[[#This Row],[Licence]]</f>
        <v>Horizon Power EIRL2</v>
      </c>
      <c r="D366" s="162" t="str">
        <f t="shared" si="5"/>
        <v>FY2017/18_CCD39_Horizon Power EIRL2</v>
      </c>
      <c r="E366" s="164">
        <f>IF(ISNUMBER(Table4_1[[#This Row],[Value]]),Table4_1[[#This Row],[Value]],IF(ISNUMBER(Table4_1[[#This Row],[$ Value]]),Table4_1[[#This Row],[$ Value]],Table4_1[[#This Row],[% Value]]))</f>
        <v>7.6999999999999999E-2</v>
      </c>
      <c r="G366" s="238">
        <v>43281</v>
      </c>
      <c r="H366">
        <v>4</v>
      </c>
      <c r="I366" t="s">
        <v>188</v>
      </c>
      <c r="J366" t="s">
        <v>195</v>
      </c>
      <c r="K366" t="s">
        <v>31</v>
      </c>
      <c r="L366"/>
      <c r="M366" t="s">
        <v>193</v>
      </c>
      <c r="N366" t="s">
        <v>362</v>
      </c>
      <c r="O366" t="s">
        <v>190</v>
      </c>
      <c r="P366"/>
      <c r="Q366">
        <v>7.6999999999999999E-2</v>
      </c>
      <c r="R366"/>
      <c r="S366" t="s">
        <v>929</v>
      </c>
    </row>
    <row r="367" spans="1:19" hidden="1" x14ac:dyDescent="0.2">
      <c r="A367" s="162" t="str">
        <f>"FY"&amp;(YEAR(Table4_1[[#This Row],[Date]])-1)&amp;"/"&amp;(YEAR(Table4_1[[#This Row],[Date]])-2000)</f>
        <v>FY2018/19</v>
      </c>
      <c r="B367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7" s="162" t="str">
        <f>Table4_1[[#This Row],[Licensee]]&amp;" "&amp;Table4_1[[#This Row],[Licence]]</f>
        <v>Horizon Power EIRL2</v>
      </c>
      <c r="D367" s="162" t="str">
        <f t="shared" si="5"/>
        <v>FY2018/19_CCD39_Horizon Power EIRL2</v>
      </c>
      <c r="E367" s="164">
        <f>IF(ISNUMBER(Table4_1[[#This Row],[Value]]),Table4_1[[#This Row],[Value]],IF(ISNUMBER(Table4_1[[#This Row],[$ Value]]),Table4_1[[#This Row],[$ Value]],Table4_1[[#This Row],[% Value]]))</f>
        <v>7.2999999999999995E-2</v>
      </c>
      <c r="G367" s="238">
        <v>43646</v>
      </c>
      <c r="H367">
        <v>4</v>
      </c>
      <c r="I367" t="s">
        <v>188</v>
      </c>
      <c r="J367" t="s">
        <v>195</v>
      </c>
      <c r="K367" t="s">
        <v>31</v>
      </c>
      <c r="L367"/>
      <c r="M367" t="s">
        <v>193</v>
      </c>
      <c r="N367" t="s">
        <v>362</v>
      </c>
      <c r="O367" t="s">
        <v>190</v>
      </c>
      <c r="P367"/>
      <c r="Q367">
        <v>7.2999999999999995E-2</v>
      </c>
      <c r="R367"/>
      <c r="S367" t="s">
        <v>929</v>
      </c>
    </row>
    <row r="368" spans="1:19" hidden="1" x14ac:dyDescent="0.2">
      <c r="A368" s="162" t="str">
        <f>"FY"&amp;(YEAR(Table4_1[[#This Row],[Date]])-1)&amp;"/"&amp;(YEAR(Table4_1[[#This Row],[Date]])-2000)</f>
        <v>FY2019/20</v>
      </c>
      <c r="B368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8" s="162" t="str">
        <f>Table4_1[[#This Row],[Licensee]]&amp;" "&amp;Table4_1[[#This Row],[Licence]]</f>
        <v>Horizon Power EIRL2</v>
      </c>
      <c r="D368" s="162" t="str">
        <f t="shared" si="5"/>
        <v>FY2019/20_CCD39_Horizon Power EIRL2</v>
      </c>
      <c r="E368" s="164">
        <f>IF(ISNUMBER(Table4_1[[#This Row],[Value]]),Table4_1[[#This Row],[Value]],IF(ISNUMBER(Table4_1[[#This Row],[$ Value]]),Table4_1[[#This Row],[$ Value]],Table4_1[[#This Row],[% Value]]))</f>
        <v>5.7000000000000002E-2</v>
      </c>
      <c r="G368" s="238">
        <v>44012</v>
      </c>
      <c r="H368">
        <v>4</v>
      </c>
      <c r="I368" t="s">
        <v>188</v>
      </c>
      <c r="J368" t="s">
        <v>195</v>
      </c>
      <c r="K368" t="s">
        <v>31</v>
      </c>
      <c r="L368"/>
      <c r="M368" t="s">
        <v>193</v>
      </c>
      <c r="N368" t="s">
        <v>362</v>
      </c>
      <c r="O368" t="s">
        <v>190</v>
      </c>
      <c r="P368"/>
      <c r="Q368">
        <v>5.7000000000000002E-2</v>
      </c>
      <c r="R368"/>
      <c r="S368" t="s">
        <v>929</v>
      </c>
    </row>
    <row r="369" spans="1:19" hidden="1" x14ac:dyDescent="0.2">
      <c r="A369" s="162" t="str">
        <f>"FY"&amp;(YEAR(Table4_1[[#This Row],[Date]])-1)&amp;"/"&amp;(YEAR(Table4_1[[#This Row],[Date]])-2000)</f>
        <v>FY2020/21</v>
      </c>
      <c r="B369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69" s="162" t="str">
        <f>Table4_1[[#This Row],[Licensee]]&amp;" "&amp;Table4_1[[#This Row],[Licence]]</f>
        <v>Horizon Power EIRL2</v>
      </c>
      <c r="D369" s="162" t="str">
        <f t="shared" si="5"/>
        <v>FY2020/21_CCD39_Horizon Power EIRL2</v>
      </c>
      <c r="E369" s="164">
        <f>IF(ISNUMBER(Table4_1[[#This Row],[Value]]),Table4_1[[#This Row],[Value]],IF(ISNUMBER(Table4_1[[#This Row],[$ Value]]),Table4_1[[#This Row],[$ Value]],Table4_1[[#This Row],[% Value]]))</f>
        <v>0.11899999999999999</v>
      </c>
      <c r="G369" s="238">
        <v>44377</v>
      </c>
      <c r="H369">
        <v>4</v>
      </c>
      <c r="I369" t="s">
        <v>188</v>
      </c>
      <c r="J369" t="s">
        <v>195</v>
      </c>
      <c r="K369" t="s">
        <v>31</v>
      </c>
      <c r="L369"/>
      <c r="M369" t="s">
        <v>193</v>
      </c>
      <c r="N369" t="s">
        <v>362</v>
      </c>
      <c r="O369" t="s">
        <v>190</v>
      </c>
      <c r="P369"/>
      <c r="Q369">
        <v>0.11899999999999999</v>
      </c>
      <c r="R369"/>
      <c r="S369" t="s">
        <v>929</v>
      </c>
    </row>
    <row r="370" spans="1:19" hidden="1" x14ac:dyDescent="0.2">
      <c r="A370" s="162" t="str">
        <f>"FY"&amp;(YEAR(Table4_1[[#This Row],[Date]])-1)&amp;"/"&amp;(YEAR(Table4_1[[#This Row],[Date]])-2000)</f>
        <v>FY2021/22</v>
      </c>
      <c r="B370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70" s="162" t="str">
        <f>Table4_1[[#This Row],[Licensee]]&amp;" "&amp;Table4_1[[#This Row],[Licence]]</f>
        <v>Horizon Power EIRL2</v>
      </c>
      <c r="D370" s="162" t="str">
        <f t="shared" si="5"/>
        <v>FY2021/22_CCD39_Horizon Power EIRL2</v>
      </c>
      <c r="E370" s="164">
        <f>IF(ISNUMBER(Table4_1[[#This Row],[Value]]),Table4_1[[#This Row],[Value]],IF(ISNUMBER(Table4_1[[#This Row],[$ Value]]),Table4_1[[#This Row],[$ Value]],Table4_1[[#This Row],[% Value]]))</f>
        <v>0.248</v>
      </c>
      <c r="G370" s="238">
        <v>44742</v>
      </c>
      <c r="H370">
        <v>4</v>
      </c>
      <c r="I370" t="s">
        <v>188</v>
      </c>
      <c r="J370" t="s">
        <v>195</v>
      </c>
      <c r="K370" t="s">
        <v>31</v>
      </c>
      <c r="L370"/>
      <c r="M370" t="s">
        <v>193</v>
      </c>
      <c r="N370" t="s">
        <v>362</v>
      </c>
      <c r="O370" t="s">
        <v>190</v>
      </c>
      <c r="P370"/>
      <c r="Q370">
        <v>0.248</v>
      </c>
      <c r="R370"/>
      <c r="S370" t="s">
        <v>929</v>
      </c>
    </row>
    <row r="371" spans="1:19" hidden="1" x14ac:dyDescent="0.2">
      <c r="A371" s="162" t="str">
        <f>"FY"&amp;(YEAR(Table4_1[[#This Row],[Date]])-1)&amp;"/"&amp;(YEAR(Table4_1[[#This Row],[Date]])-2000)</f>
        <v>FY2022/23</v>
      </c>
      <c r="B371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71" s="162" t="str">
        <f>Table4_1[[#This Row],[Licensee]]&amp;" "&amp;Table4_1[[#This Row],[Licence]]</f>
        <v>Horizon Power EIRL2</v>
      </c>
      <c r="D371" s="162" t="str">
        <f t="shared" si="5"/>
        <v>FY2022/23_CCD39_Horizon Power EIRL2</v>
      </c>
      <c r="E371" s="164">
        <f>IF(ISNUMBER(Table4_1[[#This Row],[Value]]),Table4_1[[#This Row],[Value]],IF(ISNUMBER(Table4_1[[#This Row],[$ Value]]),Table4_1[[#This Row],[$ Value]],Table4_1[[#This Row],[% Value]]))</f>
        <v>0.19400000000000001</v>
      </c>
      <c r="G371" s="238">
        <v>45107</v>
      </c>
      <c r="H371">
        <v>4</v>
      </c>
      <c r="I371" t="s">
        <v>188</v>
      </c>
      <c r="J371" t="s">
        <v>195</v>
      </c>
      <c r="K371" t="s">
        <v>31</v>
      </c>
      <c r="L371"/>
      <c r="M371" t="s">
        <v>193</v>
      </c>
      <c r="N371" t="s">
        <v>362</v>
      </c>
      <c r="O371" t="s">
        <v>190</v>
      </c>
      <c r="P371"/>
      <c r="Q371">
        <v>0.19400000000000001</v>
      </c>
      <c r="R371"/>
      <c r="S371" t="s">
        <v>929</v>
      </c>
    </row>
    <row r="372" spans="1:19" hidden="1" x14ac:dyDescent="0.2">
      <c r="A372" s="162" t="str">
        <f>"FY"&amp;(YEAR(Table4_1[[#This Row],[Date]])-1)&amp;"/"&amp;(YEAR(Table4_1[[#This Row],[Date]])-2000)</f>
        <v>FY2023/24</v>
      </c>
      <c r="B372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72" s="162" t="str">
        <f>Table4_1[[#This Row],[Licensee]]&amp;" "&amp;Table4_1[[#This Row],[Licence]]</f>
        <v>Horizon Power EIRL2</v>
      </c>
      <c r="D372" s="162" t="str">
        <f t="shared" si="5"/>
        <v>FY2023/24_CCD39_Horizon Power EIRL2</v>
      </c>
      <c r="E372" s="164">
        <f>IF(ISNUMBER(Table4_1[[#This Row],[Value]]),Table4_1[[#This Row],[Value]],IF(ISNUMBER(Table4_1[[#This Row],[$ Value]]),Table4_1[[#This Row],[$ Value]],Table4_1[[#This Row],[% Value]]))</f>
        <v>0.18000561600000001</v>
      </c>
      <c r="G372" s="238">
        <v>45473</v>
      </c>
      <c r="H372">
        <v>4</v>
      </c>
      <c r="I372" t="s">
        <v>188</v>
      </c>
      <c r="J372" t="s">
        <v>195</v>
      </c>
      <c r="K372" t="s">
        <v>31</v>
      </c>
      <c r="L372"/>
      <c r="M372" t="s">
        <v>193</v>
      </c>
      <c r="N372" t="s">
        <v>362</v>
      </c>
      <c r="O372" t="s">
        <v>190</v>
      </c>
      <c r="P372"/>
      <c r="Q372">
        <v>0.18000561600000001</v>
      </c>
      <c r="R372"/>
      <c r="S372" t="s">
        <v>929</v>
      </c>
    </row>
    <row r="373" spans="1:19" hidden="1" x14ac:dyDescent="0.2">
      <c r="A373" s="162" t="str">
        <f>"FY"&amp;(YEAR(Table4_1[[#This Row],[Date]])-1)&amp;"/"&amp;(YEAR(Table4_1[[#This Row],[Date]])-2000)</f>
        <v>FY2024/25</v>
      </c>
      <c r="B373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73" s="162" t="str">
        <f>Table4_1[[#This Row],[Licensee]]&amp;" "&amp;Table4_1[[#This Row],[Licence]]</f>
        <v>Horizon Power EIRL2</v>
      </c>
      <c r="D373" s="162" t="str">
        <f t="shared" si="5"/>
        <v>FY2024/25_CCD39_Horizon Power EIRL2</v>
      </c>
      <c r="E373" s="164">
        <f>IF(ISNUMBER(Table4_1[[#This Row],[Value]]),Table4_1[[#This Row],[Value]],IF(ISNUMBER(Table4_1[[#This Row],[$ Value]]),Table4_1[[#This Row],[$ Value]],Table4_1[[#This Row],[% Value]]))</f>
        <v>0.21390994899999999</v>
      </c>
      <c r="G373" s="238">
        <v>45838</v>
      </c>
      <c r="H373">
        <v>4</v>
      </c>
      <c r="I373" t="s">
        <v>188</v>
      </c>
      <c r="J373" t="s">
        <v>195</v>
      </c>
      <c r="K373" t="s">
        <v>31</v>
      </c>
      <c r="L373"/>
      <c r="M373" t="s">
        <v>193</v>
      </c>
      <c r="N373" t="s">
        <v>362</v>
      </c>
      <c r="O373" t="s">
        <v>190</v>
      </c>
      <c r="P373"/>
      <c r="Q373">
        <v>0.21390994899999999</v>
      </c>
      <c r="R373"/>
      <c r="S373" t="s">
        <v>929</v>
      </c>
    </row>
    <row r="374" spans="1:19" hidden="1" x14ac:dyDescent="0.2">
      <c r="A374" s="162" t="str">
        <f>"FY"&amp;(YEAR(Table4_1[[#This Row],[Date]])-1)&amp;"/"&amp;(YEAR(Table4_1[[#This Row],[Date]])-2000)</f>
        <v>FY2013/14</v>
      </c>
      <c r="B374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4" s="162" t="str">
        <f>Table4_1[[#This Row],[Licensee]]&amp;" "&amp;Table4_1[[#This Row],[Licence]]</f>
        <v>Horizon Power EIRL2</v>
      </c>
      <c r="D374" s="162" t="str">
        <f t="shared" si="5"/>
        <v>FY2013/14_CCD4_Horizon Power EIRL2</v>
      </c>
      <c r="E374" s="164">
        <f>IF(ISNUMBER(Table4_1[[#This Row],[Value]]),Table4_1[[#This Row],[Value]],IF(ISNUMBER(Table4_1[[#This Row],[$ Value]]),Table4_1[[#This Row],[$ Value]],Table4_1[[#This Row],[% Value]]))</f>
        <v>3502</v>
      </c>
      <c r="G374" s="238">
        <v>41820</v>
      </c>
      <c r="H374">
        <v>4</v>
      </c>
      <c r="I374" t="s">
        <v>188</v>
      </c>
      <c r="J374" t="s">
        <v>195</v>
      </c>
      <c r="K374" t="s">
        <v>13</v>
      </c>
      <c r="L374"/>
      <c r="M374" t="s">
        <v>17</v>
      </c>
      <c r="N374" t="s">
        <v>386</v>
      </c>
      <c r="O374" t="s">
        <v>191</v>
      </c>
      <c r="P374">
        <v>3502</v>
      </c>
      <c r="Q374"/>
      <c r="R374"/>
      <c r="S374" t="s">
        <v>929</v>
      </c>
    </row>
    <row r="375" spans="1:19" hidden="1" x14ac:dyDescent="0.2">
      <c r="A375" s="162" t="str">
        <f>"FY"&amp;(YEAR(Table4_1[[#This Row],[Date]])-1)&amp;"/"&amp;(YEAR(Table4_1[[#This Row],[Date]])-2000)</f>
        <v>FY2014/15</v>
      </c>
      <c r="B375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5" s="162" t="str">
        <f>Table4_1[[#This Row],[Licensee]]&amp;" "&amp;Table4_1[[#This Row],[Licence]]</f>
        <v>Horizon Power EIRL2</v>
      </c>
      <c r="D375" s="162" t="str">
        <f t="shared" si="5"/>
        <v>FY2014/15_CCD4_Horizon Power EIRL2</v>
      </c>
      <c r="E375" s="164">
        <f>IF(ISNUMBER(Table4_1[[#This Row],[Value]]),Table4_1[[#This Row],[Value]],IF(ISNUMBER(Table4_1[[#This Row],[$ Value]]),Table4_1[[#This Row],[$ Value]],Table4_1[[#This Row],[% Value]]))</f>
        <v>3889</v>
      </c>
      <c r="G375" s="238">
        <v>42185</v>
      </c>
      <c r="H375">
        <v>4</v>
      </c>
      <c r="I375" t="s">
        <v>188</v>
      </c>
      <c r="J375" t="s">
        <v>195</v>
      </c>
      <c r="K375" t="s">
        <v>13</v>
      </c>
      <c r="L375"/>
      <c r="M375" t="s">
        <v>17</v>
      </c>
      <c r="N375" t="s">
        <v>386</v>
      </c>
      <c r="O375" t="s">
        <v>191</v>
      </c>
      <c r="P375">
        <v>3889</v>
      </c>
      <c r="Q375"/>
      <c r="R375"/>
      <c r="S375" t="s">
        <v>929</v>
      </c>
    </row>
    <row r="376" spans="1:19" hidden="1" x14ac:dyDescent="0.2">
      <c r="A376" s="162" t="str">
        <f>"FY"&amp;(YEAR(Table4_1[[#This Row],[Date]])-1)&amp;"/"&amp;(YEAR(Table4_1[[#This Row],[Date]])-2000)</f>
        <v>FY2015/16</v>
      </c>
      <c r="B376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6" s="162" t="str">
        <f>Table4_1[[#This Row],[Licensee]]&amp;" "&amp;Table4_1[[#This Row],[Licence]]</f>
        <v>Horizon Power EIRL2</v>
      </c>
      <c r="D376" s="162" t="str">
        <f t="shared" si="5"/>
        <v>FY2015/16_CCD4_Horizon Power EIRL2</v>
      </c>
      <c r="E376" s="164">
        <f>IF(ISNUMBER(Table4_1[[#This Row],[Value]]),Table4_1[[#This Row],[Value]],IF(ISNUMBER(Table4_1[[#This Row],[$ Value]]),Table4_1[[#This Row],[$ Value]],Table4_1[[#This Row],[% Value]]))</f>
        <v>1527</v>
      </c>
      <c r="G376" s="238">
        <v>42551</v>
      </c>
      <c r="H376">
        <v>4</v>
      </c>
      <c r="I376" t="s">
        <v>188</v>
      </c>
      <c r="J376" t="s">
        <v>195</v>
      </c>
      <c r="K376" t="s">
        <v>13</v>
      </c>
      <c r="L376"/>
      <c r="M376" t="s">
        <v>17</v>
      </c>
      <c r="N376" t="s">
        <v>386</v>
      </c>
      <c r="O376" t="s">
        <v>191</v>
      </c>
      <c r="P376">
        <v>1527</v>
      </c>
      <c r="Q376"/>
      <c r="R376"/>
      <c r="S376" t="s">
        <v>929</v>
      </c>
    </row>
    <row r="377" spans="1:19" hidden="1" x14ac:dyDescent="0.2">
      <c r="A377" s="162" t="str">
        <f>"FY"&amp;(YEAR(Table4_1[[#This Row],[Date]])-1)&amp;"/"&amp;(YEAR(Table4_1[[#This Row],[Date]])-2000)</f>
        <v>FY2016/17</v>
      </c>
      <c r="B377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7" s="162" t="str">
        <f>Table4_1[[#This Row],[Licensee]]&amp;" "&amp;Table4_1[[#This Row],[Licence]]</f>
        <v>Horizon Power EIRL2</v>
      </c>
      <c r="D377" s="162" t="str">
        <f t="shared" si="5"/>
        <v>FY2016/17_CCD4_Horizon Power EIRL2</v>
      </c>
      <c r="E377" s="164">
        <f>IF(ISNUMBER(Table4_1[[#This Row],[Value]]),Table4_1[[#This Row],[Value]],IF(ISNUMBER(Table4_1[[#This Row],[$ Value]]),Table4_1[[#This Row],[$ Value]],Table4_1[[#This Row],[% Value]]))</f>
        <v>10158</v>
      </c>
      <c r="G377" s="238">
        <v>42916</v>
      </c>
      <c r="H377">
        <v>4</v>
      </c>
      <c r="I377" t="s">
        <v>188</v>
      </c>
      <c r="J377" t="s">
        <v>195</v>
      </c>
      <c r="K377" t="s">
        <v>13</v>
      </c>
      <c r="L377"/>
      <c r="M377" t="s">
        <v>17</v>
      </c>
      <c r="N377" t="s">
        <v>386</v>
      </c>
      <c r="O377" t="s">
        <v>191</v>
      </c>
      <c r="P377">
        <v>10158</v>
      </c>
      <c r="Q377"/>
      <c r="R377"/>
      <c r="S377" t="s">
        <v>929</v>
      </c>
    </row>
    <row r="378" spans="1:19" hidden="1" x14ac:dyDescent="0.2">
      <c r="A378" s="162" t="str">
        <f>"FY"&amp;(YEAR(Table4_1[[#This Row],[Date]])-1)&amp;"/"&amp;(YEAR(Table4_1[[#This Row],[Date]])-2000)</f>
        <v>FY2017/18</v>
      </c>
      <c r="B378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8" s="162" t="str">
        <f>Table4_1[[#This Row],[Licensee]]&amp;" "&amp;Table4_1[[#This Row],[Licence]]</f>
        <v>Horizon Power EIRL2</v>
      </c>
      <c r="D378" s="162" t="str">
        <f t="shared" si="5"/>
        <v>FY2017/18_CCD4_Horizon Power EIRL2</v>
      </c>
      <c r="E378" s="164">
        <f>IF(ISNUMBER(Table4_1[[#This Row],[Value]]),Table4_1[[#This Row],[Value]],IF(ISNUMBER(Table4_1[[#This Row],[$ Value]]),Table4_1[[#This Row],[$ Value]],Table4_1[[#This Row],[% Value]]))</f>
        <v>9084</v>
      </c>
      <c r="G378" s="238">
        <v>43281</v>
      </c>
      <c r="H378">
        <v>4</v>
      </c>
      <c r="I378" t="s">
        <v>188</v>
      </c>
      <c r="J378" t="s">
        <v>195</v>
      </c>
      <c r="K378" t="s">
        <v>13</v>
      </c>
      <c r="L378"/>
      <c r="M378" t="s">
        <v>17</v>
      </c>
      <c r="N378" t="s">
        <v>386</v>
      </c>
      <c r="O378" t="s">
        <v>191</v>
      </c>
      <c r="P378">
        <v>9084</v>
      </c>
      <c r="Q378"/>
      <c r="R378"/>
      <c r="S378" t="s">
        <v>929</v>
      </c>
    </row>
    <row r="379" spans="1:19" hidden="1" x14ac:dyDescent="0.2">
      <c r="A379" s="162" t="str">
        <f>"FY"&amp;(YEAR(Table4_1[[#This Row],[Date]])-1)&amp;"/"&amp;(YEAR(Table4_1[[#This Row],[Date]])-2000)</f>
        <v>FY2018/19</v>
      </c>
      <c r="B379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79" s="162" t="str">
        <f>Table4_1[[#This Row],[Licensee]]&amp;" "&amp;Table4_1[[#This Row],[Licence]]</f>
        <v>Horizon Power EIRL2</v>
      </c>
      <c r="D379" s="162" t="str">
        <f t="shared" si="5"/>
        <v>FY2018/19_CCD4_Horizon Power EIRL2</v>
      </c>
      <c r="E379" s="164">
        <f>IF(ISNUMBER(Table4_1[[#This Row],[Value]]),Table4_1[[#This Row],[Value]],IF(ISNUMBER(Table4_1[[#This Row],[$ Value]]),Table4_1[[#This Row],[$ Value]],Table4_1[[#This Row],[% Value]]))</f>
        <v>9024</v>
      </c>
      <c r="G379" s="238">
        <v>43646</v>
      </c>
      <c r="H379">
        <v>4</v>
      </c>
      <c r="I379" t="s">
        <v>188</v>
      </c>
      <c r="J379" t="s">
        <v>195</v>
      </c>
      <c r="K379" t="s">
        <v>13</v>
      </c>
      <c r="L379"/>
      <c r="M379" t="s">
        <v>17</v>
      </c>
      <c r="N379" t="s">
        <v>386</v>
      </c>
      <c r="O379" t="s">
        <v>191</v>
      </c>
      <c r="P379">
        <v>9024</v>
      </c>
      <c r="Q379"/>
      <c r="R379"/>
      <c r="S379" t="s">
        <v>929</v>
      </c>
    </row>
    <row r="380" spans="1:19" hidden="1" x14ac:dyDescent="0.2">
      <c r="A380" s="162" t="str">
        <f>"FY"&amp;(YEAR(Table4_1[[#This Row],[Date]])-1)&amp;"/"&amp;(YEAR(Table4_1[[#This Row],[Date]])-2000)</f>
        <v>FY2019/20</v>
      </c>
      <c r="B380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0" s="162" t="str">
        <f>Table4_1[[#This Row],[Licensee]]&amp;" "&amp;Table4_1[[#This Row],[Licence]]</f>
        <v>Horizon Power EIRL2</v>
      </c>
      <c r="D380" s="162" t="str">
        <f t="shared" si="5"/>
        <v>FY2019/20_CCD4_Horizon Power EIRL2</v>
      </c>
      <c r="E380" s="164">
        <f>IF(ISNUMBER(Table4_1[[#This Row],[Value]]),Table4_1[[#This Row],[Value]],IF(ISNUMBER(Table4_1[[#This Row],[$ Value]]),Table4_1[[#This Row],[$ Value]],Table4_1[[#This Row],[% Value]]))</f>
        <v>6797</v>
      </c>
      <c r="G380" s="238">
        <v>44012</v>
      </c>
      <c r="H380">
        <v>4</v>
      </c>
      <c r="I380" t="s">
        <v>188</v>
      </c>
      <c r="J380" t="s">
        <v>195</v>
      </c>
      <c r="K380" t="s">
        <v>13</v>
      </c>
      <c r="L380"/>
      <c r="M380" t="s">
        <v>17</v>
      </c>
      <c r="N380" t="s">
        <v>386</v>
      </c>
      <c r="O380" t="s">
        <v>191</v>
      </c>
      <c r="P380">
        <v>6797</v>
      </c>
      <c r="Q380"/>
      <c r="R380"/>
      <c r="S380" t="s">
        <v>929</v>
      </c>
    </row>
    <row r="381" spans="1:19" hidden="1" x14ac:dyDescent="0.2">
      <c r="A381" s="162" t="str">
        <f>"FY"&amp;(YEAR(Table4_1[[#This Row],[Date]])-1)&amp;"/"&amp;(YEAR(Table4_1[[#This Row],[Date]])-2000)</f>
        <v>FY2020/21</v>
      </c>
      <c r="B381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1" s="162" t="str">
        <f>Table4_1[[#This Row],[Licensee]]&amp;" "&amp;Table4_1[[#This Row],[Licence]]</f>
        <v>Horizon Power EIRL2</v>
      </c>
      <c r="D381" s="162" t="str">
        <f t="shared" si="5"/>
        <v>FY2020/21_CCD4_Horizon Power EIRL2</v>
      </c>
      <c r="E381" s="164">
        <f>IF(ISNUMBER(Table4_1[[#This Row],[Value]]),Table4_1[[#This Row],[Value]],IF(ISNUMBER(Table4_1[[#This Row],[$ Value]]),Table4_1[[#This Row],[$ Value]],Table4_1[[#This Row],[% Value]]))</f>
        <v>4769</v>
      </c>
      <c r="G381" s="238">
        <v>44377</v>
      </c>
      <c r="H381">
        <v>4</v>
      </c>
      <c r="I381" t="s">
        <v>188</v>
      </c>
      <c r="J381" t="s">
        <v>195</v>
      </c>
      <c r="K381" t="s">
        <v>13</v>
      </c>
      <c r="L381"/>
      <c r="M381" t="s">
        <v>17</v>
      </c>
      <c r="N381" t="s">
        <v>386</v>
      </c>
      <c r="O381" t="s">
        <v>191</v>
      </c>
      <c r="P381">
        <v>4769</v>
      </c>
      <c r="Q381"/>
      <c r="R381"/>
      <c r="S381" t="s">
        <v>929</v>
      </c>
    </row>
    <row r="382" spans="1:19" hidden="1" x14ac:dyDescent="0.2">
      <c r="A382" s="162" t="str">
        <f>"FY"&amp;(YEAR(Table4_1[[#This Row],[Date]])-1)&amp;"/"&amp;(YEAR(Table4_1[[#This Row],[Date]])-2000)</f>
        <v>FY2021/22</v>
      </c>
      <c r="B382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2" s="162" t="str">
        <f>Table4_1[[#This Row],[Licensee]]&amp;" "&amp;Table4_1[[#This Row],[Licence]]</f>
        <v>Horizon Power EIRL2</v>
      </c>
      <c r="D382" s="162" t="str">
        <f t="shared" si="5"/>
        <v>FY2021/22_CCD4_Horizon Power EIRL2</v>
      </c>
      <c r="E382" s="164">
        <f>IF(ISNUMBER(Table4_1[[#This Row],[Value]]),Table4_1[[#This Row],[Value]],IF(ISNUMBER(Table4_1[[#This Row],[$ Value]]),Table4_1[[#This Row],[$ Value]],Table4_1[[#This Row],[% Value]]))</f>
        <v>7836</v>
      </c>
      <c r="G382" s="238">
        <v>44742</v>
      </c>
      <c r="H382">
        <v>4</v>
      </c>
      <c r="I382" t="s">
        <v>188</v>
      </c>
      <c r="J382" t="s">
        <v>195</v>
      </c>
      <c r="K382" t="s">
        <v>13</v>
      </c>
      <c r="L382"/>
      <c r="M382" t="s">
        <v>17</v>
      </c>
      <c r="N382" t="s">
        <v>386</v>
      </c>
      <c r="O382" t="s">
        <v>191</v>
      </c>
      <c r="P382">
        <v>7836</v>
      </c>
      <c r="Q382"/>
      <c r="R382"/>
      <c r="S382" t="s">
        <v>929</v>
      </c>
    </row>
    <row r="383" spans="1:19" hidden="1" x14ac:dyDescent="0.2">
      <c r="A383" s="162" t="str">
        <f>"FY"&amp;(YEAR(Table4_1[[#This Row],[Date]])-1)&amp;"/"&amp;(YEAR(Table4_1[[#This Row],[Date]])-2000)</f>
        <v>FY2022/23</v>
      </c>
      <c r="B383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3" s="162" t="str">
        <f>Table4_1[[#This Row],[Licensee]]&amp;" "&amp;Table4_1[[#This Row],[Licence]]</f>
        <v>Horizon Power EIRL2</v>
      </c>
      <c r="D383" s="162" t="str">
        <f t="shared" si="5"/>
        <v>FY2022/23_CCD4_Horizon Power EIRL2</v>
      </c>
      <c r="E383" s="164">
        <f>IF(ISNUMBER(Table4_1[[#This Row],[Value]]),Table4_1[[#This Row],[Value]],IF(ISNUMBER(Table4_1[[#This Row],[$ Value]]),Table4_1[[#This Row],[$ Value]],Table4_1[[#This Row],[% Value]]))</f>
        <v>7405</v>
      </c>
      <c r="G383" s="238">
        <v>45107</v>
      </c>
      <c r="H383">
        <v>4</v>
      </c>
      <c r="I383" t="s">
        <v>188</v>
      </c>
      <c r="J383" t="s">
        <v>195</v>
      </c>
      <c r="K383" t="s">
        <v>13</v>
      </c>
      <c r="L383"/>
      <c r="M383" t="s">
        <v>17</v>
      </c>
      <c r="N383" t="s">
        <v>386</v>
      </c>
      <c r="O383" t="s">
        <v>191</v>
      </c>
      <c r="P383">
        <v>7405</v>
      </c>
      <c r="Q383"/>
      <c r="R383"/>
      <c r="S383" t="s">
        <v>929</v>
      </c>
    </row>
    <row r="384" spans="1:19" hidden="1" x14ac:dyDescent="0.2">
      <c r="A384" s="162" t="str">
        <f>"FY"&amp;(YEAR(Table4_1[[#This Row],[Date]])-1)&amp;"/"&amp;(YEAR(Table4_1[[#This Row],[Date]])-2000)</f>
        <v>FY2023/24</v>
      </c>
      <c r="B384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4" s="162" t="str">
        <f>Table4_1[[#This Row],[Licensee]]&amp;" "&amp;Table4_1[[#This Row],[Licence]]</f>
        <v>Horizon Power EIRL2</v>
      </c>
      <c r="D384" s="162" t="str">
        <f t="shared" si="5"/>
        <v>FY2023/24_CCD4_Horizon Power EIRL2</v>
      </c>
      <c r="E384" s="164">
        <f>IF(ISNUMBER(Table4_1[[#This Row],[Value]]),Table4_1[[#This Row],[Value]],IF(ISNUMBER(Table4_1[[#This Row],[$ Value]]),Table4_1[[#This Row],[$ Value]],Table4_1[[#This Row],[% Value]]))</f>
        <v>7383</v>
      </c>
      <c r="G384" s="238">
        <v>45473</v>
      </c>
      <c r="H384">
        <v>4</v>
      </c>
      <c r="I384" t="s">
        <v>188</v>
      </c>
      <c r="J384" t="s">
        <v>195</v>
      </c>
      <c r="K384" t="s">
        <v>13</v>
      </c>
      <c r="L384"/>
      <c r="M384" t="s">
        <v>17</v>
      </c>
      <c r="N384" t="s">
        <v>386</v>
      </c>
      <c r="O384" t="s">
        <v>191</v>
      </c>
      <c r="P384">
        <v>7383</v>
      </c>
      <c r="Q384"/>
      <c r="R384"/>
      <c r="S384" t="s">
        <v>929</v>
      </c>
    </row>
    <row r="385" spans="1:19" hidden="1" x14ac:dyDescent="0.2">
      <c r="A385" s="162" t="str">
        <f>"FY"&amp;(YEAR(Table4_1[[#This Row],[Date]])-1)&amp;"/"&amp;(YEAR(Table4_1[[#This Row],[Date]])-2000)</f>
        <v>FY2024/25</v>
      </c>
      <c r="B385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85" s="162" t="str">
        <f>Table4_1[[#This Row],[Licensee]]&amp;" "&amp;Table4_1[[#This Row],[Licence]]</f>
        <v>Horizon Power EIRL2</v>
      </c>
      <c r="D385" s="162" t="str">
        <f t="shared" si="5"/>
        <v>FY2024/25_CCD4_Horizon Power EIRL2</v>
      </c>
      <c r="E385" s="164">
        <f>IF(ISNUMBER(Table4_1[[#This Row],[Value]]),Table4_1[[#This Row],[Value]],IF(ISNUMBER(Table4_1[[#This Row],[$ Value]]),Table4_1[[#This Row],[$ Value]],Table4_1[[#This Row],[% Value]]))</f>
        <v>6825</v>
      </c>
      <c r="G385" s="238">
        <v>45838</v>
      </c>
      <c r="H385">
        <v>4</v>
      </c>
      <c r="I385" t="s">
        <v>188</v>
      </c>
      <c r="J385" t="s">
        <v>195</v>
      </c>
      <c r="K385" t="s">
        <v>13</v>
      </c>
      <c r="L385"/>
      <c r="M385" t="s">
        <v>17</v>
      </c>
      <c r="N385" t="s">
        <v>386</v>
      </c>
      <c r="O385" t="s">
        <v>191</v>
      </c>
      <c r="P385">
        <v>6825</v>
      </c>
      <c r="Q385"/>
      <c r="R385"/>
      <c r="S385" t="s">
        <v>929</v>
      </c>
    </row>
    <row r="386" spans="1:19" hidden="1" x14ac:dyDescent="0.2">
      <c r="A386" s="162" t="str">
        <f>"FY"&amp;(YEAR(Table4_1[[#This Row],[Date]])-1)&amp;"/"&amp;(YEAR(Table4_1[[#This Row],[Date]])-2000)</f>
        <v>FY2013/14</v>
      </c>
      <c r="B386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86" s="162" t="str">
        <f>Table4_1[[#This Row],[Licensee]]&amp;" "&amp;Table4_1[[#This Row],[Licence]]</f>
        <v>Horizon Power EIRL2</v>
      </c>
      <c r="D386" s="162" t="str">
        <f t="shared" si="5"/>
        <v>FY2013/14_CCD5_Horizon Power EIRL2</v>
      </c>
      <c r="E386" s="164">
        <f>IF(ISNUMBER(Table4_1[[#This Row],[Value]]),Table4_1[[#This Row],[Value]],IF(ISNUMBER(Table4_1[[#This Row],[$ Value]]),Table4_1[[#This Row],[$ Value]],Table4_1[[#This Row],[% Value]]))</f>
        <v>12</v>
      </c>
      <c r="G386" s="238">
        <v>41820</v>
      </c>
      <c r="H386">
        <v>4</v>
      </c>
      <c r="I386" t="s">
        <v>188</v>
      </c>
      <c r="J386" t="s">
        <v>195</v>
      </c>
      <c r="K386" t="s">
        <v>13</v>
      </c>
      <c r="L386"/>
      <c r="M386" t="s">
        <v>387</v>
      </c>
      <c r="N386" t="s">
        <v>388</v>
      </c>
      <c r="O386" t="s">
        <v>191</v>
      </c>
      <c r="P386">
        <v>12</v>
      </c>
      <c r="Q386"/>
      <c r="R386"/>
      <c r="S386" t="s">
        <v>929</v>
      </c>
    </row>
    <row r="387" spans="1:19" hidden="1" x14ac:dyDescent="0.2">
      <c r="A387" s="162" t="str">
        <f>"FY"&amp;(YEAR(Table4_1[[#This Row],[Date]])-1)&amp;"/"&amp;(YEAR(Table4_1[[#This Row],[Date]])-2000)</f>
        <v>FY2014/15</v>
      </c>
      <c r="B387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87" s="162" t="str">
        <f>Table4_1[[#This Row],[Licensee]]&amp;" "&amp;Table4_1[[#This Row],[Licence]]</f>
        <v>Horizon Power EIRL2</v>
      </c>
      <c r="D387" s="162" t="str">
        <f t="shared" ref="D387:D450" si="6">A387&amp;"_"&amp;B387&amp;"_"&amp;C387</f>
        <v>FY2014/15_CCD5_Horizon Power EIRL2</v>
      </c>
      <c r="E387" s="164">
        <f>IF(ISNUMBER(Table4_1[[#This Row],[Value]]),Table4_1[[#This Row],[Value]],IF(ISNUMBER(Table4_1[[#This Row],[$ Value]]),Table4_1[[#This Row],[$ Value]],Table4_1[[#This Row],[% Value]]))</f>
        <v>26</v>
      </c>
      <c r="G387" s="238">
        <v>42185</v>
      </c>
      <c r="H387">
        <v>4</v>
      </c>
      <c r="I387" t="s">
        <v>188</v>
      </c>
      <c r="J387" t="s">
        <v>195</v>
      </c>
      <c r="K387" t="s">
        <v>13</v>
      </c>
      <c r="L387"/>
      <c r="M387" t="s">
        <v>387</v>
      </c>
      <c r="N387" t="s">
        <v>388</v>
      </c>
      <c r="O387" t="s">
        <v>191</v>
      </c>
      <c r="P387">
        <v>26</v>
      </c>
      <c r="Q387"/>
      <c r="R387"/>
      <c r="S387" t="s">
        <v>929</v>
      </c>
    </row>
    <row r="388" spans="1:19" hidden="1" x14ac:dyDescent="0.2">
      <c r="A388" s="162" t="str">
        <f>"FY"&amp;(YEAR(Table4_1[[#This Row],[Date]])-1)&amp;"/"&amp;(YEAR(Table4_1[[#This Row],[Date]])-2000)</f>
        <v>FY2015/16</v>
      </c>
      <c r="B388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88" s="162" t="str">
        <f>Table4_1[[#This Row],[Licensee]]&amp;" "&amp;Table4_1[[#This Row],[Licence]]</f>
        <v>Horizon Power EIRL2</v>
      </c>
      <c r="D388" s="162" t="str">
        <f t="shared" si="6"/>
        <v>FY2015/16_CCD5_Horizon Power EIRL2</v>
      </c>
      <c r="E388" s="164">
        <f>IF(ISNUMBER(Table4_1[[#This Row],[Value]]),Table4_1[[#This Row],[Value]],IF(ISNUMBER(Table4_1[[#This Row],[$ Value]]),Table4_1[[#This Row],[$ Value]],Table4_1[[#This Row],[% Value]]))</f>
        <v>0</v>
      </c>
      <c r="G388" s="238">
        <v>42551</v>
      </c>
      <c r="H388">
        <v>4</v>
      </c>
      <c r="I388" t="s">
        <v>188</v>
      </c>
      <c r="J388" t="s">
        <v>195</v>
      </c>
      <c r="K388" t="s">
        <v>13</v>
      </c>
      <c r="L388"/>
      <c r="M388" t="s">
        <v>387</v>
      </c>
      <c r="N388" t="s">
        <v>388</v>
      </c>
      <c r="O388" t="s">
        <v>191</v>
      </c>
      <c r="P388">
        <v>0</v>
      </c>
      <c r="Q388"/>
      <c r="R388"/>
      <c r="S388" t="s">
        <v>929</v>
      </c>
    </row>
    <row r="389" spans="1:19" hidden="1" x14ac:dyDescent="0.2">
      <c r="A389" s="162" t="str">
        <f>"FY"&amp;(YEAR(Table4_1[[#This Row],[Date]])-1)&amp;"/"&amp;(YEAR(Table4_1[[#This Row],[Date]])-2000)</f>
        <v>FY2016/17</v>
      </c>
      <c r="B389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89" s="162" t="str">
        <f>Table4_1[[#This Row],[Licensee]]&amp;" "&amp;Table4_1[[#This Row],[Licence]]</f>
        <v>Horizon Power EIRL2</v>
      </c>
      <c r="D389" s="162" t="str">
        <f t="shared" si="6"/>
        <v>FY2016/17_CCD5_Horizon Power EIRL2</v>
      </c>
      <c r="E389" s="164">
        <f>IF(ISNUMBER(Table4_1[[#This Row],[Value]]),Table4_1[[#This Row],[Value]],IF(ISNUMBER(Table4_1[[#This Row],[$ Value]]),Table4_1[[#This Row],[$ Value]],Table4_1[[#This Row],[% Value]]))</f>
        <v>0</v>
      </c>
      <c r="G389" s="238">
        <v>42916</v>
      </c>
      <c r="H389">
        <v>4</v>
      </c>
      <c r="I389" t="s">
        <v>188</v>
      </c>
      <c r="J389" t="s">
        <v>195</v>
      </c>
      <c r="K389" t="s">
        <v>13</v>
      </c>
      <c r="L389"/>
      <c r="M389" t="s">
        <v>387</v>
      </c>
      <c r="N389" t="s">
        <v>388</v>
      </c>
      <c r="O389" t="s">
        <v>191</v>
      </c>
      <c r="P389">
        <v>0</v>
      </c>
      <c r="Q389"/>
      <c r="R389"/>
      <c r="S389" t="s">
        <v>929</v>
      </c>
    </row>
    <row r="390" spans="1:19" hidden="1" x14ac:dyDescent="0.2">
      <c r="A390" s="162" t="str">
        <f>"FY"&amp;(YEAR(Table4_1[[#This Row],[Date]])-1)&amp;"/"&amp;(YEAR(Table4_1[[#This Row],[Date]])-2000)</f>
        <v>FY2017/18</v>
      </c>
      <c r="B390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0" s="162" t="str">
        <f>Table4_1[[#This Row],[Licensee]]&amp;" "&amp;Table4_1[[#This Row],[Licence]]</f>
        <v>Horizon Power EIRL2</v>
      </c>
      <c r="D390" s="162" t="str">
        <f t="shared" si="6"/>
        <v>FY2017/18_CCD5_Horizon Power EIRL2</v>
      </c>
      <c r="E390" s="164">
        <f>IF(ISNUMBER(Table4_1[[#This Row],[Value]]),Table4_1[[#This Row],[Value]],IF(ISNUMBER(Table4_1[[#This Row],[$ Value]]),Table4_1[[#This Row],[$ Value]],Table4_1[[#This Row],[% Value]]))</f>
        <v>0</v>
      </c>
      <c r="G390" s="238">
        <v>43281</v>
      </c>
      <c r="H390">
        <v>4</v>
      </c>
      <c r="I390" t="s">
        <v>188</v>
      </c>
      <c r="J390" t="s">
        <v>195</v>
      </c>
      <c r="K390" t="s">
        <v>13</v>
      </c>
      <c r="L390"/>
      <c r="M390" t="s">
        <v>387</v>
      </c>
      <c r="N390" t="s">
        <v>388</v>
      </c>
      <c r="O390" t="s">
        <v>191</v>
      </c>
      <c r="P390">
        <v>0</v>
      </c>
      <c r="Q390"/>
      <c r="R390"/>
      <c r="S390" t="s">
        <v>929</v>
      </c>
    </row>
    <row r="391" spans="1:19" hidden="1" x14ac:dyDescent="0.2">
      <c r="A391" s="162" t="str">
        <f>"FY"&amp;(YEAR(Table4_1[[#This Row],[Date]])-1)&amp;"/"&amp;(YEAR(Table4_1[[#This Row],[Date]])-2000)</f>
        <v>FY2018/19</v>
      </c>
      <c r="B391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" s="162" t="str">
        <f>Table4_1[[#This Row],[Licensee]]&amp;" "&amp;Table4_1[[#This Row],[Licence]]</f>
        <v>Horizon Power EIRL2</v>
      </c>
      <c r="D391" s="162" t="str">
        <f t="shared" si="6"/>
        <v>FY2018/19_CCD5_Horizon Power EIRL2</v>
      </c>
      <c r="E391" s="164">
        <f>IF(ISNUMBER(Table4_1[[#This Row],[Value]]),Table4_1[[#This Row],[Value]],IF(ISNUMBER(Table4_1[[#This Row],[$ Value]]),Table4_1[[#This Row],[$ Value]],Table4_1[[#This Row],[% Value]]))</f>
        <v>0</v>
      </c>
      <c r="G391" s="238">
        <v>43646</v>
      </c>
      <c r="H391">
        <v>4</v>
      </c>
      <c r="I391" t="s">
        <v>188</v>
      </c>
      <c r="J391" t="s">
        <v>195</v>
      </c>
      <c r="K391" t="s">
        <v>13</v>
      </c>
      <c r="L391"/>
      <c r="M391" t="s">
        <v>387</v>
      </c>
      <c r="N391" t="s">
        <v>388</v>
      </c>
      <c r="O391" t="s">
        <v>191</v>
      </c>
      <c r="P391">
        <v>0</v>
      </c>
      <c r="Q391"/>
      <c r="R391"/>
      <c r="S391" t="s">
        <v>929</v>
      </c>
    </row>
    <row r="392" spans="1:19" hidden="1" x14ac:dyDescent="0.2">
      <c r="A392" s="162" t="str">
        <f>"FY"&amp;(YEAR(Table4_1[[#This Row],[Date]])-1)&amp;"/"&amp;(YEAR(Table4_1[[#This Row],[Date]])-2000)</f>
        <v>FY2019/20</v>
      </c>
      <c r="B392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" s="162" t="str">
        <f>Table4_1[[#This Row],[Licensee]]&amp;" "&amp;Table4_1[[#This Row],[Licence]]</f>
        <v>Horizon Power EIRL2</v>
      </c>
      <c r="D392" s="162" t="str">
        <f t="shared" si="6"/>
        <v>FY2019/20_CCD5_Horizon Power EIRL2</v>
      </c>
      <c r="E392" s="164">
        <f>IF(ISNUMBER(Table4_1[[#This Row],[Value]]),Table4_1[[#This Row],[Value]],IF(ISNUMBER(Table4_1[[#This Row],[$ Value]]),Table4_1[[#This Row],[$ Value]],Table4_1[[#This Row],[% Value]]))</f>
        <v>0</v>
      </c>
      <c r="G392" s="238">
        <v>44012</v>
      </c>
      <c r="H392">
        <v>4</v>
      </c>
      <c r="I392" t="s">
        <v>188</v>
      </c>
      <c r="J392" t="s">
        <v>195</v>
      </c>
      <c r="K392" t="s">
        <v>13</v>
      </c>
      <c r="L392"/>
      <c r="M392" t="s">
        <v>387</v>
      </c>
      <c r="N392" t="s">
        <v>388</v>
      </c>
      <c r="O392" t="s">
        <v>191</v>
      </c>
      <c r="P392">
        <v>0</v>
      </c>
      <c r="Q392"/>
      <c r="R392"/>
      <c r="S392" t="s">
        <v>929</v>
      </c>
    </row>
    <row r="393" spans="1:19" hidden="1" x14ac:dyDescent="0.2">
      <c r="A393" s="162" t="str">
        <f>"FY"&amp;(YEAR(Table4_1[[#This Row],[Date]])-1)&amp;"/"&amp;(YEAR(Table4_1[[#This Row],[Date]])-2000)</f>
        <v>FY2020/21</v>
      </c>
      <c r="B393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3" s="162" t="str">
        <f>Table4_1[[#This Row],[Licensee]]&amp;" "&amp;Table4_1[[#This Row],[Licence]]</f>
        <v>Horizon Power EIRL2</v>
      </c>
      <c r="D393" s="162" t="str">
        <f t="shared" si="6"/>
        <v>FY2020/21_CCD5_Horizon Power EIRL2</v>
      </c>
      <c r="E393" s="164">
        <f>IF(ISNUMBER(Table4_1[[#This Row],[Value]]),Table4_1[[#This Row],[Value]],IF(ISNUMBER(Table4_1[[#This Row],[$ Value]]),Table4_1[[#This Row],[$ Value]],Table4_1[[#This Row],[% Value]]))</f>
        <v>2</v>
      </c>
      <c r="G393" s="238">
        <v>44377</v>
      </c>
      <c r="H393">
        <v>4</v>
      </c>
      <c r="I393" t="s">
        <v>188</v>
      </c>
      <c r="J393" t="s">
        <v>195</v>
      </c>
      <c r="K393" t="s">
        <v>13</v>
      </c>
      <c r="L393"/>
      <c r="M393" t="s">
        <v>387</v>
      </c>
      <c r="N393" t="s">
        <v>388</v>
      </c>
      <c r="O393" t="s">
        <v>191</v>
      </c>
      <c r="P393">
        <v>2</v>
      </c>
      <c r="Q393"/>
      <c r="R393"/>
      <c r="S393" t="s">
        <v>929</v>
      </c>
    </row>
    <row r="394" spans="1:19" hidden="1" x14ac:dyDescent="0.2">
      <c r="A394" s="162" t="str">
        <f>"FY"&amp;(YEAR(Table4_1[[#This Row],[Date]])-1)&amp;"/"&amp;(YEAR(Table4_1[[#This Row],[Date]])-2000)</f>
        <v>FY2021/22</v>
      </c>
      <c r="B394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4" s="162" t="str">
        <f>Table4_1[[#This Row],[Licensee]]&amp;" "&amp;Table4_1[[#This Row],[Licence]]</f>
        <v>Horizon Power EIRL2</v>
      </c>
      <c r="D394" s="162" t="str">
        <f t="shared" si="6"/>
        <v>FY2021/22_CCD5_Horizon Power EIRL2</v>
      </c>
      <c r="E394" s="164">
        <f>IF(ISNUMBER(Table4_1[[#This Row],[Value]]),Table4_1[[#This Row],[Value]],IF(ISNUMBER(Table4_1[[#This Row],[$ Value]]),Table4_1[[#This Row],[$ Value]],Table4_1[[#This Row],[% Value]]))</f>
        <v>1</v>
      </c>
      <c r="G394" s="238">
        <v>44742</v>
      </c>
      <c r="H394">
        <v>4</v>
      </c>
      <c r="I394" t="s">
        <v>188</v>
      </c>
      <c r="J394" t="s">
        <v>195</v>
      </c>
      <c r="K394" t="s">
        <v>13</v>
      </c>
      <c r="L394"/>
      <c r="M394" t="s">
        <v>387</v>
      </c>
      <c r="N394" t="s">
        <v>388</v>
      </c>
      <c r="O394" t="s">
        <v>191</v>
      </c>
      <c r="P394">
        <v>1</v>
      </c>
      <c r="Q394"/>
      <c r="R394"/>
      <c r="S394" t="s">
        <v>929</v>
      </c>
    </row>
    <row r="395" spans="1:19" hidden="1" x14ac:dyDescent="0.2">
      <c r="A395" s="162" t="str">
        <f>"FY"&amp;(YEAR(Table4_1[[#This Row],[Date]])-1)&amp;"/"&amp;(YEAR(Table4_1[[#This Row],[Date]])-2000)</f>
        <v>FY2022/23</v>
      </c>
      <c r="B395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5" s="162" t="str">
        <f>Table4_1[[#This Row],[Licensee]]&amp;" "&amp;Table4_1[[#This Row],[Licence]]</f>
        <v>Horizon Power EIRL2</v>
      </c>
      <c r="D395" s="162" t="str">
        <f t="shared" si="6"/>
        <v>FY2022/23_CCD5_Horizon Power EIRL2</v>
      </c>
      <c r="E395" s="164">
        <f>IF(ISNUMBER(Table4_1[[#This Row],[Value]]),Table4_1[[#This Row],[Value]],IF(ISNUMBER(Table4_1[[#This Row],[$ Value]]),Table4_1[[#This Row],[$ Value]],Table4_1[[#This Row],[% Value]]))</f>
        <v>0</v>
      </c>
      <c r="G395" s="238">
        <v>45107</v>
      </c>
      <c r="H395">
        <v>4</v>
      </c>
      <c r="I395" t="s">
        <v>188</v>
      </c>
      <c r="J395" t="s">
        <v>195</v>
      </c>
      <c r="K395" t="s">
        <v>13</v>
      </c>
      <c r="L395"/>
      <c r="M395" t="s">
        <v>387</v>
      </c>
      <c r="N395" t="s">
        <v>388</v>
      </c>
      <c r="O395" t="s">
        <v>191</v>
      </c>
      <c r="P395">
        <v>0</v>
      </c>
      <c r="Q395"/>
      <c r="R395"/>
      <c r="S395" t="s">
        <v>929</v>
      </c>
    </row>
    <row r="396" spans="1:19" hidden="1" x14ac:dyDescent="0.2">
      <c r="A396" s="162" t="str">
        <f>"FY"&amp;(YEAR(Table4_1[[#This Row],[Date]])-1)&amp;"/"&amp;(YEAR(Table4_1[[#This Row],[Date]])-2000)</f>
        <v>FY2023/24</v>
      </c>
      <c r="B396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6" s="162" t="str">
        <f>Table4_1[[#This Row],[Licensee]]&amp;" "&amp;Table4_1[[#This Row],[Licence]]</f>
        <v>Horizon Power EIRL2</v>
      </c>
      <c r="D396" s="162" t="str">
        <f t="shared" si="6"/>
        <v>FY2023/24_CCD5_Horizon Power EIRL2</v>
      </c>
      <c r="E396" s="164">
        <f>IF(ISNUMBER(Table4_1[[#This Row],[Value]]),Table4_1[[#This Row],[Value]],IF(ISNUMBER(Table4_1[[#This Row],[$ Value]]),Table4_1[[#This Row],[$ Value]],Table4_1[[#This Row],[% Value]]))</f>
        <v>0</v>
      </c>
      <c r="G396" s="238">
        <v>45473</v>
      </c>
      <c r="H396">
        <v>4</v>
      </c>
      <c r="I396" t="s">
        <v>188</v>
      </c>
      <c r="J396" t="s">
        <v>195</v>
      </c>
      <c r="K396" t="s">
        <v>13</v>
      </c>
      <c r="L396"/>
      <c r="M396" t="s">
        <v>387</v>
      </c>
      <c r="N396" t="s">
        <v>388</v>
      </c>
      <c r="O396" t="s">
        <v>191</v>
      </c>
      <c r="P396">
        <v>0</v>
      </c>
      <c r="Q396"/>
      <c r="R396"/>
      <c r="S396" t="s">
        <v>929</v>
      </c>
    </row>
    <row r="397" spans="1:19" hidden="1" x14ac:dyDescent="0.2">
      <c r="A397" s="162" t="str">
        <f>"FY"&amp;(YEAR(Table4_1[[#This Row],[Date]])-1)&amp;"/"&amp;(YEAR(Table4_1[[#This Row],[Date]])-2000)</f>
        <v>FY2024/25</v>
      </c>
      <c r="B397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7" s="162" t="str">
        <f>Table4_1[[#This Row],[Licensee]]&amp;" "&amp;Table4_1[[#This Row],[Licence]]</f>
        <v>Horizon Power EIRL2</v>
      </c>
      <c r="D397" s="162" t="str">
        <f t="shared" si="6"/>
        <v>FY2024/25_CCD5_Horizon Power EIRL2</v>
      </c>
      <c r="E397" s="164">
        <f>IF(ISNUMBER(Table4_1[[#This Row],[Value]]),Table4_1[[#This Row],[Value]],IF(ISNUMBER(Table4_1[[#This Row],[$ Value]]),Table4_1[[#This Row],[$ Value]],Table4_1[[#This Row],[% Value]]))</f>
        <v>0</v>
      </c>
      <c r="G397" s="238">
        <v>45838</v>
      </c>
      <c r="H397">
        <v>4</v>
      </c>
      <c r="I397" t="s">
        <v>188</v>
      </c>
      <c r="J397" t="s">
        <v>195</v>
      </c>
      <c r="K397" t="s">
        <v>13</v>
      </c>
      <c r="L397"/>
      <c r="M397" t="s">
        <v>387</v>
      </c>
      <c r="N397" t="s">
        <v>388</v>
      </c>
      <c r="O397" t="s">
        <v>191</v>
      </c>
      <c r="P397">
        <v>0</v>
      </c>
      <c r="Q397"/>
      <c r="R397"/>
      <c r="S397" t="s">
        <v>929</v>
      </c>
    </row>
    <row r="398" spans="1:19" hidden="1" x14ac:dyDescent="0.2">
      <c r="A398" s="162" t="str">
        <f>"FY"&amp;(YEAR(Table4_1[[#This Row],[Date]])-1)&amp;"/"&amp;(YEAR(Table4_1[[#This Row],[Date]])-2000)</f>
        <v>FY2013/14</v>
      </c>
      <c r="B398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8" s="162" t="str">
        <f>Table4_1[[#This Row],[Licensee]]&amp;" "&amp;Table4_1[[#This Row],[Licence]]</f>
        <v>Horizon Power EIRL2</v>
      </c>
      <c r="D398" s="162" t="str">
        <f t="shared" si="6"/>
        <v>FY2013/14_CCD6_Horizon Power EIRL2</v>
      </c>
      <c r="E398" s="164">
        <f>IF(ISNUMBER(Table4_1[[#This Row],[Value]]),Table4_1[[#This Row],[Value]],IF(ISNUMBER(Table4_1[[#This Row],[$ Value]]),Table4_1[[#This Row],[$ Value]],Table4_1[[#This Row],[% Value]]))</f>
        <v>3.0000000000000001E-3</v>
      </c>
      <c r="G398" s="238">
        <v>41820</v>
      </c>
      <c r="H398">
        <v>4</v>
      </c>
      <c r="I398" t="s">
        <v>188</v>
      </c>
      <c r="J398" t="s">
        <v>195</v>
      </c>
      <c r="K398" t="s">
        <v>13</v>
      </c>
      <c r="L398"/>
      <c r="M398" t="s">
        <v>387</v>
      </c>
      <c r="N398" t="s">
        <v>392</v>
      </c>
      <c r="O398" t="s">
        <v>190</v>
      </c>
      <c r="P398"/>
      <c r="Q398">
        <v>3.0000000000000001E-3</v>
      </c>
      <c r="R398"/>
      <c r="S398" t="s">
        <v>929</v>
      </c>
    </row>
    <row r="399" spans="1:19" hidden="1" x14ac:dyDescent="0.2">
      <c r="A399" s="162" t="str">
        <f>"FY"&amp;(YEAR(Table4_1[[#This Row],[Date]])-1)&amp;"/"&amp;(YEAR(Table4_1[[#This Row],[Date]])-2000)</f>
        <v>FY2014/15</v>
      </c>
      <c r="B399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9" s="162" t="str">
        <f>Table4_1[[#This Row],[Licensee]]&amp;" "&amp;Table4_1[[#This Row],[Licence]]</f>
        <v>Horizon Power EIRL2</v>
      </c>
      <c r="D399" s="162" t="str">
        <f t="shared" si="6"/>
        <v>FY2014/15_CCD6_Horizon Power EIRL2</v>
      </c>
      <c r="E399" s="164">
        <f>IF(ISNUMBER(Table4_1[[#This Row],[Value]]),Table4_1[[#This Row],[Value]],IF(ISNUMBER(Table4_1[[#This Row],[$ Value]]),Table4_1[[#This Row],[$ Value]],Table4_1[[#This Row],[% Value]]))</f>
        <v>7.0000000000000001E-3</v>
      </c>
      <c r="G399" s="238">
        <v>42185</v>
      </c>
      <c r="H399">
        <v>4</v>
      </c>
      <c r="I399" t="s">
        <v>188</v>
      </c>
      <c r="J399" t="s">
        <v>195</v>
      </c>
      <c r="K399" t="s">
        <v>13</v>
      </c>
      <c r="L399"/>
      <c r="M399" t="s">
        <v>387</v>
      </c>
      <c r="N399" t="s">
        <v>392</v>
      </c>
      <c r="O399" t="s">
        <v>190</v>
      </c>
      <c r="P399"/>
      <c r="Q399">
        <v>7.0000000000000001E-3</v>
      </c>
      <c r="R399"/>
      <c r="S399" t="s">
        <v>929</v>
      </c>
    </row>
    <row r="400" spans="1:19" hidden="1" x14ac:dyDescent="0.2">
      <c r="A400" s="162" t="str">
        <f>"FY"&amp;(YEAR(Table4_1[[#This Row],[Date]])-1)&amp;"/"&amp;(YEAR(Table4_1[[#This Row],[Date]])-2000)</f>
        <v>FY2015/16</v>
      </c>
      <c r="B400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0" s="162" t="str">
        <f>Table4_1[[#This Row],[Licensee]]&amp;" "&amp;Table4_1[[#This Row],[Licence]]</f>
        <v>Horizon Power EIRL2</v>
      </c>
      <c r="D400" s="162" t="str">
        <f t="shared" si="6"/>
        <v>FY2015/16_CCD6_Horizon Power EIRL2</v>
      </c>
      <c r="E400" s="164">
        <f>IF(ISNUMBER(Table4_1[[#This Row],[Value]]),Table4_1[[#This Row],[Value]],IF(ISNUMBER(Table4_1[[#This Row],[$ Value]]),Table4_1[[#This Row],[$ Value]],Table4_1[[#This Row],[% Value]]))</f>
        <v>0</v>
      </c>
      <c r="G400" s="238">
        <v>42551</v>
      </c>
      <c r="H400">
        <v>4</v>
      </c>
      <c r="I400" t="s">
        <v>188</v>
      </c>
      <c r="J400" t="s">
        <v>195</v>
      </c>
      <c r="K400" t="s">
        <v>13</v>
      </c>
      <c r="L400"/>
      <c r="M400" t="s">
        <v>387</v>
      </c>
      <c r="N400" t="s">
        <v>392</v>
      </c>
      <c r="O400" t="s">
        <v>190</v>
      </c>
      <c r="P400"/>
      <c r="Q400">
        <v>0</v>
      </c>
      <c r="R400"/>
      <c r="S400" t="s">
        <v>929</v>
      </c>
    </row>
    <row r="401" spans="1:19" hidden="1" x14ac:dyDescent="0.2">
      <c r="A401" s="162" t="str">
        <f>"FY"&amp;(YEAR(Table4_1[[#This Row],[Date]])-1)&amp;"/"&amp;(YEAR(Table4_1[[#This Row],[Date]])-2000)</f>
        <v>FY2016/17</v>
      </c>
      <c r="B401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1" s="162" t="str">
        <f>Table4_1[[#This Row],[Licensee]]&amp;" "&amp;Table4_1[[#This Row],[Licence]]</f>
        <v>Horizon Power EIRL2</v>
      </c>
      <c r="D401" s="162" t="str">
        <f t="shared" si="6"/>
        <v>FY2016/17_CCD6_Horizon Power EIRL2</v>
      </c>
      <c r="E401" s="164">
        <f>IF(ISNUMBER(Table4_1[[#This Row],[Value]]),Table4_1[[#This Row],[Value]],IF(ISNUMBER(Table4_1[[#This Row],[$ Value]]),Table4_1[[#This Row],[$ Value]],Table4_1[[#This Row],[% Value]]))</f>
        <v>0</v>
      </c>
      <c r="G401" s="238">
        <v>42916</v>
      </c>
      <c r="H401">
        <v>4</v>
      </c>
      <c r="I401" t="s">
        <v>188</v>
      </c>
      <c r="J401" t="s">
        <v>195</v>
      </c>
      <c r="K401" t="s">
        <v>13</v>
      </c>
      <c r="L401"/>
      <c r="M401" t="s">
        <v>387</v>
      </c>
      <c r="N401" t="s">
        <v>392</v>
      </c>
      <c r="O401" t="s">
        <v>190</v>
      </c>
      <c r="P401"/>
      <c r="Q401">
        <v>0</v>
      </c>
      <c r="R401"/>
      <c r="S401" t="s">
        <v>929</v>
      </c>
    </row>
    <row r="402" spans="1:19" hidden="1" x14ac:dyDescent="0.2">
      <c r="A402" s="162" t="str">
        <f>"FY"&amp;(YEAR(Table4_1[[#This Row],[Date]])-1)&amp;"/"&amp;(YEAR(Table4_1[[#This Row],[Date]])-2000)</f>
        <v>FY2017/18</v>
      </c>
      <c r="B402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2" s="162" t="str">
        <f>Table4_1[[#This Row],[Licensee]]&amp;" "&amp;Table4_1[[#This Row],[Licence]]</f>
        <v>Horizon Power EIRL2</v>
      </c>
      <c r="D402" s="162" t="str">
        <f t="shared" si="6"/>
        <v>FY2017/18_CCD6_Horizon Power EIRL2</v>
      </c>
      <c r="E402" s="164">
        <f>IF(ISNUMBER(Table4_1[[#This Row],[Value]]),Table4_1[[#This Row],[Value]],IF(ISNUMBER(Table4_1[[#This Row],[$ Value]]),Table4_1[[#This Row],[$ Value]],Table4_1[[#This Row],[% Value]]))</f>
        <v>0</v>
      </c>
      <c r="G402" s="238">
        <v>43281</v>
      </c>
      <c r="H402">
        <v>4</v>
      </c>
      <c r="I402" t="s">
        <v>188</v>
      </c>
      <c r="J402" t="s">
        <v>195</v>
      </c>
      <c r="K402" t="s">
        <v>13</v>
      </c>
      <c r="L402"/>
      <c r="M402" t="s">
        <v>387</v>
      </c>
      <c r="N402" t="s">
        <v>392</v>
      </c>
      <c r="O402" t="s">
        <v>190</v>
      </c>
      <c r="P402"/>
      <c r="Q402">
        <v>0</v>
      </c>
      <c r="R402"/>
      <c r="S402" t="s">
        <v>929</v>
      </c>
    </row>
    <row r="403" spans="1:19" hidden="1" x14ac:dyDescent="0.2">
      <c r="A403" s="162" t="str">
        <f>"FY"&amp;(YEAR(Table4_1[[#This Row],[Date]])-1)&amp;"/"&amp;(YEAR(Table4_1[[#This Row],[Date]])-2000)</f>
        <v>FY2018/19</v>
      </c>
      <c r="B403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3" s="162" t="str">
        <f>Table4_1[[#This Row],[Licensee]]&amp;" "&amp;Table4_1[[#This Row],[Licence]]</f>
        <v>Horizon Power EIRL2</v>
      </c>
      <c r="D403" s="162" t="str">
        <f t="shared" si="6"/>
        <v>FY2018/19_CCD6_Horizon Power EIRL2</v>
      </c>
      <c r="E403" s="164">
        <f>IF(ISNUMBER(Table4_1[[#This Row],[Value]]),Table4_1[[#This Row],[Value]],IF(ISNUMBER(Table4_1[[#This Row],[$ Value]]),Table4_1[[#This Row],[$ Value]],Table4_1[[#This Row],[% Value]]))</f>
        <v>0</v>
      </c>
      <c r="G403" s="238">
        <v>43646</v>
      </c>
      <c r="H403">
        <v>4</v>
      </c>
      <c r="I403" t="s">
        <v>188</v>
      </c>
      <c r="J403" t="s">
        <v>195</v>
      </c>
      <c r="K403" t="s">
        <v>13</v>
      </c>
      <c r="L403"/>
      <c r="M403" t="s">
        <v>387</v>
      </c>
      <c r="N403" t="s">
        <v>392</v>
      </c>
      <c r="O403" t="s">
        <v>190</v>
      </c>
      <c r="P403"/>
      <c r="Q403">
        <v>0</v>
      </c>
      <c r="R403"/>
      <c r="S403" t="s">
        <v>929</v>
      </c>
    </row>
    <row r="404" spans="1:19" hidden="1" x14ac:dyDescent="0.2">
      <c r="A404" s="162" t="str">
        <f>"FY"&amp;(YEAR(Table4_1[[#This Row],[Date]])-1)&amp;"/"&amp;(YEAR(Table4_1[[#This Row],[Date]])-2000)</f>
        <v>FY2019/20</v>
      </c>
      <c r="B404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4" s="162" t="str">
        <f>Table4_1[[#This Row],[Licensee]]&amp;" "&amp;Table4_1[[#This Row],[Licence]]</f>
        <v>Horizon Power EIRL2</v>
      </c>
      <c r="D404" s="162" t="str">
        <f t="shared" si="6"/>
        <v>FY2019/20_CCD6_Horizon Power EIRL2</v>
      </c>
      <c r="E404" s="164">
        <f>IF(ISNUMBER(Table4_1[[#This Row],[Value]]),Table4_1[[#This Row],[Value]],IF(ISNUMBER(Table4_1[[#This Row],[$ Value]]),Table4_1[[#This Row],[$ Value]],Table4_1[[#This Row],[% Value]]))</f>
        <v>0</v>
      </c>
      <c r="G404" s="238">
        <v>44012</v>
      </c>
      <c r="H404">
        <v>4</v>
      </c>
      <c r="I404" t="s">
        <v>188</v>
      </c>
      <c r="J404" t="s">
        <v>195</v>
      </c>
      <c r="K404" t="s">
        <v>13</v>
      </c>
      <c r="L404"/>
      <c r="M404" t="s">
        <v>387</v>
      </c>
      <c r="N404" t="s">
        <v>392</v>
      </c>
      <c r="O404" t="s">
        <v>190</v>
      </c>
      <c r="P404"/>
      <c r="Q404">
        <v>0</v>
      </c>
      <c r="R404"/>
      <c r="S404" t="s">
        <v>929</v>
      </c>
    </row>
    <row r="405" spans="1:19" hidden="1" x14ac:dyDescent="0.2">
      <c r="A405" s="162" t="str">
        <f>"FY"&amp;(YEAR(Table4_1[[#This Row],[Date]])-1)&amp;"/"&amp;(YEAR(Table4_1[[#This Row],[Date]])-2000)</f>
        <v>FY2020/21</v>
      </c>
      <c r="B405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5" s="162" t="str">
        <f>Table4_1[[#This Row],[Licensee]]&amp;" "&amp;Table4_1[[#This Row],[Licence]]</f>
        <v>Horizon Power EIRL2</v>
      </c>
      <c r="D405" s="162" t="str">
        <f t="shared" si="6"/>
        <v>FY2020/21_CCD6_Horizon Power EIRL2</v>
      </c>
      <c r="E405" s="164">
        <f>IF(ISNUMBER(Table4_1[[#This Row],[Value]]),Table4_1[[#This Row],[Value]],IF(ISNUMBER(Table4_1[[#This Row],[$ Value]]),Table4_1[[#This Row],[$ Value]],Table4_1[[#This Row],[% Value]]))</f>
        <v>0</v>
      </c>
      <c r="G405" s="238">
        <v>44377</v>
      </c>
      <c r="H405">
        <v>4</v>
      </c>
      <c r="I405" t="s">
        <v>188</v>
      </c>
      <c r="J405" t="s">
        <v>195</v>
      </c>
      <c r="K405" t="s">
        <v>13</v>
      </c>
      <c r="L405"/>
      <c r="M405" t="s">
        <v>387</v>
      </c>
      <c r="N405" t="s">
        <v>392</v>
      </c>
      <c r="O405" t="s">
        <v>190</v>
      </c>
      <c r="P405"/>
      <c r="Q405">
        <v>0</v>
      </c>
      <c r="R405"/>
      <c r="S405" t="s">
        <v>929</v>
      </c>
    </row>
    <row r="406" spans="1:19" hidden="1" x14ac:dyDescent="0.2">
      <c r="A406" s="162" t="str">
        <f>"FY"&amp;(YEAR(Table4_1[[#This Row],[Date]])-1)&amp;"/"&amp;(YEAR(Table4_1[[#This Row],[Date]])-2000)</f>
        <v>FY2021/22</v>
      </c>
      <c r="B406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6" s="162" t="str">
        <f>Table4_1[[#This Row],[Licensee]]&amp;" "&amp;Table4_1[[#This Row],[Licence]]</f>
        <v>Horizon Power EIRL2</v>
      </c>
      <c r="D406" s="162" t="str">
        <f t="shared" si="6"/>
        <v>FY2021/22_CCD6_Horizon Power EIRL2</v>
      </c>
      <c r="E406" s="164">
        <f>IF(ISNUMBER(Table4_1[[#This Row],[Value]]),Table4_1[[#This Row],[Value]],IF(ISNUMBER(Table4_1[[#This Row],[$ Value]]),Table4_1[[#This Row],[$ Value]],Table4_1[[#This Row],[% Value]]))</f>
        <v>0</v>
      </c>
      <c r="G406" s="238">
        <v>44742</v>
      </c>
      <c r="H406">
        <v>4</v>
      </c>
      <c r="I406" t="s">
        <v>188</v>
      </c>
      <c r="J406" t="s">
        <v>195</v>
      </c>
      <c r="K406" t="s">
        <v>13</v>
      </c>
      <c r="L406"/>
      <c r="M406" t="s">
        <v>387</v>
      </c>
      <c r="N406" t="s">
        <v>392</v>
      </c>
      <c r="O406" t="s">
        <v>190</v>
      </c>
      <c r="P406"/>
      <c r="Q406">
        <v>0</v>
      </c>
      <c r="R406"/>
      <c r="S406" t="s">
        <v>929</v>
      </c>
    </row>
    <row r="407" spans="1:19" hidden="1" x14ac:dyDescent="0.2">
      <c r="A407" s="162" t="str">
        <f>"FY"&amp;(YEAR(Table4_1[[#This Row],[Date]])-1)&amp;"/"&amp;(YEAR(Table4_1[[#This Row],[Date]])-2000)</f>
        <v>FY2022/23</v>
      </c>
      <c r="B407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7" s="162" t="str">
        <f>Table4_1[[#This Row],[Licensee]]&amp;" "&amp;Table4_1[[#This Row],[Licence]]</f>
        <v>Horizon Power EIRL2</v>
      </c>
      <c r="D407" s="162" t="str">
        <f t="shared" si="6"/>
        <v>FY2022/23_CCD6_Horizon Power EIRL2</v>
      </c>
      <c r="E407" s="164">
        <f>IF(ISNUMBER(Table4_1[[#This Row],[Value]]),Table4_1[[#This Row],[Value]],IF(ISNUMBER(Table4_1[[#This Row],[$ Value]]),Table4_1[[#This Row],[$ Value]],Table4_1[[#This Row],[% Value]]))</f>
        <v>0</v>
      </c>
      <c r="G407" s="238">
        <v>45107</v>
      </c>
      <c r="H407">
        <v>4</v>
      </c>
      <c r="I407" t="s">
        <v>188</v>
      </c>
      <c r="J407" t="s">
        <v>195</v>
      </c>
      <c r="K407" t="s">
        <v>13</v>
      </c>
      <c r="L407"/>
      <c r="M407" t="s">
        <v>387</v>
      </c>
      <c r="N407" t="s">
        <v>392</v>
      </c>
      <c r="O407" t="s">
        <v>190</v>
      </c>
      <c r="P407"/>
      <c r="Q407">
        <v>0</v>
      </c>
      <c r="R407"/>
      <c r="S407" t="s">
        <v>929</v>
      </c>
    </row>
    <row r="408" spans="1:19" hidden="1" x14ac:dyDescent="0.2">
      <c r="A408" s="162" t="str">
        <f>"FY"&amp;(YEAR(Table4_1[[#This Row],[Date]])-1)&amp;"/"&amp;(YEAR(Table4_1[[#This Row],[Date]])-2000)</f>
        <v>FY2023/24</v>
      </c>
      <c r="B408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408" s="162" t="str">
        <f>Table4_1[[#This Row],[Licensee]]&amp;" "&amp;Table4_1[[#This Row],[Licence]]</f>
        <v>Horizon Power EIRL2</v>
      </c>
      <c r="D408" s="162" t="str">
        <f t="shared" si="6"/>
        <v>FY2023/24_CCD6_Horizon Power EIRL2</v>
      </c>
      <c r="E408" s="164">
        <f>IF(ISNUMBER(Table4_1[[#This Row],[Value]]),Table4_1[[#This Row],[Value]],IF(ISNUMBER(Table4_1[[#This Row],[$ Value]]),Table4_1[[#This Row],[$ Value]],Table4_1[[#This Row],[% Value]]))</f>
        <v>0</v>
      </c>
      <c r="G408" s="238">
        <v>45473</v>
      </c>
      <c r="H408">
        <v>4</v>
      </c>
      <c r="I408" t="s">
        <v>188</v>
      </c>
      <c r="J408" t="s">
        <v>195</v>
      </c>
      <c r="K408" t="s">
        <v>13</v>
      </c>
      <c r="L408"/>
      <c r="M408" t="s">
        <v>387</v>
      </c>
      <c r="N408" t="s">
        <v>392</v>
      </c>
      <c r="O408" t="s">
        <v>190</v>
      </c>
      <c r="P408"/>
      <c r="Q408">
        <v>0</v>
      </c>
      <c r="R408"/>
      <c r="S408" t="s">
        <v>929</v>
      </c>
    </row>
    <row r="409" spans="1:19" hidden="1" x14ac:dyDescent="0.2">
      <c r="A409" s="162" t="str">
        <f>"FY"&amp;(YEAR(Table4_1[[#This Row],[Date]])-1)&amp;"/"&amp;(YEAR(Table4_1[[#This Row],[Date]])-2000)</f>
        <v>FY2013/14</v>
      </c>
      <c r="B409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09" s="162" t="str">
        <f>Table4_1[[#This Row],[Licensee]]&amp;" "&amp;Table4_1[[#This Row],[Licence]]</f>
        <v>Horizon Power EIRL2</v>
      </c>
      <c r="D409" s="162" t="str">
        <f t="shared" si="6"/>
        <v>FY2013/14_CCD7_Horizon Power EIRL2</v>
      </c>
      <c r="E409" s="164">
        <f>IF(ISNUMBER(Table4_1[[#This Row],[Value]]),Table4_1[[#This Row],[Value]],IF(ISNUMBER(Table4_1[[#This Row],[$ Value]]),Table4_1[[#This Row],[$ Value]],Table4_1[[#This Row],[% Value]]))</f>
        <v>46508</v>
      </c>
      <c r="G409" s="238">
        <v>41820</v>
      </c>
      <c r="H409">
        <v>4</v>
      </c>
      <c r="I409" t="s">
        <v>188</v>
      </c>
      <c r="J409" t="s">
        <v>195</v>
      </c>
      <c r="K409" t="s">
        <v>13</v>
      </c>
      <c r="L409"/>
      <c r="M409" t="s">
        <v>621</v>
      </c>
      <c r="N409" t="s">
        <v>394</v>
      </c>
      <c r="O409" t="s">
        <v>191</v>
      </c>
      <c r="P409">
        <v>46508</v>
      </c>
      <c r="Q409"/>
      <c r="R409"/>
      <c r="S409" t="s">
        <v>929</v>
      </c>
    </row>
    <row r="410" spans="1:19" hidden="1" x14ac:dyDescent="0.2">
      <c r="A410" s="162" t="str">
        <f>"FY"&amp;(YEAR(Table4_1[[#This Row],[Date]])-1)&amp;"/"&amp;(YEAR(Table4_1[[#This Row],[Date]])-2000)</f>
        <v>FY2014/15</v>
      </c>
      <c r="B410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0" s="162" t="str">
        <f>Table4_1[[#This Row],[Licensee]]&amp;" "&amp;Table4_1[[#This Row],[Licence]]</f>
        <v>Horizon Power EIRL2</v>
      </c>
      <c r="D410" s="162" t="str">
        <f t="shared" si="6"/>
        <v>FY2014/15_CCD7_Horizon Power EIRL2</v>
      </c>
      <c r="E410" s="164">
        <f>IF(ISNUMBER(Table4_1[[#This Row],[Value]]),Table4_1[[#This Row],[Value]],IF(ISNUMBER(Table4_1[[#This Row],[$ Value]]),Table4_1[[#This Row],[$ Value]],Table4_1[[#This Row],[% Value]]))</f>
        <v>47832</v>
      </c>
      <c r="G410" s="238">
        <v>42185</v>
      </c>
      <c r="H410">
        <v>4</v>
      </c>
      <c r="I410" t="s">
        <v>188</v>
      </c>
      <c r="J410" t="s">
        <v>195</v>
      </c>
      <c r="K410" t="s">
        <v>13</v>
      </c>
      <c r="L410"/>
      <c r="M410" t="s">
        <v>621</v>
      </c>
      <c r="N410" t="s">
        <v>394</v>
      </c>
      <c r="O410" t="s">
        <v>191</v>
      </c>
      <c r="P410">
        <v>47832</v>
      </c>
      <c r="Q410"/>
      <c r="R410"/>
      <c r="S410" t="s">
        <v>929</v>
      </c>
    </row>
    <row r="411" spans="1:19" hidden="1" x14ac:dyDescent="0.2">
      <c r="A411" s="162" t="str">
        <f>"FY"&amp;(YEAR(Table4_1[[#This Row],[Date]])-1)&amp;"/"&amp;(YEAR(Table4_1[[#This Row],[Date]])-2000)</f>
        <v>FY2015/16</v>
      </c>
      <c r="B411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1" s="162" t="str">
        <f>Table4_1[[#This Row],[Licensee]]&amp;" "&amp;Table4_1[[#This Row],[Licence]]</f>
        <v>Horizon Power EIRL2</v>
      </c>
      <c r="D411" s="162" t="str">
        <f t="shared" si="6"/>
        <v>FY2015/16_CCD7_Horizon Power EIRL2</v>
      </c>
      <c r="E411" s="164">
        <f>IF(ISNUMBER(Table4_1[[#This Row],[Value]]),Table4_1[[#This Row],[Value]],IF(ISNUMBER(Table4_1[[#This Row],[$ Value]]),Table4_1[[#This Row],[$ Value]],Table4_1[[#This Row],[% Value]]))</f>
        <v>47168</v>
      </c>
      <c r="G411" s="238">
        <v>42551</v>
      </c>
      <c r="H411">
        <v>4</v>
      </c>
      <c r="I411" t="s">
        <v>188</v>
      </c>
      <c r="J411" t="s">
        <v>195</v>
      </c>
      <c r="K411" t="s">
        <v>13</v>
      </c>
      <c r="L411"/>
      <c r="M411" t="s">
        <v>621</v>
      </c>
      <c r="N411" t="s">
        <v>394</v>
      </c>
      <c r="O411" t="s">
        <v>191</v>
      </c>
      <c r="P411">
        <v>47168</v>
      </c>
      <c r="Q411"/>
      <c r="R411"/>
      <c r="S411" t="s">
        <v>929</v>
      </c>
    </row>
    <row r="412" spans="1:19" hidden="1" x14ac:dyDescent="0.2">
      <c r="A412" s="162" t="str">
        <f>"FY"&amp;(YEAR(Table4_1[[#This Row],[Date]])-1)&amp;"/"&amp;(YEAR(Table4_1[[#This Row],[Date]])-2000)</f>
        <v>FY2016/17</v>
      </c>
      <c r="B412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2" s="162" t="str">
        <f>Table4_1[[#This Row],[Licensee]]&amp;" "&amp;Table4_1[[#This Row],[Licence]]</f>
        <v>Horizon Power EIRL2</v>
      </c>
      <c r="D412" s="162" t="str">
        <f t="shared" si="6"/>
        <v>FY2016/17_CCD7_Horizon Power EIRL2</v>
      </c>
      <c r="E412" s="164">
        <f>IF(ISNUMBER(Table4_1[[#This Row],[Value]]),Table4_1[[#This Row],[Value]],IF(ISNUMBER(Table4_1[[#This Row],[$ Value]]),Table4_1[[#This Row],[$ Value]],Table4_1[[#This Row],[% Value]]))</f>
        <v>48748</v>
      </c>
      <c r="G412" s="238">
        <v>42916</v>
      </c>
      <c r="H412">
        <v>4</v>
      </c>
      <c r="I412" t="s">
        <v>188</v>
      </c>
      <c r="J412" t="s">
        <v>195</v>
      </c>
      <c r="K412" t="s">
        <v>13</v>
      </c>
      <c r="L412"/>
      <c r="M412" t="s">
        <v>621</v>
      </c>
      <c r="N412" t="s">
        <v>394</v>
      </c>
      <c r="O412" t="s">
        <v>191</v>
      </c>
      <c r="P412">
        <v>48748</v>
      </c>
      <c r="Q412"/>
      <c r="R412"/>
      <c r="S412" t="s">
        <v>929</v>
      </c>
    </row>
    <row r="413" spans="1:19" hidden="1" x14ac:dyDescent="0.2">
      <c r="A413" s="162" t="str">
        <f>"FY"&amp;(YEAR(Table4_1[[#This Row],[Date]])-1)&amp;"/"&amp;(YEAR(Table4_1[[#This Row],[Date]])-2000)</f>
        <v>FY2017/18</v>
      </c>
      <c r="B413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3" s="162" t="str">
        <f>Table4_1[[#This Row],[Licensee]]&amp;" "&amp;Table4_1[[#This Row],[Licence]]</f>
        <v>Horizon Power EIRL2</v>
      </c>
      <c r="D413" s="162" t="str">
        <f t="shared" si="6"/>
        <v>FY2017/18_CCD7_Horizon Power EIRL2</v>
      </c>
      <c r="E413" s="164">
        <f>IF(ISNUMBER(Table4_1[[#This Row],[Value]]),Table4_1[[#This Row],[Value]],IF(ISNUMBER(Table4_1[[#This Row],[$ Value]]),Table4_1[[#This Row],[$ Value]],Table4_1[[#This Row],[% Value]]))</f>
        <v>48981</v>
      </c>
      <c r="G413" s="238">
        <v>43281</v>
      </c>
      <c r="H413">
        <v>4</v>
      </c>
      <c r="I413" t="s">
        <v>188</v>
      </c>
      <c r="J413" t="s">
        <v>195</v>
      </c>
      <c r="K413" t="s">
        <v>13</v>
      </c>
      <c r="L413"/>
      <c r="M413" t="s">
        <v>621</v>
      </c>
      <c r="N413" t="s">
        <v>394</v>
      </c>
      <c r="O413" t="s">
        <v>191</v>
      </c>
      <c r="P413">
        <v>48981</v>
      </c>
      <c r="Q413"/>
      <c r="R413"/>
      <c r="S413" t="s">
        <v>929</v>
      </c>
    </row>
    <row r="414" spans="1:19" hidden="1" x14ac:dyDescent="0.2">
      <c r="A414" s="162" t="str">
        <f>"FY"&amp;(YEAR(Table4_1[[#This Row],[Date]])-1)&amp;"/"&amp;(YEAR(Table4_1[[#This Row],[Date]])-2000)</f>
        <v>FY2018/19</v>
      </c>
      <c r="B414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4" s="162" t="str">
        <f>Table4_1[[#This Row],[Licensee]]&amp;" "&amp;Table4_1[[#This Row],[Licence]]</f>
        <v>Horizon Power EIRL2</v>
      </c>
      <c r="D414" s="162" t="str">
        <f t="shared" si="6"/>
        <v>FY2018/19_CCD7_Horizon Power EIRL2</v>
      </c>
      <c r="E414" s="164">
        <f>IF(ISNUMBER(Table4_1[[#This Row],[Value]]),Table4_1[[#This Row],[Value]],IF(ISNUMBER(Table4_1[[#This Row],[$ Value]]),Table4_1[[#This Row],[$ Value]],Table4_1[[#This Row],[% Value]]))</f>
        <v>50635</v>
      </c>
      <c r="G414" s="238">
        <v>43646</v>
      </c>
      <c r="H414">
        <v>4</v>
      </c>
      <c r="I414" t="s">
        <v>188</v>
      </c>
      <c r="J414" t="s">
        <v>195</v>
      </c>
      <c r="K414" t="s">
        <v>13</v>
      </c>
      <c r="L414"/>
      <c r="M414" t="s">
        <v>621</v>
      </c>
      <c r="N414" t="s">
        <v>394</v>
      </c>
      <c r="O414" t="s">
        <v>191</v>
      </c>
      <c r="P414">
        <v>50635</v>
      </c>
      <c r="Q414"/>
      <c r="R414"/>
      <c r="S414" t="s">
        <v>929</v>
      </c>
    </row>
    <row r="415" spans="1:19" hidden="1" x14ac:dyDescent="0.2">
      <c r="A415" s="162" t="str">
        <f>"FY"&amp;(YEAR(Table4_1[[#This Row],[Date]])-1)&amp;"/"&amp;(YEAR(Table4_1[[#This Row],[Date]])-2000)</f>
        <v>FY2019/20</v>
      </c>
      <c r="B415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5" s="162" t="str">
        <f>Table4_1[[#This Row],[Licensee]]&amp;" "&amp;Table4_1[[#This Row],[Licence]]</f>
        <v>Horizon Power EIRL2</v>
      </c>
      <c r="D415" s="162" t="str">
        <f t="shared" si="6"/>
        <v>FY2019/20_CCD7_Horizon Power EIRL2</v>
      </c>
      <c r="E415" s="164">
        <f>IF(ISNUMBER(Table4_1[[#This Row],[Value]]),Table4_1[[#This Row],[Value]],IF(ISNUMBER(Table4_1[[#This Row],[$ Value]]),Table4_1[[#This Row],[$ Value]],Table4_1[[#This Row],[% Value]]))</f>
        <v>48243</v>
      </c>
      <c r="G415" s="238">
        <v>44012</v>
      </c>
      <c r="H415">
        <v>4</v>
      </c>
      <c r="I415" t="s">
        <v>188</v>
      </c>
      <c r="J415" t="s">
        <v>195</v>
      </c>
      <c r="K415" t="s">
        <v>13</v>
      </c>
      <c r="L415"/>
      <c r="M415" t="s">
        <v>621</v>
      </c>
      <c r="N415" t="s">
        <v>394</v>
      </c>
      <c r="O415" t="s">
        <v>191</v>
      </c>
      <c r="P415">
        <v>48243</v>
      </c>
      <c r="Q415"/>
      <c r="R415"/>
      <c r="S415" t="s">
        <v>929</v>
      </c>
    </row>
    <row r="416" spans="1:19" hidden="1" x14ac:dyDescent="0.2">
      <c r="A416" s="162" t="str">
        <f>"FY"&amp;(YEAR(Table4_1[[#This Row],[Date]])-1)&amp;"/"&amp;(YEAR(Table4_1[[#This Row],[Date]])-2000)</f>
        <v>FY2020/21</v>
      </c>
      <c r="B416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6" s="162" t="str">
        <f>Table4_1[[#This Row],[Licensee]]&amp;" "&amp;Table4_1[[#This Row],[Licence]]</f>
        <v>Horizon Power EIRL2</v>
      </c>
      <c r="D416" s="162" t="str">
        <f t="shared" si="6"/>
        <v>FY2020/21_CCD7_Horizon Power EIRL2</v>
      </c>
      <c r="E416" s="164">
        <f>IF(ISNUMBER(Table4_1[[#This Row],[Value]]),Table4_1[[#This Row],[Value]],IF(ISNUMBER(Table4_1[[#This Row],[$ Value]]),Table4_1[[#This Row],[$ Value]],Table4_1[[#This Row],[% Value]]))</f>
        <v>51951</v>
      </c>
      <c r="G416" s="238">
        <v>44377</v>
      </c>
      <c r="H416">
        <v>4</v>
      </c>
      <c r="I416" t="s">
        <v>188</v>
      </c>
      <c r="J416" t="s">
        <v>195</v>
      </c>
      <c r="K416" t="s">
        <v>13</v>
      </c>
      <c r="L416"/>
      <c r="M416" t="s">
        <v>621</v>
      </c>
      <c r="N416" t="s">
        <v>394</v>
      </c>
      <c r="O416" t="s">
        <v>191</v>
      </c>
      <c r="P416">
        <v>51951</v>
      </c>
      <c r="Q416"/>
      <c r="R416"/>
      <c r="S416" t="s">
        <v>929</v>
      </c>
    </row>
    <row r="417" spans="1:19" hidden="1" x14ac:dyDescent="0.2">
      <c r="A417" s="162" t="str">
        <f>"FY"&amp;(YEAR(Table4_1[[#This Row],[Date]])-1)&amp;"/"&amp;(YEAR(Table4_1[[#This Row],[Date]])-2000)</f>
        <v>FY2021/22</v>
      </c>
      <c r="B417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7" s="162" t="str">
        <f>Table4_1[[#This Row],[Licensee]]&amp;" "&amp;Table4_1[[#This Row],[Licence]]</f>
        <v>Horizon Power EIRL2</v>
      </c>
      <c r="D417" s="162" t="str">
        <f t="shared" si="6"/>
        <v>FY2021/22_CCD7_Horizon Power EIRL2</v>
      </c>
      <c r="E417" s="164">
        <f>IF(ISNUMBER(Table4_1[[#This Row],[Value]]),Table4_1[[#This Row],[Value]],IF(ISNUMBER(Table4_1[[#This Row],[$ Value]]),Table4_1[[#This Row],[$ Value]],Table4_1[[#This Row],[% Value]]))</f>
        <v>52311</v>
      </c>
      <c r="G417" s="238">
        <v>44742</v>
      </c>
      <c r="H417">
        <v>4</v>
      </c>
      <c r="I417" t="s">
        <v>188</v>
      </c>
      <c r="J417" t="s">
        <v>195</v>
      </c>
      <c r="K417" t="s">
        <v>13</v>
      </c>
      <c r="L417"/>
      <c r="M417" t="s">
        <v>621</v>
      </c>
      <c r="N417" t="s">
        <v>394</v>
      </c>
      <c r="O417" t="s">
        <v>191</v>
      </c>
      <c r="P417">
        <v>52311</v>
      </c>
      <c r="Q417"/>
      <c r="R417"/>
      <c r="S417" t="s">
        <v>929</v>
      </c>
    </row>
    <row r="418" spans="1:19" hidden="1" x14ac:dyDescent="0.2">
      <c r="A418" s="162" t="str">
        <f>"FY"&amp;(YEAR(Table4_1[[#This Row],[Date]])-1)&amp;"/"&amp;(YEAR(Table4_1[[#This Row],[Date]])-2000)</f>
        <v>FY2022/23</v>
      </c>
      <c r="B418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8" s="162" t="str">
        <f>Table4_1[[#This Row],[Licensee]]&amp;" "&amp;Table4_1[[#This Row],[Licence]]</f>
        <v>Horizon Power EIRL2</v>
      </c>
      <c r="D418" s="162" t="str">
        <f t="shared" si="6"/>
        <v>FY2022/23_CCD7_Horizon Power EIRL2</v>
      </c>
      <c r="E418" s="164">
        <f>IF(ISNUMBER(Table4_1[[#This Row],[Value]]),Table4_1[[#This Row],[Value]],IF(ISNUMBER(Table4_1[[#This Row],[$ Value]]),Table4_1[[#This Row],[$ Value]],Table4_1[[#This Row],[% Value]]))</f>
        <v>53190</v>
      </c>
      <c r="G418" s="238">
        <v>45107</v>
      </c>
      <c r="H418">
        <v>4</v>
      </c>
      <c r="I418" t="s">
        <v>188</v>
      </c>
      <c r="J418" t="s">
        <v>195</v>
      </c>
      <c r="K418" t="s">
        <v>13</v>
      </c>
      <c r="L418"/>
      <c r="M418" t="s">
        <v>621</v>
      </c>
      <c r="N418" t="s">
        <v>394</v>
      </c>
      <c r="O418" t="s">
        <v>191</v>
      </c>
      <c r="P418">
        <v>53190</v>
      </c>
      <c r="Q418"/>
      <c r="R418"/>
      <c r="S418" t="s">
        <v>929</v>
      </c>
    </row>
    <row r="419" spans="1:19" hidden="1" x14ac:dyDescent="0.2">
      <c r="A419" s="162" t="str">
        <f>"FY"&amp;(YEAR(Table4_1[[#This Row],[Date]])-1)&amp;"/"&amp;(YEAR(Table4_1[[#This Row],[Date]])-2000)</f>
        <v>FY2023/24</v>
      </c>
      <c r="B419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19" s="162" t="str">
        <f>Table4_1[[#This Row],[Licensee]]&amp;" "&amp;Table4_1[[#This Row],[Licence]]</f>
        <v>Horizon Power EIRL2</v>
      </c>
      <c r="D419" s="162" t="str">
        <f t="shared" si="6"/>
        <v>FY2023/24_CCD7_Horizon Power EIRL2</v>
      </c>
      <c r="E419" s="164">
        <f>IF(ISNUMBER(Table4_1[[#This Row],[Value]]),Table4_1[[#This Row],[Value]],IF(ISNUMBER(Table4_1[[#This Row],[$ Value]]),Table4_1[[#This Row],[$ Value]],Table4_1[[#This Row],[% Value]]))</f>
        <v>53694</v>
      </c>
      <c r="G419" s="238">
        <v>45473</v>
      </c>
      <c r="H419">
        <v>4</v>
      </c>
      <c r="I419" t="s">
        <v>188</v>
      </c>
      <c r="J419" t="s">
        <v>195</v>
      </c>
      <c r="K419" t="s">
        <v>13</v>
      </c>
      <c r="L419"/>
      <c r="M419" t="s">
        <v>621</v>
      </c>
      <c r="N419" t="s">
        <v>394</v>
      </c>
      <c r="O419" t="s">
        <v>191</v>
      </c>
      <c r="P419">
        <v>53694</v>
      </c>
      <c r="Q419"/>
      <c r="R419"/>
      <c r="S419" t="s">
        <v>929</v>
      </c>
    </row>
    <row r="420" spans="1:19" hidden="1" x14ac:dyDescent="0.2">
      <c r="A420" s="162" t="str">
        <f>"FY"&amp;(YEAR(Table4_1[[#This Row],[Date]])-1)&amp;"/"&amp;(YEAR(Table4_1[[#This Row],[Date]])-2000)</f>
        <v>FY2024/25</v>
      </c>
      <c r="B420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420" s="162" t="str">
        <f>Table4_1[[#This Row],[Licensee]]&amp;" "&amp;Table4_1[[#This Row],[Licence]]</f>
        <v>Horizon Power EIRL2</v>
      </c>
      <c r="D420" s="162" t="str">
        <f t="shared" si="6"/>
        <v>FY2024/25_CCD7_Horizon Power EIRL2</v>
      </c>
      <c r="E420" s="164">
        <f>IF(ISNUMBER(Table4_1[[#This Row],[Value]]),Table4_1[[#This Row],[Value]],IF(ISNUMBER(Table4_1[[#This Row],[$ Value]]),Table4_1[[#This Row],[$ Value]],Table4_1[[#This Row],[% Value]]))</f>
        <v>50612</v>
      </c>
      <c r="G420" s="238">
        <v>45838</v>
      </c>
      <c r="H420">
        <v>4</v>
      </c>
      <c r="I420" t="s">
        <v>188</v>
      </c>
      <c r="J420" t="s">
        <v>195</v>
      </c>
      <c r="K420" t="s">
        <v>13</v>
      </c>
      <c r="L420"/>
      <c r="M420" t="s">
        <v>621</v>
      </c>
      <c r="N420" t="s">
        <v>394</v>
      </c>
      <c r="O420" t="s">
        <v>191</v>
      </c>
      <c r="P420">
        <v>50612</v>
      </c>
      <c r="Q420"/>
      <c r="R420"/>
      <c r="S420" t="s">
        <v>929</v>
      </c>
    </row>
    <row r="421" spans="1:19" hidden="1" x14ac:dyDescent="0.2">
      <c r="A421" s="162" t="str">
        <f>"FY"&amp;(YEAR(Table4_1[[#This Row],[Date]])-1)&amp;"/"&amp;(YEAR(Table4_1[[#This Row],[Date]])-2000)</f>
        <v>FY2013/14</v>
      </c>
      <c r="B421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1" s="162" t="str">
        <f>Table4_1[[#This Row],[Licensee]]&amp;" "&amp;Table4_1[[#This Row],[Licence]]</f>
        <v>Horizon Power EIRL2</v>
      </c>
      <c r="D421" s="162" t="str">
        <f t="shared" si="6"/>
        <v>FY2013/14_CCD8_Horizon Power EIRL2</v>
      </c>
      <c r="E421" s="164">
        <f>IF(ISNUMBER(Table4_1[[#This Row],[Value]]),Table4_1[[#This Row],[Value]],IF(ISNUMBER(Table4_1[[#This Row],[$ Value]]),Table4_1[[#This Row],[$ Value]],Table4_1[[#This Row],[% Value]]))</f>
        <v>291</v>
      </c>
      <c r="G421" s="238">
        <v>41820</v>
      </c>
      <c r="H421">
        <v>4</v>
      </c>
      <c r="I421" t="s">
        <v>188</v>
      </c>
      <c r="J421" t="s">
        <v>195</v>
      </c>
      <c r="K421" t="s">
        <v>192</v>
      </c>
      <c r="L421" t="s">
        <v>214</v>
      </c>
      <c r="M421" t="s">
        <v>397</v>
      </c>
      <c r="N421" t="s">
        <v>398</v>
      </c>
      <c r="O421" t="s">
        <v>191</v>
      </c>
      <c r="P421">
        <v>291</v>
      </c>
      <c r="Q421"/>
      <c r="R421"/>
      <c r="S421" t="s">
        <v>929</v>
      </c>
    </row>
    <row r="422" spans="1:19" hidden="1" x14ac:dyDescent="0.2">
      <c r="A422" s="162" t="str">
        <f>"FY"&amp;(YEAR(Table4_1[[#This Row],[Date]])-1)&amp;"/"&amp;(YEAR(Table4_1[[#This Row],[Date]])-2000)</f>
        <v>FY2014/15</v>
      </c>
      <c r="B422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2" s="162" t="str">
        <f>Table4_1[[#This Row],[Licensee]]&amp;" "&amp;Table4_1[[#This Row],[Licence]]</f>
        <v>Horizon Power EIRL2</v>
      </c>
      <c r="D422" s="162" t="str">
        <f t="shared" si="6"/>
        <v>FY2014/15_CCD8_Horizon Power EIRL2</v>
      </c>
      <c r="E422" s="164">
        <f>IF(ISNUMBER(Table4_1[[#This Row],[Value]]),Table4_1[[#This Row],[Value]],IF(ISNUMBER(Table4_1[[#This Row],[$ Value]]),Table4_1[[#This Row],[$ Value]],Table4_1[[#This Row],[% Value]]))</f>
        <v>244</v>
      </c>
      <c r="G422" s="238">
        <v>42185</v>
      </c>
      <c r="H422">
        <v>4</v>
      </c>
      <c r="I422" t="s">
        <v>188</v>
      </c>
      <c r="J422" t="s">
        <v>195</v>
      </c>
      <c r="K422" t="s">
        <v>192</v>
      </c>
      <c r="L422" t="s">
        <v>214</v>
      </c>
      <c r="M422" t="s">
        <v>397</v>
      </c>
      <c r="N422" t="s">
        <v>398</v>
      </c>
      <c r="O422" t="s">
        <v>191</v>
      </c>
      <c r="P422">
        <v>244</v>
      </c>
      <c r="Q422"/>
      <c r="R422"/>
      <c r="S422" t="s">
        <v>929</v>
      </c>
    </row>
    <row r="423" spans="1:19" hidden="1" x14ac:dyDescent="0.2">
      <c r="A423" s="162" t="str">
        <f>"FY"&amp;(YEAR(Table4_1[[#This Row],[Date]])-1)&amp;"/"&amp;(YEAR(Table4_1[[#This Row],[Date]])-2000)</f>
        <v>FY2015/16</v>
      </c>
      <c r="B423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3" s="162" t="str">
        <f>Table4_1[[#This Row],[Licensee]]&amp;" "&amp;Table4_1[[#This Row],[Licence]]</f>
        <v>Horizon Power EIRL2</v>
      </c>
      <c r="D423" s="162" t="str">
        <f t="shared" si="6"/>
        <v>FY2015/16_CCD8_Horizon Power EIRL2</v>
      </c>
      <c r="E423" s="164">
        <f>IF(ISNUMBER(Table4_1[[#This Row],[Value]]),Table4_1[[#This Row],[Value]],IF(ISNUMBER(Table4_1[[#This Row],[$ Value]]),Table4_1[[#This Row],[$ Value]],Table4_1[[#This Row],[% Value]]))</f>
        <v>627</v>
      </c>
      <c r="G423" s="238">
        <v>42551</v>
      </c>
      <c r="H423">
        <v>4</v>
      </c>
      <c r="I423" t="s">
        <v>188</v>
      </c>
      <c r="J423" t="s">
        <v>195</v>
      </c>
      <c r="K423" t="s">
        <v>192</v>
      </c>
      <c r="L423" t="s">
        <v>214</v>
      </c>
      <c r="M423" t="s">
        <v>397</v>
      </c>
      <c r="N423" t="s">
        <v>398</v>
      </c>
      <c r="O423" t="s">
        <v>191</v>
      </c>
      <c r="P423">
        <v>627</v>
      </c>
      <c r="Q423"/>
      <c r="R423"/>
      <c r="S423" t="s">
        <v>929</v>
      </c>
    </row>
    <row r="424" spans="1:19" hidden="1" x14ac:dyDescent="0.2">
      <c r="A424" s="162" t="str">
        <f>"FY"&amp;(YEAR(Table4_1[[#This Row],[Date]])-1)&amp;"/"&amp;(YEAR(Table4_1[[#This Row],[Date]])-2000)</f>
        <v>FY2016/17</v>
      </c>
      <c r="B424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4" s="162" t="str">
        <f>Table4_1[[#This Row],[Licensee]]&amp;" "&amp;Table4_1[[#This Row],[Licence]]</f>
        <v>Horizon Power EIRL2</v>
      </c>
      <c r="D424" s="162" t="str">
        <f t="shared" si="6"/>
        <v>FY2016/17_CCD8_Horizon Power EIRL2</v>
      </c>
      <c r="E424" s="164">
        <f>IF(ISNUMBER(Table4_1[[#This Row],[Value]]),Table4_1[[#This Row],[Value]],IF(ISNUMBER(Table4_1[[#This Row],[$ Value]]),Table4_1[[#This Row],[$ Value]],Table4_1[[#This Row],[% Value]]))</f>
        <v>271</v>
      </c>
      <c r="G424" s="238">
        <v>42916</v>
      </c>
      <c r="H424">
        <v>4</v>
      </c>
      <c r="I424" t="s">
        <v>188</v>
      </c>
      <c r="J424" t="s">
        <v>195</v>
      </c>
      <c r="K424" t="s">
        <v>192</v>
      </c>
      <c r="L424" t="s">
        <v>214</v>
      </c>
      <c r="M424" t="s">
        <v>397</v>
      </c>
      <c r="N424" t="s">
        <v>398</v>
      </c>
      <c r="O424" t="s">
        <v>191</v>
      </c>
      <c r="P424">
        <v>271</v>
      </c>
      <c r="Q424"/>
      <c r="R424"/>
      <c r="S424" t="s">
        <v>929</v>
      </c>
    </row>
    <row r="425" spans="1:19" hidden="1" x14ac:dyDescent="0.2">
      <c r="A425" s="162" t="str">
        <f>"FY"&amp;(YEAR(Table4_1[[#This Row],[Date]])-1)&amp;"/"&amp;(YEAR(Table4_1[[#This Row],[Date]])-2000)</f>
        <v>FY2017/18</v>
      </c>
      <c r="B425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5" s="162" t="str">
        <f>Table4_1[[#This Row],[Licensee]]&amp;" "&amp;Table4_1[[#This Row],[Licence]]</f>
        <v>Horizon Power EIRL2</v>
      </c>
      <c r="D425" s="162" t="str">
        <f t="shared" si="6"/>
        <v>FY2017/18_CCD8_Horizon Power EIRL2</v>
      </c>
      <c r="E425" s="164">
        <f>IF(ISNUMBER(Table4_1[[#This Row],[Value]]),Table4_1[[#This Row],[Value]],IF(ISNUMBER(Table4_1[[#This Row],[$ Value]]),Table4_1[[#This Row],[$ Value]],Table4_1[[#This Row],[% Value]]))</f>
        <v>121</v>
      </c>
      <c r="G425" s="238">
        <v>43281</v>
      </c>
      <c r="H425">
        <v>4</v>
      </c>
      <c r="I425" t="s">
        <v>188</v>
      </c>
      <c r="J425" t="s">
        <v>195</v>
      </c>
      <c r="K425" t="s">
        <v>192</v>
      </c>
      <c r="L425" t="s">
        <v>214</v>
      </c>
      <c r="M425" t="s">
        <v>397</v>
      </c>
      <c r="N425" t="s">
        <v>398</v>
      </c>
      <c r="O425" t="s">
        <v>191</v>
      </c>
      <c r="P425">
        <v>121</v>
      </c>
      <c r="Q425"/>
      <c r="R425"/>
      <c r="S425" t="s">
        <v>929</v>
      </c>
    </row>
    <row r="426" spans="1:19" hidden="1" x14ac:dyDescent="0.2">
      <c r="A426" s="162" t="str">
        <f>"FY"&amp;(YEAR(Table4_1[[#This Row],[Date]])-1)&amp;"/"&amp;(YEAR(Table4_1[[#This Row],[Date]])-2000)</f>
        <v>FY2018/19</v>
      </c>
      <c r="B426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6" s="162" t="str">
        <f>Table4_1[[#This Row],[Licensee]]&amp;" "&amp;Table4_1[[#This Row],[Licence]]</f>
        <v>Horizon Power EIRL2</v>
      </c>
      <c r="D426" s="162" t="str">
        <f t="shared" si="6"/>
        <v>FY2018/19_CCD8_Horizon Power EIRL2</v>
      </c>
      <c r="E426" s="164">
        <f>IF(ISNUMBER(Table4_1[[#This Row],[Value]]),Table4_1[[#This Row],[Value]],IF(ISNUMBER(Table4_1[[#This Row],[$ Value]]),Table4_1[[#This Row],[$ Value]],Table4_1[[#This Row],[% Value]]))</f>
        <v>1041</v>
      </c>
      <c r="G426" s="238">
        <v>43646</v>
      </c>
      <c r="H426">
        <v>4</v>
      </c>
      <c r="I426" t="s">
        <v>188</v>
      </c>
      <c r="J426" t="s">
        <v>195</v>
      </c>
      <c r="K426" t="s">
        <v>192</v>
      </c>
      <c r="L426" t="s">
        <v>214</v>
      </c>
      <c r="M426" t="s">
        <v>397</v>
      </c>
      <c r="N426" t="s">
        <v>398</v>
      </c>
      <c r="O426" t="s">
        <v>191</v>
      </c>
      <c r="P426">
        <v>1041</v>
      </c>
      <c r="Q426"/>
      <c r="R426"/>
      <c r="S426" t="s">
        <v>929</v>
      </c>
    </row>
    <row r="427" spans="1:19" hidden="1" x14ac:dyDescent="0.2">
      <c r="A427" s="162" t="str">
        <f>"FY"&amp;(YEAR(Table4_1[[#This Row],[Date]])-1)&amp;"/"&amp;(YEAR(Table4_1[[#This Row],[Date]])-2000)</f>
        <v>FY2019/20</v>
      </c>
      <c r="B427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7" s="162" t="str">
        <f>Table4_1[[#This Row],[Licensee]]&amp;" "&amp;Table4_1[[#This Row],[Licence]]</f>
        <v>Horizon Power EIRL2</v>
      </c>
      <c r="D427" s="162" t="str">
        <f t="shared" si="6"/>
        <v>FY2019/20_CCD8_Horizon Power EIRL2</v>
      </c>
      <c r="E427" s="164">
        <f>IF(ISNUMBER(Table4_1[[#This Row],[Value]]),Table4_1[[#This Row],[Value]],IF(ISNUMBER(Table4_1[[#This Row],[$ Value]]),Table4_1[[#This Row],[$ Value]],Table4_1[[#This Row],[% Value]]))</f>
        <v>1523</v>
      </c>
      <c r="G427" s="238">
        <v>44012</v>
      </c>
      <c r="H427">
        <v>4</v>
      </c>
      <c r="I427" t="s">
        <v>188</v>
      </c>
      <c r="J427" t="s">
        <v>195</v>
      </c>
      <c r="K427" t="s">
        <v>192</v>
      </c>
      <c r="L427" t="s">
        <v>214</v>
      </c>
      <c r="M427" t="s">
        <v>397</v>
      </c>
      <c r="N427" t="s">
        <v>398</v>
      </c>
      <c r="O427" t="s">
        <v>191</v>
      </c>
      <c r="P427">
        <v>1523</v>
      </c>
      <c r="Q427"/>
      <c r="R427"/>
      <c r="S427" t="s">
        <v>929</v>
      </c>
    </row>
    <row r="428" spans="1:19" hidden="1" x14ac:dyDescent="0.2">
      <c r="A428" s="162" t="str">
        <f>"FY"&amp;(YEAR(Table4_1[[#This Row],[Date]])-1)&amp;"/"&amp;(YEAR(Table4_1[[#This Row],[Date]])-2000)</f>
        <v>FY2020/21</v>
      </c>
      <c r="B428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8" s="162" t="str">
        <f>Table4_1[[#This Row],[Licensee]]&amp;" "&amp;Table4_1[[#This Row],[Licence]]</f>
        <v>Horizon Power EIRL2</v>
      </c>
      <c r="D428" s="162" t="str">
        <f t="shared" si="6"/>
        <v>FY2020/21_CCD8_Horizon Power EIRL2</v>
      </c>
      <c r="E428" s="164">
        <f>IF(ISNUMBER(Table4_1[[#This Row],[Value]]),Table4_1[[#This Row],[Value]],IF(ISNUMBER(Table4_1[[#This Row],[$ Value]]),Table4_1[[#This Row],[$ Value]],Table4_1[[#This Row],[% Value]]))</f>
        <v>786</v>
      </c>
      <c r="G428" s="238">
        <v>44377</v>
      </c>
      <c r="H428">
        <v>4</v>
      </c>
      <c r="I428" t="s">
        <v>188</v>
      </c>
      <c r="J428" t="s">
        <v>195</v>
      </c>
      <c r="K428" t="s">
        <v>192</v>
      </c>
      <c r="L428" t="s">
        <v>214</v>
      </c>
      <c r="M428" t="s">
        <v>397</v>
      </c>
      <c r="N428" t="s">
        <v>398</v>
      </c>
      <c r="O428" t="s">
        <v>191</v>
      </c>
      <c r="P428">
        <v>786</v>
      </c>
      <c r="Q428"/>
      <c r="R428"/>
      <c r="S428" t="s">
        <v>929</v>
      </c>
    </row>
    <row r="429" spans="1:19" hidden="1" x14ac:dyDescent="0.2">
      <c r="A429" s="162" t="str">
        <f>"FY"&amp;(YEAR(Table4_1[[#This Row],[Date]])-1)&amp;"/"&amp;(YEAR(Table4_1[[#This Row],[Date]])-2000)</f>
        <v>FY2021/22</v>
      </c>
      <c r="B429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29" s="162" t="str">
        <f>Table4_1[[#This Row],[Licensee]]&amp;" "&amp;Table4_1[[#This Row],[Licence]]</f>
        <v>Horizon Power EIRL2</v>
      </c>
      <c r="D429" s="162" t="str">
        <f t="shared" si="6"/>
        <v>FY2021/22_CCD8_Horizon Power EIRL2</v>
      </c>
      <c r="E429" s="164">
        <f>IF(ISNUMBER(Table4_1[[#This Row],[Value]]),Table4_1[[#This Row],[Value]],IF(ISNUMBER(Table4_1[[#This Row],[$ Value]]),Table4_1[[#This Row],[$ Value]],Table4_1[[#This Row],[% Value]]))</f>
        <v>980</v>
      </c>
      <c r="G429" s="238">
        <v>44742</v>
      </c>
      <c r="H429">
        <v>4</v>
      </c>
      <c r="I429" t="s">
        <v>188</v>
      </c>
      <c r="J429" t="s">
        <v>195</v>
      </c>
      <c r="K429" t="s">
        <v>192</v>
      </c>
      <c r="L429" t="s">
        <v>214</v>
      </c>
      <c r="M429" t="s">
        <v>397</v>
      </c>
      <c r="N429" t="s">
        <v>398</v>
      </c>
      <c r="O429" t="s">
        <v>191</v>
      </c>
      <c r="P429">
        <v>980</v>
      </c>
      <c r="Q429"/>
      <c r="R429"/>
      <c r="S429" t="s">
        <v>929</v>
      </c>
    </row>
    <row r="430" spans="1:19" hidden="1" x14ac:dyDescent="0.2">
      <c r="A430" s="162" t="str">
        <f>"FY"&amp;(YEAR(Table4_1[[#This Row],[Date]])-1)&amp;"/"&amp;(YEAR(Table4_1[[#This Row],[Date]])-2000)</f>
        <v>FY2022/23</v>
      </c>
      <c r="B430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30" s="162" t="str">
        <f>Table4_1[[#This Row],[Licensee]]&amp;" "&amp;Table4_1[[#This Row],[Licence]]</f>
        <v>Horizon Power EIRL2</v>
      </c>
      <c r="D430" s="162" t="str">
        <f t="shared" si="6"/>
        <v>FY2022/23_CCD8_Horizon Power EIRL2</v>
      </c>
      <c r="E430" s="164">
        <f>IF(ISNUMBER(Table4_1[[#This Row],[Value]]),Table4_1[[#This Row],[Value]],IF(ISNUMBER(Table4_1[[#This Row],[$ Value]]),Table4_1[[#This Row],[$ Value]],Table4_1[[#This Row],[% Value]]))</f>
        <v>480</v>
      </c>
      <c r="G430" s="238">
        <v>45107</v>
      </c>
      <c r="H430">
        <v>4</v>
      </c>
      <c r="I430" t="s">
        <v>188</v>
      </c>
      <c r="J430" t="s">
        <v>195</v>
      </c>
      <c r="K430" t="s">
        <v>192</v>
      </c>
      <c r="L430" t="s">
        <v>214</v>
      </c>
      <c r="M430" t="s">
        <v>397</v>
      </c>
      <c r="N430" t="s">
        <v>398</v>
      </c>
      <c r="O430" t="s">
        <v>191</v>
      </c>
      <c r="P430">
        <v>480</v>
      </c>
      <c r="Q430"/>
      <c r="R430"/>
      <c r="S430" t="s">
        <v>929</v>
      </c>
    </row>
    <row r="431" spans="1:19" hidden="1" x14ac:dyDescent="0.2">
      <c r="A431" s="162" t="str">
        <f>"FY"&amp;(YEAR(Table4_1[[#This Row],[Date]])-1)&amp;"/"&amp;(YEAR(Table4_1[[#This Row],[Date]])-2000)</f>
        <v>FY2023/24</v>
      </c>
      <c r="B431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31" s="162" t="str">
        <f>Table4_1[[#This Row],[Licensee]]&amp;" "&amp;Table4_1[[#This Row],[Licence]]</f>
        <v>Horizon Power EIRL2</v>
      </c>
      <c r="D431" s="162" t="str">
        <f t="shared" si="6"/>
        <v>FY2023/24_CCD8_Horizon Power EIRL2</v>
      </c>
      <c r="E431" s="164">
        <f>IF(ISNUMBER(Table4_1[[#This Row],[Value]]),Table4_1[[#This Row],[Value]],IF(ISNUMBER(Table4_1[[#This Row],[$ Value]]),Table4_1[[#This Row],[$ Value]],Table4_1[[#This Row],[% Value]]))</f>
        <v>352</v>
      </c>
      <c r="G431" s="238">
        <v>45473</v>
      </c>
      <c r="H431">
        <v>4</v>
      </c>
      <c r="I431" t="s">
        <v>188</v>
      </c>
      <c r="J431" t="s">
        <v>195</v>
      </c>
      <c r="K431" t="s">
        <v>192</v>
      </c>
      <c r="L431" t="s">
        <v>214</v>
      </c>
      <c r="M431" t="s">
        <v>397</v>
      </c>
      <c r="N431" t="s">
        <v>398</v>
      </c>
      <c r="O431" t="s">
        <v>191</v>
      </c>
      <c r="P431">
        <v>352</v>
      </c>
      <c r="Q431"/>
      <c r="R431"/>
      <c r="S431" t="s">
        <v>929</v>
      </c>
    </row>
    <row r="432" spans="1:19" hidden="1" x14ac:dyDescent="0.2">
      <c r="A432" s="162" t="str">
        <f>"FY"&amp;(YEAR(Table4_1[[#This Row],[Date]])-1)&amp;"/"&amp;(YEAR(Table4_1[[#This Row],[Date]])-2000)</f>
        <v>FY2024/25</v>
      </c>
      <c r="B432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432" s="162" t="str">
        <f>Table4_1[[#This Row],[Licensee]]&amp;" "&amp;Table4_1[[#This Row],[Licence]]</f>
        <v>Horizon Power EIRL2</v>
      </c>
      <c r="D432" s="162" t="str">
        <f t="shared" si="6"/>
        <v>FY2024/25_CCD8_Horizon Power EIRL2</v>
      </c>
      <c r="E432" s="164">
        <f>IF(ISNUMBER(Table4_1[[#This Row],[Value]]),Table4_1[[#This Row],[Value]],IF(ISNUMBER(Table4_1[[#This Row],[$ Value]]),Table4_1[[#This Row],[$ Value]],Table4_1[[#This Row],[% Value]]))</f>
        <v>225</v>
      </c>
      <c r="G432" s="238">
        <v>45838</v>
      </c>
      <c r="H432">
        <v>4</v>
      </c>
      <c r="I432" t="s">
        <v>188</v>
      </c>
      <c r="J432" t="s">
        <v>195</v>
      </c>
      <c r="K432" t="s">
        <v>192</v>
      </c>
      <c r="L432" t="s">
        <v>214</v>
      </c>
      <c r="M432" t="s">
        <v>397</v>
      </c>
      <c r="N432" t="s">
        <v>398</v>
      </c>
      <c r="O432" t="s">
        <v>191</v>
      </c>
      <c r="P432">
        <v>225</v>
      </c>
      <c r="Q432"/>
      <c r="R432"/>
      <c r="S432" t="s">
        <v>929</v>
      </c>
    </row>
    <row r="433" spans="1:19" hidden="1" x14ac:dyDescent="0.2">
      <c r="A433" s="162" t="str">
        <f>"FY"&amp;(YEAR(Table4_1[[#This Row],[Date]])-1)&amp;"/"&amp;(YEAR(Table4_1[[#This Row],[Date]])-2000)</f>
        <v>FY2013/14</v>
      </c>
      <c r="B433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3" s="162" t="str">
        <f>Table4_1[[#This Row],[Licensee]]&amp;" "&amp;Table4_1[[#This Row],[Licence]]</f>
        <v>Horizon Power EIRL2</v>
      </c>
      <c r="D433" s="162" t="str">
        <f t="shared" si="6"/>
        <v>FY2013/14_CCD9_Horizon Power EIRL2</v>
      </c>
      <c r="E433" s="164">
        <f>IF(ISNUMBER(Table4_1[[#This Row],[Value]]),Table4_1[[#This Row],[Value]],IF(ISNUMBER(Table4_1[[#This Row],[$ Value]]),Table4_1[[#This Row],[$ Value]],Table4_1[[#This Row],[% Value]]))</f>
        <v>274</v>
      </c>
      <c r="G433" s="238">
        <v>41820</v>
      </c>
      <c r="H433">
        <v>4</v>
      </c>
      <c r="I433" t="s">
        <v>188</v>
      </c>
      <c r="J433" t="s">
        <v>195</v>
      </c>
      <c r="K433" t="s">
        <v>192</v>
      </c>
      <c r="L433" t="s">
        <v>214</v>
      </c>
      <c r="M433" t="s">
        <v>400</v>
      </c>
      <c r="N433" t="s">
        <v>401</v>
      </c>
      <c r="O433" t="s">
        <v>191</v>
      </c>
      <c r="P433">
        <v>274</v>
      </c>
      <c r="Q433"/>
      <c r="R433"/>
      <c r="S433" t="s">
        <v>929</v>
      </c>
    </row>
    <row r="434" spans="1:19" hidden="1" x14ac:dyDescent="0.2">
      <c r="A434" s="162" t="str">
        <f>"FY"&amp;(YEAR(Table4_1[[#This Row],[Date]])-1)&amp;"/"&amp;(YEAR(Table4_1[[#This Row],[Date]])-2000)</f>
        <v>FY2014/15</v>
      </c>
      <c r="B434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4" s="162" t="str">
        <f>Table4_1[[#This Row],[Licensee]]&amp;" "&amp;Table4_1[[#This Row],[Licence]]</f>
        <v>Horizon Power EIRL2</v>
      </c>
      <c r="D434" s="162" t="str">
        <f t="shared" si="6"/>
        <v>FY2014/15_CCD9_Horizon Power EIRL2</v>
      </c>
      <c r="E434" s="164">
        <f>IF(ISNUMBER(Table4_1[[#This Row],[Value]]),Table4_1[[#This Row],[Value]],IF(ISNUMBER(Table4_1[[#This Row],[$ Value]]),Table4_1[[#This Row],[$ Value]],Table4_1[[#This Row],[% Value]]))</f>
        <v>168</v>
      </c>
      <c r="G434" s="238">
        <v>42185</v>
      </c>
      <c r="H434">
        <v>4</v>
      </c>
      <c r="I434" t="s">
        <v>188</v>
      </c>
      <c r="J434" t="s">
        <v>195</v>
      </c>
      <c r="K434" t="s">
        <v>192</v>
      </c>
      <c r="L434" t="s">
        <v>214</v>
      </c>
      <c r="M434" t="s">
        <v>400</v>
      </c>
      <c r="N434" t="s">
        <v>401</v>
      </c>
      <c r="O434" t="s">
        <v>191</v>
      </c>
      <c r="P434">
        <v>168</v>
      </c>
      <c r="Q434"/>
      <c r="R434"/>
      <c r="S434" t="s">
        <v>929</v>
      </c>
    </row>
    <row r="435" spans="1:19" hidden="1" x14ac:dyDescent="0.2">
      <c r="A435" s="162" t="str">
        <f>"FY"&amp;(YEAR(Table4_1[[#This Row],[Date]])-1)&amp;"/"&amp;(YEAR(Table4_1[[#This Row],[Date]])-2000)</f>
        <v>FY2015/16</v>
      </c>
      <c r="B435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5" s="162" t="str">
        <f>Table4_1[[#This Row],[Licensee]]&amp;" "&amp;Table4_1[[#This Row],[Licence]]</f>
        <v>Horizon Power EIRL2</v>
      </c>
      <c r="D435" s="162" t="str">
        <f t="shared" si="6"/>
        <v>FY2015/16_CCD9_Horizon Power EIRL2</v>
      </c>
      <c r="E435" s="164">
        <f>IF(ISNUMBER(Table4_1[[#This Row],[Value]]),Table4_1[[#This Row],[Value]],IF(ISNUMBER(Table4_1[[#This Row],[$ Value]]),Table4_1[[#This Row],[$ Value]],Table4_1[[#This Row],[% Value]]))</f>
        <v>506</v>
      </c>
      <c r="G435" s="238">
        <v>42551</v>
      </c>
      <c r="H435">
        <v>4</v>
      </c>
      <c r="I435" t="s">
        <v>188</v>
      </c>
      <c r="J435" t="s">
        <v>195</v>
      </c>
      <c r="K435" t="s">
        <v>192</v>
      </c>
      <c r="L435" t="s">
        <v>214</v>
      </c>
      <c r="M435" t="s">
        <v>400</v>
      </c>
      <c r="N435" t="s">
        <v>401</v>
      </c>
      <c r="O435" t="s">
        <v>191</v>
      </c>
      <c r="P435">
        <v>506</v>
      </c>
      <c r="Q435"/>
      <c r="R435"/>
      <c r="S435" t="s">
        <v>929</v>
      </c>
    </row>
    <row r="436" spans="1:19" hidden="1" x14ac:dyDescent="0.2">
      <c r="A436" s="162" t="str">
        <f>"FY"&amp;(YEAR(Table4_1[[#This Row],[Date]])-1)&amp;"/"&amp;(YEAR(Table4_1[[#This Row],[Date]])-2000)</f>
        <v>FY2016/17</v>
      </c>
      <c r="B436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6" s="162" t="str">
        <f>Table4_1[[#This Row],[Licensee]]&amp;" "&amp;Table4_1[[#This Row],[Licence]]</f>
        <v>Horizon Power EIRL2</v>
      </c>
      <c r="D436" s="162" t="str">
        <f t="shared" si="6"/>
        <v>FY2016/17_CCD9_Horizon Power EIRL2</v>
      </c>
      <c r="E436" s="164">
        <f>IF(ISNUMBER(Table4_1[[#This Row],[Value]]),Table4_1[[#This Row],[Value]],IF(ISNUMBER(Table4_1[[#This Row],[$ Value]]),Table4_1[[#This Row],[$ Value]],Table4_1[[#This Row],[% Value]]))</f>
        <v>263</v>
      </c>
      <c r="G436" s="238">
        <v>42916</v>
      </c>
      <c r="H436">
        <v>4</v>
      </c>
      <c r="I436" t="s">
        <v>188</v>
      </c>
      <c r="J436" t="s">
        <v>195</v>
      </c>
      <c r="K436" t="s">
        <v>192</v>
      </c>
      <c r="L436" t="s">
        <v>214</v>
      </c>
      <c r="M436" t="s">
        <v>400</v>
      </c>
      <c r="N436" t="s">
        <v>401</v>
      </c>
      <c r="O436" t="s">
        <v>191</v>
      </c>
      <c r="P436">
        <v>263</v>
      </c>
      <c r="Q436"/>
      <c r="R436"/>
      <c r="S436" t="s">
        <v>929</v>
      </c>
    </row>
    <row r="437" spans="1:19" hidden="1" x14ac:dyDescent="0.2">
      <c r="A437" s="162" t="str">
        <f>"FY"&amp;(YEAR(Table4_1[[#This Row],[Date]])-1)&amp;"/"&amp;(YEAR(Table4_1[[#This Row],[Date]])-2000)</f>
        <v>FY2017/18</v>
      </c>
      <c r="B437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7" s="162" t="str">
        <f>Table4_1[[#This Row],[Licensee]]&amp;" "&amp;Table4_1[[#This Row],[Licence]]</f>
        <v>Horizon Power EIRL2</v>
      </c>
      <c r="D437" s="162" t="str">
        <f t="shared" si="6"/>
        <v>FY2017/18_CCD9_Horizon Power EIRL2</v>
      </c>
      <c r="E437" s="164">
        <f>IF(ISNUMBER(Table4_1[[#This Row],[Value]]),Table4_1[[#This Row],[Value]],IF(ISNUMBER(Table4_1[[#This Row],[$ Value]]),Table4_1[[#This Row],[$ Value]],Table4_1[[#This Row],[% Value]]))</f>
        <v>114</v>
      </c>
      <c r="G437" s="238">
        <v>43281</v>
      </c>
      <c r="H437">
        <v>4</v>
      </c>
      <c r="I437" t="s">
        <v>188</v>
      </c>
      <c r="J437" t="s">
        <v>195</v>
      </c>
      <c r="K437" t="s">
        <v>192</v>
      </c>
      <c r="L437" t="s">
        <v>214</v>
      </c>
      <c r="M437" t="s">
        <v>400</v>
      </c>
      <c r="N437" t="s">
        <v>401</v>
      </c>
      <c r="O437" t="s">
        <v>191</v>
      </c>
      <c r="P437">
        <v>114</v>
      </c>
      <c r="Q437"/>
      <c r="R437"/>
      <c r="S437" t="s">
        <v>929</v>
      </c>
    </row>
    <row r="438" spans="1:19" hidden="1" x14ac:dyDescent="0.2">
      <c r="A438" s="162" t="str">
        <f>"FY"&amp;(YEAR(Table4_1[[#This Row],[Date]])-1)&amp;"/"&amp;(YEAR(Table4_1[[#This Row],[Date]])-2000)</f>
        <v>FY2018/19</v>
      </c>
      <c r="B438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8" s="162" t="str">
        <f>Table4_1[[#This Row],[Licensee]]&amp;" "&amp;Table4_1[[#This Row],[Licence]]</f>
        <v>Horizon Power EIRL2</v>
      </c>
      <c r="D438" s="162" t="str">
        <f t="shared" si="6"/>
        <v>FY2018/19_CCD9_Horizon Power EIRL2</v>
      </c>
      <c r="E438" s="164">
        <f>IF(ISNUMBER(Table4_1[[#This Row],[Value]]),Table4_1[[#This Row],[Value]],IF(ISNUMBER(Table4_1[[#This Row],[$ Value]]),Table4_1[[#This Row],[$ Value]],Table4_1[[#This Row],[% Value]]))</f>
        <v>992</v>
      </c>
      <c r="G438" s="238">
        <v>43646</v>
      </c>
      <c r="H438">
        <v>4</v>
      </c>
      <c r="I438" t="s">
        <v>188</v>
      </c>
      <c r="J438" t="s">
        <v>195</v>
      </c>
      <c r="K438" t="s">
        <v>192</v>
      </c>
      <c r="L438" t="s">
        <v>214</v>
      </c>
      <c r="M438" t="s">
        <v>400</v>
      </c>
      <c r="N438" t="s">
        <v>401</v>
      </c>
      <c r="O438" t="s">
        <v>191</v>
      </c>
      <c r="P438">
        <v>992</v>
      </c>
      <c r="Q438"/>
      <c r="R438"/>
      <c r="S438" t="s">
        <v>929</v>
      </c>
    </row>
    <row r="439" spans="1:19" hidden="1" x14ac:dyDescent="0.2">
      <c r="A439" s="162" t="str">
        <f>"FY"&amp;(YEAR(Table4_1[[#This Row],[Date]])-1)&amp;"/"&amp;(YEAR(Table4_1[[#This Row],[Date]])-2000)</f>
        <v>FY2019/20</v>
      </c>
      <c r="B439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39" s="162" t="str">
        <f>Table4_1[[#This Row],[Licensee]]&amp;" "&amp;Table4_1[[#This Row],[Licence]]</f>
        <v>Horizon Power EIRL2</v>
      </c>
      <c r="D439" s="162" t="str">
        <f t="shared" si="6"/>
        <v>FY2019/20_CCD9_Horizon Power EIRL2</v>
      </c>
      <c r="E439" s="164">
        <f>IF(ISNUMBER(Table4_1[[#This Row],[Value]]),Table4_1[[#This Row],[Value]],IF(ISNUMBER(Table4_1[[#This Row],[$ Value]]),Table4_1[[#This Row],[$ Value]],Table4_1[[#This Row],[% Value]]))</f>
        <v>1480</v>
      </c>
      <c r="G439" s="238">
        <v>44012</v>
      </c>
      <c r="H439">
        <v>4</v>
      </c>
      <c r="I439" t="s">
        <v>188</v>
      </c>
      <c r="J439" t="s">
        <v>195</v>
      </c>
      <c r="K439" t="s">
        <v>192</v>
      </c>
      <c r="L439" t="s">
        <v>214</v>
      </c>
      <c r="M439" t="s">
        <v>400</v>
      </c>
      <c r="N439" t="s">
        <v>401</v>
      </c>
      <c r="O439" t="s">
        <v>191</v>
      </c>
      <c r="P439">
        <v>1480</v>
      </c>
      <c r="Q439"/>
      <c r="R439"/>
      <c r="S439" t="s">
        <v>929</v>
      </c>
    </row>
    <row r="440" spans="1:19" hidden="1" x14ac:dyDescent="0.2">
      <c r="A440" s="162" t="str">
        <f>"FY"&amp;(YEAR(Table4_1[[#This Row],[Date]])-1)&amp;"/"&amp;(YEAR(Table4_1[[#This Row],[Date]])-2000)</f>
        <v>FY2020/21</v>
      </c>
      <c r="B440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0" s="162" t="str">
        <f>Table4_1[[#This Row],[Licensee]]&amp;" "&amp;Table4_1[[#This Row],[Licence]]</f>
        <v>Horizon Power EIRL2</v>
      </c>
      <c r="D440" s="162" t="str">
        <f t="shared" si="6"/>
        <v>FY2020/21_CCD9_Horizon Power EIRL2</v>
      </c>
      <c r="E440" s="164">
        <f>IF(ISNUMBER(Table4_1[[#This Row],[Value]]),Table4_1[[#This Row],[Value]],IF(ISNUMBER(Table4_1[[#This Row],[$ Value]]),Table4_1[[#This Row],[$ Value]],Table4_1[[#This Row],[% Value]]))</f>
        <v>767</v>
      </c>
      <c r="G440" s="238">
        <v>44377</v>
      </c>
      <c r="H440">
        <v>4</v>
      </c>
      <c r="I440" t="s">
        <v>188</v>
      </c>
      <c r="J440" t="s">
        <v>195</v>
      </c>
      <c r="K440" t="s">
        <v>192</v>
      </c>
      <c r="L440" t="s">
        <v>214</v>
      </c>
      <c r="M440" t="s">
        <v>400</v>
      </c>
      <c r="N440" t="s">
        <v>401</v>
      </c>
      <c r="O440" t="s">
        <v>191</v>
      </c>
      <c r="P440">
        <v>767</v>
      </c>
      <c r="Q440"/>
      <c r="R440"/>
      <c r="S440" t="s">
        <v>929</v>
      </c>
    </row>
    <row r="441" spans="1:19" hidden="1" x14ac:dyDescent="0.2">
      <c r="A441" s="162" t="str">
        <f>"FY"&amp;(YEAR(Table4_1[[#This Row],[Date]])-1)&amp;"/"&amp;(YEAR(Table4_1[[#This Row],[Date]])-2000)</f>
        <v>FY2021/22</v>
      </c>
      <c r="B441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1" s="162" t="str">
        <f>Table4_1[[#This Row],[Licensee]]&amp;" "&amp;Table4_1[[#This Row],[Licence]]</f>
        <v>Horizon Power EIRL2</v>
      </c>
      <c r="D441" s="162" t="str">
        <f t="shared" si="6"/>
        <v>FY2021/22_CCD9_Horizon Power EIRL2</v>
      </c>
      <c r="E441" s="164">
        <f>IF(ISNUMBER(Table4_1[[#This Row],[Value]]),Table4_1[[#This Row],[Value]],IF(ISNUMBER(Table4_1[[#This Row],[$ Value]]),Table4_1[[#This Row],[$ Value]],Table4_1[[#This Row],[% Value]]))</f>
        <v>962</v>
      </c>
      <c r="G441" s="238">
        <v>44742</v>
      </c>
      <c r="H441">
        <v>4</v>
      </c>
      <c r="I441" t="s">
        <v>188</v>
      </c>
      <c r="J441" t="s">
        <v>195</v>
      </c>
      <c r="K441" t="s">
        <v>192</v>
      </c>
      <c r="L441" t="s">
        <v>214</v>
      </c>
      <c r="M441" t="s">
        <v>400</v>
      </c>
      <c r="N441" t="s">
        <v>401</v>
      </c>
      <c r="O441" t="s">
        <v>191</v>
      </c>
      <c r="P441">
        <v>962</v>
      </c>
      <c r="Q441"/>
      <c r="R441"/>
      <c r="S441" t="s">
        <v>929</v>
      </c>
    </row>
    <row r="442" spans="1:19" hidden="1" x14ac:dyDescent="0.2">
      <c r="A442" s="162" t="str">
        <f>"FY"&amp;(YEAR(Table4_1[[#This Row],[Date]])-1)&amp;"/"&amp;(YEAR(Table4_1[[#This Row],[Date]])-2000)</f>
        <v>FY2022/23</v>
      </c>
      <c r="B442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2" s="162" t="str">
        <f>Table4_1[[#This Row],[Licensee]]&amp;" "&amp;Table4_1[[#This Row],[Licence]]</f>
        <v>Horizon Power EIRL2</v>
      </c>
      <c r="D442" s="162" t="str">
        <f t="shared" si="6"/>
        <v>FY2022/23_CCD9_Horizon Power EIRL2</v>
      </c>
      <c r="E442" s="164">
        <f>IF(ISNUMBER(Table4_1[[#This Row],[Value]]),Table4_1[[#This Row],[Value]],IF(ISNUMBER(Table4_1[[#This Row],[$ Value]]),Table4_1[[#This Row],[$ Value]],Table4_1[[#This Row],[% Value]]))</f>
        <v>479</v>
      </c>
      <c r="G442" s="238">
        <v>45107</v>
      </c>
      <c r="H442">
        <v>4</v>
      </c>
      <c r="I442" t="s">
        <v>188</v>
      </c>
      <c r="J442" t="s">
        <v>195</v>
      </c>
      <c r="K442" t="s">
        <v>192</v>
      </c>
      <c r="L442" t="s">
        <v>214</v>
      </c>
      <c r="M442" t="s">
        <v>400</v>
      </c>
      <c r="N442" t="s">
        <v>401</v>
      </c>
      <c r="O442" t="s">
        <v>191</v>
      </c>
      <c r="P442">
        <v>479</v>
      </c>
      <c r="Q442"/>
      <c r="R442"/>
      <c r="S442" t="s">
        <v>929</v>
      </c>
    </row>
    <row r="443" spans="1:19" hidden="1" x14ac:dyDescent="0.2">
      <c r="A443" s="162" t="str">
        <f>"FY"&amp;(YEAR(Table4_1[[#This Row],[Date]])-1)&amp;"/"&amp;(YEAR(Table4_1[[#This Row],[Date]])-2000)</f>
        <v>FY2023/24</v>
      </c>
      <c r="B443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3" s="162" t="str">
        <f>Table4_1[[#This Row],[Licensee]]&amp;" "&amp;Table4_1[[#This Row],[Licence]]</f>
        <v>Horizon Power EIRL2</v>
      </c>
      <c r="D443" s="162" t="str">
        <f t="shared" si="6"/>
        <v>FY2023/24_CCD9_Horizon Power EIRL2</v>
      </c>
      <c r="E443" s="164">
        <f>IF(ISNUMBER(Table4_1[[#This Row],[Value]]),Table4_1[[#This Row],[Value]],IF(ISNUMBER(Table4_1[[#This Row],[$ Value]]),Table4_1[[#This Row],[$ Value]],Table4_1[[#This Row],[% Value]]))</f>
        <v>352</v>
      </c>
      <c r="G443" s="238">
        <v>45473</v>
      </c>
      <c r="H443">
        <v>4</v>
      </c>
      <c r="I443" t="s">
        <v>188</v>
      </c>
      <c r="J443" t="s">
        <v>195</v>
      </c>
      <c r="K443" t="s">
        <v>192</v>
      </c>
      <c r="L443" t="s">
        <v>214</v>
      </c>
      <c r="M443" t="s">
        <v>400</v>
      </c>
      <c r="N443" t="s">
        <v>401</v>
      </c>
      <c r="O443" t="s">
        <v>191</v>
      </c>
      <c r="P443">
        <v>352</v>
      </c>
      <c r="Q443"/>
      <c r="R443"/>
      <c r="S443" t="s">
        <v>929</v>
      </c>
    </row>
    <row r="444" spans="1:19" hidden="1" x14ac:dyDescent="0.2">
      <c r="A444" s="162" t="str">
        <f>"FY"&amp;(YEAR(Table4_1[[#This Row],[Date]])-1)&amp;"/"&amp;(YEAR(Table4_1[[#This Row],[Date]])-2000)</f>
        <v>FY2024/25</v>
      </c>
      <c r="B444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444" s="162" t="str">
        <f>Table4_1[[#This Row],[Licensee]]&amp;" "&amp;Table4_1[[#This Row],[Licence]]</f>
        <v>Horizon Power EIRL2</v>
      </c>
      <c r="D444" s="162" t="str">
        <f t="shared" si="6"/>
        <v>FY2024/25_CCD9_Horizon Power EIRL2</v>
      </c>
      <c r="E444" s="164">
        <f>IF(ISNUMBER(Table4_1[[#This Row],[Value]]),Table4_1[[#This Row],[Value]],IF(ISNUMBER(Table4_1[[#This Row],[$ Value]]),Table4_1[[#This Row],[$ Value]],Table4_1[[#This Row],[% Value]]))</f>
        <v>170</v>
      </c>
      <c r="G444" s="238">
        <v>45838</v>
      </c>
      <c r="H444">
        <v>4</v>
      </c>
      <c r="I444" t="s">
        <v>188</v>
      </c>
      <c r="J444" t="s">
        <v>195</v>
      </c>
      <c r="K444" t="s">
        <v>192</v>
      </c>
      <c r="L444" t="s">
        <v>214</v>
      </c>
      <c r="M444" t="s">
        <v>400</v>
      </c>
      <c r="N444" t="s">
        <v>401</v>
      </c>
      <c r="O444" t="s">
        <v>191</v>
      </c>
      <c r="P444">
        <v>170</v>
      </c>
      <c r="Q444"/>
      <c r="R444"/>
      <c r="S444" t="s">
        <v>929</v>
      </c>
    </row>
    <row r="445" spans="1:19" hidden="1" x14ac:dyDescent="0.2">
      <c r="A445" s="162" t="str">
        <f>"FY"&amp;(YEAR(Table4_1[[#This Row],[Date]])-1)&amp;"/"&amp;(YEAR(Table4_1[[#This Row],[Date]])-2000)</f>
        <v>FY2023/24</v>
      </c>
      <c r="B445" s="162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445" s="162" t="str">
        <f>Table4_1[[#This Row],[Licensee]]&amp;" "&amp;Table4_1[[#This Row],[Licence]]</f>
        <v>Horizon Power EIRL2</v>
      </c>
      <c r="D445" s="162" t="str">
        <f t="shared" si="6"/>
        <v>FY2023/24_Cust.base_b_Horizon Power EIRL2</v>
      </c>
      <c r="E445" s="164">
        <f>IF(ISNUMBER(Table4_1[[#This Row],[Value]]),Table4_1[[#This Row],[Value]],IF(ISNUMBER(Table4_1[[#This Row],[$ Value]]),Table4_1[[#This Row],[$ Value]],Table4_1[[#This Row],[% Value]]))</f>
        <v>0</v>
      </c>
      <c r="G445" s="238">
        <v>45473</v>
      </c>
      <c r="H445">
        <v>4</v>
      </c>
      <c r="I445" t="s">
        <v>188</v>
      </c>
      <c r="J445" t="s">
        <v>195</v>
      </c>
      <c r="K445" t="s">
        <v>208</v>
      </c>
      <c r="L445" t="s">
        <v>340</v>
      </c>
      <c r="M445" t="s">
        <v>47</v>
      </c>
      <c r="N445" t="s">
        <v>121</v>
      </c>
      <c r="O445" t="s">
        <v>191</v>
      </c>
      <c r="P445"/>
      <c r="Q445"/>
      <c r="R445"/>
      <c r="S445" t="s">
        <v>929</v>
      </c>
    </row>
    <row r="446" spans="1:19" hidden="1" x14ac:dyDescent="0.2">
      <c r="A446" s="162" t="str">
        <f>"FY"&amp;(YEAR(Table4_1[[#This Row],[Date]])-1)&amp;"/"&amp;(YEAR(Table4_1[[#This Row],[Date]])-2000)</f>
        <v>FY2024/25</v>
      </c>
      <c r="B446" s="162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446" s="162" t="str">
        <f>Table4_1[[#This Row],[Licensee]]&amp;" "&amp;Table4_1[[#This Row],[Licence]]</f>
        <v>Horizon Power EIRL2</v>
      </c>
      <c r="D446" s="162" t="str">
        <f t="shared" si="6"/>
        <v>FY2024/25_Cust.base_b_Horizon Power EIRL2</v>
      </c>
      <c r="E446" s="164">
        <f>IF(ISNUMBER(Table4_1[[#This Row],[Value]]),Table4_1[[#This Row],[Value]],IF(ISNUMBER(Table4_1[[#This Row],[$ Value]]),Table4_1[[#This Row],[$ Value]],Table4_1[[#This Row],[% Value]]))</f>
        <v>0</v>
      </c>
      <c r="G446" s="238">
        <v>45838</v>
      </c>
      <c r="H446">
        <v>4</v>
      </c>
      <c r="I446" t="s">
        <v>188</v>
      </c>
      <c r="J446" t="s">
        <v>195</v>
      </c>
      <c r="K446" t="s">
        <v>208</v>
      </c>
      <c r="L446" t="s">
        <v>340</v>
      </c>
      <c r="M446" t="s">
        <v>47</v>
      </c>
      <c r="N446" t="s">
        <v>121</v>
      </c>
      <c r="O446" t="s">
        <v>191</v>
      </c>
      <c r="P446"/>
      <c r="Q446"/>
      <c r="R446"/>
      <c r="S446" t="s">
        <v>929</v>
      </c>
    </row>
    <row r="447" spans="1:19" hidden="1" x14ac:dyDescent="0.2">
      <c r="A447" s="162" t="str">
        <f>"FY"&amp;(YEAR(Table4_1[[#This Row],[Date]])-1)&amp;"/"&amp;(YEAR(Table4_1[[#This Row],[Date]])-2000)</f>
        <v>FY2023/24</v>
      </c>
      <c r="B447" s="162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447" s="162" t="str">
        <f>Table4_1[[#This Row],[Licensee]]&amp;" "&amp;Table4_1[[#This Row],[Licence]]</f>
        <v>Horizon Power EIRL2</v>
      </c>
      <c r="D447" s="162" t="str">
        <f t="shared" si="6"/>
        <v>FY2023/24_Cust.base_c_Horizon Power EIRL2</v>
      </c>
      <c r="E447" s="164">
        <f>IF(ISNUMBER(Table4_1[[#This Row],[Value]]),Table4_1[[#This Row],[Value]],IF(ISNUMBER(Table4_1[[#This Row],[$ Value]]),Table4_1[[#This Row],[$ Value]],Table4_1[[#This Row],[% Value]]))</f>
        <v>766</v>
      </c>
      <c r="G447" s="238">
        <v>45473</v>
      </c>
      <c r="H447">
        <v>4</v>
      </c>
      <c r="I447" t="s">
        <v>188</v>
      </c>
      <c r="J447" t="s">
        <v>195</v>
      </c>
      <c r="K447" t="s">
        <v>208</v>
      </c>
      <c r="L447" t="s">
        <v>340</v>
      </c>
      <c r="M447" t="s">
        <v>48</v>
      </c>
      <c r="N447" t="s">
        <v>121</v>
      </c>
      <c r="O447" t="s">
        <v>191</v>
      </c>
      <c r="P447">
        <v>766</v>
      </c>
      <c r="Q447"/>
      <c r="R447"/>
      <c r="S447" t="s">
        <v>929</v>
      </c>
    </row>
    <row r="448" spans="1:19" hidden="1" x14ac:dyDescent="0.2">
      <c r="A448" s="162" t="str">
        <f>"FY"&amp;(YEAR(Table4_1[[#This Row],[Date]])-1)&amp;"/"&amp;(YEAR(Table4_1[[#This Row],[Date]])-2000)</f>
        <v>FY2024/25</v>
      </c>
      <c r="B448" s="162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448" s="162" t="str">
        <f>Table4_1[[#This Row],[Licensee]]&amp;" "&amp;Table4_1[[#This Row],[Licence]]</f>
        <v>Horizon Power EIRL2</v>
      </c>
      <c r="D448" s="162" t="str">
        <f t="shared" si="6"/>
        <v>FY2024/25_Cust.base_c_Horizon Power EIRL2</v>
      </c>
      <c r="E448" s="164">
        <f>IF(ISNUMBER(Table4_1[[#This Row],[Value]]),Table4_1[[#This Row],[Value]],IF(ISNUMBER(Table4_1[[#This Row],[$ Value]]),Table4_1[[#This Row],[$ Value]],Table4_1[[#This Row],[% Value]]))</f>
        <v>51</v>
      </c>
      <c r="G448" s="238">
        <v>45838</v>
      </c>
      <c r="H448">
        <v>4</v>
      </c>
      <c r="I448" t="s">
        <v>188</v>
      </c>
      <c r="J448" t="s">
        <v>195</v>
      </c>
      <c r="K448" t="s">
        <v>208</v>
      </c>
      <c r="L448" t="s">
        <v>340</v>
      </c>
      <c r="M448" t="s">
        <v>48</v>
      </c>
      <c r="N448" t="s">
        <v>121</v>
      </c>
      <c r="O448" t="s">
        <v>191</v>
      </c>
      <c r="P448">
        <v>51</v>
      </c>
      <c r="Q448"/>
      <c r="R448"/>
      <c r="S448" t="s">
        <v>929</v>
      </c>
    </row>
    <row r="449" spans="1:19" hidden="1" x14ac:dyDescent="0.2">
      <c r="A449" s="162" t="str">
        <f>"FY"&amp;(YEAR(Table4_1[[#This Row],[Date]])-1)&amp;"/"&amp;(YEAR(Table4_1[[#This Row],[Date]])-2000)</f>
        <v>FY2023/24</v>
      </c>
      <c r="B449" s="162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449" s="162" t="str">
        <f>Table4_1[[#This Row],[Licensee]]&amp;" "&amp;Table4_1[[#This Row],[Licence]]</f>
        <v>Horizon Power EIRL2</v>
      </c>
      <c r="D449" s="162" t="str">
        <f t="shared" si="6"/>
        <v>FY2023/24_Cust.base_d_Horizon Power EIRL2</v>
      </c>
      <c r="E449" s="164">
        <f>IF(ISNUMBER(Table4_1[[#This Row],[Value]]),Table4_1[[#This Row],[Value]],IF(ISNUMBER(Table4_1[[#This Row],[$ Value]]),Table4_1[[#This Row],[$ Value]],Table4_1[[#This Row],[% Value]]))</f>
        <v>50698</v>
      </c>
      <c r="G449" s="238">
        <v>45473</v>
      </c>
      <c r="H449">
        <v>4</v>
      </c>
      <c r="I449" t="s">
        <v>188</v>
      </c>
      <c r="J449" t="s">
        <v>195</v>
      </c>
      <c r="K449" t="s">
        <v>208</v>
      </c>
      <c r="L449" t="s">
        <v>340</v>
      </c>
      <c r="M449" t="s">
        <v>49</v>
      </c>
      <c r="N449" t="s">
        <v>121</v>
      </c>
      <c r="O449" t="s">
        <v>191</v>
      </c>
      <c r="P449">
        <v>50698</v>
      </c>
      <c r="Q449"/>
      <c r="R449"/>
      <c r="S449" t="s">
        <v>929</v>
      </c>
    </row>
    <row r="450" spans="1:19" hidden="1" x14ac:dyDescent="0.2">
      <c r="A450" s="162" t="str">
        <f>"FY"&amp;(YEAR(Table4_1[[#This Row],[Date]])-1)&amp;"/"&amp;(YEAR(Table4_1[[#This Row],[Date]])-2000)</f>
        <v>FY2024/25</v>
      </c>
      <c r="B450" s="162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450" s="162" t="str">
        <f>Table4_1[[#This Row],[Licensee]]&amp;" "&amp;Table4_1[[#This Row],[Licence]]</f>
        <v>Horizon Power EIRL2</v>
      </c>
      <c r="D450" s="162" t="str">
        <f t="shared" si="6"/>
        <v>FY2024/25_Cust.base_d_Horizon Power EIRL2</v>
      </c>
      <c r="E450" s="164">
        <f>IF(ISNUMBER(Table4_1[[#This Row],[Value]]),Table4_1[[#This Row],[Value]],IF(ISNUMBER(Table4_1[[#This Row],[$ Value]]),Table4_1[[#This Row],[$ Value]],Table4_1[[#This Row],[% Value]]))</f>
        <v>50952</v>
      </c>
      <c r="G450" s="238">
        <v>45838</v>
      </c>
      <c r="H450">
        <v>4</v>
      </c>
      <c r="I450" t="s">
        <v>188</v>
      </c>
      <c r="J450" t="s">
        <v>195</v>
      </c>
      <c r="K450" t="s">
        <v>208</v>
      </c>
      <c r="L450" t="s">
        <v>340</v>
      </c>
      <c r="M450" t="s">
        <v>49</v>
      </c>
      <c r="N450" t="s">
        <v>121</v>
      </c>
      <c r="O450" t="s">
        <v>191</v>
      </c>
      <c r="P450">
        <v>50952</v>
      </c>
      <c r="Q450"/>
      <c r="R450"/>
      <c r="S450" t="s">
        <v>929</v>
      </c>
    </row>
    <row r="451" spans="1:19" hidden="1" x14ac:dyDescent="0.2">
      <c r="A451" s="162" t="str">
        <f>"FY"&amp;(YEAR(Table4_1[[#This Row],[Date]])-1)&amp;"/"&amp;(YEAR(Table4_1[[#This Row],[Date]])-2000)</f>
        <v>FY2023/24</v>
      </c>
      <c r="B451" s="162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451" s="162" t="str">
        <f>Table4_1[[#This Row],[Licensee]]&amp;" "&amp;Table4_1[[#This Row],[Licence]]</f>
        <v>Horizon Power EIRL2</v>
      </c>
      <c r="D451" s="162" t="str">
        <f t="shared" ref="D451:D514" si="7">A451&amp;"_"&amp;B451&amp;"_"&amp;C451</f>
        <v>FY2023/24_Cust.base_e_Horizon Power EIRL2</v>
      </c>
      <c r="E451" s="164">
        <f>IF(ISNUMBER(Table4_1[[#This Row],[Value]]),Table4_1[[#This Row],[Value]],IF(ISNUMBER(Table4_1[[#This Row],[$ Value]]),Table4_1[[#This Row],[$ Value]],Table4_1[[#This Row],[% Value]]))</f>
        <v>2105</v>
      </c>
      <c r="G451" s="238">
        <v>45473</v>
      </c>
      <c r="H451">
        <v>4</v>
      </c>
      <c r="I451" t="s">
        <v>188</v>
      </c>
      <c r="J451" t="s">
        <v>195</v>
      </c>
      <c r="K451" t="s">
        <v>208</v>
      </c>
      <c r="L451" t="s">
        <v>340</v>
      </c>
      <c r="M451" t="s">
        <v>50</v>
      </c>
      <c r="N451" t="s">
        <v>121</v>
      </c>
      <c r="O451" t="s">
        <v>191</v>
      </c>
      <c r="P451">
        <v>2105</v>
      </c>
      <c r="Q451"/>
      <c r="R451"/>
      <c r="S451" t="s">
        <v>929</v>
      </c>
    </row>
    <row r="452" spans="1:19" hidden="1" x14ac:dyDescent="0.2">
      <c r="A452" s="162" t="str">
        <f>"FY"&amp;(YEAR(Table4_1[[#This Row],[Date]])-1)&amp;"/"&amp;(YEAR(Table4_1[[#This Row],[Date]])-2000)</f>
        <v>FY2024/25</v>
      </c>
      <c r="B452" s="162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452" s="162" t="str">
        <f>Table4_1[[#This Row],[Licensee]]&amp;" "&amp;Table4_1[[#This Row],[Licence]]</f>
        <v>Horizon Power EIRL2</v>
      </c>
      <c r="D452" s="162" t="str">
        <f t="shared" si="7"/>
        <v>FY2024/25_Cust.base_e_Horizon Power EIRL2</v>
      </c>
      <c r="E452" s="164">
        <f>IF(ISNUMBER(Table4_1[[#This Row],[Value]]),Table4_1[[#This Row],[Value]],IF(ISNUMBER(Table4_1[[#This Row],[$ Value]]),Table4_1[[#This Row],[$ Value]],Table4_1[[#This Row],[% Value]]))</f>
        <v>2062</v>
      </c>
      <c r="G452" s="238">
        <v>45838</v>
      </c>
      <c r="H452">
        <v>4</v>
      </c>
      <c r="I452" t="s">
        <v>188</v>
      </c>
      <c r="J452" t="s">
        <v>195</v>
      </c>
      <c r="K452" t="s">
        <v>208</v>
      </c>
      <c r="L452" t="s">
        <v>340</v>
      </c>
      <c r="M452" t="s">
        <v>50</v>
      </c>
      <c r="N452" t="s">
        <v>121</v>
      </c>
      <c r="O452" t="s">
        <v>191</v>
      </c>
      <c r="P452">
        <v>2062</v>
      </c>
      <c r="Q452"/>
      <c r="R452"/>
      <c r="S452" t="s">
        <v>929</v>
      </c>
    </row>
    <row r="453" spans="1:19" hidden="1" x14ac:dyDescent="0.2">
      <c r="A453" s="162" t="str">
        <f>"FY"&amp;(YEAR(Table4_1[[#This Row],[Date]])-1)&amp;"/"&amp;(YEAR(Table4_1[[#This Row],[Date]])-2000)</f>
        <v>FY2013/14</v>
      </c>
      <c r="B453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3" s="162" t="str">
        <f>Table4_1[[#This Row],[Licensee]]&amp;" "&amp;Table4_1[[#This Row],[Licence]]</f>
        <v>Horizon Power EIRL2</v>
      </c>
      <c r="D453" s="162" t="str">
        <f t="shared" si="7"/>
        <v>FY2013/14_FC1_Horizon Power EIRL2</v>
      </c>
      <c r="E453" s="164">
        <f>IF(ISNUMBER(Table4_1[[#This Row],[Value]]),Table4_1[[#This Row],[Value]],IF(ISNUMBER(Table4_1[[#This Row],[$ Value]]),Table4_1[[#This Row],[$ Value]],Table4_1[[#This Row],[% Value]]))</f>
        <v>349.51</v>
      </c>
      <c r="G453" s="238">
        <v>41820</v>
      </c>
      <c r="H453">
        <v>4</v>
      </c>
      <c r="I453" t="s">
        <v>188</v>
      </c>
      <c r="J453" t="s">
        <v>195</v>
      </c>
      <c r="K453" t="s">
        <v>208</v>
      </c>
      <c r="L453" t="s">
        <v>209</v>
      </c>
      <c r="M453" t="s">
        <v>115</v>
      </c>
      <c r="N453" t="s">
        <v>210</v>
      </c>
      <c r="O453" t="s">
        <v>211</v>
      </c>
      <c r="P453">
        <v>349.51</v>
      </c>
      <c r="Q453"/>
      <c r="R453"/>
      <c r="S453" t="s">
        <v>929</v>
      </c>
    </row>
    <row r="454" spans="1:19" hidden="1" x14ac:dyDescent="0.2">
      <c r="A454" s="162" t="str">
        <f>"FY"&amp;(YEAR(Table4_1[[#This Row],[Date]])-1)&amp;"/"&amp;(YEAR(Table4_1[[#This Row],[Date]])-2000)</f>
        <v>FY2014/15</v>
      </c>
      <c r="B454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4" s="162" t="str">
        <f>Table4_1[[#This Row],[Licensee]]&amp;" "&amp;Table4_1[[#This Row],[Licence]]</f>
        <v>Horizon Power EIRL2</v>
      </c>
      <c r="D454" s="162" t="str">
        <f t="shared" si="7"/>
        <v>FY2014/15_FC1_Horizon Power EIRL2</v>
      </c>
      <c r="E454" s="164">
        <f>IF(ISNUMBER(Table4_1[[#This Row],[Value]]),Table4_1[[#This Row],[Value]],IF(ISNUMBER(Table4_1[[#This Row],[$ Value]]),Table4_1[[#This Row],[$ Value]],Table4_1[[#This Row],[% Value]]))</f>
        <v>501</v>
      </c>
      <c r="G454" s="238">
        <v>42185</v>
      </c>
      <c r="H454">
        <v>4</v>
      </c>
      <c r="I454" t="s">
        <v>188</v>
      </c>
      <c r="J454" t="s">
        <v>195</v>
      </c>
      <c r="K454" t="s">
        <v>208</v>
      </c>
      <c r="L454" t="s">
        <v>209</v>
      </c>
      <c r="M454" t="s">
        <v>115</v>
      </c>
      <c r="N454" t="s">
        <v>210</v>
      </c>
      <c r="O454" t="s">
        <v>211</v>
      </c>
      <c r="P454">
        <v>501</v>
      </c>
      <c r="Q454"/>
      <c r="R454"/>
      <c r="S454" t="s">
        <v>929</v>
      </c>
    </row>
    <row r="455" spans="1:19" hidden="1" x14ac:dyDescent="0.2">
      <c r="A455" s="162" t="str">
        <f>"FY"&amp;(YEAR(Table4_1[[#This Row],[Date]])-1)&amp;"/"&amp;(YEAR(Table4_1[[#This Row],[Date]])-2000)</f>
        <v>FY2015/16</v>
      </c>
      <c r="B455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5" s="162" t="str">
        <f>Table4_1[[#This Row],[Licensee]]&amp;" "&amp;Table4_1[[#This Row],[Licence]]</f>
        <v>Horizon Power EIRL2</v>
      </c>
      <c r="D455" s="162" t="str">
        <f t="shared" si="7"/>
        <v>FY2015/16_FC1_Horizon Power EIRL2</v>
      </c>
      <c r="E455" s="164">
        <f>IF(ISNUMBER(Table4_1[[#This Row],[Value]]),Table4_1[[#This Row],[Value]],IF(ISNUMBER(Table4_1[[#This Row],[$ Value]]),Table4_1[[#This Row],[$ Value]],Table4_1[[#This Row],[% Value]]))</f>
        <v>284</v>
      </c>
      <c r="G455" s="238">
        <v>42551</v>
      </c>
      <c r="H455">
        <v>4</v>
      </c>
      <c r="I455" t="s">
        <v>188</v>
      </c>
      <c r="J455" t="s">
        <v>195</v>
      </c>
      <c r="K455" t="s">
        <v>208</v>
      </c>
      <c r="L455" t="s">
        <v>209</v>
      </c>
      <c r="M455" t="s">
        <v>115</v>
      </c>
      <c r="N455" t="s">
        <v>210</v>
      </c>
      <c r="O455" t="s">
        <v>211</v>
      </c>
      <c r="P455">
        <v>284</v>
      </c>
      <c r="Q455"/>
      <c r="R455"/>
      <c r="S455" t="s">
        <v>929</v>
      </c>
    </row>
    <row r="456" spans="1:19" hidden="1" x14ac:dyDescent="0.2">
      <c r="A456" s="162" t="str">
        <f>"FY"&amp;(YEAR(Table4_1[[#This Row],[Date]])-1)&amp;"/"&amp;(YEAR(Table4_1[[#This Row],[Date]])-2000)</f>
        <v>FY2016/17</v>
      </c>
      <c r="B456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6" s="162" t="str">
        <f>Table4_1[[#This Row],[Licensee]]&amp;" "&amp;Table4_1[[#This Row],[Licence]]</f>
        <v>Horizon Power EIRL2</v>
      </c>
      <c r="D456" s="162" t="str">
        <f t="shared" si="7"/>
        <v>FY2016/17_FC1_Horizon Power EIRL2</v>
      </c>
      <c r="E456" s="164">
        <f>IF(ISNUMBER(Table4_1[[#This Row],[Value]]),Table4_1[[#This Row],[Value]],IF(ISNUMBER(Table4_1[[#This Row],[$ Value]]),Table4_1[[#This Row],[$ Value]],Table4_1[[#This Row],[% Value]]))</f>
        <v>233.3</v>
      </c>
      <c r="G456" s="238">
        <v>42916</v>
      </c>
      <c r="H456">
        <v>4</v>
      </c>
      <c r="I456" t="s">
        <v>188</v>
      </c>
      <c r="J456" t="s">
        <v>195</v>
      </c>
      <c r="K456" t="s">
        <v>208</v>
      </c>
      <c r="L456" t="s">
        <v>209</v>
      </c>
      <c r="M456" t="s">
        <v>115</v>
      </c>
      <c r="N456" t="s">
        <v>210</v>
      </c>
      <c r="O456" t="s">
        <v>211</v>
      </c>
      <c r="P456">
        <v>233.3</v>
      </c>
      <c r="Q456"/>
      <c r="R456"/>
      <c r="S456" t="s">
        <v>929</v>
      </c>
    </row>
    <row r="457" spans="1:19" hidden="1" x14ac:dyDescent="0.2">
      <c r="A457" s="162" t="str">
        <f>"FY"&amp;(YEAR(Table4_1[[#This Row],[Date]])-1)&amp;"/"&amp;(YEAR(Table4_1[[#This Row],[Date]])-2000)</f>
        <v>FY2017/18</v>
      </c>
      <c r="B457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7" s="162" t="str">
        <f>Table4_1[[#This Row],[Licensee]]&amp;" "&amp;Table4_1[[#This Row],[Licence]]</f>
        <v>Horizon Power EIRL2</v>
      </c>
      <c r="D457" s="162" t="str">
        <f t="shared" si="7"/>
        <v>FY2017/18_FC1_Horizon Power EIRL2</v>
      </c>
      <c r="E457" s="164">
        <f>IF(ISNUMBER(Table4_1[[#This Row],[Value]]),Table4_1[[#This Row],[Value]],IF(ISNUMBER(Table4_1[[#This Row],[$ Value]]),Table4_1[[#This Row],[$ Value]],Table4_1[[#This Row],[% Value]]))</f>
        <v>152</v>
      </c>
      <c r="G457" s="238">
        <v>43281</v>
      </c>
      <c r="H457">
        <v>4</v>
      </c>
      <c r="I457" t="s">
        <v>188</v>
      </c>
      <c r="J457" t="s">
        <v>195</v>
      </c>
      <c r="K457" t="s">
        <v>208</v>
      </c>
      <c r="L457" t="s">
        <v>209</v>
      </c>
      <c r="M457" t="s">
        <v>115</v>
      </c>
      <c r="N457" t="s">
        <v>210</v>
      </c>
      <c r="O457" t="s">
        <v>211</v>
      </c>
      <c r="P457">
        <v>152</v>
      </c>
      <c r="Q457"/>
      <c r="R457"/>
      <c r="S457" t="s">
        <v>929</v>
      </c>
    </row>
    <row r="458" spans="1:19" hidden="1" x14ac:dyDescent="0.2">
      <c r="A458" s="162" t="str">
        <f>"FY"&amp;(YEAR(Table4_1[[#This Row],[Date]])-1)&amp;"/"&amp;(YEAR(Table4_1[[#This Row],[Date]])-2000)</f>
        <v>FY2018/19</v>
      </c>
      <c r="B458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8" s="162" t="str">
        <f>Table4_1[[#This Row],[Licensee]]&amp;" "&amp;Table4_1[[#This Row],[Licence]]</f>
        <v>Horizon Power EIRL2</v>
      </c>
      <c r="D458" s="162" t="str">
        <f t="shared" si="7"/>
        <v>FY2018/19_FC1_Horizon Power EIRL2</v>
      </c>
      <c r="E458" s="164">
        <f>IF(ISNUMBER(Table4_1[[#This Row],[Value]]),Table4_1[[#This Row],[Value]],IF(ISNUMBER(Table4_1[[#This Row],[$ Value]]),Table4_1[[#This Row],[$ Value]],Table4_1[[#This Row],[% Value]]))</f>
        <v>233.9</v>
      </c>
      <c r="G458" s="238">
        <v>43646</v>
      </c>
      <c r="H458">
        <v>4</v>
      </c>
      <c r="I458" t="s">
        <v>188</v>
      </c>
      <c r="J458" t="s">
        <v>195</v>
      </c>
      <c r="K458" t="s">
        <v>208</v>
      </c>
      <c r="L458" t="s">
        <v>209</v>
      </c>
      <c r="M458" t="s">
        <v>115</v>
      </c>
      <c r="N458" t="s">
        <v>210</v>
      </c>
      <c r="O458" t="s">
        <v>211</v>
      </c>
      <c r="P458">
        <v>233.9</v>
      </c>
      <c r="Q458"/>
      <c r="R458"/>
      <c r="S458" t="s">
        <v>929</v>
      </c>
    </row>
    <row r="459" spans="1:19" hidden="1" x14ac:dyDescent="0.2">
      <c r="A459" s="162" t="str">
        <f>"FY"&amp;(YEAR(Table4_1[[#This Row],[Date]])-1)&amp;"/"&amp;(YEAR(Table4_1[[#This Row],[Date]])-2000)</f>
        <v>FY2019/20</v>
      </c>
      <c r="B459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59" s="162" t="str">
        <f>Table4_1[[#This Row],[Licensee]]&amp;" "&amp;Table4_1[[#This Row],[Licence]]</f>
        <v>Horizon Power EIRL2</v>
      </c>
      <c r="D459" s="162" t="str">
        <f t="shared" si="7"/>
        <v>FY2019/20_FC1_Horizon Power EIRL2</v>
      </c>
      <c r="E459" s="164">
        <f>IF(ISNUMBER(Table4_1[[#This Row],[Value]]),Table4_1[[#This Row],[Value]],IF(ISNUMBER(Table4_1[[#This Row],[$ Value]]),Table4_1[[#This Row],[$ Value]],Table4_1[[#This Row],[% Value]]))</f>
        <v>315</v>
      </c>
      <c r="G459" s="238">
        <v>44012</v>
      </c>
      <c r="H459">
        <v>4</v>
      </c>
      <c r="I459" t="s">
        <v>188</v>
      </c>
      <c r="J459" t="s">
        <v>195</v>
      </c>
      <c r="K459" t="s">
        <v>208</v>
      </c>
      <c r="L459" t="s">
        <v>209</v>
      </c>
      <c r="M459" t="s">
        <v>115</v>
      </c>
      <c r="N459" t="s">
        <v>210</v>
      </c>
      <c r="O459" t="s">
        <v>211</v>
      </c>
      <c r="P459">
        <v>315</v>
      </c>
      <c r="Q459"/>
      <c r="R459"/>
      <c r="S459" t="s">
        <v>929</v>
      </c>
    </row>
    <row r="460" spans="1:19" hidden="1" x14ac:dyDescent="0.2">
      <c r="A460" s="162" t="str">
        <f>"FY"&amp;(YEAR(Table4_1[[#This Row],[Date]])-1)&amp;"/"&amp;(YEAR(Table4_1[[#This Row],[Date]])-2000)</f>
        <v>FY2020/21</v>
      </c>
      <c r="B460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0" s="162" t="str">
        <f>Table4_1[[#This Row],[Licensee]]&amp;" "&amp;Table4_1[[#This Row],[Licence]]</f>
        <v>Horizon Power EIRL2</v>
      </c>
      <c r="D460" s="162" t="str">
        <f t="shared" si="7"/>
        <v>FY2020/21_FC1_Horizon Power EIRL2</v>
      </c>
      <c r="E460" s="164">
        <f>IF(ISNUMBER(Table4_1[[#This Row],[Value]]),Table4_1[[#This Row],[Value]],IF(ISNUMBER(Table4_1[[#This Row],[$ Value]]),Table4_1[[#This Row],[$ Value]],Table4_1[[#This Row],[% Value]]))</f>
        <v>204.1</v>
      </c>
      <c r="G460" s="238">
        <v>44377</v>
      </c>
      <c r="H460">
        <v>4</v>
      </c>
      <c r="I460" t="s">
        <v>188</v>
      </c>
      <c r="J460" t="s">
        <v>195</v>
      </c>
      <c r="K460" t="s">
        <v>208</v>
      </c>
      <c r="L460" t="s">
        <v>209</v>
      </c>
      <c r="M460" t="s">
        <v>115</v>
      </c>
      <c r="N460" t="s">
        <v>210</v>
      </c>
      <c r="O460" t="s">
        <v>211</v>
      </c>
      <c r="P460">
        <v>204.1</v>
      </c>
      <c r="Q460"/>
      <c r="R460"/>
      <c r="S460" t="s">
        <v>929</v>
      </c>
    </row>
    <row r="461" spans="1:19" hidden="1" x14ac:dyDescent="0.2">
      <c r="A461" s="162" t="str">
        <f>"FY"&amp;(YEAR(Table4_1[[#This Row],[Date]])-1)&amp;"/"&amp;(YEAR(Table4_1[[#This Row],[Date]])-2000)</f>
        <v>FY2021/22</v>
      </c>
      <c r="B461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1" s="162" t="str">
        <f>Table4_1[[#This Row],[Licensee]]&amp;" "&amp;Table4_1[[#This Row],[Licence]]</f>
        <v>Horizon Power EIRL2</v>
      </c>
      <c r="D461" s="162" t="str">
        <f t="shared" si="7"/>
        <v>FY2021/22_FC1_Horizon Power EIRL2</v>
      </c>
      <c r="E461" s="164">
        <f>IF(ISNUMBER(Table4_1[[#This Row],[Value]]),Table4_1[[#This Row],[Value]],IF(ISNUMBER(Table4_1[[#This Row],[$ Value]]),Table4_1[[#This Row],[$ Value]],Table4_1[[#This Row],[% Value]]))</f>
        <v>233.6</v>
      </c>
      <c r="G461" s="238">
        <v>44742</v>
      </c>
      <c r="H461">
        <v>4</v>
      </c>
      <c r="I461" t="s">
        <v>188</v>
      </c>
      <c r="J461" t="s">
        <v>195</v>
      </c>
      <c r="K461" t="s">
        <v>208</v>
      </c>
      <c r="L461" t="s">
        <v>209</v>
      </c>
      <c r="M461" t="s">
        <v>115</v>
      </c>
      <c r="N461" t="s">
        <v>210</v>
      </c>
      <c r="O461" t="s">
        <v>211</v>
      </c>
      <c r="P461">
        <v>233.6</v>
      </c>
      <c r="Q461"/>
      <c r="R461"/>
      <c r="S461" t="s">
        <v>929</v>
      </c>
    </row>
    <row r="462" spans="1:19" hidden="1" x14ac:dyDescent="0.2">
      <c r="A462" s="162" t="str">
        <f>"FY"&amp;(YEAR(Table4_1[[#This Row],[Date]])-1)&amp;"/"&amp;(YEAR(Table4_1[[#This Row],[Date]])-2000)</f>
        <v>FY2022/23</v>
      </c>
      <c r="B462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2" s="162" t="str">
        <f>Table4_1[[#This Row],[Licensee]]&amp;" "&amp;Table4_1[[#This Row],[Licence]]</f>
        <v>Horizon Power EIRL2</v>
      </c>
      <c r="D462" s="162" t="str">
        <f t="shared" si="7"/>
        <v>FY2022/23_FC1_Horizon Power EIRL2</v>
      </c>
      <c r="E462" s="164">
        <f>IF(ISNUMBER(Table4_1[[#This Row],[Value]]),Table4_1[[#This Row],[Value]],IF(ISNUMBER(Table4_1[[#This Row],[$ Value]]),Table4_1[[#This Row],[$ Value]],Table4_1[[#This Row],[% Value]]))</f>
        <v>279.8</v>
      </c>
      <c r="G462" s="238">
        <v>45107</v>
      </c>
      <c r="H462">
        <v>4</v>
      </c>
      <c r="I462" t="s">
        <v>188</v>
      </c>
      <c r="J462" t="s">
        <v>195</v>
      </c>
      <c r="K462" t="s">
        <v>208</v>
      </c>
      <c r="L462" t="s">
        <v>209</v>
      </c>
      <c r="M462" t="s">
        <v>115</v>
      </c>
      <c r="N462" t="s">
        <v>210</v>
      </c>
      <c r="O462" t="s">
        <v>211</v>
      </c>
      <c r="P462">
        <v>279.8</v>
      </c>
      <c r="Q462"/>
      <c r="R462"/>
      <c r="S462" t="s">
        <v>929</v>
      </c>
    </row>
    <row r="463" spans="1:19" hidden="1" x14ac:dyDescent="0.2">
      <c r="A463" s="162" t="str">
        <f>"FY"&amp;(YEAR(Table4_1[[#This Row],[Date]])-1)&amp;"/"&amp;(YEAR(Table4_1[[#This Row],[Date]])-2000)</f>
        <v>FY2023/24</v>
      </c>
      <c r="B463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3" s="162" t="str">
        <f>Table4_1[[#This Row],[Licensee]]&amp;" "&amp;Table4_1[[#This Row],[Licence]]</f>
        <v>Horizon Power EIRL2</v>
      </c>
      <c r="D463" s="162" t="str">
        <f t="shared" si="7"/>
        <v>FY2023/24_FC1_Horizon Power EIRL2</v>
      </c>
      <c r="E463" s="164">
        <f>IF(ISNUMBER(Table4_1[[#This Row],[Value]]),Table4_1[[#This Row],[Value]],IF(ISNUMBER(Table4_1[[#This Row],[$ Value]]),Table4_1[[#This Row],[$ Value]],Table4_1[[#This Row],[% Value]]))</f>
        <v>194.9725703</v>
      </c>
      <c r="G463" s="238">
        <v>45473</v>
      </c>
      <c r="H463">
        <v>4</v>
      </c>
      <c r="I463" t="s">
        <v>188</v>
      </c>
      <c r="J463" t="s">
        <v>195</v>
      </c>
      <c r="K463" t="s">
        <v>208</v>
      </c>
      <c r="L463" t="s">
        <v>209</v>
      </c>
      <c r="M463" t="s">
        <v>115</v>
      </c>
      <c r="N463" t="s">
        <v>210</v>
      </c>
      <c r="O463" t="s">
        <v>211</v>
      </c>
      <c r="P463">
        <v>194.9725703</v>
      </c>
      <c r="Q463"/>
      <c r="R463"/>
      <c r="S463" t="s">
        <v>929</v>
      </c>
    </row>
    <row r="464" spans="1:19" hidden="1" x14ac:dyDescent="0.2">
      <c r="A464" s="162" t="str">
        <f>"FY"&amp;(YEAR(Table4_1[[#This Row],[Date]])-1)&amp;"/"&amp;(YEAR(Table4_1[[#This Row],[Date]])-2000)</f>
        <v>FY2024/25</v>
      </c>
      <c r="B464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464" s="162" t="str">
        <f>Table4_1[[#This Row],[Licensee]]&amp;" "&amp;Table4_1[[#This Row],[Licence]]</f>
        <v>Horizon Power EIRL2</v>
      </c>
      <c r="D464" s="162" t="str">
        <f t="shared" si="7"/>
        <v>FY2024/25_FC1_Horizon Power EIRL2</v>
      </c>
      <c r="E464" s="164">
        <f>IF(ISNUMBER(Table4_1[[#This Row],[Value]]),Table4_1[[#This Row],[Value]],IF(ISNUMBER(Table4_1[[#This Row],[$ Value]]),Table4_1[[#This Row],[$ Value]],Table4_1[[#This Row],[% Value]]))</f>
        <v>184.33293509999999</v>
      </c>
      <c r="G464" s="238">
        <v>45838</v>
      </c>
      <c r="H464">
        <v>4</v>
      </c>
      <c r="I464" t="s">
        <v>188</v>
      </c>
      <c r="J464" t="s">
        <v>195</v>
      </c>
      <c r="K464" t="s">
        <v>208</v>
      </c>
      <c r="L464" t="s">
        <v>209</v>
      </c>
      <c r="M464" t="s">
        <v>115</v>
      </c>
      <c r="N464" t="s">
        <v>210</v>
      </c>
      <c r="O464" t="s">
        <v>211</v>
      </c>
      <c r="P464">
        <v>184.33293509999999</v>
      </c>
      <c r="Q464"/>
      <c r="R464"/>
      <c r="S464" t="s">
        <v>929</v>
      </c>
    </row>
    <row r="465" spans="1:19" hidden="1" x14ac:dyDescent="0.2">
      <c r="A465" s="162" t="str">
        <f>"FY"&amp;(YEAR(Table4_1[[#This Row],[Date]])-1)&amp;"/"&amp;(YEAR(Table4_1[[#This Row],[Date]])-2000)</f>
        <v>FY2023/24</v>
      </c>
      <c r="B465" s="162" t="str">
        <f>VLOOKUP(Table4_1[[#This Row],[Energy]]&amp;Table4_1[[#This Row],[Indicator category]]&amp;Table4_1[[#This Row],[Indicator subcategory]]&amp;Table4_1[[#This Row],[Indicator]]&amp;Table4_1[[#This Row],[ID]],newID,2,FALSE)</f>
        <v>FC10bi</v>
      </c>
      <c r="C465" s="162" t="str">
        <f>Table4_1[[#This Row],[Licensee]]&amp;" "&amp;Table4_1[[#This Row],[Licence]]</f>
        <v>Horizon Power EIRL2</v>
      </c>
      <c r="D465" s="162" t="str">
        <f t="shared" si="7"/>
        <v>FY2023/24_FC10bi_Horizon Power EIRL2</v>
      </c>
      <c r="E465" s="164">
        <f>IF(ISNUMBER(Table4_1[[#This Row],[Value]]),Table4_1[[#This Row],[Value]],IF(ISNUMBER(Table4_1[[#This Row],[$ Value]]),Table4_1[[#This Row],[$ Value]],Table4_1[[#This Row],[% Value]]))</f>
        <v>0</v>
      </c>
      <c r="G465" s="238">
        <v>45473</v>
      </c>
      <c r="H465">
        <v>4</v>
      </c>
      <c r="I465" t="s">
        <v>188</v>
      </c>
      <c r="J465" t="s">
        <v>195</v>
      </c>
      <c r="K465" t="s">
        <v>208</v>
      </c>
      <c r="L465" t="s">
        <v>246</v>
      </c>
      <c r="M465" t="s">
        <v>47</v>
      </c>
      <c r="N465" t="s">
        <v>406</v>
      </c>
      <c r="O465" t="s">
        <v>117</v>
      </c>
      <c r="P465"/>
      <c r="Q465"/>
      <c r="R465"/>
      <c r="S465" t="s">
        <v>929</v>
      </c>
    </row>
    <row r="466" spans="1:19" hidden="1" x14ac:dyDescent="0.2">
      <c r="A466" s="162" t="str">
        <f>"FY"&amp;(YEAR(Table4_1[[#This Row],[Date]])-1)&amp;"/"&amp;(YEAR(Table4_1[[#This Row],[Date]])-2000)</f>
        <v>FY2023/24</v>
      </c>
      <c r="B466" s="162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466" s="162" t="str">
        <f>Table4_1[[#This Row],[Licensee]]&amp;" "&amp;Table4_1[[#This Row],[Licence]]</f>
        <v>Horizon Power EIRL2</v>
      </c>
      <c r="D466" s="162" t="str">
        <f t="shared" si="7"/>
        <v>FY2023/24_FC10ci_Horizon Power EIRL2</v>
      </c>
      <c r="E466" s="164">
        <f>IF(ISNUMBER(Table4_1[[#This Row],[Value]]),Table4_1[[#This Row],[Value]],IF(ISNUMBER(Table4_1[[#This Row],[$ Value]]),Table4_1[[#This Row],[$ Value]],Table4_1[[#This Row],[% Value]]))</f>
        <v>83.942027030000006</v>
      </c>
      <c r="G466" s="238">
        <v>45473</v>
      </c>
      <c r="H466">
        <v>4</v>
      </c>
      <c r="I466" t="s">
        <v>188</v>
      </c>
      <c r="J466" t="s">
        <v>195</v>
      </c>
      <c r="K466" t="s">
        <v>208</v>
      </c>
      <c r="L466" t="s">
        <v>246</v>
      </c>
      <c r="M466" t="s">
        <v>48</v>
      </c>
      <c r="N466" t="s">
        <v>356</v>
      </c>
      <c r="O466" t="s">
        <v>117</v>
      </c>
      <c r="P466">
        <v>83.942027030000006</v>
      </c>
      <c r="Q466"/>
      <c r="R466"/>
      <c r="S466" t="s">
        <v>929</v>
      </c>
    </row>
    <row r="467" spans="1:19" hidden="1" x14ac:dyDescent="0.2">
      <c r="A467" s="162" t="str">
        <f>"FY"&amp;(YEAR(Table4_1[[#This Row],[Date]])-1)&amp;"/"&amp;(YEAR(Table4_1[[#This Row],[Date]])-2000)</f>
        <v>FY2023/24</v>
      </c>
      <c r="B467" s="162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467" s="162" t="str">
        <f>Table4_1[[#This Row],[Licensee]]&amp;" "&amp;Table4_1[[#This Row],[Licence]]</f>
        <v>Horizon Power EIRL2</v>
      </c>
      <c r="D467" s="162" t="str">
        <f t="shared" si="7"/>
        <v>FY2023/24_FC10di_Horizon Power EIRL2</v>
      </c>
      <c r="E467" s="164">
        <f>IF(ISNUMBER(Table4_1[[#This Row],[Value]]),Table4_1[[#This Row],[Value]],IF(ISNUMBER(Table4_1[[#This Row],[$ Value]]),Table4_1[[#This Row],[$ Value]],Table4_1[[#This Row],[% Value]]))</f>
        <v>169.10948719999999</v>
      </c>
      <c r="G467" s="238">
        <v>45473</v>
      </c>
      <c r="H467">
        <v>4</v>
      </c>
      <c r="I467" t="s">
        <v>188</v>
      </c>
      <c r="J467" t="s">
        <v>195</v>
      </c>
      <c r="K467" t="s">
        <v>208</v>
      </c>
      <c r="L467" t="s">
        <v>246</v>
      </c>
      <c r="M467" t="s">
        <v>49</v>
      </c>
      <c r="N467" t="s">
        <v>407</v>
      </c>
      <c r="O467" t="s">
        <v>117</v>
      </c>
      <c r="P467">
        <v>169.10948719999999</v>
      </c>
      <c r="Q467"/>
      <c r="R467"/>
      <c r="S467" t="s">
        <v>929</v>
      </c>
    </row>
    <row r="468" spans="1:19" hidden="1" x14ac:dyDescent="0.2">
      <c r="A468" s="162" t="str">
        <f>"FY"&amp;(YEAR(Table4_1[[#This Row],[Date]])-1)&amp;"/"&amp;(YEAR(Table4_1[[#This Row],[Date]])-2000)</f>
        <v>FY2024/25</v>
      </c>
      <c r="B468" s="162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468" s="162" t="str">
        <f>Table4_1[[#This Row],[Licensee]]&amp;" "&amp;Table4_1[[#This Row],[Licence]]</f>
        <v>Horizon Power EIRL2</v>
      </c>
      <c r="D468" s="162" t="str">
        <f t="shared" si="7"/>
        <v>FY2024/25_FC10di_Horizon Power EIRL2</v>
      </c>
      <c r="E468" s="164">
        <f>IF(ISNUMBER(Table4_1[[#This Row],[Value]]),Table4_1[[#This Row],[Value]],IF(ISNUMBER(Table4_1[[#This Row],[$ Value]]),Table4_1[[#This Row],[$ Value]],Table4_1[[#This Row],[% Value]]))</f>
        <v>156.37957599999999</v>
      </c>
      <c r="G468" s="238">
        <v>45838</v>
      </c>
      <c r="H468">
        <v>4</v>
      </c>
      <c r="I468" t="s">
        <v>188</v>
      </c>
      <c r="J468" t="s">
        <v>195</v>
      </c>
      <c r="K468" t="s">
        <v>208</v>
      </c>
      <c r="L468" t="s">
        <v>246</v>
      </c>
      <c r="M468" t="s">
        <v>49</v>
      </c>
      <c r="N468" t="s">
        <v>407</v>
      </c>
      <c r="O468" t="s">
        <v>117</v>
      </c>
      <c r="P468">
        <v>156.37957599999999</v>
      </c>
      <c r="Q468"/>
      <c r="R468"/>
      <c r="S468" t="s">
        <v>929</v>
      </c>
    </row>
    <row r="469" spans="1:19" hidden="1" x14ac:dyDescent="0.2">
      <c r="A469" s="162" t="str">
        <f>"FY"&amp;(YEAR(Table4_1[[#This Row],[Date]])-1)&amp;"/"&amp;(YEAR(Table4_1[[#This Row],[Date]])-2000)</f>
        <v>FY2023/24</v>
      </c>
      <c r="B469" s="162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469" s="162" t="str">
        <f>Table4_1[[#This Row],[Licensee]]&amp;" "&amp;Table4_1[[#This Row],[Licence]]</f>
        <v>Horizon Power EIRL2</v>
      </c>
      <c r="D469" s="162" t="str">
        <f t="shared" si="7"/>
        <v>FY2023/24_FC10ei_Horizon Power EIRL2</v>
      </c>
      <c r="E469" s="164">
        <f>IF(ISNUMBER(Table4_1[[#This Row],[Value]]),Table4_1[[#This Row],[Value]],IF(ISNUMBER(Table4_1[[#This Row],[$ Value]]),Table4_1[[#This Row],[$ Value]],Table4_1[[#This Row],[% Value]]))</f>
        <v>302.065</v>
      </c>
      <c r="G469" s="238">
        <v>45473</v>
      </c>
      <c r="H469">
        <v>4</v>
      </c>
      <c r="I469" t="s">
        <v>188</v>
      </c>
      <c r="J469" t="s">
        <v>195</v>
      </c>
      <c r="K469" t="s">
        <v>208</v>
      </c>
      <c r="L469" t="s">
        <v>246</v>
      </c>
      <c r="M469" t="s">
        <v>50</v>
      </c>
      <c r="N469" t="s">
        <v>408</v>
      </c>
      <c r="O469" t="s">
        <v>117</v>
      </c>
      <c r="P469">
        <v>302.065</v>
      </c>
      <c r="Q469"/>
      <c r="R469"/>
      <c r="S469" t="s">
        <v>929</v>
      </c>
    </row>
    <row r="470" spans="1:19" hidden="1" x14ac:dyDescent="0.2">
      <c r="A470" s="162" t="str">
        <f>"FY"&amp;(YEAR(Table4_1[[#This Row],[Date]])-1)&amp;"/"&amp;(YEAR(Table4_1[[#This Row],[Date]])-2000)</f>
        <v>FY2024/25</v>
      </c>
      <c r="B470" s="162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470" s="162" t="str">
        <f>Table4_1[[#This Row],[Licensee]]&amp;" "&amp;Table4_1[[#This Row],[Licence]]</f>
        <v>Horizon Power EIRL2</v>
      </c>
      <c r="D470" s="162" t="str">
        <f t="shared" si="7"/>
        <v>FY2024/25_FC10ei_Horizon Power EIRL2</v>
      </c>
      <c r="E470" s="164">
        <f>IF(ISNUMBER(Table4_1[[#This Row],[Value]]),Table4_1[[#This Row],[Value]],IF(ISNUMBER(Table4_1[[#This Row],[$ Value]]),Table4_1[[#This Row],[$ Value]],Table4_1[[#This Row],[% Value]]))</f>
        <v>210.9218128</v>
      </c>
      <c r="G470" s="238">
        <v>45838</v>
      </c>
      <c r="H470">
        <v>4</v>
      </c>
      <c r="I470" t="s">
        <v>188</v>
      </c>
      <c r="J470" t="s">
        <v>195</v>
      </c>
      <c r="K470" t="s">
        <v>208</v>
      </c>
      <c r="L470" t="s">
        <v>246</v>
      </c>
      <c r="M470" t="s">
        <v>50</v>
      </c>
      <c r="N470" t="s">
        <v>408</v>
      </c>
      <c r="O470" t="s">
        <v>117</v>
      </c>
      <c r="P470">
        <v>210.9218128</v>
      </c>
      <c r="Q470"/>
      <c r="R470"/>
      <c r="S470" t="s">
        <v>929</v>
      </c>
    </row>
    <row r="471" spans="1:19" hidden="1" x14ac:dyDescent="0.2">
      <c r="A471" s="162" t="str">
        <f>"FY"&amp;(YEAR(Table4_1[[#This Row],[Date]])-1)&amp;"/"&amp;(YEAR(Table4_1[[#This Row],[Date]])-2000)</f>
        <v>FY2023/24</v>
      </c>
      <c r="B471" s="162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471" s="162" t="str">
        <f>Table4_1[[#This Row],[Licensee]]&amp;" "&amp;Table4_1[[#This Row],[Licence]]</f>
        <v>Horizon Power EIRL2</v>
      </c>
      <c r="D471" s="162" t="str">
        <f t="shared" si="7"/>
        <v>FY2023/24_FC10i_Horizon Power EIRL2</v>
      </c>
      <c r="E471" s="164">
        <f>IF(ISNUMBER(Table4_1[[#This Row],[Value]]),Table4_1[[#This Row],[Value]],IF(ISNUMBER(Table4_1[[#This Row],[$ Value]]),Table4_1[[#This Row],[$ Value]],Table4_1[[#This Row],[% Value]]))</f>
        <v>181.80945</v>
      </c>
      <c r="G471" s="238">
        <v>45473</v>
      </c>
      <c r="H471">
        <v>4</v>
      </c>
      <c r="I471" t="s">
        <v>188</v>
      </c>
      <c r="J471" t="s">
        <v>195</v>
      </c>
      <c r="K471" t="s">
        <v>208</v>
      </c>
      <c r="L471" t="s">
        <v>246</v>
      </c>
      <c r="M471" t="s">
        <v>115</v>
      </c>
      <c r="N471" t="s">
        <v>247</v>
      </c>
      <c r="O471" t="s">
        <v>117</v>
      </c>
      <c r="P471">
        <v>181.80945</v>
      </c>
      <c r="Q471"/>
      <c r="R471"/>
      <c r="S471" t="s">
        <v>929</v>
      </c>
    </row>
    <row r="472" spans="1:19" hidden="1" x14ac:dyDescent="0.2">
      <c r="A472" s="162" t="str">
        <f>"FY"&amp;(YEAR(Table4_1[[#This Row],[Date]])-1)&amp;"/"&amp;(YEAR(Table4_1[[#This Row],[Date]])-2000)</f>
        <v>FY2024/25</v>
      </c>
      <c r="B472" s="162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472" s="162" t="str">
        <f>Table4_1[[#This Row],[Licensee]]&amp;" "&amp;Table4_1[[#This Row],[Licence]]</f>
        <v>Horizon Power EIRL2</v>
      </c>
      <c r="D472" s="162" t="str">
        <f t="shared" si="7"/>
        <v>FY2024/25_FC10i_Horizon Power EIRL2</v>
      </c>
      <c r="E472" s="164">
        <f>IF(ISNUMBER(Table4_1[[#This Row],[Value]]),Table4_1[[#This Row],[Value]],IF(ISNUMBER(Table4_1[[#This Row],[$ Value]]),Table4_1[[#This Row],[$ Value]],Table4_1[[#This Row],[% Value]]))</f>
        <v>159.5543103</v>
      </c>
      <c r="G472" s="238">
        <v>45838</v>
      </c>
      <c r="H472">
        <v>4</v>
      </c>
      <c r="I472" t="s">
        <v>188</v>
      </c>
      <c r="J472" t="s">
        <v>195</v>
      </c>
      <c r="K472" t="s">
        <v>208</v>
      </c>
      <c r="L472" t="s">
        <v>246</v>
      </c>
      <c r="M472" t="s">
        <v>115</v>
      </c>
      <c r="N472" t="s">
        <v>247</v>
      </c>
      <c r="O472" t="s">
        <v>117</v>
      </c>
      <c r="P472">
        <v>159.5543103</v>
      </c>
      <c r="Q472"/>
      <c r="R472"/>
      <c r="S472" t="s">
        <v>929</v>
      </c>
    </row>
    <row r="473" spans="1:19" hidden="1" x14ac:dyDescent="0.2">
      <c r="A473" s="162" t="str">
        <f>"FY"&amp;(YEAR(Table4_1[[#This Row],[Date]])-1)&amp;"/"&amp;(YEAR(Table4_1[[#This Row],[Date]])-2000)</f>
        <v>FY2023/24</v>
      </c>
      <c r="B473" s="162" t="str">
        <f>VLOOKUP(Table4_1[[#This Row],[Energy]]&amp;Table4_1[[#This Row],[Indicator category]]&amp;Table4_1[[#This Row],[Indicator subcategory]]&amp;Table4_1[[#This Row],[Indicator]]&amp;Table4_1[[#This Row],[ID]],newID,2,FALSE)</f>
        <v>FC11bii</v>
      </c>
      <c r="C473" s="162" t="str">
        <f>Table4_1[[#This Row],[Licensee]]&amp;" "&amp;Table4_1[[#This Row],[Licence]]</f>
        <v>Horizon Power EIRL2</v>
      </c>
      <c r="D473" s="162" t="str">
        <f t="shared" si="7"/>
        <v>FY2023/24_FC11bii_Horizon Power EIRL2</v>
      </c>
      <c r="E473" s="164">
        <f>IF(ISNUMBER(Table4_1[[#This Row],[Value]]),Table4_1[[#This Row],[Value]],IF(ISNUMBER(Table4_1[[#This Row],[$ Value]]),Table4_1[[#This Row],[$ Value]],Table4_1[[#This Row],[% Value]]))</f>
        <v>0</v>
      </c>
      <c r="G473" s="238">
        <v>45473</v>
      </c>
      <c r="H473">
        <v>4</v>
      </c>
      <c r="I473" t="s">
        <v>188</v>
      </c>
      <c r="J473" t="s">
        <v>195</v>
      </c>
      <c r="K473" t="s">
        <v>208</v>
      </c>
      <c r="L473" t="s">
        <v>248</v>
      </c>
      <c r="M473" t="s">
        <v>47</v>
      </c>
      <c r="N473" t="s">
        <v>409</v>
      </c>
      <c r="O473" t="s">
        <v>117</v>
      </c>
      <c r="P473"/>
      <c r="Q473"/>
      <c r="R473"/>
      <c r="S473" t="s">
        <v>929</v>
      </c>
    </row>
    <row r="474" spans="1:19" hidden="1" x14ac:dyDescent="0.2">
      <c r="A474" s="162" t="str">
        <f>"FY"&amp;(YEAR(Table4_1[[#This Row],[Date]])-1)&amp;"/"&amp;(YEAR(Table4_1[[#This Row],[Date]])-2000)</f>
        <v>FY2023/24</v>
      </c>
      <c r="B474" s="162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474" s="162" t="str">
        <f>Table4_1[[#This Row],[Licensee]]&amp;" "&amp;Table4_1[[#This Row],[Licence]]</f>
        <v>Horizon Power EIRL2</v>
      </c>
      <c r="D474" s="162" t="str">
        <f t="shared" si="7"/>
        <v>FY2023/24_FC11cii_Horizon Power EIRL2</v>
      </c>
      <c r="E474" s="164">
        <f>IF(ISNUMBER(Table4_1[[#This Row],[Value]]),Table4_1[[#This Row],[Value]],IF(ISNUMBER(Table4_1[[#This Row],[$ Value]]),Table4_1[[#This Row],[$ Value]],Table4_1[[#This Row],[% Value]]))</f>
        <v>547.86007589999997</v>
      </c>
      <c r="G474" s="238">
        <v>45473</v>
      </c>
      <c r="H474">
        <v>4</v>
      </c>
      <c r="I474" t="s">
        <v>188</v>
      </c>
      <c r="J474" t="s">
        <v>195</v>
      </c>
      <c r="K474" t="s">
        <v>208</v>
      </c>
      <c r="L474" t="s">
        <v>248</v>
      </c>
      <c r="M474" t="s">
        <v>48</v>
      </c>
      <c r="N474" t="s">
        <v>357</v>
      </c>
      <c r="O474" t="s">
        <v>117</v>
      </c>
      <c r="P474">
        <v>547.86007589999997</v>
      </c>
      <c r="Q474"/>
      <c r="R474"/>
      <c r="S474" t="s">
        <v>929</v>
      </c>
    </row>
    <row r="475" spans="1:19" hidden="1" x14ac:dyDescent="0.2">
      <c r="A475" s="162" t="str">
        <f>"FY"&amp;(YEAR(Table4_1[[#This Row],[Date]])-1)&amp;"/"&amp;(YEAR(Table4_1[[#This Row],[Date]])-2000)</f>
        <v>FY2024/25</v>
      </c>
      <c r="B475" s="162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475" s="162" t="str">
        <f>Table4_1[[#This Row],[Licensee]]&amp;" "&amp;Table4_1[[#This Row],[Licence]]</f>
        <v>Horizon Power EIRL2</v>
      </c>
      <c r="D475" s="162" t="str">
        <f t="shared" si="7"/>
        <v>FY2024/25_FC11cii_Horizon Power EIRL2</v>
      </c>
      <c r="E475" s="164">
        <f>IF(ISNUMBER(Table4_1[[#This Row],[Value]]),Table4_1[[#This Row],[Value]],IF(ISNUMBER(Table4_1[[#This Row],[$ Value]]),Table4_1[[#This Row],[$ Value]],Table4_1[[#This Row],[% Value]]))</f>
        <v>480.09125</v>
      </c>
      <c r="G475" s="238">
        <v>45838</v>
      </c>
      <c r="H475">
        <v>4</v>
      </c>
      <c r="I475" t="s">
        <v>188</v>
      </c>
      <c r="J475" t="s">
        <v>195</v>
      </c>
      <c r="K475" t="s">
        <v>208</v>
      </c>
      <c r="L475" t="s">
        <v>248</v>
      </c>
      <c r="M475" t="s">
        <v>48</v>
      </c>
      <c r="N475" t="s">
        <v>357</v>
      </c>
      <c r="O475" t="s">
        <v>117</v>
      </c>
      <c r="P475">
        <v>480.09125</v>
      </c>
      <c r="Q475"/>
      <c r="R475"/>
      <c r="S475" t="s">
        <v>929</v>
      </c>
    </row>
    <row r="476" spans="1:19" hidden="1" x14ac:dyDescent="0.2">
      <c r="A476" s="162" t="str">
        <f>"FY"&amp;(YEAR(Table4_1[[#This Row],[Date]])-1)&amp;"/"&amp;(YEAR(Table4_1[[#This Row],[Date]])-2000)</f>
        <v>FY2023/24</v>
      </c>
      <c r="B476" s="162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476" s="162" t="str">
        <f>Table4_1[[#This Row],[Licensee]]&amp;" "&amp;Table4_1[[#This Row],[Licence]]</f>
        <v>Horizon Power EIRL2</v>
      </c>
      <c r="D476" s="162" t="str">
        <f t="shared" si="7"/>
        <v>FY2023/24_FC11dii_Horizon Power EIRL2</v>
      </c>
      <c r="E476" s="164">
        <f>IF(ISNUMBER(Table4_1[[#This Row],[Value]]),Table4_1[[#This Row],[Value]],IF(ISNUMBER(Table4_1[[#This Row],[$ Value]]),Table4_1[[#This Row],[$ Value]],Table4_1[[#This Row],[% Value]]))</f>
        <v>55.523793240000003</v>
      </c>
      <c r="G476" s="238">
        <v>45473</v>
      </c>
      <c r="H476">
        <v>4</v>
      </c>
      <c r="I476" t="s">
        <v>188</v>
      </c>
      <c r="J476" t="s">
        <v>195</v>
      </c>
      <c r="K476" t="s">
        <v>208</v>
      </c>
      <c r="L476" t="s">
        <v>248</v>
      </c>
      <c r="M476" t="s">
        <v>49</v>
      </c>
      <c r="N476" t="s">
        <v>410</v>
      </c>
      <c r="O476" t="s">
        <v>117</v>
      </c>
      <c r="P476">
        <v>55.523793240000003</v>
      </c>
      <c r="Q476"/>
      <c r="R476"/>
      <c r="S476" t="s">
        <v>929</v>
      </c>
    </row>
    <row r="477" spans="1:19" hidden="1" x14ac:dyDescent="0.2">
      <c r="A477" s="162" t="str">
        <f>"FY"&amp;(YEAR(Table4_1[[#This Row],[Date]])-1)&amp;"/"&amp;(YEAR(Table4_1[[#This Row],[Date]])-2000)</f>
        <v>FY2024/25</v>
      </c>
      <c r="B477" s="162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477" s="162" t="str">
        <f>Table4_1[[#This Row],[Licensee]]&amp;" "&amp;Table4_1[[#This Row],[Licence]]</f>
        <v>Horizon Power EIRL2</v>
      </c>
      <c r="D477" s="162" t="str">
        <f t="shared" si="7"/>
        <v>FY2024/25_FC11dii_Horizon Power EIRL2</v>
      </c>
      <c r="E477" s="164">
        <f>IF(ISNUMBER(Table4_1[[#This Row],[Value]]),Table4_1[[#This Row],[Value]],IF(ISNUMBER(Table4_1[[#This Row],[$ Value]]),Table4_1[[#This Row],[$ Value]],Table4_1[[#This Row],[% Value]]))</f>
        <v>71.436080799999999</v>
      </c>
      <c r="G477" s="238">
        <v>45838</v>
      </c>
      <c r="H477">
        <v>4</v>
      </c>
      <c r="I477" t="s">
        <v>188</v>
      </c>
      <c r="J477" t="s">
        <v>195</v>
      </c>
      <c r="K477" t="s">
        <v>208</v>
      </c>
      <c r="L477" t="s">
        <v>248</v>
      </c>
      <c r="M477" t="s">
        <v>49</v>
      </c>
      <c r="N477" t="s">
        <v>410</v>
      </c>
      <c r="O477" t="s">
        <v>117</v>
      </c>
      <c r="P477">
        <v>71.436080799999999</v>
      </c>
      <c r="Q477"/>
      <c r="R477"/>
      <c r="S477" t="s">
        <v>929</v>
      </c>
    </row>
    <row r="478" spans="1:19" hidden="1" x14ac:dyDescent="0.2">
      <c r="A478" s="162" t="str">
        <f>"FY"&amp;(YEAR(Table4_1[[#This Row],[Date]])-1)&amp;"/"&amp;(YEAR(Table4_1[[#This Row],[Date]])-2000)</f>
        <v>FY2023/24</v>
      </c>
      <c r="B478" s="162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478" s="162" t="str">
        <f>Table4_1[[#This Row],[Licensee]]&amp;" "&amp;Table4_1[[#This Row],[Licence]]</f>
        <v>Horizon Power EIRL2</v>
      </c>
      <c r="D478" s="162" t="str">
        <f t="shared" si="7"/>
        <v>FY2023/24_FC11eii_Horizon Power EIRL2</v>
      </c>
      <c r="E478" s="164">
        <f>IF(ISNUMBER(Table4_1[[#This Row],[Value]]),Table4_1[[#This Row],[Value]],IF(ISNUMBER(Table4_1[[#This Row],[$ Value]]),Table4_1[[#This Row],[$ Value]],Table4_1[[#This Row],[% Value]]))</f>
        <v>140.2583802</v>
      </c>
      <c r="G478" s="238">
        <v>45473</v>
      </c>
      <c r="H478">
        <v>4</v>
      </c>
      <c r="I478" t="s">
        <v>188</v>
      </c>
      <c r="J478" t="s">
        <v>195</v>
      </c>
      <c r="K478" t="s">
        <v>208</v>
      </c>
      <c r="L478" t="s">
        <v>248</v>
      </c>
      <c r="M478" t="s">
        <v>50</v>
      </c>
      <c r="N478" t="s">
        <v>411</v>
      </c>
      <c r="O478" t="s">
        <v>117</v>
      </c>
      <c r="P478">
        <v>140.2583802</v>
      </c>
      <c r="Q478"/>
      <c r="R478"/>
      <c r="S478" t="s">
        <v>929</v>
      </c>
    </row>
    <row r="479" spans="1:19" hidden="1" x14ac:dyDescent="0.2">
      <c r="A479" s="162" t="str">
        <f>"FY"&amp;(YEAR(Table4_1[[#This Row],[Date]])-1)&amp;"/"&amp;(YEAR(Table4_1[[#This Row],[Date]])-2000)</f>
        <v>FY2024/25</v>
      </c>
      <c r="B479" s="162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479" s="162" t="str">
        <f>Table4_1[[#This Row],[Licensee]]&amp;" "&amp;Table4_1[[#This Row],[Licence]]</f>
        <v>Horizon Power EIRL2</v>
      </c>
      <c r="D479" s="162" t="str">
        <f t="shared" si="7"/>
        <v>FY2024/25_FC11eii_Horizon Power EIRL2</v>
      </c>
      <c r="E479" s="164">
        <f>IF(ISNUMBER(Table4_1[[#This Row],[Value]]),Table4_1[[#This Row],[Value]],IF(ISNUMBER(Table4_1[[#This Row],[$ Value]]),Table4_1[[#This Row],[$ Value]],Table4_1[[#This Row],[% Value]]))</f>
        <v>132.81712630000001</v>
      </c>
      <c r="G479" s="238">
        <v>45838</v>
      </c>
      <c r="H479">
        <v>4</v>
      </c>
      <c r="I479" t="s">
        <v>188</v>
      </c>
      <c r="J479" t="s">
        <v>195</v>
      </c>
      <c r="K479" t="s">
        <v>208</v>
      </c>
      <c r="L479" t="s">
        <v>248</v>
      </c>
      <c r="M479" t="s">
        <v>50</v>
      </c>
      <c r="N479" t="s">
        <v>411</v>
      </c>
      <c r="O479" t="s">
        <v>117</v>
      </c>
      <c r="P479">
        <v>132.81712630000001</v>
      </c>
      <c r="Q479"/>
      <c r="R479"/>
      <c r="S479" t="s">
        <v>929</v>
      </c>
    </row>
    <row r="480" spans="1:19" hidden="1" x14ac:dyDescent="0.2">
      <c r="A480" s="162" t="str">
        <f>"FY"&amp;(YEAR(Table4_1[[#This Row],[Date]])-1)&amp;"/"&amp;(YEAR(Table4_1[[#This Row],[Date]])-2000)</f>
        <v>FY2023/24</v>
      </c>
      <c r="B480" s="162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480" s="162" t="str">
        <f>Table4_1[[#This Row],[Licensee]]&amp;" "&amp;Table4_1[[#This Row],[Licence]]</f>
        <v>Horizon Power EIRL2</v>
      </c>
      <c r="D480" s="162" t="str">
        <f t="shared" si="7"/>
        <v>FY2023/24_FC11ii_Horizon Power EIRL2</v>
      </c>
      <c r="E480" s="164">
        <f>IF(ISNUMBER(Table4_1[[#This Row],[Value]]),Table4_1[[#This Row],[Value]],IF(ISNUMBER(Table4_1[[#This Row],[$ Value]]),Table4_1[[#This Row],[$ Value]],Table4_1[[#This Row],[% Value]]))</f>
        <v>66.597712700000002</v>
      </c>
      <c r="G480" s="238">
        <v>45473</v>
      </c>
      <c r="H480">
        <v>4</v>
      </c>
      <c r="I480" t="s">
        <v>188</v>
      </c>
      <c r="J480" t="s">
        <v>195</v>
      </c>
      <c r="K480" t="s">
        <v>208</v>
      </c>
      <c r="L480" t="s">
        <v>248</v>
      </c>
      <c r="M480" t="s">
        <v>115</v>
      </c>
      <c r="N480" t="s">
        <v>249</v>
      </c>
      <c r="O480" t="s">
        <v>117</v>
      </c>
      <c r="P480">
        <v>66.597712700000002</v>
      </c>
      <c r="Q480"/>
      <c r="R480"/>
      <c r="S480" t="s">
        <v>929</v>
      </c>
    </row>
    <row r="481" spans="1:19" hidden="1" x14ac:dyDescent="0.2">
      <c r="A481" s="162" t="str">
        <f>"FY"&amp;(YEAR(Table4_1[[#This Row],[Date]])-1)&amp;"/"&amp;(YEAR(Table4_1[[#This Row],[Date]])-2000)</f>
        <v>FY2024/25</v>
      </c>
      <c r="B481" s="162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481" s="162" t="str">
        <f>Table4_1[[#This Row],[Licensee]]&amp;" "&amp;Table4_1[[#This Row],[Licence]]</f>
        <v>Horizon Power EIRL2</v>
      </c>
      <c r="D481" s="162" t="str">
        <f t="shared" si="7"/>
        <v>FY2024/25_FC11ii_Horizon Power EIRL2</v>
      </c>
      <c r="E481" s="164">
        <f>IF(ISNUMBER(Table4_1[[#This Row],[Value]]),Table4_1[[#This Row],[Value]],IF(ISNUMBER(Table4_1[[#This Row],[$ Value]]),Table4_1[[#This Row],[$ Value]],Table4_1[[#This Row],[% Value]]))</f>
        <v>76.806912330000003</v>
      </c>
      <c r="G481" s="238">
        <v>45838</v>
      </c>
      <c r="H481">
        <v>4</v>
      </c>
      <c r="I481" t="s">
        <v>188</v>
      </c>
      <c r="J481" t="s">
        <v>195</v>
      </c>
      <c r="K481" t="s">
        <v>208</v>
      </c>
      <c r="L481" t="s">
        <v>248</v>
      </c>
      <c r="M481" t="s">
        <v>115</v>
      </c>
      <c r="N481" t="s">
        <v>249</v>
      </c>
      <c r="O481" t="s">
        <v>117</v>
      </c>
      <c r="P481">
        <v>76.806912330000003</v>
      </c>
      <c r="Q481"/>
      <c r="R481"/>
      <c r="S481" t="s">
        <v>929</v>
      </c>
    </row>
    <row r="482" spans="1:19" hidden="1" x14ac:dyDescent="0.2">
      <c r="A482" s="162" t="str">
        <f>"FY"&amp;(YEAR(Table4_1[[#This Row],[Date]])-1)&amp;"/"&amp;(YEAR(Table4_1[[#This Row],[Date]])-2000)</f>
        <v>FY2023/24</v>
      </c>
      <c r="B482" s="162" t="str">
        <f>VLOOKUP(Table4_1[[#This Row],[Energy]]&amp;Table4_1[[#This Row],[Indicator category]]&amp;Table4_1[[#This Row],[Indicator subcategory]]&amp;Table4_1[[#This Row],[Indicator]]&amp;Table4_1[[#This Row],[ID]],newID,2,FALSE)</f>
        <v>FC12biii</v>
      </c>
      <c r="C482" s="162" t="str">
        <f>Table4_1[[#This Row],[Licensee]]&amp;" "&amp;Table4_1[[#This Row],[Licence]]</f>
        <v>Horizon Power EIRL2</v>
      </c>
      <c r="D482" s="162" t="str">
        <f t="shared" si="7"/>
        <v>FY2023/24_FC12biii_Horizon Power EIRL2</v>
      </c>
      <c r="E482" s="164">
        <f>IF(ISNUMBER(Table4_1[[#This Row],[Value]]),Table4_1[[#This Row],[Value]],IF(ISNUMBER(Table4_1[[#This Row],[$ Value]]),Table4_1[[#This Row],[$ Value]],Table4_1[[#This Row],[% Value]]))</f>
        <v>0</v>
      </c>
      <c r="G482" s="238">
        <v>45473</v>
      </c>
      <c r="H482">
        <v>4</v>
      </c>
      <c r="I482" t="s">
        <v>188</v>
      </c>
      <c r="J482" t="s">
        <v>195</v>
      </c>
      <c r="K482" t="s">
        <v>208</v>
      </c>
      <c r="L482" t="s">
        <v>250</v>
      </c>
      <c r="M482" t="s">
        <v>47</v>
      </c>
      <c r="N482" t="s">
        <v>412</v>
      </c>
      <c r="O482" t="s">
        <v>117</v>
      </c>
      <c r="P482"/>
      <c r="Q482"/>
      <c r="R482"/>
      <c r="S482" t="s">
        <v>929</v>
      </c>
    </row>
    <row r="483" spans="1:19" hidden="1" x14ac:dyDescent="0.2">
      <c r="A483" s="162" t="str">
        <f>"FY"&amp;(YEAR(Table4_1[[#This Row],[Date]])-1)&amp;"/"&amp;(YEAR(Table4_1[[#This Row],[Date]])-2000)</f>
        <v>FY2023/24</v>
      </c>
      <c r="B483" s="162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483" s="162" t="str">
        <f>Table4_1[[#This Row],[Licensee]]&amp;" "&amp;Table4_1[[#This Row],[Licence]]</f>
        <v>Horizon Power EIRL2</v>
      </c>
      <c r="D483" s="162" t="str">
        <f t="shared" si="7"/>
        <v>FY2023/24_FC12ciii_Horizon Power EIRL2</v>
      </c>
      <c r="E483" s="164">
        <f>IF(ISNUMBER(Table4_1[[#This Row],[Value]]),Table4_1[[#This Row],[Value]],IF(ISNUMBER(Table4_1[[#This Row],[$ Value]]),Table4_1[[#This Row],[$ Value]],Table4_1[[#This Row],[% Value]]))</f>
        <v>554.72584619999998</v>
      </c>
      <c r="G483" s="238">
        <v>45473</v>
      </c>
      <c r="H483">
        <v>4</v>
      </c>
      <c r="I483" t="s">
        <v>188</v>
      </c>
      <c r="J483" t="s">
        <v>195</v>
      </c>
      <c r="K483" t="s">
        <v>208</v>
      </c>
      <c r="L483" t="s">
        <v>250</v>
      </c>
      <c r="M483" t="s">
        <v>48</v>
      </c>
      <c r="N483" t="s">
        <v>358</v>
      </c>
      <c r="O483" t="s">
        <v>117</v>
      </c>
      <c r="P483">
        <v>554.72584619999998</v>
      </c>
      <c r="Q483"/>
      <c r="R483"/>
      <c r="S483" t="s">
        <v>929</v>
      </c>
    </row>
    <row r="484" spans="1:19" hidden="1" x14ac:dyDescent="0.2">
      <c r="A484" s="162" t="str">
        <f>"FY"&amp;(YEAR(Table4_1[[#This Row],[Date]])-1)&amp;"/"&amp;(YEAR(Table4_1[[#This Row],[Date]])-2000)</f>
        <v>FY2024/25</v>
      </c>
      <c r="B484" s="162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484" s="162" t="str">
        <f>Table4_1[[#This Row],[Licensee]]&amp;" "&amp;Table4_1[[#This Row],[Licence]]</f>
        <v>Horizon Power EIRL2</v>
      </c>
      <c r="D484" s="162" t="str">
        <f t="shared" si="7"/>
        <v>FY2024/25_FC12ciii_Horizon Power EIRL2</v>
      </c>
      <c r="E484" s="164">
        <f>IF(ISNUMBER(Table4_1[[#This Row],[Value]]),Table4_1[[#This Row],[Value]],IF(ISNUMBER(Table4_1[[#This Row],[$ Value]]),Table4_1[[#This Row],[$ Value]],Table4_1[[#This Row],[% Value]]))</f>
        <v>480.09125</v>
      </c>
      <c r="G484" s="238">
        <v>45838</v>
      </c>
      <c r="H484">
        <v>4</v>
      </c>
      <c r="I484" t="s">
        <v>188</v>
      </c>
      <c r="J484" t="s">
        <v>195</v>
      </c>
      <c r="K484" t="s">
        <v>208</v>
      </c>
      <c r="L484" t="s">
        <v>250</v>
      </c>
      <c r="M484" t="s">
        <v>48</v>
      </c>
      <c r="N484" t="s">
        <v>358</v>
      </c>
      <c r="O484" t="s">
        <v>117</v>
      </c>
      <c r="P484">
        <v>480.09125</v>
      </c>
      <c r="Q484"/>
      <c r="R484"/>
      <c r="S484" t="s">
        <v>929</v>
      </c>
    </row>
    <row r="485" spans="1:19" hidden="1" x14ac:dyDescent="0.2">
      <c r="A485" s="162" t="str">
        <f>"FY"&amp;(YEAR(Table4_1[[#This Row],[Date]])-1)&amp;"/"&amp;(YEAR(Table4_1[[#This Row],[Date]])-2000)</f>
        <v>FY2023/24</v>
      </c>
      <c r="B485" s="162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485" s="162" t="str">
        <f>Table4_1[[#This Row],[Licensee]]&amp;" "&amp;Table4_1[[#This Row],[Licence]]</f>
        <v>Horizon Power EIRL2</v>
      </c>
      <c r="D485" s="162" t="str">
        <f t="shared" si="7"/>
        <v>FY2023/24_FC12diii_Horizon Power EIRL2</v>
      </c>
      <c r="E485" s="164">
        <f>IF(ISNUMBER(Table4_1[[#This Row],[Value]]),Table4_1[[#This Row],[Value]],IF(ISNUMBER(Table4_1[[#This Row],[$ Value]]),Table4_1[[#This Row],[$ Value]],Table4_1[[#This Row],[% Value]]))</f>
        <v>53.765352999999998</v>
      </c>
      <c r="G485" s="238">
        <v>45473</v>
      </c>
      <c r="H485">
        <v>4</v>
      </c>
      <c r="I485" t="s">
        <v>188</v>
      </c>
      <c r="J485" t="s">
        <v>195</v>
      </c>
      <c r="K485" t="s">
        <v>208</v>
      </c>
      <c r="L485" t="s">
        <v>250</v>
      </c>
      <c r="M485" t="s">
        <v>49</v>
      </c>
      <c r="N485" t="s">
        <v>413</v>
      </c>
      <c r="O485" t="s">
        <v>117</v>
      </c>
      <c r="P485">
        <v>53.765352999999998</v>
      </c>
      <c r="Q485"/>
      <c r="R485"/>
      <c r="S485" t="s">
        <v>929</v>
      </c>
    </row>
    <row r="486" spans="1:19" hidden="1" x14ac:dyDescent="0.2">
      <c r="A486" s="162" t="str">
        <f>"FY"&amp;(YEAR(Table4_1[[#This Row],[Date]])-1)&amp;"/"&amp;(YEAR(Table4_1[[#This Row],[Date]])-2000)</f>
        <v>FY2024/25</v>
      </c>
      <c r="B486" s="162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486" s="162" t="str">
        <f>Table4_1[[#This Row],[Licensee]]&amp;" "&amp;Table4_1[[#This Row],[Licence]]</f>
        <v>Horizon Power EIRL2</v>
      </c>
      <c r="D486" s="162" t="str">
        <f t="shared" si="7"/>
        <v>FY2024/25_FC12diii_Horizon Power EIRL2</v>
      </c>
      <c r="E486" s="164">
        <f>IF(ISNUMBER(Table4_1[[#This Row],[Value]]),Table4_1[[#This Row],[Value]],IF(ISNUMBER(Table4_1[[#This Row],[$ Value]]),Table4_1[[#This Row],[$ Value]],Table4_1[[#This Row],[% Value]]))</f>
        <v>61.26352344</v>
      </c>
      <c r="G486" s="238">
        <v>45838</v>
      </c>
      <c r="H486">
        <v>4</v>
      </c>
      <c r="I486" t="s">
        <v>188</v>
      </c>
      <c r="J486" t="s">
        <v>195</v>
      </c>
      <c r="K486" t="s">
        <v>208</v>
      </c>
      <c r="L486" t="s">
        <v>250</v>
      </c>
      <c r="M486" t="s">
        <v>49</v>
      </c>
      <c r="N486" t="s">
        <v>413</v>
      </c>
      <c r="O486" t="s">
        <v>117</v>
      </c>
      <c r="P486">
        <v>61.26352344</v>
      </c>
      <c r="Q486"/>
      <c r="R486"/>
      <c r="S486" t="s">
        <v>929</v>
      </c>
    </row>
    <row r="487" spans="1:19" hidden="1" x14ac:dyDescent="0.2">
      <c r="A487" s="162" t="str">
        <f>"FY"&amp;(YEAR(Table4_1[[#This Row],[Date]])-1)&amp;"/"&amp;(YEAR(Table4_1[[#This Row],[Date]])-2000)</f>
        <v>FY2023/24</v>
      </c>
      <c r="B487" s="162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487" s="162" t="str">
        <f>Table4_1[[#This Row],[Licensee]]&amp;" "&amp;Table4_1[[#This Row],[Licence]]</f>
        <v>Horizon Power EIRL2</v>
      </c>
      <c r="D487" s="162" t="str">
        <f t="shared" si="7"/>
        <v>FY2023/24_FC12eiii_Horizon Power EIRL2</v>
      </c>
      <c r="E487" s="164">
        <f>IF(ISNUMBER(Table4_1[[#This Row],[Value]]),Table4_1[[#This Row],[Value]],IF(ISNUMBER(Table4_1[[#This Row],[$ Value]]),Table4_1[[#This Row],[$ Value]],Table4_1[[#This Row],[% Value]]))</f>
        <v>140.0624967</v>
      </c>
      <c r="G487" s="238">
        <v>45473</v>
      </c>
      <c r="H487">
        <v>4</v>
      </c>
      <c r="I487" t="s">
        <v>188</v>
      </c>
      <c r="J487" t="s">
        <v>195</v>
      </c>
      <c r="K487" t="s">
        <v>208</v>
      </c>
      <c r="L487" t="s">
        <v>250</v>
      </c>
      <c r="M487" t="s">
        <v>50</v>
      </c>
      <c r="N487" t="s">
        <v>414</v>
      </c>
      <c r="O487" t="s">
        <v>117</v>
      </c>
      <c r="P487">
        <v>140.0624967</v>
      </c>
      <c r="Q487"/>
      <c r="R487"/>
      <c r="S487" t="s">
        <v>929</v>
      </c>
    </row>
    <row r="488" spans="1:19" hidden="1" x14ac:dyDescent="0.2">
      <c r="A488" s="162" t="str">
        <f>"FY"&amp;(YEAR(Table4_1[[#This Row],[Date]])-1)&amp;"/"&amp;(YEAR(Table4_1[[#This Row],[Date]])-2000)</f>
        <v>FY2024/25</v>
      </c>
      <c r="B488" s="162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488" s="162" t="str">
        <f>Table4_1[[#This Row],[Licensee]]&amp;" "&amp;Table4_1[[#This Row],[Licence]]</f>
        <v>Horizon Power EIRL2</v>
      </c>
      <c r="D488" s="162" t="str">
        <f t="shared" si="7"/>
        <v>FY2024/25_FC12eiii_Horizon Power EIRL2</v>
      </c>
      <c r="E488" s="164">
        <f>IF(ISNUMBER(Table4_1[[#This Row],[Value]]),Table4_1[[#This Row],[Value]],IF(ISNUMBER(Table4_1[[#This Row],[$ Value]]),Table4_1[[#This Row],[$ Value]],Table4_1[[#This Row],[% Value]]))</f>
        <v>132.274584</v>
      </c>
      <c r="G488" s="238">
        <v>45838</v>
      </c>
      <c r="H488">
        <v>4</v>
      </c>
      <c r="I488" t="s">
        <v>188</v>
      </c>
      <c r="J488" t="s">
        <v>195</v>
      </c>
      <c r="K488" t="s">
        <v>208</v>
      </c>
      <c r="L488" t="s">
        <v>250</v>
      </c>
      <c r="M488" t="s">
        <v>50</v>
      </c>
      <c r="N488" t="s">
        <v>414</v>
      </c>
      <c r="O488" t="s">
        <v>117</v>
      </c>
      <c r="P488">
        <v>132.274584</v>
      </c>
      <c r="Q488"/>
      <c r="R488"/>
      <c r="S488" t="s">
        <v>929</v>
      </c>
    </row>
    <row r="489" spans="1:19" hidden="1" x14ac:dyDescent="0.2">
      <c r="A489" s="162" t="str">
        <f>"FY"&amp;(YEAR(Table4_1[[#This Row],[Date]])-1)&amp;"/"&amp;(YEAR(Table4_1[[#This Row],[Date]])-2000)</f>
        <v>FY2023/24</v>
      </c>
      <c r="B489" s="162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489" s="162" t="str">
        <f>Table4_1[[#This Row],[Licensee]]&amp;" "&amp;Table4_1[[#This Row],[Licence]]</f>
        <v>Horizon Power EIRL2</v>
      </c>
      <c r="D489" s="162" t="str">
        <f t="shared" si="7"/>
        <v>FY2023/24_FC12iii_Horizon Power EIRL2</v>
      </c>
      <c r="E489" s="164">
        <f>IF(ISNUMBER(Table4_1[[#This Row],[Value]]),Table4_1[[#This Row],[Value]],IF(ISNUMBER(Table4_1[[#This Row],[$ Value]]),Table4_1[[#This Row],[$ Value]],Table4_1[[#This Row],[% Value]]))</f>
        <v>65.014157560000001</v>
      </c>
      <c r="G489" s="238">
        <v>45473</v>
      </c>
      <c r="H489">
        <v>4</v>
      </c>
      <c r="I489" t="s">
        <v>188</v>
      </c>
      <c r="J489" t="s">
        <v>195</v>
      </c>
      <c r="K489" t="s">
        <v>208</v>
      </c>
      <c r="L489" t="s">
        <v>250</v>
      </c>
      <c r="M489" t="s">
        <v>115</v>
      </c>
      <c r="N489" t="s">
        <v>251</v>
      </c>
      <c r="O489" t="s">
        <v>117</v>
      </c>
      <c r="P489">
        <v>65.014157560000001</v>
      </c>
      <c r="Q489"/>
      <c r="R489"/>
      <c r="S489" t="s">
        <v>929</v>
      </c>
    </row>
    <row r="490" spans="1:19" hidden="1" x14ac:dyDescent="0.2">
      <c r="A490" s="162" t="str">
        <f>"FY"&amp;(YEAR(Table4_1[[#This Row],[Date]])-1)&amp;"/"&amp;(YEAR(Table4_1[[#This Row],[Date]])-2000)</f>
        <v>FY2024/25</v>
      </c>
      <c r="B490" s="162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490" s="162" t="str">
        <f>Table4_1[[#This Row],[Licensee]]&amp;" "&amp;Table4_1[[#This Row],[Licence]]</f>
        <v>Horizon Power EIRL2</v>
      </c>
      <c r="D490" s="162" t="str">
        <f t="shared" si="7"/>
        <v>FY2024/25_FC12iii_Horizon Power EIRL2</v>
      </c>
      <c r="E490" s="164">
        <f>IF(ISNUMBER(Table4_1[[#This Row],[Value]]),Table4_1[[#This Row],[Value]],IF(ISNUMBER(Table4_1[[#This Row],[$ Value]]),Table4_1[[#This Row],[$ Value]],Table4_1[[#This Row],[% Value]]))</f>
        <v>67.608350720000004</v>
      </c>
      <c r="G490" s="238">
        <v>45838</v>
      </c>
      <c r="H490">
        <v>4</v>
      </c>
      <c r="I490" t="s">
        <v>188</v>
      </c>
      <c r="J490" t="s">
        <v>195</v>
      </c>
      <c r="K490" t="s">
        <v>208</v>
      </c>
      <c r="L490" t="s">
        <v>250</v>
      </c>
      <c r="M490" t="s">
        <v>115</v>
      </c>
      <c r="N490" t="s">
        <v>251</v>
      </c>
      <c r="O490" t="s">
        <v>117</v>
      </c>
      <c r="P490">
        <v>67.608350720000004</v>
      </c>
      <c r="Q490"/>
      <c r="R490"/>
      <c r="S490" t="s">
        <v>929</v>
      </c>
    </row>
    <row r="491" spans="1:19" hidden="1" x14ac:dyDescent="0.2">
      <c r="A491" s="162" t="str">
        <f>"FY"&amp;(YEAR(Table4_1[[#This Row],[Date]])-1)&amp;"/"&amp;(YEAR(Table4_1[[#This Row],[Date]])-2000)</f>
        <v>FY2013/14</v>
      </c>
      <c r="B491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1" s="162" t="str">
        <f>Table4_1[[#This Row],[Licensee]]&amp;" "&amp;Table4_1[[#This Row],[Licence]]</f>
        <v>Horizon Power EIRL2</v>
      </c>
      <c r="D491" s="162" t="str">
        <f t="shared" si="7"/>
        <v>FY2013/14_FC1b_Horizon Power EIRL2</v>
      </c>
      <c r="E491" s="164">
        <f>IF(ISNUMBER(Table4_1[[#This Row],[Value]]),Table4_1[[#This Row],[Value]],IF(ISNUMBER(Table4_1[[#This Row],[$ Value]]),Table4_1[[#This Row],[$ Value]],Table4_1[[#This Row],[% Value]]))</f>
        <v>0</v>
      </c>
      <c r="G491" s="238">
        <v>41820</v>
      </c>
      <c r="H491">
        <v>4</v>
      </c>
      <c r="I491" t="s">
        <v>188</v>
      </c>
      <c r="J491" t="s">
        <v>195</v>
      </c>
      <c r="K491" t="s">
        <v>208</v>
      </c>
      <c r="L491" t="s">
        <v>209</v>
      </c>
      <c r="M491" t="s">
        <v>47</v>
      </c>
      <c r="N491" t="s">
        <v>419</v>
      </c>
      <c r="O491" t="s">
        <v>211</v>
      </c>
      <c r="P491"/>
      <c r="Q491"/>
      <c r="R491"/>
      <c r="S491" t="s">
        <v>929</v>
      </c>
    </row>
    <row r="492" spans="1:19" hidden="1" x14ac:dyDescent="0.2">
      <c r="A492" s="162" t="str">
        <f>"FY"&amp;(YEAR(Table4_1[[#This Row],[Date]])-1)&amp;"/"&amp;(YEAR(Table4_1[[#This Row],[Date]])-2000)</f>
        <v>FY2014/15</v>
      </c>
      <c r="B492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2" s="162" t="str">
        <f>Table4_1[[#This Row],[Licensee]]&amp;" "&amp;Table4_1[[#This Row],[Licence]]</f>
        <v>Horizon Power EIRL2</v>
      </c>
      <c r="D492" s="162" t="str">
        <f t="shared" si="7"/>
        <v>FY2014/15_FC1b_Horizon Power EIRL2</v>
      </c>
      <c r="E492" s="164">
        <f>IF(ISNUMBER(Table4_1[[#This Row],[Value]]),Table4_1[[#This Row],[Value]],IF(ISNUMBER(Table4_1[[#This Row],[$ Value]]),Table4_1[[#This Row],[$ Value]],Table4_1[[#This Row],[% Value]]))</f>
        <v>0</v>
      </c>
      <c r="G492" s="238">
        <v>42185</v>
      </c>
      <c r="H492">
        <v>4</v>
      </c>
      <c r="I492" t="s">
        <v>188</v>
      </c>
      <c r="J492" t="s">
        <v>195</v>
      </c>
      <c r="K492" t="s">
        <v>208</v>
      </c>
      <c r="L492" t="s">
        <v>209</v>
      </c>
      <c r="M492" t="s">
        <v>47</v>
      </c>
      <c r="N492" t="s">
        <v>419</v>
      </c>
      <c r="O492" t="s">
        <v>211</v>
      </c>
      <c r="P492"/>
      <c r="Q492"/>
      <c r="R492"/>
      <c r="S492" t="s">
        <v>929</v>
      </c>
    </row>
    <row r="493" spans="1:19" hidden="1" x14ac:dyDescent="0.2">
      <c r="A493" s="162" t="str">
        <f>"FY"&amp;(YEAR(Table4_1[[#This Row],[Date]])-1)&amp;"/"&amp;(YEAR(Table4_1[[#This Row],[Date]])-2000)</f>
        <v>FY2015/16</v>
      </c>
      <c r="B493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3" s="162" t="str">
        <f>Table4_1[[#This Row],[Licensee]]&amp;" "&amp;Table4_1[[#This Row],[Licence]]</f>
        <v>Horizon Power EIRL2</v>
      </c>
      <c r="D493" s="162" t="str">
        <f t="shared" si="7"/>
        <v>FY2015/16_FC1b_Horizon Power EIRL2</v>
      </c>
      <c r="E493" s="164">
        <f>IF(ISNUMBER(Table4_1[[#This Row],[Value]]),Table4_1[[#This Row],[Value]],IF(ISNUMBER(Table4_1[[#This Row],[$ Value]]),Table4_1[[#This Row],[$ Value]],Table4_1[[#This Row],[% Value]]))</f>
        <v>0</v>
      </c>
      <c r="G493" s="238">
        <v>42551</v>
      </c>
      <c r="H493">
        <v>4</v>
      </c>
      <c r="I493" t="s">
        <v>188</v>
      </c>
      <c r="J493" t="s">
        <v>195</v>
      </c>
      <c r="K493" t="s">
        <v>208</v>
      </c>
      <c r="L493" t="s">
        <v>209</v>
      </c>
      <c r="M493" t="s">
        <v>47</v>
      </c>
      <c r="N493" t="s">
        <v>419</v>
      </c>
      <c r="O493" t="s">
        <v>211</v>
      </c>
      <c r="P493"/>
      <c r="Q493"/>
      <c r="R493"/>
      <c r="S493" t="s">
        <v>929</v>
      </c>
    </row>
    <row r="494" spans="1:19" hidden="1" x14ac:dyDescent="0.2">
      <c r="A494" s="162" t="str">
        <f>"FY"&amp;(YEAR(Table4_1[[#This Row],[Date]])-1)&amp;"/"&amp;(YEAR(Table4_1[[#This Row],[Date]])-2000)</f>
        <v>FY2016/17</v>
      </c>
      <c r="B494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4" s="162" t="str">
        <f>Table4_1[[#This Row],[Licensee]]&amp;" "&amp;Table4_1[[#This Row],[Licence]]</f>
        <v>Horizon Power EIRL2</v>
      </c>
      <c r="D494" s="162" t="str">
        <f t="shared" si="7"/>
        <v>FY2016/17_FC1b_Horizon Power EIRL2</v>
      </c>
      <c r="E494" s="164">
        <f>IF(ISNUMBER(Table4_1[[#This Row],[Value]]),Table4_1[[#This Row],[Value]],IF(ISNUMBER(Table4_1[[#This Row],[$ Value]]),Table4_1[[#This Row],[$ Value]],Table4_1[[#This Row],[% Value]]))</f>
        <v>0</v>
      </c>
      <c r="G494" s="238">
        <v>42916</v>
      </c>
      <c r="H494">
        <v>4</v>
      </c>
      <c r="I494" t="s">
        <v>188</v>
      </c>
      <c r="J494" t="s">
        <v>195</v>
      </c>
      <c r="K494" t="s">
        <v>208</v>
      </c>
      <c r="L494" t="s">
        <v>209</v>
      </c>
      <c r="M494" t="s">
        <v>47</v>
      </c>
      <c r="N494" t="s">
        <v>419</v>
      </c>
      <c r="O494" t="s">
        <v>211</v>
      </c>
      <c r="P494"/>
      <c r="Q494"/>
      <c r="R494"/>
      <c r="S494" t="s">
        <v>929</v>
      </c>
    </row>
    <row r="495" spans="1:19" hidden="1" x14ac:dyDescent="0.2">
      <c r="A495" s="162" t="str">
        <f>"FY"&amp;(YEAR(Table4_1[[#This Row],[Date]])-1)&amp;"/"&amp;(YEAR(Table4_1[[#This Row],[Date]])-2000)</f>
        <v>FY2017/18</v>
      </c>
      <c r="B495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5" s="162" t="str">
        <f>Table4_1[[#This Row],[Licensee]]&amp;" "&amp;Table4_1[[#This Row],[Licence]]</f>
        <v>Horizon Power EIRL2</v>
      </c>
      <c r="D495" s="162" t="str">
        <f t="shared" si="7"/>
        <v>FY2017/18_FC1b_Horizon Power EIRL2</v>
      </c>
      <c r="E495" s="164">
        <f>IF(ISNUMBER(Table4_1[[#This Row],[Value]]),Table4_1[[#This Row],[Value]],IF(ISNUMBER(Table4_1[[#This Row],[$ Value]]),Table4_1[[#This Row],[$ Value]],Table4_1[[#This Row],[% Value]]))</f>
        <v>0</v>
      </c>
      <c r="G495" s="238">
        <v>43281</v>
      </c>
      <c r="H495">
        <v>4</v>
      </c>
      <c r="I495" t="s">
        <v>188</v>
      </c>
      <c r="J495" t="s">
        <v>195</v>
      </c>
      <c r="K495" t="s">
        <v>208</v>
      </c>
      <c r="L495" t="s">
        <v>209</v>
      </c>
      <c r="M495" t="s">
        <v>47</v>
      </c>
      <c r="N495" t="s">
        <v>419</v>
      </c>
      <c r="O495" t="s">
        <v>211</v>
      </c>
      <c r="P495"/>
      <c r="Q495"/>
      <c r="R495"/>
      <c r="S495" t="s">
        <v>929</v>
      </c>
    </row>
    <row r="496" spans="1:19" hidden="1" x14ac:dyDescent="0.2">
      <c r="A496" s="162" t="str">
        <f>"FY"&amp;(YEAR(Table4_1[[#This Row],[Date]])-1)&amp;"/"&amp;(YEAR(Table4_1[[#This Row],[Date]])-2000)</f>
        <v>FY2018/19</v>
      </c>
      <c r="B496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6" s="162" t="str">
        <f>Table4_1[[#This Row],[Licensee]]&amp;" "&amp;Table4_1[[#This Row],[Licence]]</f>
        <v>Horizon Power EIRL2</v>
      </c>
      <c r="D496" s="162" t="str">
        <f t="shared" si="7"/>
        <v>FY2018/19_FC1b_Horizon Power EIRL2</v>
      </c>
      <c r="E496" s="164">
        <f>IF(ISNUMBER(Table4_1[[#This Row],[Value]]),Table4_1[[#This Row],[Value]],IF(ISNUMBER(Table4_1[[#This Row],[$ Value]]),Table4_1[[#This Row],[$ Value]],Table4_1[[#This Row],[% Value]]))</f>
        <v>0</v>
      </c>
      <c r="G496" s="238">
        <v>43646</v>
      </c>
      <c r="H496">
        <v>4</v>
      </c>
      <c r="I496" t="s">
        <v>188</v>
      </c>
      <c r="J496" t="s">
        <v>195</v>
      </c>
      <c r="K496" t="s">
        <v>208</v>
      </c>
      <c r="L496" t="s">
        <v>209</v>
      </c>
      <c r="M496" t="s">
        <v>47</v>
      </c>
      <c r="N496" t="s">
        <v>419</v>
      </c>
      <c r="O496" t="s">
        <v>211</v>
      </c>
      <c r="P496"/>
      <c r="Q496"/>
      <c r="R496"/>
      <c r="S496" t="s">
        <v>929</v>
      </c>
    </row>
    <row r="497" spans="1:19" hidden="1" x14ac:dyDescent="0.2">
      <c r="A497" s="162" t="str">
        <f>"FY"&amp;(YEAR(Table4_1[[#This Row],[Date]])-1)&amp;"/"&amp;(YEAR(Table4_1[[#This Row],[Date]])-2000)</f>
        <v>FY2019/20</v>
      </c>
      <c r="B497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7" s="162" t="str">
        <f>Table4_1[[#This Row],[Licensee]]&amp;" "&amp;Table4_1[[#This Row],[Licence]]</f>
        <v>Horizon Power EIRL2</v>
      </c>
      <c r="D497" s="162" t="str">
        <f t="shared" si="7"/>
        <v>FY2019/20_FC1b_Horizon Power EIRL2</v>
      </c>
      <c r="E497" s="164">
        <f>IF(ISNUMBER(Table4_1[[#This Row],[Value]]),Table4_1[[#This Row],[Value]],IF(ISNUMBER(Table4_1[[#This Row],[$ Value]]),Table4_1[[#This Row],[$ Value]],Table4_1[[#This Row],[% Value]]))</f>
        <v>0</v>
      </c>
      <c r="G497" s="238">
        <v>44012</v>
      </c>
      <c r="H497">
        <v>4</v>
      </c>
      <c r="I497" t="s">
        <v>188</v>
      </c>
      <c r="J497" t="s">
        <v>195</v>
      </c>
      <c r="K497" t="s">
        <v>208</v>
      </c>
      <c r="L497" t="s">
        <v>209</v>
      </c>
      <c r="M497" t="s">
        <v>47</v>
      </c>
      <c r="N497" t="s">
        <v>419</v>
      </c>
      <c r="O497" t="s">
        <v>211</v>
      </c>
      <c r="P497"/>
      <c r="Q497"/>
      <c r="R497"/>
      <c r="S497" t="s">
        <v>929</v>
      </c>
    </row>
    <row r="498" spans="1:19" hidden="1" x14ac:dyDescent="0.2">
      <c r="A498" s="162" t="str">
        <f>"FY"&amp;(YEAR(Table4_1[[#This Row],[Date]])-1)&amp;"/"&amp;(YEAR(Table4_1[[#This Row],[Date]])-2000)</f>
        <v>FY2020/21</v>
      </c>
      <c r="B498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8" s="162" t="str">
        <f>Table4_1[[#This Row],[Licensee]]&amp;" "&amp;Table4_1[[#This Row],[Licence]]</f>
        <v>Horizon Power EIRL2</v>
      </c>
      <c r="D498" s="162" t="str">
        <f t="shared" si="7"/>
        <v>FY2020/21_FC1b_Horizon Power EIRL2</v>
      </c>
      <c r="E498" s="164">
        <f>IF(ISNUMBER(Table4_1[[#This Row],[Value]]),Table4_1[[#This Row],[Value]],IF(ISNUMBER(Table4_1[[#This Row],[$ Value]]),Table4_1[[#This Row],[$ Value]],Table4_1[[#This Row],[% Value]]))</f>
        <v>0</v>
      </c>
      <c r="G498" s="238">
        <v>44377</v>
      </c>
      <c r="H498">
        <v>4</v>
      </c>
      <c r="I498" t="s">
        <v>188</v>
      </c>
      <c r="J498" t="s">
        <v>195</v>
      </c>
      <c r="K498" t="s">
        <v>208</v>
      </c>
      <c r="L498" t="s">
        <v>209</v>
      </c>
      <c r="M498" t="s">
        <v>47</v>
      </c>
      <c r="N498" t="s">
        <v>419</v>
      </c>
      <c r="O498" t="s">
        <v>211</v>
      </c>
      <c r="P498"/>
      <c r="Q498"/>
      <c r="R498"/>
      <c r="S498" t="s">
        <v>929</v>
      </c>
    </row>
    <row r="499" spans="1:19" hidden="1" x14ac:dyDescent="0.2">
      <c r="A499" s="162" t="str">
        <f>"FY"&amp;(YEAR(Table4_1[[#This Row],[Date]])-1)&amp;"/"&amp;(YEAR(Table4_1[[#This Row],[Date]])-2000)</f>
        <v>FY2021/22</v>
      </c>
      <c r="B499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99" s="162" t="str">
        <f>Table4_1[[#This Row],[Licensee]]&amp;" "&amp;Table4_1[[#This Row],[Licence]]</f>
        <v>Horizon Power EIRL2</v>
      </c>
      <c r="D499" s="162" t="str">
        <f t="shared" si="7"/>
        <v>FY2021/22_FC1b_Horizon Power EIRL2</v>
      </c>
      <c r="E499" s="164">
        <f>IF(ISNUMBER(Table4_1[[#This Row],[Value]]),Table4_1[[#This Row],[Value]],IF(ISNUMBER(Table4_1[[#This Row],[$ Value]]),Table4_1[[#This Row],[$ Value]],Table4_1[[#This Row],[% Value]]))</f>
        <v>0</v>
      </c>
      <c r="G499" s="238">
        <v>44742</v>
      </c>
      <c r="H499">
        <v>4</v>
      </c>
      <c r="I499" t="s">
        <v>188</v>
      </c>
      <c r="J499" t="s">
        <v>195</v>
      </c>
      <c r="K499" t="s">
        <v>208</v>
      </c>
      <c r="L499" t="s">
        <v>209</v>
      </c>
      <c r="M499" t="s">
        <v>47</v>
      </c>
      <c r="N499" t="s">
        <v>419</v>
      </c>
      <c r="O499" t="s">
        <v>211</v>
      </c>
      <c r="P499"/>
      <c r="Q499"/>
      <c r="R499"/>
      <c r="S499" t="s">
        <v>929</v>
      </c>
    </row>
    <row r="500" spans="1:19" hidden="1" x14ac:dyDescent="0.2">
      <c r="A500" s="162" t="str">
        <f>"FY"&amp;(YEAR(Table4_1[[#This Row],[Date]])-1)&amp;"/"&amp;(YEAR(Table4_1[[#This Row],[Date]])-2000)</f>
        <v>FY2022/23</v>
      </c>
      <c r="B500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500" s="162" t="str">
        <f>Table4_1[[#This Row],[Licensee]]&amp;" "&amp;Table4_1[[#This Row],[Licence]]</f>
        <v>Horizon Power EIRL2</v>
      </c>
      <c r="D500" s="162" t="str">
        <f t="shared" si="7"/>
        <v>FY2022/23_FC1b_Horizon Power EIRL2</v>
      </c>
      <c r="E500" s="164">
        <f>IF(ISNUMBER(Table4_1[[#This Row],[Value]]),Table4_1[[#This Row],[Value]],IF(ISNUMBER(Table4_1[[#This Row],[$ Value]]),Table4_1[[#This Row],[$ Value]],Table4_1[[#This Row],[% Value]]))</f>
        <v>0</v>
      </c>
      <c r="G500" s="238">
        <v>45107</v>
      </c>
      <c r="H500">
        <v>4</v>
      </c>
      <c r="I500" t="s">
        <v>188</v>
      </c>
      <c r="J500" t="s">
        <v>195</v>
      </c>
      <c r="K500" t="s">
        <v>208</v>
      </c>
      <c r="L500" t="s">
        <v>209</v>
      </c>
      <c r="M500" t="s">
        <v>47</v>
      </c>
      <c r="N500" t="s">
        <v>419</v>
      </c>
      <c r="O500" t="s">
        <v>211</v>
      </c>
      <c r="P500"/>
      <c r="Q500"/>
      <c r="R500"/>
      <c r="S500" t="s">
        <v>929</v>
      </c>
    </row>
    <row r="501" spans="1:19" hidden="1" x14ac:dyDescent="0.2">
      <c r="A501" s="162" t="str">
        <f>"FY"&amp;(YEAR(Table4_1[[#This Row],[Date]])-1)&amp;"/"&amp;(YEAR(Table4_1[[#This Row],[Date]])-2000)</f>
        <v>FY2023/24</v>
      </c>
      <c r="B501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501" s="162" t="str">
        <f>Table4_1[[#This Row],[Licensee]]&amp;" "&amp;Table4_1[[#This Row],[Licence]]</f>
        <v>Horizon Power EIRL2</v>
      </c>
      <c r="D501" s="162" t="str">
        <f t="shared" si="7"/>
        <v>FY2023/24_FC1b_Horizon Power EIRL2</v>
      </c>
      <c r="E501" s="164">
        <f>IF(ISNUMBER(Table4_1[[#This Row],[Value]]),Table4_1[[#This Row],[Value]],IF(ISNUMBER(Table4_1[[#This Row],[$ Value]]),Table4_1[[#This Row],[$ Value]],Table4_1[[#This Row],[% Value]]))</f>
        <v>0</v>
      </c>
      <c r="G501" s="238">
        <v>45473</v>
      </c>
      <c r="H501">
        <v>4</v>
      </c>
      <c r="I501" t="s">
        <v>188</v>
      </c>
      <c r="J501" t="s">
        <v>195</v>
      </c>
      <c r="K501" t="s">
        <v>208</v>
      </c>
      <c r="L501" t="s">
        <v>209</v>
      </c>
      <c r="M501" t="s">
        <v>47</v>
      </c>
      <c r="N501" t="s">
        <v>419</v>
      </c>
      <c r="O501" t="s">
        <v>211</v>
      </c>
      <c r="P501"/>
      <c r="Q501"/>
      <c r="R501"/>
      <c r="S501" t="s">
        <v>929</v>
      </c>
    </row>
    <row r="502" spans="1:19" hidden="1" x14ac:dyDescent="0.2">
      <c r="A502" s="162" t="str">
        <f>"FY"&amp;(YEAR(Table4_1[[#This Row],[Date]])-1)&amp;"/"&amp;(YEAR(Table4_1[[#This Row],[Date]])-2000)</f>
        <v>FY2013/14</v>
      </c>
      <c r="B502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2" s="162" t="str">
        <f>Table4_1[[#This Row],[Licensee]]&amp;" "&amp;Table4_1[[#This Row],[Licence]]</f>
        <v>Horizon Power EIRL2</v>
      </c>
      <c r="D502" s="162" t="str">
        <f t="shared" si="7"/>
        <v>FY2013/14_FC1c_Horizon Power EIRL2</v>
      </c>
      <c r="E502" s="164">
        <f>IF(ISNUMBER(Table4_1[[#This Row],[Value]]),Table4_1[[#This Row],[Value]],IF(ISNUMBER(Table4_1[[#This Row],[$ Value]]),Table4_1[[#This Row],[$ Value]],Table4_1[[#This Row],[% Value]]))</f>
        <v>509.68</v>
      </c>
      <c r="G502" s="238">
        <v>41820</v>
      </c>
      <c r="H502">
        <v>4</v>
      </c>
      <c r="I502" t="s">
        <v>188</v>
      </c>
      <c r="J502" t="s">
        <v>195</v>
      </c>
      <c r="K502" t="s">
        <v>208</v>
      </c>
      <c r="L502" t="s">
        <v>209</v>
      </c>
      <c r="M502" t="s">
        <v>48</v>
      </c>
      <c r="N502" t="s">
        <v>291</v>
      </c>
      <c r="O502" t="s">
        <v>211</v>
      </c>
      <c r="P502">
        <v>509.68</v>
      </c>
      <c r="Q502"/>
      <c r="R502"/>
      <c r="S502" t="s">
        <v>929</v>
      </c>
    </row>
    <row r="503" spans="1:19" hidden="1" x14ac:dyDescent="0.2">
      <c r="A503" s="162" t="str">
        <f>"FY"&amp;(YEAR(Table4_1[[#This Row],[Date]])-1)&amp;"/"&amp;(YEAR(Table4_1[[#This Row],[Date]])-2000)</f>
        <v>FY2014/15</v>
      </c>
      <c r="B503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3" s="162" t="str">
        <f>Table4_1[[#This Row],[Licensee]]&amp;" "&amp;Table4_1[[#This Row],[Licence]]</f>
        <v>Horizon Power EIRL2</v>
      </c>
      <c r="D503" s="162" t="str">
        <f t="shared" si="7"/>
        <v>FY2014/15_FC1c_Horizon Power EIRL2</v>
      </c>
      <c r="E503" s="164">
        <f>IF(ISNUMBER(Table4_1[[#This Row],[Value]]),Table4_1[[#This Row],[Value]],IF(ISNUMBER(Table4_1[[#This Row],[$ Value]]),Table4_1[[#This Row],[$ Value]],Table4_1[[#This Row],[% Value]]))</f>
        <v>85</v>
      </c>
      <c r="G503" s="238">
        <v>42185</v>
      </c>
      <c r="H503">
        <v>4</v>
      </c>
      <c r="I503" t="s">
        <v>188</v>
      </c>
      <c r="J503" t="s">
        <v>195</v>
      </c>
      <c r="K503" t="s">
        <v>208</v>
      </c>
      <c r="L503" t="s">
        <v>209</v>
      </c>
      <c r="M503" t="s">
        <v>48</v>
      </c>
      <c r="N503" t="s">
        <v>291</v>
      </c>
      <c r="O503" t="s">
        <v>211</v>
      </c>
      <c r="P503">
        <v>85</v>
      </c>
      <c r="Q503"/>
      <c r="R503"/>
      <c r="S503" t="s">
        <v>929</v>
      </c>
    </row>
    <row r="504" spans="1:19" hidden="1" x14ac:dyDescent="0.2">
      <c r="A504" s="162" t="str">
        <f>"FY"&amp;(YEAR(Table4_1[[#This Row],[Date]])-1)&amp;"/"&amp;(YEAR(Table4_1[[#This Row],[Date]])-2000)</f>
        <v>FY2015/16</v>
      </c>
      <c r="B504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4" s="162" t="str">
        <f>Table4_1[[#This Row],[Licensee]]&amp;" "&amp;Table4_1[[#This Row],[Licence]]</f>
        <v>Horizon Power EIRL2</v>
      </c>
      <c r="D504" s="162" t="str">
        <f t="shared" si="7"/>
        <v>FY2015/16_FC1c_Horizon Power EIRL2</v>
      </c>
      <c r="E504" s="164">
        <f>IF(ISNUMBER(Table4_1[[#This Row],[Value]]),Table4_1[[#This Row],[Value]],IF(ISNUMBER(Table4_1[[#This Row],[$ Value]]),Table4_1[[#This Row],[$ Value]],Table4_1[[#This Row],[% Value]]))</f>
        <v>37.4</v>
      </c>
      <c r="G504" s="238">
        <v>42551</v>
      </c>
      <c r="H504">
        <v>4</v>
      </c>
      <c r="I504" t="s">
        <v>188</v>
      </c>
      <c r="J504" t="s">
        <v>195</v>
      </c>
      <c r="K504" t="s">
        <v>208</v>
      </c>
      <c r="L504" t="s">
        <v>209</v>
      </c>
      <c r="M504" t="s">
        <v>48</v>
      </c>
      <c r="N504" t="s">
        <v>291</v>
      </c>
      <c r="O504" t="s">
        <v>211</v>
      </c>
      <c r="P504">
        <v>37.4</v>
      </c>
      <c r="Q504"/>
      <c r="R504"/>
      <c r="S504" t="s">
        <v>929</v>
      </c>
    </row>
    <row r="505" spans="1:19" hidden="1" x14ac:dyDescent="0.2">
      <c r="A505" s="162" t="str">
        <f>"FY"&amp;(YEAR(Table4_1[[#This Row],[Date]])-1)&amp;"/"&amp;(YEAR(Table4_1[[#This Row],[Date]])-2000)</f>
        <v>FY2016/17</v>
      </c>
      <c r="B505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5" s="162" t="str">
        <f>Table4_1[[#This Row],[Licensee]]&amp;" "&amp;Table4_1[[#This Row],[Licence]]</f>
        <v>Horizon Power EIRL2</v>
      </c>
      <c r="D505" s="162" t="str">
        <f t="shared" si="7"/>
        <v>FY2016/17_FC1c_Horizon Power EIRL2</v>
      </c>
      <c r="E505" s="164">
        <f>IF(ISNUMBER(Table4_1[[#This Row],[Value]]),Table4_1[[#This Row],[Value]],IF(ISNUMBER(Table4_1[[#This Row],[$ Value]]),Table4_1[[#This Row],[$ Value]],Table4_1[[#This Row],[% Value]]))</f>
        <v>2.4</v>
      </c>
      <c r="G505" s="238">
        <v>42916</v>
      </c>
      <c r="H505">
        <v>4</v>
      </c>
      <c r="I505" t="s">
        <v>188</v>
      </c>
      <c r="J505" t="s">
        <v>195</v>
      </c>
      <c r="K505" t="s">
        <v>208</v>
      </c>
      <c r="L505" t="s">
        <v>209</v>
      </c>
      <c r="M505" t="s">
        <v>48</v>
      </c>
      <c r="N505" t="s">
        <v>291</v>
      </c>
      <c r="O505" t="s">
        <v>211</v>
      </c>
      <c r="P505">
        <v>2.4</v>
      </c>
      <c r="Q505"/>
      <c r="R505"/>
      <c r="S505" t="s">
        <v>929</v>
      </c>
    </row>
    <row r="506" spans="1:19" hidden="1" x14ac:dyDescent="0.2">
      <c r="A506" s="162" t="str">
        <f>"FY"&amp;(YEAR(Table4_1[[#This Row],[Date]])-1)&amp;"/"&amp;(YEAR(Table4_1[[#This Row],[Date]])-2000)</f>
        <v>FY2017/18</v>
      </c>
      <c r="B506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6" s="162" t="str">
        <f>Table4_1[[#This Row],[Licensee]]&amp;" "&amp;Table4_1[[#This Row],[Licence]]</f>
        <v>Horizon Power EIRL2</v>
      </c>
      <c r="D506" s="162" t="str">
        <f t="shared" si="7"/>
        <v>FY2017/18_FC1c_Horizon Power EIRL2</v>
      </c>
      <c r="E506" s="164">
        <f>IF(ISNUMBER(Table4_1[[#This Row],[Value]]),Table4_1[[#This Row],[Value]],IF(ISNUMBER(Table4_1[[#This Row],[$ Value]]),Table4_1[[#This Row],[$ Value]],Table4_1[[#This Row],[% Value]]))</f>
        <v>62</v>
      </c>
      <c r="G506" s="238">
        <v>43281</v>
      </c>
      <c r="H506">
        <v>4</v>
      </c>
      <c r="I506" t="s">
        <v>188</v>
      </c>
      <c r="J506" t="s">
        <v>195</v>
      </c>
      <c r="K506" t="s">
        <v>208</v>
      </c>
      <c r="L506" t="s">
        <v>209</v>
      </c>
      <c r="M506" t="s">
        <v>48</v>
      </c>
      <c r="N506" t="s">
        <v>291</v>
      </c>
      <c r="O506" t="s">
        <v>211</v>
      </c>
      <c r="P506">
        <v>62</v>
      </c>
      <c r="Q506"/>
      <c r="R506"/>
      <c r="S506" t="s">
        <v>929</v>
      </c>
    </row>
    <row r="507" spans="1:19" hidden="1" x14ac:dyDescent="0.2">
      <c r="A507" s="162" t="str">
        <f>"FY"&amp;(YEAR(Table4_1[[#This Row],[Date]])-1)&amp;"/"&amp;(YEAR(Table4_1[[#This Row],[Date]])-2000)</f>
        <v>FY2018/19</v>
      </c>
      <c r="B507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7" s="162" t="str">
        <f>Table4_1[[#This Row],[Licensee]]&amp;" "&amp;Table4_1[[#This Row],[Licence]]</f>
        <v>Horizon Power EIRL2</v>
      </c>
      <c r="D507" s="162" t="str">
        <f t="shared" si="7"/>
        <v>FY2018/19_FC1c_Horizon Power EIRL2</v>
      </c>
      <c r="E507" s="164">
        <f>IF(ISNUMBER(Table4_1[[#This Row],[Value]]),Table4_1[[#This Row],[Value]],IF(ISNUMBER(Table4_1[[#This Row],[$ Value]]),Table4_1[[#This Row],[$ Value]],Table4_1[[#This Row],[% Value]]))</f>
        <v>38.299999999999997</v>
      </c>
      <c r="G507" s="238">
        <v>43646</v>
      </c>
      <c r="H507">
        <v>4</v>
      </c>
      <c r="I507" t="s">
        <v>188</v>
      </c>
      <c r="J507" t="s">
        <v>195</v>
      </c>
      <c r="K507" t="s">
        <v>208</v>
      </c>
      <c r="L507" t="s">
        <v>209</v>
      </c>
      <c r="M507" t="s">
        <v>48</v>
      </c>
      <c r="N507" t="s">
        <v>291</v>
      </c>
      <c r="O507" t="s">
        <v>211</v>
      </c>
      <c r="P507">
        <v>38.299999999999997</v>
      </c>
      <c r="Q507"/>
      <c r="R507"/>
      <c r="S507" t="s">
        <v>929</v>
      </c>
    </row>
    <row r="508" spans="1:19" hidden="1" x14ac:dyDescent="0.2">
      <c r="A508" s="162" t="str">
        <f>"FY"&amp;(YEAR(Table4_1[[#This Row],[Date]])-1)&amp;"/"&amp;(YEAR(Table4_1[[#This Row],[Date]])-2000)</f>
        <v>FY2019/20</v>
      </c>
      <c r="B508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8" s="162" t="str">
        <f>Table4_1[[#This Row],[Licensee]]&amp;" "&amp;Table4_1[[#This Row],[Licence]]</f>
        <v>Horizon Power EIRL2</v>
      </c>
      <c r="D508" s="162" t="str">
        <f t="shared" si="7"/>
        <v>FY2019/20_FC1c_Horizon Power EIRL2</v>
      </c>
      <c r="E508" s="164">
        <f>IF(ISNUMBER(Table4_1[[#This Row],[Value]]),Table4_1[[#This Row],[Value]],IF(ISNUMBER(Table4_1[[#This Row],[$ Value]]),Table4_1[[#This Row],[$ Value]],Table4_1[[#This Row],[% Value]]))</f>
        <v>200</v>
      </c>
      <c r="G508" s="238">
        <v>44012</v>
      </c>
      <c r="H508">
        <v>4</v>
      </c>
      <c r="I508" t="s">
        <v>188</v>
      </c>
      <c r="J508" t="s">
        <v>195</v>
      </c>
      <c r="K508" t="s">
        <v>208</v>
      </c>
      <c r="L508" t="s">
        <v>209</v>
      </c>
      <c r="M508" t="s">
        <v>48</v>
      </c>
      <c r="N508" t="s">
        <v>291</v>
      </c>
      <c r="O508" t="s">
        <v>211</v>
      </c>
      <c r="P508">
        <v>200</v>
      </c>
      <c r="Q508"/>
      <c r="R508"/>
      <c r="S508" t="s">
        <v>929</v>
      </c>
    </row>
    <row r="509" spans="1:19" hidden="1" x14ac:dyDescent="0.2">
      <c r="A509" s="162" t="str">
        <f>"FY"&amp;(YEAR(Table4_1[[#This Row],[Date]])-1)&amp;"/"&amp;(YEAR(Table4_1[[#This Row],[Date]])-2000)</f>
        <v>FY2020/21</v>
      </c>
      <c r="B509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09" s="162" t="str">
        <f>Table4_1[[#This Row],[Licensee]]&amp;" "&amp;Table4_1[[#This Row],[Licence]]</f>
        <v>Horizon Power EIRL2</v>
      </c>
      <c r="D509" s="162" t="str">
        <f t="shared" si="7"/>
        <v>FY2020/21_FC1c_Horizon Power EIRL2</v>
      </c>
      <c r="E509" s="164">
        <f>IF(ISNUMBER(Table4_1[[#This Row],[Value]]),Table4_1[[#This Row],[Value]],IF(ISNUMBER(Table4_1[[#This Row],[$ Value]]),Table4_1[[#This Row],[$ Value]],Table4_1[[#This Row],[% Value]]))</f>
        <v>85.5</v>
      </c>
      <c r="G509" s="238">
        <v>44377</v>
      </c>
      <c r="H509">
        <v>4</v>
      </c>
      <c r="I509" t="s">
        <v>188</v>
      </c>
      <c r="J509" t="s">
        <v>195</v>
      </c>
      <c r="K509" t="s">
        <v>208</v>
      </c>
      <c r="L509" t="s">
        <v>209</v>
      </c>
      <c r="M509" t="s">
        <v>48</v>
      </c>
      <c r="N509" t="s">
        <v>291</v>
      </c>
      <c r="O509" t="s">
        <v>211</v>
      </c>
      <c r="P509">
        <v>85.5</v>
      </c>
      <c r="Q509"/>
      <c r="R509"/>
      <c r="S509" t="s">
        <v>929</v>
      </c>
    </row>
    <row r="510" spans="1:19" hidden="1" x14ac:dyDescent="0.2">
      <c r="A510" s="162" t="str">
        <f>"FY"&amp;(YEAR(Table4_1[[#This Row],[Date]])-1)&amp;"/"&amp;(YEAR(Table4_1[[#This Row],[Date]])-2000)</f>
        <v>FY2021/22</v>
      </c>
      <c r="B510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10" s="162" t="str">
        <f>Table4_1[[#This Row],[Licensee]]&amp;" "&amp;Table4_1[[#This Row],[Licence]]</f>
        <v>Horizon Power EIRL2</v>
      </c>
      <c r="D510" s="162" t="str">
        <f t="shared" si="7"/>
        <v>FY2021/22_FC1c_Horizon Power EIRL2</v>
      </c>
      <c r="E510" s="164">
        <f>IF(ISNUMBER(Table4_1[[#This Row],[Value]]),Table4_1[[#This Row],[Value]],IF(ISNUMBER(Table4_1[[#This Row],[$ Value]]),Table4_1[[#This Row],[$ Value]],Table4_1[[#This Row],[% Value]]))</f>
        <v>53.3</v>
      </c>
      <c r="G510" s="238">
        <v>44742</v>
      </c>
      <c r="H510">
        <v>4</v>
      </c>
      <c r="I510" t="s">
        <v>188</v>
      </c>
      <c r="J510" t="s">
        <v>195</v>
      </c>
      <c r="K510" t="s">
        <v>208</v>
      </c>
      <c r="L510" t="s">
        <v>209</v>
      </c>
      <c r="M510" t="s">
        <v>48</v>
      </c>
      <c r="N510" t="s">
        <v>291</v>
      </c>
      <c r="O510" t="s">
        <v>211</v>
      </c>
      <c r="P510">
        <v>53.3</v>
      </c>
      <c r="Q510"/>
      <c r="R510"/>
      <c r="S510" t="s">
        <v>929</v>
      </c>
    </row>
    <row r="511" spans="1:19" hidden="1" x14ac:dyDescent="0.2">
      <c r="A511" s="162" t="str">
        <f>"FY"&amp;(YEAR(Table4_1[[#This Row],[Date]])-1)&amp;"/"&amp;(YEAR(Table4_1[[#This Row],[Date]])-2000)</f>
        <v>FY2022/23</v>
      </c>
      <c r="B511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11" s="162" t="str">
        <f>Table4_1[[#This Row],[Licensee]]&amp;" "&amp;Table4_1[[#This Row],[Licence]]</f>
        <v>Horizon Power EIRL2</v>
      </c>
      <c r="D511" s="162" t="str">
        <f t="shared" si="7"/>
        <v>FY2022/23_FC1c_Horizon Power EIRL2</v>
      </c>
      <c r="E511" s="164">
        <f>IF(ISNUMBER(Table4_1[[#This Row],[Value]]),Table4_1[[#This Row],[Value]],IF(ISNUMBER(Table4_1[[#This Row],[$ Value]]),Table4_1[[#This Row],[$ Value]],Table4_1[[#This Row],[% Value]]))</f>
        <v>120.3</v>
      </c>
      <c r="G511" s="238">
        <v>45107</v>
      </c>
      <c r="H511">
        <v>4</v>
      </c>
      <c r="I511" t="s">
        <v>188</v>
      </c>
      <c r="J511" t="s">
        <v>195</v>
      </c>
      <c r="K511" t="s">
        <v>208</v>
      </c>
      <c r="L511" t="s">
        <v>209</v>
      </c>
      <c r="M511" t="s">
        <v>48</v>
      </c>
      <c r="N511" t="s">
        <v>291</v>
      </c>
      <c r="O511" t="s">
        <v>211</v>
      </c>
      <c r="P511">
        <v>120.3</v>
      </c>
      <c r="Q511"/>
      <c r="R511"/>
      <c r="S511" t="s">
        <v>929</v>
      </c>
    </row>
    <row r="512" spans="1:19" hidden="1" x14ac:dyDescent="0.2">
      <c r="A512" s="162" t="str">
        <f>"FY"&amp;(YEAR(Table4_1[[#This Row],[Date]])-1)&amp;"/"&amp;(YEAR(Table4_1[[#This Row],[Date]])-2000)</f>
        <v>FY2023/24</v>
      </c>
      <c r="B512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12" s="162" t="str">
        <f>Table4_1[[#This Row],[Licensee]]&amp;" "&amp;Table4_1[[#This Row],[Licence]]</f>
        <v>Horizon Power EIRL2</v>
      </c>
      <c r="D512" s="162" t="str">
        <f t="shared" si="7"/>
        <v>FY2023/24_FC1c_Horizon Power EIRL2</v>
      </c>
      <c r="E512" s="164">
        <f>IF(ISNUMBER(Table4_1[[#This Row],[Value]]),Table4_1[[#This Row],[Value]],IF(ISNUMBER(Table4_1[[#This Row],[$ Value]]),Table4_1[[#This Row],[$ Value]],Table4_1[[#This Row],[% Value]]))</f>
        <v>479.44060050000002</v>
      </c>
      <c r="G512" s="238">
        <v>45473</v>
      </c>
      <c r="H512">
        <v>4</v>
      </c>
      <c r="I512" t="s">
        <v>188</v>
      </c>
      <c r="J512" t="s">
        <v>195</v>
      </c>
      <c r="K512" t="s">
        <v>208</v>
      </c>
      <c r="L512" t="s">
        <v>209</v>
      </c>
      <c r="M512" t="s">
        <v>48</v>
      </c>
      <c r="N512" t="s">
        <v>291</v>
      </c>
      <c r="O512" t="s">
        <v>211</v>
      </c>
      <c r="P512">
        <v>479.44060050000002</v>
      </c>
      <c r="Q512"/>
      <c r="R512"/>
      <c r="S512" t="s">
        <v>929</v>
      </c>
    </row>
    <row r="513" spans="1:19" hidden="1" x14ac:dyDescent="0.2">
      <c r="A513" s="162" t="str">
        <f>"FY"&amp;(YEAR(Table4_1[[#This Row],[Date]])-1)&amp;"/"&amp;(YEAR(Table4_1[[#This Row],[Date]])-2000)</f>
        <v>FY2024/25</v>
      </c>
      <c r="B513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513" s="162" t="str">
        <f>Table4_1[[#This Row],[Licensee]]&amp;" "&amp;Table4_1[[#This Row],[Licence]]</f>
        <v>Horizon Power EIRL2</v>
      </c>
      <c r="D513" s="162" t="str">
        <f t="shared" si="7"/>
        <v>FY2024/25_FC1c_Horizon Power EIRL2</v>
      </c>
      <c r="E513" s="164">
        <f>IF(ISNUMBER(Table4_1[[#This Row],[Value]]),Table4_1[[#This Row],[Value]],IF(ISNUMBER(Table4_1[[#This Row],[$ Value]]),Table4_1[[#This Row],[$ Value]],Table4_1[[#This Row],[% Value]]))</f>
        <v>225.9252941</v>
      </c>
      <c r="G513" s="238">
        <v>45838</v>
      </c>
      <c r="H513">
        <v>4</v>
      </c>
      <c r="I513" t="s">
        <v>188</v>
      </c>
      <c r="J513" t="s">
        <v>195</v>
      </c>
      <c r="K513" t="s">
        <v>208</v>
      </c>
      <c r="L513" t="s">
        <v>209</v>
      </c>
      <c r="M513" t="s">
        <v>48</v>
      </c>
      <c r="N513" t="s">
        <v>291</v>
      </c>
      <c r="O513" t="s">
        <v>211</v>
      </c>
      <c r="P513">
        <v>225.9252941</v>
      </c>
      <c r="Q513"/>
      <c r="R513"/>
      <c r="S513" t="s">
        <v>929</v>
      </c>
    </row>
    <row r="514" spans="1:19" hidden="1" x14ac:dyDescent="0.2">
      <c r="A514" s="162" t="str">
        <f>"FY"&amp;(YEAR(Table4_1[[#This Row],[Date]])-1)&amp;"/"&amp;(YEAR(Table4_1[[#This Row],[Date]])-2000)</f>
        <v>FY2013/14</v>
      </c>
      <c r="B514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4" s="162" t="str">
        <f>Table4_1[[#This Row],[Licensee]]&amp;" "&amp;Table4_1[[#This Row],[Licence]]</f>
        <v>Horizon Power EIRL2</v>
      </c>
      <c r="D514" s="162" t="str">
        <f t="shared" si="7"/>
        <v>FY2013/14_FC1d_Horizon Power EIRL2</v>
      </c>
      <c r="E514" s="164">
        <f>IF(ISNUMBER(Table4_1[[#This Row],[Value]]),Table4_1[[#This Row],[Value]],IF(ISNUMBER(Table4_1[[#This Row],[$ Value]]),Table4_1[[#This Row],[$ Value]],Table4_1[[#This Row],[% Value]]))</f>
        <v>289.64</v>
      </c>
      <c r="G514" s="238">
        <v>41820</v>
      </c>
      <c r="H514">
        <v>4</v>
      </c>
      <c r="I514" t="s">
        <v>188</v>
      </c>
      <c r="J514" t="s">
        <v>195</v>
      </c>
      <c r="K514" t="s">
        <v>208</v>
      </c>
      <c r="L514" t="s">
        <v>209</v>
      </c>
      <c r="M514" t="s">
        <v>49</v>
      </c>
      <c r="N514" t="s">
        <v>425</v>
      </c>
      <c r="O514" t="s">
        <v>211</v>
      </c>
      <c r="P514">
        <v>289.64</v>
      </c>
      <c r="Q514"/>
      <c r="R514"/>
      <c r="S514" t="s">
        <v>929</v>
      </c>
    </row>
    <row r="515" spans="1:19" hidden="1" x14ac:dyDescent="0.2">
      <c r="A515" s="162" t="str">
        <f>"FY"&amp;(YEAR(Table4_1[[#This Row],[Date]])-1)&amp;"/"&amp;(YEAR(Table4_1[[#This Row],[Date]])-2000)</f>
        <v>FY2014/15</v>
      </c>
      <c r="B515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5" s="162" t="str">
        <f>Table4_1[[#This Row],[Licensee]]&amp;" "&amp;Table4_1[[#This Row],[Licence]]</f>
        <v>Horizon Power EIRL2</v>
      </c>
      <c r="D515" s="162" t="str">
        <f t="shared" ref="D515:D578" si="8">A515&amp;"_"&amp;B515&amp;"_"&amp;C515</f>
        <v>FY2014/15_FC1d_Horizon Power EIRL2</v>
      </c>
      <c r="E515" s="164">
        <f>IF(ISNUMBER(Table4_1[[#This Row],[Value]]),Table4_1[[#This Row],[Value]],IF(ISNUMBER(Table4_1[[#This Row],[$ Value]]),Table4_1[[#This Row],[$ Value]],Table4_1[[#This Row],[% Value]]))</f>
        <v>568</v>
      </c>
      <c r="G515" s="238">
        <v>42185</v>
      </c>
      <c r="H515">
        <v>4</v>
      </c>
      <c r="I515" t="s">
        <v>188</v>
      </c>
      <c r="J515" t="s">
        <v>195</v>
      </c>
      <c r="K515" t="s">
        <v>208</v>
      </c>
      <c r="L515" t="s">
        <v>209</v>
      </c>
      <c r="M515" t="s">
        <v>49</v>
      </c>
      <c r="N515" t="s">
        <v>425</v>
      </c>
      <c r="O515" t="s">
        <v>211</v>
      </c>
      <c r="P515">
        <v>568</v>
      </c>
      <c r="Q515"/>
      <c r="R515"/>
      <c r="S515" t="s">
        <v>929</v>
      </c>
    </row>
    <row r="516" spans="1:19" hidden="1" x14ac:dyDescent="0.2">
      <c r="A516" s="162" t="str">
        <f>"FY"&amp;(YEAR(Table4_1[[#This Row],[Date]])-1)&amp;"/"&amp;(YEAR(Table4_1[[#This Row],[Date]])-2000)</f>
        <v>FY2015/16</v>
      </c>
      <c r="B516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6" s="162" t="str">
        <f>Table4_1[[#This Row],[Licensee]]&amp;" "&amp;Table4_1[[#This Row],[Licence]]</f>
        <v>Horizon Power EIRL2</v>
      </c>
      <c r="D516" s="162" t="str">
        <f t="shared" si="8"/>
        <v>FY2015/16_FC1d_Horizon Power EIRL2</v>
      </c>
      <c r="E516" s="164">
        <f>IF(ISNUMBER(Table4_1[[#This Row],[Value]]),Table4_1[[#This Row],[Value]],IF(ISNUMBER(Table4_1[[#This Row],[$ Value]]),Table4_1[[#This Row],[$ Value]],Table4_1[[#This Row],[% Value]]))</f>
        <v>247.1</v>
      </c>
      <c r="G516" s="238">
        <v>42551</v>
      </c>
      <c r="H516">
        <v>4</v>
      </c>
      <c r="I516" t="s">
        <v>188</v>
      </c>
      <c r="J516" t="s">
        <v>195</v>
      </c>
      <c r="K516" t="s">
        <v>208</v>
      </c>
      <c r="L516" t="s">
        <v>209</v>
      </c>
      <c r="M516" t="s">
        <v>49</v>
      </c>
      <c r="N516" t="s">
        <v>425</v>
      </c>
      <c r="O516" t="s">
        <v>211</v>
      </c>
      <c r="P516">
        <v>247.1</v>
      </c>
      <c r="Q516"/>
      <c r="R516"/>
      <c r="S516" t="s">
        <v>929</v>
      </c>
    </row>
    <row r="517" spans="1:19" hidden="1" x14ac:dyDescent="0.2">
      <c r="A517" s="162" t="str">
        <f>"FY"&amp;(YEAR(Table4_1[[#This Row],[Date]])-1)&amp;"/"&amp;(YEAR(Table4_1[[#This Row],[Date]])-2000)</f>
        <v>FY2016/17</v>
      </c>
      <c r="B517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7" s="162" t="str">
        <f>Table4_1[[#This Row],[Licensee]]&amp;" "&amp;Table4_1[[#This Row],[Licence]]</f>
        <v>Horizon Power EIRL2</v>
      </c>
      <c r="D517" s="162" t="str">
        <f t="shared" si="8"/>
        <v>FY2016/17_FC1d_Horizon Power EIRL2</v>
      </c>
      <c r="E517" s="164">
        <f>IF(ISNUMBER(Table4_1[[#This Row],[Value]]),Table4_1[[#This Row],[Value]],IF(ISNUMBER(Table4_1[[#This Row],[$ Value]]),Table4_1[[#This Row],[$ Value]],Table4_1[[#This Row],[% Value]]))</f>
        <v>209.3</v>
      </c>
      <c r="G517" s="238">
        <v>42916</v>
      </c>
      <c r="H517">
        <v>4</v>
      </c>
      <c r="I517" t="s">
        <v>188</v>
      </c>
      <c r="J517" t="s">
        <v>195</v>
      </c>
      <c r="K517" t="s">
        <v>208</v>
      </c>
      <c r="L517" t="s">
        <v>209</v>
      </c>
      <c r="M517" t="s">
        <v>49</v>
      </c>
      <c r="N517" t="s">
        <v>425</v>
      </c>
      <c r="O517" t="s">
        <v>211</v>
      </c>
      <c r="P517">
        <v>209.3</v>
      </c>
      <c r="Q517"/>
      <c r="R517"/>
      <c r="S517" t="s">
        <v>929</v>
      </c>
    </row>
    <row r="518" spans="1:19" hidden="1" x14ac:dyDescent="0.2">
      <c r="A518" s="162" t="str">
        <f>"FY"&amp;(YEAR(Table4_1[[#This Row],[Date]])-1)&amp;"/"&amp;(YEAR(Table4_1[[#This Row],[Date]])-2000)</f>
        <v>FY2017/18</v>
      </c>
      <c r="B518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8" s="162" t="str">
        <f>Table4_1[[#This Row],[Licensee]]&amp;" "&amp;Table4_1[[#This Row],[Licence]]</f>
        <v>Horizon Power EIRL2</v>
      </c>
      <c r="D518" s="162" t="str">
        <f t="shared" si="8"/>
        <v>FY2017/18_FC1d_Horizon Power EIRL2</v>
      </c>
      <c r="E518" s="164">
        <f>IF(ISNUMBER(Table4_1[[#This Row],[Value]]),Table4_1[[#This Row],[Value]],IF(ISNUMBER(Table4_1[[#This Row],[$ Value]]),Table4_1[[#This Row],[$ Value]],Table4_1[[#This Row],[% Value]]))</f>
        <v>111</v>
      </c>
      <c r="G518" s="238">
        <v>43281</v>
      </c>
      <c r="H518">
        <v>4</v>
      </c>
      <c r="I518" t="s">
        <v>188</v>
      </c>
      <c r="J518" t="s">
        <v>195</v>
      </c>
      <c r="K518" t="s">
        <v>208</v>
      </c>
      <c r="L518" t="s">
        <v>209</v>
      </c>
      <c r="M518" t="s">
        <v>49</v>
      </c>
      <c r="N518" t="s">
        <v>425</v>
      </c>
      <c r="O518" t="s">
        <v>211</v>
      </c>
      <c r="P518">
        <v>111</v>
      </c>
      <c r="Q518"/>
      <c r="R518"/>
      <c r="S518" t="s">
        <v>929</v>
      </c>
    </row>
    <row r="519" spans="1:19" hidden="1" x14ac:dyDescent="0.2">
      <c r="A519" s="162" t="str">
        <f>"FY"&amp;(YEAR(Table4_1[[#This Row],[Date]])-1)&amp;"/"&amp;(YEAR(Table4_1[[#This Row],[Date]])-2000)</f>
        <v>FY2018/19</v>
      </c>
      <c r="B519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19" s="162" t="str">
        <f>Table4_1[[#This Row],[Licensee]]&amp;" "&amp;Table4_1[[#This Row],[Licence]]</f>
        <v>Horizon Power EIRL2</v>
      </c>
      <c r="D519" s="162" t="str">
        <f t="shared" si="8"/>
        <v>FY2018/19_FC1d_Horizon Power EIRL2</v>
      </c>
      <c r="E519" s="164">
        <f>IF(ISNUMBER(Table4_1[[#This Row],[Value]]),Table4_1[[#This Row],[Value]],IF(ISNUMBER(Table4_1[[#This Row],[$ Value]]),Table4_1[[#This Row],[$ Value]],Table4_1[[#This Row],[% Value]]))</f>
        <v>232.7</v>
      </c>
      <c r="G519" s="238">
        <v>43646</v>
      </c>
      <c r="H519">
        <v>4</v>
      </c>
      <c r="I519" t="s">
        <v>188</v>
      </c>
      <c r="J519" t="s">
        <v>195</v>
      </c>
      <c r="K519" t="s">
        <v>208</v>
      </c>
      <c r="L519" t="s">
        <v>209</v>
      </c>
      <c r="M519" t="s">
        <v>49</v>
      </c>
      <c r="N519" t="s">
        <v>425</v>
      </c>
      <c r="O519" t="s">
        <v>211</v>
      </c>
      <c r="P519">
        <v>232.7</v>
      </c>
      <c r="Q519"/>
      <c r="R519"/>
      <c r="S519" t="s">
        <v>929</v>
      </c>
    </row>
    <row r="520" spans="1:19" hidden="1" x14ac:dyDescent="0.2">
      <c r="A520" s="162" t="str">
        <f>"FY"&amp;(YEAR(Table4_1[[#This Row],[Date]])-1)&amp;"/"&amp;(YEAR(Table4_1[[#This Row],[Date]])-2000)</f>
        <v>FY2019/20</v>
      </c>
      <c r="B520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0" s="162" t="str">
        <f>Table4_1[[#This Row],[Licensee]]&amp;" "&amp;Table4_1[[#This Row],[Licence]]</f>
        <v>Horizon Power EIRL2</v>
      </c>
      <c r="D520" s="162" t="str">
        <f t="shared" si="8"/>
        <v>FY2019/20_FC1d_Horizon Power EIRL2</v>
      </c>
      <c r="E520" s="164">
        <f>IF(ISNUMBER(Table4_1[[#This Row],[Value]]),Table4_1[[#This Row],[Value]],IF(ISNUMBER(Table4_1[[#This Row],[$ Value]]),Table4_1[[#This Row],[$ Value]],Table4_1[[#This Row],[% Value]]))</f>
        <v>309</v>
      </c>
      <c r="G520" s="238">
        <v>44012</v>
      </c>
      <c r="H520">
        <v>4</v>
      </c>
      <c r="I520" t="s">
        <v>188</v>
      </c>
      <c r="J520" t="s">
        <v>195</v>
      </c>
      <c r="K520" t="s">
        <v>208</v>
      </c>
      <c r="L520" t="s">
        <v>209</v>
      </c>
      <c r="M520" t="s">
        <v>49</v>
      </c>
      <c r="N520" t="s">
        <v>425</v>
      </c>
      <c r="O520" t="s">
        <v>211</v>
      </c>
      <c r="P520">
        <v>309</v>
      </c>
      <c r="Q520"/>
      <c r="R520"/>
      <c r="S520" t="s">
        <v>929</v>
      </c>
    </row>
    <row r="521" spans="1:19" hidden="1" x14ac:dyDescent="0.2">
      <c r="A521" s="162" t="str">
        <f>"FY"&amp;(YEAR(Table4_1[[#This Row],[Date]])-1)&amp;"/"&amp;(YEAR(Table4_1[[#This Row],[Date]])-2000)</f>
        <v>FY2020/21</v>
      </c>
      <c r="B521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1" s="162" t="str">
        <f>Table4_1[[#This Row],[Licensee]]&amp;" "&amp;Table4_1[[#This Row],[Licence]]</f>
        <v>Horizon Power EIRL2</v>
      </c>
      <c r="D521" s="162" t="str">
        <f t="shared" si="8"/>
        <v>FY2020/21_FC1d_Horizon Power EIRL2</v>
      </c>
      <c r="E521" s="164">
        <f>IF(ISNUMBER(Table4_1[[#This Row],[Value]]),Table4_1[[#This Row],[Value]],IF(ISNUMBER(Table4_1[[#This Row],[$ Value]]),Table4_1[[#This Row],[$ Value]],Table4_1[[#This Row],[% Value]]))</f>
        <v>214.6</v>
      </c>
      <c r="G521" s="238">
        <v>44377</v>
      </c>
      <c r="H521">
        <v>4</v>
      </c>
      <c r="I521" t="s">
        <v>188</v>
      </c>
      <c r="J521" t="s">
        <v>195</v>
      </c>
      <c r="K521" t="s">
        <v>208</v>
      </c>
      <c r="L521" t="s">
        <v>209</v>
      </c>
      <c r="M521" t="s">
        <v>49</v>
      </c>
      <c r="N521" t="s">
        <v>425</v>
      </c>
      <c r="O521" t="s">
        <v>211</v>
      </c>
      <c r="P521">
        <v>214.6</v>
      </c>
      <c r="Q521"/>
      <c r="R521"/>
      <c r="S521" t="s">
        <v>929</v>
      </c>
    </row>
    <row r="522" spans="1:19" hidden="1" x14ac:dyDescent="0.2">
      <c r="A522" s="162" t="str">
        <f>"FY"&amp;(YEAR(Table4_1[[#This Row],[Date]])-1)&amp;"/"&amp;(YEAR(Table4_1[[#This Row],[Date]])-2000)</f>
        <v>FY2021/22</v>
      </c>
      <c r="B522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2" s="162" t="str">
        <f>Table4_1[[#This Row],[Licensee]]&amp;" "&amp;Table4_1[[#This Row],[Licence]]</f>
        <v>Horizon Power EIRL2</v>
      </c>
      <c r="D522" s="162" t="str">
        <f t="shared" si="8"/>
        <v>FY2021/22_FC1d_Horizon Power EIRL2</v>
      </c>
      <c r="E522" s="164">
        <f>IF(ISNUMBER(Table4_1[[#This Row],[Value]]),Table4_1[[#This Row],[Value]],IF(ISNUMBER(Table4_1[[#This Row],[$ Value]]),Table4_1[[#This Row],[$ Value]],Table4_1[[#This Row],[% Value]]))</f>
        <v>220.4</v>
      </c>
      <c r="G522" s="238">
        <v>44742</v>
      </c>
      <c r="H522">
        <v>4</v>
      </c>
      <c r="I522" t="s">
        <v>188</v>
      </c>
      <c r="J522" t="s">
        <v>195</v>
      </c>
      <c r="K522" t="s">
        <v>208</v>
      </c>
      <c r="L522" t="s">
        <v>209</v>
      </c>
      <c r="M522" t="s">
        <v>49</v>
      </c>
      <c r="N522" t="s">
        <v>425</v>
      </c>
      <c r="O522" t="s">
        <v>211</v>
      </c>
      <c r="P522">
        <v>220.4</v>
      </c>
      <c r="Q522"/>
      <c r="R522"/>
      <c r="S522" t="s">
        <v>929</v>
      </c>
    </row>
    <row r="523" spans="1:19" hidden="1" x14ac:dyDescent="0.2">
      <c r="A523" s="162" t="str">
        <f>"FY"&amp;(YEAR(Table4_1[[#This Row],[Date]])-1)&amp;"/"&amp;(YEAR(Table4_1[[#This Row],[Date]])-2000)</f>
        <v>FY2022/23</v>
      </c>
      <c r="B523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3" s="162" t="str">
        <f>Table4_1[[#This Row],[Licensee]]&amp;" "&amp;Table4_1[[#This Row],[Licence]]</f>
        <v>Horizon Power EIRL2</v>
      </c>
      <c r="D523" s="162" t="str">
        <f t="shared" si="8"/>
        <v>FY2022/23_FC1d_Horizon Power EIRL2</v>
      </c>
      <c r="E523" s="164">
        <f>IF(ISNUMBER(Table4_1[[#This Row],[Value]]),Table4_1[[#This Row],[Value]],IF(ISNUMBER(Table4_1[[#This Row],[$ Value]]),Table4_1[[#This Row],[$ Value]],Table4_1[[#This Row],[% Value]]))</f>
        <v>260.7</v>
      </c>
      <c r="G523" s="238">
        <v>45107</v>
      </c>
      <c r="H523">
        <v>4</v>
      </c>
      <c r="I523" t="s">
        <v>188</v>
      </c>
      <c r="J523" t="s">
        <v>195</v>
      </c>
      <c r="K523" t="s">
        <v>208</v>
      </c>
      <c r="L523" t="s">
        <v>209</v>
      </c>
      <c r="M523" t="s">
        <v>49</v>
      </c>
      <c r="N523" t="s">
        <v>425</v>
      </c>
      <c r="O523" t="s">
        <v>211</v>
      </c>
      <c r="P523">
        <v>260.7</v>
      </c>
      <c r="Q523"/>
      <c r="R523"/>
      <c r="S523" t="s">
        <v>929</v>
      </c>
    </row>
    <row r="524" spans="1:19" hidden="1" x14ac:dyDescent="0.2">
      <c r="A524" s="162" t="str">
        <f>"FY"&amp;(YEAR(Table4_1[[#This Row],[Date]])-1)&amp;"/"&amp;(YEAR(Table4_1[[#This Row],[Date]])-2000)</f>
        <v>FY2023/24</v>
      </c>
      <c r="B524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4" s="162" t="str">
        <f>Table4_1[[#This Row],[Licensee]]&amp;" "&amp;Table4_1[[#This Row],[Licence]]</f>
        <v>Horizon Power EIRL2</v>
      </c>
      <c r="D524" s="162" t="str">
        <f t="shared" si="8"/>
        <v>FY2023/24_FC1d_Horizon Power EIRL2</v>
      </c>
      <c r="E524" s="164">
        <f>IF(ISNUMBER(Table4_1[[#This Row],[Value]]),Table4_1[[#This Row],[Value]],IF(ISNUMBER(Table4_1[[#This Row],[$ Value]]),Table4_1[[#This Row],[$ Value]],Table4_1[[#This Row],[% Value]]))</f>
        <v>158.47914850000001</v>
      </c>
      <c r="G524" s="238">
        <v>45473</v>
      </c>
      <c r="H524">
        <v>4</v>
      </c>
      <c r="I524" t="s">
        <v>188</v>
      </c>
      <c r="J524" t="s">
        <v>195</v>
      </c>
      <c r="K524" t="s">
        <v>208</v>
      </c>
      <c r="L524" t="s">
        <v>209</v>
      </c>
      <c r="M524" t="s">
        <v>49</v>
      </c>
      <c r="N524" t="s">
        <v>425</v>
      </c>
      <c r="O524" t="s">
        <v>211</v>
      </c>
      <c r="P524">
        <v>158.47914850000001</v>
      </c>
      <c r="Q524"/>
      <c r="R524"/>
      <c r="S524" t="s">
        <v>929</v>
      </c>
    </row>
    <row r="525" spans="1:19" hidden="1" x14ac:dyDescent="0.2">
      <c r="A525" s="162" t="str">
        <f>"FY"&amp;(YEAR(Table4_1[[#This Row],[Date]])-1)&amp;"/"&amp;(YEAR(Table4_1[[#This Row],[Date]])-2000)</f>
        <v>FY2024/25</v>
      </c>
      <c r="B525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525" s="162" t="str">
        <f>Table4_1[[#This Row],[Licensee]]&amp;" "&amp;Table4_1[[#This Row],[Licence]]</f>
        <v>Horizon Power EIRL2</v>
      </c>
      <c r="D525" s="162" t="str">
        <f t="shared" si="8"/>
        <v>FY2024/25_FC1d_Horizon Power EIRL2</v>
      </c>
      <c r="E525" s="164">
        <f>IF(ISNUMBER(Table4_1[[#This Row],[Value]]),Table4_1[[#This Row],[Value]],IF(ISNUMBER(Table4_1[[#This Row],[$ Value]]),Table4_1[[#This Row],[$ Value]],Table4_1[[#This Row],[% Value]]))</f>
        <v>166.49649930000001</v>
      </c>
      <c r="G525" s="238">
        <v>45838</v>
      </c>
      <c r="H525">
        <v>4</v>
      </c>
      <c r="I525" t="s">
        <v>188</v>
      </c>
      <c r="J525" t="s">
        <v>195</v>
      </c>
      <c r="K525" t="s">
        <v>208</v>
      </c>
      <c r="L525" t="s">
        <v>209</v>
      </c>
      <c r="M525" t="s">
        <v>49</v>
      </c>
      <c r="N525" t="s">
        <v>425</v>
      </c>
      <c r="O525" t="s">
        <v>211</v>
      </c>
      <c r="P525">
        <v>166.49649930000001</v>
      </c>
      <c r="Q525"/>
      <c r="R525"/>
      <c r="S525" t="s">
        <v>929</v>
      </c>
    </row>
    <row r="526" spans="1:19" hidden="1" x14ac:dyDescent="0.2">
      <c r="A526" s="162" t="str">
        <f>"FY"&amp;(YEAR(Table4_1[[#This Row],[Date]])-1)&amp;"/"&amp;(YEAR(Table4_1[[#This Row],[Date]])-2000)</f>
        <v>FY2013/14</v>
      </c>
      <c r="B526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26" s="162" t="str">
        <f>Table4_1[[#This Row],[Licensee]]&amp;" "&amp;Table4_1[[#This Row],[Licence]]</f>
        <v>Horizon Power EIRL2</v>
      </c>
      <c r="D526" s="162" t="str">
        <f t="shared" si="8"/>
        <v>FY2013/14_FC1e_Horizon Power EIRL2</v>
      </c>
      <c r="E526" s="164">
        <f>IF(ISNUMBER(Table4_1[[#This Row],[Value]]),Table4_1[[#This Row],[Value]],IF(ISNUMBER(Table4_1[[#This Row],[$ Value]]),Table4_1[[#This Row],[$ Value]],Table4_1[[#This Row],[% Value]]))</f>
        <v>819.06</v>
      </c>
      <c r="G526" s="238">
        <v>41820</v>
      </c>
      <c r="H526">
        <v>4</v>
      </c>
      <c r="I526" t="s">
        <v>188</v>
      </c>
      <c r="J526" t="s">
        <v>195</v>
      </c>
      <c r="K526" t="s">
        <v>208</v>
      </c>
      <c r="L526" t="s">
        <v>209</v>
      </c>
      <c r="M526" t="s">
        <v>50</v>
      </c>
      <c r="N526" t="s">
        <v>426</v>
      </c>
      <c r="O526" t="s">
        <v>211</v>
      </c>
      <c r="P526">
        <v>819.06</v>
      </c>
      <c r="Q526"/>
      <c r="R526"/>
      <c r="S526" t="s">
        <v>929</v>
      </c>
    </row>
    <row r="527" spans="1:19" hidden="1" x14ac:dyDescent="0.2">
      <c r="A527" s="162" t="str">
        <f>"FY"&amp;(YEAR(Table4_1[[#This Row],[Date]])-1)&amp;"/"&amp;(YEAR(Table4_1[[#This Row],[Date]])-2000)</f>
        <v>FY2014/15</v>
      </c>
      <c r="B527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27" s="162" t="str">
        <f>Table4_1[[#This Row],[Licensee]]&amp;" "&amp;Table4_1[[#This Row],[Licence]]</f>
        <v>Horizon Power EIRL2</v>
      </c>
      <c r="D527" s="162" t="str">
        <f t="shared" si="8"/>
        <v>FY2014/15_FC1e_Horizon Power EIRL2</v>
      </c>
      <c r="E527" s="164">
        <f>IF(ISNUMBER(Table4_1[[#This Row],[Value]]),Table4_1[[#This Row],[Value]],IF(ISNUMBER(Table4_1[[#This Row],[$ Value]]),Table4_1[[#This Row],[$ Value]],Table4_1[[#This Row],[% Value]]))</f>
        <v>586</v>
      </c>
      <c r="G527" s="238">
        <v>42185</v>
      </c>
      <c r="H527">
        <v>4</v>
      </c>
      <c r="I527" t="s">
        <v>188</v>
      </c>
      <c r="J527" t="s">
        <v>195</v>
      </c>
      <c r="K527" t="s">
        <v>208</v>
      </c>
      <c r="L527" t="s">
        <v>209</v>
      </c>
      <c r="M527" t="s">
        <v>50</v>
      </c>
      <c r="N527" t="s">
        <v>426</v>
      </c>
      <c r="O527" t="s">
        <v>211</v>
      </c>
      <c r="P527">
        <v>586</v>
      </c>
      <c r="Q527"/>
      <c r="R527"/>
      <c r="S527" t="s">
        <v>929</v>
      </c>
    </row>
    <row r="528" spans="1:19" hidden="1" x14ac:dyDescent="0.2">
      <c r="A528" s="162" t="str">
        <f>"FY"&amp;(YEAR(Table4_1[[#This Row],[Date]])-1)&amp;"/"&amp;(YEAR(Table4_1[[#This Row],[Date]])-2000)</f>
        <v>FY2015/16</v>
      </c>
      <c r="B528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28" s="162" t="str">
        <f>Table4_1[[#This Row],[Licensee]]&amp;" "&amp;Table4_1[[#This Row],[Licence]]</f>
        <v>Horizon Power EIRL2</v>
      </c>
      <c r="D528" s="162" t="str">
        <f t="shared" si="8"/>
        <v>FY2015/16_FC1e_Horizon Power EIRL2</v>
      </c>
      <c r="E528" s="164">
        <f>IF(ISNUMBER(Table4_1[[#This Row],[Value]]),Table4_1[[#This Row],[Value]],IF(ISNUMBER(Table4_1[[#This Row],[$ Value]]),Table4_1[[#This Row],[$ Value]],Table4_1[[#This Row],[% Value]]))</f>
        <v>1727.5</v>
      </c>
      <c r="G528" s="238">
        <v>42551</v>
      </c>
      <c r="H528">
        <v>4</v>
      </c>
      <c r="I528" t="s">
        <v>188</v>
      </c>
      <c r="J528" t="s">
        <v>195</v>
      </c>
      <c r="K528" t="s">
        <v>208</v>
      </c>
      <c r="L528" t="s">
        <v>209</v>
      </c>
      <c r="M528" t="s">
        <v>50</v>
      </c>
      <c r="N528" t="s">
        <v>426</v>
      </c>
      <c r="O528" t="s">
        <v>211</v>
      </c>
      <c r="P528">
        <v>1727.5</v>
      </c>
      <c r="Q528"/>
      <c r="R528"/>
      <c r="S528" t="s">
        <v>929</v>
      </c>
    </row>
    <row r="529" spans="1:19" hidden="1" x14ac:dyDescent="0.2">
      <c r="A529" s="162" t="str">
        <f>"FY"&amp;(YEAR(Table4_1[[#This Row],[Date]])-1)&amp;"/"&amp;(YEAR(Table4_1[[#This Row],[Date]])-2000)</f>
        <v>FY2016/17</v>
      </c>
      <c r="B529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29" s="162" t="str">
        <f>Table4_1[[#This Row],[Licensee]]&amp;" "&amp;Table4_1[[#This Row],[Licence]]</f>
        <v>Horizon Power EIRL2</v>
      </c>
      <c r="D529" s="162" t="str">
        <f t="shared" si="8"/>
        <v>FY2016/17_FC1e_Horizon Power EIRL2</v>
      </c>
      <c r="E529" s="164">
        <f>IF(ISNUMBER(Table4_1[[#This Row],[Value]]),Table4_1[[#This Row],[Value]],IF(ISNUMBER(Table4_1[[#This Row],[$ Value]]),Table4_1[[#This Row],[$ Value]],Table4_1[[#This Row],[% Value]]))</f>
        <v>846.4</v>
      </c>
      <c r="G529" s="238">
        <v>42916</v>
      </c>
      <c r="H529">
        <v>4</v>
      </c>
      <c r="I529" t="s">
        <v>188</v>
      </c>
      <c r="J529" t="s">
        <v>195</v>
      </c>
      <c r="K529" t="s">
        <v>208</v>
      </c>
      <c r="L529" t="s">
        <v>209</v>
      </c>
      <c r="M529" t="s">
        <v>50</v>
      </c>
      <c r="N529" t="s">
        <v>426</v>
      </c>
      <c r="O529" t="s">
        <v>211</v>
      </c>
      <c r="P529">
        <v>846.4</v>
      </c>
      <c r="Q529"/>
      <c r="R529"/>
      <c r="S529" t="s">
        <v>929</v>
      </c>
    </row>
    <row r="530" spans="1:19" hidden="1" x14ac:dyDescent="0.2">
      <c r="A530" s="162" t="str">
        <f>"FY"&amp;(YEAR(Table4_1[[#This Row],[Date]])-1)&amp;"/"&amp;(YEAR(Table4_1[[#This Row],[Date]])-2000)</f>
        <v>FY2017/18</v>
      </c>
      <c r="B530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0" s="162" t="str">
        <f>Table4_1[[#This Row],[Licensee]]&amp;" "&amp;Table4_1[[#This Row],[Licence]]</f>
        <v>Horizon Power EIRL2</v>
      </c>
      <c r="D530" s="162" t="str">
        <f t="shared" si="8"/>
        <v>FY2017/18_FC1e_Horizon Power EIRL2</v>
      </c>
      <c r="E530" s="164">
        <f>IF(ISNUMBER(Table4_1[[#This Row],[Value]]),Table4_1[[#This Row],[Value]],IF(ISNUMBER(Table4_1[[#This Row],[$ Value]]),Table4_1[[#This Row],[$ Value]],Table4_1[[#This Row],[% Value]]))</f>
        <v>1164</v>
      </c>
      <c r="G530" s="238">
        <v>43281</v>
      </c>
      <c r="H530">
        <v>4</v>
      </c>
      <c r="I530" t="s">
        <v>188</v>
      </c>
      <c r="J530" t="s">
        <v>195</v>
      </c>
      <c r="K530" t="s">
        <v>208</v>
      </c>
      <c r="L530" t="s">
        <v>209</v>
      </c>
      <c r="M530" t="s">
        <v>50</v>
      </c>
      <c r="N530" t="s">
        <v>426</v>
      </c>
      <c r="O530" t="s">
        <v>211</v>
      </c>
      <c r="P530">
        <v>1164</v>
      </c>
      <c r="Q530"/>
      <c r="R530"/>
      <c r="S530" t="s">
        <v>929</v>
      </c>
    </row>
    <row r="531" spans="1:19" hidden="1" x14ac:dyDescent="0.2">
      <c r="A531" s="162" t="str">
        <f>"FY"&amp;(YEAR(Table4_1[[#This Row],[Date]])-1)&amp;"/"&amp;(YEAR(Table4_1[[#This Row],[Date]])-2000)</f>
        <v>FY2018/19</v>
      </c>
      <c r="B531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1" s="162" t="str">
        <f>Table4_1[[#This Row],[Licensee]]&amp;" "&amp;Table4_1[[#This Row],[Licence]]</f>
        <v>Horizon Power EIRL2</v>
      </c>
      <c r="D531" s="162" t="str">
        <f t="shared" si="8"/>
        <v>FY2018/19_FC1e_Horizon Power EIRL2</v>
      </c>
      <c r="E531" s="164">
        <f>IF(ISNUMBER(Table4_1[[#This Row],[Value]]),Table4_1[[#This Row],[Value]],IF(ISNUMBER(Table4_1[[#This Row],[$ Value]]),Table4_1[[#This Row],[$ Value]],Table4_1[[#This Row],[% Value]]))</f>
        <v>1083.7</v>
      </c>
      <c r="G531" s="238">
        <v>43646</v>
      </c>
      <c r="H531">
        <v>4</v>
      </c>
      <c r="I531" t="s">
        <v>188</v>
      </c>
      <c r="J531" t="s">
        <v>195</v>
      </c>
      <c r="K531" t="s">
        <v>208</v>
      </c>
      <c r="L531" t="s">
        <v>209</v>
      </c>
      <c r="M531" t="s">
        <v>50</v>
      </c>
      <c r="N531" t="s">
        <v>426</v>
      </c>
      <c r="O531" t="s">
        <v>211</v>
      </c>
      <c r="P531">
        <v>1083.7</v>
      </c>
      <c r="Q531"/>
      <c r="R531"/>
      <c r="S531" t="s">
        <v>929</v>
      </c>
    </row>
    <row r="532" spans="1:19" hidden="1" x14ac:dyDescent="0.2">
      <c r="A532" s="162" t="str">
        <f>"FY"&amp;(YEAR(Table4_1[[#This Row],[Date]])-1)&amp;"/"&amp;(YEAR(Table4_1[[#This Row],[Date]])-2000)</f>
        <v>FY2019/20</v>
      </c>
      <c r="B532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2" s="162" t="str">
        <f>Table4_1[[#This Row],[Licensee]]&amp;" "&amp;Table4_1[[#This Row],[Licence]]</f>
        <v>Horizon Power EIRL2</v>
      </c>
      <c r="D532" s="162" t="str">
        <f t="shared" si="8"/>
        <v>FY2019/20_FC1e_Horizon Power EIRL2</v>
      </c>
      <c r="E532" s="164">
        <f>IF(ISNUMBER(Table4_1[[#This Row],[Value]]),Table4_1[[#This Row],[Value]],IF(ISNUMBER(Table4_1[[#This Row],[$ Value]]),Table4_1[[#This Row],[$ Value]],Table4_1[[#This Row],[% Value]]))</f>
        <v>949</v>
      </c>
      <c r="G532" s="238">
        <v>44012</v>
      </c>
      <c r="H532">
        <v>4</v>
      </c>
      <c r="I532" t="s">
        <v>188</v>
      </c>
      <c r="J532" t="s">
        <v>195</v>
      </c>
      <c r="K532" t="s">
        <v>208</v>
      </c>
      <c r="L532" t="s">
        <v>209</v>
      </c>
      <c r="M532" t="s">
        <v>50</v>
      </c>
      <c r="N532" t="s">
        <v>426</v>
      </c>
      <c r="O532" t="s">
        <v>211</v>
      </c>
      <c r="P532">
        <v>949</v>
      </c>
      <c r="Q532"/>
      <c r="R532"/>
      <c r="S532" t="s">
        <v>929</v>
      </c>
    </row>
    <row r="533" spans="1:19" hidden="1" x14ac:dyDescent="0.2">
      <c r="A533" s="162" t="str">
        <f>"FY"&amp;(YEAR(Table4_1[[#This Row],[Date]])-1)&amp;"/"&amp;(YEAR(Table4_1[[#This Row],[Date]])-2000)</f>
        <v>FY2020/21</v>
      </c>
      <c r="B533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3" s="162" t="str">
        <f>Table4_1[[#This Row],[Licensee]]&amp;" "&amp;Table4_1[[#This Row],[Licence]]</f>
        <v>Horizon Power EIRL2</v>
      </c>
      <c r="D533" s="162" t="str">
        <f t="shared" si="8"/>
        <v>FY2020/21_FC1e_Horizon Power EIRL2</v>
      </c>
      <c r="E533" s="164">
        <f>IF(ISNUMBER(Table4_1[[#This Row],[Value]]),Table4_1[[#This Row],[Value]],IF(ISNUMBER(Table4_1[[#This Row],[$ Value]]),Table4_1[[#This Row],[$ Value]],Table4_1[[#This Row],[% Value]]))</f>
        <v>646</v>
      </c>
      <c r="G533" s="238">
        <v>44377</v>
      </c>
      <c r="H533">
        <v>4</v>
      </c>
      <c r="I533" t="s">
        <v>188</v>
      </c>
      <c r="J533" t="s">
        <v>195</v>
      </c>
      <c r="K533" t="s">
        <v>208</v>
      </c>
      <c r="L533" t="s">
        <v>209</v>
      </c>
      <c r="M533" t="s">
        <v>50</v>
      </c>
      <c r="N533" t="s">
        <v>426</v>
      </c>
      <c r="O533" t="s">
        <v>211</v>
      </c>
      <c r="P533">
        <v>646</v>
      </c>
      <c r="Q533"/>
      <c r="R533"/>
      <c r="S533" t="s">
        <v>929</v>
      </c>
    </row>
    <row r="534" spans="1:19" hidden="1" x14ac:dyDescent="0.2">
      <c r="A534" s="162" t="str">
        <f>"FY"&amp;(YEAR(Table4_1[[#This Row],[Date]])-1)&amp;"/"&amp;(YEAR(Table4_1[[#This Row],[Date]])-2000)</f>
        <v>FY2021/22</v>
      </c>
      <c r="B534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4" s="162" t="str">
        <f>Table4_1[[#This Row],[Licensee]]&amp;" "&amp;Table4_1[[#This Row],[Licence]]</f>
        <v>Horizon Power EIRL2</v>
      </c>
      <c r="D534" s="162" t="str">
        <f t="shared" si="8"/>
        <v>FY2021/22_FC1e_Horizon Power EIRL2</v>
      </c>
      <c r="E534" s="164">
        <f>IF(ISNUMBER(Table4_1[[#This Row],[Value]]),Table4_1[[#This Row],[Value]],IF(ISNUMBER(Table4_1[[#This Row],[$ Value]]),Table4_1[[#This Row],[$ Value]],Table4_1[[#This Row],[% Value]]))</f>
        <v>1190.5</v>
      </c>
      <c r="G534" s="238">
        <v>44742</v>
      </c>
      <c r="H534">
        <v>4</v>
      </c>
      <c r="I534" t="s">
        <v>188</v>
      </c>
      <c r="J534" t="s">
        <v>195</v>
      </c>
      <c r="K534" t="s">
        <v>208</v>
      </c>
      <c r="L534" t="s">
        <v>209</v>
      </c>
      <c r="M534" t="s">
        <v>50</v>
      </c>
      <c r="N534" t="s">
        <v>426</v>
      </c>
      <c r="O534" t="s">
        <v>211</v>
      </c>
      <c r="P534">
        <v>1190.5</v>
      </c>
      <c r="Q534"/>
      <c r="R534"/>
      <c r="S534" t="s">
        <v>929</v>
      </c>
    </row>
    <row r="535" spans="1:19" hidden="1" x14ac:dyDescent="0.2">
      <c r="A535" s="162" t="str">
        <f>"FY"&amp;(YEAR(Table4_1[[#This Row],[Date]])-1)&amp;"/"&amp;(YEAR(Table4_1[[#This Row],[Date]])-2000)</f>
        <v>FY2022/23</v>
      </c>
      <c r="B535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5" s="162" t="str">
        <f>Table4_1[[#This Row],[Licensee]]&amp;" "&amp;Table4_1[[#This Row],[Licence]]</f>
        <v>Horizon Power EIRL2</v>
      </c>
      <c r="D535" s="162" t="str">
        <f t="shared" si="8"/>
        <v>FY2022/23_FC1e_Horizon Power EIRL2</v>
      </c>
      <c r="E535" s="164">
        <f>IF(ISNUMBER(Table4_1[[#This Row],[Value]]),Table4_1[[#This Row],[Value]],IF(ISNUMBER(Table4_1[[#This Row],[$ Value]]),Table4_1[[#This Row],[$ Value]],Table4_1[[#This Row],[% Value]]))</f>
        <v>1278.5999999999999</v>
      </c>
      <c r="G535" s="238">
        <v>45107</v>
      </c>
      <c r="H535">
        <v>4</v>
      </c>
      <c r="I535" t="s">
        <v>188</v>
      </c>
      <c r="J535" t="s">
        <v>195</v>
      </c>
      <c r="K535" t="s">
        <v>208</v>
      </c>
      <c r="L535" t="s">
        <v>209</v>
      </c>
      <c r="M535" t="s">
        <v>50</v>
      </c>
      <c r="N535" t="s">
        <v>426</v>
      </c>
      <c r="O535" t="s">
        <v>211</v>
      </c>
      <c r="P535">
        <v>1278.5999999999999</v>
      </c>
      <c r="Q535"/>
      <c r="R535"/>
      <c r="S535" t="s">
        <v>929</v>
      </c>
    </row>
    <row r="536" spans="1:19" hidden="1" x14ac:dyDescent="0.2">
      <c r="A536" s="162" t="str">
        <f>"FY"&amp;(YEAR(Table4_1[[#This Row],[Date]])-1)&amp;"/"&amp;(YEAR(Table4_1[[#This Row],[Date]])-2000)</f>
        <v>FY2023/24</v>
      </c>
      <c r="B536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6" s="162" t="str">
        <f>Table4_1[[#This Row],[Licensee]]&amp;" "&amp;Table4_1[[#This Row],[Licence]]</f>
        <v>Horizon Power EIRL2</v>
      </c>
      <c r="D536" s="162" t="str">
        <f t="shared" si="8"/>
        <v>FY2023/24_FC1e_Horizon Power EIRL2</v>
      </c>
      <c r="E536" s="164">
        <f>IF(ISNUMBER(Table4_1[[#This Row],[Value]]),Table4_1[[#This Row],[Value]],IF(ISNUMBER(Table4_1[[#This Row],[$ Value]]),Table4_1[[#This Row],[$ Value]],Table4_1[[#This Row],[% Value]]))</f>
        <v>970.38396669999997</v>
      </c>
      <c r="G536" s="238">
        <v>45473</v>
      </c>
      <c r="H536">
        <v>4</v>
      </c>
      <c r="I536" t="s">
        <v>188</v>
      </c>
      <c r="J536" t="s">
        <v>195</v>
      </c>
      <c r="K536" t="s">
        <v>208</v>
      </c>
      <c r="L536" t="s">
        <v>209</v>
      </c>
      <c r="M536" t="s">
        <v>50</v>
      </c>
      <c r="N536" t="s">
        <v>426</v>
      </c>
      <c r="O536" t="s">
        <v>211</v>
      </c>
      <c r="P536">
        <v>970.38396669999997</v>
      </c>
      <c r="Q536"/>
      <c r="R536"/>
      <c r="S536" t="s">
        <v>929</v>
      </c>
    </row>
    <row r="537" spans="1:19" hidden="1" x14ac:dyDescent="0.2">
      <c r="A537" s="162" t="str">
        <f>"FY"&amp;(YEAR(Table4_1[[#This Row],[Date]])-1)&amp;"/"&amp;(YEAR(Table4_1[[#This Row],[Date]])-2000)</f>
        <v>FY2024/25</v>
      </c>
      <c r="B537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537" s="162" t="str">
        <f>Table4_1[[#This Row],[Licensee]]&amp;" "&amp;Table4_1[[#This Row],[Licence]]</f>
        <v>Horizon Power EIRL2</v>
      </c>
      <c r="D537" s="162" t="str">
        <f t="shared" si="8"/>
        <v>FY2024/25_FC1e_Horizon Power EIRL2</v>
      </c>
      <c r="E537" s="164">
        <f>IF(ISNUMBER(Table4_1[[#This Row],[Value]]),Table4_1[[#This Row],[Value]],IF(ISNUMBER(Table4_1[[#This Row],[$ Value]]),Table4_1[[#This Row],[$ Value]],Table4_1[[#This Row],[% Value]]))</f>
        <v>624.0423763</v>
      </c>
      <c r="G537" s="238">
        <v>45838</v>
      </c>
      <c r="H537">
        <v>4</v>
      </c>
      <c r="I537" t="s">
        <v>188</v>
      </c>
      <c r="J537" t="s">
        <v>195</v>
      </c>
      <c r="K537" t="s">
        <v>208</v>
      </c>
      <c r="L537" t="s">
        <v>209</v>
      </c>
      <c r="M537" t="s">
        <v>50</v>
      </c>
      <c r="N537" t="s">
        <v>426</v>
      </c>
      <c r="O537" t="s">
        <v>211</v>
      </c>
      <c r="P537">
        <v>624.0423763</v>
      </c>
      <c r="Q537"/>
      <c r="R537"/>
      <c r="S537" t="s">
        <v>929</v>
      </c>
    </row>
    <row r="538" spans="1:19" hidden="1" x14ac:dyDescent="0.2">
      <c r="A538" s="162" t="str">
        <f>"FY"&amp;(YEAR(Table4_1[[#This Row],[Date]])-1)&amp;"/"&amp;(YEAR(Table4_1[[#This Row],[Date]])-2000)</f>
        <v>FY2023/24</v>
      </c>
      <c r="B538" s="162" t="str">
        <f>VLOOKUP(Table4_1[[#This Row],[Energy]]&amp;Table4_1[[#This Row],[Indicator category]]&amp;Table4_1[[#This Row],[Indicator subcategory]]&amp;Table4_1[[#This Row],[Indicator]]&amp;Table4_1[[#This Row],[ID]],newID,2,FALSE)</f>
        <v>FC2bi</v>
      </c>
      <c r="C538" s="162" t="str">
        <f>Table4_1[[#This Row],[Licensee]]&amp;" "&amp;Table4_1[[#This Row],[Licence]]</f>
        <v>Horizon Power EIRL2</v>
      </c>
      <c r="D538" s="162" t="str">
        <f t="shared" si="8"/>
        <v>FY2023/24_FC2bi_Horizon Power EIRL2</v>
      </c>
      <c r="E538" s="164">
        <f>IF(ISNUMBER(Table4_1[[#This Row],[Value]]),Table4_1[[#This Row],[Value]],IF(ISNUMBER(Table4_1[[#This Row],[$ Value]]),Table4_1[[#This Row],[$ Value]],Table4_1[[#This Row],[% Value]]))</f>
        <v>0</v>
      </c>
      <c r="G538" s="238">
        <v>45473</v>
      </c>
      <c r="H538">
        <v>4</v>
      </c>
      <c r="I538" t="s">
        <v>188</v>
      </c>
      <c r="J538" t="s">
        <v>195</v>
      </c>
      <c r="K538" t="s">
        <v>208</v>
      </c>
      <c r="L538" t="s">
        <v>236</v>
      </c>
      <c r="M538" t="s">
        <v>47</v>
      </c>
      <c r="N538" t="s">
        <v>430</v>
      </c>
      <c r="O538" t="s">
        <v>211</v>
      </c>
      <c r="P538"/>
      <c r="Q538"/>
      <c r="R538"/>
      <c r="S538" t="s">
        <v>929</v>
      </c>
    </row>
    <row r="539" spans="1:19" hidden="1" x14ac:dyDescent="0.2">
      <c r="A539" s="162" t="str">
        <f>"FY"&amp;(YEAR(Table4_1[[#This Row],[Date]])-1)&amp;"/"&amp;(YEAR(Table4_1[[#This Row],[Date]])-2000)</f>
        <v>FY2023/24</v>
      </c>
      <c r="B539" s="162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539" s="162" t="str">
        <f>Table4_1[[#This Row],[Licensee]]&amp;" "&amp;Table4_1[[#This Row],[Licence]]</f>
        <v>Horizon Power EIRL2</v>
      </c>
      <c r="D539" s="162" t="str">
        <f t="shared" si="8"/>
        <v>FY2023/24_FC2ci_Horizon Power EIRL2</v>
      </c>
      <c r="E539" s="164">
        <f>IF(ISNUMBER(Table4_1[[#This Row],[Value]]),Table4_1[[#This Row],[Value]],IF(ISNUMBER(Table4_1[[#This Row],[$ Value]]),Table4_1[[#This Row],[$ Value]],Table4_1[[#This Row],[% Value]]))</f>
        <v>8.1092819840000008</v>
      </c>
      <c r="G539" s="238">
        <v>45473</v>
      </c>
      <c r="H539">
        <v>4</v>
      </c>
      <c r="I539" t="s">
        <v>188</v>
      </c>
      <c r="J539" t="s">
        <v>195</v>
      </c>
      <c r="K539" t="s">
        <v>208</v>
      </c>
      <c r="L539" t="s">
        <v>236</v>
      </c>
      <c r="M539" t="s">
        <v>48</v>
      </c>
      <c r="N539" t="s">
        <v>351</v>
      </c>
      <c r="O539" t="s">
        <v>211</v>
      </c>
      <c r="P539">
        <v>8.1092819840000008</v>
      </c>
      <c r="Q539"/>
      <c r="R539"/>
      <c r="S539" t="s">
        <v>929</v>
      </c>
    </row>
    <row r="540" spans="1:19" hidden="1" x14ac:dyDescent="0.2">
      <c r="A540" s="162" t="str">
        <f>"FY"&amp;(YEAR(Table4_1[[#This Row],[Date]])-1)&amp;"/"&amp;(YEAR(Table4_1[[#This Row],[Date]])-2000)</f>
        <v>FY2024/25</v>
      </c>
      <c r="B540" s="162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540" s="162" t="str">
        <f>Table4_1[[#This Row],[Licensee]]&amp;" "&amp;Table4_1[[#This Row],[Licence]]</f>
        <v>Horizon Power EIRL2</v>
      </c>
      <c r="D540" s="162" t="str">
        <f t="shared" si="8"/>
        <v>FY2024/25_FC2ci_Horizon Power EIRL2</v>
      </c>
      <c r="E540" s="164">
        <f>IF(ISNUMBER(Table4_1[[#This Row],[Value]]),Table4_1[[#This Row],[Value]],IF(ISNUMBER(Table4_1[[#This Row],[$ Value]]),Table4_1[[#This Row],[$ Value]],Table4_1[[#This Row],[% Value]]))</f>
        <v>0</v>
      </c>
      <c r="G540" s="238">
        <v>45838</v>
      </c>
      <c r="H540">
        <v>4</v>
      </c>
      <c r="I540" t="s">
        <v>188</v>
      </c>
      <c r="J540" t="s">
        <v>195</v>
      </c>
      <c r="K540" t="s">
        <v>208</v>
      </c>
      <c r="L540" t="s">
        <v>236</v>
      </c>
      <c r="M540" t="s">
        <v>48</v>
      </c>
      <c r="N540" t="s">
        <v>351</v>
      </c>
      <c r="O540" t="s">
        <v>211</v>
      </c>
      <c r="P540">
        <v>0</v>
      </c>
      <c r="Q540"/>
      <c r="R540"/>
      <c r="S540" t="s">
        <v>929</v>
      </c>
    </row>
    <row r="541" spans="1:19" hidden="1" x14ac:dyDescent="0.2">
      <c r="A541" s="162" t="str">
        <f>"FY"&amp;(YEAR(Table4_1[[#This Row],[Date]])-1)&amp;"/"&amp;(YEAR(Table4_1[[#This Row],[Date]])-2000)</f>
        <v>FY2023/24</v>
      </c>
      <c r="B541" s="162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541" s="162" t="str">
        <f>Table4_1[[#This Row],[Licensee]]&amp;" "&amp;Table4_1[[#This Row],[Licence]]</f>
        <v>Horizon Power EIRL2</v>
      </c>
      <c r="D541" s="162" t="str">
        <f t="shared" si="8"/>
        <v>FY2023/24_FC2di_Horizon Power EIRL2</v>
      </c>
      <c r="E541" s="164">
        <f>IF(ISNUMBER(Table4_1[[#This Row],[Value]]),Table4_1[[#This Row],[Value]],IF(ISNUMBER(Table4_1[[#This Row],[$ Value]]),Table4_1[[#This Row],[$ Value]],Table4_1[[#This Row],[% Value]]))</f>
        <v>43.643309989999999</v>
      </c>
      <c r="G541" s="238">
        <v>45473</v>
      </c>
      <c r="H541">
        <v>4</v>
      </c>
      <c r="I541" t="s">
        <v>188</v>
      </c>
      <c r="J541" t="s">
        <v>195</v>
      </c>
      <c r="K541" t="s">
        <v>208</v>
      </c>
      <c r="L541" t="s">
        <v>236</v>
      </c>
      <c r="M541" t="s">
        <v>49</v>
      </c>
      <c r="N541" t="s">
        <v>431</v>
      </c>
      <c r="O541" t="s">
        <v>211</v>
      </c>
      <c r="P541">
        <v>43.643309989999999</v>
      </c>
      <c r="Q541"/>
      <c r="R541"/>
      <c r="S541" t="s">
        <v>929</v>
      </c>
    </row>
    <row r="542" spans="1:19" hidden="1" x14ac:dyDescent="0.2">
      <c r="A542" s="162" t="str">
        <f>"FY"&amp;(YEAR(Table4_1[[#This Row],[Date]])-1)&amp;"/"&amp;(YEAR(Table4_1[[#This Row],[Date]])-2000)</f>
        <v>FY2024/25</v>
      </c>
      <c r="B542" s="162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542" s="162" t="str">
        <f>Table4_1[[#This Row],[Licensee]]&amp;" "&amp;Table4_1[[#This Row],[Licence]]</f>
        <v>Horizon Power EIRL2</v>
      </c>
      <c r="D542" s="162" t="str">
        <f t="shared" si="8"/>
        <v>FY2024/25_FC2di_Horizon Power EIRL2</v>
      </c>
      <c r="E542" s="164">
        <f>IF(ISNUMBER(Table4_1[[#This Row],[Value]]),Table4_1[[#This Row],[Value]],IF(ISNUMBER(Table4_1[[#This Row],[$ Value]]),Table4_1[[#This Row],[$ Value]],Table4_1[[#This Row],[% Value]]))</f>
        <v>41.91237812</v>
      </c>
      <c r="G542" s="238">
        <v>45838</v>
      </c>
      <c r="H542">
        <v>4</v>
      </c>
      <c r="I542" t="s">
        <v>188</v>
      </c>
      <c r="J542" t="s">
        <v>195</v>
      </c>
      <c r="K542" t="s">
        <v>208</v>
      </c>
      <c r="L542" t="s">
        <v>236</v>
      </c>
      <c r="M542" t="s">
        <v>49</v>
      </c>
      <c r="N542" t="s">
        <v>431</v>
      </c>
      <c r="O542" t="s">
        <v>211</v>
      </c>
      <c r="P542">
        <v>41.91237812</v>
      </c>
      <c r="Q542"/>
      <c r="R542"/>
      <c r="S542" t="s">
        <v>929</v>
      </c>
    </row>
    <row r="543" spans="1:19" hidden="1" x14ac:dyDescent="0.2">
      <c r="A543" s="162" t="str">
        <f>"FY"&amp;(YEAR(Table4_1[[#This Row],[Date]])-1)&amp;"/"&amp;(YEAR(Table4_1[[#This Row],[Date]])-2000)</f>
        <v>FY2023/24</v>
      </c>
      <c r="B543" s="162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543" s="162" t="str">
        <f>Table4_1[[#This Row],[Licensee]]&amp;" "&amp;Table4_1[[#This Row],[Licence]]</f>
        <v>Horizon Power EIRL2</v>
      </c>
      <c r="D543" s="162" t="str">
        <f t="shared" si="8"/>
        <v>FY2023/24_FC2ei_Horizon Power EIRL2</v>
      </c>
      <c r="E543" s="164">
        <f>IF(ISNUMBER(Table4_1[[#This Row],[Value]]),Table4_1[[#This Row],[Value]],IF(ISNUMBER(Table4_1[[#This Row],[$ Value]]),Table4_1[[#This Row],[$ Value]],Table4_1[[#This Row],[% Value]]))</f>
        <v>206.9252874</v>
      </c>
      <c r="G543" s="238">
        <v>45473</v>
      </c>
      <c r="H543">
        <v>4</v>
      </c>
      <c r="I543" t="s">
        <v>188</v>
      </c>
      <c r="J543" t="s">
        <v>195</v>
      </c>
      <c r="K543" t="s">
        <v>208</v>
      </c>
      <c r="L543" t="s">
        <v>236</v>
      </c>
      <c r="M543" t="s">
        <v>50</v>
      </c>
      <c r="N543" t="s">
        <v>432</v>
      </c>
      <c r="O543" t="s">
        <v>211</v>
      </c>
      <c r="P543">
        <v>206.9252874</v>
      </c>
      <c r="Q543"/>
      <c r="R543"/>
      <c r="S543" t="s">
        <v>929</v>
      </c>
    </row>
    <row r="544" spans="1:19" hidden="1" x14ac:dyDescent="0.2">
      <c r="A544" s="162" t="str">
        <f>"FY"&amp;(YEAR(Table4_1[[#This Row],[Date]])-1)&amp;"/"&amp;(YEAR(Table4_1[[#This Row],[Date]])-2000)</f>
        <v>FY2024/25</v>
      </c>
      <c r="B544" s="162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544" s="162" t="str">
        <f>Table4_1[[#This Row],[Licensee]]&amp;" "&amp;Table4_1[[#This Row],[Licence]]</f>
        <v>Horizon Power EIRL2</v>
      </c>
      <c r="D544" s="162" t="str">
        <f t="shared" si="8"/>
        <v>FY2024/25_FC2ei_Horizon Power EIRL2</v>
      </c>
      <c r="E544" s="164">
        <f>IF(ISNUMBER(Table4_1[[#This Row],[Value]]),Table4_1[[#This Row],[Value]],IF(ISNUMBER(Table4_1[[#This Row],[$ Value]]),Table4_1[[#This Row],[$ Value]],Table4_1[[#This Row],[% Value]]))</f>
        <v>86.332691560000001</v>
      </c>
      <c r="G544" s="238">
        <v>45838</v>
      </c>
      <c r="H544">
        <v>4</v>
      </c>
      <c r="I544" t="s">
        <v>188</v>
      </c>
      <c r="J544" t="s">
        <v>195</v>
      </c>
      <c r="K544" t="s">
        <v>208</v>
      </c>
      <c r="L544" t="s">
        <v>236</v>
      </c>
      <c r="M544" t="s">
        <v>50</v>
      </c>
      <c r="N544" t="s">
        <v>432</v>
      </c>
      <c r="O544" t="s">
        <v>211</v>
      </c>
      <c r="P544">
        <v>86.332691560000001</v>
      </c>
      <c r="Q544"/>
      <c r="R544"/>
      <c r="S544" t="s">
        <v>929</v>
      </c>
    </row>
    <row r="545" spans="1:19" hidden="1" x14ac:dyDescent="0.2">
      <c r="A545" s="162" t="str">
        <f>"FY"&amp;(YEAR(Table4_1[[#This Row],[Date]])-1)&amp;"/"&amp;(YEAR(Table4_1[[#This Row],[Date]])-2000)</f>
        <v>FY2023/24</v>
      </c>
      <c r="B545" s="162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545" s="162" t="str">
        <f>Table4_1[[#This Row],[Licensee]]&amp;" "&amp;Table4_1[[#This Row],[Licence]]</f>
        <v>Horizon Power EIRL2</v>
      </c>
      <c r="D545" s="162" t="str">
        <f t="shared" si="8"/>
        <v>FY2023/24_FC2i_Horizon Power EIRL2</v>
      </c>
      <c r="E545" s="164">
        <f>IF(ISNUMBER(Table4_1[[#This Row],[Value]]),Table4_1[[#This Row],[Value]],IF(ISNUMBER(Table4_1[[#This Row],[$ Value]]),Table4_1[[#This Row],[$ Value]],Table4_1[[#This Row],[% Value]]))</f>
        <v>49.551381769999999</v>
      </c>
      <c r="G545" s="238">
        <v>45473</v>
      </c>
      <c r="H545">
        <v>4</v>
      </c>
      <c r="I545" t="s">
        <v>188</v>
      </c>
      <c r="J545" t="s">
        <v>195</v>
      </c>
      <c r="K545" t="s">
        <v>208</v>
      </c>
      <c r="L545" t="s">
        <v>236</v>
      </c>
      <c r="M545" t="s">
        <v>115</v>
      </c>
      <c r="N545" t="s">
        <v>237</v>
      </c>
      <c r="O545" t="s">
        <v>211</v>
      </c>
      <c r="P545">
        <v>49.551381769999999</v>
      </c>
      <c r="Q545"/>
      <c r="R545"/>
      <c r="S545" t="s">
        <v>929</v>
      </c>
    </row>
    <row r="546" spans="1:19" hidden="1" x14ac:dyDescent="0.2">
      <c r="A546" s="162" t="str">
        <f>"FY"&amp;(YEAR(Table4_1[[#This Row],[Date]])-1)&amp;"/"&amp;(YEAR(Table4_1[[#This Row],[Date]])-2000)</f>
        <v>FY2024/25</v>
      </c>
      <c r="B546" s="162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546" s="162" t="str">
        <f>Table4_1[[#This Row],[Licensee]]&amp;" "&amp;Table4_1[[#This Row],[Licence]]</f>
        <v>Horizon Power EIRL2</v>
      </c>
      <c r="D546" s="162" t="str">
        <f t="shared" si="8"/>
        <v>FY2024/25_FC2i_Horizon Power EIRL2</v>
      </c>
      <c r="E546" s="164">
        <f>IF(ISNUMBER(Table4_1[[#This Row],[Value]]),Table4_1[[#This Row],[Value]],IF(ISNUMBER(Table4_1[[#This Row],[$ Value]]),Table4_1[[#This Row],[$ Value]],Table4_1[[#This Row],[% Value]]))</f>
        <v>43.598181480000001</v>
      </c>
      <c r="G546" s="238">
        <v>45838</v>
      </c>
      <c r="H546">
        <v>4</v>
      </c>
      <c r="I546" t="s">
        <v>188</v>
      </c>
      <c r="J546" t="s">
        <v>195</v>
      </c>
      <c r="K546" t="s">
        <v>208</v>
      </c>
      <c r="L546" t="s">
        <v>236</v>
      </c>
      <c r="M546" t="s">
        <v>115</v>
      </c>
      <c r="N546" t="s">
        <v>237</v>
      </c>
      <c r="O546" t="s">
        <v>211</v>
      </c>
      <c r="P546">
        <v>43.598181480000001</v>
      </c>
      <c r="Q546"/>
      <c r="R546"/>
      <c r="S546" t="s">
        <v>929</v>
      </c>
    </row>
    <row r="547" spans="1:19" hidden="1" x14ac:dyDescent="0.2">
      <c r="A547" s="162" t="str">
        <f>"FY"&amp;(YEAR(Table4_1[[#This Row],[Date]])-1)&amp;"/"&amp;(YEAR(Table4_1[[#This Row],[Date]])-2000)</f>
        <v>FY2023/24</v>
      </c>
      <c r="B547" s="162" t="str">
        <f>VLOOKUP(Table4_1[[#This Row],[Energy]]&amp;Table4_1[[#This Row],[Indicator category]]&amp;Table4_1[[#This Row],[Indicator subcategory]]&amp;Table4_1[[#This Row],[Indicator]]&amp;Table4_1[[#This Row],[ID]],newID,2,FALSE)</f>
        <v>FC3bii</v>
      </c>
      <c r="C547" s="162" t="str">
        <f>Table4_1[[#This Row],[Licensee]]&amp;" "&amp;Table4_1[[#This Row],[Licence]]</f>
        <v>Horizon Power EIRL2</v>
      </c>
      <c r="D547" s="162" t="str">
        <f t="shared" si="8"/>
        <v>FY2023/24_FC3bii_Horizon Power EIRL2</v>
      </c>
      <c r="E547" s="164">
        <f>IF(ISNUMBER(Table4_1[[#This Row],[Value]]),Table4_1[[#This Row],[Value]],IF(ISNUMBER(Table4_1[[#This Row],[$ Value]]),Table4_1[[#This Row],[$ Value]],Table4_1[[#This Row],[% Value]]))</f>
        <v>0</v>
      </c>
      <c r="G547" s="238">
        <v>45473</v>
      </c>
      <c r="H547">
        <v>4</v>
      </c>
      <c r="I547" t="s">
        <v>188</v>
      </c>
      <c r="J547" t="s">
        <v>195</v>
      </c>
      <c r="K547" t="s">
        <v>208</v>
      </c>
      <c r="L547" t="s">
        <v>238</v>
      </c>
      <c r="M547" t="s">
        <v>47</v>
      </c>
      <c r="N547" t="s">
        <v>433</v>
      </c>
      <c r="O547" t="s">
        <v>211</v>
      </c>
      <c r="P547"/>
      <c r="Q547"/>
      <c r="R547"/>
      <c r="S547" t="s">
        <v>929</v>
      </c>
    </row>
    <row r="548" spans="1:19" hidden="1" x14ac:dyDescent="0.2">
      <c r="A548" s="162" t="str">
        <f>"FY"&amp;(YEAR(Table4_1[[#This Row],[Date]])-1)&amp;"/"&amp;(YEAR(Table4_1[[#This Row],[Date]])-2000)</f>
        <v>FY2023/24</v>
      </c>
      <c r="B548" s="162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548" s="162" t="str">
        <f>Table4_1[[#This Row],[Licensee]]&amp;" "&amp;Table4_1[[#This Row],[Licence]]</f>
        <v>Horizon Power EIRL2</v>
      </c>
      <c r="D548" s="162" t="str">
        <f t="shared" si="8"/>
        <v>FY2023/24_FC3cii_Horizon Power EIRL2</v>
      </c>
      <c r="E548" s="164">
        <f>IF(ISNUMBER(Table4_1[[#This Row],[Value]]),Table4_1[[#This Row],[Value]],IF(ISNUMBER(Table4_1[[#This Row],[$ Value]]),Table4_1[[#This Row],[$ Value]],Table4_1[[#This Row],[% Value]]))</f>
        <v>471.33131850000001</v>
      </c>
      <c r="G548" s="238">
        <v>45473</v>
      </c>
      <c r="H548">
        <v>4</v>
      </c>
      <c r="I548" t="s">
        <v>188</v>
      </c>
      <c r="J548" t="s">
        <v>195</v>
      </c>
      <c r="K548" t="s">
        <v>208</v>
      </c>
      <c r="L548" t="s">
        <v>238</v>
      </c>
      <c r="M548" t="s">
        <v>48</v>
      </c>
      <c r="N548" t="s">
        <v>352</v>
      </c>
      <c r="O548" t="s">
        <v>211</v>
      </c>
      <c r="P548">
        <v>471.33131850000001</v>
      </c>
      <c r="Q548"/>
      <c r="R548"/>
      <c r="S548" t="s">
        <v>929</v>
      </c>
    </row>
    <row r="549" spans="1:19" hidden="1" x14ac:dyDescent="0.2">
      <c r="A549" s="162" t="str">
        <f>"FY"&amp;(YEAR(Table4_1[[#This Row],[Date]])-1)&amp;"/"&amp;(YEAR(Table4_1[[#This Row],[Date]])-2000)</f>
        <v>FY2024/25</v>
      </c>
      <c r="B549" s="162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549" s="162" t="str">
        <f>Table4_1[[#This Row],[Licensee]]&amp;" "&amp;Table4_1[[#This Row],[Licence]]</f>
        <v>Horizon Power EIRL2</v>
      </c>
      <c r="D549" s="162" t="str">
        <f t="shared" si="8"/>
        <v>FY2024/25_FC3cii_Horizon Power EIRL2</v>
      </c>
      <c r="E549" s="164">
        <f>IF(ISNUMBER(Table4_1[[#This Row],[Value]]),Table4_1[[#This Row],[Value]],IF(ISNUMBER(Table4_1[[#This Row],[$ Value]]),Table4_1[[#This Row],[$ Value]],Table4_1[[#This Row],[% Value]]))</f>
        <v>225.9252941</v>
      </c>
      <c r="G549" s="238">
        <v>45838</v>
      </c>
      <c r="H549">
        <v>4</v>
      </c>
      <c r="I549" t="s">
        <v>188</v>
      </c>
      <c r="J549" t="s">
        <v>195</v>
      </c>
      <c r="K549" t="s">
        <v>208</v>
      </c>
      <c r="L549" t="s">
        <v>238</v>
      </c>
      <c r="M549" t="s">
        <v>48</v>
      </c>
      <c r="N549" t="s">
        <v>352</v>
      </c>
      <c r="O549" t="s">
        <v>211</v>
      </c>
      <c r="P549">
        <v>225.9252941</v>
      </c>
      <c r="Q549"/>
      <c r="R549"/>
      <c r="S549" t="s">
        <v>929</v>
      </c>
    </row>
    <row r="550" spans="1:19" hidden="1" x14ac:dyDescent="0.2">
      <c r="A550" s="162" t="str">
        <f>"FY"&amp;(YEAR(Table4_1[[#This Row],[Date]])-1)&amp;"/"&amp;(YEAR(Table4_1[[#This Row],[Date]])-2000)</f>
        <v>FY2023/24</v>
      </c>
      <c r="B550" s="162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550" s="162" t="str">
        <f>Table4_1[[#This Row],[Licensee]]&amp;" "&amp;Table4_1[[#This Row],[Licence]]</f>
        <v>Horizon Power EIRL2</v>
      </c>
      <c r="D550" s="162" t="str">
        <f t="shared" si="8"/>
        <v>FY2023/24_FC3dii_Horizon Power EIRL2</v>
      </c>
      <c r="E550" s="164">
        <f>IF(ISNUMBER(Table4_1[[#This Row],[Value]]),Table4_1[[#This Row],[Value]],IF(ISNUMBER(Table4_1[[#This Row],[$ Value]]),Table4_1[[#This Row],[$ Value]],Table4_1[[#This Row],[% Value]]))</f>
        <v>114.83583849999999</v>
      </c>
      <c r="G550" s="238">
        <v>45473</v>
      </c>
      <c r="H550">
        <v>4</v>
      </c>
      <c r="I550" t="s">
        <v>188</v>
      </c>
      <c r="J550" t="s">
        <v>195</v>
      </c>
      <c r="K550" t="s">
        <v>208</v>
      </c>
      <c r="L550" t="s">
        <v>238</v>
      </c>
      <c r="M550" t="s">
        <v>49</v>
      </c>
      <c r="N550" t="s">
        <v>434</v>
      </c>
      <c r="O550" t="s">
        <v>211</v>
      </c>
      <c r="P550">
        <v>114.83583849999999</v>
      </c>
      <c r="Q550"/>
      <c r="R550"/>
      <c r="S550" t="s">
        <v>929</v>
      </c>
    </row>
    <row r="551" spans="1:19" hidden="1" x14ac:dyDescent="0.2">
      <c r="A551" s="162" t="str">
        <f>"FY"&amp;(YEAR(Table4_1[[#This Row],[Date]])-1)&amp;"/"&amp;(YEAR(Table4_1[[#This Row],[Date]])-2000)</f>
        <v>FY2024/25</v>
      </c>
      <c r="B551" s="162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551" s="162" t="str">
        <f>Table4_1[[#This Row],[Licensee]]&amp;" "&amp;Table4_1[[#This Row],[Licence]]</f>
        <v>Horizon Power EIRL2</v>
      </c>
      <c r="D551" s="162" t="str">
        <f t="shared" si="8"/>
        <v>FY2024/25_FC3dii_Horizon Power EIRL2</v>
      </c>
      <c r="E551" s="164">
        <f>IF(ISNUMBER(Table4_1[[#This Row],[Value]]),Table4_1[[#This Row],[Value]],IF(ISNUMBER(Table4_1[[#This Row],[$ Value]]),Table4_1[[#This Row],[$ Value]],Table4_1[[#This Row],[% Value]]))</f>
        <v>124.5841211</v>
      </c>
      <c r="G551" s="238">
        <v>45838</v>
      </c>
      <c r="H551">
        <v>4</v>
      </c>
      <c r="I551" t="s">
        <v>188</v>
      </c>
      <c r="J551" t="s">
        <v>195</v>
      </c>
      <c r="K551" t="s">
        <v>208</v>
      </c>
      <c r="L551" t="s">
        <v>238</v>
      </c>
      <c r="M551" t="s">
        <v>49</v>
      </c>
      <c r="N551" t="s">
        <v>434</v>
      </c>
      <c r="O551" t="s">
        <v>211</v>
      </c>
      <c r="P551">
        <v>124.5841211</v>
      </c>
      <c r="Q551"/>
      <c r="R551"/>
      <c r="S551" t="s">
        <v>929</v>
      </c>
    </row>
    <row r="552" spans="1:19" hidden="1" x14ac:dyDescent="0.2">
      <c r="A552" s="162" t="str">
        <f>"FY"&amp;(YEAR(Table4_1[[#This Row],[Date]])-1)&amp;"/"&amp;(YEAR(Table4_1[[#This Row],[Date]])-2000)</f>
        <v>FY2023/24</v>
      </c>
      <c r="B552" s="162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552" s="162" t="str">
        <f>Table4_1[[#This Row],[Licensee]]&amp;" "&amp;Table4_1[[#This Row],[Licence]]</f>
        <v>Horizon Power EIRL2</v>
      </c>
      <c r="D552" s="162" t="str">
        <f t="shared" si="8"/>
        <v>FY2023/24_FC3eii_Horizon Power EIRL2</v>
      </c>
      <c r="E552" s="164">
        <f>IF(ISNUMBER(Table4_1[[#This Row],[Value]]),Table4_1[[#This Row],[Value]],IF(ISNUMBER(Table4_1[[#This Row],[$ Value]]),Table4_1[[#This Row],[$ Value]],Table4_1[[#This Row],[% Value]]))</f>
        <v>763.45867929999997</v>
      </c>
      <c r="G552" s="238">
        <v>45473</v>
      </c>
      <c r="H552">
        <v>4</v>
      </c>
      <c r="I552" t="s">
        <v>188</v>
      </c>
      <c r="J552" t="s">
        <v>195</v>
      </c>
      <c r="K552" t="s">
        <v>208</v>
      </c>
      <c r="L552" t="s">
        <v>238</v>
      </c>
      <c r="M552" t="s">
        <v>50</v>
      </c>
      <c r="N552" t="s">
        <v>435</v>
      </c>
      <c r="O552" t="s">
        <v>211</v>
      </c>
      <c r="P552">
        <v>763.45867929999997</v>
      </c>
      <c r="Q552"/>
      <c r="R552"/>
      <c r="S552" t="s">
        <v>929</v>
      </c>
    </row>
    <row r="553" spans="1:19" hidden="1" x14ac:dyDescent="0.2">
      <c r="A553" s="162" t="str">
        <f>"FY"&amp;(YEAR(Table4_1[[#This Row],[Date]])-1)&amp;"/"&amp;(YEAR(Table4_1[[#This Row],[Date]])-2000)</f>
        <v>FY2024/25</v>
      </c>
      <c r="B553" s="162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553" s="162" t="str">
        <f>Table4_1[[#This Row],[Licensee]]&amp;" "&amp;Table4_1[[#This Row],[Licence]]</f>
        <v>Horizon Power EIRL2</v>
      </c>
      <c r="D553" s="162" t="str">
        <f t="shared" si="8"/>
        <v>FY2024/25_FC3eii_Horizon Power EIRL2</v>
      </c>
      <c r="E553" s="164">
        <f>IF(ISNUMBER(Table4_1[[#This Row],[Value]]),Table4_1[[#This Row],[Value]],IF(ISNUMBER(Table4_1[[#This Row],[$ Value]]),Table4_1[[#This Row],[$ Value]],Table4_1[[#This Row],[% Value]]))</f>
        <v>537.70968479999999</v>
      </c>
      <c r="G553" s="238">
        <v>45838</v>
      </c>
      <c r="H553">
        <v>4</v>
      </c>
      <c r="I553" t="s">
        <v>188</v>
      </c>
      <c r="J553" t="s">
        <v>195</v>
      </c>
      <c r="K553" t="s">
        <v>208</v>
      </c>
      <c r="L553" t="s">
        <v>238</v>
      </c>
      <c r="M553" t="s">
        <v>50</v>
      </c>
      <c r="N553" t="s">
        <v>435</v>
      </c>
      <c r="O553" t="s">
        <v>211</v>
      </c>
      <c r="P553">
        <v>537.70968479999999</v>
      </c>
      <c r="Q553"/>
      <c r="R553"/>
      <c r="S553" t="s">
        <v>929</v>
      </c>
    </row>
    <row r="554" spans="1:19" hidden="1" x14ac:dyDescent="0.2">
      <c r="A554" s="162" t="str">
        <f>"FY"&amp;(YEAR(Table4_1[[#This Row],[Date]])-1)&amp;"/"&amp;(YEAR(Table4_1[[#This Row],[Date]])-2000)</f>
        <v>FY2023/24</v>
      </c>
      <c r="B554" s="162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554" s="162" t="str">
        <f>Table4_1[[#This Row],[Licensee]]&amp;" "&amp;Table4_1[[#This Row],[Licence]]</f>
        <v>Horizon Power EIRL2</v>
      </c>
      <c r="D554" s="162" t="str">
        <f t="shared" si="8"/>
        <v>FY2023/24_FC3ii_Horizon Power EIRL2</v>
      </c>
      <c r="E554" s="164">
        <f>IF(ISNUMBER(Table4_1[[#This Row],[Value]]),Table4_1[[#This Row],[Value]],IF(ISNUMBER(Table4_1[[#This Row],[$ Value]]),Table4_1[[#This Row],[$ Value]],Table4_1[[#This Row],[% Value]]))</f>
        <v>145.42118859999999</v>
      </c>
      <c r="G554" s="238">
        <v>45473</v>
      </c>
      <c r="H554">
        <v>4</v>
      </c>
      <c r="I554" t="s">
        <v>188</v>
      </c>
      <c r="J554" t="s">
        <v>195</v>
      </c>
      <c r="K554" t="s">
        <v>208</v>
      </c>
      <c r="L554" t="s">
        <v>238</v>
      </c>
      <c r="M554" t="s">
        <v>115</v>
      </c>
      <c r="N554" t="s">
        <v>239</v>
      </c>
      <c r="O554" t="s">
        <v>211</v>
      </c>
      <c r="P554">
        <v>145.42118859999999</v>
      </c>
      <c r="Q554"/>
      <c r="R554"/>
      <c r="S554" t="s">
        <v>929</v>
      </c>
    </row>
    <row r="555" spans="1:19" hidden="1" x14ac:dyDescent="0.2">
      <c r="A555" s="162" t="str">
        <f>"FY"&amp;(YEAR(Table4_1[[#This Row],[Date]])-1)&amp;"/"&amp;(YEAR(Table4_1[[#This Row],[Date]])-2000)</f>
        <v>FY2024/25</v>
      </c>
      <c r="B555" s="162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555" s="162" t="str">
        <f>Table4_1[[#This Row],[Licensee]]&amp;" "&amp;Table4_1[[#This Row],[Licence]]</f>
        <v>Horizon Power EIRL2</v>
      </c>
      <c r="D555" s="162" t="str">
        <f t="shared" si="8"/>
        <v>FY2024/25_FC3ii_Horizon Power EIRL2</v>
      </c>
      <c r="E555" s="164">
        <f>IF(ISNUMBER(Table4_1[[#This Row],[Value]]),Table4_1[[#This Row],[Value]],IF(ISNUMBER(Table4_1[[#This Row],[$ Value]]),Table4_1[[#This Row],[$ Value]],Table4_1[[#This Row],[% Value]]))</f>
        <v>140.7347536</v>
      </c>
      <c r="G555" s="238">
        <v>45838</v>
      </c>
      <c r="H555">
        <v>4</v>
      </c>
      <c r="I555" t="s">
        <v>188</v>
      </c>
      <c r="J555" t="s">
        <v>195</v>
      </c>
      <c r="K555" t="s">
        <v>208</v>
      </c>
      <c r="L555" t="s">
        <v>238</v>
      </c>
      <c r="M555" t="s">
        <v>115</v>
      </c>
      <c r="N555" t="s">
        <v>239</v>
      </c>
      <c r="O555" t="s">
        <v>211</v>
      </c>
      <c r="P555">
        <v>140.7347536</v>
      </c>
      <c r="Q555"/>
      <c r="R555"/>
      <c r="S555" t="s">
        <v>929</v>
      </c>
    </row>
    <row r="556" spans="1:19" hidden="1" x14ac:dyDescent="0.2">
      <c r="A556" s="162" t="str">
        <f>"FY"&amp;(YEAR(Table4_1[[#This Row],[Date]])-1)&amp;"/"&amp;(YEAR(Table4_1[[#This Row],[Date]])-2000)</f>
        <v>FY2013/14</v>
      </c>
      <c r="B556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56" s="162" t="str">
        <f>Table4_1[[#This Row],[Licensee]]&amp;" "&amp;Table4_1[[#This Row],[Licence]]</f>
        <v>Horizon Power EIRL2</v>
      </c>
      <c r="D556" s="162" t="str">
        <f t="shared" si="8"/>
        <v>FY2013/14_FC4biii_Horizon Power EIRL2</v>
      </c>
      <c r="E556" s="164">
        <f>IF(ISNUMBER(Table4_1[[#This Row],[Value]]),Table4_1[[#This Row],[Value]],IF(ISNUMBER(Table4_1[[#This Row],[$ Value]]),Table4_1[[#This Row],[$ Value]],Table4_1[[#This Row],[% Value]]))</f>
        <v>0</v>
      </c>
      <c r="G556" s="238">
        <v>41820</v>
      </c>
      <c r="H556">
        <v>4</v>
      </c>
      <c r="I556" t="s">
        <v>188</v>
      </c>
      <c r="J556" t="s">
        <v>195</v>
      </c>
      <c r="K556" t="s">
        <v>208</v>
      </c>
      <c r="L556" t="s">
        <v>217</v>
      </c>
      <c r="M556" t="s">
        <v>47</v>
      </c>
      <c r="N556" t="s">
        <v>436</v>
      </c>
      <c r="O556" t="s">
        <v>211</v>
      </c>
      <c r="P556"/>
      <c r="Q556"/>
      <c r="R556"/>
      <c r="S556" t="s">
        <v>929</v>
      </c>
    </row>
    <row r="557" spans="1:19" hidden="1" x14ac:dyDescent="0.2">
      <c r="A557" s="162" t="str">
        <f>"FY"&amp;(YEAR(Table4_1[[#This Row],[Date]])-1)&amp;"/"&amp;(YEAR(Table4_1[[#This Row],[Date]])-2000)</f>
        <v>FY2014/15</v>
      </c>
      <c r="B557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57" s="162" t="str">
        <f>Table4_1[[#This Row],[Licensee]]&amp;" "&amp;Table4_1[[#This Row],[Licence]]</f>
        <v>Horizon Power EIRL2</v>
      </c>
      <c r="D557" s="162" t="str">
        <f t="shared" si="8"/>
        <v>FY2014/15_FC4biii_Horizon Power EIRL2</v>
      </c>
      <c r="E557" s="164">
        <f>IF(ISNUMBER(Table4_1[[#This Row],[Value]]),Table4_1[[#This Row],[Value]],IF(ISNUMBER(Table4_1[[#This Row],[$ Value]]),Table4_1[[#This Row],[$ Value]],Table4_1[[#This Row],[% Value]]))</f>
        <v>0</v>
      </c>
      <c r="G557" s="238">
        <v>42185</v>
      </c>
      <c r="H557">
        <v>4</v>
      </c>
      <c r="I557" t="s">
        <v>188</v>
      </c>
      <c r="J557" t="s">
        <v>195</v>
      </c>
      <c r="K557" t="s">
        <v>208</v>
      </c>
      <c r="L557" t="s">
        <v>217</v>
      </c>
      <c r="M557" t="s">
        <v>47</v>
      </c>
      <c r="N557" t="s">
        <v>436</v>
      </c>
      <c r="O557" t="s">
        <v>211</v>
      </c>
      <c r="P557"/>
      <c r="Q557"/>
      <c r="R557"/>
      <c r="S557" t="s">
        <v>929</v>
      </c>
    </row>
    <row r="558" spans="1:19" hidden="1" x14ac:dyDescent="0.2">
      <c r="A558" s="162" t="str">
        <f>"FY"&amp;(YEAR(Table4_1[[#This Row],[Date]])-1)&amp;"/"&amp;(YEAR(Table4_1[[#This Row],[Date]])-2000)</f>
        <v>FY2015/16</v>
      </c>
      <c r="B558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58" s="162" t="str">
        <f>Table4_1[[#This Row],[Licensee]]&amp;" "&amp;Table4_1[[#This Row],[Licence]]</f>
        <v>Horizon Power EIRL2</v>
      </c>
      <c r="D558" s="162" t="str">
        <f t="shared" si="8"/>
        <v>FY2015/16_FC4biii_Horizon Power EIRL2</v>
      </c>
      <c r="E558" s="164">
        <f>IF(ISNUMBER(Table4_1[[#This Row],[Value]]),Table4_1[[#This Row],[Value]],IF(ISNUMBER(Table4_1[[#This Row],[$ Value]]),Table4_1[[#This Row],[$ Value]],Table4_1[[#This Row],[% Value]]))</f>
        <v>0</v>
      </c>
      <c r="G558" s="238">
        <v>42551</v>
      </c>
      <c r="H558">
        <v>4</v>
      </c>
      <c r="I558" t="s">
        <v>188</v>
      </c>
      <c r="J558" t="s">
        <v>195</v>
      </c>
      <c r="K558" t="s">
        <v>208</v>
      </c>
      <c r="L558" t="s">
        <v>217</v>
      </c>
      <c r="M558" t="s">
        <v>47</v>
      </c>
      <c r="N558" t="s">
        <v>436</v>
      </c>
      <c r="O558" t="s">
        <v>211</v>
      </c>
      <c r="P558"/>
      <c r="Q558"/>
      <c r="R558"/>
      <c r="S558" t="s">
        <v>929</v>
      </c>
    </row>
    <row r="559" spans="1:19" hidden="1" x14ac:dyDescent="0.2">
      <c r="A559" s="162" t="str">
        <f>"FY"&amp;(YEAR(Table4_1[[#This Row],[Date]])-1)&amp;"/"&amp;(YEAR(Table4_1[[#This Row],[Date]])-2000)</f>
        <v>FY2016/17</v>
      </c>
      <c r="B559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59" s="162" t="str">
        <f>Table4_1[[#This Row],[Licensee]]&amp;" "&amp;Table4_1[[#This Row],[Licence]]</f>
        <v>Horizon Power EIRL2</v>
      </c>
      <c r="D559" s="162" t="str">
        <f t="shared" si="8"/>
        <v>FY2016/17_FC4biii_Horizon Power EIRL2</v>
      </c>
      <c r="E559" s="164">
        <f>IF(ISNUMBER(Table4_1[[#This Row],[Value]]),Table4_1[[#This Row],[Value]],IF(ISNUMBER(Table4_1[[#This Row],[$ Value]]),Table4_1[[#This Row],[$ Value]],Table4_1[[#This Row],[% Value]]))</f>
        <v>0</v>
      </c>
      <c r="G559" s="238">
        <v>42916</v>
      </c>
      <c r="H559">
        <v>4</v>
      </c>
      <c r="I559" t="s">
        <v>188</v>
      </c>
      <c r="J559" t="s">
        <v>195</v>
      </c>
      <c r="K559" t="s">
        <v>208</v>
      </c>
      <c r="L559" t="s">
        <v>217</v>
      </c>
      <c r="M559" t="s">
        <v>47</v>
      </c>
      <c r="N559" t="s">
        <v>436</v>
      </c>
      <c r="O559" t="s">
        <v>211</v>
      </c>
      <c r="P559"/>
      <c r="Q559"/>
      <c r="R559"/>
      <c r="S559" t="s">
        <v>929</v>
      </c>
    </row>
    <row r="560" spans="1:19" hidden="1" x14ac:dyDescent="0.2">
      <c r="A560" s="162" t="str">
        <f>"FY"&amp;(YEAR(Table4_1[[#This Row],[Date]])-1)&amp;"/"&amp;(YEAR(Table4_1[[#This Row],[Date]])-2000)</f>
        <v>FY2017/18</v>
      </c>
      <c r="B560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0" s="162" t="str">
        <f>Table4_1[[#This Row],[Licensee]]&amp;" "&amp;Table4_1[[#This Row],[Licence]]</f>
        <v>Horizon Power EIRL2</v>
      </c>
      <c r="D560" s="162" t="str">
        <f t="shared" si="8"/>
        <v>FY2017/18_FC4biii_Horizon Power EIRL2</v>
      </c>
      <c r="E560" s="164">
        <f>IF(ISNUMBER(Table4_1[[#This Row],[Value]]),Table4_1[[#This Row],[Value]],IF(ISNUMBER(Table4_1[[#This Row],[$ Value]]),Table4_1[[#This Row],[$ Value]],Table4_1[[#This Row],[% Value]]))</f>
        <v>0</v>
      </c>
      <c r="G560" s="238">
        <v>43281</v>
      </c>
      <c r="H560">
        <v>4</v>
      </c>
      <c r="I560" t="s">
        <v>188</v>
      </c>
      <c r="J560" t="s">
        <v>195</v>
      </c>
      <c r="K560" t="s">
        <v>208</v>
      </c>
      <c r="L560" t="s">
        <v>217</v>
      </c>
      <c r="M560" t="s">
        <v>47</v>
      </c>
      <c r="N560" t="s">
        <v>436</v>
      </c>
      <c r="O560" t="s">
        <v>211</v>
      </c>
      <c r="P560"/>
      <c r="Q560"/>
      <c r="R560"/>
      <c r="S560" t="s">
        <v>929</v>
      </c>
    </row>
    <row r="561" spans="1:19" hidden="1" x14ac:dyDescent="0.2">
      <c r="A561" s="162" t="str">
        <f>"FY"&amp;(YEAR(Table4_1[[#This Row],[Date]])-1)&amp;"/"&amp;(YEAR(Table4_1[[#This Row],[Date]])-2000)</f>
        <v>FY2018/19</v>
      </c>
      <c r="B561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1" s="162" t="str">
        <f>Table4_1[[#This Row],[Licensee]]&amp;" "&amp;Table4_1[[#This Row],[Licence]]</f>
        <v>Horizon Power EIRL2</v>
      </c>
      <c r="D561" s="162" t="str">
        <f t="shared" si="8"/>
        <v>FY2018/19_FC4biii_Horizon Power EIRL2</v>
      </c>
      <c r="E561" s="164">
        <f>IF(ISNUMBER(Table4_1[[#This Row],[Value]]),Table4_1[[#This Row],[Value]],IF(ISNUMBER(Table4_1[[#This Row],[$ Value]]),Table4_1[[#This Row],[$ Value]],Table4_1[[#This Row],[% Value]]))</f>
        <v>0</v>
      </c>
      <c r="G561" s="238">
        <v>43646</v>
      </c>
      <c r="H561">
        <v>4</v>
      </c>
      <c r="I561" t="s">
        <v>188</v>
      </c>
      <c r="J561" t="s">
        <v>195</v>
      </c>
      <c r="K561" t="s">
        <v>208</v>
      </c>
      <c r="L561" t="s">
        <v>217</v>
      </c>
      <c r="M561" t="s">
        <v>47</v>
      </c>
      <c r="N561" t="s">
        <v>436</v>
      </c>
      <c r="O561" t="s">
        <v>211</v>
      </c>
      <c r="P561"/>
      <c r="Q561"/>
      <c r="R561"/>
      <c r="S561" t="s">
        <v>929</v>
      </c>
    </row>
    <row r="562" spans="1:19" hidden="1" x14ac:dyDescent="0.2">
      <c r="A562" s="162" t="str">
        <f>"FY"&amp;(YEAR(Table4_1[[#This Row],[Date]])-1)&amp;"/"&amp;(YEAR(Table4_1[[#This Row],[Date]])-2000)</f>
        <v>FY2019/20</v>
      </c>
      <c r="B562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2" s="162" t="str">
        <f>Table4_1[[#This Row],[Licensee]]&amp;" "&amp;Table4_1[[#This Row],[Licence]]</f>
        <v>Horizon Power EIRL2</v>
      </c>
      <c r="D562" s="162" t="str">
        <f t="shared" si="8"/>
        <v>FY2019/20_FC4biii_Horizon Power EIRL2</v>
      </c>
      <c r="E562" s="164">
        <f>IF(ISNUMBER(Table4_1[[#This Row],[Value]]),Table4_1[[#This Row],[Value]],IF(ISNUMBER(Table4_1[[#This Row],[$ Value]]),Table4_1[[#This Row],[$ Value]],Table4_1[[#This Row],[% Value]]))</f>
        <v>0</v>
      </c>
      <c r="G562" s="238">
        <v>44012</v>
      </c>
      <c r="H562">
        <v>4</v>
      </c>
      <c r="I562" t="s">
        <v>188</v>
      </c>
      <c r="J562" t="s">
        <v>195</v>
      </c>
      <c r="K562" t="s">
        <v>208</v>
      </c>
      <c r="L562" t="s">
        <v>217</v>
      </c>
      <c r="M562" t="s">
        <v>47</v>
      </c>
      <c r="N562" t="s">
        <v>436</v>
      </c>
      <c r="O562" t="s">
        <v>211</v>
      </c>
      <c r="P562"/>
      <c r="Q562"/>
      <c r="R562"/>
      <c r="S562" t="s">
        <v>929</v>
      </c>
    </row>
    <row r="563" spans="1:19" hidden="1" x14ac:dyDescent="0.2">
      <c r="A563" s="162" t="str">
        <f>"FY"&amp;(YEAR(Table4_1[[#This Row],[Date]])-1)&amp;"/"&amp;(YEAR(Table4_1[[#This Row],[Date]])-2000)</f>
        <v>FY2020/21</v>
      </c>
      <c r="B563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3" s="162" t="str">
        <f>Table4_1[[#This Row],[Licensee]]&amp;" "&amp;Table4_1[[#This Row],[Licence]]</f>
        <v>Horizon Power EIRL2</v>
      </c>
      <c r="D563" s="162" t="str">
        <f t="shared" si="8"/>
        <v>FY2020/21_FC4biii_Horizon Power EIRL2</v>
      </c>
      <c r="E563" s="164">
        <f>IF(ISNUMBER(Table4_1[[#This Row],[Value]]),Table4_1[[#This Row],[Value]],IF(ISNUMBER(Table4_1[[#This Row],[$ Value]]),Table4_1[[#This Row],[$ Value]],Table4_1[[#This Row],[% Value]]))</f>
        <v>0</v>
      </c>
      <c r="G563" s="238">
        <v>44377</v>
      </c>
      <c r="H563">
        <v>4</v>
      </c>
      <c r="I563" t="s">
        <v>188</v>
      </c>
      <c r="J563" t="s">
        <v>195</v>
      </c>
      <c r="K563" t="s">
        <v>208</v>
      </c>
      <c r="L563" t="s">
        <v>217</v>
      </c>
      <c r="M563" t="s">
        <v>47</v>
      </c>
      <c r="N563" t="s">
        <v>436</v>
      </c>
      <c r="O563" t="s">
        <v>211</v>
      </c>
      <c r="P563"/>
      <c r="Q563"/>
      <c r="R563"/>
      <c r="S563" t="s">
        <v>929</v>
      </c>
    </row>
    <row r="564" spans="1:19" hidden="1" x14ac:dyDescent="0.2">
      <c r="A564" s="162" t="str">
        <f>"FY"&amp;(YEAR(Table4_1[[#This Row],[Date]])-1)&amp;"/"&amp;(YEAR(Table4_1[[#This Row],[Date]])-2000)</f>
        <v>FY2021/22</v>
      </c>
      <c r="B564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4" s="162" t="str">
        <f>Table4_1[[#This Row],[Licensee]]&amp;" "&amp;Table4_1[[#This Row],[Licence]]</f>
        <v>Horizon Power EIRL2</v>
      </c>
      <c r="D564" s="162" t="str">
        <f t="shared" si="8"/>
        <v>FY2021/22_FC4biii_Horizon Power EIRL2</v>
      </c>
      <c r="E564" s="164">
        <f>IF(ISNUMBER(Table4_1[[#This Row],[Value]]),Table4_1[[#This Row],[Value]],IF(ISNUMBER(Table4_1[[#This Row],[$ Value]]),Table4_1[[#This Row],[$ Value]],Table4_1[[#This Row],[% Value]]))</f>
        <v>0</v>
      </c>
      <c r="G564" s="238">
        <v>44742</v>
      </c>
      <c r="H564">
        <v>4</v>
      </c>
      <c r="I564" t="s">
        <v>188</v>
      </c>
      <c r="J564" t="s">
        <v>195</v>
      </c>
      <c r="K564" t="s">
        <v>208</v>
      </c>
      <c r="L564" t="s">
        <v>217</v>
      </c>
      <c r="M564" t="s">
        <v>47</v>
      </c>
      <c r="N564" t="s">
        <v>436</v>
      </c>
      <c r="O564" t="s">
        <v>211</v>
      </c>
      <c r="P564"/>
      <c r="Q564"/>
      <c r="R564"/>
      <c r="S564" t="s">
        <v>929</v>
      </c>
    </row>
    <row r="565" spans="1:19" hidden="1" x14ac:dyDescent="0.2">
      <c r="A565" s="162" t="str">
        <f>"FY"&amp;(YEAR(Table4_1[[#This Row],[Date]])-1)&amp;"/"&amp;(YEAR(Table4_1[[#This Row],[Date]])-2000)</f>
        <v>FY2022/23</v>
      </c>
      <c r="B565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5" s="162" t="str">
        <f>Table4_1[[#This Row],[Licensee]]&amp;" "&amp;Table4_1[[#This Row],[Licence]]</f>
        <v>Horizon Power EIRL2</v>
      </c>
      <c r="D565" s="162" t="str">
        <f t="shared" si="8"/>
        <v>FY2022/23_FC4biii_Horizon Power EIRL2</v>
      </c>
      <c r="E565" s="164">
        <f>IF(ISNUMBER(Table4_1[[#This Row],[Value]]),Table4_1[[#This Row],[Value]],IF(ISNUMBER(Table4_1[[#This Row],[$ Value]]),Table4_1[[#This Row],[$ Value]],Table4_1[[#This Row],[% Value]]))</f>
        <v>0</v>
      </c>
      <c r="G565" s="238">
        <v>45107</v>
      </c>
      <c r="H565">
        <v>4</v>
      </c>
      <c r="I565" t="s">
        <v>188</v>
      </c>
      <c r="J565" t="s">
        <v>195</v>
      </c>
      <c r="K565" t="s">
        <v>208</v>
      </c>
      <c r="L565" t="s">
        <v>217</v>
      </c>
      <c r="M565" t="s">
        <v>47</v>
      </c>
      <c r="N565" t="s">
        <v>436</v>
      </c>
      <c r="O565" t="s">
        <v>211</v>
      </c>
      <c r="P565"/>
      <c r="Q565"/>
      <c r="R565"/>
      <c r="S565" t="s">
        <v>929</v>
      </c>
    </row>
    <row r="566" spans="1:19" hidden="1" x14ac:dyDescent="0.2">
      <c r="A566" s="162" t="str">
        <f>"FY"&amp;(YEAR(Table4_1[[#This Row],[Date]])-1)&amp;"/"&amp;(YEAR(Table4_1[[#This Row],[Date]])-2000)</f>
        <v>FY2023/24</v>
      </c>
      <c r="B566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566" s="162" t="str">
        <f>Table4_1[[#This Row],[Licensee]]&amp;" "&amp;Table4_1[[#This Row],[Licence]]</f>
        <v>Horizon Power EIRL2</v>
      </c>
      <c r="D566" s="162" t="str">
        <f t="shared" si="8"/>
        <v>FY2023/24_FC4biii_Horizon Power EIRL2</v>
      </c>
      <c r="E566" s="164">
        <f>IF(ISNUMBER(Table4_1[[#This Row],[Value]]),Table4_1[[#This Row],[Value]],IF(ISNUMBER(Table4_1[[#This Row],[$ Value]]),Table4_1[[#This Row],[$ Value]],Table4_1[[#This Row],[% Value]]))</f>
        <v>0</v>
      </c>
      <c r="G566" s="238">
        <v>45473</v>
      </c>
      <c r="H566">
        <v>4</v>
      </c>
      <c r="I566" t="s">
        <v>188</v>
      </c>
      <c r="J566" t="s">
        <v>195</v>
      </c>
      <c r="K566" t="s">
        <v>208</v>
      </c>
      <c r="L566" t="s">
        <v>217</v>
      </c>
      <c r="M566" t="s">
        <v>47</v>
      </c>
      <c r="N566" t="s">
        <v>436</v>
      </c>
      <c r="O566" t="s">
        <v>211</v>
      </c>
      <c r="P566"/>
      <c r="Q566"/>
      <c r="R566"/>
      <c r="S566" t="s">
        <v>929</v>
      </c>
    </row>
    <row r="567" spans="1:19" hidden="1" x14ac:dyDescent="0.2">
      <c r="A567" s="162" t="str">
        <f>"FY"&amp;(YEAR(Table4_1[[#This Row],[Date]])-1)&amp;"/"&amp;(YEAR(Table4_1[[#This Row],[Date]])-2000)</f>
        <v>FY2013/14</v>
      </c>
      <c r="B567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67" s="162" t="str">
        <f>Table4_1[[#This Row],[Licensee]]&amp;" "&amp;Table4_1[[#This Row],[Licence]]</f>
        <v>Horizon Power EIRL2</v>
      </c>
      <c r="D567" s="162" t="str">
        <f t="shared" si="8"/>
        <v>FY2013/14_FC4ciii_Horizon Power EIRL2</v>
      </c>
      <c r="E567" s="164">
        <f>IF(ISNUMBER(Table4_1[[#This Row],[Value]]),Table4_1[[#This Row],[Value]],IF(ISNUMBER(Table4_1[[#This Row],[$ Value]]),Table4_1[[#This Row],[$ Value]],Table4_1[[#This Row],[% Value]]))</f>
        <v>82.83</v>
      </c>
      <c r="G567" s="238">
        <v>41820</v>
      </c>
      <c r="H567">
        <v>4</v>
      </c>
      <c r="I567" t="s">
        <v>188</v>
      </c>
      <c r="J567" t="s">
        <v>195</v>
      </c>
      <c r="K567" t="s">
        <v>208</v>
      </c>
      <c r="L567" t="s">
        <v>217</v>
      </c>
      <c r="M567" t="s">
        <v>48</v>
      </c>
      <c r="N567" t="s">
        <v>292</v>
      </c>
      <c r="O567" t="s">
        <v>211</v>
      </c>
      <c r="P567">
        <v>82.83</v>
      </c>
      <c r="Q567"/>
      <c r="R567"/>
      <c r="S567" t="s">
        <v>929</v>
      </c>
    </row>
    <row r="568" spans="1:19" hidden="1" x14ac:dyDescent="0.2">
      <c r="A568" s="162" t="str">
        <f>"FY"&amp;(YEAR(Table4_1[[#This Row],[Date]])-1)&amp;"/"&amp;(YEAR(Table4_1[[#This Row],[Date]])-2000)</f>
        <v>FY2014/15</v>
      </c>
      <c r="B568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68" s="162" t="str">
        <f>Table4_1[[#This Row],[Licensee]]&amp;" "&amp;Table4_1[[#This Row],[Licence]]</f>
        <v>Horizon Power EIRL2</v>
      </c>
      <c r="D568" s="162" t="str">
        <f t="shared" si="8"/>
        <v>FY2014/15_FC4ciii_Horizon Power EIRL2</v>
      </c>
      <c r="E568" s="164">
        <f>IF(ISNUMBER(Table4_1[[#This Row],[Value]]),Table4_1[[#This Row],[Value]],IF(ISNUMBER(Table4_1[[#This Row],[$ Value]]),Table4_1[[#This Row],[$ Value]],Table4_1[[#This Row],[% Value]]))</f>
        <v>60</v>
      </c>
      <c r="G568" s="238">
        <v>42185</v>
      </c>
      <c r="H568">
        <v>4</v>
      </c>
      <c r="I568" t="s">
        <v>188</v>
      </c>
      <c r="J568" t="s">
        <v>195</v>
      </c>
      <c r="K568" t="s">
        <v>208</v>
      </c>
      <c r="L568" t="s">
        <v>217</v>
      </c>
      <c r="M568" t="s">
        <v>48</v>
      </c>
      <c r="N568" t="s">
        <v>292</v>
      </c>
      <c r="O568" t="s">
        <v>211</v>
      </c>
      <c r="P568">
        <v>60</v>
      </c>
      <c r="Q568"/>
      <c r="R568"/>
      <c r="S568" t="s">
        <v>929</v>
      </c>
    </row>
    <row r="569" spans="1:19" hidden="1" x14ac:dyDescent="0.2">
      <c r="A569" s="162" t="str">
        <f>"FY"&amp;(YEAR(Table4_1[[#This Row],[Date]])-1)&amp;"/"&amp;(YEAR(Table4_1[[#This Row],[Date]])-2000)</f>
        <v>FY2015/16</v>
      </c>
      <c r="B569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69" s="162" t="str">
        <f>Table4_1[[#This Row],[Licensee]]&amp;" "&amp;Table4_1[[#This Row],[Licence]]</f>
        <v>Horizon Power EIRL2</v>
      </c>
      <c r="D569" s="162" t="str">
        <f t="shared" si="8"/>
        <v>FY2015/16_FC4ciii_Horizon Power EIRL2</v>
      </c>
      <c r="E569" s="164">
        <f>IF(ISNUMBER(Table4_1[[#This Row],[Value]]),Table4_1[[#This Row],[Value]],IF(ISNUMBER(Table4_1[[#This Row],[$ Value]]),Table4_1[[#This Row],[$ Value]],Table4_1[[#This Row],[% Value]]))</f>
        <v>31.6</v>
      </c>
      <c r="G569" s="238">
        <v>42551</v>
      </c>
      <c r="H569">
        <v>4</v>
      </c>
      <c r="I569" t="s">
        <v>188</v>
      </c>
      <c r="J569" t="s">
        <v>195</v>
      </c>
      <c r="K569" t="s">
        <v>208</v>
      </c>
      <c r="L569" t="s">
        <v>217</v>
      </c>
      <c r="M569" t="s">
        <v>48</v>
      </c>
      <c r="N569" t="s">
        <v>292</v>
      </c>
      <c r="O569" t="s">
        <v>211</v>
      </c>
      <c r="P569">
        <v>31.6</v>
      </c>
      <c r="Q569"/>
      <c r="R569"/>
      <c r="S569" t="s">
        <v>929</v>
      </c>
    </row>
    <row r="570" spans="1:19" hidden="1" x14ac:dyDescent="0.2">
      <c r="A570" s="162" t="str">
        <f>"FY"&amp;(YEAR(Table4_1[[#This Row],[Date]])-1)&amp;"/"&amp;(YEAR(Table4_1[[#This Row],[Date]])-2000)</f>
        <v>FY2016/17</v>
      </c>
      <c r="B570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0" s="162" t="str">
        <f>Table4_1[[#This Row],[Licensee]]&amp;" "&amp;Table4_1[[#This Row],[Licence]]</f>
        <v>Horizon Power EIRL2</v>
      </c>
      <c r="D570" s="162" t="str">
        <f t="shared" si="8"/>
        <v>FY2016/17_FC4ciii_Horizon Power EIRL2</v>
      </c>
      <c r="E570" s="164">
        <f>IF(ISNUMBER(Table4_1[[#This Row],[Value]]),Table4_1[[#This Row],[Value]],IF(ISNUMBER(Table4_1[[#This Row],[$ Value]]),Table4_1[[#This Row],[$ Value]],Table4_1[[#This Row],[% Value]]))</f>
        <v>0</v>
      </c>
      <c r="G570" s="238">
        <v>42916</v>
      </c>
      <c r="H570">
        <v>4</v>
      </c>
      <c r="I570" t="s">
        <v>188</v>
      </c>
      <c r="J570" t="s">
        <v>195</v>
      </c>
      <c r="K570" t="s">
        <v>208</v>
      </c>
      <c r="L570" t="s">
        <v>217</v>
      </c>
      <c r="M570" t="s">
        <v>48</v>
      </c>
      <c r="N570" t="s">
        <v>292</v>
      </c>
      <c r="O570" t="s">
        <v>211</v>
      </c>
      <c r="P570">
        <v>0</v>
      </c>
      <c r="Q570"/>
      <c r="R570"/>
      <c r="S570" t="s">
        <v>929</v>
      </c>
    </row>
    <row r="571" spans="1:19" hidden="1" x14ac:dyDescent="0.2">
      <c r="A571" s="162" t="str">
        <f>"FY"&amp;(YEAR(Table4_1[[#This Row],[Date]])-1)&amp;"/"&amp;(YEAR(Table4_1[[#This Row],[Date]])-2000)</f>
        <v>FY2017/18</v>
      </c>
      <c r="B571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1" s="162" t="str">
        <f>Table4_1[[#This Row],[Licensee]]&amp;" "&amp;Table4_1[[#This Row],[Licence]]</f>
        <v>Horizon Power EIRL2</v>
      </c>
      <c r="D571" s="162" t="str">
        <f t="shared" si="8"/>
        <v>FY2017/18_FC4ciii_Horizon Power EIRL2</v>
      </c>
      <c r="E571" s="164">
        <f>IF(ISNUMBER(Table4_1[[#This Row],[Value]]),Table4_1[[#This Row],[Value]],IF(ISNUMBER(Table4_1[[#This Row],[$ Value]]),Table4_1[[#This Row],[$ Value]],Table4_1[[#This Row],[% Value]]))</f>
        <v>56</v>
      </c>
      <c r="G571" s="238">
        <v>43281</v>
      </c>
      <c r="H571">
        <v>4</v>
      </c>
      <c r="I571" t="s">
        <v>188</v>
      </c>
      <c r="J571" t="s">
        <v>195</v>
      </c>
      <c r="K571" t="s">
        <v>208</v>
      </c>
      <c r="L571" t="s">
        <v>217</v>
      </c>
      <c r="M571" t="s">
        <v>48</v>
      </c>
      <c r="N571" t="s">
        <v>292</v>
      </c>
      <c r="O571" t="s">
        <v>211</v>
      </c>
      <c r="P571">
        <v>56</v>
      </c>
      <c r="Q571"/>
      <c r="R571"/>
      <c r="S571" t="s">
        <v>929</v>
      </c>
    </row>
    <row r="572" spans="1:19" hidden="1" x14ac:dyDescent="0.2">
      <c r="A572" s="162" t="str">
        <f>"FY"&amp;(YEAR(Table4_1[[#This Row],[Date]])-1)&amp;"/"&amp;(YEAR(Table4_1[[#This Row],[Date]])-2000)</f>
        <v>FY2018/19</v>
      </c>
      <c r="B572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2" s="162" t="str">
        <f>Table4_1[[#This Row],[Licensee]]&amp;" "&amp;Table4_1[[#This Row],[Licence]]</f>
        <v>Horizon Power EIRL2</v>
      </c>
      <c r="D572" s="162" t="str">
        <f t="shared" si="8"/>
        <v>FY2018/19_FC4ciii_Horizon Power EIRL2</v>
      </c>
      <c r="E572" s="164">
        <f>IF(ISNUMBER(Table4_1[[#This Row],[Value]]),Table4_1[[#This Row],[Value]],IF(ISNUMBER(Table4_1[[#This Row],[$ Value]]),Table4_1[[#This Row],[$ Value]],Table4_1[[#This Row],[% Value]]))</f>
        <v>32.799999999999997</v>
      </c>
      <c r="G572" s="238">
        <v>43646</v>
      </c>
      <c r="H572">
        <v>4</v>
      </c>
      <c r="I572" t="s">
        <v>188</v>
      </c>
      <c r="J572" t="s">
        <v>195</v>
      </c>
      <c r="K572" t="s">
        <v>208</v>
      </c>
      <c r="L572" t="s">
        <v>217</v>
      </c>
      <c r="M572" t="s">
        <v>48</v>
      </c>
      <c r="N572" t="s">
        <v>292</v>
      </c>
      <c r="O572" t="s">
        <v>211</v>
      </c>
      <c r="P572">
        <v>32.799999999999997</v>
      </c>
      <c r="Q572"/>
      <c r="R572"/>
      <c r="S572" t="s">
        <v>929</v>
      </c>
    </row>
    <row r="573" spans="1:19" hidden="1" x14ac:dyDescent="0.2">
      <c r="A573" s="162" t="str">
        <f>"FY"&amp;(YEAR(Table4_1[[#This Row],[Date]])-1)&amp;"/"&amp;(YEAR(Table4_1[[#This Row],[Date]])-2000)</f>
        <v>FY2019/20</v>
      </c>
      <c r="B573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3" s="162" t="str">
        <f>Table4_1[[#This Row],[Licensee]]&amp;" "&amp;Table4_1[[#This Row],[Licence]]</f>
        <v>Horizon Power EIRL2</v>
      </c>
      <c r="D573" s="162" t="str">
        <f t="shared" si="8"/>
        <v>FY2019/20_FC4ciii_Horizon Power EIRL2</v>
      </c>
      <c r="E573" s="164">
        <f>IF(ISNUMBER(Table4_1[[#This Row],[Value]]),Table4_1[[#This Row],[Value]],IF(ISNUMBER(Table4_1[[#This Row],[$ Value]]),Table4_1[[#This Row],[$ Value]],Table4_1[[#This Row],[% Value]]))</f>
        <v>44</v>
      </c>
      <c r="G573" s="238">
        <v>44012</v>
      </c>
      <c r="H573">
        <v>4</v>
      </c>
      <c r="I573" t="s">
        <v>188</v>
      </c>
      <c r="J573" t="s">
        <v>195</v>
      </c>
      <c r="K573" t="s">
        <v>208</v>
      </c>
      <c r="L573" t="s">
        <v>217</v>
      </c>
      <c r="M573" t="s">
        <v>48</v>
      </c>
      <c r="N573" t="s">
        <v>292</v>
      </c>
      <c r="O573" t="s">
        <v>211</v>
      </c>
      <c r="P573">
        <v>44</v>
      </c>
      <c r="Q573"/>
      <c r="R573"/>
      <c r="S573" t="s">
        <v>929</v>
      </c>
    </row>
    <row r="574" spans="1:19" hidden="1" x14ac:dyDescent="0.2">
      <c r="A574" s="162" t="str">
        <f>"FY"&amp;(YEAR(Table4_1[[#This Row],[Date]])-1)&amp;"/"&amp;(YEAR(Table4_1[[#This Row],[Date]])-2000)</f>
        <v>FY2020/21</v>
      </c>
      <c r="B574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4" s="162" t="str">
        <f>Table4_1[[#This Row],[Licensee]]&amp;" "&amp;Table4_1[[#This Row],[Licence]]</f>
        <v>Horizon Power EIRL2</v>
      </c>
      <c r="D574" s="162" t="str">
        <f t="shared" si="8"/>
        <v>FY2020/21_FC4ciii_Horizon Power EIRL2</v>
      </c>
      <c r="E574" s="164">
        <f>IF(ISNUMBER(Table4_1[[#This Row],[Value]]),Table4_1[[#This Row],[Value]],IF(ISNUMBER(Table4_1[[#This Row],[$ Value]]),Table4_1[[#This Row],[$ Value]],Table4_1[[#This Row],[% Value]]))</f>
        <v>45.7</v>
      </c>
      <c r="G574" s="238">
        <v>44377</v>
      </c>
      <c r="H574">
        <v>4</v>
      </c>
      <c r="I574" t="s">
        <v>188</v>
      </c>
      <c r="J574" t="s">
        <v>195</v>
      </c>
      <c r="K574" t="s">
        <v>208</v>
      </c>
      <c r="L574" t="s">
        <v>217</v>
      </c>
      <c r="M574" t="s">
        <v>48</v>
      </c>
      <c r="N574" t="s">
        <v>292</v>
      </c>
      <c r="O574" t="s">
        <v>211</v>
      </c>
      <c r="P574">
        <v>45.7</v>
      </c>
      <c r="Q574"/>
      <c r="R574"/>
      <c r="S574" t="s">
        <v>929</v>
      </c>
    </row>
    <row r="575" spans="1:19" hidden="1" x14ac:dyDescent="0.2">
      <c r="A575" s="162" t="str">
        <f>"FY"&amp;(YEAR(Table4_1[[#This Row],[Date]])-1)&amp;"/"&amp;(YEAR(Table4_1[[#This Row],[Date]])-2000)</f>
        <v>FY2021/22</v>
      </c>
      <c r="B575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5" s="162" t="str">
        <f>Table4_1[[#This Row],[Licensee]]&amp;" "&amp;Table4_1[[#This Row],[Licence]]</f>
        <v>Horizon Power EIRL2</v>
      </c>
      <c r="D575" s="162" t="str">
        <f t="shared" si="8"/>
        <v>FY2021/22_FC4ciii_Horizon Power EIRL2</v>
      </c>
      <c r="E575" s="164">
        <f>IF(ISNUMBER(Table4_1[[#This Row],[Value]]),Table4_1[[#This Row],[Value]],IF(ISNUMBER(Table4_1[[#This Row],[$ Value]]),Table4_1[[#This Row],[$ Value]],Table4_1[[#This Row],[% Value]]))</f>
        <v>19.3</v>
      </c>
      <c r="G575" s="238">
        <v>44742</v>
      </c>
      <c r="H575">
        <v>4</v>
      </c>
      <c r="I575" t="s">
        <v>188</v>
      </c>
      <c r="J575" t="s">
        <v>195</v>
      </c>
      <c r="K575" t="s">
        <v>208</v>
      </c>
      <c r="L575" t="s">
        <v>217</v>
      </c>
      <c r="M575" t="s">
        <v>48</v>
      </c>
      <c r="N575" t="s">
        <v>292</v>
      </c>
      <c r="O575" t="s">
        <v>211</v>
      </c>
      <c r="P575">
        <v>19.3</v>
      </c>
      <c r="Q575"/>
      <c r="R575"/>
      <c r="S575" t="s">
        <v>929</v>
      </c>
    </row>
    <row r="576" spans="1:19" hidden="1" x14ac:dyDescent="0.2">
      <c r="A576" s="162" t="str">
        <f>"FY"&amp;(YEAR(Table4_1[[#This Row],[Date]])-1)&amp;"/"&amp;(YEAR(Table4_1[[#This Row],[Date]])-2000)</f>
        <v>FY2022/23</v>
      </c>
      <c r="B576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6" s="162" t="str">
        <f>Table4_1[[#This Row],[Licensee]]&amp;" "&amp;Table4_1[[#This Row],[Licence]]</f>
        <v>Horizon Power EIRL2</v>
      </c>
      <c r="D576" s="162" t="str">
        <f t="shared" si="8"/>
        <v>FY2022/23_FC4ciii_Horizon Power EIRL2</v>
      </c>
      <c r="E576" s="164">
        <f>IF(ISNUMBER(Table4_1[[#This Row],[Value]]),Table4_1[[#This Row],[Value]],IF(ISNUMBER(Table4_1[[#This Row],[$ Value]]),Table4_1[[#This Row],[$ Value]],Table4_1[[#This Row],[% Value]]))</f>
        <v>107.4</v>
      </c>
      <c r="G576" s="238">
        <v>45107</v>
      </c>
      <c r="H576">
        <v>4</v>
      </c>
      <c r="I576" t="s">
        <v>188</v>
      </c>
      <c r="J576" t="s">
        <v>195</v>
      </c>
      <c r="K576" t="s">
        <v>208</v>
      </c>
      <c r="L576" t="s">
        <v>217</v>
      </c>
      <c r="M576" t="s">
        <v>48</v>
      </c>
      <c r="N576" t="s">
        <v>292</v>
      </c>
      <c r="O576" t="s">
        <v>211</v>
      </c>
      <c r="P576">
        <v>107.4</v>
      </c>
      <c r="Q576"/>
      <c r="R576"/>
      <c r="S576" t="s">
        <v>929</v>
      </c>
    </row>
    <row r="577" spans="1:19" hidden="1" x14ac:dyDescent="0.2">
      <c r="A577" s="162" t="str">
        <f>"FY"&amp;(YEAR(Table4_1[[#This Row],[Date]])-1)&amp;"/"&amp;(YEAR(Table4_1[[#This Row],[Date]])-2000)</f>
        <v>FY2023/24</v>
      </c>
      <c r="B577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7" s="162" t="str">
        <f>Table4_1[[#This Row],[Licensee]]&amp;" "&amp;Table4_1[[#This Row],[Licence]]</f>
        <v>Horizon Power EIRL2</v>
      </c>
      <c r="D577" s="162" t="str">
        <f t="shared" si="8"/>
        <v>FY2023/24_FC4ciii_Horizon Power EIRL2</v>
      </c>
      <c r="E577" s="164">
        <f>IF(ISNUMBER(Table4_1[[#This Row],[Value]]),Table4_1[[#This Row],[Value]],IF(ISNUMBER(Table4_1[[#This Row],[$ Value]]),Table4_1[[#This Row],[$ Value]],Table4_1[[#This Row],[% Value]]))</f>
        <v>470.72036550000001</v>
      </c>
      <c r="G577" s="238">
        <v>45473</v>
      </c>
      <c r="H577">
        <v>4</v>
      </c>
      <c r="I577" t="s">
        <v>188</v>
      </c>
      <c r="J577" t="s">
        <v>195</v>
      </c>
      <c r="K577" t="s">
        <v>208</v>
      </c>
      <c r="L577" t="s">
        <v>217</v>
      </c>
      <c r="M577" t="s">
        <v>48</v>
      </c>
      <c r="N577" t="s">
        <v>292</v>
      </c>
      <c r="O577" t="s">
        <v>211</v>
      </c>
      <c r="P577">
        <v>470.72036550000001</v>
      </c>
      <c r="Q577"/>
      <c r="R577"/>
      <c r="S577" t="s">
        <v>929</v>
      </c>
    </row>
    <row r="578" spans="1:19" hidden="1" x14ac:dyDescent="0.2">
      <c r="A578" s="162" t="str">
        <f>"FY"&amp;(YEAR(Table4_1[[#This Row],[Date]])-1)&amp;"/"&amp;(YEAR(Table4_1[[#This Row],[Date]])-2000)</f>
        <v>FY2024/25</v>
      </c>
      <c r="B578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578" s="162" t="str">
        <f>Table4_1[[#This Row],[Licensee]]&amp;" "&amp;Table4_1[[#This Row],[Licence]]</f>
        <v>Horizon Power EIRL2</v>
      </c>
      <c r="D578" s="162" t="str">
        <f t="shared" si="8"/>
        <v>FY2024/25_FC4ciii_Horizon Power EIRL2</v>
      </c>
      <c r="E578" s="164">
        <f>IF(ISNUMBER(Table4_1[[#This Row],[Value]]),Table4_1[[#This Row],[Value]],IF(ISNUMBER(Table4_1[[#This Row],[$ Value]]),Table4_1[[#This Row],[$ Value]],Table4_1[[#This Row],[% Value]]))</f>
        <v>225.9252941</v>
      </c>
      <c r="G578" s="238">
        <v>45838</v>
      </c>
      <c r="H578">
        <v>4</v>
      </c>
      <c r="I578" t="s">
        <v>188</v>
      </c>
      <c r="J578" t="s">
        <v>195</v>
      </c>
      <c r="K578" t="s">
        <v>208</v>
      </c>
      <c r="L578" t="s">
        <v>217</v>
      </c>
      <c r="M578" t="s">
        <v>48</v>
      </c>
      <c r="N578" t="s">
        <v>292</v>
      </c>
      <c r="O578" t="s">
        <v>211</v>
      </c>
      <c r="P578">
        <v>225.9252941</v>
      </c>
      <c r="Q578"/>
      <c r="R578"/>
      <c r="S578" t="s">
        <v>929</v>
      </c>
    </row>
    <row r="579" spans="1:19" hidden="1" x14ac:dyDescent="0.2">
      <c r="A579" s="162" t="str">
        <f>"FY"&amp;(YEAR(Table4_1[[#This Row],[Date]])-1)&amp;"/"&amp;(YEAR(Table4_1[[#This Row],[Date]])-2000)</f>
        <v>FY2013/14</v>
      </c>
      <c r="B579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79" s="162" t="str">
        <f>Table4_1[[#This Row],[Licensee]]&amp;" "&amp;Table4_1[[#This Row],[Licence]]</f>
        <v>Horizon Power EIRL2</v>
      </c>
      <c r="D579" s="162" t="str">
        <f t="shared" ref="D579:D642" si="9">A579&amp;"_"&amp;B579&amp;"_"&amp;C579</f>
        <v>FY2013/14_FC4diii_Horizon Power EIRL2</v>
      </c>
      <c r="E579" s="164">
        <f>IF(ISNUMBER(Table4_1[[#This Row],[Value]]),Table4_1[[#This Row],[Value]],IF(ISNUMBER(Table4_1[[#This Row],[$ Value]]),Table4_1[[#This Row],[$ Value]],Table4_1[[#This Row],[% Value]]))</f>
        <v>151.22</v>
      </c>
      <c r="G579" s="238">
        <v>41820</v>
      </c>
      <c r="H579">
        <v>4</v>
      </c>
      <c r="I579" t="s">
        <v>188</v>
      </c>
      <c r="J579" t="s">
        <v>195</v>
      </c>
      <c r="K579" t="s">
        <v>208</v>
      </c>
      <c r="L579" t="s">
        <v>217</v>
      </c>
      <c r="M579" t="s">
        <v>49</v>
      </c>
      <c r="N579" t="s">
        <v>427</v>
      </c>
      <c r="O579" t="s">
        <v>211</v>
      </c>
      <c r="P579">
        <v>151.22</v>
      </c>
      <c r="Q579"/>
      <c r="R579"/>
      <c r="S579" t="s">
        <v>929</v>
      </c>
    </row>
    <row r="580" spans="1:19" hidden="1" x14ac:dyDescent="0.2">
      <c r="A580" s="162" t="str">
        <f>"FY"&amp;(YEAR(Table4_1[[#This Row],[Date]])-1)&amp;"/"&amp;(YEAR(Table4_1[[#This Row],[Date]])-2000)</f>
        <v>FY2014/15</v>
      </c>
      <c r="B580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0" s="162" t="str">
        <f>Table4_1[[#This Row],[Licensee]]&amp;" "&amp;Table4_1[[#This Row],[Licence]]</f>
        <v>Horizon Power EIRL2</v>
      </c>
      <c r="D580" s="162" t="str">
        <f t="shared" si="9"/>
        <v>FY2014/15_FC4diii_Horizon Power EIRL2</v>
      </c>
      <c r="E580" s="164">
        <f>IF(ISNUMBER(Table4_1[[#This Row],[Value]]),Table4_1[[#This Row],[Value]],IF(ISNUMBER(Table4_1[[#This Row],[$ Value]]),Table4_1[[#This Row],[$ Value]],Table4_1[[#This Row],[% Value]]))</f>
        <v>150</v>
      </c>
      <c r="G580" s="238">
        <v>42185</v>
      </c>
      <c r="H580">
        <v>4</v>
      </c>
      <c r="I580" t="s">
        <v>188</v>
      </c>
      <c r="J580" t="s">
        <v>195</v>
      </c>
      <c r="K580" t="s">
        <v>208</v>
      </c>
      <c r="L580" t="s">
        <v>217</v>
      </c>
      <c r="M580" t="s">
        <v>49</v>
      </c>
      <c r="N580" t="s">
        <v>427</v>
      </c>
      <c r="O580" t="s">
        <v>211</v>
      </c>
      <c r="P580">
        <v>150</v>
      </c>
      <c r="Q580"/>
      <c r="R580"/>
      <c r="S580" t="s">
        <v>929</v>
      </c>
    </row>
    <row r="581" spans="1:19" hidden="1" x14ac:dyDescent="0.2">
      <c r="A581" s="162" t="str">
        <f>"FY"&amp;(YEAR(Table4_1[[#This Row],[Date]])-1)&amp;"/"&amp;(YEAR(Table4_1[[#This Row],[Date]])-2000)</f>
        <v>FY2015/16</v>
      </c>
      <c r="B581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1" s="162" t="str">
        <f>Table4_1[[#This Row],[Licensee]]&amp;" "&amp;Table4_1[[#This Row],[Licence]]</f>
        <v>Horizon Power EIRL2</v>
      </c>
      <c r="D581" s="162" t="str">
        <f t="shared" si="9"/>
        <v>FY2015/16_FC4diii_Horizon Power EIRL2</v>
      </c>
      <c r="E581" s="164">
        <f>IF(ISNUMBER(Table4_1[[#This Row],[Value]]),Table4_1[[#This Row],[Value]],IF(ISNUMBER(Table4_1[[#This Row],[$ Value]]),Table4_1[[#This Row],[$ Value]],Table4_1[[#This Row],[% Value]]))</f>
        <v>198.7</v>
      </c>
      <c r="G581" s="238">
        <v>42551</v>
      </c>
      <c r="H581">
        <v>4</v>
      </c>
      <c r="I581" t="s">
        <v>188</v>
      </c>
      <c r="J581" t="s">
        <v>195</v>
      </c>
      <c r="K581" t="s">
        <v>208</v>
      </c>
      <c r="L581" t="s">
        <v>217</v>
      </c>
      <c r="M581" t="s">
        <v>49</v>
      </c>
      <c r="N581" t="s">
        <v>427</v>
      </c>
      <c r="O581" t="s">
        <v>211</v>
      </c>
      <c r="P581">
        <v>198.7</v>
      </c>
      <c r="Q581"/>
      <c r="R581"/>
      <c r="S581" t="s">
        <v>929</v>
      </c>
    </row>
    <row r="582" spans="1:19" hidden="1" x14ac:dyDescent="0.2">
      <c r="A582" s="162" t="str">
        <f>"FY"&amp;(YEAR(Table4_1[[#This Row],[Date]])-1)&amp;"/"&amp;(YEAR(Table4_1[[#This Row],[Date]])-2000)</f>
        <v>FY2016/17</v>
      </c>
      <c r="B582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2" s="162" t="str">
        <f>Table4_1[[#This Row],[Licensee]]&amp;" "&amp;Table4_1[[#This Row],[Licence]]</f>
        <v>Horizon Power EIRL2</v>
      </c>
      <c r="D582" s="162" t="str">
        <f t="shared" si="9"/>
        <v>FY2016/17_FC4diii_Horizon Power EIRL2</v>
      </c>
      <c r="E582" s="164">
        <f>IF(ISNUMBER(Table4_1[[#This Row],[Value]]),Table4_1[[#This Row],[Value]],IF(ISNUMBER(Table4_1[[#This Row],[$ Value]]),Table4_1[[#This Row],[$ Value]],Table4_1[[#This Row],[% Value]]))</f>
        <v>55.6</v>
      </c>
      <c r="G582" s="238">
        <v>42916</v>
      </c>
      <c r="H582">
        <v>4</v>
      </c>
      <c r="I582" t="s">
        <v>188</v>
      </c>
      <c r="J582" t="s">
        <v>195</v>
      </c>
      <c r="K582" t="s">
        <v>208</v>
      </c>
      <c r="L582" t="s">
        <v>217</v>
      </c>
      <c r="M582" t="s">
        <v>49</v>
      </c>
      <c r="N582" t="s">
        <v>427</v>
      </c>
      <c r="O582" t="s">
        <v>211</v>
      </c>
      <c r="P582">
        <v>55.6</v>
      </c>
      <c r="Q582"/>
      <c r="R582"/>
      <c r="S582" t="s">
        <v>929</v>
      </c>
    </row>
    <row r="583" spans="1:19" hidden="1" x14ac:dyDescent="0.2">
      <c r="A583" s="162" t="str">
        <f>"FY"&amp;(YEAR(Table4_1[[#This Row],[Date]])-1)&amp;"/"&amp;(YEAR(Table4_1[[#This Row],[Date]])-2000)</f>
        <v>FY2017/18</v>
      </c>
      <c r="B583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3" s="162" t="str">
        <f>Table4_1[[#This Row],[Licensee]]&amp;" "&amp;Table4_1[[#This Row],[Licence]]</f>
        <v>Horizon Power EIRL2</v>
      </c>
      <c r="D583" s="162" t="str">
        <f t="shared" si="9"/>
        <v>FY2017/18_FC4diii_Horizon Power EIRL2</v>
      </c>
      <c r="E583" s="164">
        <f>IF(ISNUMBER(Table4_1[[#This Row],[Value]]),Table4_1[[#This Row],[Value]],IF(ISNUMBER(Table4_1[[#This Row],[$ Value]]),Table4_1[[#This Row],[$ Value]],Table4_1[[#This Row],[% Value]]))</f>
        <v>53</v>
      </c>
      <c r="G583" s="238">
        <v>43281</v>
      </c>
      <c r="H583">
        <v>4</v>
      </c>
      <c r="I583" t="s">
        <v>188</v>
      </c>
      <c r="J583" t="s">
        <v>195</v>
      </c>
      <c r="K583" t="s">
        <v>208</v>
      </c>
      <c r="L583" t="s">
        <v>217</v>
      </c>
      <c r="M583" t="s">
        <v>49</v>
      </c>
      <c r="N583" t="s">
        <v>427</v>
      </c>
      <c r="O583" t="s">
        <v>211</v>
      </c>
      <c r="P583">
        <v>53</v>
      </c>
      <c r="Q583"/>
      <c r="R583"/>
      <c r="S583" t="s">
        <v>929</v>
      </c>
    </row>
    <row r="584" spans="1:19" hidden="1" x14ac:dyDescent="0.2">
      <c r="A584" s="162" t="str">
        <f>"FY"&amp;(YEAR(Table4_1[[#This Row],[Date]])-1)&amp;"/"&amp;(YEAR(Table4_1[[#This Row],[Date]])-2000)</f>
        <v>FY2018/19</v>
      </c>
      <c r="B584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4" s="162" t="str">
        <f>Table4_1[[#This Row],[Licensee]]&amp;" "&amp;Table4_1[[#This Row],[Licence]]</f>
        <v>Horizon Power EIRL2</v>
      </c>
      <c r="D584" s="162" t="str">
        <f t="shared" si="9"/>
        <v>FY2018/19_FC4diii_Horizon Power EIRL2</v>
      </c>
      <c r="E584" s="164">
        <f>IF(ISNUMBER(Table4_1[[#This Row],[Value]]),Table4_1[[#This Row],[Value]],IF(ISNUMBER(Table4_1[[#This Row],[$ Value]]),Table4_1[[#This Row],[$ Value]],Table4_1[[#This Row],[% Value]]))</f>
        <v>173.8</v>
      </c>
      <c r="G584" s="238">
        <v>43646</v>
      </c>
      <c r="H584">
        <v>4</v>
      </c>
      <c r="I584" t="s">
        <v>188</v>
      </c>
      <c r="J584" t="s">
        <v>195</v>
      </c>
      <c r="K584" t="s">
        <v>208</v>
      </c>
      <c r="L584" t="s">
        <v>217</v>
      </c>
      <c r="M584" t="s">
        <v>49</v>
      </c>
      <c r="N584" t="s">
        <v>427</v>
      </c>
      <c r="O584" t="s">
        <v>211</v>
      </c>
      <c r="P584">
        <v>173.8</v>
      </c>
      <c r="Q584"/>
      <c r="R584"/>
      <c r="S584" t="s">
        <v>929</v>
      </c>
    </row>
    <row r="585" spans="1:19" hidden="1" x14ac:dyDescent="0.2">
      <c r="A585" s="162" t="str">
        <f>"FY"&amp;(YEAR(Table4_1[[#This Row],[Date]])-1)&amp;"/"&amp;(YEAR(Table4_1[[#This Row],[Date]])-2000)</f>
        <v>FY2019/20</v>
      </c>
      <c r="B585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5" s="162" t="str">
        <f>Table4_1[[#This Row],[Licensee]]&amp;" "&amp;Table4_1[[#This Row],[Licence]]</f>
        <v>Horizon Power EIRL2</v>
      </c>
      <c r="D585" s="162" t="str">
        <f t="shared" si="9"/>
        <v>FY2019/20_FC4diii_Horizon Power EIRL2</v>
      </c>
      <c r="E585" s="164">
        <f>IF(ISNUMBER(Table4_1[[#This Row],[Value]]),Table4_1[[#This Row],[Value]],IF(ISNUMBER(Table4_1[[#This Row],[$ Value]]),Table4_1[[#This Row],[$ Value]],Table4_1[[#This Row],[% Value]]))</f>
        <v>121</v>
      </c>
      <c r="G585" s="238">
        <v>44012</v>
      </c>
      <c r="H585">
        <v>4</v>
      </c>
      <c r="I585" t="s">
        <v>188</v>
      </c>
      <c r="J585" t="s">
        <v>195</v>
      </c>
      <c r="K585" t="s">
        <v>208</v>
      </c>
      <c r="L585" t="s">
        <v>217</v>
      </c>
      <c r="M585" t="s">
        <v>49</v>
      </c>
      <c r="N585" t="s">
        <v>427</v>
      </c>
      <c r="O585" t="s">
        <v>211</v>
      </c>
      <c r="P585">
        <v>121</v>
      </c>
      <c r="Q585"/>
      <c r="R585"/>
      <c r="S585" t="s">
        <v>929</v>
      </c>
    </row>
    <row r="586" spans="1:19" hidden="1" x14ac:dyDescent="0.2">
      <c r="A586" s="162" t="str">
        <f>"FY"&amp;(YEAR(Table4_1[[#This Row],[Date]])-1)&amp;"/"&amp;(YEAR(Table4_1[[#This Row],[Date]])-2000)</f>
        <v>FY2020/21</v>
      </c>
      <c r="B586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6" s="162" t="str">
        <f>Table4_1[[#This Row],[Licensee]]&amp;" "&amp;Table4_1[[#This Row],[Licence]]</f>
        <v>Horizon Power EIRL2</v>
      </c>
      <c r="D586" s="162" t="str">
        <f t="shared" si="9"/>
        <v>FY2020/21_FC4diii_Horizon Power EIRL2</v>
      </c>
      <c r="E586" s="164">
        <f>IF(ISNUMBER(Table4_1[[#This Row],[Value]]),Table4_1[[#This Row],[Value]],IF(ISNUMBER(Table4_1[[#This Row],[$ Value]]),Table4_1[[#This Row],[$ Value]],Table4_1[[#This Row],[% Value]]))</f>
        <v>121.9</v>
      </c>
      <c r="G586" s="238">
        <v>44377</v>
      </c>
      <c r="H586">
        <v>4</v>
      </c>
      <c r="I586" t="s">
        <v>188</v>
      </c>
      <c r="J586" t="s">
        <v>195</v>
      </c>
      <c r="K586" t="s">
        <v>208</v>
      </c>
      <c r="L586" t="s">
        <v>217</v>
      </c>
      <c r="M586" t="s">
        <v>49</v>
      </c>
      <c r="N586" t="s">
        <v>427</v>
      </c>
      <c r="O586" t="s">
        <v>211</v>
      </c>
      <c r="P586">
        <v>121.9</v>
      </c>
      <c r="Q586"/>
      <c r="R586"/>
      <c r="S586" t="s">
        <v>929</v>
      </c>
    </row>
    <row r="587" spans="1:19" hidden="1" x14ac:dyDescent="0.2">
      <c r="A587" s="162" t="str">
        <f>"FY"&amp;(YEAR(Table4_1[[#This Row],[Date]])-1)&amp;"/"&amp;(YEAR(Table4_1[[#This Row],[Date]])-2000)</f>
        <v>FY2021/22</v>
      </c>
      <c r="B587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7" s="162" t="str">
        <f>Table4_1[[#This Row],[Licensee]]&amp;" "&amp;Table4_1[[#This Row],[Licence]]</f>
        <v>Horizon Power EIRL2</v>
      </c>
      <c r="D587" s="162" t="str">
        <f t="shared" si="9"/>
        <v>FY2021/22_FC4diii_Horizon Power EIRL2</v>
      </c>
      <c r="E587" s="164">
        <f>IF(ISNUMBER(Table4_1[[#This Row],[Value]]),Table4_1[[#This Row],[Value]],IF(ISNUMBER(Table4_1[[#This Row],[$ Value]]),Table4_1[[#This Row],[$ Value]],Table4_1[[#This Row],[% Value]]))</f>
        <v>146.80000000000001</v>
      </c>
      <c r="G587" s="238">
        <v>44742</v>
      </c>
      <c r="H587">
        <v>4</v>
      </c>
      <c r="I587" t="s">
        <v>188</v>
      </c>
      <c r="J587" t="s">
        <v>195</v>
      </c>
      <c r="K587" t="s">
        <v>208</v>
      </c>
      <c r="L587" t="s">
        <v>217</v>
      </c>
      <c r="M587" t="s">
        <v>49</v>
      </c>
      <c r="N587" t="s">
        <v>427</v>
      </c>
      <c r="O587" t="s">
        <v>211</v>
      </c>
      <c r="P587">
        <v>146.80000000000001</v>
      </c>
      <c r="Q587"/>
      <c r="R587"/>
      <c r="S587" t="s">
        <v>929</v>
      </c>
    </row>
    <row r="588" spans="1:19" hidden="1" x14ac:dyDescent="0.2">
      <c r="A588" s="162" t="str">
        <f>"FY"&amp;(YEAR(Table4_1[[#This Row],[Date]])-1)&amp;"/"&amp;(YEAR(Table4_1[[#This Row],[Date]])-2000)</f>
        <v>FY2022/23</v>
      </c>
      <c r="B588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8" s="162" t="str">
        <f>Table4_1[[#This Row],[Licensee]]&amp;" "&amp;Table4_1[[#This Row],[Licence]]</f>
        <v>Horizon Power EIRL2</v>
      </c>
      <c r="D588" s="162" t="str">
        <f t="shared" si="9"/>
        <v>FY2022/23_FC4diii_Horizon Power EIRL2</v>
      </c>
      <c r="E588" s="164">
        <f>IF(ISNUMBER(Table4_1[[#This Row],[Value]]),Table4_1[[#This Row],[Value]],IF(ISNUMBER(Table4_1[[#This Row],[$ Value]]),Table4_1[[#This Row],[$ Value]],Table4_1[[#This Row],[% Value]]))</f>
        <v>184.8</v>
      </c>
      <c r="G588" s="238">
        <v>45107</v>
      </c>
      <c r="H588">
        <v>4</v>
      </c>
      <c r="I588" t="s">
        <v>188</v>
      </c>
      <c r="J588" t="s">
        <v>195</v>
      </c>
      <c r="K588" t="s">
        <v>208</v>
      </c>
      <c r="L588" t="s">
        <v>217</v>
      </c>
      <c r="M588" t="s">
        <v>49</v>
      </c>
      <c r="N588" t="s">
        <v>427</v>
      </c>
      <c r="O588" t="s">
        <v>211</v>
      </c>
      <c r="P588">
        <v>184.8</v>
      </c>
      <c r="Q588"/>
      <c r="R588"/>
      <c r="S588" t="s">
        <v>929</v>
      </c>
    </row>
    <row r="589" spans="1:19" hidden="1" x14ac:dyDescent="0.2">
      <c r="A589" s="162" t="str">
        <f>"FY"&amp;(YEAR(Table4_1[[#This Row],[Date]])-1)&amp;"/"&amp;(YEAR(Table4_1[[#This Row],[Date]])-2000)</f>
        <v>FY2023/24</v>
      </c>
      <c r="B589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89" s="162" t="str">
        <f>Table4_1[[#This Row],[Licensee]]&amp;" "&amp;Table4_1[[#This Row],[Licence]]</f>
        <v>Horizon Power EIRL2</v>
      </c>
      <c r="D589" s="162" t="str">
        <f t="shared" si="9"/>
        <v>FY2023/24_FC4diii_Horizon Power EIRL2</v>
      </c>
      <c r="E589" s="164">
        <f>IF(ISNUMBER(Table4_1[[#This Row],[Value]]),Table4_1[[#This Row],[Value]],IF(ISNUMBER(Table4_1[[#This Row],[$ Value]]),Table4_1[[#This Row],[$ Value]],Table4_1[[#This Row],[% Value]]))</f>
        <v>109.9253205</v>
      </c>
      <c r="G589" s="238">
        <v>45473</v>
      </c>
      <c r="H589">
        <v>4</v>
      </c>
      <c r="I589" t="s">
        <v>188</v>
      </c>
      <c r="J589" t="s">
        <v>195</v>
      </c>
      <c r="K589" t="s">
        <v>208</v>
      </c>
      <c r="L589" t="s">
        <v>217</v>
      </c>
      <c r="M589" t="s">
        <v>49</v>
      </c>
      <c r="N589" t="s">
        <v>427</v>
      </c>
      <c r="O589" t="s">
        <v>211</v>
      </c>
      <c r="P589">
        <v>109.9253205</v>
      </c>
      <c r="Q589"/>
      <c r="R589"/>
      <c r="S589" t="s">
        <v>929</v>
      </c>
    </row>
    <row r="590" spans="1:19" hidden="1" x14ac:dyDescent="0.2">
      <c r="A590" s="162" t="str">
        <f>"FY"&amp;(YEAR(Table4_1[[#This Row],[Date]])-1)&amp;"/"&amp;(YEAR(Table4_1[[#This Row],[Date]])-2000)</f>
        <v>FY2024/25</v>
      </c>
      <c r="B590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590" s="162" t="str">
        <f>Table4_1[[#This Row],[Licensee]]&amp;" "&amp;Table4_1[[#This Row],[Licence]]</f>
        <v>Horizon Power EIRL2</v>
      </c>
      <c r="D590" s="162" t="str">
        <f t="shared" si="9"/>
        <v>FY2024/25_FC4diii_Horizon Power EIRL2</v>
      </c>
      <c r="E590" s="164">
        <f>IF(ISNUMBER(Table4_1[[#This Row],[Value]]),Table4_1[[#This Row],[Value]],IF(ISNUMBER(Table4_1[[#This Row],[$ Value]]),Table4_1[[#This Row],[$ Value]],Table4_1[[#This Row],[% Value]]))</f>
        <v>99.532785169999997</v>
      </c>
      <c r="G590" s="238">
        <v>45838</v>
      </c>
      <c r="H590">
        <v>4</v>
      </c>
      <c r="I590" t="s">
        <v>188</v>
      </c>
      <c r="J590" t="s">
        <v>195</v>
      </c>
      <c r="K590" t="s">
        <v>208</v>
      </c>
      <c r="L590" t="s">
        <v>217</v>
      </c>
      <c r="M590" t="s">
        <v>49</v>
      </c>
      <c r="N590" t="s">
        <v>427</v>
      </c>
      <c r="O590" t="s">
        <v>211</v>
      </c>
      <c r="P590">
        <v>99.532785169999997</v>
      </c>
      <c r="Q590"/>
      <c r="R590"/>
      <c r="S590" t="s">
        <v>929</v>
      </c>
    </row>
    <row r="591" spans="1:19" hidden="1" x14ac:dyDescent="0.2">
      <c r="A591" s="162" t="str">
        <f>"FY"&amp;(YEAR(Table4_1[[#This Row],[Date]])-1)&amp;"/"&amp;(YEAR(Table4_1[[#This Row],[Date]])-2000)</f>
        <v>FY2013/14</v>
      </c>
      <c r="B591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1" s="162" t="str">
        <f>Table4_1[[#This Row],[Licensee]]&amp;" "&amp;Table4_1[[#This Row],[Licence]]</f>
        <v>Horizon Power EIRL2</v>
      </c>
      <c r="D591" s="162" t="str">
        <f t="shared" si="9"/>
        <v>FY2013/14_FC4eiii_Horizon Power EIRL2</v>
      </c>
      <c r="E591" s="164">
        <f>IF(ISNUMBER(Table4_1[[#This Row],[Value]]),Table4_1[[#This Row],[Value]],IF(ISNUMBER(Table4_1[[#This Row],[$ Value]]),Table4_1[[#This Row],[$ Value]],Table4_1[[#This Row],[% Value]]))</f>
        <v>542.15</v>
      </c>
      <c r="G591" s="238">
        <v>41820</v>
      </c>
      <c r="H591">
        <v>4</v>
      </c>
      <c r="I591" t="s">
        <v>188</v>
      </c>
      <c r="J591" t="s">
        <v>195</v>
      </c>
      <c r="K591" t="s">
        <v>208</v>
      </c>
      <c r="L591" t="s">
        <v>217</v>
      </c>
      <c r="M591" t="s">
        <v>50</v>
      </c>
      <c r="N591" t="s">
        <v>437</v>
      </c>
      <c r="O591" t="s">
        <v>211</v>
      </c>
      <c r="P591">
        <v>542.15</v>
      </c>
      <c r="Q591"/>
      <c r="R591"/>
      <c r="S591" t="s">
        <v>929</v>
      </c>
    </row>
    <row r="592" spans="1:19" hidden="1" x14ac:dyDescent="0.2">
      <c r="A592" s="162" t="str">
        <f>"FY"&amp;(YEAR(Table4_1[[#This Row],[Date]])-1)&amp;"/"&amp;(YEAR(Table4_1[[#This Row],[Date]])-2000)</f>
        <v>FY2014/15</v>
      </c>
      <c r="B592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2" s="162" t="str">
        <f>Table4_1[[#This Row],[Licensee]]&amp;" "&amp;Table4_1[[#This Row],[Licence]]</f>
        <v>Horizon Power EIRL2</v>
      </c>
      <c r="D592" s="162" t="str">
        <f t="shared" si="9"/>
        <v>FY2014/15_FC4eiii_Horizon Power EIRL2</v>
      </c>
      <c r="E592" s="164">
        <f>IF(ISNUMBER(Table4_1[[#This Row],[Value]]),Table4_1[[#This Row],[Value]],IF(ISNUMBER(Table4_1[[#This Row],[$ Value]]),Table4_1[[#This Row],[$ Value]],Table4_1[[#This Row],[% Value]]))</f>
        <v>457</v>
      </c>
      <c r="G592" s="238">
        <v>42185</v>
      </c>
      <c r="H592">
        <v>4</v>
      </c>
      <c r="I592" t="s">
        <v>188</v>
      </c>
      <c r="J592" t="s">
        <v>195</v>
      </c>
      <c r="K592" t="s">
        <v>208</v>
      </c>
      <c r="L592" t="s">
        <v>217</v>
      </c>
      <c r="M592" t="s">
        <v>50</v>
      </c>
      <c r="N592" t="s">
        <v>437</v>
      </c>
      <c r="O592" t="s">
        <v>211</v>
      </c>
      <c r="P592">
        <v>457</v>
      </c>
      <c r="Q592"/>
      <c r="R592"/>
      <c r="S592" t="s">
        <v>929</v>
      </c>
    </row>
    <row r="593" spans="1:19" hidden="1" x14ac:dyDescent="0.2">
      <c r="A593" s="162" t="str">
        <f>"FY"&amp;(YEAR(Table4_1[[#This Row],[Date]])-1)&amp;"/"&amp;(YEAR(Table4_1[[#This Row],[Date]])-2000)</f>
        <v>FY2015/16</v>
      </c>
      <c r="B593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3" s="162" t="str">
        <f>Table4_1[[#This Row],[Licensee]]&amp;" "&amp;Table4_1[[#This Row],[Licence]]</f>
        <v>Horizon Power EIRL2</v>
      </c>
      <c r="D593" s="162" t="str">
        <f t="shared" si="9"/>
        <v>FY2015/16_FC4eiii_Horizon Power EIRL2</v>
      </c>
      <c r="E593" s="164">
        <f>IF(ISNUMBER(Table4_1[[#This Row],[Value]]),Table4_1[[#This Row],[Value]],IF(ISNUMBER(Table4_1[[#This Row],[$ Value]]),Table4_1[[#This Row],[$ Value]],Table4_1[[#This Row],[% Value]]))</f>
        <v>763.7</v>
      </c>
      <c r="G593" s="238">
        <v>42551</v>
      </c>
      <c r="H593">
        <v>4</v>
      </c>
      <c r="I593" t="s">
        <v>188</v>
      </c>
      <c r="J593" t="s">
        <v>195</v>
      </c>
      <c r="K593" t="s">
        <v>208</v>
      </c>
      <c r="L593" t="s">
        <v>217</v>
      </c>
      <c r="M593" t="s">
        <v>50</v>
      </c>
      <c r="N593" t="s">
        <v>437</v>
      </c>
      <c r="O593" t="s">
        <v>211</v>
      </c>
      <c r="P593">
        <v>763.7</v>
      </c>
      <c r="Q593"/>
      <c r="R593"/>
      <c r="S593" t="s">
        <v>929</v>
      </c>
    </row>
    <row r="594" spans="1:19" hidden="1" x14ac:dyDescent="0.2">
      <c r="A594" s="162" t="str">
        <f>"FY"&amp;(YEAR(Table4_1[[#This Row],[Date]])-1)&amp;"/"&amp;(YEAR(Table4_1[[#This Row],[Date]])-2000)</f>
        <v>FY2016/17</v>
      </c>
      <c r="B594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4" s="162" t="str">
        <f>Table4_1[[#This Row],[Licensee]]&amp;" "&amp;Table4_1[[#This Row],[Licence]]</f>
        <v>Horizon Power EIRL2</v>
      </c>
      <c r="D594" s="162" t="str">
        <f t="shared" si="9"/>
        <v>FY2016/17_FC4eiii_Horizon Power EIRL2</v>
      </c>
      <c r="E594" s="164">
        <f>IF(ISNUMBER(Table4_1[[#This Row],[Value]]),Table4_1[[#This Row],[Value]],IF(ISNUMBER(Table4_1[[#This Row],[$ Value]]),Table4_1[[#This Row],[$ Value]],Table4_1[[#This Row],[% Value]]))</f>
        <v>80.900000000000006</v>
      </c>
      <c r="G594" s="238">
        <v>42916</v>
      </c>
      <c r="H594">
        <v>4</v>
      </c>
      <c r="I594" t="s">
        <v>188</v>
      </c>
      <c r="J594" t="s">
        <v>195</v>
      </c>
      <c r="K594" t="s">
        <v>208</v>
      </c>
      <c r="L594" t="s">
        <v>217</v>
      </c>
      <c r="M594" t="s">
        <v>50</v>
      </c>
      <c r="N594" t="s">
        <v>437</v>
      </c>
      <c r="O594" t="s">
        <v>211</v>
      </c>
      <c r="P594">
        <v>80.900000000000006</v>
      </c>
      <c r="Q594"/>
      <c r="R594"/>
      <c r="S594" t="s">
        <v>929</v>
      </c>
    </row>
    <row r="595" spans="1:19" hidden="1" x14ac:dyDescent="0.2">
      <c r="A595" s="162" t="str">
        <f>"FY"&amp;(YEAR(Table4_1[[#This Row],[Date]])-1)&amp;"/"&amp;(YEAR(Table4_1[[#This Row],[Date]])-2000)</f>
        <v>FY2017/18</v>
      </c>
      <c r="B595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5" s="162" t="str">
        <f>Table4_1[[#This Row],[Licensee]]&amp;" "&amp;Table4_1[[#This Row],[Licence]]</f>
        <v>Horizon Power EIRL2</v>
      </c>
      <c r="D595" s="162" t="str">
        <f t="shared" si="9"/>
        <v>FY2017/18_FC4eiii_Horizon Power EIRL2</v>
      </c>
      <c r="E595" s="164">
        <f>IF(ISNUMBER(Table4_1[[#This Row],[Value]]),Table4_1[[#This Row],[Value]],IF(ISNUMBER(Table4_1[[#This Row],[$ Value]]),Table4_1[[#This Row],[$ Value]],Table4_1[[#This Row],[% Value]]))</f>
        <v>750</v>
      </c>
      <c r="G595" s="238">
        <v>43281</v>
      </c>
      <c r="H595">
        <v>4</v>
      </c>
      <c r="I595" t="s">
        <v>188</v>
      </c>
      <c r="J595" t="s">
        <v>195</v>
      </c>
      <c r="K595" t="s">
        <v>208</v>
      </c>
      <c r="L595" t="s">
        <v>217</v>
      </c>
      <c r="M595" t="s">
        <v>50</v>
      </c>
      <c r="N595" t="s">
        <v>437</v>
      </c>
      <c r="O595" t="s">
        <v>211</v>
      </c>
      <c r="P595">
        <v>750</v>
      </c>
      <c r="Q595"/>
      <c r="R595"/>
      <c r="S595" t="s">
        <v>929</v>
      </c>
    </row>
    <row r="596" spans="1:19" hidden="1" x14ac:dyDescent="0.2">
      <c r="A596" s="162" t="str">
        <f>"FY"&amp;(YEAR(Table4_1[[#This Row],[Date]])-1)&amp;"/"&amp;(YEAR(Table4_1[[#This Row],[Date]])-2000)</f>
        <v>FY2018/19</v>
      </c>
      <c r="B596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6" s="162" t="str">
        <f>Table4_1[[#This Row],[Licensee]]&amp;" "&amp;Table4_1[[#This Row],[Licence]]</f>
        <v>Horizon Power EIRL2</v>
      </c>
      <c r="D596" s="162" t="str">
        <f t="shared" si="9"/>
        <v>FY2018/19_FC4eiii_Horizon Power EIRL2</v>
      </c>
      <c r="E596" s="164">
        <f>IF(ISNUMBER(Table4_1[[#This Row],[Value]]),Table4_1[[#This Row],[Value]],IF(ISNUMBER(Table4_1[[#This Row],[$ Value]]),Table4_1[[#This Row],[$ Value]],Table4_1[[#This Row],[% Value]]))</f>
        <v>878.7</v>
      </c>
      <c r="G596" s="238">
        <v>43646</v>
      </c>
      <c r="H596">
        <v>4</v>
      </c>
      <c r="I596" t="s">
        <v>188</v>
      </c>
      <c r="J596" t="s">
        <v>195</v>
      </c>
      <c r="K596" t="s">
        <v>208</v>
      </c>
      <c r="L596" t="s">
        <v>217</v>
      </c>
      <c r="M596" t="s">
        <v>50</v>
      </c>
      <c r="N596" t="s">
        <v>437</v>
      </c>
      <c r="O596" t="s">
        <v>211</v>
      </c>
      <c r="P596">
        <v>878.7</v>
      </c>
      <c r="Q596"/>
      <c r="R596"/>
      <c r="S596" t="s">
        <v>929</v>
      </c>
    </row>
    <row r="597" spans="1:19" hidden="1" x14ac:dyDescent="0.2">
      <c r="A597" s="162" t="str">
        <f>"FY"&amp;(YEAR(Table4_1[[#This Row],[Date]])-1)&amp;"/"&amp;(YEAR(Table4_1[[#This Row],[Date]])-2000)</f>
        <v>FY2019/20</v>
      </c>
      <c r="B597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7" s="162" t="str">
        <f>Table4_1[[#This Row],[Licensee]]&amp;" "&amp;Table4_1[[#This Row],[Licence]]</f>
        <v>Horizon Power EIRL2</v>
      </c>
      <c r="D597" s="162" t="str">
        <f t="shared" si="9"/>
        <v>FY2019/20_FC4eiii_Horizon Power EIRL2</v>
      </c>
      <c r="E597" s="164">
        <f>IF(ISNUMBER(Table4_1[[#This Row],[Value]]),Table4_1[[#This Row],[Value]],IF(ISNUMBER(Table4_1[[#This Row],[$ Value]]),Table4_1[[#This Row],[$ Value]],Table4_1[[#This Row],[% Value]]))</f>
        <v>800</v>
      </c>
      <c r="G597" s="238">
        <v>44012</v>
      </c>
      <c r="H597">
        <v>4</v>
      </c>
      <c r="I597" t="s">
        <v>188</v>
      </c>
      <c r="J597" t="s">
        <v>195</v>
      </c>
      <c r="K597" t="s">
        <v>208</v>
      </c>
      <c r="L597" t="s">
        <v>217</v>
      </c>
      <c r="M597" t="s">
        <v>50</v>
      </c>
      <c r="N597" t="s">
        <v>437</v>
      </c>
      <c r="O597" t="s">
        <v>211</v>
      </c>
      <c r="P597">
        <v>800</v>
      </c>
      <c r="Q597"/>
      <c r="R597"/>
      <c r="S597" t="s">
        <v>929</v>
      </c>
    </row>
    <row r="598" spans="1:19" hidden="1" x14ac:dyDescent="0.2">
      <c r="A598" s="162" t="str">
        <f>"FY"&amp;(YEAR(Table4_1[[#This Row],[Date]])-1)&amp;"/"&amp;(YEAR(Table4_1[[#This Row],[Date]])-2000)</f>
        <v>FY2020/21</v>
      </c>
      <c r="B598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8" s="162" t="str">
        <f>Table4_1[[#This Row],[Licensee]]&amp;" "&amp;Table4_1[[#This Row],[Licence]]</f>
        <v>Horizon Power EIRL2</v>
      </c>
      <c r="D598" s="162" t="str">
        <f t="shared" si="9"/>
        <v>FY2020/21_FC4eiii_Horizon Power EIRL2</v>
      </c>
      <c r="E598" s="164">
        <f>IF(ISNUMBER(Table4_1[[#This Row],[Value]]),Table4_1[[#This Row],[Value]],IF(ISNUMBER(Table4_1[[#This Row],[$ Value]]),Table4_1[[#This Row],[$ Value]],Table4_1[[#This Row],[% Value]]))</f>
        <v>354</v>
      </c>
      <c r="G598" s="238">
        <v>44377</v>
      </c>
      <c r="H598">
        <v>4</v>
      </c>
      <c r="I598" t="s">
        <v>188</v>
      </c>
      <c r="J598" t="s">
        <v>195</v>
      </c>
      <c r="K598" t="s">
        <v>208</v>
      </c>
      <c r="L598" t="s">
        <v>217</v>
      </c>
      <c r="M598" t="s">
        <v>50</v>
      </c>
      <c r="N598" t="s">
        <v>437</v>
      </c>
      <c r="O598" t="s">
        <v>211</v>
      </c>
      <c r="P598">
        <v>354</v>
      </c>
      <c r="Q598"/>
      <c r="R598"/>
      <c r="S598" t="s">
        <v>929</v>
      </c>
    </row>
    <row r="599" spans="1:19" hidden="1" x14ac:dyDescent="0.2">
      <c r="A599" s="162" t="str">
        <f>"FY"&amp;(YEAR(Table4_1[[#This Row],[Date]])-1)&amp;"/"&amp;(YEAR(Table4_1[[#This Row],[Date]])-2000)</f>
        <v>FY2021/22</v>
      </c>
      <c r="B599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599" s="162" t="str">
        <f>Table4_1[[#This Row],[Licensee]]&amp;" "&amp;Table4_1[[#This Row],[Licence]]</f>
        <v>Horizon Power EIRL2</v>
      </c>
      <c r="D599" s="162" t="str">
        <f t="shared" si="9"/>
        <v>FY2021/22_FC4eiii_Horizon Power EIRL2</v>
      </c>
      <c r="E599" s="164">
        <f>IF(ISNUMBER(Table4_1[[#This Row],[Value]]),Table4_1[[#This Row],[Value]],IF(ISNUMBER(Table4_1[[#This Row],[$ Value]]),Table4_1[[#This Row],[$ Value]],Table4_1[[#This Row],[% Value]]))</f>
        <v>862.3</v>
      </c>
      <c r="G599" s="238">
        <v>44742</v>
      </c>
      <c r="H599">
        <v>4</v>
      </c>
      <c r="I599" t="s">
        <v>188</v>
      </c>
      <c r="J599" t="s">
        <v>195</v>
      </c>
      <c r="K599" t="s">
        <v>208</v>
      </c>
      <c r="L599" t="s">
        <v>217</v>
      </c>
      <c r="M599" t="s">
        <v>50</v>
      </c>
      <c r="N599" t="s">
        <v>437</v>
      </c>
      <c r="O599" t="s">
        <v>211</v>
      </c>
      <c r="P599">
        <v>862.3</v>
      </c>
      <c r="Q599"/>
      <c r="R599"/>
      <c r="S599" t="s">
        <v>929</v>
      </c>
    </row>
    <row r="600" spans="1:19" hidden="1" x14ac:dyDescent="0.2">
      <c r="A600" s="162" t="str">
        <f>"FY"&amp;(YEAR(Table4_1[[#This Row],[Date]])-1)&amp;"/"&amp;(YEAR(Table4_1[[#This Row],[Date]])-2000)</f>
        <v>FY2022/23</v>
      </c>
      <c r="B600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600" s="162" t="str">
        <f>Table4_1[[#This Row],[Licensee]]&amp;" "&amp;Table4_1[[#This Row],[Licence]]</f>
        <v>Horizon Power EIRL2</v>
      </c>
      <c r="D600" s="162" t="str">
        <f t="shared" si="9"/>
        <v>FY2022/23_FC4eiii_Horizon Power EIRL2</v>
      </c>
      <c r="E600" s="164">
        <f>IF(ISNUMBER(Table4_1[[#This Row],[Value]]),Table4_1[[#This Row],[Value]],IF(ISNUMBER(Table4_1[[#This Row],[$ Value]]),Table4_1[[#This Row],[$ Value]],Table4_1[[#This Row],[% Value]]))</f>
        <v>911.6</v>
      </c>
      <c r="G600" s="238">
        <v>45107</v>
      </c>
      <c r="H600">
        <v>4</v>
      </c>
      <c r="I600" t="s">
        <v>188</v>
      </c>
      <c r="J600" t="s">
        <v>195</v>
      </c>
      <c r="K600" t="s">
        <v>208</v>
      </c>
      <c r="L600" t="s">
        <v>217</v>
      </c>
      <c r="M600" t="s">
        <v>50</v>
      </c>
      <c r="N600" t="s">
        <v>437</v>
      </c>
      <c r="O600" t="s">
        <v>211</v>
      </c>
      <c r="P600">
        <v>911.6</v>
      </c>
      <c r="Q600"/>
      <c r="R600"/>
      <c r="S600" t="s">
        <v>929</v>
      </c>
    </row>
    <row r="601" spans="1:19" hidden="1" x14ac:dyDescent="0.2">
      <c r="A601" s="162" t="str">
        <f>"FY"&amp;(YEAR(Table4_1[[#This Row],[Date]])-1)&amp;"/"&amp;(YEAR(Table4_1[[#This Row],[Date]])-2000)</f>
        <v>FY2023/24</v>
      </c>
      <c r="B601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601" s="162" t="str">
        <f>Table4_1[[#This Row],[Licensee]]&amp;" "&amp;Table4_1[[#This Row],[Licence]]</f>
        <v>Horizon Power EIRL2</v>
      </c>
      <c r="D601" s="162" t="str">
        <f t="shared" si="9"/>
        <v>FY2023/24_FC4eiii_Horizon Power EIRL2</v>
      </c>
      <c r="E601" s="164">
        <f>IF(ISNUMBER(Table4_1[[#This Row],[Value]]),Table4_1[[#This Row],[Value]],IF(ISNUMBER(Table4_1[[#This Row],[$ Value]]),Table4_1[[#This Row],[$ Value]],Table4_1[[#This Row],[% Value]]))</f>
        <v>751.54674580000005</v>
      </c>
      <c r="G601" s="238">
        <v>45473</v>
      </c>
      <c r="H601">
        <v>4</v>
      </c>
      <c r="I601" t="s">
        <v>188</v>
      </c>
      <c r="J601" t="s">
        <v>195</v>
      </c>
      <c r="K601" t="s">
        <v>208</v>
      </c>
      <c r="L601" t="s">
        <v>217</v>
      </c>
      <c r="M601" t="s">
        <v>50</v>
      </c>
      <c r="N601" t="s">
        <v>437</v>
      </c>
      <c r="O601" t="s">
        <v>211</v>
      </c>
      <c r="P601">
        <v>751.54674580000005</v>
      </c>
      <c r="Q601"/>
      <c r="R601"/>
      <c r="S601" t="s">
        <v>929</v>
      </c>
    </row>
    <row r="602" spans="1:19" hidden="1" x14ac:dyDescent="0.2">
      <c r="A602" s="162" t="str">
        <f>"FY"&amp;(YEAR(Table4_1[[#This Row],[Date]])-1)&amp;"/"&amp;(YEAR(Table4_1[[#This Row],[Date]])-2000)</f>
        <v>FY2024/25</v>
      </c>
      <c r="B602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602" s="162" t="str">
        <f>Table4_1[[#This Row],[Licensee]]&amp;" "&amp;Table4_1[[#This Row],[Licence]]</f>
        <v>Horizon Power EIRL2</v>
      </c>
      <c r="D602" s="162" t="str">
        <f t="shared" si="9"/>
        <v>FY2024/25_FC4eiii_Horizon Power EIRL2</v>
      </c>
      <c r="E602" s="164">
        <f>IF(ISNUMBER(Table4_1[[#This Row],[Value]]),Table4_1[[#This Row],[Value]],IF(ISNUMBER(Table4_1[[#This Row],[$ Value]]),Table4_1[[#This Row],[$ Value]],Table4_1[[#This Row],[% Value]]))</f>
        <v>511.20085349999999</v>
      </c>
      <c r="G602" s="238">
        <v>45838</v>
      </c>
      <c r="H602">
        <v>4</v>
      </c>
      <c r="I602" t="s">
        <v>188</v>
      </c>
      <c r="J602" t="s">
        <v>195</v>
      </c>
      <c r="K602" t="s">
        <v>208</v>
      </c>
      <c r="L602" t="s">
        <v>217</v>
      </c>
      <c r="M602" t="s">
        <v>50</v>
      </c>
      <c r="N602" t="s">
        <v>437</v>
      </c>
      <c r="O602" t="s">
        <v>211</v>
      </c>
      <c r="P602">
        <v>511.20085349999999</v>
      </c>
      <c r="Q602"/>
      <c r="R602"/>
      <c r="S602" t="s">
        <v>929</v>
      </c>
    </row>
    <row r="603" spans="1:19" hidden="1" x14ac:dyDescent="0.2">
      <c r="A603" s="162" t="str">
        <f>"FY"&amp;(YEAR(Table4_1[[#This Row],[Date]])-1)&amp;"/"&amp;(YEAR(Table4_1[[#This Row],[Date]])-2000)</f>
        <v>FY2013/14</v>
      </c>
      <c r="B603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3" s="162" t="str">
        <f>Table4_1[[#This Row],[Licensee]]&amp;" "&amp;Table4_1[[#This Row],[Licence]]</f>
        <v>Horizon Power EIRL2</v>
      </c>
      <c r="D603" s="162" t="str">
        <f t="shared" si="9"/>
        <v>FY2013/14_FC4iii_Horizon Power EIRL2</v>
      </c>
      <c r="E603" s="164">
        <f>IF(ISNUMBER(Table4_1[[#This Row],[Value]]),Table4_1[[#This Row],[Value]],IF(ISNUMBER(Table4_1[[#This Row],[$ Value]]),Table4_1[[#This Row],[$ Value]],Table4_1[[#This Row],[% Value]]))</f>
        <v>158.41999999999999</v>
      </c>
      <c r="G603" s="238">
        <v>41820</v>
      </c>
      <c r="H603">
        <v>4</v>
      </c>
      <c r="I603" t="s">
        <v>188</v>
      </c>
      <c r="J603" t="s">
        <v>195</v>
      </c>
      <c r="K603" t="s">
        <v>208</v>
      </c>
      <c r="L603" t="s">
        <v>217</v>
      </c>
      <c r="M603" t="s">
        <v>115</v>
      </c>
      <c r="N603" t="s">
        <v>218</v>
      </c>
      <c r="O603" t="s">
        <v>211</v>
      </c>
      <c r="P603">
        <v>158.41999999999999</v>
      </c>
      <c r="Q603"/>
      <c r="R603"/>
      <c r="S603" t="s">
        <v>929</v>
      </c>
    </row>
    <row r="604" spans="1:19" hidden="1" x14ac:dyDescent="0.2">
      <c r="A604" s="162" t="str">
        <f>"FY"&amp;(YEAR(Table4_1[[#This Row],[Date]])-1)&amp;"/"&amp;(YEAR(Table4_1[[#This Row],[Date]])-2000)</f>
        <v>FY2014/15</v>
      </c>
      <c r="B604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4" s="162" t="str">
        <f>Table4_1[[#This Row],[Licensee]]&amp;" "&amp;Table4_1[[#This Row],[Licence]]</f>
        <v>Horizon Power EIRL2</v>
      </c>
      <c r="D604" s="162" t="str">
        <f t="shared" si="9"/>
        <v>FY2014/15_FC4iii_Horizon Power EIRL2</v>
      </c>
      <c r="E604" s="164">
        <f>IF(ISNUMBER(Table4_1[[#This Row],[Value]]),Table4_1[[#This Row],[Value]],IF(ISNUMBER(Table4_1[[#This Row],[$ Value]]),Table4_1[[#This Row],[$ Value]],Table4_1[[#This Row],[% Value]]))</f>
        <v>151</v>
      </c>
      <c r="G604" s="238">
        <v>42185</v>
      </c>
      <c r="H604">
        <v>4</v>
      </c>
      <c r="I604" t="s">
        <v>188</v>
      </c>
      <c r="J604" t="s">
        <v>195</v>
      </c>
      <c r="K604" t="s">
        <v>208</v>
      </c>
      <c r="L604" t="s">
        <v>217</v>
      </c>
      <c r="M604" t="s">
        <v>115</v>
      </c>
      <c r="N604" t="s">
        <v>218</v>
      </c>
      <c r="O604" t="s">
        <v>211</v>
      </c>
      <c r="P604">
        <v>151</v>
      </c>
      <c r="Q604"/>
      <c r="R604"/>
      <c r="S604" t="s">
        <v>929</v>
      </c>
    </row>
    <row r="605" spans="1:19" hidden="1" x14ac:dyDescent="0.2">
      <c r="A605" s="162" t="str">
        <f>"FY"&amp;(YEAR(Table4_1[[#This Row],[Date]])-1)&amp;"/"&amp;(YEAR(Table4_1[[#This Row],[Date]])-2000)</f>
        <v>FY2015/16</v>
      </c>
      <c r="B605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5" s="162" t="str">
        <f>Table4_1[[#This Row],[Licensee]]&amp;" "&amp;Table4_1[[#This Row],[Licence]]</f>
        <v>Horizon Power EIRL2</v>
      </c>
      <c r="D605" s="162" t="str">
        <f t="shared" si="9"/>
        <v>FY2015/16_FC4iii_Horizon Power EIRL2</v>
      </c>
      <c r="E605" s="164">
        <f>IF(ISNUMBER(Table4_1[[#This Row],[Value]]),Table4_1[[#This Row],[Value]],IF(ISNUMBER(Table4_1[[#This Row],[$ Value]]),Table4_1[[#This Row],[$ Value]],Table4_1[[#This Row],[% Value]]))</f>
        <v>199</v>
      </c>
      <c r="G605" s="238">
        <v>42551</v>
      </c>
      <c r="H605">
        <v>4</v>
      </c>
      <c r="I605" t="s">
        <v>188</v>
      </c>
      <c r="J605" t="s">
        <v>195</v>
      </c>
      <c r="K605" t="s">
        <v>208</v>
      </c>
      <c r="L605" t="s">
        <v>217</v>
      </c>
      <c r="M605" t="s">
        <v>115</v>
      </c>
      <c r="N605" t="s">
        <v>218</v>
      </c>
      <c r="O605" t="s">
        <v>211</v>
      </c>
      <c r="P605">
        <v>199</v>
      </c>
      <c r="Q605"/>
      <c r="R605"/>
      <c r="S605" t="s">
        <v>929</v>
      </c>
    </row>
    <row r="606" spans="1:19" hidden="1" x14ac:dyDescent="0.2">
      <c r="A606" s="162" t="str">
        <f>"FY"&amp;(YEAR(Table4_1[[#This Row],[Date]])-1)&amp;"/"&amp;(YEAR(Table4_1[[#This Row],[Date]])-2000)</f>
        <v>FY2016/17</v>
      </c>
      <c r="B606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6" s="162" t="str">
        <f>Table4_1[[#This Row],[Licensee]]&amp;" "&amp;Table4_1[[#This Row],[Licence]]</f>
        <v>Horizon Power EIRL2</v>
      </c>
      <c r="D606" s="162" t="str">
        <f t="shared" si="9"/>
        <v>FY2016/17_FC4iii_Horizon Power EIRL2</v>
      </c>
      <c r="E606" s="164">
        <f>IF(ISNUMBER(Table4_1[[#This Row],[Value]]),Table4_1[[#This Row],[Value]],IF(ISNUMBER(Table4_1[[#This Row],[$ Value]]),Table4_1[[#This Row],[$ Value]],Table4_1[[#This Row],[% Value]]))</f>
        <v>125.2</v>
      </c>
      <c r="G606" s="238">
        <v>42916</v>
      </c>
      <c r="H606">
        <v>4</v>
      </c>
      <c r="I606" t="s">
        <v>188</v>
      </c>
      <c r="J606" t="s">
        <v>195</v>
      </c>
      <c r="K606" t="s">
        <v>208</v>
      </c>
      <c r="L606" t="s">
        <v>217</v>
      </c>
      <c r="M606" t="s">
        <v>115</v>
      </c>
      <c r="N606" t="s">
        <v>218</v>
      </c>
      <c r="O606" t="s">
        <v>211</v>
      </c>
      <c r="P606">
        <v>125.2</v>
      </c>
      <c r="Q606"/>
      <c r="R606"/>
      <c r="S606" t="s">
        <v>929</v>
      </c>
    </row>
    <row r="607" spans="1:19" hidden="1" x14ac:dyDescent="0.2">
      <c r="A607" s="162" t="str">
        <f>"FY"&amp;(YEAR(Table4_1[[#This Row],[Date]])-1)&amp;"/"&amp;(YEAR(Table4_1[[#This Row],[Date]])-2000)</f>
        <v>FY2017/18</v>
      </c>
      <c r="B607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7" s="162" t="str">
        <f>Table4_1[[#This Row],[Licensee]]&amp;" "&amp;Table4_1[[#This Row],[Licence]]</f>
        <v>Horizon Power EIRL2</v>
      </c>
      <c r="D607" s="162" t="str">
        <f t="shared" si="9"/>
        <v>FY2017/18_FC4iii_Horizon Power EIRL2</v>
      </c>
      <c r="E607" s="164">
        <f>IF(ISNUMBER(Table4_1[[#This Row],[Value]]),Table4_1[[#This Row],[Value]],IF(ISNUMBER(Table4_1[[#This Row],[$ Value]]),Table4_1[[#This Row],[$ Value]],Table4_1[[#This Row],[% Value]]))</f>
        <v>83</v>
      </c>
      <c r="G607" s="238">
        <v>43281</v>
      </c>
      <c r="H607">
        <v>4</v>
      </c>
      <c r="I607" t="s">
        <v>188</v>
      </c>
      <c r="J607" t="s">
        <v>195</v>
      </c>
      <c r="K607" t="s">
        <v>208</v>
      </c>
      <c r="L607" t="s">
        <v>217</v>
      </c>
      <c r="M607" t="s">
        <v>115</v>
      </c>
      <c r="N607" t="s">
        <v>218</v>
      </c>
      <c r="O607" t="s">
        <v>211</v>
      </c>
      <c r="P607">
        <v>83</v>
      </c>
      <c r="Q607"/>
      <c r="R607"/>
      <c r="S607" t="s">
        <v>929</v>
      </c>
    </row>
    <row r="608" spans="1:19" hidden="1" x14ac:dyDescent="0.2">
      <c r="A608" s="162" t="str">
        <f>"FY"&amp;(YEAR(Table4_1[[#This Row],[Date]])-1)&amp;"/"&amp;(YEAR(Table4_1[[#This Row],[Date]])-2000)</f>
        <v>FY2018/19</v>
      </c>
      <c r="B608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8" s="162" t="str">
        <f>Table4_1[[#This Row],[Licensee]]&amp;" "&amp;Table4_1[[#This Row],[Licence]]</f>
        <v>Horizon Power EIRL2</v>
      </c>
      <c r="D608" s="162" t="str">
        <f t="shared" si="9"/>
        <v>FY2018/19_FC4iii_Horizon Power EIRL2</v>
      </c>
      <c r="E608" s="164">
        <f>IF(ISNUMBER(Table4_1[[#This Row],[Value]]),Table4_1[[#This Row],[Value]],IF(ISNUMBER(Table4_1[[#This Row],[$ Value]]),Table4_1[[#This Row],[$ Value]],Table4_1[[#This Row],[% Value]]))</f>
        <v>178.4</v>
      </c>
      <c r="G608" s="238">
        <v>43646</v>
      </c>
      <c r="H608">
        <v>4</v>
      </c>
      <c r="I608" t="s">
        <v>188</v>
      </c>
      <c r="J608" t="s">
        <v>195</v>
      </c>
      <c r="K608" t="s">
        <v>208</v>
      </c>
      <c r="L608" t="s">
        <v>217</v>
      </c>
      <c r="M608" t="s">
        <v>115</v>
      </c>
      <c r="N608" t="s">
        <v>218</v>
      </c>
      <c r="O608" t="s">
        <v>211</v>
      </c>
      <c r="P608">
        <v>178.4</v>
      </c>
      <c r="Q608"/>
      <c r="R608"/>
      <c r="S608" t="s">
        <v>929</v>
      </c>
    </row>
    <row r="609" spans="1:19" hidden="1" x14ac:dyDescent="0.2">
      <c r="A609" s="162" t="str">
        <f>"FY"&amp;(YEAR(Table4_1[[#This Row],[Date]])-1)&amp;"/"&amp;(YEAR(Table4_1[[#This Row],[Date]])-2000)</f>
        <v>FY2019/20</v>
      </c>
      <c r="B609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09" s="162" t="str">
        <f>Table4_1[[#This Row],[Licensee]]&amp;" "&amp;Table4_1[[#This Row],[Licence]]</f>
        <v>Horizon Power EIRL2</v>
      </c>
      <c r="D609" s="162" t="str">
        <f t="shared" si="9"/>
        <v>FY2019/20_FC4iii_Horizon Power EIRL2</v>
      </c>
      <c r="E609" s="164">
        <f>IF(ISNUMBER(Table4_1[[#This Row],[Value]]),Table4_1[[#This Row],[Value]],IF(ISNUMBER(Table4_1[[#This Row],[$ Value]]),Table4_1[[#This Row],[$ Value]],Table4_1[[#This Row],[% Value]]))</f>
        <v>135</v>
      </c>
      <c r="G609" s="238">
        <v>44012</v>
      </c>
      <c r="H609">
        <v>4</v>
      </c>
      <c r="I609" t="s">
        <v>188</v>
      </c>
      <c r="J609" t="s">
        <v>195</v>
      </c>
      <c r="K609" t="s">
        <v>208</v>
      </c>
      <c r="L609" t="s">
        <v>217</v>
      </c>
      <c r="M609" t="s">
        <v>115</v>
      </c>
      <c r="N609" t="s">
        <v>218</v>
      </c>
      <c r="O609" t="s">
        <v>211</v>
      </c>
      <c r="P609">
        <v>135</v>
      </c>
      <c r="Q609"/>
      <c r="R609"/>
      <c r="S609" t="s">
        <v>929</v>
      </c>
    </row>
    <row r="610" spans="1:19" hidden="1" x14ac:dyDescent="0.2">
      <c r="A610" s="162" t="str">
        <f>"FY"&amp;(YEAR(Table4_1[[#This Row],[Date]])-1)&amp;"/"&amp;(YEAR(Table4_1[[#This Row],[Date]])-2000)</f>
        <v>FY2020/21</v>
      </c>
      <c r="B610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0" s="162" t="str">
        <f>Table4_1[[#This Row],[Licensee]]&amp;" "&amp;Table4_1[[#This Row],[Licence]]</f>
        <v>Horizon Power EIRL2</v>
      </c>
      <c r="D610" s="162" t="str">
        <f t="shared" si="9"/>
        <v>FY2020/21_FC4iii_Horizon Power EIRL2</v>
      </c>
      <c r="E610" s="164">
        <f>IF(ISNUMBER(Table4_1[[#This Row],[Value]]),Table4_1[[#This Row],[Value]],IF(ISNUMBER(Table4_1[[#This Row],[$ Value]]),Table4_1[[#This Row],[$ Value]],Table4_1[[#This Row],[% Value]]))</f>
        <v>114.8</v>
      </c>
      <c r="G610" s="238">
        <v>44377</v>
      </c>
      <c r="H610">
        <v>4</v>
      </c>
      <c r="I610" t="s">
        <v>188</v>
      </c>
      <c r="J610" t="s">
        <v>195</v>
      </c>
      <c r="K610" t="s">
        <v>208</v>
      </c>
      <c r="L610" t="s">
        <v>217</v>
      </c>
      <c r="M610" t="s">
        <v>115</v>
      </c>
      <c r="N610" t="s">
        <v>218</v>
      </c>
      <c r="O610" t="s">
        <v>211</v>
      </c>
      <c r="P610">
        <v>114.8</v>
      </c>
      <c r="Q610"/>
      <c r="R610"/>
      <c r="S610" t="s">
        <v>929</v>
      </c>
    </row>
    <row r="611" spans="1:19" hidden="1" x14ac:dyDescent="0.2">
      <c r="A611" s="162" t="str">
        <f>"FY"&amp;(YEAR(Table4_1[[#This Row],[Date]])-1)&amp;"/"&amp;(YEAR(Table4_1[[#This Row],[Date]])-2000)</f>
        <v>FY2021/22</v>
      </c>
      <c r="B611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1" s="162" t="str">
        <f>Table4_1[[#This Row],[Licensee]]&amp;" "&amp;Table4_1[[#This Row],[Licence]]</f>
        <v>Horizon Power EIRL2</v>
      </c>
      <c r="D611" s="162" t="str">
        <f t="shared" si="9"/>
        <v>FY2021/22_FC4iii_Horizon Power EIRL2</v>
      </c>
      <c r="E611" s="164">
        <f>IF(ISNUMBER(Table4_1[[#This Row],[Value]]),Table4_1[[#This Row],[Value]],IF(ISNUMBER(Table4_1[[#This Row],[$ Value]]),Table4_1[[#This Row],[$ Value]],Table4_1[[#This Row],[% Value]]))</f>
        <v>154.80000000000001</v>
      </c>
      <c r="G611" s="238">
        <v>44742</v>
      </c>
      <c r="H611">
        <v>4</v>
      </c>
      <c r="I611" t="s">
        <v>188</v>
      </c>
      <c r="J611" t="s">
        <v>195</v>
      </c>
      <c r="K611" t="s">
        <v>208</v>
      </c>
      <c r="L611" t="s">
        <v>217</v>
      </c>
      <c r="M611" t="s">
        <v>115</v>
      </c>
      <c r="N611" t="s">
        <v>218</v>
      </c>
      <c r="O611" t="s">
        <v>211</v>
      </c>
      <c r="P611">
        <v>154.80000000000001</v>
      </c>
      <c r="Q611"/>
      <c r="R611"/>
      <c r="S611" t="s">
        <v>929</v>
      </c>
    </row>
    <row r="612" spans="1:19" hidden="1" x14ac:dyDescent="0.2">
      <c r="A612" s="162" t="str">
        <f>"FY"&amp;(YEAR(Table4_1[[#This Row],[Date]])-1)&amp;"/"&amp;(YEAR(Table4_1[[#This Row],[Date]])-2000)</f>
        <v>FY2022/23</v>
      </c>
      <c r="B612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2" s="162" t="str">
        <f>Table4_1[[#This Row],[Licensee]]&amp;" "&amp;Table4_1[[#This Row],[Licence]]</f>
        <v>Horizon Power EIRL2</v>
      </c>
      <c r="D612" s="162" t="str">
        <f t="shared" si="9"/>
        <v>FY2022/23_FC4iii_Horizon Power EIRL2</v>
      </c>
      <c r="E612" s="164">
        <f>IF(ISNUMBER(Table4_1[[#This Row],[Value]]),Table4_1[[#This Row],[Value]],IF(ISNUMBER(Table4_1[[#This Row],[$ Value]]),Table4_1[[#This Row],[$ Value]],Table4_1[[#This Row],[% Value]]))</f>
        <v>201.9</v>
      </c>
      <c r="G612" s="238">
        <v>45107</v>
      </c>
      <c r="H612">
        <v>4</v>
      </c>
      <c r="I612" t="s">
        <v>188</v>
      </c>
      <c r="J612" t="s">
        <v>195</v>
      </c>
      <c r="K612" t="s">
        <v>208</v>
      </c>
      <c r="L612" t="s">
        <v>217</v>
      </c>
      <c r="M612" t="s">
        <v>115</v>
      </c>
      <c r="N612" t="s">
        <v>218</v>
      </c>
      <c r="O612" t="s">
        <v>211</v>
      </c>
      <c r="P612">
        <v>201.9</v>
      </c>
      <c r="Q612"/>
      <c r="R612"/>
      <c r="S612" t="s">
        <v>929</v>
      </c>
    </row>
    <row r="613" spans="1:19" hidden="1" x14ac:dyDescent="0.2">
      <c r="A613" s="162" t="str">
        <f>"FY"&amp;(YEAR(Table4_1[[#This Row],[Date]])-1)&amp;"/"&amp;(YEAR(Table4_1[[#This Row],[Date]])-2000)</f>
        <v>FY2023/24</v>
      </c>
      <c r="B613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3" s="162" t="str">
        <f>Table4_1[[#This Row],[Licensee]]&amp;" "&amp;Table4_1[[#This Row],[Licence]]</f>
        <v>Horizon Power EIRL2</v>
      </c>
      <c r="D613" s="162" t="str">
        <f t="shared" si="9"/>
        <v>FY2023/24_FC4iii_Horizon Power EIRL2</v>
      </c>
      <c r="E613" s="164">
        <f>IF(ISNUMBER(Table4_1[[#This Row],[Value]]),Table4_1[[#This Row],[Value]],IF(ISNUMBER(Table4_1[[#This Row],[$ Value]]),Table4_1[[#This Row],[$ Value]],Table4_1[[#This Row],[% Value]]))</f>
        <v>140.29703000000001</v>
      </c>
      <c r="G613" s="238">
        <v>45473</v>
      </c>
      <c r="H613">
        <v>4</v>
      </c>
      <c r="I613" t="s">
        <v>188</v>
      </c>
      <c r="J613" t="s">
        <v>195</v>
      </c>
      <c r="K613" t="s">
        <v>208</v>
      </c>
      <c r="L613" t="s">
        <v>217</v>
      </c>
      <c r="M613" t="s">
        <v>115</v>
      </c>
      <c r="N613" t="s">
        <v>218</v>
      </c>
      <c r="O613" t="s">
        <v>211</v>
      </c>
      <c r="P613">
        <v>140.29703000000001</v>
      </c>
      <c r="Q613"/>
      <c r="R613"/>
      <c r="S613" t="s">
        <v>929</v>
      </c>
    </row>
    <row r="614" spans="1:19" hidden="1" x14ac:dyDescent="0.2">
      <c r="A614" s="162" t="str">
        <f>"FY"&amp;(YEAR(Table4_1[[#This Row],[Date]])-1)&amp;"/"&amp;(YEAR(Table4_1[[#This Row],[Date]])-2000)</f>
        <v>FY2024/25</v>
      </c>
      <c r="B614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614" s="162" t="str">
        <f>Table4_1[[#This Row],[Licensee]]&amp;" "&amp;Table4_1[[#This Row],[Licence]]</f>
        <v>Horizon Power EIRL2</v>
      </c>
      <c r="D614" s="162" t="str">
        <f t="shared" si="9"/>
        <v>FY2024/25_FC4iii_Horizon Power EIRL2</v>
      </c>
      <c r="E614" s="164">
        <f>IF(ISNUMBER(Table4_1[[#This Row],[Value]]),Table4_1[[#This Row],[Value]],IF(ISNUMBER(Table4_1[[#This Row],[$ Value]]),Table4_1[[#This Row],[$ Value]],Table4_1[[#This Row],[% Value]]))</f>
        <v>115.65085879999999</v>
      </c>
      <c r="G614" s="238">
        <v>45838</v>
      </c>
      <c r="H614">
        <v>4</v>
      </c>
      <c r="I614" t="s">
        <v>188</v>
      </c>
      <c r="J614" t="s">
        <v>195</v>
      </c>
      <c r="K614" t="s">
        <v>208</v>
      </c>
      <c r="L614" t="s">
        <v>217</v>
      </c>
      <c r="M614" t="s">
        <v>115</v>
      </c>
      <c r="N614" t="s">
        <v>218</v>
      </c>
      <c r="O614" t="s">
        <v>211</v>
      </c>
      <c r="P614">
        <v>115.65085879999999</v>
      </c>
      <c r="Q614"/>
      <c r="R614"/>
      <c r="S614" t="s">
        <v>929</v>
      </c>
    </row>
    <row r="615" spans="1:19" hidden="1" x14ac:dyDescent="0.2">
      <c r="A615" s="162" t="str">
        <f>"FY"&amp;(YEAR(Table4_1[[#This Row],[Date]])-1)&amp;"/"&amp;(YEAR(Table4_1[[#This Row],[Date]])-2000)</f>
        <v>FY2013/14</v>
      </c>
      <c r="B615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5" s="162" t="str">
        <f>Table4_1[[#This Row],[Licensee]]&amp;" "&amp;Table4_1[[#This Row],[Licence]]</f>
        <v>Horizon Power EIRL2</v>
      </c>
      <c r="D615" s="162" t="str">
        <f t="shared" si="9"/>
        <v>FY2013/14_FC5_Horizon Power EIRL2</v>
      </c>
      <c r="E615" s="164">
        <f>IF(ISNUMBER(Table4_1[[#This Row],[Value]]),Table4_1[[#This Row],[Value]],IF(ISNUMBER(Table4_1[[#This Row],[$ Value]]),Table4_1[[#This Row],[$ Value]],Table4_1[[#This Row],[% Value]]))</f>
        <v>3.99</v>
      </c>
      <c r="G615" s="238">
        <v>41820</v>
      </c>
      <c r="H615">
        <v>4</v>
      </c>
      <c r="I615" t="s">
        <v>188</v>
      </c>
      <c r="J615" t="s">
        <v>195</v>
      </c>
      <c r="K615" t="s">
        <v>208</v>
      </c>
      <c r="L615" t="s">
        <v>219</v>
      </c>
      <c r="M615" t="s">
        <v>115</v>
      </c>
      <c r="N615" t="s">
        <v>220</v>
      </c>
      <c r="O615" t="s">
        <v>116</v>
      </c>
      <c r="P615">
        <v>3.99</v>
      </c>
      <c r="Q615"/>
      <c r="R615"/>
      <c r="S615" t="s">
        <v>929</v>
      </c>
    </row>
    <row r="616" spans="1:19" hidden="1" x14ac:dyDescent="0.2">
      <c r="A616" s="162" t="str">
        <f>"FY"&amp;(YEAR(Table4_1[[#This Row],[Date]])-1)&amp;"/"&amp;(YEAR(Table4_1[[#This Row],[Date]])-2000)</f>
        <v>FY2014/15</v>
      </c>
      <c r="B616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6" s="162" t="str">
        <f>Table4_1[[#This Row],[Licensee]]&amp;" "&amp;Table4_1[[#This Row],[Licence]]</f>
        <v>Horizon Power EIRL2</v>
      </c>
      <c r="D616" s="162" t="str">
        <f t="shared" si="9"/>
        <v>FY2014/15_FC5_Horizon Power EIRL2</v>
      </c>
      <c r="E616" s="164">
        <f>IF(ISNUMBER(Table4_1[[#This Row],[Value]]),Table4_1[[#This Row],[Value]],IF(ISNUMBER(Table4_1[[#This Row],[$ Value]]),Table4_1[[#This Row],[$ Value]],Table4_1[[#This Row],[% Value]]))</f>
        <v>3.12</v>
      </c>
      <c r="G616" s="238">
        <v>42185</v>
      </c>
      <c r="H616">
        <v>4</v>
      </c>
      <c r="I616" t="s">
        <v>188</v>
      </c>
      <c r="J616" t="s">
        <v>195</v>
      </c>
      <c r="K616" t="s">
        <v>208</v>
      </c>
      <c r="L616" t="s">
        <v>219</v>
      </c>
      <c r="M616" t="s">
        <v>115</v>
      </c>
      <c r="N616" t="s">
        <v>220</v>
      </c>
      <c r="O616" t="s">
        <v>116</v>
      </c>
      <c r="P616">
        <v>3.12</v>
      </c>
      <c r="Q616"/>
      <c r="R616"/>
      <c r="S616" t="s">
        <v>929</v>
      </c>
    </row>
    <row r="617" spans="1:19" hidden="1" x14ac:dyDescent="0.2">
      <c r="A617" s="162" t="str">
        <f>"FY"&amp;(YEAR(Table4_1[[#This Row],[Date]])-1)&amp;"/"&amp;(YEAR(Table4_1[[#This Row],[Date]])-2000)</f>
        <v>FY2015/16</v>
      </c>
      <c r="B617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7" s="162" t="str">
        <f>Table4_1[[#This Row],[Licensee]]&amp;" "&amp;Table4_1[[#This Row],[Licence]]</f>
        <v>Horizon Power EIRL2</v>
      </c>
      <c r="D617" s="162" t="str">
        <f t="shared" si="9"/>
        <v>FY2015/16_FC5_Horizon Power EIRL2</v>
      </c>
      <c r="E617" s="164">
        <f>IF(ISNUMBER(Table4_1[[#This Row],[Value]]),Table4_1[[#This Row],[Value]],IF(ISNUMBER(Table4_1[[#This Row],[$ Value]]),Table4_1[[#This Row],[$ Value]],Table4_1[[#This Row],[% Value]]))</f>
        <v>3.55</v>
      </c>
      <c r="G617" s="238">
        <v>42551</v>
      </c>
      <c r="H617">
        <v>4</v>
      </c>
      <c r="I617" t="s">
        <v>188</v>
      </c>
      <c r="J617" t="s">
        <v>195</v>
      </c>
      <c r="K617" t="s">
        <v>208</v>
      </c>
      <c r="L617" t="s">
        <v>219</v>
      </c>
      <c r="M617" t="s">
        <v>115</v>
      </c>
      <c r="N617" t="s">
        <v>220</v>
      </c>
      <c r="O617" t="s">
        <v>116</v>
      </c>
      <c r="P617">
        <v>3.55</v>
      </c>
      <c r="Q617"/>
      <c r="R617"/>
      <c r="S617" t="s">
        <v>929</v>
      </c>
    </row>
    <row r="618" spans="1:19" hidden="1" x14ac:dyDescent="0.2">
      <c r="A618" s="162" t="str">
        <f>"FY"&amp;(YEAR(Table4_1[[#This Row],[Date]])-1)&amp;"/"&amp;(YEAR(Table4_1[[#This Row],[Date]])-2000)</f>
        <v>FY2016/17</v>
      </c>
      <c r="B618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8" s="162" t="str">
        <f>Table4_1[[#This Row],[Licensee]]&amp;" "&amp;Table4_1[[#This Row],[Licence]]</f>
        <v>Horizon Power EIRL2</v>
      </c>
      <c r="D618" s="162" t="str">
        <f t="shared" si="9"/>
        <v>FY2016/17_FC5_Horizon Power EIRL2</v>
      </c>
      <c r="E618" s="164">
        <f>IF(ISNUMBER(Table4_1[[#This Row],[Value]]),Table4_1[[#This Row],[Value]],IF(ISNUMBER(Table4_1[[#This Row],[$ Value]]),Table4_1[[#This Row],[$ Value]],Table4_1[[#This Row],[% Value]]))</f>
        <v>2.56</v>
      </c>
      <c r="G618" s="238">
        <v>42916</v>
      </c>
      <c r="H618">
        <v>4</v>
      </c>
      <c r="I618" t="s">
        <v>188</v>
      </c>
      <c r="J618" t="s">
        <v>195</v>
      </c>
      <c r="K618" t="s">
        <v>208</v>
      </c>
      <c r="L618" t="s">
        <v>219</v>
      </c>
      <c r="M618" t="s">
        <v>115</v>
      </c>
      <c r="N618" t="s">
        <v>220</v>
      </c>
      <c r="O618" t="s">
        <v>116</v>
      </c>
      <c r="P618">
        <v>2.56</v>
      </c>
      <c r="Q618"/>
      <c r="R618"/>
      <c r="S618" t="s">
        <v>929</v>
      </c>
    </row>
    <row r="619" spans="1:19" hidden="1" x14ac:dyDescent="0.2">
      <c r="A619" s="162" t="str">
        <f>"FY"&amp;(YEAR(Table4_1[[#This Row],[Date]])-1)&amp;"/"&amp;(YEAR(Table4_1[[#This Row],[Date]])-2000)</f>
        <v>FY2017/18</v>
      </c>
      <c r="B619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19" s="162" t="str">
        <f>Table4_1[[#This Row],[Licensee]]&amp;" "&amp;Table4_1[[#This Row],[Licence]]</f>
        <v>Horizon Power EIRL2</v>
      </c>
      <c r="D619" s="162" t="str">
        <f t="shared" si="9"/>
        <v>FY2017/18_FC5_Horizon Power EIRL2</v>
      </c>
      <c r="E619" s="164">
        <f>IF(ISNUMBER(Table4_1[[#This Row],[Value]]),Table4_1[[#This Row],[Value]],IF(ISNUMBER(Table4_1[[#This Row],[$ Value]]),Table4_1[[#This Row],[$ Value]],Table4_1[[#This Row],[% Value]]))</f>
        <v>1.5</v>
      </c>
      <c r="G619" s="238">
        <v>43281</v>
      </c>
      <c r="H619">
        <v>4</v>
      </c>
      <c r="I619" t="s">
        <v>188</v>
      </c>
      <c r="J619" t="s">
        <v>195</v>
      </c>
      <c r="K619" t="s">
        <v>208</v>
      </c>
      <c r="L619" t="s">
        <v>219</v>
      </c>
      <c r="M619" t="s">
        <v>115</v>
      </c>
      <c r="N619" t="s">
        <v>220</v>
      </c>
      <c r="O619" t="s">
        <v>116</v>
      </c>
      <c r="P619">
        <v>1.5</v>
      </c>
      <c r="Q619"/>
      <c r="R619"/>
      <c r="S619" t="s">
        <v>929</v>
      </c>
    </row>
    <row r="620" spans="1:19" hidden="1" x14ac:dyDescent="0.2">
      <c r="A620" s="162" t="str">
        <f>"FY"&amp;(YEAR(Table4_1[[#This Row],[Date]])-1)&amp;"/"&amp;(YEAR(Table4_1[[#This Row],[Date]])-2000)</f>
        <v>FY2018/19</v>
      </c>
      <c r="B620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0" s="162" t="str">
        <f>Table4_1[[#This Row],[Licensee]]&amp;" "&amp;Table4_1[[#This Row],[Licence]]</f>
        <v>Horizon Power EIRL2</v>
      </c>
      <c r="D620" s="162" t="str">
        <f t="shared" si="9"/>
        <v>FY2018/19_FC5_Horizon Power EIRL2</v>
      </c>
      <c r="E620" s="164">
        <f>IF(ISNUMBER(Table4_1[[#This Row],[Value]]),Table4_1[[#This Row],[Value]],IF(ISNUMBER(Table4_1[[#This Row],[$ Value]]),Table4_1[[#This Row],[$ Value]],Table4_1[[#This Row],[% Value]]))</f>
        <v>1.94</v>
      </c>
      <c r="G620" s="238">
        <v>43646</v>
      </c>
      <c r="H620">
        <v>4</v>
      </c>
      <c r="I620" t="s">
        <v>188</v>
      </c>
      <c r="J620" t="s">
        <v>195</v>
      </c>
      <c r="K620" t="s">
        <v>208</v>
      </c>
      <c r="L620" t="s">
        <v>219</v>
      </c>
      <c r="M620" t="s">
        <v>115</v>
      </c>
      <c r="N620" t="s">
        <v>220</v>
      </c>
      <c r="O620" t="s">
        <v>116</v>
      </c>
      <c r="P620">
        <v>1.94</v>
      </c>
      <c r="Q620"/>
      <c r="R620"/>
      <c r="S620" t="s">
        <v>929</v>
      </c>
    </row>
    <row r="621" spans="1:19" hidden="1" x14ac:dyDescent="0.2">
      <c r="A621" s="162" t="str">
        <f>"FY"&amp;(YEAR(Table4_1[[#This Row],[Date]])-1)&amp;"/"&amp;(YEAR(Table4_1[[#This Row],[Date]])-2000)</f>
        <v>FY2019/20</v>
      </c>
      <c r="B621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1" s="162" t="str">
        <f>Table4_1[[#This Row],[Licensee]]&amp;" "&amp;Table4_1[[#This Row],[Licence]]</f>
        <v>Horizon Power EIRL2</v>
      </c>
      <c r="D621" s="162" t="str">
        <f t="shared" si="9"/>
        <v>FY2019/20_FC5_Horizon Power EIRL2</v>
      </c>
      <c r="E621" s="164">
        <f>IF(ISNUMBER(Table4_1[[#This Row],[Value]]),Table4_1[[#This Row],[Value]],IF(ISNUMBER(Table4_1[[#This Row],[$ Value]]),Table4_1[[#This Row],[$ Value]],Table4_1[[#This Row],[% Value]]))</f>
        <v>2.5499999999999998</v>
      </c>
      <c r="G621" s="238">
        <v>44012</v>
      </c>
      <c r="H621">
        <v>4</v>
      </c>
      <c r="I621" t="s">
        <v>188</v>
      </c>
      <c r="J621" t="s">
        <v>195</v>
      </c>
      <c r="K621" t="s">
        <v>208</v>
      </c>
      <c r="L621" t="s">
        <v>219</v>
      </c>
      <c r="M621" t="s">
        <v>115</v>
      </c>
      <c r="N621" t="s">
        <v>220</v>
      </c>
      <c r="O621" t="s">
        <v>116</v>
      </c>
      <c r="P621">
        <v>2.5499999999999998</v>
      </c>
      <c r="Q621"/>
      <c r="R621"/>
      <c r="S621" t="s">
        <v>929</v>
      </c>
    </row>
    <row r="622" spans="1:19" hidden="1" x14ac:dyDescent="0.2">
      <c r="A622" s="162" t="str">
        <f>"FY"&amp;(YEAR(Table4_1[[#This Row],[Date]])-1)&amp;"/"&amp;(YEAR(Table4_1[[#This Row],[Date]])-2000)</f>
        <v>FY2020/21</v>
      </c>
      <c r="B622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2" s="162" t="str">
        <f>Table4_1[[#This Row],[Licensee]]&amp;" "&amp;Table4_1[[#This Row],[Licence]]</f>
        <v>Horizon Power EIRL2</v>
      </c>
      <c r="D622" s="162" t="str">
        <f t="shared" si="9"/>
        <v>FY2020/21_FC5_Horizon Power EIRL2</v>
      </c>
      <c r="E622" s="164">
        <f>IF(ISNUMBER(Table4_1[[#This Row],[Value]]),Table4_1[[#This Row],[Value]],IF(ISNUMBER(Table4_1[[#This Row],[$ Value]]),Table4_1[[#This Row],[$ Value]],Table4_1[[#This Row],[% Value]]))</f>
        <v>2.2799999999999998</v>
      </c>
      <c r="G622" s="238">
        <v>44377</v>
      </c>
      <c r="H622">
        <v>4</v>
      </c>
      <c r="I622" t="s">
        <v>188</v>
      </c>
      <c r="J622" t="s">
        <v>195</v>
      </c>
      <c r="K622" t="s">
        <v>208</v>
      </c>
      <c r="L622" t="s">
        <v>219</v>
      </c>
      <c r="M622" t="s">
        <v>115</v>
      </c>
      <c r="N622" t="s">
        <v>220</v>
      </c>
      <c r="O622" t="s">
        <v>116</v>
      </c>
      <c r="P622">
        <v>2.2799999999999998</v>
      </c>
      <c r="Q622"/>
      <c r="R622"/>
      <c r="S622" t="s">
        <v>929</v>
      </c>
    </row>
    <row r="623" spans="1:19" hidden="1" x14ac:dyDescent="0.2">
      <c r="A623" s="162" t="str">
        <f>"FY"&amp;(YEAR(Table4_1[[#This Row],[Date]])-1)&amp;"/"&amp;(YEAR(Table4_1[[#This Row],[Date]])-2000)</f>
        <v>FY2021/22</v>
      </c>
      <c r="B623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3" s="162" t="str">
        <f>Table4_1[[#This Row],[Licensee]]&amp;" "&amp;Table4_1[[#This Row],[Licence]]</f>
        <v>Horizon Power EIRL2</v>
      </c>
      <c r="D623" s="162" t="str">
        <f t="shared" si="9"/>
        <v>FY2021/22_FC5_Horizon Power EIRL2</v>
      </c>
      <c r="E623" s="164">
        <f>IF(ISNUMBER(Table4_1[[#This Row],[Value]]),Table4_1[[#This Row],[Value]],IF(ISNUMBER(Table4_1[[#This Row],[$ Value]]),Table4_1[[#This Row],[$ Value]],Table4_1[[#This Row],[% Value]]))</f>
        <v>2.48</v>
      </c>
      <c r="G623" s="238">
        <v>44742</v>
      </c>
      <c r="H623">
        <v>4</v>
      </c>
      <c r="I623" t="s">
        <v>188</v>
      </c>
      <c r="J623" t="s">
        <v>195</v>
      </c>
      <c r="K623" t="s">
        <v>208</v>
      </c>
      <c r="L623" t="s">
        <v>219</v>
      </c>
      <c r="M623" t="s">
        <v>115</v>
      </c>
      <c r="N623" t="s">
        <v>220</v>
      </c>
      <c r="O623" t="s">
        <v>116</v>
      </c>
      <c r="P623">
        <v>2.48</v>
      </c>
      <c r="Q623"/>
      <c r="R623"/>
      <c r="S623" t="s">
        <v>929</v>
      </c>
    </row>
    <row r="624" spans="1:19" hidden="1" x14ac:dyDescent="0.2">
      <c r="A624" s="162" t="str">
        <f>"FY"&amp;(YEAR(Table4_1[[#This Row],[Date]])-1)&amp;"/"&amp;(YEAR(Table4_1[[#This Row],[Date]])-2000)</f>
        <v>FY2022/23</v>
      </c>
      <c r="B624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4" s="162" t="str">
        <f>Table4_1[[#This Row],[Licensee]]&amp;" "&amp;Table4_1[[#This Row],[Licence]]</f>
        <v>Horizon Power EIRL2</v>
      </c>
      <c r="D624" s="162" t="str">
        <f t="shared" si="9"/>
        <v>FY2022/23_FC5_Horizon Power EIRL2</v>
      </c>
      <c r="E624" s="164">
        <f>IF(ISNUMBER(Table4_1[[#This Row],[Value]]),Table4_1[[#This Row],[Value]],IF(ISNUMBER(Table4_1[[#This Row],[$ Value]]),Table4_1[[#This Row],[$ Value]],Table4_1[[#This Row],[% Value]]))</f>
        <v>3.35</v>
      </c>
      <c r="G624" s="238">
        <v>45107</v>
      </c>
      <c r="H624">
        <v>4</v>
      </c>
      <c r="I624" t="s">
        <v>188</v>
      </c>
      <c r="J624" t="s">
        <v>195</v>
      </c>
      <c r="K624" t="s">
        <v>208</v>
      </c>
      <c r="L624" t="s">
        <v>219</v>
      </c>
      <c r="M624" t="s">
        <v>115</v>
      </c>
      <c r="N624" t="s">
        <v>220</v>
      </c>
      <c r="O624" t="s">
        <v>116</v>
      </c>
      <c r="P624">
        <v>3.35</v>
      </c>
      <c r="Q624"/>
      <c r="R624"/>
      <c r="S624" t="s">
        <v>929</v>
      </c>
    </row>
    <row r="625" spans="1:19" hidden="1" x14ac:dyDescent="0.2">
      <c r="A625" s="162" t="str">
        <f>"FY"&amp;(YEAR(Table4_1[[#This Row],[Date]])-1)&amp;"/"&amp;(YEAR(Table4_1[[#This Row],[Date]])-2000)</f>
        <v>FY2023/24</v>
      </c>
      <c r="B625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5" s="162" t="str">
        <f>Table4_1[[#This Row],[Licensee]]&amp;" "&amp;Table4_1[[#This Row],[Licence]]</f>
        <v>Horizon Power EIRL2</v>
      </c>
      <c r="D625" s="162" t="str">
        <f t="shared" si="9"/>
        <v>FY2023/24_FC5_Horizon Power EIRL2</v>
      </c>
      <c r="E625" s="164">
        <f>IF(ISNUMBER(Table4_1[[#This Row],[Value]]),Table4_1[[#This Row],[Value]],IF(ISNUMBER(Table4_1[[#This Row],[$ Value]]),Table4_1[[#This Row],[$ Value]],Table4_1[[#This Row],[% Value]]))</f>
        <v>2.4561220110000002</v>
      </c>
      <c r="G625" s="238">
        <v>45473</v>
      </c>
      <c r="H625">
        <v>4</v>
      </c>
      <c r="I625" t="s">
        <v>188</v>
      </c>
      <c r="J625" t="s">
        <v>195</v>
      </c>
      <c r="K625" t="s">
        <v>208</v>
      </c>
      <c r="L625" t="s">
        <v>219</v>
      </c>
      <c r="M625" t="s">
        <v>115</v>
      </c>
      <c r="N625" t="s">
        <v>220</v>
      </c>
      <c r="O625" t="s">
        <v>116</v>
      </c>
      <c r="P625">
        <v>2.4561220110000002</v>
      </c>
      <c r="Q625"/>
      <c r="R625"/>
      <c r="S625" t="s">
        <v>929</v>
      </c>
    </row>
    <row r="626" spans="1:19" hidden="1" x14ac:dyDescent="0.2">
      <c r="A626" s="162" t="str">
        <f>"FY"&amp;(YEAR(Table4_1[[#This Row],[Date]])-1)&amp;"/"&amp;(YEAR(Table4_1[[#This Row],[Date]])-2000)</f>
        <v>FY2024/25</v>
      </c>
      <c r="B626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626" s="162" t="str">
        <f>Table4_1[[#This Row],[Licensee]]&amp;" "&amp;Table4_1[[#This Row],[Licence]]</f>
        <v>Horizon Power EIRL2</v>
      </c>
      <c r="D626" s="162" t="str">
        <f t="shared" si="9"/>
        <v>FY2024/25_FC5_Horizon Power EIRL2</v>
      </c>
      <c r="E626" s="164">
        <f>IF(ISNUMBER(Table4_1[[#This Row],[Value]]),Table4_1[[#This Row],[Value]],IF(ISNUMBER(Table4_1[[#This Row],[$ Value]]),Table4_1[[#This Row],[$ Value]],Table4_1[[#This Row],[% Value]]))</f>
        <v>2.1055686420000002</v>
      </c>
      <c r="G626" s="238">
        <v>45838</v>
      </c>
      <c r="H626">
        <v>4</v>
      </c>
      <c r="I626" t="s">
        <v>188</v>
      </c>
      <c r="J626" t="s">
        <v>195</v>
      </c>
      <c r="K626" t="s">
        <v>208</v>
      </c>
      <c r="L626" t="s">
        <v>219</v>
      </c>
      <c r="M626" t="s">
        <v>115</v>
      </c>
      <c r="N626" t="s">
        <v>220</v>
      </c>
      <c r="O626" t="s">
        <v>116</v>
      </c>
      <c r="P626">
        <v>2.1055686420000002</v>
      </c>
      <c r="Q626"/>
      <c r="R626"/>
      <c r="S626" t="s">
        <v>929</v>
      </c>
    </row>
    <row r="627" spans="1:19" hidden="1" x14ac:dyDescent="0.2">
      <c r="A627" s="162" t="str">
        <f>"FY"&amp;(YEAR(Table4_1[[#This Row],[Date]])-1)&amp;"/"&amp;(YEAR(Table4_1[[#This Row],[Date]])-2000)</f>
        <v>FY2013/14</v>
      </c>
      <c r="B627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27" s="162" t="str">
        <f>Table4_1[[#This Row],[Licensee]]&amp;" "&amp;Table4_1[[#This Row],[Licence]]</f>
        <v>Horizon Power EIRL2</v>
      </c>
      <c r="D627" s="162" t="str">
        <f t="shared" si="9"/>
        <v>FY2013/14_FC5b_Horizon Power EIRL2</v>
      </c>
      <c r="E627" s="164">
        <f>IF(ISNUMBER(Table4_1[[#This Row],[Value]]),Table4_1[[#This Row],[Value]],IF(ISNUMBER(Table4_1[[#This Row],[$ Value]]),Table4_1[[#This Row],[$ Value]],Table4_1[[#This Row],[% Value]]))</f>
        <v>0</v>
      </c>
      <c r="G627" s="238">
        <v>41820</v>
      </c>
      <c r="H627">
        <v>4</v>
      </c>
      <c r="I627" t="s">
        <v>188</v>
      </c>
      <c r="J627" t="s">
        <v>195</v>
      </c>
      <c r="K627" t="s">
        <v>208</v>
      </c>
      <c r="L627" t="s">
        <v>219</v>
      </c>
      <c r="M627" t="s">
        <v>47</v>
      </c>
      <c r="N627" t="s">
        <v>438</v>
      </c>
      <c r="O627" t="s">
        <v>116</v>
      </c>
      <c r="P627"/>
      <c r="Q627"/>
      <c r="R627"/>
      <c r="S627" t="s">
        <v>929</v>
      </c>
    </row>
    <row r="628" spans="1:19" hidden="1" x14ac:dyDescent="0.2">
      <c r="A628" s="162" t="str">
        <f>"FY"&amp;(YEAR(Table4_1[[#This Row],[Date]])-1)&amp;"/"&amp;(YEAR(Table4_1[[#This Row],[Date]])-2000)</f>
        <v>FY2014/15</v>
      </c>
      <c r="B628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28" s="162" t="str">
        <f>Table4_1[[#This Row],[Licensee]]&amp;" "&amp;Table4_1[[#This Row],[Licence]]</f>
        <v>Horizon Power EIRL2</v>
      </c>
      <c r="D628" s="162" t="str">
        <f t="shared" si="9"/>
        <v>FY2014/15_FC5b_Horizon Power EIRL2</v>
      </c>
      <c r="E628" s="164">
        <f>IF(ISNUMBER(Table4_1[[#This Row],[Value]]),Table4_1[[#This Row],[Value]],IF(ISNUMBER(Table4_1[[#This Row],[$ Value]]),Table4_1[[#This Row],[$ Value]],Table4_1[[#This Row],[% Value]]))</f>
        <v>0</v>
      </c>
      <c r="G628" s="238">
        <v>42185</v>
      </c>
      <c r="H628">
        <v>4</v>
      </c>
      <c r="I628" t="s">
        <v>188</v>
      </c>
      <c r="J628" t="s">
        <v>195</v>
      </c>
      <c r="K628" t="s">
        <v>208</v>
      </c>
      <c r="L628" t="s">
        <v>219</v>
      </c>
      <c r="M628" t="s">
        <v>47</v>
      </c>
      <c r="N628" t="s">
        <v>438</v>
      </c>
      <c r="O628" t="s">
        <v>116</v>
      </c>
      <c r="P628"/>
      <c r="Q628"/>
      <c r="R628"/>
      <c r="S628" t="s">
        <v>929</v>
      </c>
    </row>
    <row r="629" spans="1:19" hidden="1" x14ac:dyDescent="0.2">
      <c r="A629" s="162" t="str">
        <f>"FY"&amp;(YEAR(Table4_1[[#This Row],[Date]])-1)&amp;"/"&amp;(YEAR(Table4_1[[#This Row],[Date]])-2000)</f>
        <v>FY2015/16</v>
      </c>
      <c r="B629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29" s="162" t="str">
        <f>Table4_1[[#This Row],[Licensee]]&amp;" "&amp;Table4_1[[#This Row],[Licence]]</f>
        <v>Horizon Power EIRL2</v>
      </c>
      <c r="D629" s="162" t="str">
        <f t="shared" si="9"/>
        <v>FY2015/16_FC5b_Horizon Power EIRL2</v>
      </c>
      <c r="E629" s="164">
        <f>IF(ISNUMBER(Table4_1[[#This Row],[Value]]),Table4_1[[#This Row],[Value]],IF(ISNUMBER(Table4_1[[#This Row],[$ Value]]),Table4_1[[#This Row],[$ Value]],Table4_1[[#This Row],[% Value]]))</f>
        <v>0</v>
      </c>
      <c r="G629" s="238">
        <v>42551</v>
      </c>
      <c r="H629">
        <v>4</v>
      </c>
      <c r="I629" t="s">
        <v>188</v>
      </c>
      <c r="J629" t="s">
        <v>195</v>
      </c>
      <c r="K629" t="s">
        <v>208</v>
      </c>
      <c r="L629" t="s">
        <v>219</v>
      </c>
      <c r="M629" t="s">
        <v>47</v>
      </c>
      <c r="N629" t="s">
        <v>438</v>
      </c>
      <c r="O629" t="s">
        <v>116</v>
      </c>
      <c r="P629"/>
      <c r="Q629"/>
      <c r="R629"/>
      <c r="S629" t="s">
        <v>929</v>
      </c>
    </row>
    <row r="630" spans="1:19" hidden="1" x14ac:dyDescent="0.2">
      <c r="A630" s="162" t="str">
        <f>"FY"&amp;(YEAR(Table4_1[[#This Row],[Date]])-1)&amp;"/"&amp;(YEAR(Table4_1[[#This Row],[Date]])-2000)</f>
        <v>FY2016/17</v>
      </c>
      <c r="B630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0" s="162" t="str">
        <f>Table4_1[[#This Row],[Licensee]]&amp;" "&amp;Table4_1[[#This Row],[Licence]]</f>
        <v>Horizon Power EIRL2</v>
      </c>
      <c r="D630" s="162" t="str">
        <f t="shared" si="9"/>
        <v>FY2016/17_FC5b_Horizon Power EIRL2</v>
      </c>
      <c r="E630" s="164">
        <f>IF(ISNUMBER(Table4_1[[#This Row],[Value]]),Table4_1[[#This Row],[Value]],IF(ISNUMBER(Table4_1[[#This Row],[$ Value]]),Table4_1[[#This Row],[$ Value]],Table4_1[[#This Row],[% Value]]))</f>
        <v>0</v>
      </c>
      <c r="G630" s="238">
        <v>42916</v>
      </c>
      <c r="H630">
        <v>4</v>
      </c>
      <c r="I630" t="s">
        <v>188</v>
      </c>
      <c r="J630" t="s">
        <v>195</v>
      </c>
      <c r="K630" t="s">
        <v>208</v>
      </c>
      <c r="L630" t="s">
        <v>219</v>
      </c>
      <c r="M630" t="s">
        <v>47</v>
      </c>
      <c r="N630" t="s">
        <v>438</v>
      </c>
      <c r="O630" t="s">
        <v>116</v>
      </c>
      <c r="P630"/>
      <c r="Q630"/>
      <c r="R630"/>
      <c r="S630" t="s">
        <v>929</v>
      </c>
    </row>
    <row r="631" spans="1:19" hidden="1" x14ac:dyDescent="0.2">
      <c r="A631" s="162" t="str">
        <f>"FY"&amp;(YEAR(Table4_1[[#This Row],[Date]])-1)&amp;"/"&amp;(YEAR(Table4_1[[#This Row],[Date]])-2000)</f>
        <v>FY2017/18</v>
      </c>
      <c r="B631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1" s="162" t="str">
        <f>Table4_1[[#This Row],[Licensee]]&amp;" "&amp;Table4_1[[#This Row],[Licence]]</f>
        <v>Horizon Power EIRL2</v>
      </c>
      <c r="D631" s="162" t="str">
        <f t="shared" si="9"/>
        <v>FY2017/18_FC5b_Horizon Power EIRL2</v>
      </c>
      <c r="E631" s="164">
        <f>IF(ISNUMBER(Table4_1[[#This Row],[Value]]),Table4_1[[#This Row],[Value]],IF(ISNUMBER(Table4_1[[#This Row],[$ Value]]),Table4_1[[#This Row],[$ Value]],Table4_1[[#This Row],[% Value]]))</f>
        <v>0</v>
      </c>
      <c r="G631" s="238">
        <v>43281</v>
      </c>
      <c r="H631">
        <v>4</v>
      </c>
      <c r="I631" t="s">
        <v>188</v>
      </c>
      <c r="J631" t="s">
        <v>195</v>
      </c>
      <c r="K631" t="s">
        <v>208</v>
      </c>
      <c r="L631" t="s">
        <v>219</v>
      </c>
      <c r="M631" t="s">
        <v>47</v>
      </c>
      <c r="N631" t="s">
        <v>438</v>
      </c>
      <c r="O631" t="s">
        <v>116</v>
      </c>
      <c r="P631"/>
      <c r="Q631"/>
      <c r="R631"/>
      <c r="S631" t="s">
        <v>929</v>
      </c>
    </row>
    <row r="632" spans="1:19" hidden="1" x14ac:dyDescent="0.2">
      <c r="A632" s="162" t="str">
        <f>"FY"&amp;(YEAR(Table4_1[[#This Row],[Date]])-1)&amp;"/"&amp;(YEAR(Table4_1[[#This Row],[Date]])-2000)</f>
        <v>FY2018/19</v>
      </c>
      <c r="B632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2" s="162" t="str">
        <f>Table4_1[[#This Row],[Licensee]]&amp;" "&amp;Table4_1[[#This Row],[Licence]]</f>
        <v>Horizon Power EIRL2</v>
      </c>
      <c r="D632" s="162" t="str">
        <f t="shared" si="9"/>
        <v>FY2018/19_FC5b_Horizon Power EIRL2</v>
      </c>
      <c r="E632" s="164">
        <f>IF(ISNUMBER(Table4_1[[#This Row],[Value]]),Table4_1[[#This Row],[Value]],IF(ISNUMBER(Table4_1[[#This Row],[$ Value]]),Table4_1[[#This Row],[$ Value]],Table4_1[[#This Row],[% Value]]))</f>
        <v>0</v>
      </c>
      <c r="G632" s="238">
        <v>43646</v>
      </c>
      <c r="H632">
        <v>4</v>
      </c>
      <c r="I632" t="s">
        <v>188</v>
      </c>
      <c r="J632" t="s">
        <v>195</v>
      </c>
      <c r="K632" t="s">
        <v>208</v>
      </c>
      <c r="L632" t="s">
        <v>219</v>
      </c>
      <c r="M632" t="s">
        <v>47</v>
      </c>
      <c r="N632" t="s">
        <v>438</v>
      </c>
      <c r="O632" t="s">
        <v>116</v>
      </c>
      <c r="P632"/>
      <c r="Q632"/>
      <c r="R632"/>
      <c r="S632" t="s">
        <v>929</v>
      </c>
    </row>
    <row r="633" spans="1:19" hidden="1" x14ac:dyDescent="0.2">
      <c r="A633" s="162" t="str">
        <f>"FY"&amp;(YEAR(Table4_1[[#This Row],[Date]])-1)&amp;"/"&amp;(YEAR(Table4_1[[#This Row],[Date]])-2000)</f>
        <v>FY2019/20</v>
      </c>
      <c r="B633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3" s="162" t="str">
        <f>Table4_1[[#This Row],[Licensee]]&amp;" "&amp;Table4_1[[#This Row],[Licence]]</f>
        <v>Horizon Power EIRL2</v>
      </c>
      <c r="D633" s="162" t="str">
        <f t="shared" si="9"/>
        <v>FY2019/20_FC5b_Horizon Power EIRL2</v>
      </c>
      <c r="E633" s="164">
        <f>IF(ISNUMBER(Table4_1[[#This Row],[Value]]),Table4_1[[#This Row],[Value]],IF(ISNUMBER(Table4_1[[#This Row],[$ Value]]),Table4_1[[#This Row],[$ Value]],Table4_1[[#This Row],[% Value]]))</f>
        <v>0</v>
      </c>
      <c r="G633" s="238">
        <v>44012</v>
      </c>
      <c r="H633">
        <v>4</v>
      </c>
      <c r="I633" t="s">
        <v>188</v>
      </c>
      <c r="J633" t="s">
        <v>195</v>
      </c>
      <c r="K633" t="s">
        <v>208</v>
      </c>
      <c r="L633" t="s">
        <v>219</v>
      </c>
      <c r="M633" t="s">
        <v>47</v>
      </c>
      <c r="N633" t="s">
        <v>438</v>
      </c>
      <c r="O633" t="s">
        <v>116</v>
      </c>
      <c r="P633"/>
      <c r="Q633"/>
      <c r="R633"/>
      <c r="S633" t="s">
        <v>929</v>
      </c>
    </row>
    <row r="634" spans="1:19" hidden="1" x14ac:dyDescent="0.2">
      <c r="A634" s="162" t="str">
        <f>"FY"&amp;(YEAR(Table4_1[[#This Row],[Date]])-1)&amp;"/"&amp;(YEAR(Table4_1[[#This Row],[Date]])-2000)</f>
        <v>FY2020/21</v>
      </c>
      <c r="B634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4" s="162" t="str">
        <f>Table4_1[[#This Row],[Licensee]]&amp;" "&amp;Table4_1[[#This Row],[Licence]]</f>
        <v>Horizon Power EIRL2</v>
      </c>
      <c r="D634" s="162" t="str">
        <f t="shared" si="9"/>
        <v>FY2020/21_FC5b_Horizon Power EIRL2</v>
      </c>
      <c r="E634" s="164">
        <f>IF(ISNUMBER(Table4_1[[#This Row],[Value]]),Table4_1[[#This Row],[Value]],IF(ISNUMBER(Table4_1[[#This Row],[$ Value]]),Table4_1[[#This Row],[$ Value]],Table4_1[[#This Row],[% Value]]))</f>
        <v>0</v>
      </c>
      <c r="G634" s="238">
        <v>44377</v>
      </c>
      <c r="H634">
        <v>4</v>
      </c>
      <c r="I634" t="s">
        <v>188</v>
      </c>
      <c r="J634" t="s">
        <v>195</v>
      </c>
      <c r="K634" t="s">
        <v>208</v>
      </c>
      <c r="L634" t="s">
        <v>219</v>
      </c>
      <c r="M634" t="s">
        <v>47</v>
      </c>
      <c r="N634" t="s">
        <v>438</v>
      </c>
      <c r="O634" t="s">
        <v>116</v>
      </c>
      <c r="P634"/>
      <c r="Q634"/>
      <c r="R634"/>
      <c r="S634" t="s">
        <v>929</v>
      </c>
    </row>
    <row r="635" spans="1:19" hidden="1" x14ac:dyDescent="0.2">
      <c r="A635" s="162" t="str">
        <f>"FY"&amp;(YEAR(Table4_1[[#This Row],[Date]])-1)&amp;"/"&amp;(YEAR(Table4_1[[#This Row],[Date]])-2000)</f>
        <v>FY2021/22</v>
      </c>
      <c r="B635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5" s="162" t="str">
        <f>Table4_1[[#This Row],[Licensee]]&amp;" "&amp;Table4_1[[#This Row],[Licence]]</f>
        <v>Horizon Power EIRL2</v>
      </c>
      <c r="D635" s="162" t="str">
        <f t="shared" si="9"/>
        <v>FY2021/22_FC5b_Horizon Power EIRL2</v>
      </c>
      <c r="E635" s="164">
        <f>IF(ISNUMBER(Table4_1[[#This Row],[Value]]),Table4_1[[#This Row],[Value]],IF(ISNUMBER(Table4_1[[#This Row],[$ Value]]),Table4_1[[#This Row],[$ Value]],Table4_1[[#This Row],[% Value]]))</f>
        <v>0</v>
      </c>
      <c r="G635" s="238">
        <v>44742</v>
      </c>
      <c r="H635">
        <v>4</v>
      </c>
      <c r="I635" t="s">
        <v>188</v>
      </c>
      <c r="J635" t="s">
        <v>195</v>
      </c>
      <c r="K635" t="s">
        <v>208</v>
      </c>
      <c r="L635" t="s">
        <v>219</v>
      </c>
      <c r="M635" t="s">
        <v>47</v>
      </c>
      <c r="N635" t="s">
        <v>438</v>
      </c>
      <c r="O635" t="s">
        <v>116</v>
      </c>
      <c r="P635"/>
      <c r="Q635"/>
      <c r="R635"/>
      <c r="S635" t="s">
        <v>929</v>
      </c>
    </row>
    <row r="636" spans="1:19" hidden="1" x14ac:dyDescent="0.2">
      <c r="A636" s="162" t="str">
        <f>"FY"&amp;(YEAR(Table4_1[[#This Row],[Date]])-1)&amp;"/"&amp;(YEAR(Table4_1[[#This Row],[Date]])-2000)</f>
        <v>FY2022/23</v>
      </c>
      <c r="B636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6" s="162" t="str">
        <f>Table4_1[[#This Row],[Licensee]]&amp;" "&amp;Table4_1[[#This Row],[Licence]]</f>
        <v>Horizon Power EIRL2</v>
      </c>
      <c r="D636" s="162" t="str">
        <f t="shared" si="9"/>
        <v>FY2022/23_FC5b_Horizon Power EIRL2</v>
      </c>
      <c r="E636" s="164">
        <f>IF(ISNUMBER(Table4_1[[#This Row],[Value]]),Table4_1[[#This Row],[Value]],IF(ISNUMBER(Table4_1[[#This Row],[$ Value]]),Table4_1[[#This Row],[$ Value]],Table4_1[[#This Row],[% Value]]))</f>
        <v>0</v>
      </c>
      <c r="G636" s="238">
        <v>45107</v>
      </c>
      <c r="H636">
        <v>4</v>
      </c>
      <c r="I636" t="s">
        <v>188</v>
      </c>
      <c r="J636" t="s">
        <v>195</v>
      </c>
      <c r="K636" t="s">
        <v>208</v>
      </c>
      <c r="L636" t="s">
        <v>219</v>
      </c>
      <c r="M636" t="s">
        <v>47</v>
      </c>
      <c r="N636" t="s">
        <v>438</v>
      </c>
      <c r="O636" t="s">
        <v>116</v>
      </c>
      <c r="P636"/>
      <c r="Q636"/>
      <c r="R636"/>
      <c r="S636" t="s">
        <v>929</v>
      </c>
    </row>
    <row r="637" spans="1:19" hidden="1" x14ac:dyDescent="0.2">
      <c r="A637" s="162" t="str">
        <f>"FY"&amp;(YEAR(Table4_1[[#This Row],[Date]])-1)&amp;"/"&amp;(YEAR(Table4_1[[#This Row],[Date]])-2000)</f>
        <v>FY2023/24</v>
      </c>
      <c r="B637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637" s="162" t="str">
        <f>Table4_1[[#This Row],[Licensee]]&amp;" "&amp;Table4_1[[#This Row],[Licence]]</f>
        <v>Horizon Power EIRL2</v>
      </c>
      <c r="D637" s="162" t="str">
        <f t="shared" si="9"/>
        <v>FY2023/24_FC5b_Horizon Power EIRL2</v>
      </c>
      <c r="E637" s="164">
        <f>IF(ISNUMBER(Table4_1[[#This Row],[Value]]),Table4_1[[#This Row],[Value]],IF(ISNUMBER(Table4_1[[#This Row],[$ Value]]),Table4_1[[#This Row],[$ Value]],Table4_1[[#This Row],[% Value]]))</f>
        <v>0</v>
      </c>
      <c r="G637" s="238">
        <v>45473</v>
      </c>
      <c r="H637">
        <v>4</v>
      </c>
      <c r="I637" t="s">
        <v>188</v>
      </c>
      <c r="J637" t="s">
        <v>195</v>
      </c>
      <c r="K637" t="s">
        <v>208</v>
      </c>
      <c r="L637" t="s">
        <v>219</v>
      </c>
      <c r="M637" t="s">
        <v>47</v>
      </c>
      <c r="N637" t="s">
        <v>438</v>
      </c>
      <c r="O637" t="s">
        <v>116</v>
      </c>
      <c r="P637"/>
      <c r="Q637"/>
      <c r="R637"/>
      <c r="S637" t="s">
        <v>929</v>
      </c>
    </row>
    <row r="638" spans="1:19" hidden="1" x14ac:dyDescent="0.2">
      <c r="A638" s="162" t="str">
        <f>"FY"&amp;(YEAR(Table4_1[[#This Row],[Date]])-1)&amp;"/"&amp;(YEAR(Table4_1[[#This Row],[Date]])-2000)</f>
        <v>FY2013/14</v>
      </c>
      <c r="B638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38" s="162" t="str">
        <f>Table4_1[[#This Row],[Licensee]]&amp;" "&amp;Table4_1[[#This Row],[Licence]]</f>
        <v>Horizon Power EIRL2</v>
      </c>
      <c r="D638" s="162" t="str">
        <f t="shared" si="9"/>
        <v>FY2013/14_FC5c_Horizon Power EIRL2</v>
      </c>
      <c r="E638" s="164">
        <f>IF(ISNUMBER(Table4_1[[#This Row],[Value]]),Table4_1[[#This Row],[Value]],IF(ISNUMBER(Table4_1[[#This Row],[$ Value]]),Table4_1[[#This Row],[$ Value]],Table4_1[[#This Row],[% Value]]))</f>
        <v>3.39</v>
      </c>
      <c r="G638" s="238">
        <v>41820</v>
      </c>
      <c r="H638">
        <v>4</v>
      </c>
      <c r="I638" t="s">
        <v>188</v>
      </c>
      <c r="J638" t="s">
        <v>195</v>
      </c>
      <c r="K638" t="s">
        <v>208</v>
      </c>
      <c r="L638" t="s">
        <v>219</v>
      </c>
      <c r="M638" t="s">
        <v>48</v>
      </c>
      <c r="N638" t="s">
        <v>293</v>
      </c>
      <c r="O638" t="s">
        <v>116</v>
      </c>
      <c r="P638">
        <v>3.39</v>
      </c>
      <c r="Q638"/>
      <c r="R638"/>
      <c r="S638" t="s">
        <v>929</v>
      </c>
    </row>
    <row r="639" spans="1:19" hidden="1" x14ac:dyDescent="0.2">
      <c r="A639" s="162" t="str">
        <f>"FY"&amp;(YEAR(Table4_1[[#This Row],[Date]])-1)&amp;"/"&amp;(YEAR(Table4_1[[#This Row],[Date]])-2000)</f>
        <v>FY2014/15</v>
      </c>
      <c r="B639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39" s="162" t="str">
        <f>Table4_1[[#This Row],[Licensee]]&amp;" "&amp;Table4_1[[#This Row],[Licence]]</f>
        <v>Horizon Power EIRL2</v>
      </c>
      <c r="D639" s="162" t="str">
        <f t="shared" si="9"/>
        <v>FY2014/15_FC5c_Horizon Power EIRL2</v>
      </c>
      <c r="E639" s="164">
        <f>IF(ISNUMBER(Table4_1[[#This Row],[Value]]),Table4_1[[#This Row],[Value]],IF(ISNUMBER(Table4_1[[#This Row],[$ Value]]),Table4_1[[#This Row],[$ Value]],Table4_1[[#This Row],[% Value]]))</f>
        <v>1.31</v>
      </c>
      <c r="G639" s="238">
        <v>42185</v>
      </c>
      <c r="H639">
        <v>4</v>
      </c>
      <c r="I639" t="s">
        <v>188</v>
      </c>
      <c r="J639" t="s">
        <v>195</v>
      </c>
      <c r="K639" t="s">
        <v>208</v>
      </c>
      <c r="L639" t="s">
        <v>219</v>
      </c>
      <c r="M639" t="s">
        <v>48</v>
      </c>
      <c r="N639" t="s">
        <v>293</v>
      </c>
      <c r="O639" t="s">
        <v>116</v>
      </c>
      <c r="P639">
        <v>1.31</v>
      </c>
      <c r="Q639"/>
      <c r="R639"/>
      <c r="S639" t="s">
        <v>929</v>
      </c>
    </row>
    <row r="640" spans="1:19" hidden="1" x14ac:dyDescent="0.2">
      <c r="A640" s="162" t="str">
        <f>"FY"&amp;(YEAR(Table4_1[[#This Row],[Date]])-1)&amp;"/"&amp;(YEAR(Table4_1[[#This Row],[Date]])-2000)</f>
        <v>FY2015/16</v>
      </c>
      <c r="B640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0" s="162" t="str">
        <f>Table4_1[[#This Row],[Licensee]]&amp;" "&amp;Table4_1[[#This Row],[Licence]]</f>
        <v>Horizon Power EIRL2</v>
      </c>
      <c r="D640" s="162" t="str">
        <f t="shared" si="9"/>
        <v>FY2015/16_FC5c_Horizon Power EIRL2</v>
      </c>
      <c r="E640" s="164">
        <f>IF(ISNUMBER(Table4_1[[#This Row],[Value]]),Table4_1[[#This Row],[Value]],IF(ISNUMBER(Table4_1[[#This Row],[$ Value]]),Table4_1[[#This Row],[$ Value]],Table4_1[[#This Row],[% Value]]))</f>
        <v>0.92</v>
      </c>
      <c r="G640" s="238">
        <v>42551</v>
      </c>
      <c r="H640">
        <v>4</v>
      </c>
      <c r="I640" t="s">
        <v>188</v>
      </c>
      <c r="J640" t="s">
        <v>195</v>
      </c>
      <c r="K640" t="s">
        <v>208</v>
      </c>
      <c r="L640" t="s">
        <v>219</v>
      </c>
      <c r="M640" t="s">
        <v>48</v>
      </c>
      <c r="N640" t="s">
        <v>293</v>
      </c>
      <c r="O640" t="s">
        <v>116</v>
      </c>
      <c r="P640">
        <v>0.92</v>
      </c>
      <c r="Q640"/>
      <c r="R640"/>
      <c r="S640" t="s">
        <v>929</v>
      </c>
    </row>
    <row r="641" spans="1:19" hidden="1" x14ac:dyDescent="0.2">
      <c r="A641" s="162" t="str">
        <f>"FY"&amp;(YEAR(Table4_1[[#This Row],[Date]])-1)&amp;"/"&amp;(YEAR(Table4_1[[#This Row],[Date]])-2000)</f>
        <v>FY2016/17</v>
      </c>
      <c r="B641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1" s="162" t="str">
        <f>Table4_1[[#This Row],[Licensee]]&amp;" "&amp;Table4_1[[#This Row],[Licence]]</f>
        <v>Horizon Power EIRL2</v>
      </c>
      <c r="D641" s="162" t="str">
        <f t="shared" si="9"/>
        <v>FY2016/17_FC5c_Horizon Power EIRL2</v>
      </c>
      <c r="E641" s="164">
        <f>IF(ISNUMBER(Table4_1[[#This Row],[Value]]),Table4_1[[#This Row],[Value]],IF(ISNUMBER(Table4_1[[#This Row],[$ Value]]),Table4_1[[#This Row],[$ Value]],Table4_1[[#This Row],[% Value]]))</f>
        <v>0.01</v>
      </c>
      <c r="G641" s="238">
        <v>42916</v>
      </c>
      <c r="H641">
        <v>4</v>
      </c>
      <c r="I641" t="s">
        <v>188</v>
      </c>
      <c r="J641" t="s">
        <v>195</v>
      </c>
      <c r="K641" t="s">
        <v>208</v>
      </c>
      <c r="L641" t="s">
        <v>219</v>
      </c>
      <c r="M641" t="s">
        <v>48</v>
      </c>
      <c r="N641" t="s">
        <v>293</v>
      </c>
      <c r="O641" t="s">
        <v>116</v>
      </c>
      <c r="P641">
        <v>0.01</v>
      </c>
      <c r="Q641"/>
      <c r="R641"/>
      <c r="S641" t="s">
        <v>929</v>
      </c>
    </row>
    <row r="642" spans="1:19" hidden="1" x14ac:dyDescent="0.2">
      <c r="A642" s="162" t="str">
        <f>"FY"&amp;(YEAR(Table4_1[[#This Row],[Date]])-1)&amp;"/"&amp;(YEAR(Table4_1[[#This Row],[Date]])-2000)</f>
        <v>FY2017/18</v>
      </c>
      <c r="B642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2" s="162" t="str">
        <f>Table4_1[[#This Row],[Licensee]]&amp;" "&amp;Table4_1[[#This Row],[Licence]]</f>
        <v>Horizon Power EIRL2</v>
      </c>
      <c r="D642" s="162" t="str">
        <f t="shared" si="9"/>
        <v>FY2017/18_FC5c_Horizon Power EIRL2</v>
      </c>
      <c r="E642" s="164">
        <f>IF(ISNUMBER(Table4_1[[#This Row],[Value]]),Table4_1[[#This Row],[Value]],IF(ISNUMBER(Table4_1[[#This Row],[$ Value]]),Table4_1[[#This Row],[$ Value]],Table4_1[[#This Row],[% Value]]))</f>
        <v>1.27</v>
      </c>
      <c r="G642" s="238">
        <v>43281</v>
      </c>
      <c r="H642">
        <v>4</v>
      </c>
      <c r="I642" t="s">
        <v>188</v>
      </c>
      <c r="J642" t="s">
        <v>195</v>
      </c>
      <c r="K642" t="s">
        <v>208</v>
      </c>
      <c r="L642" t="s">
        <v>219</v>
      </c>
      <c r="M642" t="s">
        <v>48</v>
      </c>
      <c r="N642" t="s">
        <v>293</v>
      </c>
      <c r="O642" t="s">
        <v>116</v>
      </c>
      <c r="P642">
        <v>1.27</v>
      </c>
      <c r="Q642"/>
      <c r="R642"/>
      <c r="S642" t="s">
        <v>929</v>
      </c>
    </row>
    <row r="643" spans="1:19" hidden="1" x14ac:dyDescent="0.2">
      <c r="A643" s="162" t="str">
        <f>"FY"&amp;(YEAR(Table4_1[[#This Row],[Date]])-1)&amp;"/"&amp;(YEAR(Table4_1[[#This Row],[Date]])-2000)</f>
        <v>FY2018/19</v>
      </c>
      <c r="B643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3" s="162" t="str">
        <f>Table4_1[[#This Row],[Licensee]]&amp;" "&amp;Table4_1[[#This Row],[Licence]]</f>
        <v>Horizon Power EIRL2</v>
      </c>
      <c r="D643" s="162" t="str">
        <f t="shared" ref="D643:D706" si="10">A643&amp;"_"&amp;B643&amp;"_"&amp;C643</f>
        <v>FY2018/19_FC5c_Horizon Power EIRL2</v>
      </c>
      <c r="E643" s="164">
        <f>IF(ISNUMBER(Table4_1[[#This Row],[Value]]),Table4_1[[#This Row],[Value]],IF(ISNUMBER(Table4_1[[#This Row],[$ Value]]),Table4_1[[#This Row],[$ Value]],Table4_1[[#This Row],[% Value]]))</f>
        <v>0.38</v>
      </c>
      <c r="G643" s="238">
        <v>43646</v>
      </c>
      <c r="H643">
        <v>4</v>
      </c>
      <c r="I643" t="s">
        <v>188</v>
      </c>
      <c r="J643" t="s">
        <v>195</v>
      </c>
      <c r="K643" t="s">
        <v>208</v>
      </c>
      <c r="L643" t="s">
        <v>219</v>
      </c>
      <c r="M643" t="s">
        <v>48</v>
      </c>
      <c r="N643" t="s">
        <v>293</v>
      </c>
      <c r="O643" t="s">
        <v>116</v>
      </c>
      <c r="P643">
        <v>0.38</v>
      </c>
      <c r="Q643"/>
      <c r="R643"/>
      <c r="S643" t="s">
        <v>929</v>
      </c>
    </row>
    <row r="644" spans="1:19" hidden="1" x14ac:dyDescent="0.2">
      <c r="A644" s="162" t="str">
        <f>"FY"&amp;(YEAR(Table4_1[[#This Row],[Date]])-1)&amp;"/"&amp;(YEAR(Table4_1[[#This Row],[Date]])-2000)</f>
        <v>FY2019/20</v>
      </c>
      <c r="B644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4" s="162" t="str">
        <f>Table4_1[[#This Row],[Licensee]]&amp;" "&amp;Table4_1[[#This Row],[Licence]]</f>
        <v>Horizon Power EIRL2</v>
      </c>
      <c r="D644" s="162" t="str">
        <f t="shared" si="10"/>
        <v>FY2019/20_FC5c_Horizon Power EIRL2</v>
      </c>
      <c r="E644" s="164">
        <f>IF(ISNUMBER(Table4_1[[#This Row],[Value]]),Table4_1[[#This Row],[Value]],IF(ISNUMBER(Table4_1[[#This Row],[$ Value]]),Table4_1[[#This Row],[$ Value]],Table4_1[[#This Row],[% Value]]))</f>
        <v>1.1499999999999999</v>
      </c>
      <c r="G644" s="238">
        <v>44012</v>
      </c>
      <c r="H644">
        <v>4</v>
      </c>
      <c r="I644" t="s">
        <v>188</v>
      </c>
      <c r="J644" t="s">
        <v>195</v>
      </c>
      <c r="K644" t="s">
        <v>208</v>
      </c>
      <c r="L644" t="s">
        <v>219</v>
      </c>
      <c r="M644" t="s">
        <v>48</v>
      </c>
      <c r="N644" t="s">
        <v>293</v>
      </c>
      <c r="O644" t="s">
        <v>116</v>
      </c>
      <c r="P644">
        <v>1.1499999999999999</v>
      </c>
      <c r="Q644"/>
      <c r="R644"/>
      <c r="S644" t="s">
        <v>929</v>
      </c>
    </row>
    <row r="645" spans="1:19" hidden="1" x14ac:dyDescent="0.2">
      <c r="A645" s="162" t="str">
        <f>"FY"&amp;(YEAR(Table4_1[[#This Row],[Date]])-1)&amp;"/"&amp;(YEAR(Table4_1[[#This Row],[Date]])-2000)</f>
        <v>FY2020/21</v>
      </c>
      <c r="B645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5" s="162" t="str">
        <f>Table4_1[[#This Row],[Licensee]]&amp;" "&amp;Table4_1[[#This Row],[Licence]]</f>
        <v>Horizon Power EIRL2</v>
      </c>
      <c r="D645" s="162" t="str">
        <f t="shared" si="10"/>
        <v>FY2020/21_FC5c_Horizon Power EIRL2</v>
      </c>
      <c r="E645" s="164">
        <f>IF(ISNUMBER(Table4_1[[#This Row],[Value]]),Table4_1[[#This Row],[Value]],IF(ISNUMBER(Table4_1[[#This Row],[$ Value]]),Table4_1[[#This Row],[$ Value]],Table4_1[[#This Row],[% Value]]))</f>
        <v>1.64</v>
      </c>
      <c r="G645" s="238">
        <v>44377</v>
      </c>
      <c r="H645">
        <v>4</v>
      </c>
      <c r="I645" t="s">
        <v>188</v>
      </c>
      <c r="J645" t="s">
        <v>195</v>
      </c>
      <c r="K645" t="s">
        <v>208</v>
      </c>
      <c r="L645" t="s">
        <v>219</v>
      </c>
      <c r="M645" t="s">
        <v>48</v>
      </c>
      <c r="N645" t="s">
        <v>293</v>
      </c>
      <c r="O645" t="s">
        <v>116</v>
      </c>
      <c r="P645">
        <v>1.64</v>
      </c>
      <c r="Q645"/>
      <c r="R645"/>
      <c r="S645" t="s">
        <v>929</v>
      </c>
    </row>
    <row r="646" spans="1:19" hidden="1" x14ac:dyDescent="0.2">
      <c r="A646" s="162" t="str">
        <f>"FY"&amp;(YEAR(Table4_1[[#This Row],[Date]])-1)&amp;"/"&amp;(YEAR(Table4_1[[#This Row],[Date]])-2000)</f>
        <v>FY2021/22</v>
      </c>
      <c r="B646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6" s="162" t="str">
        <f>Table4_1[[#This Row],[Licensee]]&amp;" "&amp;Table4_1[[#This Row],[Licence]]</f>
        <v>Horizon Power EIRL2</v>
      </c>
      <c r="D646" s="162" t="str">
        <f t="shared" si="10"/>
        <v>FY2021/22_FC5c_Horizon Power EIRL2</v>
      </c>
      <c r="E646" s="164">
        <f>IF(ISNUMBER(Table4_1[[#This Row],[Value]]),Table4_1[[#This Row],[Value]],IF(ISNUMBER(Table4_1[[#This Row],[$ Value]]),Table4_1[[#This Row],[$ Value]],Table4_1[[#This Row],[% Value]]))</f>
        <v>0.55000000000000004</v>
      </c>
      <c r="G646" s="238">
        <v>44742</v>
      </c>
      <c r="H646">
        <v>4</v>
      </c>
      <c r="I646" t="s">
        <v>188</v>
      </c>
      <c r="J646" t="s">
        <v>195</v>
      </c>
      <c r="K646" t="s">
        <v>208</v>
      </c>
      <c r="L646" t="s">
        <v>219</v>
      </c>
      <c r="M646" t="s">
        <v>48</v>
      </c>
      <c r="N646" t="s">
        <v>293</v>
      </c>
      <c r="O646" t="s">
        <v>116</v>
      </c>
      <c r="P646">
        <v>0.55000000000000004</v>
      </c>
      <c r="Q646"/>
      <c r="R646"/>
      <c r="S646" t="s">
        <v>929</v>
      </c>
    </row>
    <row r="647" spans="1:19" hidden="1" x14ac:dyDescent="0.2">
      <c r="A647" s="162" t="str">
        <f>"FY"&amp;(YEAR(Table4_1[[#This Row],[Date]])-1)&amp;"/"&amp;(YEAR(Table4_1[[#This Row],[Date]])-2000)</f>
        <v>FY2022/23</v>
      </c>
      <c r="B647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7" s="162" t="str">
        <f>Table4_1[[#This Row],[Licensee]]&amp;" "&amp;Table4_1[[#This Row],[Licence]]</f>
        <v>Horizon Power EIRL2</v>
      </c>
      <c r="D647" s="162" t="str">
        <f t="shared" si="10"/>
        <v>FY2022/23_FC5c_Horizon Power EIRL2</v>
      </c>
      <c r="E647" s="164">
        <f>IF(ISNUMBER(Table4_1[[#This Row],[Value]]),Table4_1[[#This Row],[Value]],IF(ISNUMBER(Table4_1[[#This Row],[$ Value]]),Table4_1[[#This Row],[$ Value]],Table4_1[[#This Row],[% Value]]))</f>
        <v>1.28</v>
      </c>
      <c r="G647" s="238">
        <v>45107</v>
      </c>
      <c r="H647">
        <v>4</v>
      </c>
      <c r="I647" t="s">
        <v>188</v>
      </c>
      <c r="J647" t="s">
        <v>195</v>
      </c>
      <c r="K647" t="s">
        <v>208</v>
      </c>
      <c r="L647" t="s">
        <v>219</v>
      </c>
      <c r="M647" t="s">
        <v>48</v>
      </c>
      <c r="N647" t="s">
        <v>293</v>
      </c>
      <c r="O647" t="s">
        <v>116</v>
      </c>
      <c r="P647">
        <v>1.28</v>
      </c>
      <c r="Q647"/>
      <c r="R647"/>
      <c r="S647" t="s">
        <v>929</v>
      </c>
    </row>
    <row r="648" spans="1:19" hidden="1" x14ac:dyDescent="0.2">
      <c r="A648" s="162" t="str">
        <f>"FY"&amp;(YEAR(Table4_1[[#This Row],[Date]])-1)&amp;"/"&amp;(YEAR(Table4_1[[#This Row],[Date]])-2000)</f>
        <v>FY2023/24</v>
      </c>
      <c r="B648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8" s="162" t="str">
        <f>Table4_1[[#This Row],[Licensee]]&amp;" "&amp;Table4_1[[#This Row],[Licence]]</f>
        <v>Horizon Power EIRL2</v>
      </c>
      <c r="D648" s="162" t="str">
        <f t="shared" si="10"/>
        <v>FY2023/24_FC5c_Horizon Power EIRL2</v>
      </c>
      <c r="E648" s="164">
        <f>IF(ISNUMBER(Table4_1[[#This Row],[Value]]),Table4_1[[#This Row],[Value]],IF(ISNUMBER(Table4_1[[#This Row],[$ Value]]),Table4_1[[#This Row],[$ Value]],Table4_1[[#This Row],[% Value]]))</f>
        <v>0.95691906000000004</v>
      </c>
      <c r="G648" s="238">
        <v>45473</v>
      </c>
      <c r="H648">
        <v>4</v>
      </c>
      <c r="I648" t="s">
        <v>188</v>
      </c>
      <c r="J648" t="s">
        <v>195</v>
      </c>
      <c r="K648" t="s">
        <v>208</v>
      </c>
      <c r="L648" t="s">
        <v>219</v>
      </c>
      <c r="M648" t="s">
        <v>48</v>
      </c>
      <c r="N648" t="s">
        <v>293</v>
      </c>
      <c r="O648" t="s">
        <v>116</v>
      </c>
      <c r="P648">
        <v>0.95691906000000004</v>
      </c>
      <c r="Q648"/>
      <c r="R648"/>
      <c r="S648" t="s">
        <v>929</v>
      </c>
    </row>
    <row r="649" spans="1:19" hidden="1" x14ac:dyDescent="0.2">
      <c r="A649" s="162" t="str">
        <f>"FY"&amp;(YEAR(Table4_1[[#This Row],[Date]])-1)&amp;"/"&amp;(YEAR(Table4_1[[#This Row],[Date]])-2000)</f>
        <v>FY2024/25</v>
      </c>
      <c r="B649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649" s="162" t="str">
        <f>Table4_1[[#This Row],[Licensee]]&amp;" "&amp;Table4_1[[#This Row],[Licence]]</f>
        <v>Horizon Power EIRL2</v>
      </c>
      <c r="D649" s="162" t="str">
        <f t="shared" si="10"/>
        <v>FY2024/25_FC5c_Horizon Power EIRL2</v>
      </c>
      <c r="E649" s="164">
        <f>IF(ISNUMBER(Table4_1[[#This Row],[Value]]),Table4_1[[#This Row],[Value]],IF(ISNUMBER(Table4_1[[#This Row],[$ Value]]),Table4_1[[#This Row],[$ Value]],Table4_1[[#This Row],[% Value]]))</f>
        <v>0.47058823500000002</v>
      </c>
      <c r="G649" s="238">
        <v>45838</v>
      </c>
      <c r="H649">
        <v>4</v>
      </c>
      <c r="I649" t="s">
        <v>188</v>
      </c>
      <c r="J649" t="s">
        <v>195</v>
      </c>
      <c r="K649" t="s">
        <v>208</v>
      </c>
      <c r="L649" t="s">
        <v>219</v>
      </c>
      <c r="M649" t="s">
        <v>48</v>
      </c>
      <c r="N649" t="s">
        <v>293</v>
      </c>
      <c r="O649" t="s">
        <v>116</v>
      </c>
      <c r="P649">
        <v>0.47058823500000002</v>
      </c>
      <c r="Q649"/>
      <c r="R649"/>
      <c r="S649" t="s">
        <v>929</v>
      </c>
    </row>
    <row r="650" spans="1:19" hidden="1" x14ac:dyDescent="0.2">
      <c r="A650" s="162" t="str">
        <f>"FY"&amp;(YEAR(Table4_1[[#This Row],[Date]])-1)&amp;"/"&amp;(YEAR(Table4_1[[#This Row],[Date]])-2000)</f>
        <v>FY2013/14</v>
      </c>
      <c r="B650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0" s="162" t="str">
        <f>Table4_1[[#This Row],[Licensee]]&amp;" "&amp;Table4_1[[#This Row],[Licence]]</f>
        <v>Horizon Power EIRL2</v>
      </c>
      <c r="D650" s="162" t="str">
        <f t="shared" si="10"/>
        <v>FY2013/14_FC5d_Horizon Power EIRL2</v>
      </c>
      <c r="E650" s="164">
        <f>IF(ISNUMBER(Table4_1[[#This Row],[Value]]),Table4_1[[#This Row],[Value]],IF(ISNUMBER(Table4_1[[#This Row],[$ Value]]),Table4_1[[#This Row],[$ Value]],Table4_1[[#This Row],[% Value]]))</f>
        <v>3.93</v>
      </c>
      <c r="G650" s="238">
        <v>41820</v>
      </c>
      <c r="H650">
        <v>4</v>
      </c>
      <c r="I650" t="s">
        <v>188</v>
      </c>
      <c r="J650" t="s">
        <v>195</v>
      </c>
      <c r="K650" t="s">
        <v>208</v>
      </c>
      <c r="L650" t="s">
        <v>219</v>
      </c>
      <c r="M650" t="s">
        <v>49</v>
      </c>
      <c r="N650" t="s">
        <v>428</v>
      </c>
      <c r="O650" t="s">
        <v>116</v>
      </c>
      <c r="P650">
        <v>3.93</v>
      </c>
      <c r="Q650"/>
      <c r="R650"/>
      <c r="S650" t="s">
        <v>929</v>
      </c>
    </row>
    <row r="651" spans="1:19" hidden="1" x14ac:dyDescent="0.2">
      <c r="A651" s="162" t="str">
        <f>"FY"&amp;(YEAR(Table4_1[[#This Row],[Date]])-1)&amp;"/"&amp;(YEAR(Table4_1[[#This Row],[Date]])-2000)</f>
        <v>FY2014/15</v>
      </c>
      <c r="B651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1" s="162" t="str">
        <f>Table4_1[[#This Row],[Licensee]]&amp;" "&amp;Table4_1[[#This Row],[Licence]]</f>
        <v>Horizon Power EIRL2</v>
      </c>
      <c r="D651" s="162" t="str">
        <f t="shared" si="10"/>
        <v>FY2014/15_FC5d_Horizon Power EIRL2</v>
      </c>
      <c r="E651" s="164">
        <f>IF(ISNUMBER(Table4_1[[#This Row],[Value]]),Table4_1[[#This Row],[Value]],IF(ISNUMBER(Table4_1[[#This Row],[$ Value]]),Table4_1[[#This Row],[$ Value]],Table4_1[[#This Row],[% Value]]))</f>
        <v>3.2</v>
      </c>
      <c r="G651" s="238">
        <v>42185</v>
      </c>
      <c r="H651">
        <v>4</v>
      </c>
      <c r="I651" t="s">
        <v>188</v>
      </c>
      <c r="J651" t="s">
        <v>195</v>
      </c>
      <c r="K651" t="s">
        <v>208</v>
      </c>
      <c r="L651" t="s">
        <v>219</v>
      </c>
      <c r="M651" t="s">
        <v>49</v>
      </c>
      <c r="N651" t="s">
        <v>428</v>
      </c>
      <c r="O651" t="s">
        <v>116</v>
      </c>
      <c r="P651">
        <v>3.2</v>
      </c>
      <c r="Q651"/>
      <c r="R651"/>
      <c r="S651" t="s">
        <v>929</v>
      </c>
    </row>
    <row r="652" spans="1:19" hidden="1" x14ac:dyDescent="0.2">
      <c r="A652" s="162" t="str">
        <f>"FY"&amp;(YEAR(Table4_1[[#This Row],[Date]])-1)&amp;"/"&amp;(YEAR(Table4_1[[#This Row],[Date]])-2000)</f>
        <v>FY2015/16</v>
      </c>
      <c r="B652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2" s="162" t="str">
        <f>Table4_1[[#This Row],[Licensee]]&amp;" "&amp;Table4_1[[#This Row],[Licence]]</f>
        <v>Horizon Power EIRL2</v>
      </c>
      <c r="D652" s="162" t="str">
        <f t="shared" si="10"/>
        <v>FY2015/16_FC5d_Horizon Power EIRL2</v>
      </c>
      <c r="E652" s="164">
        <f>IF(ISNUMBER(Table4_1[[#This Row],[Value]]),Table4_1[[#This Row],[Value]],IF(ISNUMBER(Table4_1[[#This Row],[$ Value]]),Table4_1[[#This Row],[$ Value]],Table4_1[[#This Row],[% Value]]))</f>
        <v>3.59</v>
      </c>
      <c r="G652" s="238">
        <v>42551</v>
      </c>
      <c r="H652">
        <v>4</v>
      </c>
      <c r="I652" t="s">
        <v>188</v>
      </c>
      <c r="J652" t="s">
        <v>195</v>
      </c>
      <c r="K652" t="s">
        <v>208</v>
      </c>
      <c r="L652" t="s">
        <v>219</v>
      </c>
      <c r="M652" t="s">
        <v>49</v>
      </c>
      <c r="N652" t="s">
        <v>428</v>
      </c>
      <c r="O652" t="s">
        <v>116</v>
      </c>
      <c r="P652">
        <v>3.59</v>
      </c>
      <c r="Q652"/>
      <c r="R652"/>
      <c r="S652" t="s">
        <v>929</v>
      </c>
    </row>
    <row r="653" spans="1:19" hidden="1" x14ac:dyDescent="0.2">
      <c r="A653" s="162" t="str">
        <f>"FY"&amp;(YEAR(Table4_1[[#This Row],[Date]])-1)&amp;"/"&amp;(YEAR(Table4_1[[#This Row],[Date]])-2000)</f>
        <v>FY2016/17</v>
      </c>
      <c r="B653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3" s="162" t="str">
        <f>Table4_1[[#This Row],[Licensee]]&amp;" "&amp;Table4_1[[#This Row],[Licence]]</f>
        <v>Horizon Power EIRL2</v>
      </c>
      <c r="D653" s="162" t="str">
        <f t="shared" si="10"/>
        <v>FY2016/17_FC5d_Horizon Power EIRL2</v>
      </c>
      <c r="E653" s="164">
        <f>IF(ISNUMBER(Table4_1[[#This Row],[Value]]),Table4_1[[#This Row],[Value]],IF(ISNUMBER(Table4_1[[#This Row],[$ Value]]),Table4_1[[#This Row],[$ Value]],Table4_1[[#This Row],[% Value]]))</f>
        <v>0.36</v>
      </c>
      <c r="G653" s="238">
        <v>42916</v>
      </c>
      <c r="H653">
        <v>4</v>
      </c>
      <c r="I653" t="s">
        <v>188</v>
      </c>
      <c r="J653" t="s">
        <v>195</v>
      </c>
      <c r="K653" t="s">
        <v>208</v>
      </c>
      <c r="L653" t="s">
        <v>219</v>
      </c>
      <c r="M653" t="s">
        <v>49</v>
      </c>
      <c r="N653" t="s">
        <v>428</v>
      </c>
      <c r="O653" t="s">
        <v>116</v>
      </c>
      <c r="P653">
        <v>0.36</v>
      </c>
      <c r="Q653"/>
      <c r="R653"/>
      <c r="S653" t="s">
        <v>929</v>
      </c>
    </row>
    <row r="654" spans="1:19" hidden="1" x14ac:dyDescent="0.2">
      <c r="A654" s="162" t="str">
        <f>"FY"&amp;(YEAR(Table4_1[[#This Row],[Date]])-1)&amp;"/"&amp;(YEAR(Table4_1[[#This Row],[Date]])-2000)</f>
        <v>FY2017/18</v>
      </c>
      <c r="B654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4" s="162" t="str">
        <f>Table4_1[[#This Row],[Licensee]]&amp;" "&amp;Table4_1[[#This Row],[Licence]]</f>
        <v>Horizon Power EIRL2</v>
      </c>
      <c r="D654" s="162" t="str">
        <f t="shared" si="10"/>
        <v>FY2017/18_FC5d_Horizon Power EIRL2</v>
      </c>
      <c r="E654" s="164">
        <f>IF(ISNUMBER(Table4_1[[#This Row],[Value]]),Table4_1[[#This Row],[Value]],IF(ISNUMBER(Table4_1[[#This Row],[$ Value]]),Table4_1[[#This Row],[$ Value]],Table4_1[[#This Row],[% Value]]))</f>
        <v>1.24</v>
      </c>
      <c r="G654" s="238">
        <v>43281</v>
      </c>
      <c r="H654">
        <v>4</v>
      </c>
      <c r="I654" t="s">
        <v>188</v>
      </c>
      <c r="J654" t="s">
        <v>195</v>
      </c>
      <c r="K654" t="s">
        <v>208</v>
      </c>
      <c r="L654" t="s">
        <v>219</v>
      </c>
      <c r="M654" t="s">
        <v>49</v>
      </c>
      <c r="N654" t="s">
        <v>428</v>
      </c>
      <c r="O654" t="s">
        <v>116</v>
      </c>
      <c r="P654">
        <v>1.24</v>
      </c>
      <c r="Q654"/>
      <c r="R654"/>
      <c r="S654" t="s">
        <v>929</v>
      </c>
    </row>
    <row r="655" spans="1:19" hidden="1" x14ac:dyDescent="0.2">
      <c r="A655" s="162" t="str">
        <f>"FY"&amp;(YEAR(Table4_1[[#This Row],[Date]])-1)&amp;"/"&amp;(YEAR(Table4_1[[#This Row],[Date]])-2000)</f>
        <v>FY2018/19</v>
      </c>
      <c r="B655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5" s="162" t="str">
        <f>Table4_1[[#This Row],[Licensee]]&amp;" "&amp;Table4_1[[#This Row],[Licence]]</f>
        <v>Horizon Power EIRL2</v>
      </c>
      <c r="D655" s="162" t="str">
        <f t="shared" si="10"/>
        <v>FY2018/19_FC5d_Horizon Power EIRL2</v>
      </c>
      <c r="E655" s="164">
        <f>IF(ISNUMBER(Table4_1[[#This Row],[Value]]),Table4_1[[#This Row],[Value]],IF(ISNUMBER(Table4_1[[#This Row],[$ Value]]),Table4_1[[#This Row],[$ Value]],Table4_1[[#This Row],[% Value]]))</f>
        <v>2</v>
      </c>
      <c r="G655" s="238">
        <v>43646</v>
      </c>
      <c r="H655">
        <v>4</v>
      </c>
      <c r="I655" t="s">
        <v>188</v>
      </c>
      <c r="J655" t="s">
        <v>195</v>
      </c>
      <c r="K655" t="s">
        <v>208</v>
      </c>
      <c r="L655" t="s">
        <v>219</v>
      </c>
      <c r="M655" t="s">
        <v>49</v>
      </c>
      <c r="N655" t="s">
        <v>428</v>
      </c>
      <c r="O655" t="s">
        <v>116</v>
      </c>
      <c r="P655">
        <v>2</v>
      </c>
      <c r="Q655"/>
      <c r="R655"/>
      <c r="S655" t="s">
        <v>929</v>
      </c>
    </row>
    <row r="656" spans="1:19" hidden="1" x14ac:dyDescent="0.2">
      <c r="A656" s="162" t="str">
        <f>"FY"&amp;(YEAR(Table4_1[[#This Row],[Date]])-1)&amp;"/"&amp;(YEAR(Table4_1[[#This Row],[Date]])-2000)</f>
        <v>FY2019/20</v>
      </c>
      <c r="B656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6" s="162" t="str">
        <f>Table4_1[[#This Row],[Licensee]]&amp;" "&amp;Table4_1[[#This Row],[Licence]]</f>
        <v>Horizon Power EIRL2</v>
      </c>
      <c r="D656" s="162" t="str">
        <f t="shared" si="10"/>
        <v>FY2019/20_FC5d_Horizon Power EIRL2</v>
      </c>
      <c r="E656" s="164">
        <f>IF(ISNUMBER(Table4_1[[#This Row],[Value]]),Table4_1[[#This Row],[Value]],IF(ISNUMBER(Table4_1[[#This Row],[$ Value]]),Table4_1[[#This Row],[$ Value]],Table4_1[[#This Row],[% Value]]))</f>
        <v>2.5099999999999998</v>
      </c>
      <c r="G656" s="238">
        <v>44012</v>
      </c>
      <c r="H656">
        <v>4</v>
      </c>
      <c r="I656" t="s">
        <v>188</v>
      </c>
      <c r="J656" t="s">
        <v>195</v>
      </c>
      <c r="K656" t="s">
        <v>208</v>
      </c>
      <c r="L656" t="s">
        <v>219</v>
      </c>
      <c r="M656" t="s">
        <v>49</v>
      </c>
      <c r="N656" t="s">
        <v>428</v>
      </c>
      <c r="O656" t="s">
        <v>116</v>
      </c>
      <c r="P656">
        <v>2.5099999999999998</v>
      </c>
      <c r="Q656"/>
      <c r="R656"/>
      <c r="S656" t="s">
        <v>929</v>
      </c>
    </row>
    <row r="657" spans="1:19" hidden="1" x14ac:dyDescent="0.2">
      <c r="A657" s="162" t="str">
        <f>"FY"&amp;(YEAR(Table4_1[[#This Row],[Date]])-1)&amp;"/"&amp;(YEAR(Table4_1[[#This Row],[Date]])-2000)</f>
        <v>FY2020/21</v>
      </c>
      <c r="B657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7" s="162" t="str">
        <f>Table4_1[[#This Row],[Licensee]]&amp;" "&amp;Table4_1[[#This Row],[Licence]]</f>
        <v>Horizon Power EIRL2</v>
      </c>
      <c r="D657" s="162" t="str">
        <f t="shared" si="10"/>
        <v>FY2020/21_FC5d_Horizon Power EIRL2</v>
      </c>
      <c r="E657" s="164">
        <f>IF(ISNUMBER(Table4_1[[#This Row],[Value]]),Table4_1[[#This Row],[Value]],IF(ISNUMBER(Table4_1[[#This Row],[$ Value]]),Table4_1[[#This Row],[$ Value]],Table4_1[[#This Row],[% Value]]))</f>
        <v>2.36</v>
      </c>
      <c r="G657" s="238">
        <v>44377</v>
      </c>
      <c r="H657">
        <v>4</v>
      </c>
      <c r="I657" t="s">
        <v>188</v>
      </c>
      <c r="J657" t="s">
        <v>195</v>
      </c>
      <c r="K657" t="s">
        <v>208</v>
      </c>
      <c r="L657" t="s">
        <v>219</v>
      </c>
      <c r="M657" t="s">
        <v>49</v>
      </c>
      <c r="N657" t="s">
        <v>428</v>
      </c>
      <c r="O657" t="s">
        <v>116</v>
      </c>
      <c r="P657">
        <v>2.36</v>
      </c>
      <c r="Q657"/>
      <c r="R657"/>
      <c r="S657" t="s">
        <v>929</v>
      </c>
    </row>
    <row r="658" spans="1:19" hidden="1" x14ac:dyDescent="0.2">
      <c r="A658" s="162" t="str">
        <f>"FY"&amp;(YEAR(Table4_1[[#This Row],[Date]])-1)&amp;"/"&amp;(YEAR(Table4_1[[#This Row],[Date]])-2000)</f>
        <v>FY2021/22</v>
      </c>
      <c r="B658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8" s="162" t="str">
        <f>Table4_1[[#This Row],[Licensee]]&amp;" "&amp;Table4_1[[#This Row],[Licence]]</f>
        <v>Horizon Power EIRL2</v>
      </c>
      <c r="D658" s="162" t="str">
        <f t="shared" si="10"/>
        <v>FY2021/22_FC5d_Horizon Power EIRL2</v>
      </c>
      <c r="E658" s="164">
        <f>IF(ISNUMBER(Table4_1[[#This Row],[Value]]),Table4_1[[#This Row],[Value]],IF(ISNUMBER(Table4_1[[#This Row],[$ Value]]),Table4_1[[#This Row],[$ Value]],Table4_1[[#This Row],[% Value]]))</f>
        <v>2.4900000000000002</v>
      </c>
      <c r="G658" s="238">
        <v>44742</v>
      </c>
      <c r="H658">
        <v>4</v>
      </c>
      <c r="I658" t="s">
        <v>188</v>
      </c>
      <c r="J658" t="s">
        <v>195</v>
      </c>
      <c r="K658" t="s">
        <v>208</v>
      </c>
      <c r="L658" t="s">
        <v>219</v>
      </c>
      <c r="M658" t="s">
        <v>49</v>
      </c>
      <c r="N658" t="s">
        <v>428</v>
      </c>
      <c r="O658" t="s">
        <v>116</v>
      </c>
      <c r="P658">
        <v>2.4900000000000002</v>
      </c>
      <c r="Q658"/>
      <c r="R658"/>
      <c r="S658" t="s">
        <v>929</v>
      </c>
    </row>
    <row r="659" spans="1:19" hidden="1" x14ac:dyDescent="0.2">
      <c r="A659" s="162" t="str">
        <f>"FY"&amp;(YEAR(Table4_1[[#This Row],[Date]])-1)&amp;"/"&amp;(YEAR(Table4_1[[#This Row],[Date]])-2000)</f>
        <v>FY2022/23</v>
      </c>
      <c r="B659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59" s="162" t="str">
        <f>Table4_1[[#This Row],[Licensee]]&amp;" "&amp;Table4_1[[#This Row],[Licence]]</f>
        <v>Horizon Power EIRL2</v>
      </c>
      <c r="D659" s="162" t="str">
        <f t="shared" si="10"/>
        <v>FY2022/23_FC5d_Horizon Power EIRL2</v>
      </c>
      <c r="E659" s="164">
        <f>IF(ISNUMBER(Table4_1[[#This Row],[Value]]),Table4_1[[#This Row],[Value]],IF(ISNUMBER(Table4_1[[#This Row],[$ Value]]),Table4_1[[#This Row],[$ Value]],Table4_1[[#This Row],[% Value]]))</f>
        <v>3.26</v>
      </c>
      <c r="G659" s="238">
        <v>45107</v>
      </c>
      <c r="H659">
        <v>4</v>
      </c>
      <c r="I659" t="s">
        <v>188</v>
      </c>
      <c r="J659" t="s">
        <v>195</v>
      </c>
      <c r="K659" t="s">
        <v>208</v>
      </c>
      <c r="L659" t="s">
        <v>219</v>
      </c>
      <c r="M659" t="s">
        <v>49</v>
      </c>
      <c r="N659" t="s">
        <v>428</v>
      </c>
      <c r="O659" t="s">
        <v>116</v>
      </c>
      <c r="P659">
        <v>3.26</v>
      </c>
      <c r="Q659"/>
      <c r="R659"/>
      <c r="S659" t="s">
        <v>929</v>
      </c>
    </row>
    <row r="660" spans="1:19" hidden="1" x14ac:dyDescent="0.2">
      <c r="A660" s="162" t="str">
        <f>"FY"&amp;(YEAR(Table4_1[[#This Row],[Date]])-1)&amp;"/"&amp;(YEAR(Table4_1[[#This Row],[Date]])-2000)</f>
        <v>FY2023/24</v>
      </c>
      <c r="B660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60" s="162" t="str">
        <f>Table4_1[[#This Row],[Licensee]]&amp;" "&amp;Table4_1[[#This Row],[Licence]]</f>
        <v>Horizon Power EIRL2</v>
      </c>
      <c r="D660" s="162" t="str">
        <f t="shared" si="10"/>
        <v>FY2023/24_FC5d_Horizon Power EIRL2</v>
      </c>
      <c r="E660" s="164">
        <f>IF(ISNUMBER(Table4_1[[#This Row],[Value]]),Table4_1[[#This Row],[Value]],IF(ISNUMBER(Table4_1[[#This Row],[$ Value]]),Table4_1[[#This Row],[$ Value]],Table4_1[[#This Row],[% Value]]))</f>
        <v>2.326304785</v>
      </c>
      <c r="G660" s="238">
        <v>45473</v>
      </c>
      <c r="H660">
        <v>4</v>
      </c>
      <c r="I660" t="s">
        <v>188</v>
      </c>
      <c r="J660" t="s">
        <v>195</v>
      </c>
      <c r="K660" t="s">
        <v>208</v>
      </c>
      <c r="L660" t="s">
        <v>219</v>
      </c>
      <c r="M660" t="s">
        <v>49</v>
      </c>
      <c r="N660" t="s">
        <v>428</v>
      </c>
      <c r="O660" t="s">
        <v>116</v>
      </c>
      <c r="P660">
        <v>2.326304785</v>
      </c>
      <c r="Q660"/>
      <c r="R660"/>
      <c r="S660" t="s">
        <v>929</v>
      </c>
    </row>
    <row r="661" spans="1:19" hidden="1" x14ac:dyDescent="0.2">
      <c r="A661" s="162" t="str">
        <f>"FY"&amp;(YEAR(Table4_1[[#This Row],[Date]])-1)&amp;"/"&amp;(YEAR(Table4_1[[#This Row],[Date]])-2000)</f>
        <v>FY2024/25</v>
      </c>
      <c r="B661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661" s="162" t="str">
        <f>Table4_1[[#This Row],[Licensee]]&amp;" "&amp;Table4_1[[#This Row],[Licence]]</f>
        <v>Horizon Power EIRL2</v>
      </c>
      <c r="D661" s="162" t="str">
        <f t="shared" si="10"/>
        <v>FY2024/25_FC5d_Horizon Power EIRL2</v>
      </c>
      <c r="E661" s="164">
        <f>IF(ISNUMBER(Table4_1[[#This Row],[Value]]),Table4_1[[#This Row],[Value]],IF(ISNUMBER(Table4_1[[#This Row],[$ Value]]),Table4_1[[#This Row],[$ Value]],Table4_1[[#This Row],[% Value]]))</f>
        <v>2.0120113050000001</v>
      </c>
      <c r="G661" s="238">
        <v>45838</v>
      </c>
      <c r="H661">
        <v>4</v>
      </c>
      <c r="I661" t="s">
        <v>188</v>
      </c>
      <c r="J661" t="s">
        <v>195</v>
      </c>
      <c r="K661" t="s">
        <v>208</v>
      </c>
      <c r="L661" t="s">
        <v>219</v>
      </c>
      <c r="M661" t="s">
        <v>49</v>
      </c>
      <c r="N661" t="s">
        <v>428</v>
      </c>
      <c r="O661" t="s">
        <v>116</v>
      </c>
      <c r="P661">
        <v>2.0120113050000001</v>
      </c>
      <c r="Q661"/>
      <c r="R661"/>
      <c r="S661" t="s">
        <v>929</v>
      </c>
    </row>
    <row r="662" spans="1:19" hidden="1" x14ac:dyDescent="0.2">
      <c r="A662" s="162" t="str">
        <f>"FY"&amp;(YEAR(Table4_1[[#This Row],[Date]])-1)&amp;"/"&amp;(YEAR(Table4_1[[#This Row],[Date]])-2000)</f>
        <v>FY2013/14</v>
      </c>
      <c r="B662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2" s="162" t="str">
        <f>Table4_1[[#This Row],[Licensee]]&amp;" "&amp;Table4_1[[#This Row],[Licence]]</f>
        <v>Horizon Power EIRL2</v>
      </c>
      <c r="D662" s="162" t="str">
        <f t="shared" si="10"/>
        <v>FY2013/14_FC5e_Horizon Power EIRL2</v>
      </c>
      <c r="E662" s="164">
        <f>IF(ISNUMBER(Table4_1[[#This Row],[Value]]),Table4_1[[#This Row],[Value]],IF(ISNUMBER(Table4_1[[#This Row],[$ Value]]),Table4_1[[#This Row],[$ Value]],Table4_1[[#This Row],[% Value]]))</f>
        <v>7.06</v>
      </c>
      <c r="G662" s="238">
        <v>41820</v>
      </c>
      <c r="H662">
        <v>4</v>
      </c>
      <c r="I662" t="s">
        <v>188</v>
      </c>
      <c r="J662" t="s">
        <v>195</v>
      </c>
      <c r="K662" t="s">
        <v>208</v>
      </c>
      <c r="L662" t="s">
        <v>219</v>
      </c>
      <c r="M662" t="s">
        <v>50</v>
      </c>
      <c r="N662" t="s">
        <v>449</v>
      </c>
      <c r="O662" t="s">
        <v>116</v>
      </c>
      <c r="P662">
        <v>7.06</v>
      </c>
      <c r="Q662"/>
      <c r="R662"/>
      <c r="S662" t="s">
        <v>929</v>
      </c>
    </row>
    <row r="663" spans="1:19" hidden="1" x14ac:dyDescent="0.2">
      <c r="A663" s="162" t="str">
        <f>"FY"&amp;(YEAR(Table4_1[[#This Row],[Date]])-1)&amp;"/"&amp;(YEAR(Table4_1[[#This Row],[Date]])-2000)</f>
        <v>FY2014/15</v>
      </c>
      <c r="B663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3" s="162" t="str">
        <f>Table4_1[[#This Row],[Licensee]]&amp;" "&amp;Table4_1[[#This Row],[Licence]]</f>
        <v>Horizon Power EIRL2</v>
      </c>
      <c r="D663" s="162" t="str">
        <f t="shared" si="10"/>
        <v>FY2014/15_FC5e_Horizon Power EIRL2</v>
      </c>
      <c r="E663" s="164">
        <f>IF(ISNUMBER(Table4_1[[#This Row],[Value]]),Table4_1[[#This Row],[Value]],IF(ISNUMBER(Table4_1[[#This Row],[$ Value]]),Table4_1[[#This Row],[$ Value]],Table4_1[[#This Row],[% Value]]))</f>
        <v>7.27</v>
      </c>
      <c r="G663" s="238">
        <v>42185</v>
      </c>
      <c r="H663">
        <v>4</v>
      </c>
      <c r="I663" t="s">
        <v>188</v>
      </c>
      <c r="J663" t="s">
        <v>195</v>
      </c>
      <c r="K663" t="s">
        <v>208</v>
      </c>
      <c r="L663" t="s">
        <v>219</v>
      </c>
      <c r="M663" t="s">
        <v>50</v>
      </c>
      <c r="N663" t="s">
        <v>449</v>
      </c>
      <c r="O663" t="s">
        <v>116</v>
      </c>
      <c r="P663">
        <v>7.27</v>
      </c>
      <c r="Q663"/>
      <c r="R663"/>
      <c r="S663" t="s">
        <v>929</v>
      </c>
    </row>
    <row r="664" spans="1:19" hidden="1" x14ac:dyDescent="0.2">
      <c r="A664" s="162" t="str">
        <f>"FY"&amp;(YEAR(Table4_1[[#This Row],[Date]])-1)&amp;"/"&amp;(YEAR(Table4_1[[#This Row],[Date]])-2000)</f>
        <v>FY2015/16</v>
      </c>
      <c r="B664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4" s="162" t="str">
        <f>Table4_1[[#This Row],[Licensee]]&amp;" "&amp;Table4_1[[#This Row],[Licence]]</f>
        <v>Horizon Power EIRL2</v>
      </c>
      <c r="D664" s="162" t="str">
        <f t="shared" si="10"/>
        <v>FY2015/16_FC5e_Horizon Power EIRL2</v>
      </c>
      <c r="E664" s="164">
        <f>IF(ISNUMBER(Table4_1[[#This Row],[Value]]),Table4_1[[#This Row],[Value]],IF(ISNUMBER(Table4_1[[#This Row],[$ Value]]),Table4_1[[#This Row],[$ Value]],Table4_1[[#This Row],[% Value]]))</f>
        <v>10.92</v>
      </c>
      <c r="G664" s="238">
        <v>42551</v>
      </c>
      <c r="H664">
        <v>4</v>
      </c>
      <c r="I664" t="s">
        <v>188</v>
      </c>
      <c r="J664" t="s">
        <v>195</v>
      </c>
      <c r="K664" t="s">
        <v>208</v>
      </c>
      <c r="L664" t="s">
        <v>219</v>
      </c>
      <c r="M664" t="s">
        <v>50</v>
      </c>
      <c r="N664" t="s">
        <v>449</v>
      </c>
      <c r="O664" t="s">
        <v>116</v>
      </c>
      <c r="P664">
        <v>10.92</v>
      </c>
      <c r="Q664"/>
      <c r="R664"/>
      <c r="S664" t="s">
        <v>929</v>
      </c>
    </row>
    <row r="665" spans="1:19" hidden="1" x14ac:dyDescent="0.2">
      <c r="A665" s="162" t="str">
        <f>"FY"&amp;(YEAR(Table4_1[[#This Row],[Date]])-1)&amp;"/"&amp;(YEAR(Table4_1[[#This Row],[Date]])-2000)</f>
        <v>FY2016/17</v>
      </c>
      <c r="B665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5" s="162" t="str">
        <f>Table4_1[[#This Row],[Licensee]]&amp;" "&amp;Table4_1[[#This Row],[Licence]]</f>
        <v>Horizon Power EIRL2</v>
      </c>
      <c r="D665" s="162" t="str">
        <f t="shared" si="10"/>
        <v>FY2016/17_FC5e_Horizon Power EIRL2</v>
      </c>
      <c r="E665" s="164">
        <f>IF(ISNUMBER(Table4_1[[#This Row],[Value]]),Table4_1[[#This Row],[Value]],IF(ISNUMBER(Table4_1[[#This Row],[$ Value]]),Table4_1[[#This Row],[$ Value]],Table4_1[[#This Row],[% Value]]))</f>
        <v>8.2799999999999994</v>
      </c>
      <c r="G665" s="238">
        <v>42916</v>
      </c>
      <c r="H665">
        <v>4</v>
      </c>
      <c r="I665" t="s">
        <v>188</v>
      </c>
      <c r="J665" t="s">
        <v>195</v>
      </c>
      <c r="K665" t="s">
        <v>208</v>
      </c>
      <c r="L665" t="s">
        <v>219</v>
      </c>
      <c r="M665" t="s">
        <v>50</v>
      </c>
      <c r="N665" t="s">
        <v>449</v>
      </c>
      <c r="O665" t="s">
        <v>116</v>
      </c>
      <c r="P665">
        <v>8.2799999999999994</v>
      </c>
      <c r="Q665"/>
      <c r="R665"/>
      <c r="S665" t="s">
        <v>929</v>
      </c>
    </row>
    <row r="666" spans="1:19" hidden="1" x14ac:dyDescent="0.2">
      <c r="A666" s="162" t="str">
        <f>"FY"&amp;(YEAR(Table4_1[[#This Row],[Date]])-1)&amp;"/"&amp;(YEAR(Table4_1[[#This Row],[Date]])-2000)</f>
        <v>FY2017/18</v>
      </c>
      <c r="B666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6" s="162" t="str">
        <f>Table4_1[[#This Row],[Licensee]]&amp;" "&amp;Table4_1[[#This Row],[Licence]]</f>
        <v>Horizon Power EIRL2</v>
      </c>
      <c r="D666" s="162" t="str">
        <f t="shared" si="10"/>
        <v>FY2017/18_FC5e_Horizon Power EIRL2</v>
      </c>
      <c r="E666" s="164">
        <f>IF(ISNUMBER(Table4_1[[#This Row],[Value]]),Table4_1[[#This Row],[Value]],IF(ISNUMBER(Table4_1[[#This Row],[$ Value]]),Table4_1[[#This Row],[$ Value]],Table4_1[[#This Row],[% Value]]))</f>
        <v>7.1</v>
      </c>
      <c r="G666" s="238">
        <v>43281</v>
      </c>
      <c r="H666">
        <v>4</v>
      </c>
      <c r="I666" t="s">
        <v>188</v>
      </c>
      <c r="J666" t="s">
        <v>195</v>
      </c>
      <c r="K666" t="s">
        <v>208</v>
      </c>
      <c r="L666" t="s">
        <v>219</v>
      </c>
      <c r="M666" t="s">
        <v>50</v>
      </c>
      <c r="N666" t="s">
        <v>449</v>
      </c>
      <c r="O666" t="s">
        <v>116</v>
      </c>
      <c r="P666">
        <v>7.1</v>
      </c>
      <c r="Q666"/>
      <c r="R666"/>
      <c r="S666" t="s">
        <v>929</v>
      </c>
    </row>
    <row r="667" spans="1:19" hidden="1" x14ac:dyDescent="0.2">
      <c r="A667" s="162" t="str">
        <f>"FY"&amp;(YEAR(Table4_1[[#This Row],[Date]])-1)&amp;"/"&amp;(YEAR(Table4_1[[#This Row],[Date]])-2000)</f>
        <v>FY2018/19</v>
      </c>
      <c r="B667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7" s="162" t="str">
        <f>Table4_1[[#This Row],[Licensee]]&amp;" "&amp;Table4_1[[#This Row],[Licence]]</f>
        <v>Horizon Power EIRL2</v>
      </c>
      <c r="D667" s="162" t="str">
        <f t="shared" si="10"/>
        <v>FY2018/19_FC5e_Horizon Power EIRL2</v>
      </c>
      <c r="E667" s="164">
        <f>IF(ISNUMBER(Table4_1[[#This Row],[Value]]),Table4_1[[#This Row],[Value]],IF(ISNUMBER(Table4_1[[#This Row],[$ Value]]),Table4_1[[#This Row],[$ Value]],Table4_1[[#This Row],[% Value]]))</f>
        <v>7.48</v>
      </c>
      <c r="G667" s="238">
        <v>43646</v>
      </c>
      <c r="H667">
        <v>4</v>
      </c>
      <c r="I667" t="s">
        <v>188</v>
      </c>
      <c r="J667" t="s">
        <v>195</v>
      </c>
      <c r="K667" t="s">
        <v>208</v>
      </c>
      <c r="L667" t="s">
        <v>219</v>
      </c>
      <c r="M667" t="s">
        <v>50</v>
      </c>
      <c r="N667" t="s">
        <v>449</v>
      </c>
      <c r="O667" t="s">
        <v>116</v>
      </c>
      <c r="P667">
        <v>7.48</v>
      </c>
      <c r="Q667"/>
      <c r="R667"/>
      <c r="S667" t="s">
        <v>929</v>
      </c>
    </row>
    <row r="668" spans="1:19" hidden="1" x14ac:dyDescent="0.2">
      <c r="A668" s="162" t="str">
        <f>"FY"&amp;(YEAR(Table4_1[[#This Row],[Date]])-1)&amp;"/"&amp;(YEAR(Table4_1[[#This Row],[Date]])-2000)</f>
        <v>FY2019/20</v>
      </c>
      <c r="B668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8" s="162" t="str">
        <f>Table4_1[[#This Row],[Licensee]]&amp;" "&amp;Table4_1[[#This Row],[Licence]]</f>
        <v>Horizon Power EIRL2</v>
      </c>
      <c r="D668" s="162" t="str">
        <f t="shared" si="10"/>
        <v>FY2019/20_FC5e_Horizon Power EIRL2</v>
      </c>
      <c r="E668" s="164">
        <f>IF(ISNUMBER(Table4_1[[#This Row],[Value]]),Table4_1[[#This Row],[Value]],IF(ISNUMBER(Table4_1[[#This Row],[$ Value]]),Table4_1[[#This Row],[$ Value]],Table4_1[[#This Row],[% Value]]))</f>
        <v>9.59</v>
      </c>
      <c r="G668" s="238">
        <v>44012</v>
      </c>
      <c r="H668">
        <v>4</v>
      </c>
      <c r="I668" t="s">
        <v>188</v>
      </c>
      <c r="J668" t="s">
        <v>195</v>
      </c>
      <c r="K668" t="s">
        <v>208</v>
      </c>
      <c r="L668" t="s">
        <v>219</v>
      </c>
      <c r="M668" t="s">
        <v>50</v>
      </c>
      <c r="N668" t="s">
        <v>449</v>
      </c>
      <c r="O668" t="s">
        <v>116</v>
      </c>
      <c r="P668">
        <v>9.59</v>
      </c>
      <c r="Q668"/>
      <c r="R668"/>
      <c r="S668" t="s">
        <v>929</v>
      </c>
    </row>
    <row r="669" spans="1:19" hidden="1" x14ac:dyDescent="0.2">
      <c r="A669" s="162" t="str">
        <f>"FY"&amp;(YEAR(Table4_1[[#This Row],[Date]])-1)&amp;"/"&amp;(YEAR(Table4_1[[#This Row],[Date]])-2000)</f>
        <v>FY2020/21</v>
      </c>
      <c r="B669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69" s="162" t="str">
        <f>Table4_1[[#This Row],[Licensee]]&amp;" "&amp;Table4_1[[#This Row],[Licence]]</f>
        <v>Horizon Power EIRL2</v>
      </c>
      <c r="D669" s="162" t="str">
        <f t="shared" si="10"/>
        <v>FY2020/21_FC5e_Horizon Power EIRL2</v>
      </c>
      <c r="E669" s="164">
        <f>IF(ISNUMBER(Table4_1[[#This Row],[Value]]),Table4_1[[#This Row],[Value]],IF(ISNUMBER(Table4_1[[#This Row],[$ Value]]),Table4_1[[#This Row],[$ Value]],Table4_1[[#This Row],[% Value]]))</f>
        <v>4.33</v>
      </c>
      <c r="G669" s="238">
        <v>44377</v>
      </c>
      <c r="H669">
        <v>4</v>
      </c>
      <c r="I669" t="s">
        <v>188</v>
      </c>
      <c r="J669" t="s">
        <v>195</v>
      </c>
      <c r="K669" t="s">
        <v>208</v>
      </c>
      <c r="L669" t="s">
        <v>219</v>
      </c>
      <c r="M669" t="s">
        <v>50</v>
      </c>
      <c r="N669" t="s">
        <v>449</v>
      </c>
      <c r="O669" t="s">
        <v>116</v>
      </c>
      <c r="P669">
        <v>4.33</v>
      </c>
      <c r="Q669"/>
      <c r="R669"/>
      <c r="S669" t="s">
        <v>929</v>
      </c>
    </row>
    <row r="670" spans="1:19" hidden="1" x14ac:dyDescent="0.2">
      <c r="A670" s="162" t="str">
        <f>"FY"&amp;(YEAR(Table4_1[[#This Row],[Date]])-1)&amp;"/"&amp;(YEAR(Table4_1[[#This Row],[Date]])-2000)</f>
        <v>FY2021/22</v>
      </c>
      <c r="B670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70" s="162" t="str">
        <f>Table4_1[[#This Row],[Licensee]]&amp;" "&amp;Table4_1[[#This Row],[Licence]]</f>
        <v>Horizon Power EIRL2</v>
      </c>
      <c r="D670" s="162" t="str">
        <f t="shared" si="10"/>
        <v>FY2021/22_FC5e_Horizon Power EIRL2</v>
      </c>
      <c r="E670" s="164">
        <f>IF(ISNUMBER(Table4_1[[#This Row],[Value]]),Table4_1[[#This Row],[Value]],IF(ISNUMBER(Table4_1[[#This Row],[$ Value]]),Table4_1[[#This Row],[$ Value]],Table4_1[[#This Row],[% Value]]))</f>
        <v>9.24</v>
      </c>
      <c r="G670" s="238">
        <v>44742</v>
      </c>
      <c r="H670">
        <v>4</v>
      </c>
      <c r="I670" t="s">
        <v>188</v>
      </c>
      <c r="J670" t="s">
        <v>195</v>
      </c>
      <c r="K670" t="s">
        <v>208</v>
      </c>
      <c r="L670" t="s">
        <v>219</v>
      </c>
      <c r="M670" t="s">
        <v>50</v>
      </c>
      <c r="N670" t="s">
        <v>449</v>
      </c>
      <c r="O670" t="s">
        <v>116</v>
      </c>
      <c r="P670">
        <v>9.24</v>
      </c>
      <c r="Q670"/>
      <c r="R670"/>
      <c r="S670" t="s">
        <v>929</v>
      </c>
    </row>
    <row r="671" spans="1:19" hidden="1" x14ac:dyDescent="0.2">
      <c r="A671" s="162" t="str">
        <f>"FY"&amp;(YEAR(Table4_1[[#This Row],[Date]])-1)&amp;"/"&amp;(YEAR(Table4_1[[#This Row],[Date]])-2000)</f>
        <v>FY2022/23</v>
      </c>
      <c r="B671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71" s="162" t="str">
        <f>Table4_1[[#This Row],[Licensee]]&amp;" "&amp;Table4_1[[#This Row],[Licence]]</f>
        <v>Horizon Power EIRL2</v>
      </c>
      <c r="D671" s="162" t="str">
        <f t="shared" si="10"/>
        <v>FY2022/23_FC5e_Horizon Power EIRL2</v>
      </c>
      <c r="E671" s="164">
        <f>IF(ISNUMBER(Table4_1[[#This Row],[Value]]),Table4_1[[#This Row],[Value]],IF(ISNUMBER(Table4_1[[#This Row],[$ Value]]),Table4_1[[#This Row],[$ Value]],Table4_1[[#This Row],[% Value]]))</f>
        <v>12.96</v>
      </c>
      <c r="G671" s="238">
        <v>45107</v>
      </c>
      <c r="H671">
        <v>4</v>
      </c>
      <c r="I671" t="s">
        <v>188</v>
      </c>
      <c r="J671" t="s">
        <v>195</v>
      </c>
      <c r="K671" t="s">
        <v>208</v>
      </c>
      <c r="L671" t="s">
        <v>219</v>
      </c>
      <c r="M671" t="s">
        <v>50</v>
      </c>
      <c r="N671" t="s">
        <v>449</v>
      </c>
      <c r="O671" t="s">
        <v>116</v>
      </c>
      <c r="P671">
        <v>12.96</v>
      </c>
      <c r="Q671"/>
      <c r="R671"/>
      <c r="S671" t="s">
        <v>929</v>
      </c>
    </row>
    <row r="672" spans="1:19" hidden="1" x14ac:dyDescent="0.2">
      <c r="A672" s="162" t="str">
        <f>"FY"&amp;(YEAR(Table4_1[[#This Row],[Date]])-1)&amp;"/"&amp;(YEAR(Table4_1[[#This Row],[Date]])-2000)</f>
        <v>FY2023/24</v>
      </c>
      <c r="B672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72" s="162" t="str">
        <f>Table4_1[[#This Row],[Licensee]]&amp;" "&amp;Table4_1[[#This Row],[Licence]]</f>
        <v>Horizon Power EIRL2</v>
      </c>
      <c r="D672" s="162" t="str">
        <f t="shared" si="10"/>
        <v>FY2023/24_FC5e_Horizon Power EIRL2</v>
      </c>
      <c r="E672" s="164">
        <f>IF(ISNUMBER(Table4_1[[#This Row],[Value]]),Table4_1[[#This Row],[Value]],IF(ISNUMBER(Table4_1[[#This Row],[$ Value]]),Table4_1[[#This Row],[$ Value]],Table4_1[[#This Row],[% Value]]))</f>
        <v>6.1282660330000001</v>
      </c>
      <c r="G672" s="238">
        <v>45473</v>
      </c>
      <c r="H672">
        <v>4</v>
      </c>
      <c r="I672" t="s">
        <v>188</v>
      </c>
      <c r="J672" t="s">
        <v>195</v>
      </c>
      <c r="K672" t="s">
        <v>208</v>
      </c>
      <c r="L672" t="s">
        <v>219</v>
      </c>
      <c r="M672" t="s">
        <v>50</v>
      </c>
      <c r="N672" t="s">
        <v>449</v>
      </c>
      <c r="O672" t="s">
        <v>116</v>
      </c>
      <c r="P672">
        <v>6.1282660330000001</v>
      </c>
      <c r="Q672"/>
      <c r="R672"/>
      <c r="S672" t="s">
        <v>929</v>
      </c>
    </row>
    <row r="673" spans="1:19" hidden="1" x14ac:dyDescent="0.2">
      <c r="A673" s="162" t="str">
        <f>"FY"&amp;(YEAR(Table4_1[[#This Row],[Date]])-1)&amp;"/"&amp;(YEAR(Table4_1[[#This Row],[Date]])-2000)</f>
        <v>FY2024/25</v>
      </c>
      <c r="B673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673" s="162" t="str">
        <f>Table4_1[[#This Row],[Licensee]]&amp;" "&amp;Table4_1[[#This Row],[Licence]]</f>
        <v>Horizon Power EIRL2</v>
      </c>
      <c r="D673" s="162" t="str">
        <f t="shared" si="10"/>
        <v>FY2024/25_FC5e_Horizon Power EIRL2</v>
      </c>
      <c r="E673" s="164">
        <f>IF(ISNUMBER(Table4_1[[#This Row],[Value]]),Table4_1[[#This Row],[Value]],IF(ISNUMBER(Table4_1[[#This Row],[$ Value]]),Table4_1[[#This Row],[$ Value]],Table4_1[[#This Row],[% Value]]))</f>
        <v>4.4578079529999997</v>
      </c>
      <c r="G673" s="238">
        <v>45838</v>
      </c>
      <c r="H673">
        <v>4</v>
      </c>
      <c r="I673" t="s">
        <v>188</v>
      </c>
      <c r="J673" t="s">
        <v>195</v>
      </c>
      <c r="K673" t="s">
        <v>208</v>
      </c>
      <c r="L673" t="s">
        <v>219</v>
      </c>
      <c r="M673" t="s">
        <v>50</v>
      </c>
      <c r="N673" t="s">
        <v>449</v>
      </c>
      <c r="O673" t="s">
        <v>116</v>
      </c>
      <c r="P673">
        <v>4.4578079529999997</v>
      </c>
      <c r="Q673"/>
      <c r="R673"/>
      <c r="S673" t="s">
        <v>929</v>
      </c>
    </row>
    <row r="674" spans="1:19" hidden="1" x14ac:dyDescent="0.2">
      <c r="A674" s="162" t="str">
        <f>"FY"&amp;(YEAR(Table4_1[[#This Row],[Date]])-1)&amp;"/"&amp;(YEAR(Table4_1[[#This Row],[Date]])-2000)</f>
        <v>FY2023/24</v>
      </c>
      <c r="B674" s="162" t="str">
        <f>VLOOKUP(Table4_1[[#This Row],[Energy]]&amp;Table4_1[[#This Row],[Indicator category]]&amp;Table4_1[[#This Row],[Indicator subcategory]]&amp;Table4_1[[#This Row],[Indicator]]&amp;Table4_1[[#This Row],[ID]],newID,2,FALSE)</f>
        <v>FC6bi</v>
      </c>
      <c r="C674" s="162" t="str">
        <f>Table4_1[[#This Row],[Licensee]]&amp;" "&amp;Table4_1[[#This Row],[Licence]]</f>
        <v>Horizon Power EIRL2</v>
      </c>
      <c r="D674" s="162" t="str">
        <f t="shared" si="10"/>
        <v>FY2023/24_FC6bi_Horizon Power EIRL2</v>
      </c>
      <c r="E674" s="164">
        <f>IF(ISNUMBER(Table4_1[[#This Row],[Value]]),Table4_1[[#This Row],[Value]],IF(ISNUMBER(Table4_1[[#This Row],[$ Value]]),Table4_1[[#This Row],[$ Value]],Table4_1[[#This Row],[% Value]]))</f>
        <v>0</v>
      </c>
      <c r="G674" s="238">
        <v>45473</v>
      </c>
      <c r="H674">
        <v>4</v>
      </c>
      <c r="I674" t="s">
        <v>188</v>
      </c>
      <c r="J674" t="s">
        <v>195</v>
      </c>
      <c r="K674" t="s">
        <v>208</v>
      </c>
      <c r="L674" t="s">
        <v>240</v>
      </c>
      <c r="M674" t="s">
        <v>47</v>
      </c>
      <c r="N674" t="s">
        <v>657</v>
      </c>
      <c r="O674" t="s">
        <v>116</v>
      </c>
      <c r="P674"/>
      <c r="Q674"/>
      <c r="R674"/>
      <c r="S674" t="s">
        <v>929</v>
      </c>
    </row>
    <row r="675" spans="1:19" hidden="1" x14ac:dyDescent="0.2">
      <c r="A675" s="162" t="str">
        <f>"FY"&amp;(YEAR(Table4_1[[#This Row],[Date]])-1)&amp;"/"&amp;(YEAR(Table4_1[[#This Row],[Date]])-2000)</f>
        <v>FY2023/24</v>
      </c>
      <c r="B675" s="162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675" s="162" t="str">
        <f>Table4_1[[#This Row],[Licensee]]&amp;" "&amp;Table4_1[[#This Row],[Licence]]</f>
        <v>Horizon Power EIRL2</v>
      </c>
      <c r="D675" s="162" t="str">
        <f t="shared" si="10"/>
        <v>FY2023/24_FC6ci_Horizon Power EIRL2</v>
      </c>
      <c r="E675" s="164">
        <f>IF(ISNUMBER(Table4_1[[#This Row],[Value]]),Table4_1[[#This Row],[Value]],IF(ISNUMBER(Table4_1[[#This Row],[$ Value]]),Table4_1[[#This Row],[$ Value]],Table4_1[[#This Row],[% Value]]))</f>
        <v>9.6605743999999993E-2</v>
      </c>
      <c r="G675" s="238">
        <v>45473</v>
      </c>
      <c r="H675">
        <v>4</v>
      </c>
      <c r="I675" t="s">
        <v>188</v>
      </c>
      <c r="J675" t="s">
        <v>195</v>
      </c>
      <c r="K675" t="s">
        <v>208</v>
      </c>
      <c r="L675" t="s">
        <v>240</v>
      </c>
      <c r="M675" t="s">
        <v>48</v>
      </c>
      <c r="N675" t="s">
        <v>353</v>
      </c>
      <c r="O675" t="s">
        <v>116</v>
      </c>
      <c r="P675">
        <v>9.6605743999999993E-2</v>
      </c>
      <c r="Q675"/>
      <c r="R675"/>
      <c r="S675" t="s">
        <v>929</v>
      </c>
    </row>
    <row r="676" spans="1:19" hidden="1" x14ac:dyDescent="0.2">
      <c r="A676" s="162" t="str">
        <f>"FY"&amp;(YEAR(Table4_1[[#This Row],[Date]])-1)&amp;"/"&amp;(YEAR(Table4_1[[#This Row],[Date]])-2000)</f>
        <v>FY2024/25</v>
      </c>
      <c r="B676" s="162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676" s="162" t="str">
        <f>Table4_1[[#This Row],[Licensee]]&amp;" "&amp;Table4_1[[#This Row],[Licence]]</f>
        <v>Horizon Power EIRL2</v>
      </c>
      <c r="D676" s="162" t="str">
        <f t="shared" si="10"/>
        <v>FY2024/25_FC6ci_Horizon Power EIRL2</v>
      </c>
      <c r="E676" s="164">
        <f>IF(ISNUMBER(Table4_1[[#This Row],[Value]]),Table4_1[[#This Row],[Value]],IF(ISNUMBER(Table4_1[[#This Row],[$ Value]]),Table4_1[[#This Row],[$ Value]],Table4_1[[#This Row],[% Value]]))</f>
        <v>0</v>
      </c>
      <c r="G676" s="238">
        <v>45838</v>
      </c>
      <c r="H676">
        <v>4</v>
      </c>
      <c r="I676" t="s">
        <v>188</v>
      </c>
      <c r="J676" t="s">
        <v>195</v>
      </c>
      <c r="K676" t="s">
        <v>208</v>
      </c>
      <c r="L676" t="s">
        <v>240</v>
      </c>
      <c r="M676" t="s">
        <v>48</v>
      </c>
      <c r="N676" t="s">
        <v>353</v>
      </c>
      <c r="O676" t="s">
        <v>116</v>
      </c>
      <c r="P676">
        <v>0</v>
      </c>
      <c r="Q676"/>
      <c r="R676"/>
      <c r="S676" t="s">
        <v>929</v>
      </c>
    </row>
    <row r="677" spans="1:19" hidden="1" x14ac:dyDescent="0.2">
      <c r="A677" s="162" t="str">
        <f>"FY"&amp;(YEAR(Table4_1[[#This Row],[Date]])-1)&amp;"/"&amp;(YEAR(Table4_1[[#This Row],[Date]])-2000)</f>
        <v>FY2023/24</v>
      </c>
      <c r="B677" s="162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677" s="162" t="str">
        <f>Table4_1[[#This Row],[Licensee]]&amp;" "&amp;Table4_1[[#This Row],[Licence]]</f>
        <v>Horizon Power EIRL2</v>
      </c>
      <c r="D677" s="162" t="str">
        <f t="shared" si="10"/>
        <v>FY2023/24_FC6di_Horizon Power EIRL2</v>
      </c>
      <c r="E677" s="164">
        <f>IF(ISNUMBER(Table4_1[[#This Row],[Value]]),Table4_1[[#This Row],[Value]],IF(ISNUMBER(Table4_1[[#This Row],[$ Value]]),Table4_1[[#This Row],[$ Value]],Table4_1[[#This Row],[% Value]]))</f>
        <v>0.25807724199999998</v>
      </c>
      <c r="G677" s="238">
        <v>45473</v>
      </c>
      <c r="H677">
        <v>4</v>
      </c>
      <c r="I677" t="s">
        <v>188</v>
      </c>
      <c r="J677" t="s">
        <v>195</v>
      </c>
      <c r="K677" t="s">
        <v>208</v>
      </c>
      <c r="L677" t="s">
        <v>240</v>
      </c>
      <c r="M677" t="s">
        <v>49</v>
      </c>
      <c r="N677" t="s">
        <v>440</v>
      </c>
      <c r="O677" t="s">
        <v>116</v>
      </c>
      <c r="P677">
        <v>0.25807724199999998</v>
      </c>
      <c r="Q677"/>
      <c r="R677"/>
      <c r="S677" t="s">
        <v>929</v>
      </c>
    </row>
    <row r="678" spans="1:19" hidden="1" x14ac:dyDescent="0.2">
      <c r="A678" s="162" t="str">
        <f>"FY"&amp;(YEAR(Table4_1[[#This Row],[Date]])-1)&amp;"/"&amp;(YEAR(Table4_1[[#This Row],[Date]])-2000)</f>
        <v>FY2024/25</v>
      </c>
      <c r="B678" s="162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678" s="162" t="str">
        <f>Table4_1[[#This Row],[Licensee]]&amp;" "&amp;Table4_1[[#This Row],[Licence]]</f>
        <v>Horizon Power EIRL2</v>
      </c>
      <c r="D678" s="162" t="str">
        <f t="shared" si="10"/>
        <v>FY2024/25_FC6di_Horizon Power EIRL2</v>
      </c>
      <c r="E678" s="164">
        <f>IF(ISNUMBER(Table4_1[[#This Row],[Value]]),Table4_1[[#This Row],[Value]],IF(ISNUMBER(Table4_1[[#This Row],[$ Value]]),Table4_1[[#This Row],[$ Value]],Table4_1[[#This Row],[% Value]]))</f>
        <v>0.268016957</v>
      </c>
      <c r="G678" s="238">
        <v>45838</v>
      </c>
      <c r="H678">
        <v>4</v>
      </c>
      <c r="I678" t="s">
        <v>188</v>
      </c>
      <c r="J678" t="s">
        <v>195</v>
      </c>
      <c r="K678" t="s">
        <v>208</v>
      </c>
      <c r="L678" t="s">
        <v>240</v>
      </c>
      <c r="M678" t="s">
        <v>49</v>
      </c>
      <c r="N678" t="s">
        <v>440</v>
      </c>
      <c r="O678" t="s">
        <v>116</v>
      </c>
      <c r="P678">
        <v>0.268016957</v>
      </c>
      <c r="Q678"/>
      <c r="R678"/>
      <c r="S678" t="s">
        <v>929</v>
      </c>
    </row>
    <row r="679" spans="1:19" hidden="1" x14ac:dyDescent="0.2">
      <c r="A679" s="162" t="str">
        <f>"FY"&amp;(YEAR(Table4_1[[#This Row],[Date]])-1)&amp;"/"&amp;(YEAR(Table4_1[[#This Row],[Date]])-2000)</f>
        <v>FY2023/24</v>
      </c>
      <c r="B679" s="162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679" s="162" t="str">
        <f>Table4_1[[#This Row],[Licensee]]&amp;" "&amp;Table4_1[[#This Row],[Licence]]</f>
        <v>Horizon Power EIRL2</v>
      </c>
      <c r="D679" s="162" t="str">
        <f t="shared" si="10"/>
        <v>FY2023/24_FC6ei_Horizon Power EIRL2</v>
      </c>
      <c r="E679" s="164">
        <f>IF(ISNUMBER(Table4_1[[#This Row],[Value]]),Table4_1[[#This Row],[Value]],IF(ISNUMBER(Table4_1[[#This Row],[$ Value]]),Table4_1[[#This Row],[$ Value]],Table4_1[[#This Row],[% Value]]))</f>
        <v>0.68503562900000003</v>
      </c>
      <c r="G679" s="238">
        <v>45473</v>
      </c>
      <c r="H679">
        <v>4</v>
      </c>
      <c r="I679" t="s">
        <v>188</v>
      </c>
      <c r="J679" t="s">
        <v>195</v>
      </c>
      <c r="K679" t="s">
        <v>208</v>
      </c>
      <c r="L679" t="s">
        <v>240</v>
      </c>
      <c r="M679" t="s">
        <v>50</v>
      </c>
      <c r="N679" t="s">
        <v>453</v>
      </c>
      <c r="O679" t="s">
        <v>116</v>
      </c>
      <c r="P679">
        <v>0.68503562900000003</v>
      </c>
      <c r="Q679"/>
      <c r="R679"/>
      <c r="S679" t="s">
        <v>929</v>
      </c>
    </row>
    <row r="680" spans="1:19" hidden="1" x14ac:dyDescent="0.2">
      <c r="A680" s="162" t="str">
        <f>"FY"&amp;(YEAR(Table4_1[[#This Row],[Date]])-1)&amp;"/"&amp;(YEAR(Table4_1[[#This Row],[Date]])-2000)</f>
        <v>FY2024/25</v>
      </c>
      <c r="B680" s="162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680" s="162" t="str">
        <f>Table4_1[[#This Row],[Licensee]]&amp;" "&amp;Table4_1[[#This Row],[Licence]]</f>
        <v>Horizon Power EIRL2</v>
      </c>
      <c r="D680" s="162" t="str">
        <f t="shared" si="10"/>
        <v>FY2024/25_FC6ei_Horizon Power EIRL2</v>
      </c>
      <c r="E680" s="164">
        <f>IF(ISNUMBER(Table4_1[[#This Row],[Value]]),Table4_1[[#This Row],[Value]],IF(ISNUMBER(Table4_1[[#This Row],[$ Value]]),Table4_1[[#This Row],[$ Value]],Table4_1[[#This Row],[% Value]]))</f>
        <v>0.40931134800000002</v>
      </c>
      <c r="G680" s="238">
        <v>45838</v>
      </c>
      <c r="H680">
        <v>4</v>
      </c>
      <c r="I680" t="s">
        <v>188</v>
      </c>
      <c r="J680" t="s">
        <v>195</v>
      </c>
      <c r="K680" t="s">
        <v>208</v>
      </c>
      <c r="L680" t="s">
        <v>240</v>
      </c>
      <c r="M680" t="s">
        <v>50</v>
      </c>
      <c r="N680" t="s">
        <v>453</v>
      </c>
      <c r="O680" t="s">
        <v>116</v>
      </c>
      <c r="P680">
        <v>0.40931134800000002</v>
      </c>
      <c r="Q680"/>
      <c r="R680"/>
      <c r="S680" t="s">
        <v>929</v>
      </c>
    </row>
    <row r="681" spans="1:19" hidden="1" x14ac:dyDescent="0.2">
      <c r="A681" s="162" t="str">
        <f>"FY"&amp;(YEAR(Table4_1[[#This Row],[Date]])-1)&amp;"/"&amp;(YEAR(Table4_1[[#This Row],[Date]])-2000)</f>
        <v>FY2023/24</v>
      </c>
      <c r="B681" s="162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681" s="162" t="str">
        <f>Table4_1[[#This Row],[Licensee]]&amp;" "&amp;Table4_1[[#This Row],[Licence]]</f>
        <v>Horizon Power EIRL2</v>
      </c>
      <c r="D681" s="162" t="str">
        <f t="shared" si="10"/>
        <v>FY2023/24_FC6i_Horizon Power EIRL2</v>
      </c>
      <c r="E681" s="164">
        <f>IF(ISNUMBER(Table4_1[[#This Row],[Value]]),Table4_1[[#This Row],[Value]],IF(ISNUMBER(Table4_1[[#This Row],[$ Value]]),Table4_1[[#This Row],[$ Value]],Table4_1[[#This Row],[% Value]]))</f>
        <v>0.27254568899999998</v>
      </c>
      <c r="G681" s="238">
        <v>45473</v>
      </c>
      <c r="H681">
        <v>4</v>
      </c>
      <c r="I681" t="s">
        <v>188</v>
      </c>
      <c r="J681" t="s">
        <v>195</v>
      </c>
      <c r="K681" t="s">
        <v>208</v>
      </c>
      <c r="L681" t="s">
        <v>240</v>
      </c>
      <c r="M681" t="s">
        <v>115</v>
      </c>
      <c r="N681" t="s">
        <v>241</v>
      </c>
      <c r="O681" t="s">
        <v>116</v>
      </c>
      <c r="P681">
        <v>0.27254568899999998</v>
      </c>
      <c r="Q681"/>
      <c r="R681"/>
      <c r="S681" t="s">
        <v>929</v>
      </c>
    </row>
    <row r="682" spans="1:19" hidden="1" x14ac:dyDescent="0.2">
      <c r="A682" s="162" t="str">
        <f>"FY"&amp;(YEAR(Table4_1[[#This Row],[Date]])-1)&amp;"/"&amp;(YEAR(Table4_1[[#This Row],[Date]])-2000)</f>
        <v>FY2024/25</v>
      </c>
      <c r="B682" s="162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682" s="162" t="str">
        <f>Table4_1[[#This Row],[Licensee]]&amp;" "&amp;Table4_1[[#This Row],[Licence]]</f>
        <v>Horizon Power EIRL2</v>
      </c>
      <c r="D682" s="162" t="str">
        <f t="shared" si="10"/>
        <v>FY2024/25_FC6i_Horizon Power EIRL2</v>
      </c>
      <c r="E682" s="164">
        <f>IF(ISNUMBER(Table4_1[[#This Row],[Value]]),Table4_1[[#This Row],[Value]],IF(ISNUMBER(Table4_1[[#This Row],[$ Value]]),Table4_1[[#This Row],[$ Value]],Table4_1[[#This Row],[% Value]]))</f>
        <v>0.27324978799999999</v>
      </c>
      <c r="G682" s="238">
        <v>45838</v>
      </c>
      <c r="H682">
        <v>4</v>
      </c>
      <c r="I682" t="s">
        <v>188</v>
      </c>
      <c r="J682" t="s">
        <v>195</v>
      </c>
      <c r="K682" t="s">
        <v>208</v>
      </c>
      <c r="L682" t="s">
        <v>240</v>
      </c>
      <c r="M682" t="s">
        <v>115</v>
      </c>
      <c r="N682" t="s">
        <v>241</v>
      </c>
      <c r="O682" t="s">
        <v>116</v>
      </c>
      <c r="P682">
        <v>0.27324978799999999</v>
      </c>
      <c r="Q682"/>
      <c r="R682"/>
      <c r="S682" t="s">
        <v>929</v>
      </c>
    </row>
    <row r="683" spans="1:19" hidden="1" x14ac:dyDescent="0.2">
      <c r="A683" s="162" t="str">
        <f>"FY"&amp;(YEAR(Table4_1[[#This Row],[Date]])-1)&amp;"/"&amp;(YEAR(Table4_1[[#This Row],[Date]])-2000)</f>
        <v>FY2023/24</v>
      </c>
      <c r="B683" s="162" t="str">
        <f>VLOOKUP(Table4_1[[#This Row],[Energy]]&amp;Table4_1[[#This Row],[Indicator category]]&amp;Table4_1[[#This Row],[Indicator subcategory]]&amp;Table4_1[[#This Row],[Indicator]]&amp;Table4_1[[#This Row],[ID]],newID,2,FALSE)</f>
        <v>FC7bii</v>
      </c>
      <c r="C683" s="162" t="str">
        <f>Table4_1[[#This Row],[Licensee]]&amp;" "&amp;Table4_1[[#This Row],[Licence]]</f>
        <v>Horizon Power EIRL2</v>
      </c>
      <c r="D683" s="162" t="str">
        <f t="shared" si="10"/>
        <v>FY2023/24_FC7bii_Horizon Power EIRL2</v>
      </c>
      <c r="E683" s="164">
        <f>IF(ISNUMBER(Table4_1[[#This Row],[Value]]),Table4_1[[#This Row],[Value]],IF(ISNUMBER(Table4_1[[#This Row],[$ Value]]),Table4_1[[#This Row],[$ Value]],Table4_1[[#This Row],[% Value]]))</f>
        <v>0</v>
      </c>
      <c r="G683" s="238">
        <v>45473</v>
      </c>
      <c r="H683">
        <v>4</v>
      </c>
      <c r="I683" t="s">
        <v>188</v>
      </c>
      <c r="J683" t="s">
        <v>195</v>
      </c>
      <c r="K683" t="s">
        <v>208</v>
      </c>
      <c r="L683" t="s">
        <v>242</v>
      </c>
      <c r="M683" t="s">
        <v>47</v>
      </c>
      <c r="N683" t="s">
        <v>457</v>
      </c>
      <c r="O683" t="s">
        <v>116</v>
      </c>
      <c r="P683"/>
      <c r="Q683"/>
      <c r="R683"/>
      <c r="S683" t="s">
        <v>929</v>
      </c>
    </row>
    <row r="684" spans="1:19" hidden="1" x14ac:dyDescent="0.2">
      <c r="A684" s="162" t="str">
        <f>"FY"&amp;(YEAR(Table4_1[[#This Row],[Date]])-1)&amp;"/"&amp;(YEAR(Table4_1[[#This Row],[Date]])-2000)</f>
        <v>FY2023/24</v>
      </c>
      <c r="B684" s="162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684" s="162" t="str">
        <f>Table4_1[[#This Row],[Licensee]]&amp;" "&amp;Table4_1[[#This Row],[Licence]]</f>
        <v>Horizon Power EIRL2</v>
      </c>
      <c r="D684" s="162" t="str">
        <f t="shared" si="10"/>
        <v>FY2023/24_FC7cii_Horizon Power EIRL2</v>
      </c>
      <c r="E684" s="164">
        <f>IF(ISNUMBER(Table4_1[[#This Row],[Value]]),Table4_1[[#This Row],[Value]],IF(ISNUMBER(Table4_1[[#This Row],[$ Value]]),Table4_1[[#This Row],[$ Value]],Table4_1[[#This Row],[% Value]]))</f>
        <v>0.86031331600000005</v>
      </c>
      <c r="G684" s="238">
        <v>45473</v>
      </c>
      <c r="H684">
        <v>4</v>
      </c>
      <c r="I684" t="s">
        <v>188</v>
      </c>
      <c r="J684" t="s">
        <v>195</v>
      </c>
      <c r="K684" t="s">
        <v>208</v>
      </c>
      <c r="L684" t="s">
        <v>242</v>
      </c>
      <c r="M684" t="s">
        <v>48</v>
      </c>
      <c r="N684" t="s">
        <v>354</v>
      </c>
      <c r="O684" t="s">
        <v>116</v>
      </c>
      <c r="P684">
        <v>0.86031331600000005</v>
      </c>
      <c r="Q684"/>
      <c r="R684"/>
      <c r="S684" t="s">
        <v>929</v>
      </c>
    </row>
    <row r="685" spans="1:19" hidden="1" x14ac:dyDescent="0.2">
      <c r="A685" s="162" t="str">
        <f>"FY"&amp;(YEAR(Table4_1[[#This Row],[Date]])-1)&amp;"/"&amp;(YEAR(Table4_1[[#This Row],[Date]])-2000)</f>
        <v>FY2024/25</v>
      </c>
      <c r="B685" s="162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685" s="162" t="str">
        <f>Table4_1[[#This Row],[Licensee]]&amp;" "&amp;Table4_1[[#This Row],[Licence]]</f>
        <v>Horizon Power EIRL2</v>
      </c>
      <c r="D685" s="162" t="str">
        <f t="shared" si="10"/>
        <v>FY2024/25_FC7cii_Horizon Power EIRL2</v>
      </c>
      <c r="E685" s="164">
        <f>IF(ISNUMBER(Table4_1[[#This Row],[Value]]),Table4_1[[#This Row],[Value]],IF(ISNUMBER(Table4_1[[#This Row],[$ Value]]),Table4_1[[#This Row],[$ Value]],Table4_1[[#This Row],[% Value]]))</f>
        <v>0.47058823500000002</v>
      </c>
      <c r="G685" s="238">
        <v>45838</v>
      </c>
      <c r="H685">
        <v>4</v>
      </c>
      <c r="I685" t="s">
        <v>188</v>
      </c>
      <c r="J685" t="s">
        <v>195</v>
      </c>
      <c r="K685" t="s">
        <v>208</v>
      </c>
      <c r="L685" t="s">
        <v>242</v>
      </c>
      <c r="M685" t="s">
        <v>48</v>
      </c>
      <c r="N685" t="s">
        <v>354</v>
      </c>
      <c r="O685" t="s">
        <v>116</v>
      </c>
      <c r="P685">
        <v>0.47058823500000002</v>
      </c>
      <c r="Q685"/>
      <c r="R685"/>
      <c r="S685" t="s">
        <v>929</v>
      </c>
    </row>
    <row r="686" spans="1:19" hidden="1" x14ac:dyDescent="0.2">
      <c r="A686" s="162" t="str">
        <f>"FY"&amp;(YEAR(Table4_1[[#This Row],[Date]])-1)&amp;"/"&amp;(YEAR(Table4_1[[#This Row],[Date]])-2000)</f>
        <v>FY2023/24</v>
      </c>
      <c r="B686" s="162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686" s="162" t="str">
        <f>Table4_1[[#This Row],[Licensee]]&amp;" "&amp;Table4_1[[#This Row],[Licence]]</f>
        <v>Horizon Power EIRL2</v>
      </c>
      <c r="D686" s="162" t="str">
        <f t="shared" si="10"/>
        <v>FY2023/24_FC7dii_Horizon Power EIRL2</v>
      </c>
      <c r="E686" s="164">
        <f>IF(ISNUMBER(Table4_1[[#This Row],[Value]]),Table4_1[[#This Row],[Value]],IF(ISNUMBER(Table4_1[[#This Row],[$ Value]]),Table4_1[[#This Row],[$ Value]],Table4_1[[#This Row],[% Value]]))</f>
        <v>2.0682275429999999</v>
      </c>
      <c r="G686" s="238">
        <v>45473</v>
      </c>
      <c r="H686">
        <v>4</v>
      </c>
      <c r="I686" t="s">
        <v>188</v>
      </c>
      <c r="J686" t="s">
        <v>195</v>
      </c>
      <c r="K686" t="s">
        <v>208</v>
      </c>
      <c r="L686" t="s">
        <v>242</v>
      </c>
      <c r="M686" t="s">
        <v>49</v>
      </c>
      <c r="N686" t="s">
        <v>441</v>
      </c>
      <c r="O686" t="s">
        <v>116</v>
      </c>
      <c r="P686">
        <v>2.0682275429999999</v>
      </c>
      <c r="Q686"/>
      <c r="R686"/>
      <c r="S686" t="s">
        <v>929</v>
      </c>
    </row>
    <row r="687" spans="1:19" hidden="1" x14ac:dyDescent="0.2">
      <c r="A687" s="162" t="str">
        <f>"FY"&amp;(YEAR(Table4_1[[#This Row],[Date]])-1)&amp;"/"&amp;(YEAR(Table4_1[[#This Row],[Date]])-2000)</f>
        <v>FY2024/25</v>
      </c>
      <c r="B687" s="162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687" s="162" t="str">
        <f>Table4_1[[#This Row],[Licensee]]&amp;" "&amp;Table4_1[[#This Row],[Licence]]</f>
        <v>Horizon Power EIRL2</v>
      </c>
      <c r="D687" s="162" t="str">
        <f t="shared" si="10"/>
        <v>FY2024/25_FC7dii_Horizon Power EIRL2</v>
      </c>
      <c r="E687" s="164">
        <f>IF(ISNUMBER(Table4_1[[#This Row],[Value]]),Table4_1[[#This Row],[Value]],IF(ISNUMBER(Table4_1[[#This Row],[$ Value]]),Table4_1[[#This Row],[$ Value]],Table4_1[[#This Row],[% Value]]))</f>
        <v>1.743994348</v>
      </c>
      <c r="G687" s="238">
        <v>45838</v>
      </c>
      <c r="H687">
        <v>4</v>
      </c>
      <c r="I687" t="s">
        <v>188</v>
      </c>
      <c r="J687" t="s">
        <v>195</v>
      </c>
      <c r="K687" t="s">
        <v>208</v>
      </c>
      <c r="L687" t="s">
        <v>242</v>
      </c>
      <c r="M687" t="s">
        <v>49</v>
      </c>
      <c r="N687" t="s">
        <v>441</v>
      </c>
      <c r="O687" t="s">
        <v>116</v>
      </c>
      <c r="P687">
        <v>1.743994348</v>
      </c>
      <c r="Q687"/>
      <c r="R687"/>
      <c r="S687" t="s">
        <v>929</v>
      </c>
    </row>
    <row r="688" spans="1:19" hidden="1" x14ac:dyDescent="0.2">
      <c r="A688" s="162" t="str">
        <f>"FY"&amp;(YEAR(Table4_1[[#This Row],[Date]])-1)&amp;"/"&amp;(YEAR(Table4_1[[#This Row],[Date]])-2000)</f>
        <v>FY2023/24</v>
      </c>
      <c r="B688" s="162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688" s="162" t="str">
        <f>Table4_1[[#This Row],[Licensee]]&amp;" "&amp;Table4_1[[#This Row],[Licence]]</f>
        <v>Horizon Power EIRL2</v>
      </c>
      <c r="D688" s="162" t="str">
        <f t="shared" si="10"/>
        <v>FY2023/24_FC7eii_Horizon Power EIRL2</v>
      </c>
      <c r="E688" s="164">
        <f>IF(ISNUMBER(Table4_1[[#This Row],[Value]]),Table4_1[[#This Row],[Value]],IF(ISNUMBER(Table4_1[[#This Row],[$ Value]]),Table4_1[[#This Row],[$ Value]],Table4_1[[#This Row],[% Value]]))</f>
        <v>5.4432304040000004</v>
      </c>
      <c r="G688" s="238">
        <v>45473</v>
      </c>
      <c r="H688">
        <v>4</v>
      </c>
      <c r="I688" t="s">
        <v>188</v>
      </c>
      <c r="J688" t="s">
        <v>195</v>
      </c>
      <c r="K688" t="s">
        <v>208</v>
      </c>
      <c r="L688" t="s">
        <v>242</v>
      </c>
      <c r="M688" t="s">
        <v>50</v>
      </c>
      <c r="N688" t="s">
        <v>458</v>
      </c>
      <c r="O688" t="s">
        <v>116</v>
      </c>
      <c r="P688">
        <v>5.4432304040000004</v>
      </c>
      <c r="Q688"/>
      <c r="R688"/>
      <c r="S688" t="s">
        <v>929</v>
      </c>
    </row>
    <row r="689" spans="1:19" hidden="1" x14ac:dyDescent="0.2">
      <c r="A689" s="162" t="str">
        <f>"FY"&amp;(YEAR(Table4_1[[#This Row],[Date]])-1)&amp;"/"&amp;(YEAR(Table4_1[[#This Row],[Date]])-2000)</f>
        <v>FY2024/25</v>
      </c>
      <c r="B689" s="162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689" s="162" t="str">
        <f>Table4_1[[#This Row],[Licensee]]&amp;" "&amp;Table4_1[[#This Row],[Licence]]</f>
        <v>Horizon Power EIRL2</v>
      </c>
      <c r="D689" s="162" t="str">
        <f t="shared" si="10"/>
        <v>FY2024/25_FC7eii_Horizon Power EIRL2</v>
      </c>
      <c r="E689" s="164">
        <f>IF(ISNUMBER(Table4_1[[#This Row],[Value]]),Table4_1[[#This Row],[Value]],IF(ISNUMBER(Table4_1[[#This Row],[$ Value]]),Table4_1[[#This Row],[$ Value]],Table4_1[[#This Row],[% Value]]))</f>
        <v>4.0484966050000004</v>
      </c>
      <c r="G689" s="238">
        <v>45838</v>
      </c>
      <c r="H689">
        <v>4</v>
      </c>
      <c r="I689" t="s">
        <v>188</v>
      </c>
      <c r="J689" t="s">
        <v>195</v>
      </c>
      <c r="K689" t="s">
        <v>208</v>
      </c>
      <c r="L689" t="s">
        <v>242</v>
      </c>
      <c r="M689" t="s">
        <v>50</v>
      </c>
      <c r="N689" t="s">
        <v>458</v>
      </c>
      <c r="O689" t="s">
        <v>116</v>
      </c>
      <c r="P689">
        <v>4.0484966050000004</v>
      </c>
      <c r="Q689"/>
      <c r="R689"/>
      <c r="S689" t="s">
        <v>929</v>
      </c>
    </row>
    <row r="690" spans="1:19" hidden="1" x14ac:dyDescent="0.2">
      <c r="A690" s="162" t="str">
        <f>"FY"&amp;(YEAR(Table4_1[[#This Row],[Date]])-1)&amp;"/"&amp;(YEAR(Table4_1[[#This Row],[Date]])-2000)</f>
        <v>FY2023/24</v>
      </c>
      <c r="B690" s="162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690" s="162" t="str">
        <f>Table4_1[[#This Row],[Licensee]]&amp;" "&amp;Table4_1[[#This Row],[Licence]]</f>
        <v>Horizon Power EIRL2</v>
      </c>
      <c r="D690" s="162" t="str">
        <f t="shared" si="10"/>
        <v>FY2023/24_FC7ii_Horizon Power EIRL2</v>
      </c>
      <c r="E690" s="164">
        <f>IF(ISNUMBER(Table4_1[[#This Row],[Value]]),Table4_1[[#This Row],[Value]],IF(ISNUMBER(Table4_1[[#This Row],[$ Value]]),Table4_1[[#This Row],[$ Value]],Table4_1[[#This Row],[% Value]]))</f>
        <v>2.183576322</v>
      </c>
      <c r="G690" s="238">
        <v>45473</v>
      </c>
      <c r="H690">
        <v>4</v>
      </c>
      <c r="I690" t="s">
        <v>188</v>
      </c>
      <c r="J690" t="s">
        <v>195</v>
      </c>
      <c r="K690" t="s">
        <v>208</v>
      </c>
      <c r="L690" t="s">
        <v>242</v>
      </c>
      <c r="M690" t="s">
        <v>115</v>
      </c>
      <c r="N690" t="s">
        <v>243</v>
      </c>
      <c r="O690" t="s">
        <v>116</v>
      </c>
      <c r="P690">
        <v>2.183576322</v>
      </c>
      <c r="Q690"/>
      <c r="R690"/>
      <c r="S690" t="s">
        <v>929</v>
      </c>
    </row>
    <row r="691" spans="1:19" hidden="1" x14ac:dyDescent="0.2">
      <c r="A691" s="162" t="str">
        <f>"FY"&amp;(YEAR(Table4_1[[#This Row],[Date]])-1)&amp;"/"&amp;(YEAR(Table4_1[[#This Row],[Date]])-2000)</f>
        <v>FY2024/25</v>
      </c>
      <c r="B691" s="162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691" s="162" t="str">
        <f>Table4_1[[#This Row],[Licensee]]&amp;" "&amp;Table4_1[[#This Row],[Licence]]</f>
        <v>Horizon Power EIRL2</v>
      </c>
      <c r="D691" s="162" t="str">
        <f t="shared" si="10"/>
        <v>FY2024/25_FC7ii_Horizon Power EIRL2</v>
      </c>
      <c r="E691" s="164">
        <f>IF(ISNUMBER(Table4_1[[#This Row],[Value]]),Table4_1[[#This Row],[Value]],IF(ISNUMBER(Table4_1[[#This Row],[$ Value]]),Table4_1[[#This Row],[$ Value]],Table4_1[[#This Row],[% Value]]))</f>
        <v>1.8323188539999999</v>
      </c>
      <c r="G691" s="238">
        <v>45838</v>
      </c>
      <c r="H691">
        <v>4</v>
      </c>
      <c r="I691" t="s">
        <v>188</v>
      </c>
      <c r="J691" t="s">
        <v>195</v>
      </c>
      <c r="K691" t="s">
        <v>208</v>
      </c>
      <c r="L691" t="s">
        <v>242</v>
      </c>
      <c r="M691" t="s">
        <v>115</v>
      </c>
      <c r="N691" t="s">
        <v>243</v>
      </c>
      <c r="O691" t="s">
        <v>116</v>
      </c>
      <c r="P691">
        <v>1.8323188539999999</v>
      </c>
      <c r="Q691"/>
      <c r="R691"/>
      <c r="S691" t="s">
        <v>929</v>
      </c>
    </row>
    <row r="692" spans="1:19" hidden="1" x14ac:dyDescent="0.2">
      <c r="A692" s="162" t="str">
        <f>"FY"&amp;(YEAR(Table4_1[[#This Row],[Date]])-1)&amp;"/"&amp;(YEAR(Table4_1[[#This Row],[Date]])-2000)</f>
        <v>FY2013/14</v>
      </c>
      <c r="B692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2" s="162" t="str">
        <f>Table4_1[[#This Row],[Licensee]]&amp;" "&amp;Table4_1[[#This Row],[Licence]]</f>
        <v>Horizon Power EIRL2</v>
      </c>
      <c r="D692" s="162" t="str">
        <f t="shared" si="10"/>
        <v>FY2013/14_FC8biii_Horizon Power EIRL2</v>
      </c>
      <c r="E692" s="164">
        <f>IF(ISNUMBER(Table4_1[[#This Row],[Value]]),Table4_1[[#This Row],[Value]],IF(ISNUMBER(Table4_1[[#This Row],[$ Value]]),Table4_1[[#This Row],[$ Value]],Table4_1[[#This Row],[% Value]]))</f>
        <v>0</v>
      </c>
      <c r="G692" s="238">
        <v>41820</v>
      </c>
      <c r="H692">
        <v>4</v>
      </c>
      <c r="I692" t="s">
        <v>188</v>
      </c>
      <c r="J692" t="s">
        <v>195</v>
      </c>
      <c r="K692" t="s">
        <v>208</v>
      </c>
      <c r="L692" t="s">
        <v>221</v>
      </c>
      <c r="M692" t="s">
        <v>47</v>
      </c>
      <c r="N692" t="s">
        <v>459</v>
      </c>
      <c r="O692" t="s">
        <v>116</v>
      </c>
      <c r="P692"/>
      <c r="Q692"/>
      <c r="R692"/>
      <c r="S692" t="s">
        <v>929</v>
      </c>
    </row>
    <row r="693" spans="1:19" hidden="1" x14ac:dyDescent="0.2">
      <c r="A693" s="162" t="str">
        <f>"FY"&amp;(YEAR(Table4_1[[#This Row],[Date]])-1)&amp;"/"&amp;(YEAR(Table4_1[[#This Row],[Date]])-2000)</f>
        <v>FY2014/15</v>
      </c>
      <c r="B693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3" s="162" t="str">
        <f>Table4_1[[#This Row],[Licensee]]&amp;" "&amp;Table4_1[[#This Row],[Licence]]</f>
        <v>Horizon Power EIRL2</v>
      </c>
      <c r="D693" s="162" t="str">
        <f t="shared" si="10"/>
        <v>FY2014/15_FC8biii_Horizon Power EIRL2</v>
      </c>
      <c r="E693" s="164">
        <f>IF(ISNUMBER(Table4_1[[#This Row],[Value]]),Table4_1[[#This Row],[Value]],IF(ISNUMBER(Table4_1[[#This Row],[$ Value]]),Table4_1[[#This Row],[$ Value]],Table4_1[[#This Row],[% Value]]))</f>
        <v>0</v>
      </c>
      <c r="G693" s="238">
        <v>42185</v>
      </c>
      <c r="H693">
        <v>4</v>
      </c>
      <c r="I693" t="s">
        <v>188</v>
      </c>
      <c r="J693" t="s">
        <v>195</v>
      </c>
      <c r="K693" t="s">
        <v>208</v>
      </c>
      <c r="L693" t="s">
        <v>221</v>
      </c>
      <c r="M693" t="s">
        <v>47</v>
      </c>
      <c r="N693" t="s">
        <v>459</v>
      </c>
      <c r="O693" t="s">
        <v>116</v>
      </c>
      <c r="P693"/>
      <c r="Q693"/>
      <c r="R693"/>
      <c r="S693" t="s">
        <v>929</v>
      </c>
    </row>
    <row r="694" spans="1:19" hidden="1" x14ac:dyDescent="0.2">
      <c r="A694" s="162" t="str">
        <f>"FY"&amp;(YEAR(Table4_1[[#This Row],[Date]])-1)&amp;"/"&amp;(YEAR(Table4_1[[#This Row],[Date]])-2000)</f>
        <v>FY2015/16</v>
      </c>
      <c r="B694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4" s="162" t="str">
        <f>Table4_1[[#This Row],[Licensee]]&amp;" "&amp;Table4_1[[#This Row],[Licence]]</f>
        <v>Horizon Power EIRL2</v>
      </c>
      <c r="D694" s="162" t="str">
        <f t="shared" si="10"/>
        <v>FY2015/16_FC8biii_Horizon Power EIRL2</v>
      </c>
      <c r="E694" s="164">
        <f>IF(ISNUMBER(Table4_1[[#This Row],[Value]]),Table4_1[[#This Row],[Value]],IF(ISNUMBER(Table4_1[[#This Row],[$ Value]]),Table4_1[[#This Row],[$ Value]],Table4_1[[#This Row],[% Value]]))</f>
        <v>0</v>
      </c>
      <c r="G694" s="238">
        <v>42551</v>
      </c>
      <c r="H694">
        <v>4</v>
      </c>
      <c r="I694" t="s">
        <v>188</v>
      </c>
      <c r="J694" t="s">
        <v>195</v>
      </c>
      <c r="K694" t="s">
        <v>208</v>
      </c>
      <c r="L694" t="s">
        <v>221</v>
      </c>
      <c r="M694" t="s">
        <v>47</v>
      </c>
      <c r="N694" t="s">
        <v>459</v>
      </c>
      <c r="O694" t="s">
        <v>116</v>
      </c>
      <c r="P694"/>
      <c r="Q694"/>
      <c r="R694"/>
      <c r="S694" t="s">
        <v>929</v>
      </c>
    </row>
    <row r="695" spans="1:19" hidden="1" x14ac:dyDescent="0.2">
      <c r="A695" s="162" t="str">
        <f>"FY"&amp;(YEAR(Table4_1[[#This Row],[Date]])-1)&amp;"/"&amp;(YEAR(Table4_1[[#This Row],[Date]])-2000)</f>
        <v>FY2016/17</v>
      </c>
      <c r="B695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5" s="162" t="str">
        <f>Table4_1[[#This Row],[Licensee]]&amp;" "&amp;Table4_1[[#This Row],[Licence]]</f>
        <v>Horizon Power EIRL2</v>
      </c>
      <c r="D695" s="162" t="str">
        <f t="shared" si="10"/>
        <v>FY2016/17_FC8biii_Horizon Power EIRL2</v>
      </c>
      <c r="E695" s="164">
        <f>IF(ISNUMBER(Table4_1[[#This Row],[Value]]),Table4_1[[#This Row],[Value]],IF(ISNUMBER(Table4_1[[#This Row],[$ Value]]),Table4_1[[#This Row],[$ Value]],Table4_1[[#This Row],[% Value]]))</f>
        <v>0</v>
      </c>
      <c r="G695" s="238">
        <v>42916</v>
      </c>
      <c r="H695">
        <v>4</v>
      </c>
      <c r="I695" t="s">
        <v>188</v>
      </c>
      <c r="J695" t="s">
        <v>195</v>
      </c>
      <c r="K695" t="s">
        <v>208</v>
      </c>
      <c r="L695" t="s">
        <v>221</v>
      </c>
      <c r="M695" t="s">
        <v>47</v>
      </c>
      <c r="N695" t="s">
        <v>459</v>
      </c>
      <c r="O695" t="s">
        <v>116</v>
      </c>
      <c r="P695"/>
      <c r="Q695"/>
      <c r="R695"/>
      <c r="S695" t="s">
        <v>929</v>
      </c>
    </row>
    <row r="696" spans="1:19" hidden="1" x14ac:dyDescent="0.2">
      <c r="A696" s="162" t="str">
        <f>"FY"&amp;(YEAR(Table4_1[[#This Row],[Date]])-1)&amp;"/"&amp;(YEAR(Table4_1[[#This Row],[Date]])-2000)</f>
        <v>FY2017/18</v>
      </c>
      <c r="B696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6" s="162" t="str">
        <f>Table4_1[[#This Row],[Licensee]]&amp;" "&amp;Table4_1[[#This Row],[Licence]]</f>
        <v>Horizon Power EIRL2</v>
      </c>
      <c r="D696" s="162" t="str">
        <f t="shared" si="10"/>
        <v>FY2017/18_FC8biii_Horizon Power EIRL2</v>
      </c>
      <c r="E696" s="164">
        <f>IF(ISNUMBER(Table4_1[[#This Row],[Value]]),Table4_1[[#This Row],[Value]],IF(ISNUMBER(Table4_1[[#This Row],[$ Value]]),Table4_1[[#This Row],[$ Value]],Table4_1[[#This Row],[% Value]]))</f>
        <v>0</v>
      </c>
      <c r="G696" s="238">
        <v>43281</v>
      </c>
      <c r="H696">
        <v>4</v>
      </c>
      <c r="I696" t="s">
        <v>188</v>
      </c>
      <c r="J696" t="s">
        <v>195</v>
      </c>
      <c r="K696" t="s">
        <v>208</v>
      </c>
      <c r="L696" t="s">
        <v>221</v>
      </c>
      <c r="M696" t="s">
        <v>47</v>
      </c>
      <c r="N696" t="s">
        <v>459</v>
      </c>
      <c r="O696" t="s">
        <v>116</v>
      </c>
      <c r="P696"/>
      <c r="Q696"/>
      <c r="R696"/>
      <c r="S696" t="s">
        <v>929</v>
      </c>
    </row>
    <row r="697" spans="1:19" hidden="1" x14ac:dyDescent="0.2">
      <c r="A697" s="162" t="str">
        <f>"FY"&amp;(YEAR(Table4_1[[#This Row],[Date]])-1)&amp;"/"&amp;(YEAR(Table4_1[[#This Row],[Date]])-2000)</f>
        <v>FY2018/19</v>
      </c>
      <c r="B697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7" s="162" t="str">
        <f>Table4_1[[#This Row],[Licensee]]&amp;" "&amp;Table4_1[[#This Row],[Licence]]</f>
        <v>Horizon Power EIRL2</v>
      </c>
      <c r="D697" s="162" t="str">
        <f t="shared" si="10"/>
        <v>FY2018/19_FC8biii_Horizon Power EIRL2</v>
      </c>
      <c r="E697" s="164">
        <f>IF(ISNUMBER(Table4_1[[#This Row],[Value]]),Table4_1[[#This Row],[Value]],IF(ISNUMBER(Table4_1[[#This Row],[$ Value]]),Table4_1[[#This Row],[$ Value]],Table4_1[[#This Row],[% Value]]))</f>
        <v>0</v>
      </c>
      <c r="G697" s="238">
        <v>43646</v>
      </c>
      <c r="H697">
        <v>4</v>
      </c>
      <c r="I697" t="s">
        <v>188</v>
      </c>
      <c r="J697" t="s">
        <v>195</v>
      </c>
      <c r="K697" t="s">
        <v>208</v>
      </c>
      <c r="L697" t="s">
        <v>221</v>
      </c>
      <c r="M697" t="s">
        <v>47</v>
      </c>
      <c r="N697" t="s">
        <v>459</v>
      </c>
      <c r="O697" t="s">
        <v>116</v>
      </c>
      <c r="P697"/>
      <c r="Q697"/>
      <c r="R697"/>
      <c r="S697" t="s">
        <v>929</v>
      </c>
    </row>
    <row r="698" spans="1:19" hidden="1" x14ac:dyDescent="0.2">
      <c r="A698" s="162" t="str">
        <f>"FY"&amp;(YEAR(Table4_1[[#This Row],[Date]])-1)&amp;"/"&amp;(YEAR(Table4_1[[#This Row],[Date]])-2000)</f>
        <v>FY2019/20</v>
      </c>
      <c r="B698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8" s="162" t="str">
        <f>Table4_1[[#This Row],[Licensee]]&amp;" "&amp;Table4_1[[#This Row],[Licence]]</f>
        <v>Horizon Power EIRL2</v>
      </c>
      <c r="D698" s="162" t="str">
        <f t="shared" si="10"/>
        <v>FY2019/20_FC8biii_Horizon Power EIRL2</v>
      </c>
      <c r="E698" s="164">
        <f>IF(ISNUMBER(Table4_1[[#This Row],[Value]]),Table4_1[[#This Row],[Value]],IF(ISNUMBER(Table4_1[[#This Row],[$ Value]]),Table4_1[[#This Row],[$ Value]],Table4_1[[#This Row],[% Value]]))</f>
        <v>0</v>
      </c>
      <c r="G698" s="238">
        <v>44012</v>
      </c>
      <c r="H698">
        <v>4</v>
      </c>
      <c r="I698" t="s">
        <v>188</v>
      </c>
      <c r="J698" t="s">
        <v>195</v>
      </c>
      <c r="K698" t="s">
        <v>208</v>
      </c>
      <c r="L698" t="s">
        <v>221</v>
      </c>
      <c r="M698" t="s">
        <v>47</v>
      </c>
      <c r="N698" t="s">
        <v>459</v>
      </c>
      <c r="O698" t="s">
        <v>116</v>
      </c>
      <c r="P698"/>
      <c r="Q698"/>
      <c r="R698"/>
      <c r="S698" t="s">
        <v>929</v>
      </c>
    </row>
    <row r="699" spans="1:19" hidden="1" x14ac:dyDescent="0.2">
      <c r="A699" s="162" t="str">
        <f>"FY"&amp;(YEAR(Table4_1[[#This Row],[Date]])-1)&amp;"/"&amp;(YEAR(Table4_1[[#This Row],[Date]])-2000)</f>
        <v>FY2020/21</v>
      </c>
      <c r="B699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699" s="162" t="str">
        <f>Table4_1[[#This Row],[Licensee]]&amp;" "&amp;Table4_1[[#This Row],[Licence]]</f>
        <v>Horizon Power EIRL2</v>
      </c>
      <c r="D699" s="162" t="str">
        <f t="shared" si="10"/>
        <v>FY2020/21_FC8biii_Horizon Power EIRL2</v>
      </c>
      <c r="E699" s="164">
        <f>IF(ISNUMBER(Table4_1[[#This Row],[Value]]),Table4_1[[#This Row],[Value]],IF(ISNUMBER(Table4_1[[#This Row],[$ Value]]),Table4_1[[#This Row],[$ Value]],Table4_1[[#This Row],[% Value]]))</f>
        <v>0</v>
      </c>
      <c r="G699" s="238">
        <v>44377</v>
      </c>
      <c r="H699">
        <v>4</v>
      </c>
      <c r="I699" t="s">
        <v>188</v>
      </c>
      <c r="J699" t="s">
        <v>195</v>
      </c>
      <c r="K699" t="s">
        <v>208</v>
      </c>
      <c r="L699" t="s">
        <v>221</v>
      </c>
      <c r="M699" t="s">
        <v>47</v>
      </c>
      <c r="N699" t="s">
        <v>459</v>
      </c>
      <c r="O699" t="s">
        <v>116</v>
      </c>
      <c r="P699"/>
      <c r="Q699"/>
      <c r="R699"/>
      <c r="S699" t="s">
        <v>929</v>
      </c>
    </row>
    <row r="700" spans="1:19" hidden="1" x14ac:dyDescent="0.2">
      <c r="A700" s="162" t="str">
        <f>"FY"&amp;(YEAR(Table4_1[[#This Row],[Date]])-1)&amp;"/"&amp;(YEAR(Table4_1[[#This Row],[Date]])-2000)</f>
        <v>FY2021/22</v>
      </c>
      <c r="B700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700" s="162" t="str">
        <f>Table4_1[[#This Row],[Licensee]]&amp;" "&amp;Table4_1[[#This Row],[Licence]]</f>
        <v>Horizon Power EIRL2</v>
      </c>
      <c r="D700" s="162" t="str">
        <f t="shared" si="10"/>
        <v>FY2021/22_FC8biii_Horizon Power EIRL2</v>
      </c>
      <c r="E700" s="164">
        <f>IF(ISNUMBER(Table4_1[[#This Row],[Value]]),Table4_1[[#This Row],[Value]],IF(ISNUMBER(Table4_1[[#This Row],[$ Value]]),Table4_1[[#This Row],[$ Value]],Table4_1[[#This Row],[% Value]]))</f>
        <v>0</v>
      </c>
      <c r="G700" s="238">
        <v>44742</v>
      </c>
      <c r="H700">
        <v>4</v>
      </c>
      <c r="I700" t="s">
        <v>188</v>
      </c>
      <c r="J700" t="s">
        <v>195</v>
      </c>
      <c r="K700" t="s">
        <v>208</v>
      </c>
      <c r="L700" t="s">
        <v>221</v>
      </c>
      <c r="M700" t="s">
        <v>47</v>
      </c>
      <c r="N700" t="s">
        <v>459</v>
      </c>
      <c r="O700" t="s">
        <v>116</v>
      </c>
      <c r="P700"/>
      <c r="Q700"/>
      <c r="R700"/>
      <c r="S700" t="s">
        <v>929</v>
      </c>
    </row>
    <row r="701" spans="1:19" hidden="1" x14ac:dyDescent="0.2">
      <c r="A701" s="162" t="str">
        <f>"FY"&amp;(YEAR(Table4_1[[#This Row],[Date]])-1)&amp;"/"&amp;(YEAR(Table4_1[[#This Row],[Date]])-2000)</f>
        <v>FY2022/23</v>
      </c>
      <c r="B701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701" s="162" t="str">
        <f>Table4_1[[#This Row],[Licensee]]&amp;" "&amp;Table4_1[[#This Row],[Licence]]</f>
        <v>Horizon Power EIRL2</v>
      </c>
      <c r="D701" s="162" t="str">
        <f t="shared" si="10"/>
        <v>FY2022/23_FC8biii_Horizon Power EIRL2</v>
      </c>
      <c r="E701" s="164">
        <f>IF(ISNUMBER(Table4_1[[#This Row],[Value]]),Table4_1[[#This Row],[Value]],IF(ISNUMBER(Table4_1[[#This Row],[$ Value]]),Table4_1[[#This Row],[$ Value]],Table4_1[[#This Row],[% Value]]))</f>
        <v>0</v>
      </c>
      <c r="G701" s="238">
        <v>45107</v>
      </c>
      <c r="H701">
        <v>4</v>
      </c>
      <c r="I701" t="s">
        <v>188</v>
      </c>
      <c r="J701" t="s">
        <v>195</v>
      </c>
      <c r="K701" t="s">
        <v>208</v>
      </c>
      <c r="L701" t="s">
        <v>221</v>
      </c>
      <c r="M701" t="s">
        <v>47</v>
      </c>
      <c r="N701" t="s">
        <v>459</v>
      </c>
      <c r="O701" t="s">
        <v>116</v>
      </c>
      <c r="P701"/>
      <c r="Q701"/>
      <c r="R701"/>
      <c r="S701" t="s">
        <v>929</v>
      </c>
    </row>
    <row r="702" spans="1:19" hidden="1" x14ac:dyDescent="0.2">
      <c r="A702" s="162" t="str">
        <f>"FY"&amp;(YEAR(Table4_1[[#This Row],[Date]])-1)&amp;"/"&amp;(YEAR(Table4_1[[#This Row],[Date]])-2000)</f>
        <v>FY2023/24</v>
      </c>
      <c r="B702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702" s="162" t="str">
        <f>Table4_1[[#This Row],[Licensee]]&amp;" "&amp;Table4_1[[#This Row],[Licence]]</f>
        <v>Horizon Power EIRL2</v>
      </c>
      <c r="D702" s="162" t="str">
        <f t="shared" si="10"/>
        <v>FY2023/24_FC8biii_Horizon Power EIRL2</v>
      </c>
      <c r="E702" s="164">
        <f>IF(ISNUMBER(Table4_1[[#This Row],[Value]]),Table4_1[[#This Row],[Value]],IF(ISNUMBER(Table4_1[[#This Row],[$ Value]]),Table4_1[[#This Row],[$ Value]],Table4_1[[#This Row],[% Value]]))</f>
        <v>0</v>
      </c>
      <c r="G702" s="238">
        <v>45473</v>
      </c>
      <c r="H702">
        <v>4</v>
      </c>
      <c r="I702" t="s">
        <v>188</v>
      </c>
      <c r="J702" t="s">
        <v>195</v>
      </c>
      <c r="K702" t="s">
        <v>208</v>
      </c>
      <c r="L702" t="s">
        <v>221</v>
      </c>
      <c r="M702" t="s">
        <v>47</v>
      </c>
      <c r="N702" t="s">
        <v>459</v>
      </c>
      <c r="O702" t="s">
        <v>116</v>
      </c>
      <c r="P702"/>
      <c r="Q702"/>
      <c r="R702"/>
      <c r="S702" t="s">
        <v>929</v>
      </c>
    </row>
    <row r="703" spans="1:19" hidden="1" x14ac:dyDescent="0.2">
      <c r="A703" s="162" t="str">
        <f>"FY"&amp;(YEAR(Table4_1[[#This Row],[Date]])-1)&amp;"/"&amp;(YEAR(Table4_1[[#This Row],[Date]])-2000)</f>
        <v>FY2013/14</v>
      </c>
      <c r="B703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3" s="162" t="str">
        <f>Table4_1[[#This Row],[Licensee]]&amp;" "&amp;Table4_1[[#This Row],[Licence]]</f>
        <v>Horizon Power EIRL2</v>
      </c>
      <c r="D703" s="162" t="str">
        <f t="shared" si="10"/>
        <v>FY2013/14_FC8ciii_Horizon Power EIRL2</v>
      </c>
      <c r="E703" s="164">
        <f>IF(ISNUMBER(Table4_1[[#This Row],[Value]]),Table4_1[[#This Row],[Value]],IF(ISNUMBER(Table4_1[[#This Row],[$ Value]]),Table4_1[[#This Row],[$ Value]],Table4_1[[#This Row],[% Value]]))</f>
        <v>2.4</v>
      </c>
      <c r="G703" s="238">
        <v>41820</v>
      </c>
      <c r="H703">
        <v>4</v>
      </c>
      <c r="I703" t="s">
        <v>188</v>
      </c>
      <c r="J703" t="s">
        <v>195</v>
      </c>
      <c r="K703" t="s">
        <v>208</v>
      </c>
      <c r="L703" t="s">
        <v>221</v>
      </c>
      <c r="M703" t="s">
        <v>48</v>
      </c>
      <c r="N703" t="s">
        <v>294</v>
      </c>
      <c r="O703" t="s">
        <v>116</v>
      </c>
      <c r="P703">
        <v>2.4</v>
      </c>
      <c r="Q703"/>
      <c r="R703"/>
      <c r="S703" t="s">
        <v>929</v>
      </c>
    </row>
    <row r="704" spans="1:19" hidden="1" x14ac:dyDescent="0.2">
      <c r="A704" s="162" t="str">
        <f>"FY"&amp;(YEAR(Table4_1[[#This Row],[Date]])-1)&amp;"/"&amp;(YEAR(Table4_1[[#This Row],[Date]])-2000)</f>
        <v>FY2014/15</v>
      </c>
      <c r="B704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4" s="162" t="str">
        <f>Table4_1[[#This Row],[Licensee]]&amp;" "&amp;Table4_1[[#This Row],[Licence]]</f>
        <v>Horizon Power EIRL2</v>
      </c>
      <c r="D704" s="162" t="str">
        <f t="shared" si="10"/>
        <v>FY2014/15_FC8ciii_Horizon Power EIRL2</v>
      </c>
      <c r="E704" s="164">
        <f>IF(ISNUMBER(Table4_1[[#This Row],[Value]]),Table4_1[[#This Row],[Value]],IF(ISNUMBER(Table4_1[[#This Row],[$ Value]]),Table4_1[[#This Row],[$ Value]],Table4_1[[#This Row],[% Value]]))</f>
        <v>1.1399999999999999</v>
      </c>
      <c r="G704" s="238">
        <v>42185</v>
      </c>
      <c r="H704">
        <v>4</v>
      </c>
      <c r="I704" t="s">
        <v>188</v>
      </c>
      <c r="J704" t="s">
        <v>195</v>
      </c>
      <c r="K704" t="s">
        <v>208</v>
      </c>
      <c r="L704" t="s">
        <v>221</v>
      </c>
      <c r="M704" t="s">
        <v>48</v>
      </c>
      <c r="N704" t="s">
        <v>294</v>
      </c>
      <c r="O704" t="s">
        <v>116</v>
      </c>
      <c r="P704">
        <v>1.1399999999999999</v>
      </c>
      <c r="Q704"/>
      <c r="R704"/>
      <c r="S704" t="s">
        <v>929</v>
      </c>
    </row>
    <row r="705" spans="1:19" hidden="1" x14ac:dyDescent="0.2">
      <c r="A705" s="162" t="str">
        <f>"FY"&amp;(YEAR(Table4_1[[#This Row],[Date]])-1)&amp;"/"&amp;(YEAR(Table4_1[[#This Row],[Date]])-2000)</f>
        <v>FY2015/16</v>
      </c>
      <c r="B705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5" s="162" t="str">
        <f>Table4_1[[#This Row],[Licensee]]&amp;" "&amp;Table4_1[[#This Row],[Licence]]</f>
        <v>Horizon Power EIRL2</v>
      </c>
      <c r="D705" s="162" t="str">
        <f t="shared" si="10"/>
        <v>FY2015/16_FC8ciii_Horizon Power EIRL2</v>
      </c>
      <c r="E705" s="164">
        <f>IF(ISNUMBER(Table4_1[[#This Row],[Value]]),Table4_1[[#This Row],[Value]],IF(ISNUMBER(Table4_1[[#This Row],[$ Value]]),Table4_1[[#This Row],[$ Value]],Table4_1[[#This Row],[% Value]]))</f>
        <v>0.87</v>
      </c>
      <c r="G705" s="238">
        <v>42551</v>
      </c>
      <c r="H705">
        <v>4</v>
      </c>
      <c r="I705" t="s">
        <v>188</v>
      </c>
      <c r="J705" t="s">
        <v>195</v>
      </c>
      <c r="K705" t="s">
        <v>208</v>
      </c>
      <c r="L705" t="s">
        <v>221</v>
      </c>
      <c r="M705" t="s">
        <v>48</v>
      </c>
      <c r="N705" t="s">
        <v>294</v>
      </c>
      <c r="O705" t="s">
        <v>116</v>
      </c>
      <c r="P705">
        <v>0.87</v>
      </c>
      <c r="Q705"/>
      <c r="R705"/>
      <c r="S705" t="s">
        <v>929</v>
      </c>
    </row>
    <row r="706" spans="1:19" hidden="1" x14ac:dyDescent="0.2">
      <c r="A706" s="162" t="str">
        <f>"FY"&amp;(YEAR(Table4_1[[#This Row],[Date]])-1)&amp;"/"&amp;(YEAR(Table4_1[[#This Row],[Date]])-2000)</f>
        <v>FY2016/17</v>
      </c>
      <c r="B706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6" s="162" t="str">
        <f>Table4_1[[#This Row],[Licensee]]&amp;" "&amp;Table4_1[[#This Row],[Licence]]</f>
        <v>Horizon Power EIRL2</v>
      </c>
      <c r="D706" s="162" t="str">
        <f t="shared" si="10"/>
        <v>FY2016/17_FC8ciii_Horizon Power EIRL2</v>
      </c>
      <c r="E706" s="164">
        <f>IF(ISNUMBER(Table4_1[[#This Row],[Value]]),Table4_1[[#This Row],[Value]],IF(ISNUMBER(Table4_1[[#This Row],[$ Value]]),Table4_1[[#This Row],[$ Value]],Table4_1[[#This Row],[% Value]]))</f>
        <v>0</v>
      </c>
      <c r="G706" s="238">
        <v>42916</v>
      </c>
      <c r="H706">
        <v>4</v>
      </c>
      <c r="I706" t="s">
        <v>188</v>
      </c>
      <c r="J706" t="s">
        <v>195</v>
      </c>
      <c r="K706" t="s">
        <v>208</v>
      </c>
      <c r="L706" t="s">
        <v>221</v>
      </c>
      <c r="M706" t="s">
        <v>48</v>
      </c>
      <c r="N706" t="s">
        <v>294</v>
      </c>
      <c r="O706" t="s">
        <v>116</v>
      </c>
      <c r="P706">
        <v>0</v>
      </c>
      <c r="Q706"/>
      <c r="R706"/>
      <c r="S706" t="s">
        <v>929</v>
      </c>
    </row>
    <row r="707" spans="1:19" hidden="1" x14ac:dyDescent="0.2">
      <c r="A707" s="162" t="str">
        <f>"FY"&amp;(YEAR(Table4_1[[#This Row],[Date]])-1)&amp;"/"&amp;(YEAR(Table4_1[[#This Row],[Date]])-2000)</f>
        <v>FY2017/18</v>
      </c>
      <c r="B707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7" s="162" t="str">
        <f>Table4_1[[#This Row],[Licensee]]&amp;" "&amp;Table4_1[[#This Row],[Licence]]</f>
        <v>Horizon Power EIRL2</v>
      </c>
      <c r="D707" s="162" t="str">
        <f t="shared" ref="D707:D770" si="11">A707&amp;"_"&amp;B707&amp;"_"&amp;C707</f>
        <v>FY2017/18_FC8ciii_Horizon Power EIRL2</v>
      </c>
      <c r="E707" s="164">
        <f>IF(ISNUMBER(Table4_1[[#This Row],[Value]]),Table4_1[[#This Row],[Value]],IF(ISNUMBER(Table4_1[[#This Row],[$ Value]]),Table4_1[[#This Row],[$ Value]],Table4_1[[#This Row],[% Value]]))</f>
        <v>1.25</v>
      </c>
      <c r="G707" s="238">
        <v>43281</v>
      </c>
      <c r="H707">
        <v>4</v>
      </c>
      <c r="I707" t="s">
        <v>188</v>
      </c>
      <c r="J707" t="s">
        <v>195</v>
      </c>
      <c r="K707" t="s">
        <v>208</v>
      </c>
      <c r="L707" t="s">
        <v>221</v>
      </c>
      <c r="M707" t="s">
        <v>48</v>
      </c>
      <c r="N707" t="s">
        <v>294</v>
      </c>
      <c r="O707" t="s">
        <v>116</v>
      </c>
      <c r="P707">
        <v>1.25</v>
      </c>
      <c r="Q707"/>
      <c r="R707"/>
      <c r="S707" t="s">
        <v>929</v>
      </c>
    </row>
    <row r="708" spans="1:19" hidden="1" x14ac:dyDescent="0.2">
      <c r="A708" s="162" t="str">
        <f>"FY"&amp;(YEAR(Table4_1[[#This Row],[Date]])-1)&amp;"/"&amp;(YEAR(Table4_1[[#This Row],[Date]])-2000)</f>
        <v>FY2018/19</v>
      </c>
      <c r="B708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8" s="162" t="str">
        <f>Table4_1[[#This Row],[Licensee]]&amp;" "&amp;Table4_1[[#This Row],[Licence]]</f>
        <v>Horizon Power EIRL2</v>
      </c>
      <c r="D708" s="162" t="str">
        <f t="shared" si="11"/>
        <v>FY2018/19_FC8ciii_Horizon Power EIRL2</v>
      </c>
      <c r="E708" s="164">
        <f>IF(ISNUMBER(Table4_1[[#This Row],[Value]]),Table4_1[[#This Row],[Value]],IF(ISNUMBER(Table4_1[[#This Row],[$ Value]]),Table4_1[[#This Row],[$ Value]],Table4_1[[#This Row],[% Value]]))</f>
        <v>0.34</v>
      </c>
      <c r="G708" s="238">
        <v>43646</v>
      </c>
      <c r="H708">
        <v>4</v>
      </c>
      <c r="I708" t="s">
        <v>188</v>
      </c>
      <c r="J708" t="s">
        <v>195</v>
      </c>
      <c r="K708" t="s">
        <v>208</v>
      </c>
      <c r="L708" t="s">
        <v>221</v>
      </c>
      <c r="M708" t="s">
        <v>48</v>
      </c>
      <c r="N708" t="s">
        <v>294</v>
      </c>
      <c r="O708" t="s">
        <v>116</v>
      </c>
      <c r="P708">
        <v>0.34</v>
      </c>
      <c r="Q708"/>
      <c r="R708"/>
      <c r="S708" t="s">
        <v>929</v>
      </c>
    </row>
    <row r="709" spans="1:19" hidden="1" x14ac:dyDescent="0.2">
      <c r="A709" s="162" t="str">
        <f>"FY"&amp;(YEAR(Table4_1[[#This Row],[Date]])-1)&amp;"/"&amp;(YEAR(Table4_1[[#This Row],[Date]])-2000)</f>
        <v>FY2019/20</v>
      </c>
      <c r="B709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09" s="162" t="str">
        <f>Table4_1[[#This Row],[Licensee]]&amp;" "&amp;Table4_1[[#This Row],[Licence]]</f>
        <v>Horizon Power EIRL2</v>
      </c>
      <c r="D709" s="162" t="str">
        <f t="shared" si="11"/>
        <v>FY2019/20_FC8ciii_Horizon Power EIRL2</v>
      </c>
      <c r="E709" s="164">
        <f>IF(ISNUMBER(Table4_1[[#This Row],[Value]]),Table4_1[[#This Row],[Value]],IF(ISNUMBER(Table4_1[[#This Row],[$ Value]]),Table4_1[[#This Row],[$ Value]],Table4_1[[#This Row],[% Value]]))</f>
        <v>0.7</v>
      </c>
      <c r="G709" s="238">
        <v>44012</v>
      </c>
      <c r="H709">
        <v>4</v>
      </c>
      <c r="I709" t="s">
        <v>188</v>
      </c>
      <c r="J709" t="s">
        <v>195</v>
      </c>
      <c r="K709" t="s">
        <v>208</v>
      </c>
      <c r="L709" t="s">
        <v>221</v>
      </c>
      <c r="M709" t="s">
        <v>48</v>
      </c>
      <c r="N709" t="s">
        <v>294</v>
      </c>
      <c r="O709" t="s">
        <v>116</v>
      </c>
      <c r="P709">
        <v>0.7</v>
      </c>
      <c r="Q709"/>
      <c r="R709"/>
      <c r="S709" t="s">
        <v>929</v>
      </c>
    </row>
    <row r="710" spans="1:19" hidden="1" x14ac:dyDescent="0.2">
      <c r="A710" s="162" t="str">
        <f>"FY"&amp;(YEAR(Table4_1[[#This Row],[Date]])-1)&amp;"/"&amp;(YEAR(Table4_1[[#This Row],[Date]])-2000)</f>
        <v>FY2020/21</v>
      </c>
      <c r="B710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0" s="162" t="str">
        <f>Table4_1[[#This Row],[Licensee]]&amp;" "&amp;Table4_1[[#This Row],[Licence]]</f>
        <v>Horizon Power EIRL2</v>
      </c>
      <c r="D710" s="162" t="str">
        <f t="shared" si="11"/>
        <v>FY2020/21_FC8ciii_Horizon Power EIRL2</v>
      </c>
      <c r="E710" s="164">
        <f>IF(ISNUMBER(Table4_1[[#This Row],[Value]]),Table4_1[[#This Row],[Value]],IF(ISNUMBER(Table4_1[[#This Row],[$ Value]]),Table4_1[[#This Row],[$ Value]],Table4_1[[#This Row],[% Value]]))</f>
        <v>1.19</v>
      </c>
      <c r="G710" s="238">
        <v>44377</v>
      </c>
      <c r="H710">
        <v>4</v>
      </c>
      <c r="I710" t="s">
        <v>188</v>
      </c>
      <c r="J710" t="s">
        <v>195</v>
      </c>
      <c r="K710" t="s">
        <v>208</v>
      </c>
      <c r="L710" t="s">
        <v>221</v>
      </c>
      <c r="M710" t="s">
        <v>48</v>
      </c>
      <c r="N710" t="s">
        <v>294</v>
      </c>
      <c r="O710" t="s">
        <v>116</v>
      </c>
      <c r="P710">
        <v>1.19</v>
      </c>
      <c r="Q710"/>
      <c r="R710"/>
      <c r="S710" t="s">
        <v>929</v>
      </c>
    </row>
    <row r="711" spans="1:19" hidden="1" x14ac:dyDescent="0.2">
      <c r="A711" s="162" t="str">
        <f>"FY"&amp;(YEAR(Table4_1[[#This Row],[Date]])-1)&amp;"/"&amp;(YEAR(Table4_1[[#This Row],[Date]])-2000)</f>
        <v>FY2021/22</v>
      </c>
      <c r="B711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1" s="162" t="str">
        <f>Table4_1[[#This Row],[Licensee]]&amp;" "&amp;Table4_1[[#This Row],[Licence]]</f>
        <v>Horizon Power EIRL2</v>
      </c>
      <c r="D711" s="162" t="str">
        <f t="shared" si="11"/>
        <v>FY2021/22_FC8ciii_Horizon Power EIRL2</v>
      </c>
      <c r="E711" s="164">
        <f>IF(ISNUMBER(Table4_1[[#This Row],[Value]]),Table4_1[[#This Row],[Value]],IF(ISNUMBER(Table4_1[[#This Row],[$ Value]]),Table4_1[[#This Row],[$ Value]],Table4_1[[#This Row],[% Value]]))</f>
        <v>0.42</v>
      </c>
      <c r="G711" s="238">
        <v>44742</v>
      </c>
      <c r="H711">
        <v>4</v>
      </c>
      <c r="I711" t="s">
        <v>188</v>
      </c>
      <c r="J711" t="s">
        <v>195</v>
      </c>
      <c r="K711" t="s">
        <v>208</v>
      </c>
      <c r="L711" t="s">
        <v>221</v>
      </c>
      <c r="M711" t="s">
        <v>48</v>
      </c>
      <c r="N711" t="s">
        <v>294</v>
      </c>
      <c r="O711" t="s">
        <v>116</v>
      </c>
      <c r="P711">
        <v>0.42</v>
      </c>
      <c r="Q711"/>
      <c r="R711"/>
      <c r="S711" t="s">
        <v>929</v>
      </c>
    </row>
    <row r="712" spans="1:19" hidden="1" x14ac:dyDescent="0.2">
      <c r="A712" s="162" t="str">
        <f>"FY"&amp;(YEAR(Table4_1[[#This Row],[Date]])-1)&amp;"/"&amp;(YEAR(Table4_1[[#This Row],[Date]])-2000)</f>
        <v>FY2022/23</v>
      </c>
      <c r="B712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2" s="162" t="str">
        <f>Table4_1[[#This Row],[Licensee]]&amp;" "&amp;Table4_1[[#This Row],[Licence]]</f>
        <v>Horizon Power EIRL2</v>
      </c>
      <c r="D712" s="162" t="str">
        <f t="shared" si="11"/>
        <v>FY2022/23_FC8ciii_Horizon Power EIRL2</v>
      </c>
      <c r="E712" s="164">
        <f>IF(ISNUMBER(Table4_1[[#This Row],[Value]]),Table4_1[[#This Row],[Value]],IF(ISNUMBER(Table4_1[[#This Row],[$ Value]]),Table4_1[[#This Row],[$ Value]],Table4_1[[#This Row],[% Value]]))</f>
        <v>1.2</v>
      </c>
      <c r="G712" s="238">
        <v>45107</v>
      </c>
      <c r="H712">
        <v>4</v>
      </c>
      <c r="I712" t="s">
        <v>188</v>
      </c>
      <c r="J712" t="s">
        <v>195</v>
      </c>
      <c r="K712" t="s">
        <v>208</v>
      </c>
      <c r="L712" t="s">
        <v>221</v>
      </c>
      <c r="M712" t="s">
        <v>48</v>
      </c>
      <c r="N712" t="s">
        <v>294</v>
      </c>
      <c r="O712" t="s">
        <v>116</v>
      </c>
      <c r="P712">
        <v>1.2</v>
      </c>
      <c r="Q712"/>
      <c r="R712"/>
      <c r="S712" t="s">
        <v>929</v>
      </c>
    </row>
    <row r="713" spans="1:19" hidden="1" x14ac:dyDescent="0.2">
      <c r="A713" s="162" t="str">
        <f>"FY"&amp;(YEAR(Table4_1[[#This Row],[Date]])-1)&amp;"/"&amp;(YEAR(Table4_1[[#This Row],[Date]])-2000)</f>
        <v>FY2023/24</v>
      </c>
      <c r="B713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3" s="162" t="str">
        <f>Table4_1[[#This Row],[Licensee]]&amp;" "&amp;Table4_1[[#This Row],[Licence]]</f>
        <v>Horizon Power EIRL2</v>
      </c>
      <c r="D713" s="162" t="str">
        <f t="shared" si="11"/>
        <v>FY2023/24_FC8ciii_Horizon Power EIRL2</v>
      </c>
      <c r="E713" s="164">
        <f>IF(ISNUMBER(Table4_1[[#This Row],[Value]]),Table4_1[[#This Row],[Value]],IF(ISNUMBER(Table4_1[[#This Row],[$ Value]]),Table4_1[[#This Row],[$ Value]],Table4_1[[#This Row],[% Value]]))</f>
        <v>0.84856396899999997</v>
      </c>
      <c r="G713" s="238">
        <v>45473</v>
      </c>
      <c r="H713">
        <v>4</v>
      </c>
      <c r="I713" t="s">
        <v>188</v>
      </c>
      <c r="J713" t="s">
        <v>195</v>
      </c>
      <c r="K713" t="s">
        <v>208</v>
      </c>
      <c r="L713" t="s">
        <v>221</v>
      </c>
      <c r="M713" t="s">
        <v>48</v>
      </c>
      <c r="N713" t="s">
        <v>294</v>
      </c>
      <c r="O713" t="s">
        <v>116</v>
      </c>
      <c r="P713">
        <v>0.84856396899999997</v>
      </c>
      <c r="Q713"/>
      <c r="R713"/>
      <c r="S713" t="s">
        <v>929</v>
      </c>
    </row>
    <row r="714" spans="1:19" hidden="1" x14ac:dyDescent="0.2">
      <c r="A714" s="162" t="str">
        <f>"FY"&amp;(YEAR(Table4_1[[#This Row],[Date]])-1)&amp;"/"&amp;(YEAR(Table4_1[[#This Row],[Date]])-2000)</f>
        <v>FY2024/25</v>
      </c>
      <c r="B714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714" s="162" t="str">
        <f>Table4_1[[#This Row],[Licensee]]&amp;" "&amp;Table4_1[[#This Row],[Licence]]</f>
        <v>Horizon Power EIRL2</v>
      </c>
      <c r="D714" s="162" t="str">
        <f t="shared" si="11"/>
        <v>FY2024/25_FC8ciii_Horizon Power EIRL2</v>
      </c>
      <c r="E714" s="164">
        <f>IF(ISNUMBER(Table4_1[[#This Row],[Value]]),Table4_1[[#This Row],[Value]],IF(ISNUMBER(Table4_1[[#This Row],[$ Value]]),Table4_1[[#This Row],[$ Value]],Table4_1[[#This Row],[% Value]]))</f>
        <v>0.47058823500000002</v>
      </c>
      <c r="G714" s="238">
        <v>45838</v>
      </c>
      <c r="H714">
        <v>4</v>
      </c>
      <c r="I714" t="s">
        <v>188</v>
      </c>
      <c r="J714" t="s">
        <v>195</v>
      </c>
      <c r="K714" t="s">
        <v>208</v>
      </c>
      <c r="L714" t="s">
        <v>221</v>
      </c>
      <c r="M714" t="s">
        <v>48</v>
      </c>
      <c r="N714" t="s">
        <v>294</v>
      </c>
      <c r="O714" t="s">
        <v>116</v>
      </c>
      <c r="P714">
        <v>0.47058823500000002</v>
      </c>
      <c r="Q714"/>
      <c r="R714"/>
      <c r="S714" t="s">
        <v>929</v>
      </c>
    </row>
    <row r="715" spans="1:19" hidden="1" x14ac:dyDescent="0.2">
      <c r="A715" s="162" t="str">
        <f>"FY"&amp;(YEAR(Table4_1[[#This Row],[Date]])-1)&amp;"/"&amp;(YEAR(Table4_1[[#This Row],[Date]])-2000)</f>
        <v>FY2013/14</v>
      </c>
      <c r="B715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5" s="162" t="str">
        <f>Table4_1[[#This Row],[Licensee]]&amp;" "&amp;Table4_1[[#This Row],[Licence]]</f>
        <v>Horizon Power EIRL2</v>
      </c>
      <c r="D715" s="162" t="str">
        <f t="shared" si="11"/>
        <v>FY2013/14_FC8diii_Horizon Power EIRL2</v>
      </c>
      <c r="E715" s="164">
        <f>IF(ISNUMBER(Table4_1[[#This Row],[Value]]),Table4_1[[#This Row],[Value]],IF(ISNUMBER(Table4_1[[#This Row],[$ Value]]),Table4_1[[#This Row],[$ Value]],Table4_1[[#This Row],[% Value]]))</f>
        <v>3.42</v>
      </c>
      <c r="G715" s="238">
        <v>41820</v>
      </c>
      <c r="H715">
        <v>4</v>
      </c>
      <c r="I715" t="s">
        <v>188</v>
      </c>
      <c r="J715" t="s">
        <v>195</v>
      </c>
      <c r="K715" t="s">
        <v>208</v>
      </c>
      <c r="L715" t="s">
        <v>221</v>
      </c>
      <c r="M715" t="s">
        <v>49</v>
      </c>
      <c r="N715" t="s">
        <v>429</v>
      </c>
      <c r="O715" t="s">
        <v>116</v>
      </c>
      <c r="P715">
        <v>3.42</v>
      </c>
      <c r="Q715"/>
      <c r="R715"/>
      <c r="S715" t="s">
        <v>929</v>
      </c>
    </row>
    <row r="716" spans="1:19" hidden="1" x14ac:dyDescent="0.2">
      <c r="A716" s="162" t="str">
        <f>"FY"&amp;(YEAR(Table4_1[[#This Row],[Date]])-1)&amp;"/"&amp;(YEAR(Table4_1[[#This Row],[Date]])-2000)</f>
        <v>FY2014/15</v>
      </c>
      <c r="B716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6" s="162" t="str">
        <f>Table4_1[[#This Row],[Licensee]]&amp;" "&amp;Table4_1[[#This Row],[Licence]]</f>
        <v>Horizon Power EIRL2</v>
      </c>
      <c r="D716" s="162" t="str">
        <f t="shared" si="11"/>
        <v>FY2014/15_FC8diii_Horizon Power EIRL2</v>
      </c>
      <c r="E716" s="164">
        <f>IF(ISNUMBER(Table4_1[[#This Row],[Value]]),Table4_1[[#This Row],[Value]],IF(ISNUMBER(Table4_1[[#This Row],[$ Value]]),Table4_1[[#This Row],[$ Value]],Table4_1[[#This Row],[% Value]]))</f>
        <v>2.8</v>
      </c>
      <c r="G716" s="238">
        <v>42185</v>
      </c>
      <c r="H716">
        <v>4</v>
      </c>
      <c r="I716" t="s">
        <v>188</v>
      </c>
      <c r="J716" t="s">
        <v>195</v>
      </c>
      <c r="K716" t="s">
        <v>208</v>
      </c>
      <c r="L716" t="s">
        <v>221</v>
      </c>
      <c r="M716" t="s">
        <v>49</v>
      </c>
      <c r="N716" t="s">
        <v>429</v>
      </c>
      <c r="O716" t="s">
        <v>116</v>
      </c>
      <c r="P716">
        <v>2.8</v>
      </c>
      <c r="Q716"/>
      <c r="R716"/>
      <c r="S716" t="s">
        <v>929</v>
      </c>
    </row>
    <row r="717" spans="1:19" hidden="1" x14ac:dyDescent="0.2">
      <c r="A717" s="162" t="str">
        <f>"FY"&amp;(YEAR(Table4_1[[#This Row],[Date]])-1)&amp;"/"&amp;(YEAR(Table4_1[[#This Row],[Date]])-2000)</f>
        <v>FY2015/16</v>
      </c>
      <c r="B717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7" s="162" t="str">
        <f>Table4_1[[#This Row],[Licensee]]&amp;" "&amp;Table4_1[[#This Row],[Licence]]</f>
        <v>Horizon Power EIRL2</v>
      </c>
      <c r="D717" s="162" t="str">
        <f t="shared" si="11"/>
        <v>FY2015/16_FC8diii_Horizon Power EIRL2</v>
      </c>
      <c r="E717" s="164">
        <f>IF(ISNUMBER(Table4_1[[#This Row],[Value]]),Table4_1[[#This Row],[Value]],IF(ISNUMBER(Table4_1[[#This Row],[$ Value]]),Table4_1[[#This Row],[$ Value]],Table4_1[[#This Row],[% Value]]))</f>
        <v>0.17</v>
      </c>
      <c r="G717" s="238">
        <v>42551</v>
      </c>
      <c r="H717">
        <v>4</v>
      </c>
      <c r="I717" t="s">
        <v>188</v>
      </c>
      <c r="J717" t="s">
        <v>195</v>
      </c>
      <c r="K717" t="s">
        <v>208</v>
      </c>
      <c r="L717" t="s">
        <v>221</v>
      </c>
      <c r="M717" t="s">
        <v>49</v>
      </c>
      <c r="N717" t="s">
        <v>429</v>
      </c>
      <c r="O717" t="s">
        <v>116</v>
      </c>
      <c r="P717">
        <v>0.17</v>
      </c>
      <c r="Q717"/>
      <c r="R717"/>
      <c r="S717" t="s">
        <v>929</v>
      </c>
    </row>
    <row r="718" spans="1:19" hidden="1" x14ac:dyDescent="0.2">
      <c r="A718" s="162" t="str">
        <f>"FY"&amp;(YEAR(Table4_1[[#This Row],[Date]])-1)&amp;"/"&amp;(YEAR(Table4_1[[#This Row],[Date]])-2000)</f>
        <v>FY2016/17</v>
      </c>
      <c r="B718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8" s="162" t="str">
        <f>Table4_1[[#This Row],[Licensee]]&amp;" "&amp;Table4_1[[#This Row],[Licence]]</f>
        <v>Horizon Power EIRL2</v>
      </c>
      <c r="D718" s="162" t="str">
        <f t="shared" si="11"/>
        <v>FY2016/17_FC8diii_Horizon Power EIRL2</v>
      </c>
      <c r="E718" s="164">
        <f>IF(ISNUMBER(Table4_1[[#This Row],[Value]]),Table4_1[[#This Row],[Value]],IF(ISNUMBER(Table4_1[[#This Row],[$ Value]]),Table4_1[[#This Row],[$ Value]],Table4_1[[#This Row],[% Value]]))</f>
        <v>1.93</v>
      </c>
      <c r="G718" s="238">
        <v>42916</v>
      </c>
      <c r="H718">
        <v>4</v>
      </c>
      <c r="I718" t="s">
        <v>188</v>
      </c>
      <c r="J718" t="s">
        <v>195</v>
      </c>
      <c r="K718" t="s">
        <v>208</v>
      </c>
      <c r="L718" t="s">
        <v>221</v>
      </c>
      <c r="M718" t="s">
        <v>49</v>
      </c>
      <c r="N718" t="s">
        <v>429</v>
      </c>
      <c r="O718" t="s">
        <v>116</v>
      </c>
      <c r="P718">
        <v>1.93</v>
      </c>
      <c r="Q718"/>
      <c r="R718"/>
      <c r="S718" t="s">
        <v>929</v>
      </c>
    </row>
    <row r="719" spans="1:19" hidden="1" x14ac:dyDescent="0.2">
      <c r="A719" s="162" t="str">
        <f>"FY"&amp;(YEAR(Table4_1[[#This Row],[Date]])-1)&amp;"/"&amp;(YEAR(Table4_1[[#This Row],[Date]])-2000)</f>
        <v>FY2017/18</v>
      </c>
      <c r="B719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19" s="162" t="str">
        <f>Table4_1[[#This Row],[Licensee]]&amp;" "&amp;Table4_1[[#This Row],[Licence]]</f>
        <v>Horizon Power EIRL2</v>
      </c>
      <c r="D719" s="162" t="str">
        <f t="shared" si="11"/>
        <v>FY2017/18_FC8diii_Horizon Power EIRL2</v>
      </c>
      <c r="E719" s="164">
        <f>IF(ISNUMBER(Table4_1[[#This Row],[Value]]),Table4_1[[#This Row],[Value]],IF(ISNUMBER(Table4_1[[#This Row],[$ Value]]),Table4_1[[#This Row],[$ Value]],Table4_1[[#This Row],[% Value]]))</f>
        <v>0.89</v>
      </c>
      <c r="G719" s="238">
        <v>43281</v>
      </c>
      <c r="H719">
        <v>4</v>
      </c>
      <c r="I719" t="s">
        <v>188</v>
      </c>
      <c r="J719" t="s">
        <v>195</v>
      </c>
      <c r="K719" t="s">
        <v>208</v>
      </c>
      <c r="L719" t="s">
        <v>221</v>
      </c>
      <c r="M719" t="s">
        <v>49</v>
      </c>
      <c r="N719" t="s">
        <v>429</v>
      </c>
      <c r="O719" t="s">
        <v>116</v>
      </c>
      <c r="P719">
        <v>0.89</v>
      </c>
      <c r="Q719"/>
      <c r="R719"/>
      <c r="S719" t="s">
        <v>929</v>
      </c>
    </row>
    <row r="720" spans="1:19" hidden="1" x14ac:dyDescent="0.2">
      <c r="A720" s="162" t="str">
        <f>"FY"&amp;(YEAR(Table4_1[[#This Row],[Date]])-1)&amp;"/"&amp;(YEAR(Table4_1[[#This Row],[Date]])-2000)</f>
        <v>FY2018/19</v>
      </c>
      <c r="B720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0" s="162" t="str">
        <f>Table4_1[[#This Row],[Licensee]]&amp;" "&amp;Table4_1[[#This Row],[Licence]]</f>
        <v>Horizon Power EIRL2</v>
      </c>
      <c r="D720" s="162" t="str">
        <f t="shared" si="11"/>
        <v>FY2018/19_FC8diii_Horizon Power EIRL2</v>
      </c>
      <c r="E720" s="164">
        <f>IF(ISNUMBER(Table4_1[[#This Row],[Value]]),Table4_1[[#This Row],[Value]],IF(ISNUMBER(Table4_1[[#This Row],[$ Value]]),Table4_1[[#This Row],[$ Value]],Table4_1[[#This Row],[% Value]]))</f>
        <v>1.75</v>
      </c>
      <c r="G720" s="238">
        <v>43646</v>
      </c>
      <c r="H720">
        <v>4</v>
      </c>
      <c r="I720" t="s">
        <v>188</v>
      </c>
      <c r="J720" t="s">
        <v>195</v>
      </c>
      <c r="K720" t="s">
        <v>208</v>
      </c>
      <c r="L720" t="s">
        <v>221</v>
      </c>
      <c r="M720" t="s">
        <v>49</v>
      </c>
      <c r="N720" t="s">
        <v>429</v>
      </c>
      <c r="O720" t="s">
        <v>116</v>
      </c>
      <c r="P720">
        <v>1.75</v>
      </c>
      <c r="Q720"/>
      <c r="R720"/>
      <c r="S720" t="s">
        <v>929</v>
      </c>
    </row>
    <row r="721" spans="1:19" hidden="1" x14ac:dyDescent="0.2">
      <c r="A721" s="162" t="str">
        <f>"FY"&amp;(YEAR(Table4_1[[#This Row],[Date]])-1)&amp;"/"&amp;(YEAR(Table4_1[[#This Row],[Date]])-2000)</f>
        <v>FY2019/20</v>
      </c>
      <c r="B721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1" s="162" t="str">
        <f>Table4_1[[#This Row],[Licensee]]&amp;" "&amp;Table4_1[[#This Row],[Licence]]</f>
        <v>Horizon Power EIRL2</v>
      </c>
      <c r="D721" s="162" t="str">
        <f t="shared" si="11"/>
        <v>FY2019/20_FC8diii_Horizon Power EIRL2</v>
      </c>
      <c r="E721" s="164">
        <f>IF(ISNUMBER(Table4_1[[#This Row],[Value]]),Table4_1[[#This Row],[Value]],IF(ISNUMBER(Table4_1[[#This Row],[$ Value]]),Table4_1[[#This Row],[$ Value]],Table4_1[[#This Row],[% Value]]))</f>
        <v>1.91</v>
      </c>
      <c r="G721" s="238">
        <v>44012</v>
      </c>
      <c r="H721">
        <v>4</v>
      </c>
      <c r="I721" t="s">
        <v>188</v>
      </c>
      <c r="J721" t="s">
        <v>195</v>
      </c>
      <c r="K721" t="s">
        <v>208</v>
      </c>
      <c r="L721" t="s">
        <v>221</v>
      </c>
      <c r="M721" t="s">
        <v>49</v>
      </c>
      <c r="N721" t="s">
        <v>429</v>
      </c>
      <c r="O721" t="s">
        <v>116</v>
      </c>
      <c r="P721">
        <v>1.91</v>
      </c>
      <c r="Q721"/>
      <c r="R721"/>
      <c r="S721" t="s">
        <v>929</v>
      </c>
    </row>
    <row r="722" spans="1:19" hidden="1" x14ac:dyDescent="0.2">
      <c r="A722" s="162" t="str">
        <f>"FY"&amp;(YEAR(Table4_1[[#This Row],[Date]])-1)&amp;"/"&amp;(YEAR(Table4_1[[#This Row],[Date]])-2000)</f>
        <v>FY2020/21</v>
      </c>
      <c r="B722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2" s="162" t="str">
        <f>Table4_1[[#This Row],[Licensee]]&amp;" "&amp;Table4_1[[#This Row],[Licence]]</f>
        <v>Horizon Power EIRL2</v>
      </c>
      <c r="D722" s="162" t="str">
        <f t="shared" si="11"/>
        <v>FY2020/21_FC8diii_Horizon Power EIRL2</v>
      </c>
      <c r="E722" s="164">
        <f>IF(ISNUMBER(Table4_1[[#This Row],[Value]]),Table4_1[[#This Row],[Value]],IF(ISNUMBER(Table4_1[[#This Row],[$ Value]]),Table4_1[[#This Row],[$ Value]],Table4_1[[#This Row],[% Value]]))</f>
        <v>1.91</v>
      </c>
      <c r="G722" s="238">
        <v>44377</v>
      </c>
      <c r="H722">
        <v>4</v>
      </c>
      <c r="I722" t="s">
        <v>188</v>
      </c>
      <c r="J722" t="s">
        <v>195</v>
      </c>
      <c r="K722" t="s">
        <v>208</v>
      </c>
      <c r="L722" t="s">
        <v>221</v>
      </c>
      <c r="M722" t="s">
        <v>49</v>
      </c>
      <c r="N722" t="s">
        <v>429</v>
      </c>
      <c r="O722" t="s">
        <v>116</v>
      </c>
      <c r="P722">
        <v>1.91</v>
      </c>
      <c r="Q722"/>
      <c r="R722"/>
      <c r="S722" t="s">
        <v>929</v>
      </c>
    </row>
    <row r="723" spans="1:19" hidden="1" x14ac:dyDescent="0.2">
      <c r="A723" s="162" t="str">
        <f>"FY"&amp;(YEAR(Table4_1[[#This Row],[Date]])-1)&amp;"/"&amp;(YEAR(Table4_1[[#This Row],[Date]])-2000)</f>
        <v>FY2021/22</v>
      </c>
      <c r="B723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3" s="162" t="str">
        <f>Table4_1[[#This Row],[Licensee]]&amp;" "&amp;Table4_1[[#This Row],[Licence]]</f>
        <v>Horizon Power EIRL2</v>
      </c>
      <c r="D723" s="162" t="str">
        <f t="shared" si="11"/>
        <v>FY2021/22_FC8diii_Horizon Power EIRL2</v>
      </c>
      <c r="E723" s="164">
        <f>IF(ISNUMBER(Table4_1[[#This Row],[Value]]),Table4_1[[#This Row],[Value]],IF(ISNUMBER(Table4_1[[#This Row],[$ Value]]),Table4_1[[#This Row],[$ Value]],Table4_1[[#This Row],[% Value]]))</f>
        <v>2.13</v>
      </c>
      <c r="G723" s="238">
        <v>44742</v>
      </c>
      <c r="H723">
        <v>4</v>
      </c>
      <c r="I723" t="s">
        <v>188</v>
      </c>
      <c r="J723" t="s">
        <v>195</v>
      </c>
      <c r="K723" t="s">
        <v>208</v>
      </c>
      <c r="L723" t="s">
        <v>221</v>
      </c>
      <c r="M723" t="s">
        <v>49</v>
      </c>
      <c r="N723" t="s">
        <v>429</v>
      </c>
      <c r="O723" t="s">
        <v>116</v>
      </c>
      <c r="P723">
        <v>2.13</v>
      </c>
      <c r="Q723"/>
      <c r="R723"/>
      <c r="S723" t="s">
        <v>929</v>
      </c>
    </row>
    <row r="724" spans="1:19" hidden="1" x14ac:dyDescent="0.2">
      <c r="A724" s="162" t="str">
        <f>"FY"&amp;(YEAR(Table4_1[[#This Row],[Date]])-1)&amp;"/"&amp;(YEAR(Table4_1[[#This Row],[Date]])-2000)</f>
        <v>FY2022/23</v>
      </c>
      <c r="B724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4" s="162" t="str">
        <f>Table4_1[[#This Row],[Licensee]]&amp;" "&amp;Table4_1[[#This Row],[Licence]]</f>
        <v>Horizon Power EIRL2</v>
      </c>
      <c r="D724" s="162" t="str">
        <f t="shared" si="11"/>
        <v>FY2022/23_FC8diii_Horizon Power EIRL2</v>
      </c>
      <c r="E724" s="164">
        <f>IF(ISNUMBER(Table4_1[[#This Row],[Value]]),Table4_1[[#This Row],[Value]],IF(ISNUMBER(Table4_1[[#This Row],[$ Value]]),Table4_1[[#This Row],[$ Value]],Table4_1[[#This Row],[% Value]]))</f>
        <v>2.71</v>
      </c>
      <c r="G724" s="238">
        <v>45107</v>
      </c>
      <c r="H724">
        <v>4</v>
      </c>
      <c r="I724" t="s">
        <v>188</v>
      </c>
      <c r="J724" t="s">
        <v>195</v>
      </c>
      <c r="K724" t="s">
        <v>208</v>
      </c>
      <c r="L724" t="s">
        <v>221</v>
      </c>
      <c r="M724" t="s">
        <v>49</v>
      </c>
      <c r="N724" t="s">
        <v>429</v>
      </c>
      <c r="O724" t="s">
        <v>116</v>
      </c>
      <c r="P724">
        <v>2.71</v>
      </c>
      <c r="Q724"/>
      <c r="R724"/>
      <c r="S724" t="s">
        <v>929</v>
      </c>
    </row>
    <row r="725" spans="1:19" hidden="1" x14ac:dyDescent="0.2">
      <c r="A725" s="162" t="str">
        <f>"FY"&amp;(YEAR(Table4_1[[#This Row],[Date]])-1)&amp;"/"&amp;(YEAR(Table4_1[[#This Row],[Date]])-2000)</f>
        <v>FY2023/24</v>
      </c>
      <c r="B725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5" s="162" t="str">
        <f>Table4_1[[#This Row],[Licensee]]&amp;" "&amp;Table4_1[[#This Row],[Licence]]</f>
        <v>Horizon Power EIRL2</v>
      </c>
      <c r="D725" s="162" t="str">
        <f t="shared" si="11"/>
        <v>FY2023/24_FC8diii_Horizon Power EIRL2</v>
      </c>
      <c r="E725" s="164">
        <f>IF(ISNUMBER(Table4_1[[#This Row],[Value]]),Table4_1[[#This Row],[Value]],IF(ISNUMBER(Table4_1[[#This Row],[$ Value]]),Table4_1[[#This Row],[$ Value]],Table4_1[[#This Row],[% Value]]))</f>
        <v>2.0445382460000001</v>
      </c>
      <c r="G725" s="238">
        <v>45473</v>
      </c>
      <c r="H725">
        <v>4</v>
      </c>
      <c r="I725" t="s">
        <v>188</v>
      </c>
      <c r="J725" t="s">
        <v>195</v>
      </c>
      <c r="K725" t="s">
        <v>208</v>
      </c>
      <c r="L725" t="s">
        <v>221</v>
      </c>
      <c r="M725" t="s">
        <v>49</v>
      </c>
      <c r="N725" t="s">
        <v>429</v>
      </c>
      <c r="O725" t="s">
        <v>116</v>
      </c>
      <c r="P725">
        <v>2.0445382460000001</v>
      </c>
      <c r="Q725"/>
      <c r="R725"/>
      <c r="S725" t="s">
        <v>929</v>
      </c>
    </row>
    <row r="726" spans="1:19" hidden="1" x14ac:dyDescent="0.2">
      <c r="A726" s="162" t="str">
        <f>"FY"&amp;(YEAR(Table4_1[[#This Row],[Date]])-1)&amp;"/"&amp;(YEAR(Table4_1[[#This Row],[Date]])-2000)</f>
        <v>FY2024/25</v>
      </c>
      <c r="B726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726" s="162" t="str">
        <f>Table4_1[[#This Row],[Licensee]]&amp;" "&amp;Table4_1[[#This Row],[Licence]]</f>
        <v>Horizon Power EIRL2</v>
      </c>
      <c r="D726" s="162" t="str">
        <f t="shared" si="11"/>
        <v>FY2024/25_FC8diii_Horizon Power EIRL2</v>
      </c>
      <c r="E726" s="164">
        <f>IF(ISNUMBER(Table4_1[[#This Row],[Value]]),Table4_1[[#This Row],[Value]],IF(ISNUMBER(Table4_1[[#This Row],[$ Value]]),Table4_1[[#This Row],[$ Value]],Table4_1[[#This Row],[% Value]]))</f>
        <v>1.6246663530000001</v>
      </c>
      <c r="G726" s="238">
        <v>45838</v>
      </c>
      <c r="H726">
        <v>4</v>
      </c>
      <c r="I726" t="s">
        <v>188</v>
      </c>
      <c r="J726" t="s">
        <v>195</v>
      </c>
      <c r="K726" t="s">
        <v>208</v>
      </c>
      <c r="L726" t="s">
        <v>221</v>
      </c>
      <c r="M726" t="s">
        <v>49</v>
      </c>
      <c r="N726" t="s">
        <v>429</v>
      </c>
      <c r="O726" t="s">
        <v>116</v>
      </c>
      <c r="P726">
        <v>1.6246663530000001</v>
      </c>
      <c r="Q726"/>
      <c r="R726"/>
      <c r="S726" t="s">
        <v>929</v>
      </c>
    </row>
    <row r="727" spans="1:19" hidden="1" x14ac:dyDescent="0.2">
      <c r="A727" s="162" t="str">
        <f>"FY"&amp;(YEAR(Table4_1[[#This Row],[Date]])-1)&amp;"/"&amp;(YEAR(Table4_1[[#This Row],[Date]])-2000)</f>
        <v>FY2013/14</v>
      </c>
      <c r="B727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27" s="162" t="str">
        <f>Table4_1[[#This Row],[Licensee]]&amp;" "&amp;Table4_1[[#This Row],[Licence]]</f>
        <v>Horizon Power EIRL2</v>
      </c>
      <c r="D727" s="162" t="str">
        <f t="shared" si="11"/>
        <v>FY2013/14_FC8eiii_Horizon Power EIRL2</v>
      </c>
      <c r="E727" s="164">
        <f>IF(ISNUMBER(Table4_1[[#This Row],[Value]]),Table4_1[[#This Row],[Value]],IF(ISNUMBER(Table4_1[[#This Row],[$ Value]]),Table4_1[[#This Row],[$ Value]],Table4_1[[#This Row],[% Value]]))</f>
        <v>5.13</v>
      </c>
      <c r="G727" s="238">
        <v>41820</v>
      </c>
      <c r="H727">
        <v>4</v>
      </c>
      <c r="I727" t="s">
        <v>188</v>
      </c>
      <c r="J727" t="s">
        <v>195</v>
      </c>
      <c r="K727" t="s">
        <v>208</v>
      </c>
      <c r="L727" t="s">
        <v>221</v>
      </c>
      <c r="M727" t="s">
        <v>50</v>
      </c>
      <c r="N727" t="s">
        <v>460</v>
      </c>
      <c r="O727" t="s">
        <v>116</v>
      </c>
      <c r="P727">
        <v>5.13</v>
      </c>
      <c r="Q727"/>
      <c r="R727"/>
      <c r="S727" t="s">
        <v>929</v>
      </c>
    </row>
    <row r="728" spans="1:19" hidden="1" x14ac:dyDescent="0.2">
      <c r="A728" s="162" t="str">
        <f>"FY"&amp;(YEAR(Table4_1[[#This Row],[Date]])-1)&amp;"/"&amp;(YEAR(Table4_1[[#This Row],[Date]])-2000)</f>
        <v>FY2014/15</v>
      </c>
      <c r="B728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28" s="162" t="str">
        <f>Table4_1[[#This Row],[Licensee]]&amp;" "&amp;Table4_1[[#This Row],[Licence]]</f>
        <v>Horizon Power EIRL2</v>
      </c>
      <c r="D728" s="162" t="str">
        <f t="shared" si="11"/>
        <v>FY2014/15_FC8eiii_Horizon Power EIRL2</v>
      </c>
      <c r="E728" s="164">
        <f>IF(ISNUMBER(Table4_1[[#This Row],[Value]]),Table4_1[[#This Row],[Value]],IF(ISNUMBER(Table4_1[[#This Row],[$ Value]]),Table4_1[[#This Row],[$ Value]],Table4_1[[#This Row],[% Value]]))</f>
        <v>6.45</v>
      </c>
      <c r="G728" s="238">
        <v>42185</v>
      </c>
      <c r="H728">
        <v>4</v>
      </c>
      <c r="I728" t="s">
        <v>188</v>
      </c>
      <c r="J728" t="s">
        <v>195</v>
      </c>
      <c r="K728" t="s">
        <v>208</v>
      </c>
      <c r="L728" t="s">
        <v>221</v>
      </c>
      <c r="M728" t="s">
        <v>50</v>
      </c>
      <c r="N728" t="s">
        <v>460</v>
      </c>
      <c r="O728" t="s">
        <v>116</v>
      </c>
      <c r="P728">
        <v>6.45</v>
      </c>
      <c r="Q728"/>
      <c r="R728"/>
      <c r="S728" t="s">
        <v>929</v>
      </c>
    </row>
    <row r="729" spans="1:19" hidden="1" x14ac:dyDescent="0.2">
      <c r="A729" s="162" t="str">
        <f>"FY"&amp;(YEAR(Table4_1[[#This Row],[Date]])-1)&amp;"/"&amp;(YEAR(Table4_1[[#This Row],[Date]])-2000)</f>
        <v>FY2015/16</v>
      </c>
      <c r="B729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29" s="162" t="str">
        <f>Table4_1[[#This Row],[Licensee]]&amp;" "&amp;Table4_1[[#This Row],[Licence]]</f>
        <v>Horizon Power EIRL2</v>
      </c>
      <c r="D729" s="162" t="str">
        <f t="shared" si="11"/>
        <v>FY2015/16_FC8eiii_Horizon Power EIRL2</v>
      </c>
      <c r="E729" s="164">
        <f>IF(ISNUMBER(Table4_1[[#This Row],[Value]]),Table4_1[[#This Row],[Value]],IF(ISNUMBER(Table4_1[[#This Row],[$ Value]]),Table4_1[[#This Row],[$ Value]],Table4_1[[#This Row],[% Value]]))</f>
        <v>7.79</v>
      </c>
      <c r="G729" s="238">
        <v>42551</v>
      </c>
      <c r="H729">
        <v>4</v>
      </c>
      <c r="I729" t="s">
        <v>188</v>
      </c>
      <c r="J729" t="s">
        <v>195</v>
      </c>
      <c r="K729" t="s">
        <v>208</v>
      </c>
      <c r="L729" t="s">
        <v>221</v>
      </c>
      <c r="M729" t="s">
        <v>50</v>
      </c>
      <c r="N729" t="s">
        <v>460</v>
      </c>
      <c r="O729" t="s">
        <v>116</v>
      </c>
      <c r="P729">
        <v>7.79</v>
      </c>
      <c r="Q729"/>
      <c r="R729"/>
      <c r="S729" t="s">
        <v>929</v>
      </c>
    </row>
    <row r="730" spans="1:19" hidden="1" x14ac:dyDescent="0.2">
      <c r="A730" s="162" t="str">
        <f>"FY"&amp;(YEAR(Table4_1[[#This Row],[Date]])-1)&amp;"/"&amp;(YEAR(Table4_1[[#This Row],[Date]])-2000)</f>
        <v>FY2016/17</v>
      </c>
      <c r="B730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0" s="162" t="str">
        <f>Table4_1[[#This Row],[Licensee]]&amp;" "&amp;Table4_1[[#This Row],[Licence]]</f>
        <v>Horizon Power EIRL2</v>
      </c>
      <c r="D730" s="162" t="str">
        <f t="shared" si="11"/>
        <v>FY2016/17_FC8eiii_Horizon Power EIRL2</v>
      </c>
      <c r="E730" s="164">
        <f>IF(ISNUMBER(Table4_1[[#This Row],[Value]]),Table4_1[[#This Row],[Value]],IF(ISNUMBER(Table4_1[[#This Row],[$ Value]]),Table4_1[[#This Row],[$ Value]],Table4_1[[#This Row],[% Value]]))</f>
        <v>7.07</v>
      </c>
      <c r="G730" s="238">
        <v>42916</v>
      </c>
      <c r="H730">
        <v>4</v>
      </c>
      <c r="I730" t="s">
        <v>188</v>
      </c>
      <c r="J730" t="s">
        <v>195</v>
      </c>
      <c r="K730" t="s">
        <v>208</v>
      </c>
      <c r="L730" t="s">
        <v>221</v>
      </c>
      <c r="M730" t="s">
        <v>50</v>
      </c>
      <c r="N730" t="s">
        <v>460</v>
      </c>
      <c r="O730" t="s">
        <v>116</v>
      </c>
      <c r="P730">
        <v>7.07</v>
      </c>
      <c r="Q730"/>
      <c r="R730"/>
      <c r="S730" t="s">
        <v>929</v>
      </c>
    </row>
    <row r="731" spans="1:19" hidden="1" x14ac:dyDescent="0.2">
      <c r="A731" s="162" t="str">
        <f>"FY"&amp;(YEAR(Table4_1[[#This Row],[Date]])-1)&amp;"/"&amp;(YEAR(Table4_1[[#This Row],[Date]])-2000)</f>
        <v>FY2017/18</v>
      </c>
      <c r="B731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1" s="162" t="str">
        <f>Table4_1[[#This Row],[Licensee]]&amp;" "&amp;Table4_1[[#This Row],[Licence]]</f>
        <v>Horizon Power EIRL2</v>
      </c>
      <c r="D731" s="162" t="str">
        <f t="shared" si="11"/>
        <v>FY2017/18_FC8eiii_Horizon Power EIRL2</v>
      </c>
      <c r="E731" s="164">
        <f>IF(ISNUMBER(Table4_1[[#This Row],[Value]]),Table4_1[[#This Row],[Value]],IF(ISNUMBER(Table4_1[[#This Row],[$ Value]]),Table4_1[[#This Row],[$ Value]],Table4_1[[#This Row],[% Value]]))</f>
        <v>5.1100000000000003</v>
      </c>
      <c r="G731" s="238">
        <v>43281</v>
      </c>
      <c r="H731">
        <v>4</v>
      </c>
      <c r="I731" t="s">
        <v>188</v>
      </c>
      <c r="J731" t="s">
        <v>195</v>
      </c>
      <c r="K731" t="s">
        <v>208</v>
      </c>
      <c r="L731" t="s">
        <v>221</v>
      </c>
      <c r="M731" t="s">
        <v>50</v>
      </c>
      <c r="N731" t="s">
        <v>460</v>
      </c>
      <c r="O731" t="s">
        <v>116</v>
      </c>
      <c r="P731">
        <v>5.1100000000000003</v>
      </c>
      <c r="Q731"/>
      <c r="R731"/>
      <c r="S731" t="s">
        <v>929</v>
      </c>
    </row>
    <row r="732" spans="1:19" hidden="1" x14ac:dyDescent="0.2">
      <c r="A732" s="162" t="str">
        <f>"FY"&amp;(YEAR(Table4_1[[#This Row],[Date]])-1)&amp;"/"&amp;(YEAR(Table4_1[[#This Row],[Date]])-2000)</f>
        <v>FY2018/19</v>
      </c>
      <c r="B732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2" s="162" t="str">
        <f>Table4_1[[#This Row],[Licensee]]&amp;" "&amp;Table4_1[[#This Row],[Licence]]</f>
        <v>Horizon Power EIRL2</v>
      </c>
      <c r="D732" s="162" t="str">
        <f t="shared" si="11"/>
        <v>FY2018/19_FC8eiii_Horizon Power EIRL2</v>
      </c>
      <c r="E732" s="164">
        <f>IF(ISNUMBER(Table4_1[[#This Row],[Value]]),Table4_1[[#This Row],[Value]],IF(ISNUMBER(Table4_1[[#This Row],[$ Value]]),Table4_1[[#This Row],[$ Value]],Table4_1[[#This Row],[% Value]]))</f>
        <v>6.46</v>
      </c>
      <c r="G732" s="238">
        <v>43646</v>
      </c>
      <c r="H732">
        <v>4</v>
      </c>
      <c r="I732" t="s">
        <v>188</v>
      </c>
      <c r="J732" t="s">
        <v>195</v>
      </c>
      <c r="K732" t="s">
        <v>208</v>
      </c>
      <c r="L732" t="s">
        <v>221</v>
      </c>
      <c r="M732" t="s">
        <v>50</v>
      </c>
      <c r="N732" t="s">
        <v>460</v>
      </c>
      <c r="O732" t="s">
        <v>116</v>
      </c>
      <c r="P732">
        <v>6.46</v>
      </c>
      <c r="Q732"/>
      <c r="R732"/>
      <c r="S732" t="s">
        <v>929</v>
      </c>
    </row>
    <row r="733" spans="1:19" hidden="1" x14ac:dyDescent="0.2">
      <c r="A733" s="162" t="str">
        <f>"FY"&amp;(YEAR(Table4_1[[#This Row],[Date]])-1)&amp;"/"&amp;(YEAR(Table4_1[[#This Row],[Date]])-2000)</f>
        <v>FY2019/20</v>
      </c>
      <c r="B733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3" s="162" t="str">
        <f>Table4_1[[#This Row],[Licensee]]&amp;" "&amp;Table4_1[[#This Row],[Licence]]</f>
        <v>Horizon Power EIRL2</v>
      </c>
      <c r="D733" s="162" t="str">
        <f t="shared" si="11"/>
        <v>FY2019/20_FC8eiii_Horizon Power EIRL2</v>
      </c>
      <c r="E733" s="164">
        <f>IF(ISNUMBER(Table4_1[[#This Row],[Value]]),Table4_1[[#This Row],[Value]],IF(ISNUMBER(Table4_1[[#This Row],[$ Value]]),Table4_1[[#This Row],[$ Value]],Table4_1[[#This Row],[% Value]]))</f>
        <v>8.68</v>
      </c>
      <c r="G733" s="238">
        <v>44012</v>
      </c>
      <c r="H733">
        <v>4</v>
      </c>
      <c r="I733" t="s">
        <v>188</v>
      </c>
      <c r="J733" t="s">
        <v>195</v>
      </c>
      <c r="K733" t="s">
        <v>208</v>
      </c>
      <c r="L733" t="s">
        <v>221</v>
      </c>
      <c r="M733" t="s">
        <v>50</v>
      </c>
      <c r="N733" t="s">
        <v>460</v>
      </c>
      <c r="O733" t="s">
        <v>116</v>
      </c>
      <c r="P733">
        <v>8.68</v>
      </c>
      <c r="Q733"/>
      <c r="R733"/>
      <c r="S733" t="s">
        <v>929</v>
      </c>
    </row>
    <row r="734" spans="1:19" hidden="1" x14ac:dyDescent="0.2">
      <c r="A734" s="162" t="str">
        <f>"FY"&amp;(YEAR(Table4_1[[#This Row],[Date]])-1)&amp;"/"&amp;(YEAR(Table4_1[[#This Row],[Date]])-2000)</f>
        <v>FY2020/21</v>
      </c>
      <c r="B734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4" s="162" t="str">
        <f>Table4_1[[#This Row],[Licensee]]&amp;" "&amp;Table4_1[[#This Row],[Licence]]</f>
        <v>Horizon Power EIRL2</v>
      </c>
      <c r="D734" s="162" t="str">
        <f t="shared" si="11"/>
        <v>FY2020/21_FC8eiii_Horizon Power EIRL2</v>
      </c>
      <c r="E734" s="164">
        <f>IF(ISNUMBER(Table4_1[[#This Row],[Value]]),Table4_1[[#This Row],[Value]],IF(ISNUMBER(Table4_1[[#This Row],[$ Value]]),Table4_1[[#This Row],[$ Value]],Table4_1[[#This Row],[% Value]]))</f>
        <v>2.99</v>
      </c>
      <c r="G734" s="238">
        <v>44377</v>
      </c>
      <c r="H734">
        <v>4</v>
      </c>
      <c r="I734" t="s">
        <v>188</v>
      </c>
      <c r="J734" t="s">
        <v>195</v>
      </c>
      <c r="K734" t="s">
        <v>208</v>
      </c>
      <c r="L734" t="s">
        <v>221</v>
      </c>
      <c r="M734" t="s">
        <v>50</v>
      </c>
      <c r="N734" t="s">
        <v>460</v>
      </c>
      <c r="O734" t="s">
        <v>116</v>
      </c>
      <c r="P734">
        <v>2.99</v>
      </c>
      <c r="Q734"/>
      <c r="R734"/>
      <c r="S734" t="s">
        <v>929</v>
      </c>
    </row>
    <row r="735" spans="1:19" hidden="1" x14ac:dyDescent="0.2">
      <c r="A735" s="162" t="str">
        <f>"FY"&amp;(YEAR(Table4_1[[#This Row],[Date]])-1)&amp;"/"&amp;(YEAR(Table4_1[[#This Row],[Date]])-2000)</f>
        <v>FY2021/22</v>
      </c>
      <c r="B735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5" s="162" t="str">
        <f>Table4_1[[#This Row],[Licensee]]&amp;" "&amp;Table4_1[[#This Row],[Licence]]</f>
        <v>Horizon Power EIRL2</v>
      </c>
      <c r="D735" s="162" t="str">
        <f t="shared" si="11"/>
        <v>FY2021/22_FC8eiii_Horizon Power EIRL2</v>
      </c>
      <c r="E735" s="164">
        <f>IF(ISNUMBER(Table4_1[[#This Row],[Value]]),Table4_1[[#This Row],[Value]],IF(ISNUMBER(Table4_1[[#This Row],[$ Value]]),Table4_1[[#This Row],[$ Value]],Table4_1[[#This Row],[% Value]]))</f>
        <v>7.89</v>
      </c>
      <c r="G735" s="238">
        <v>44742</v>
      </c>
      <c r="H735">
        <v>4</v>
      </c>
      <c r="I735" t="s">
        <v>188</v>
      </c>
      <c r="J735" t="s">
        <v>195</v>
      </c>
      <c r="K735" t="s">
        <v>208</v>
      </c>
      <c r="L735" t="s">
        <v>221</v>
      </c>
      <c r="M735" t="s">
        <v>50</v>
      </c>
      <c r="N735" t="s">
        <v>460</v>
      </c>
      <c r="O735" t="s">
        <v>116</v>
      </c>
      <c r="P735">
        <v>7.89</v>
      </c>
      <c r="Q735"/>
      <c r="R735"/>
      <c r="S735" t="s">
        <v>929</v>
      </c>
    </row>
    <row r="736" spans="1:19" hidden="1" x14ac:dyDescent="0.2">
      <c r="A736" s="162" t="str">
        <f>"FY"&amp;(YEAR(Table4_1[[#This Row],[Date]])-1)&amp;"/"&amp;(YEAR(Table4_1[[#This Row],[Date]])-2000)</f>
        <v>FY2022/23</v>
      </c>
      <c r="B736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6" s="162" t="str">
        <f>Table4_1[[#This Row],[Licensee]]&amp;" "&amp;Table4_1[[#This Row],[Licence]]</f>
        <v>Horizon Power EIRL2</v>
      </c>
      <c r="D736" s="162" t="str">
        <f t="shared" si="11"/>
        <v>FY2022/23_FC8eiii_Horizon Power EIRL2</v>
      </c>
      <c r="E736" s="164">
        <f>IF(ISNUMBER(Table4_1[[#This Row],[Value]]),Table4_1[[#This Row],[Value]],IF(ISNUMBER(Table4_1[[#This Row],[$ Value]]),Table4_1[[#This Row],[$ Value]],Table4_1[[#This Row],[% Value]]))</f>
        <v>11.6</v>
      </c>
      <c r="G736" s="238">
        <v>45107</v>
      </c>
      <c r="H736">
        <v>4</v>
      </c>
      <c r="I736" t="s">
        <v>188</v>
      </c>
      <c r="J736" t="s">
        <v>195</v>
      </c>
      <c r="K736" t="s">
        <v>208</v>
      </c>
      <c r="L736" t="s">
        <v>221</v>
      </c>
      <c r="M736" t="s">
        <v>50</v>
      </c>
      <c r="N736" t="s">
        <v>460</v>
      </c>
      <c r="O736" t="s">
        <v>116</v>
      </c>
      <c r="P736">
        <v>11.6</v>
      </c>
      <c r="Q736"/>
      <c r="R736"/>
      <c r="S736" t="s">
        <v>929</v>
      </c>
    </row>
    <row r="737" spans="1:19" hidden="1" x14ac:dyDescent="0.2">
      <c r="A737" s="162" t="str">
        <f>"FY"&amp;(YEAR(Table4_1[[#This Row],[Date]])-1)&amp;"/"&amp;(YEAR(Table4_1[[#This Row],[Date]])-2000)</f>
        <v>FY2023/24</v>
      </c>
      <c r="B737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7" s="162" t="str">
        <f>Table4_1[[#This Row],[Licensee]]&amp;" "&amp;Table4_1[[#This Row],[Licence]]</f>
        <v>Horizon Power EIRL2</v>
      </c>
      <c r="D737" s="162" t="str">
        <f t="shared" si="11"/>
        <v>FY2023/24_FC8eiii_Horizon Power EIRL2</v>
      </c>
      <c r="E737" s="164">
        <f>IF(ISNUMBER(Table4_1[[#This Row],[Value]]),Table4_1[[#This Row],[Value]],IF(ISNUMBER(Table4_1[[#This Row],[$ Value]]),Table4_1[[#This Row],[$ Value]],Table4_1[[#This Row],[% Value]]))</f>
        <v>5.3657957239999998</v>
      </c>
      <c r="G737" s="238">
        <v>45473</v>
      </c>
      <c r="H737">
        <v>4</v>
      </c>
      <c r="I737" t="s">
        <v>188</v>
      </c>
      <c r="J737" t="s">
        <v>195</v>
      </c>
      <c r="K737" t="s">
        <v>208</v>
      </c>
      <c r="L737" t="s">
        <v>221</v>
      </c>
      <c r="M737" t="s">
        <v>50</v>
      </c>
      <c r="N737" t="s">
        <v>460</v>
      </c>
      <c r="O737" t="s">
        <v>116</v>
      </c>
      <c r="P737">
        <v>5.3657957239999998</v>
      </c>
      <c r="Q737"/>
      <c r="R737"/>
      <c r="S737" t="s">
        <v>929</v>
      </c>
    </row>
    <row r="738" spans="1:19" hidden="1" x14ac:dyDescent="0.2">
      <c r="A738" s="162" t="str">
        <f>"FY"&amp;(YEAR(Table4_1[[#This Row],[Date]])-1)&amp;"/"&amp;(YEAR(Table4_1[[#This Row],[Date]])-2000)</f>
        <v>FY2024/25</v>
      </c>
      <c r="B738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738" s="162" t="str">
        <f>Table4_1[[#This Row],[Licensee]]&amp;" "&amp;Table4_1[[#This Row],[Licence]]</f>
        <v>Horizon Power EIRL2</v>
      </c>
      <c r="D738" s="162" t="str">
        <f t="shared" si="11"/>
        <v>FY2024/25_FC8eiii_Horizon Power EIRL2</v>
      </c>
      <c r="E738" s="164">
        <f>IF(ISNUMBER(Table4_1[[#This Row],[Value]]),Table4_1[[#This Row],[Value]],IF(ISNUMBER(Table4_1[[#This Row],[$ Value]]),Table4_1[[#This Row],[$ Value]],Table4_1[[#This Row],[% Value]]))</f>
        <v>3.864694471</v>
      </c>
      <c r="G738" s="238">
        <v>45838</v>
      </c>
      <c r="H738">
        <v>4</v>
      </c>
      <c r="I738" t="s">
        <v>188</v>
      </c>
      <c r="J738" t="s">
        <v>195</v>
      </c>
      <c r="K738" t="s">
        <v>208</v>
      </c>
      <c r="L738" t="s">
        <v>221</v>
      </c>
      <c r="M738" t="s">
        <v>50</v>
      </c>
      <c r="N738" t="s">
        <v>460</v>
      </c>
      <c r="O738" t="s">
        <v>116</v>
      </c>
      <c r="P738">
        <v>3.864694471</v>
      </c>
      <c r="Q738"/>
      <c r="R738"/>
      <c r="S738" t="s">
        <v>929</v>
      </c>
    </row>
    <row r="739" spans="1:19" hidden="1" x14ac:dyDescent="0.2">
      <c r="A739" s="162" t="str">
        <f>"FY"&amp;(YEAR(Table4_1[[#This Row],[Date]])-1)&amp;"/"&amp;(YEAR(Table4_1[[#This Row],[Date]])-2000)</f>
        <v>FY2013/14</v>
      </c>
      <c r="B739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39" s="162" t="str">
        <f>Table4_1[[#This Row],[Licensee]]&amp;" "&amp;Table4_1[[#This Row],[Licence]]</f>
        <v>Horizon Power EIRL2</v>
      </c>
      <c r="D739" s="162" t="str">
        <f t="shared" si="11"/>
        <v>FY2013/14_FC8iii_Horizon Power EIRL2</v>
      </c>
      <c r="E739" s="164">
        <f>IF(ISNUMBER(Table4_1[[#This Row],[Value]]),Table4_1[[#This Row],[Value]],IF(ISNUMBER(Table4_1[[#This Row],[$ Value]]),Table4_1[[#This Row],[$ Value]],Table4_1[[#This Row],[% Value]]))</f>
        <v>3.34</v>
      </c>
      <c r="G739" s="238">
        <v>41820</v>
      </c>
      <c r="H739">
        <v>4</v>
      </c>
      <c r="I739" t="s">
        <v>188</v>
      </c>
      <c r="J739" t="s">
        <v>195</v>
      </c>
      <c r="K739" t="s">
        <v>208</v>
      </c>
      <c r="L739" t="s">
        <v>221</v>
      </c>
      <c r="M739" t="s">
        <v>115</v>
      </c>
      <c r="N739" t="s">
        <v>222</v>
      </c>
      <c r="O739" t="s">
        <v>116</v>
      </c>
      <c r="P739">
        <v>3.34</v>
      </c>
      <c r="Q739"/>
      <c r="R739"/>
      <c r="S739" t="s">
        <v>929</v>
      </c>
    </row>
    <row r="740" spans="1:19" hidden="1" x14ac:dyDescent="0.2">
      <c r="A740" s="162" t="str">
        <f>"FY"&amp;(YEAR(Table4_1[[#This Row],[Date]])-1)&amp;"/"&amp;(YEAR(Table4_1[[#This Row],[Date]])-2000)</f>
        <v>FY2014/15</v>
      </c>
      <c r="B740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0" s="162" t="str">
        <f>Table4_1[[#This Row],[Licensee]]&amp;" "&amp;Table4_1[[#This Row],[Licence]]</f>
        <v>Horizon Power EIRL2</v>
      </c>
      <c r="D740" s="162" t="str">
        <f t="shared" si="11"/>
        <v>FY2014/15_FC8iii_Horizon Power EIRL2</v>
      </c>
      <c r="E740" s="164">
        <f>IF(ISNUMBER(Table4_1[[#This Row],[Value]]),Table4_1[[#This Row],[Value]],IF(ISNUMBER(Table4_1[[#This Row],[$ Value]]),Table4_1[[#This Row],[$ Value]],Table4_1[[#This Row],[% Value]]))</f>
        <v>2.73</v>
      </c>
      <c r="G740" s="238">
        <v>42185</v>
      </c>
      <c r="H740">
        <v>4</v>
      </c>
      <c r="I740" t="s">
        <v>188</v>
      </c>
      <c r="J740" t="s">
        <v>195</v>
      </c>
      <c r="K740" t="s">
        <v>208</v>
      </c>
      <c r="L740" t="s">
        <v>221</v>
      </c>
      <c r="M740" t="s">
        <v>115</v>
      </c>
      <c r="N740" t="s">
        <v>222</v>
      </c>
      <c r="O740" t="s">
        <v>116</v>
      </c>
      <c r="P740">
        <v>2.73</v>
      </c>
      <c r="Q740"/>
      <c r="R740"/>
      <c r="S740" t="s">
        <v>929</v>
      </c>
    </row>
    <row r="741" spans="1:19" hidden="1" x14ac:dyDescent="0.2">
      <c r="A741" s="162" t="str">
        <f>"FY"&amp;(YEAR(Table4_1[[#This Row],[Date]])-1)&amp;"/"&amp;(YEAR(Table4_1[[#This Row],[Date]])-2000)</f>
        <v>FY2015/16</v>
      </c>
      <c r="B741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1" s="162" t="str">
        <f>Table4_1[[#This Row],[Licensee]]&amp;" "&amp;Table4_1[[#This Row],[Licence]]</f>
        <v>Horizon Power EIRL2</v>
      </c>
      <c r="D741" s="162" t="str">
        <f t="shared" si="11"/>
        <v>FY2015/16_FC8iii_Horizon Power EIRL2</v>
      </c>
      <c r="E741" s="164">
        <f>IF(ISNUMBER(Table4_1[[#This Row],[Value]]),Table4_1[[#This Row],[Value]],IF(ISNUMBER(Table4_1[[#This Row],[$ Value]]),Table4_1[[#This Row],[$ Value]],Table4_1[[#This Row],[% Value]]))</f>
        <v>3.08</v>
      </c>
      <c r="G741" s="238">
        <v>42551</v>
      </c>
      <c r="H741">
        <v>4</v>
      </c>
      <c r="I741" t="s">
        <v>188</v>
      </c>
      <c r="J741" t="s">
        <v>195</v>
      </c>
      <c r="K741" t="s">
        <v>208</v>
      </c>
      <c r="L741" t="s">
        <v>221</v>
      </c>
      <c r="M741" t="s">
        <v>115</v>
      </c>
      <c r="N741" t="s">
        <v>222</v>
      </c>
      <c r="O741" t="s">
        <v>116</v>
      </c>
      <c r="P741">
        <v>3.08</v>
      </c>
      <c r="Q741"/>
      <c r="R741"/>
      <c r="S741" t="s">
        <v>929</v>
      </c>
    </row>
    <row r="742" spans="1:19" hidden="1" x14ac:dyDescent="0.2">
      <c r="A742" s="162" t="str">
        <f>"FY"&amp;(YEAR(Table4_1[[#This Row],[Date]])-1)&amp;"/"&amp;(YEAR(Table4_1[[#This Row],[Date]])-2000)</f>
        <v>FY2016/17</v>
      </c>
      <c r="B742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2" s="162" t="str">
        <f>Table4_1[[#This Row],[Licensee]]&amp;" "&amp;Table4_1[[#This Row],[Licence]]</f>
        <v>Horizon Power EIRL2</v>
      </c>
      <c r="D742" s="162" t="str">
        <f t="shared" si="11"/>
        <v>FY2016/17_FC8iii_Horizon Power EIRL2</v>
      </c>
      <c r="E742" s="164">
        <f>IF(ISNUMBER(Table4_1[[#This Row],[Value]]),Table4_1[[#This Row],[Value]],IF(ISNUMBER(Table4_1[[#This Row],[$ Value]]),Table4_1[[#This Row],[$ Value]],Table4_1[[#This Row],[% Value]]))</f>
        <v>2.11</v>
      </c>
      <c r="G742" s="238">
        <v>42916</v>
      </c>
      <c r="H742">
        <v>4</v>
      </c>
      <c r="I742" t="s">
        <v>188</v>
      </c>
      <c r="J742" t="s">
        <v>195</v>
      </c>
      <c r="K742" t="s">
        <v>208</v>
      </c>
      <c r="L742" t="s">
        <v>221</v>
      </c>
      <c r="M742" t="s">
        <v>115</v>
      </c>
      <c r="N742" t="s">
        <v>222</v>
      </c>
      <c r="O742" t="s">
        <v>116</v>
      </c>
      <c r="P742">
        <v>2.11</v>
      </c>
      <c r="Q742"/>
      <c r="R742"/>
      <c r="S742" t="s">
        <v>929</v>
      </c>
    </row>
    <row r="743" spans="1:19" hidden="1" x14ac:dyDescent="0.2">
      <c r="A743" s="162" t="str">
        <f>"FY"&amp;(YEAR(Table4_1[[#This Row],[Date]])-1)&amp;"/"&amp;(YEAR(Table4_1[[#This Row],[Date]])-2000)</f>
        <v>FY2017/18</v>
      </c>
      <c r="B743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3" s="162" t="str">
        <f>Table4_1[[#This Row],[Licensee]]&amp;" "&amp;Table4_1[[#This Row],[Licence]]</f>
        <v>Horizon Power EIRL2</v>
      </c>
      <c r="D743" s="162" t="str">
        <f t="shared" si="11"/>
        <v>FY2017/18_FC8iii_Horizon Power EIRL2</v>
      </c>
      <c r="E743" s="164">
        <f>IF(ISNUMBER(Table4_1[[#This Row],[Value]]),Table4_1[[#This Row],[Value]],IF(ISNUMBER(Table4_1[[#This Row],[$ Value]]),Table4_1[[#This Row],[$ Value]],Table4_1[[#This Row],[% Value]]))</f>
        <v>1.1100000000000001</v>
      </c>
      <c r="G743" s="238">
        <v>43281</v>
      </c>
      <c r="H743">
        <v>4</v>
      </c>
      <c r="I743" t="s">
        <v>188</v>
      </c>
      <c r="J743" t="s">
        <v>195</v>
      </c>
      <c r="K743" t="s">
        <v>208</v>
      </c>
      <c r="L743" t="s">
        <v>221</v>
      </c>
      <c r="M743" t="s">
        <v>115</v>
      </c>
      <c r="N743" t="s">
        <v>222</v>
      </c>
      <c r="O743" t="s">
        <v>116</v>
      </c>
      <c r="P743">
        <v>1.1100000000000001</v>
      </c>
      <c r="Q743"/>
      <c r="R743"/>
      <c r="S743" t="s">
        <v>929</v>
      </c>
    </row>
    <row r="744" spans="1:19" hidden="1" x14ac:dyDescent="0.2">
      <c r="A744" s="162" t="str">
        <f>"FY"&amp;(YEAR(Table4_1[[#This Row],[Date]])-1)&amp;"/"&amp;(YEAR(Table4_1[[#This Row],[Date]])-2000)</f>
        <v>FY2018/19</v>
      </c>
      <c r="B744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4" s="162" t="str">
        <f>Table4_1[[#This Row],[Licensee]]&amp;" "&amp;Table4_1[[#This Row],[Licence]]</f>
        <v>Horizon Power EIRL2</v>
      </c>
      <c r="D744" s="162" t="str">
        <f t="shared" si="11"/>
        <v>FY2018/19_FC8iii_Horizon Power EIRL2</v>
      </c>
      <c r="E744" s="164">
        <f>IF(ISNUMBER(Table4_1[[#This Row],[Value]]),Table4_1[[#This Row],[Value]],IF(ISNUMBER(Table4_1[[#This Row],[$ Value]]),Table4_1[[#This Row],[$ Value]],Table4_1[[#This Row],[% Value]]))</f>
        <v>1.7</v>
      </c>
      <c r="G744" s="238">
        <v>43646</v>
      </c>
      <c r="H744">
        <v>4</v>
      </c>
      <c r="I744" t="s">
        <v>188</v>
      </c>
      <c r="J744" t="s">
        <v>195</v>
      </c>
      <c r="K744" t="s">
        <v>208</v>
      </c>
      <c r="L744" t="s">
        <v>221</v>
      </c>
      <c r="M744" t="s">
        <v>115</v>
      </c>
      <c r="N744" t="s">
        <v>222</v>
      </c>
      <c r="O744" t="s">
        <v>116</v>
      </c>
      <c r="P744">
        <v>1.7</v>
      </c>
      <c r="Q744"/>
      <c r="R744"/>
      <c r="S744" t="s">
        <v>929</v>
      </c>
    </row>
    <row r="745" spans="1:19" hidden="1" x14ac:dyDescent="0.2">
      <c r="A745" s="162" t="str">
        <f>"FY"&amp;(YEAR(Table4_1[[#This Row],[Date]])-1)&amp;"/"&amp;(YEAR(Table4_1[[#This Row],[Date]])-2000)</f>
        <v>FY2019/20</v>
      </c>
      <c r="B745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5" s="162" t="str">
        <f>Table4_1[[#This Row],[Licensee]]&amp;" "&amp;Table4_1[[#This Row],[Licence]]</f>
        <v>Horizon Power EIRL2</v>
      </c>
      <c r="D745" s="162" t="str">
        <f t="shared" si="11"/>
        <v>FY2019/20_FC8iii_Horizon Power EIRL2</v>
      </c>
      <c r="E745" s="164">
        <f>IF(ISNUMBER(Table4_1[[#This Row],[Value]]),Table4_1[[#This Row],[Value]],IF(ISNUMBER(Table4_1[[#This Row],[$ Value]]),Table4_1[[#This Row],[$ Value]],Table4_1[[#This Row],[% Value]]))</f>
        <v>1.96</v>
      </c>
      <c r="G745" s="238">
        <v>44012</v>
      </c>
      <c r="H745">
        <v>4</v>
      </c>
      <c r="I745" t="s">
        <v>188</v>
      </c>
      <c r="J745" t="s">
        <v>195</v>
      </c>
      <c r="K745" t="s">
        <v>208</v>
      </c>
      <c r="L745" t="s">
        <v>221</v>
      </c>
      <c r="M745" t="s">
        <v>115</v>
      </c>
      <c r="N745" t="s">
        <v>222</v>
      </c>
      <c r="O745" t="s">
        <v>116</v>
      </c>
      <c r="P745">
        <v>1.96</v>
      </c>
      <c r="Q745"/>
      <c r="R745"/>
      <c r="S745" t="s">
        <v>929</v>
      </c>
    </row>
    <row r="746" spans="1:19" hidden="1" x14ac:dyDescent="0.2">
      <c r="A746" s="162" t="str">
        <f>"FY"&amp;(YEAR(Table4_1[[#This Row],[Date]])-1)&amp;"/"&amp;(YEAR(Table4_1[[#This Row],[Date]])-2000)</f>
        <v>FY2020/21</v>
      </c>
      <c r="B746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6" s="162" t="str">
        <f>Table4_1[[#This Row],[Licensee]]&amp;" "&amp;Table4_1[[#This Row],[Licence]]</f>
        <v>Horizon Power EIRL2</v>
      </c>
      <c r="D746" s="162" t="str">
        <f t="shared" si="11"/>
        <v>FY2020/21_FC8iii_Horizon Power EIRL2</v>
      </c>
      <c r="E746" s="164">
        <f>IF(ISNUMBER(Table4_1[[#This Row],[Value]]),Table4_1[[#This Row],[Value]],IF(ISNUMBER(Table4_1[[#This Row],[$ Value]]),Table4_1[[#This Row],[$ Value]],Table4_1[[#This Row],[% Value]]))</f>
        <v>1.8</v>
      </c>
      <c r="G746" s="238">
        <v>44377</v>
      </c>
      <c r="H746">
        <v>4</v>
      </c>
      <c r="I746" t="s">
        <v>188</v>
      </c>
      <c r="J746" t="s">
        <v>195</v>
      </c>
      <c r="K746" t="s">
        <v>208</v>
      </c>
      <c r="L746" t="s">
        <v>221</v>
      </c>
      <c r="M746" t="s">
        <v>115</v>
      </c>
      <c r="N746" t="s">
        <v>222</v>
      </c>
      <c r="O746" t="s">
        <v>116</v>
      </c>
      <c r="P746">
        <v>1.8</v>
      </c>
      <c r="Q746"/>
      <c r="R746"/>
      <c r="S746" t="s">
        <v>929</v>
      </c>
    </row>
    <row r="747" spans="1:19" hidden="1" x14ac:dyDescent="0.2">
      <c r="A747" s="162" t="str">
        <f>"FY"&amp;(YEAR(Table4_1[[#This Row],[Date]])-1)&amp;"/"&amp;(YEAR(Table4_1[[#This Row],[Date]])-2000)</f>
        <v>FY2021/22</v>
      </c>
      <c r="B747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7" s="162" t="str">
        <f>Table4_1[[#This Row],[Licensee]]&amp;" "&amp;Table4_1[[#This Row],[Licence]]</f>
        <v>Horizon Power EIRL2</v>
      </c>
      <c r="D747" s="162" t="str">
        <f t="shared" si="11"/>
        <v>FY2021/22_FC8iii_Horizon Power EIRL2</v>
      </c>
      <c r="E747" s="164">
        <f>IF(ISNUMBER(Table4_1[[#This Row],[Value]]),Table4_1[[#This Row],[Value]],IF(ISNUMBER(Table4_1[[#This Row],[$ Value]]),Table4_1[[#This Row],[$ Value]],Table4_1[[#This Row],[% Value]]))</f>
        <v>2.11</v>
      </c>
      <c r="G747" s="238">
        <v>44742</v>
      </c>
      <c r="H747">
        <v>4</v>
      </c>
      <c r="I747" t="s">
        <v>188</v>
      </c>
      <c r="J747" t="s">
        <v>195</v>
      </c>
      <c r="K747" t="s">
        <v>208</v>
      </c>
      <c r="L747" t="s">
        <v>221</v>
      </c>
      <c r="M747" t="s">
        <v>115</v>
      </c>
      <c r="N747" t="s">
        <v>222</v>
      </c>
      <c r="O747" t="s">
        <v>116</v>
      </c>
      <c r="P747">
        <v>2.11</v>
      </c>
      <c r="Q747"/>
      <c r="R747"/>
      <c r="S747" t="s">
        <v>929</v>
      </c>
    </row>
    <row r="748" spans="1:19" hidden="1" x14ac:dyDescent="0.2">
      <c r="A748" s="162" t="str">
        <f>"FY"&amp;(YEAR(Table4_1[[#This Row],[Date]])-1)&amp;"/"&amp;(YEAR(Table4_1[[#This Row],[Date]])-2000)</f>
        <v>FY2022/23</v>
      </c>
      <c r="B748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8" s="162" t="str">
        <f>Table4_1[[#This Row],[Licensee]]&amp;" "&amp;Table4_1[[#This Row],[Licence]]</f>
        <v>Horizon Power EIRL2</v>
      </c>
      <c r="D748" s="162" t="str">
        <f t="shared" si="11"/>
        <v>FY2022/23_FC8iii_Horizon Power EIRL2</v>
      </c>
      <c r="E748" s="164">
        <f>IF(ISNUMBER(Table4_1[[#This Row],[Value]]),Table4_1[[#This Row],[Value]],IF(ISNUMBER(Table4_1[[#This Row],[$ Value]]),Table4_1[[#This Row],[$ Value]],Table4_1[[#This Row],[% Value]]))</f>
        <v>2.84</v>
      </c>
      <c r="G748" s="238">
        <v>45107</v>
      </c>
      <c r="H748">
        <v>4</v>
      </c>
      <c r="I748" t="s">
        <v>188</v>
      </c>
      <c r="J748" t="s">
        <v>195</v>
      </c>
      <c r="K748" t="s">
        <v>208</v>
      </c>
      <c r="L748" t="s">
        <v>221</v>
      </c>
      <c r="M748" t="s">
        <v>115</v>
      </c>
      <c r="N748" t="s">
        <v>222</v>
      </c>
      <c r="O748" t="s">
        <v>116</v>
      </c>
      <c r="P748">
        <v>2.84</v>
      </c>
      <c r="Q748"/>
      <c r="R748"/>
      <c r="S748" t="s">
        <v>929</v>
      </c>
    </row>
    <row r="749" spans="1:19" hidden="1" x14ac:dyDescent="0.2">
      <c r="A749" s="162" t="str">
        <f>"FY"&amp;(YEAR(Table4_1[[#This Row],[Date]])-1)&amp;"/"&amp;(YEAR(Table4_1[[#This Row],[Date]])-2000)</f>
        <v>FY2023/24</v>
      </c>
      <c r="B749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49" s="162" t="str">
        <f>Table4_1[[#This Row],[Licensee]]&amp;" "&amp;Table4_1[[#This Row],[Licence]]</f>
        <v>Horizon Power EIRL2</v>
      </c>
      <c r="D749" s="162" t="str">
        <f t="shared" si="11"/>
        <v>FY2023/24_FC8iii_Horizon Power EIRL2</v>
      </c>
      <c r="E749" s="164">
        <f>IF(ISNUMBER(Table4_1[[#This Row],[Value]]),Table4_1[[#This Row],[Value]],IF(ISNUMBER(Table4_1[[#This Row],[$ Value]]),Table4_1[[#This Row],[$ Value]],Table4_1[[#This Row],[% Value]]))</f>
        <v>2.1579458269999998</v>
      </c>
      <c r="G749" s="238">
        <v>45473</v>
      </c>
      <c r="H749">
        <v>4</v>
      </c>
      <c r="I749" t="s">
        <v>188</v>
      </c>
      <c r="J749" t="s">
        <v>195</v>
      </c>
      <c r="K749" t="s">
        <v>208</v>
      </c>
      <c r="L749" t="s">
        <v>221</v>
      </c>
      <c r="M749" t="s">
        <v>115</v>
      </c>
      <c r="N749" t="s">
        <v>222</v>
      </c>
      <c r="O749" t="s">
        <v>116</v>
      </c>
      <c r="P749">
        <v>2.1579458269999998</v>
      </c>
      <c r="Q749"/>
      <c r="R749"/>
      <c r="S749" t="s">
        <v>929</v>
      </c>
    </row>
    <row r="750" spans="1:19" hidden="1" x14ac:dyDescent="0.2">
      <c r="A750" s="162" t="str">
        <f>"FY"&amp;(YEAR(Table4_1[[#This Row],[Date]])-1)&amp;"/"&amp;(YEAR(Table4_1[[#This Row],[Date]])-2000)</f>
        <v>FY2024/25</v>
      </c>
      <c r="B750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750" s="162" t="str">
        <f>Table4_1[[#This Row],[Licensee]]&amp;" "&amp;Table4_1[[#This Row],[Licence]]</f>
        <v>Horizon Power EIRL2</v>
      </c>
      <c r="D750" s="162" t="str">
        <f t="shared" si="11"/>
        <v>FY2024/25_FC8iii_Horizon Power EIRL2</v>
      </c>
      <c r="E750" s="164">
        <f>IF(ISNUMBER(Table4_1[[#This Row],[Value]]),Table4_1[[#This Row],[Value]],IF(ISNUMBER(Table4_1[[#This Row],[$ Value]]),Table4_1[[#This Row],[$ Value]],Table4_1[[#This Row],[% Value]]))</f>
        <v>1.7106002069999999</v>
      </c>
      <c r="G750" s="238">
        <v>45838</v>
      </c>
      <c r="H750">
        <v>4</v>
      </c>
      <c r="I750" t="s">
        <v>188</v>
      </c>
      <c r="J750" t="s">
        <v>195</v>
      </c>
      <c r="K750" t="s">
        <v>208</v>
      </c>
      <c r="L750" t="s">
        <v>221</v>
      </c>
      <c r="M750" t="s">
        <v>115</v>
      </c>
      <c r="N750" t="s">
        <v>222</v>
      </c>
      <c r="O750" t="s">
        <v>116</v>
      </c>
      <c r="P750">
        <v>1.7106002069999999</v>
      </c>
      <c r="Q750"/>
      <c r="R750"/>
      <c r="S750" t="s">
        <v>929</v>
      </c>
    </row>
    <row r="751" spans="1:19" hidden="1" x14ac:dyDescent="0.2">
      <c r="A751" s="162" t="str">
        <f>"FY"&amp;(YEAR(Table4_1[[#This Row],[Date]])-1)&amp;"/"&amp;(YEAR(Table4_1[[#This Row],[Date]])-2000)</f>
        <v>FY2023/24</v>
      </c>
      <c r="B751" s="162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751" s="162" t="str">
        <f>Table4_1[[#This Row],[Licensee]]&amp;" "&amp;Table4_1[[#This Row],[Licence]]</f>
        <v>Horizon Power EIRL2</v>
      </c>
      <c r="D751" s="162" t="str">
        <f t="shared" si="11"/>
        <v>FY2023/24_FC9_Horizon Power EIRL2</v>
      </c>
      <c r="E751" s="164">
        <f>IF(ISNUMBER(Table4_1[[#This Row],[Value]]),Table4_1[[#This Row],[Value]],IF(ISNUMBER(Table4_1[[#This Row],[$ Value]]),Table4_1[[#This Row],[$ Value]],Table4_1[[#This Row],[% Value]]))</f>
        <v>79.382282099999998</v>
      </c>
      <c r="G751" s="238">
        <v>45473</v>
      </c>
      <c r="H751">
        <v>4</v>
      </c>
      <c r="I751" t="s">
        <v>188</v>
      </c>
      <c r="J751" t="s">
        <v>195</v>
      </c>
      <c r="K751" t="s">
        <v>208</v>
      </c>
      <c r="L751" t="s">
        <v>244</v>
      </c>
      <c r="M751" t="s">
        <v>115</v>
      </c>
      <c r="N751" t="s">
        <v>245</v>
      </c>
      <c r="O751" t="s">
        <v>117</v>
      </c>
      <c r="P751">
        <v>79.382282099999998</v>
      </c>
      <c r="Q751"/>
      <c r="R751"/>
      <c r="S751" t="s">
        <v>929</v>
      </c>
    </row>
    <row r="752" spans="1:19" hidden="1" x14ac:dyDescent="0.2">
      <c r="A752" s="162" t="str">
        <f>"FY"&amp;(YEAR(Table4_1[[#This Row],[Date]])-1)&amp;"/"&amp;(YEAR(Table4_1[[#This Row],[Date]])-2000)</f>
        <v>FY2024/25</v>
      </c>
      <c r="B752" s="162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752" s="162" t="str">
        <f>Table4_1[[#This Row],[Licensee]]&amp;" "&amp;Table4_1[[#This Row],[Licence]]</f>
        <v>Horizon Power EIRL2</v>
      </c>
      <c r="D752" s="162" t="str">
        <f t="shared" si="11"/>
        <v>FY2024/25_FC9_Horizon Power EIRL2</v>
      </c>
      <c r="E752" s="164">
        <f>IF(ISNUMBER(Table4_1[[#This Row],[Value]]),Table4_1[[#This Row],[Value]],IF(ISNUMBER(Table4_1[[#This Row],[$ Value]]),Table4_1[[#This Row],[$ Value]],Table4_1[[#This Row],[% Value]]))</f>
        <v>87.545440880000001</v>
      </c>
      <c r="G752" s="238">
        <v>45838</v>
      </c>
      <c r="H752">
        <v>4</v>
      </c>
      <c r="I752" t="s">
        <v>188</v>
      </c>
      <c r="J752" t="s">
        <v>195</v>
      </c>
      <c r="K752" t="s">
        <v>208</v>
      </c>
      <c r="L752" t="s">
        <v>244</v>
      </c>
      <c r="M752" t="s">
        <v>115</v>
      </c>
      <c r="N752" t="s">
        <v>245</v>
      </c>
      <c r="O752" t="s">
        <v>117</v>
      </c>
      <c r="P752">
        <v>87.545440880000001</v>
      </c>
      <c r="Q752"/>
      <c r="R752"/>
      <c r="S752" t="s">
        <v>929</v>
      </c>
    </row>
    <row r="753" spans="1:19" hidden="1" x14ac:dyDescent="0.2">
      <c r="A753" s="162" t="str">
        <f>"FY"&amp;(YEAR(Table4_1[[#This Row],[Date]])-1)&amp;"/"&amp;(YEAR(Table4_1[[#This Row],[Date]])-2000)</f>
        <v>FY2023/24</v>
      </c>
      <c r="B753" s="162" t="str">
        <f>VLOOKUP(Table4_1[[#This Row],[Energy]]&amp;Table4_1[[#This Row],[Indicator category]]&amp;Table4_1[[#This Row],[Indicator subcategory]]&amp;Table4_1[[#This Row],[Indicator]]&amp;Table4_1[[#This Row],[ID]],newID,2,FALSE)</f>
        <v>FC9b</v>
      </c>
      <c r="C753" s="162" t="str">
        <f>Table4_1[[#This Row],[Licensee]]&amp;" "&amp;Table4_1[[#This Row],[Licence]]</f>
        <v>Horizon Power EIRL2</v>
      </c>
      <c r="D753" s="162" t="str">
        <f t="shared" si="11"/>
        <v>FY2023/24_FC9b_Horizon Power EIRL2</v>
      </c>
      <c r="E753" s="164">
        <f>IF(ISNUMBER(Table4_1[[#This Row],[Value]]),Table4_1[[#This Row],[Value]],IF(ISNUMBER(Table4_1[[#This Row],[$ Value]]),Table4_1[[#This Row],[$ Value]],Table4_1[[#This Row],[% Value]]))</f>
        <v>0</v>
      </c>
      <c r="G753" s="238">
        <v>45473</v>
      </c>
      <c r="H753">
        <v>4</v>
      </c>
      <c r="I753" t="s">
        <v>188</v>
      </c>
      <c r="J753" t="s">
        <v>195</v>
      </c>
      <c r="K753" t="s">
        <v>208</v>
      </c>
      <c r="L753" t="s">
        <v>244</v>
      </c>
      <c r="M753" t="s">
        <v>47</v>
      </c>
      <c r="N753" t="s">
        <v>462</v>
      </c>
      <c r="O753" t="s">
        <v>117</v>
      </c>
      <c r="P753"/>
      <c r="Q753"/>
      <c r="R753"/>
      <c r="S753" t="s">
        <v>929</v>
      </c>
    </row>
    <row r="754" spans="1:19" hidden="1" x14ac:dyDescent="0.2">
      <c r="A754" s="162" t="str">
        <f>"FY"&amp;(YEAR(Table4_1[[#This Row],[Date]])-1)&amp;"/"&amp;(YEAR(Table4_1[[#This Row],[Date]])-2000)</f>
        <v>FY2023/24</v>
      </c>
      <c r="B754" s="162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754" s="162" t="str">
        <f>Table4_1[[#This Row],[Licensee]]&amp;" "&amp;Table4_1[[#This Row],[Licence]]</f>
        <v>Horizon Power EIRL2</v>
      </c>
      <c r="D754" s="162" t="str">
        <f t="shared" si="11"/>
        <v>FY2023/24_FC9c_Horizon Power EIRL2</v>
      </c>
      <c r="E754" s="164">
        <f>IF(ISNUMBER(Table4_1[[#This Row],[Value]]),Table4_1[[#This Row],[Value]],IF(ISNUMBER(Table4_1[[#This Row],[$ Value]]),Table4_1[[#This Row],[$ Value]],Table4_1[[#This Row],[% Value]]))</f>
        <v>501.02523869999999</v>
      </c>
      <c r="G754" s="238">
        <v>45473</v>
      </c>
      <c r="H754">
        <v>4</v>
      </c>
      <c r="I754" t="s">
        <v>188</v>
      </c>
      <c r="J754" t="s">
        <v>195</v>
      </c>
      <c r="K754" t="s">
        <v>208</v>
      </c>
      <c r="L754" t="s">
        <v>244</v>
      </c>
      <c r="M754" t="s">
        <v>48</v>
      </c>
      <c r="N754" t="s">
        <v>355</v>
      </c>
      <c r="O754" t="s">
        <v>117</v>
      </c>
      <c r="P754">
        <v>501.02523869999999</v>
      </c>
      <c r="Q754"/>
      <c r="R754"/>
      <c r="S754" t="s">
        <v>929</v>
      </c>
    </row>
    <row r="755" spans="1:19" hidden="1" x14ac:dyDescent="0.2">
      <c r="A755" s="162" t="str">
        <f>"FY"&amp;(YEAR(Table4_1[[#This Row],[Date]])-1)&amp;"/"&amp;(YEAR(Table4_1[[#This Row],[Date]])-2000)</f>
        <v>FY2024/25</v>
      </c>
      <c r="B755" s="162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755" s="162" t="str">
        <f>Table4_1[[#This Row],[Licensee]]&amp;" "&amp;Table4_1[[#This Row],[Licence]]</f>
        <v>Horizon Power EIRL2</v>
      </c>
      <c r="D755" s="162" t="str">
        <f t="shared" si="11"/>
        <v>FY2024/25_FC9c_Horizon Power EIRL2</v>
      </c>
      <c r="E755" s="164">
        <f>IF(ISNUMBER(Table4_1[[#This Row],[Value]]),Table4_1[[#This Row],[Value]],IF(ISNUMBER(Table4_1[[#This Row],[$ Value]]),Table4_1[[#This Row],[$ Value]],Table4_1[[#This Row],[% Value]]))</f>
        <v>480.09125</v>
      </c>
      <c r="G755" s="238">
        <v>45838</v>
      </c>
      <c r="H755">
        <v>4</v>
      </c>
      <c r="I755" t="s">
        <v>188</v>
      </c>
      <c r="J755" t="s">
        <v>195</v>
      </c>
      <c r="K755" t="s">
        <v>208</v>
      </c>
      <c r="L755" t="s">
        <v>244</v>
      </c>
      <c r="M755" t="s">
        <v>48</v>
      </c>
      <c r="N755" t="s">
        <v>355</v>
      </c>
      <c r="O755" t="s">
        <v>117</v>
      </c>
      <c r="P755">
        <v>480.09125</v>
      </c>
      <c r="Q755"/>
      <c r="R755"/>
      <c r="S755" t="s">
        <v>929</v>
      </c>
    </row>
    <row r="756" spans="1:19" hidden="1" x14ac:dyDescent="0.2">
      <c r="A756" s="162" t="str">
        <f>"FY"&amp;(YEAR(Table4_1[[#This Row],[Date]])-1)&amp;"/"&amp;(YEAR(Table4_1[[#This Row],[Date]])-2000)</f>
        <v>FY2023/24</v>
      </c>
      <c r="B756" s="162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756" s="162" t="str">
        <f>Table4_1[[#This Row],[Licensee]]&amp;" "&amp;Table4_1[[#This Row],[Licence]]</f>
        <v>Horizon Power EIRL2</v>
      </c>
      <c r="D756" s="162" t="str">
        <f t="shared" si="11"/>
        <v>FY2023/24_FC9d_Horizon Power EIRL2</v>
      </c>
      <c r="E756" s="164">
        <f>IF(ISNUMBER(Table4_1[[#This Row],[Value]]),Table4_1[[#This Row],[Value]],IF(ISNUMBER(Table4_1[[#This Row],[$ Value]]),Table4_1[[#This Row],[$ Value]],Table4_1[[#This Row],[% Value]]))</f>
        <v>68.124843100000007</v>
      </c>
      <c r="G756" s="238">
        <v>45473</v>
      </c>
      <c r="H756">
        <v>4</v>
      </c>
      <c r="I756" t="s">
        <v>188</v>
      </c>
      <c r="J756" t="s">
        <v>195</v>
      </c>
      <c r="K756" t="s">
        <v>208</v>
      </c>
      <c r="L756" t="s">
        <v>244</v>
      </c>
      <c r="M756" t="s">
        <v>49</v>
      </c>
      <c r="N756" t="s">
        <v>442</v>
      </c>
      <c r="O756" t="s">
        <v>117</v>
      </c>
      <c r="P756">
        <v>68.124843100000007</v>
      </c>
      <c r="Q756"/>
      <c r="R756"/>
      <c r="S756" t="s">
        <v>929</v>
      </c>
    </row>
    <row r="757" spans="1:19" hidden="1" x14ac:dyDescent="0.2">
      <c r="A757" s="162" t="str">
        <f>"FY"&amp;(YEAR(Table4_1[[#This Row],[Date]])-1)&amp;"/"&amp;(YEAR(Table4_1[[#This Row],[Date]])-2000)</f>
        <v>FY2024/25</v>
      </c>
      <c r="B757" s="162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757" s="162" t="str">
        <f>Table4_1[[#This Row],[Licensee]]&amp;" "&amp;Table4_1[[#This Row],[Licence]]</f>
        <v>Horizon Power EIRL2</v>
      </c>
      <c r="D757" s="162" t="str">
        <f t="shared" si="11"/>
        <v>FY2024/25_FC9d_Horizon Power EIRL2</v>
      </c>
      <c r="E757" s="164">
        <f>IF(ISNUMBER(Table4_1[[#This Row],[Value]]),Table4_1[[#This Row],[Value]],IF(ISNUMBER(Table4_1[[#This Row],[$ Value]]),Table4_1[[#This Row],[$ Value]],Table4_1[[#This Row],[% Value]]))</f>
        <v>82.751274240000001</v>
      </c>
      <c r="G757" s="238">
        <v>45838</v>
      </c>
      <c r="H757">
        <v>4</v>
      </c>
      <c r="I757" t="s">
        <v>188</v>
      </c>
      <c r="J757" t="s">
        <v>195</v>
      </c>
      <c r="K757" t="s">
        <v>208</v>
      </c>
      <c r="L757" t="s">
        <v>244</v>
      </c>
      <c r="M757" t="s">
        <v>49</v>
      </c>
      <c r="N757" t="s">
        <v>442</v>
      </c>
      <c r="O757" t="s">
        <v>117</v>
      </c>
      <c r="P757">
        <v>82.751274240000001</v>
      </c>
      <c r="Q757"/>
      <c r="R757"/>
      <c r="S757" t="s">
        <v>929</v>
      </c>
    </row>
    <row r="758" spans="1:19" hidden="1" x14ac:dyDescent="0.2">
      <c r="A758" s="162" t="str">
        <f>"FY"&amp;(YEAR(Table4_1[[#This Row],[Date]])-1)&amp;"/"&amp;(YEAR(Table4_1[[#This Row],[Date]])-2000)</f>
        <v>FY2023/24</v>
      </c>
      <c r="B758" s="162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758" s="162" t="str">
        <f>Table4_1[[#This Row],[Licensee]]&amp;" "&amp;Table4_1[[#This Row],[Licence]]</f>
        <v>Horizon Power EIRL2</v>
      </c>
      <c r="D758" s="162" t="str">
        <f t="shared" si="11"/>
        <v>FY2023/24_FC9e_Horizon Power EIRL2</v>
      </c>
      <c r="E758" s="164">
        <f>IF(ISNUMBER(Table4_1[[#This Row],[Value]]),Table4_1[[#This Row],[Value]],IF(ISNUMBER(Table4_1[[#This Row],[$ Value]]),Table4_1[[#This Row],[$ Value]],Table4_1[[#This Row],[% Value]]))</f>
        <v>158.3456008</v>
      </c>
      <c r="G758" s="238">
        <v>45473</v>
      </c>
      <c r="H758">
        <v>4</v>
      </c>
      <c r="I758" t="s">
        <v>188</v>
      </c>
      <c r="J758" t="s">
        <v>195</v>
      </c>
      <c r="K758" t="s">
        <v>208</v>
      </c>
      <c r="L758" t="s">
        <v>244</v>
      </c>
      <c r="M758" t="s">
        <v>50</v>
      </c>
      <c r="N758" t="s">
        <v>463</v>
      </c>
      <c r="O758" t="s">
        <v>117</v>
      </c>
      <c r="P758">
        <v>158.3456008</v>
      </c>
      <c r="Q758"/>
      <c r="R758"/>
      <c r="S758" t="s">
        <v>929</v>
      </c>
    </row>
    <row r="759" spans="1:19" hidden="1" x14ac:dyDescent="0.2">
      <c r="A759" s="162" t="str">
        <f>"FY"&amp;(YEAR(Table4_1[[#This Row],[Date]])-1)&amp;"/"&amp;(YEAR(Table4_1[[#This Row],[Date]])-2000)</f>
        <v>FY2024/25</v>
      </c>
      <c r="B759" s="162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759" s="162" t="str">
        <f>Table4_1[[#This Row],[Licensee]]&amp;" "&amp;Table4_1[[#This Row],[Licence]]</f>
        <v>Horizon Power EIRL2</v>
      </c>
      <c r="D759" s="162" t="str">
        <f t="shared" si="11"/>
        <v>FY2024/25_FC9e_Horizon Power EIRL2</v>
      </c>
      <c r="E759" s="164">
        <f>IF(ISNUMBER(Table4_1[[#This Row],[Value]]),Table4_1[[#This Row],[Value]],IF(ISNUMBER(Table4_1[[#This Row],[$ Value]]),Table4_1[[#This Row],[$ Value]],Table4_1[[#This Row],[% Value]]))</f>
        <v>139.98861840000001</v>
      </c>
      <c r="G759" s="238">
        <v>45838</v>
      </c>
      <c r="H759">
        <v>4</v>
      </c>
      <c r="I759" t="s">
        <v>188</v>
      </c>
      <c r="J759" t="s">
        <v>195</v>
      </c>
      <c r="K759" t="s">
        <v>208</v>
      </c>
      <c r="L759" t="s">
        <v>244</v>
      </c>
      <c r="M759" t="s">
        <v>50</v>
      </c>
      <c r="N759" t="s">
        <v>463</v>
      </c>
      <c r="O759" t="s">
        <v>117</v>
      </c>
      <c r="P759">
        <v>139.98861840000001</v>
      </c>
      <c r="Q759"/>
      <c r="R759"/>
      <c r="S759" t="s">
        <v>929</v>
      </c>
    </row>
    <row r="760" spans="1:19" hidden="1" x14ac:dyDescent="0.2">
      <c r="A760" s="162" t="str">
        <f>"FY"&amp;(YEAR(Table4_1[[#This Row],[Date]])-1)&amp;"/"&amp;(YEAR(Table4_1[[#This Row],[Date]])-2000)</f>
        <v>FY2013/14</v>
      </c>
      <c r="B760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0" s="162" t="str">
        <f>Table4_1[[#This Row],[Licensee]]&amp;" "&amp;Table4_1[[#This Row],[Licence]]</f>
        <v>Horizon Power EIRL2</v>
      </c>
      <c r="D760" s="162" t="str">
        <f t="shared" si="11"/>
        <v>FY2013/14_NQR1_Horizon Power EIRL2</v>
      </c>
      <c r="E760" s="164">
        <f>IF(ISNUMBER(Table4_1[[#This Row],[Value]]),Table4_1[[#This Row],[Value]],IF(ISNUMBER(Table4_1[[#This Row],[$ Value]]),Table4_1[[#This Row],[$ Value]],Table4_1[[#This Row],[% Value]]))</f>
        <v>3785</v>
      </c>
      <c r="G760" s="238">
        <v>41820</v>
      </c>
      <c r="H760">
        <v>4</v>
      </c>
      <c r="I760" t="s">
        <v>188</v>
      </c>
      <c r="J760" t="s">
        <v>195</v>
      </c>
      <c r="K760" t="s">
        <v>208</v>
      </c>
      <c r="L760" t="s">
        <v>464</v>
      </c>
      <c r="M760" t="s">
        <v>465</v>
      </c>
      <c r="N760" t="s">
        <v>466</v>
      </c>
      <c r="O760" t="s">
        <v>191</v>
      </c>
      <c r="P760">
        <v>3785</v>
      </c>
      <c r="Q760"/>
      <c r="R760"/>
      <c r="S760" t="s">
        <v>929</v>
      </c>
    </row>
    <row r="761" spans="1:19" hidden="1" x14ac:dyDescent="0.2">
      <c r="A761" s="162" t="str">
        <f>"FY"&amp;(YEAR(Table4_1[[#This Row],[Date]])-1)&amp;"/"&amp;(YEAR(Table4_1[[#This Row],[Date]])-2000)</f>
        <v>FY2014/15</v>
      </c>
      <c r="B761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1" s="162" t="str">
        <f>Table4_1[[#This Row],[Licensee]]&amp;" "&amp;Table4_1[[#This Row],[Licence]]</f>
        <v>Horizon Power EIRL2</v>
      </c>
      <c r="D761" s="162" t="str">
        <f t="shared" si="11"/>
        <v>FY2014/15_NQR1_Horizon Power EIRL2</v>
      </c>
      <c r="E761" s="164">
        <f>IF(ISNUMBER(Table4_1[[#This Row],[Value]]),Table4_1[[#This Row],[Value]],IF(ISNUMBER(Table4_1[[#This Row],[$ Value]]),Table4_1[[#This Row],[$ Value]],Table4_1[[#This Row],[% Value]]))</f>
        <v>6382</v>
      </c>
      <c r="G761" s="238">
        <v>42185</v>
      </c>
      <c r="H761">
        <v>4</v>
      </c>
      <c r="I761" t="s">
        <v>188</v>
      </c>
      <c r="J761" t="s">
        <v>195</v>
      </c>
      <c r="K761" t="s">
        <v>208</v>
      </c>
      <c r="L761" t="s">
        <v>464</v>
      </c>
      <c r="M761" t="s">
        <v>465</v>
      </c>
      <c r="N761" t="s">
        <v>466</v>
      </c>
      <c r="O761" t="s">
        <v>191</v>
      </c>
      <c r="P761">
        <v>6382</v>
      </c>
      <c r="Q761"/>
      <c r="R761"/>
      <c r="S761" t="s">
        <v>929</v>
      </c>
    </row>
    <row r="762" spans="1:19" hidden="1" x14ac:dyDescent="0.2">
      <c r="A762" s="162" t="str">
        <f>"FY"&amp;(YEAR(Table4_1[[#This Row],[Date]])-1)&amp;"/"&amp;(YEAR(Table4_1[[#This Row],[Date]])-2000)</f>
        <v>FY2015/16</v>
      </c>
      <c r="B762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2" s="162" t="str">
        <f>Table4_1[[#This Row],[Licensee]]&amp;" "&amp;Table4_1[[#This Row],[Licence]]</f>
        <v>Horizon Power EIRL2</v>
      </c>
      <c r="D762" s="162" t="str">
        <f t="shared" si="11"/>
        <v>FY2015/16_NQR1_Horizon Power EIRL2</v>
      </c>
      <c r="E762" s="164">
        <f>IF(ISNUMBER(Table4_1[[#This Row],[Value]]),Table4_1[[#This Row],[Value]],IF(ISNUMBER(Table4_1[[#This Row],[$ Value]]),Table4_1[[#This Row],[$ Value]],Table4_1[[#This Row],[% Value]]))</f>
        <v>681</v>
      </c>
      <c r="G762" s="238">
        <v>42551</v>
      </c>
      <c r="H762">
        <v>4</v>
      </c>
      <c r="I762" t="s">
        <v>188</v>
      </c>
      <c r="J762" t="s">
        <v>195</v>
      </c>
      <c r="K762" t="s">
        <v>208</v>
      </c>
      <c r="L762" t="s">
        <v>464</v>
      </c>
      <c r="M762" t="s">
        <v>465</v>
      </c>
      <c r="N762" t="s">
        <v>466</v>
      </c>
      <c r="O762" t="s">
        <v>191</v>
      </c>
      <c r="P762">
        <v>681</v>
      </c>
      <c r="Q762"/>
      <c r="R762"/>
      <c r="S762" t="s">
        <v>929</v>
      </c>
    </row>
    <row r="763" spans="1:19" hidden="1" x14ac:dyDescent="0.2">
      <c r="A763" s="162" t="str">
        <f>"FY"&amp;(YEAR(Table4_1[[#This Row],[Date]])-1)&amp;"/"&amp;(YEAR(Table4_1[[#This Row],[Date]])-2000)</f>
        <v>FY2016/17</v>
      </c>
      <c r="B763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3" s="162" t="str">
        <f>Table4_1[[#This Row],[Licensee]]&amp;" "&amp;Table4_1[[#This Row],[Licence]]</f>
        <v>Horizon Power EIRL2</v>
      </c>
      <c r="D763" s="162" t="str">
        <f t="shared" si="11"/>
        <v>FY2016/17_NQR1_Horizon Power EIRL2</v>
      </c>
      <c r="E763" s="164">
        <f>IF(ISNUMBER(Table4_1[[#This Row],[Value]]),Table4_1[[#This Row],[Value]],IF(ISNUMBER(Table4_1[[#This Row],[$ Value]]),Table4_1[[#This Row],[$ Value]],Table4_1[[#This Row],[% Value]]))</f>
        <v>1663</v>
      </c>
      <c r="G763" s="238">
        <v>42916</v>
      </c>
      <c r="H763">
        <v>4</v>
      </c>
      <c r="I763" t="s">
        <v>188</v>
      </c>
      <c r="J763" t="s">
        <v>195</v>
      </c>
      <c r="K763" t="s">
        <v>208</v>
      </c>
      <c r="L763" t="s">
        <v>464</v>
      </c>
      <c r="M763" t="s">
        <v>465</v>
      </c>
      <c r="N763" t="s">
        <v>466</v>
      </c>
      <c r="O763" t="s">
        <v>191</v>
      </c>
      <c r="P763">
        <v>1663</v>
      </c>
      <c r="Q763"/>
      <c r="R763"/>
      <c r="S763" t="s">
        <v>929</v>
      </c>
    </row>
    <row r="764" spans="1:19" hidden="1" x14ac:dyDescent="0.2">
      <c r="A764" s="162" t="str">
        <f>"FY"&amp;(YEAR(Table4_1[[#This Row],[Date]])-1)&amp;"/"&amp;(YEAR(Table4_1[[#This Row],[Date]])-2000)</f>
        <v>FY2017/18</v>
      </c>
      <c r="B764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4" s="162" t="str">
        <f>Table4_1[[#This Row],[Licensee]]&amp;" "&amp;Table4_1[[#This Row],[Licence]]</f>
        <v>Horizon Power EIRL2</v>
      </c>
      <c r="D764" s="162" t="str">
        <f t="shared" si="11"/>
        <v>FY2017/18_NQR1_Horizon Power EIRL2</v>
      </c>
      <c r="E764" s="164">
        <f>IF(ISNUMBER(Table4_1[[#This Row],[Value]]),Table4_1[[#This Row],[Value]],IF(ISNUMBER(Table4_1[[#This Row],[$ Value]]),Table4_1[[#This Row],[$ Value]],Table4_1[[#This Row],[% Value]]))</f>
        <v>742</v>
      </c>
      <c r="G764" s="238">
        <v>43281</v>
      </c>
      <c r="H764">
        <v>4</v>
      </c>
      <c r="I764" t="s">
        <v>188</v>
      </c>
      <c r="J764" t="s">
        <v>195</v>
      </c>
      <c r="K764" t="s">
        <v>208</v>
      </c>
      <c r="L764" t="s">
        <v>464</v>
      </c>
      <c r="M764" t="s">
        <v>465</v>
      </c>
      <c r="N764" t="s">
        <v>466</v>
      </c>
      <c r="O764" t="s">
        <v>191</v>
      </c>
      <c r="P764">
        <v>742</v>
      </c>
      <c r="Q764"/>
      <c r="R764"/>
      <c r="S764" t="s">
        <v>929</v>
      </c>
    </row>
    <row r="765" spans="1:19" hidden="1" x14ac:dyDescent="0.2">
      <c r="A765" s="162" t="str">
        <f>"FY"&amp;(YEAR(Table4_1[[#This Row],[Date]])-1)&amp;"/"&amp;(YEAR(Table4_1[[#This Row],[Date]])-2000)</f>
        <v>FY2018/19</v>
      </c>
      <c r="B765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5" s="162" t="str">
        <f>Table4_1[[#This Row],[Licensee]]&amp;" "&amp;Table4_1[[#This Row],[Licence]]</f>
        <v>Horizon Power EIRL2</v>
      </c>
      <c r="D765" s="162" t="str">
        <f t="shared" si="11"/>
        <v>FY2018/19_NQR1_Horizon Power EIRL2</v>
      </c>
      <c r="E765" s="164">
        <f>IF(ISNUMBER(Table4_1[[#This Row],[Value]]),Table4_1[[#This Row],[Value]],IF(ISNUMBER(Table4_1[[#This Row],[$ Value]]),Table4_1[[#This Row],[$ Value]],Table4_1[[#This Row],[% Value]]))</f>
        <v>1380</v>
      </c>
      <c r="G765" s="238">
        <v>43646</v>
      </c>
      <c r="H765">
        <v>4</v>
      </c>
      <c r="I765" t="s">
        <v>188</v>
      </c>
      <c r="J765" t="s">
        <v>195</v>
      </c>
      <c r="K765" t="s">
        <v>208</v>
      </c>
      <c r="L765" t="s">
        <v>464</v>
      </c>
      <c r="M765" t="s">
        <v>465</v>
      </c>
      <c r="N765" t="s">
        <v>466</v>
      </c>
      <c r="O765" t="s">
        <v>191</v>
      </c>
      <c r="P765">
        <v>1380</v>
      </c>
      <c r="Q765"/>
      <c r="R765"/>
      <c r="S765" t="s">
        <v>929</v>
      </c>
    </row>
    <row r="766" spans="1:19" hidden="1" x14ac:dyDescent="0.2">
      <c r="A766" s="162" t="str">
        <f>"FY"&amp;(YEAR(Table4_1[[#This Row],[Date]])-1)&amp;"/"&amp;(YEAR(Table4_1[[#This Row],[Date]])-2000)</f>
        <v>FY2019/20</v>
      </c>
      <c r="B766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6" s="162" t="str">
        <f>Table4_1[[#This Row],[Licensee]]&amp;" "&amp;Table4_1[[#This Row],[Licence]]</f>
        <v>Horizon Power EIRL2</v>
      </c>
      <c r="D766" s="162" t="str">
        <f t="shared" si="11"/>
        <v>FY2019/20_NQR1_Horizon Power EIRL2</v>
      </c>
      <c r="E766" s="164">
        <f>IF(ISNUMBER(Table4_1[[#This Row],[Value]]),Table4_1[[#This Row],[Value]],IF(ISNUMBER(Table4_1[[#This Row],[$ Value]]),Table4_1[[#This Row],[$ Value]],Table4_1[[#This Row],[% Value]]))</f>
        <v>1333</v>
      </c>
      <c r="G766" s="238">
        <v>44012</v>
      </c>
      <c r="H766">
        <v>4</v>
      </c>
      <c r="I766" t="s">
        <v>188</v>
      </c>
      <c r="J766" t="s">
        <v>195</v>
      </c>
      <c r="K766" t="s">
        <v>208</v>
      </c>
      <c r="L766" t="s">
        <v>464</v>
      </c>
      <c r="M766" t="s">
        <v>465</v>
      </c>
      <c r="N766" t="s">
        <v>466</v>
      </c>
      <c r="O766" t="s">
        <v>191</v>
      </c>
      <c r="P766">
        <v>1333</v>
      </c>
      <c r="Q766"/>
      <c r="R766"/>
      <c r="S766" t="s">
        <v>929</v>
      </c>
    </row>
    <row r="767" spans="1:19" hidden="1" x14ac:dyDescent="0.2">
      <c r="A767" s="162" t="str">
        <f>"FY"&amp;(YEAR(Table4_1[[#This Row],[Date]])-1)&amp;"/"&amp;(YEAR(Table4_1[[#This Row],[Date]])-2000)</f>
        <v>FY2020/21</v>
      </c>
      <c r="B767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7" s="162" t="str">
        <f>Table4_1[[#This Row],[Licensee]]&amp;" "&amp;Table4_1[[#This Row],[Licence]]</f>
        <v>Horizon Power EIRL2</v>
      </c>
      <c r="D767" s="162" t="str">
        <f t="shared" si="11"/>
        <v>FY2020/21_NQR1_Horizon Power EIRL2</v>
      </c>
      <c r="E767" s="164">
        <f>IF(ISNUMBER(Table4_1[[#This Row],[Value]]),Table4_1[[#This Row],[Value]],IF(ISNUMBER(Table4_1[[#This Row],[$ Value]]),Table4_1[[#This Row],[$ Value]],Table4_1[[#This Row],[% Value]]))</f>
        <v>743</v>
      </c>
      <c r="G767" s="238">
        <v>44377</v>
      </c>
      <c r="H767">
        <v>4</v>
      </c>
      <c r="I767" t="s">
        <v>188</v>
      </c>
      <c r="J767" t="s">
        <v>195</v>
      </c>
      <c r="K767" t="s">
        <v>208</v>
      </c>
      <c r="L767" t="s">
        <v>464</v>
      </c>
      <c r="M767" t="s">
        <v>465</v>
      </c>
      <c r="N767" t="s">
        <v>466</v>
      </c>
      <c r="O767" t="s">
        <v>191</v>
      </c>
      <c r="P767">
        <v>743</v>
      </c>
      <c r="Q767"/>
      <c r="R767"/>
      <c r="S767" t="s">
        <v>929</v>
      </c>
    </row>
    <row r="768" spans="1:19" hidden="1" x14ac:dyDescent="0.2">
      <c r="A768" s="162" t="str">
        <f>"FY"&amp;(YEAR(Table4_1[[#This Row],[Date]])-1)&amp;"/"&amp;(YEAR(Table4_1[[#This Row],[Date]])-2000)</f>
        <v>FY2021/22</v>
      </c>
      <c r="B768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8" s="162" t="str">
        <f>Table4_1[[#This Row],[Licensee]]&amp;" "&amp;Table4_1[[#This Row],[Licence]]</f>
        <v>Horizon Power EIRL2</v>
      </c>
      <c r="D768" s="162" t="str">
        <f t="shared" si="11"/>
        <v>FY2021/22_NQR1_Horizon Power EIRL2</v>
      </c>
      <c r="E768" s="164">
        <f>IF(ISNUMBER(Table4_1[[#This Row],[Value]]),Table4_1[[#This Row],[Value]],IF(ISNUMBER(Table4_1[[#This Row],[$ Value]]),Table4_1[[#This Row],[$ Value]],Table4_1[[#This Row],[% Value]]))</f>
        <v>522</v>
      </c>
      <c r="G768" s="238">
        <v>44742</v>
      </c>
      <c r="H768">
        <v>4</v>
      </c>
      <c r="I768" t="s">
        <v>188</v>
      </c>
      <c r="J768" t="s">
        <v>195</v>
      </c>
      <c r="K768" t="s">
        <v>208</v>
      </c>
      <c r="L768" t="s">
        <v>464</v>
      </c>
      <c r="M768" t="s">
        <v>465</v>
      </c>
      <c r="N768" t="s">
        <v>466</v>
      </c>
      <c r="O768" t="s">
        <v>191</v>
      </c>
      <c r="P768">
        <v>522</v>
      </c>
      <c r="Q768"/>
      <c r="R768"/>
      <c r="S768" t="s">
        <v>929</v>
      </c>
    </row>
    <row r="769" spans="1:19" hidden="1" x14ac:dyDescent="0.2">
      <c r="A769" s="162" t="str">
        <f>"FY"&amp;(YEAR(Table4_1[[#This Row],[Date]])-1)&amp;"/"&amp;(YEAR(Table4_1[[#This Row],[Date]])-2000)</f>
        <v>FY2022/23</v>
      </c>
      <c r="B769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69" s="162" t="str">
        <f>Table4_1[[#This Row],[Licensee]]&amp;" "&amp;Table4_1[[#This Row],[Licence]]</f>
        <v>Horizon Power EIRL2</v>
      </c>
      <c r="D769" s="162" t="str">
        <f t="shared" si="11"/>
        <v>FY2022/23_NQR1_Horizon Power EIRL2</v>
      </c>
      <c r="E769" s="164">
        <f>IF(ISNUMBER(Table4_1[[#This Row],[Value]]),Table4_1[[#This Row],[Value]],IF(ISNUMBER(Table4_1[[#This Row],[$ Value]]),Table4_1[[#This Row],[$ Value]],Table4_1[[#This Row],[% Value]]))</f>
        <v>1329</v>
      </c>
      <c r="G769" s="238">
        <v>45107</v>
      </c>
      <c r="H769">
        <v>4</v>
      </c>
      <c r="I769" t="s">
        <v>188</v>
      </c>
      <c r="J769" t="s">
        <v>195</v>
      </c>
      <c r="K769" t="s">
        <v>208</v>
      </c>
      <c r="L769" t="s">
        <v>464</v>
      </c>
      <c r="M769" t="s">
        <v>465</v>
      </c>
      <c r="N769" t="s">
        <v>466</v>
      </c>
      <c r="O769" t="s">
        <v>191</v>
      </c>
      <c r="P769">
        <v>1329</v>
      </c>
      <c r="Q769"/>
      <c r="R769"/>
      <c r="S769" t="s">
        <v>929</v>
      </c>
    </row>
    <row r="770" spans="1:19" hidden="1" x14ac:dyDescent="0.2">
      <c r="A770" s="162" t="str">
        <f>"FY"&amp;(YEAR(Table4_1[[#This Row],[Date]])-1)&amp;"/"&amp;(YEAR(Table4_1[[#This Row],[Date]])-2000)</f>
        <v>FY2023/24</v>
      </c>
      <c r="B770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70" s="162" t="str">
        <f>Table4_1[[#This Row],[Licensee]]&amp;" "&amp;Table4_1[[#This Row],[Licence]]</f>
        <v>Horizon Power EIRL2</v>
      </c>
      <c r="D770" s="162" t="str">
        <f t="shared" si="11"/>
        <v>FY2023/24_NQR1_Horizon Power EIRL2</v>
      </c>
      <c r="E770" s="164">
        <f>IF(ISNUMBER(Table4_1[[#This Row],[Value]]),Table4_1[[#This Row],[Value]],IF(ISNUMBER(Table4_1[[#This Row],[$ Value]]),Table4_1[[#This Row],[$ Value]],Table4_1[[#This Row],[% Value]]))</f>
        <v>596</v>
      </c>
      <c r="G770" s="238">
        <v>45473</v>
      </c>
      <c r="H770">
        <v>4</v>
      </c>
      <c r="I770" t="s">
        <v>188</v>
      </c>
      <c r="J770" t="s">
        <v>195</v>
      </c>
      <c r="K770" t="s">
        <v>208</v>
      </c>
      <c r="L770" t="s">
        <v>464</v>
      </c>
      <c r="M770" t="s">
        <v>465</v>
      </c>
      <c r="N770" t="s">
        <v>466</v>
      </c>
      <c r="O770" t="s">
        <v>191</v>
      </c>
      <c r="P770">
        <v>596</v>
      </c>
      <c r="Q770"/>
      <c r="R770"/>
      <c r="S770" t="s">
        <v>929</v>
      </c>
    </row>
    <row r="771" spans="1:19" x14ac:dyDescent="0.2">
      <c r="A771" s="162" t="str">
        <f>"FY"&amp;(YEAR(Table4_1[[#This Row],[Date]])-1)&amp;"/"&amp;(YEAR(Table4_1[[#This Row],[Date]])-2000)</f>
        <v>FY2024/25</v>
      </c>
      <c r="B771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771" s="162" t="str">
        <f>Table4_1[[#This Row],[Licensee]]&amp;" "&amp;Table4_1[[#This Row],[Licence]]</f>
        <v>Horizon Power EIRL2</v>
      </c>
      <c r="D771" s="162" t="str">
        <f t="shared" ref="D771:D834" si="12">A771&amp;"_"&amp;B771&amp;"_"&amp;C771</f>
        <v>FY2024/25_NQR1_Horizon Power EIRL2</v>
      </c>
      <c r="E771" s="164">
        <f>IF(ISNUMBER(Table4_1[[#This Row],[Value]]),Table4_1[[#This Row],[Value]],IF(ISNUMBER(Table4_1[[#This Row],[$ Value]]),Table4_1[[#This Row],[$ Value]],Table4_1[[#This Row],[% Value]]))</f>
        <v>1132</v>
      </c>
      <c r="G771" s="238">
        <v>45838</v>
      </c>
      <c r="H771">
        <v>4</v>
      </c>
      <c r="I771" t="s">
        <v>188</v>
      </c>
      <c r="J771" t="s">
        <v>195</v>
      </c>
      <c r="K771" t="s">
        <v>208</v>
      </c>
      <c r="L771" t="s">
        <v>464</v>
      </c>
      <c r="M771" t="s">
        <v>465</v>
      </c>
      <c r="N771" t="s">
        <v>466</v>
      </c>
      <c r="O771" t="s">
        <v>191</v>
      </c>
      <c r="P771">
        <v>1132</v>
      </c>
      <c r="Q771"/>
      <c r="R771"/>
      <c r="S771" t="s">
        <v>929</v>
      </c>
    </row>
    <row r="772" spans="1:19" hidden="1" x14ac:dyDescent="0.2">
      <c r="A772" s="162" t="str">
        <f>"FY"&amp;(YEAR(Table4_1[[#This Row],[Date]])-1)&amp;"/"&amp;(YEAR(Table4_1[[#This Row],[Date]])-2000)</f>
        <v>FY2013/14</v>
      </c>
      <c r="B772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2" s="162" t="str">
        <f>Table4_1[[#This Row],[Licensee]]&amp;" "&amp;Table4_1[[#This Row],[Licence]]</f>
        <v>Horizon Power EIRL2</v>
      </c>
      <c r="D772" s="162" t="str">
        <f t="shared" si="12"/>
        <v>FY2013/14_NQR10_Horizon Power EIRL2</v>
      </c>
      <c r="E772" s="164">
        <f>IF(ISNUMBER(Table4_1[[#This Row],[Value]]),Table4_1[[#This Row],[Value]],IF(ISNUMBER(Table4_1[[#This Row],[$ Value]]),Table4_1[[#This Row],[$ Value]],Table4_1[[#This Row],[% Value]]))</f>
        <v>10</v>
      </c>
      <c r="G772" s="238">
        <v>41820</v>
      </c>
      <c r="H772">
        <v>4</v>
      </c>
      <c r="I772" t="s">
        <v>188</v>
      </c>
      <c r="J772" t="s">
        <v>195</v>
      </c>
      <c r="K772" t="s">
        <v>37</v>
      </c>
      <c r="L772"/>
      <c r="M772" t="s">
        <v>452</v>
      </c>
      <c r="N772" t="s">
        <v>451</v>
      </c>
      <c r="O772" t="s">
        <v>191</v>
      </c>
      <c r="P772">
        <v>10</v>
      </c>
      <c r="Q772"/>
      <c r="R772"/>
      <c r="S772" t="s">
        <v>929</v>
      </c>
    </row>
    <row r="773" spans="1:19" hidden="1" x14ac:dyDescent="0.2">
      <c r="A773" s="162" t="str">
        <f>"FY"&amp;(YEAR(Table4_1[[#This Row],[Date]])-1)&amp;"/"&amp;(YEAR(Table4_1[[#This Row],[Date]])-2000)</f>
        <v>FY2014/15</v>
      </c>
      <c r="B773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3" s="162" t="str">
        <f>Table4_1[[#This Row],[Licensee]]&amp;" "&amp;Table4_1[[#This Row],[Licence]]</f>
        <v>Horizon Power EIRL2</v>
      </c>
      <c r="D773" s="162" t="str">
        <f t="shared" si="12"/>
        <v>FY2014/15_NQR10_Horizon Power EIRL2</v>
      </c>
      <c r="E773" s="164">
        <f>IF(ISNUMBER(Table4_1[[#This Row],[Value]]),Table4_1[[#This Row],[Value]],IF(ISNUMBER(Table4_1[[#This Row],[$ Value]]),Table4_1[[#This Row],[$ Value]],Table4_1[[#This Row],[% Value]]))</f>
        <v>1</v>
      </c>
      <c r="G773" s="238">
        <v>42185</v>
      </c>
      <c r="H773">
        <v>4</v>
      </c>
      <c r="I773" t="s">
        <v>188</v>
      </c>
      <c r="J773" t="s">
        <v>195</v>
      </c>
      <c r="K773" t="s">
        <v>37</v>
      </c>
      <c r="L773"/>
      <c r="M773" t="s">
        <v>452</v>
      </c>
      <c r="N773" t="s">
        <v>451</v>
      </c>
      <c r="O773" t="s">
        <v>191</v>
      </c>
      <c r="P773">
        <v>1</v>
      </c>
      <c r="Q773"/>
      <c r="R773"/>
      <c r="S773" t="s">
        <v>929</v>
      </c>
    </row>
    <row r="774" spans="1:19" hidden="1" x14ac:dyDescent="0.2">
      <c r="A774" s="162" t="str">
        <f>"FY"&amp;(YEAR(Table4_1[[#This Row],[Date]])-1)&amp;"/"&amp;(YEAR(Table4_1[[#This Row],[Date]])-2000)</f>
        <v>FY2015/16</v>
      </c>
      <c r="B774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4" s="162" t="str">
        <f>Table4_1[[#This Row],[Licensee]]&amp;" "&amp;Table4_1[[#This Row],[Licence]]</f>
        <v>Horizon Power EIRL2</v>
      </c>
      <c r="D774" s="162" t="str">
        <f t="shared" si="12"/>
        <v>FY2015/16_NQR10_Horizon Power EIRL2</v>
      </c>
      <c r="E774" s="164">
        <f>IF(ISNUMBER(Table4_1[[#This Row],[Value]]),Table4_1[[#This Row],[Value]],IF(ISNUMBER(Table4_1[[#This Row],[$ Value]]),Table4_1[[#This Row],[$ Value]],Table4_1[[#This Row],[% Value]]))</f>
        <v>6</v>
      </c>
      <c r="G774" s="238">
        <v>42551</v>
      </c>
      <c r="H774">
        <v>4</v>
      </c>
      <c r="I774" t="s">
        <v>188</v>
      </c>
      <c r="J774" t="s">
        <v>195</v>
      </c>
      <c r="K774" t="s">
        <v>37</v>
      </c>
      <c r="L774"/>
      <c r="M774" t="s">
        <v>452</v>
      </c>
      <c r="N774" t="s">
        <v>451</v>
      </c>
      <c r="O774" t="s">
        <v>191</v>
      </c>
      <c r="P774">
        <v>6</v>
      </c>
      <c r="Q774"/>
      <c r="R774"/>
      <c r="S774" t="s">
        <v>929</v>
      </c>
    </row>
    <row r="775" spans="1:19" hidden="1" x14ac:dyDescent="0.2">
      <c r="A775" s="162" t="str">
        <f>"FY"&amp;(YEAR(Table4_1[[#This Row],[Date]])-1)&amp;"/"&amp;(YEAR(Table4_1[[#This Row],[Date]])-2000)</f>
        <v>FY2016/17</v>
      </c>
      <c r="B775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5" s="162" t="str">
        <f>Table4_1[[#This Row],[Licensee]]&amp;" "&amp;Table4_1[[#This Row],[Licence]]</f>
        <v>Horizon Power EIRL2</v>
      </c>
      <c r="D775" s="162" t="str">
        <f t="shared" si="12"/>
        <v>FY2016/17_NQR10_Horizon Power EIRL2</v>
      </c>
      <c r="E775" s="164">
        <f>IF(ISNUMBER(Table4_1[[#This Row],[Value]]),Table4_1[[#This Row],[Value]],IF(ISNUMBER(Table4_1[[#This Row],[$ Value]]),Table4_1[[#This Row],[$ Value]],Table4_1[[#This Row],[% Value]]))</f>
        <v>1</v>
      </c>
      <c r="G775" s="238">
        <v>42916</v>
      </c>
      <c r="H775">
        <v>4</v>
      </c>
      <c r="I775" t="s">
        <v>188</v>
      </c>
      <c r="J775" t="s">
        <v>195</v>
      </c>
      <c r="K775" t="s">
        <v>37</v>
      </c>
      <c r="L775"/>
      <c r="M775" t="s">
        <v>452</v>
      </c>
      <c r="N775" t="s">
        <v>451</v>
      </c>
      <c r="O775" t="s">
        <v>191</v>
      </c>
      <c r="P775">
        <v>1</v>
      </c>
      <c r="Q775"/>
      <c r="R775"/>
      <c r="S775" t="s">
        <v>929</v>
      </c>
    </row>
    <row r="776" spans="1:19" hidden="1" x14ac:dyDescent="0.2">
      <c r="A776" s="162" t="str">
        <f>"FY"&amp;(YEAR(Table4_1[[#This Row],[Date]])-1)&amp;"/"&amp;(YEAR(Table4_1[[#This Row],[Date]])-2000)</f>
        <v>FY2017/18</v>
      </c>
      <c r="B776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6" s="162" t="str">
        <f>Table4_1[[#This Row],[Licensee]]&amp;" "&amp;Table4_1[[#This Row],[Licence]]</f>
        <v>Horizon Power EIRL2</v>
      </c>
      <c r="D776" s="162" t="str">
        <f t="shared" si="12"/>
        <v>FY2017/18_NQR10_Horizon Power EIRL2</v>
      </c>
      <c r="E776" s="164">
        <f>IF(ISNUMBER(Table4_1[[#This Row],[Value]]),Table4_1[[#This Row],[Value]],IF(ISNUMBER(Table4_1[[#This Row],[$ Value]]),Table4_1[[#This Row],[$ Value]],Table4_1[[#This Row],[% Value]]))</f>
        <v>0</v>
      </c>
      <c r="G776" s="238">
        <v>43281</v>
      </c>
      <c r="H776">
        <v>4</v>
      </c>
      <c r="I776" t="s">
        <v>188</v>
      </c>
      <c r="J776" t="s">
        <v>195</v>
      </c>
      <c r="K776" t="s">
        <v>37</v>
      </c>
      <c r="L776"/>
      <c r="M776" t="s">
        <v>452</v>
      </c>
      <c r="N776" t="s">
        <v>451</v>
      </c>
      <c r="O776" t="s">
        <v>191</v>
      </c>
      <c r="P776">
        <v>0</v>
      </c>
      <c r="Q776"/>
      <c r="R776"/>
      <c r="S776" t="s">
        <v>929</v>
      </c>
    </row>
    <row r="777" spans="1:19" hidden="1" x14ac:dyDescent="0.2">
      <c r="A777" s="162" t="str">
        <f>"FY"&amp;(YEAR(Table4_1[[#This Row],[Date]])-1)&amp;"/"&amp;(YEAR(Table4_1[[#This Row],[Date]])-2000)</f>
        <v>FY2018/19</v>
      </c>
      <c r="B777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7" s="162" t="str">
        <f>Table4_1[[#This Row],[Licensee]]&amp;" "&amp;Table4_1[[#This Row],[Licence]]</f>
        <v>Horizon Power EIRL2</v>
      </c>
      <c r="D777" s="162" t="str">
        <f t="shared" si="12"/>
        <v>FY2018/19_NQR10_Horizon Power EIRL2</v>
      </c>
      <c r="E777" s="164">
        <f>IF(ISNUMBER(Table4_1[[#This Row],[Value]]),Table4_1[[#This Row],[Value]],IF(ISNUMBER(Table4_1[[#This Row],[$ Value]]),Table4_1[[#This Row],[$ Value]],Table4_1[[#This Row],[% Value]]))</f>
        <v>15</v>
      </c>
      <c r="G777" s="238">
        <v>43646</v>
      </c>
      <c r="H777">
        <v>4</v>
      </c>
      <c r="I777" t="s">
        <v>188</v>
      </c>
      <c r="J777" t="s">
        <v>195</v>
      </c>
      <c r="K777" t="s">
        <v>37</v>
      </c>
      <c r="L777"/>
      <c r="M777" t="s">
        <v>452</v>
      </c>
      <c r="N777" t="s">
        <v>451</v>
      </c>
      <c r="O777" t="s">
        <v>191</v>
      </c>
      <c r="P777">
        <v>15</v>
      </c>
      <c r="Q777"/>
      <c r="R777"/>
      <c r="S777" t="s">
        <v>929</v>
      </c>
    </row>
    <row r="778" spans="1:19" hidden="1" x14ac:dyDescent="0.2">
      <c r="A778" s="162" t="str">
        <f>"FY"&amp;(YEAR(Table4_1[[#This Row],[Date]])-1)&amp;"/"&amp;(YEAR(Table4_1[[#This Row],[Date]])-2000)</f>
        <v>FY2019/20</v>
      </c>
      <c r="B778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8" s="162" t="str">
        <f>Table4_1[[#This Row],[Licensee]]&amp;" "&amp;Table4_1[[#This Row],[Licence]]</f>
        <v>Horizon Power EIRL2</v>
      </c>
      <c r="D778" s="162" t="str">
        <f t="shared" si="12"/>
        <v>FY2019/20_NQR10_Horizon Power EIRL2</v>
      </c>
      <c r="E778" s="164">
        <f>IF(ISNUMBER(Table4_1[[#This Row],[Value]]),Table4_1[[#This Row],[Value]],IF(ISNUMBER(Table4_1[[#This Row],[$ Value]]),Table4_1[[#This Row],[$ Value]],Table4_1[[#This Row],[% Value]]))</f>
        <v>3</v>
      </c>
      <c r="G778" s="238">
        <v>44012</v>
      </c>
      <c r="H778">
        <v>4</v>
      </c>
      <c r="I778" t="s">
        <v>188</v>
      </c>
      <c r="J778" t="s">
        <v>195</v>
      </c>
      <c r="K778" t="s">
        <v>37</v>
      </c>
      <c r="L778"/>
      <c r="M778" t="s">
        <v>452</v>
      </c>
      <c r="N778" t="s">
        <v>451</v>
      </c>
      <c r="O778" t="s">
        <v>191</v>
      </c>
      <c r="P778">
        <v>3</v>
      </c>
      <c r="Q778"/>
      <c r="R778"/>
      <c r="S778" t="s">
        <v>929</v>
      </c>
    </row>
    <row r="779" spans="1:19" hidden="1" x14ac:dyDescent="0.2">
      <c r="A779" s="162" t="str">
        <f>"FY"&amp;(YEAR(Table4_1[[#This Row],[Date]])-1)&amp;"/"&amp;(YEAR(Table4_1[[#This Row],[Date]])-2000)</f>
        <v>FY2020/21</v>
      </c>
      <c r="B779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79" s="162" t="str">
        <f>Table4_1[[#This Row],[Licensee]]&amp;" "&amp;Table4_1[[#This Row],[Licence]]</f>
        <v>Horizon Power EIRL2</v>
      </c>
      <c r="D779" s="162" t="str">
        <f t="shared" si="12"/>
        <v>FY2020/21_NQR10_Horizon Power EIRL2</v>
      </c>
      <c r="E779" s="164">
        <f>IF(ISNUMBER(Table4_1[[#This Row],[Value]]),Table4_1[[#This Row],[Value]],IF(ISNUMBER(Table4_1[[#This Row],[$ Value]]),Table4_1[[#This Row],[$ Value]],Table4_1[[#This Row],[% Value]]))</f>
        <v>15</v>
      </c>
      <c r="G779" s="238">
        <v>44377</v>
      </c>
      <c r="H779">
        <v>4</v>
      </c>
      <c r="I779" t="s">
        <v>188</v>
      </c>
      <c r="J779" t="s">
        <v>195</v>
      </c>
      <c r="K779" t="s">
        <v>37</v>
      </c>
      <c r="L779"/>
      <c r="M779" t="s">
        <v>452</v>
      </c>
      <c r="N779" t="s">
        <v>451</v>
      </c>
      <c r="O779" t="s">
        <v>191</v>
      </c>
      <c r="P779">
        <v>15</v>
      </c>
      <c r="Q779"/>
      <c r="R779"/>
      <c r="S779" t="s">
        <v>929</v>
      </c>
    </row>
    <row r="780" spans="1:19" hidden="1" x14ac:dyDescent="0.2">
      <c r="A780" s="162" t="str">
        <f>"FY"&amp;(YEAR(Table4_1[[#This Row],[Date]])-1)&amp;"/"&amp;(YEAR(Table4_1[[#This Row],[Date]])-2000)</f>
        <v>FY2021/22</v>
      </c>
      <c r="B780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80" s="162" t="str">
        <f>Table4_1[[#This Row],[Licensee]]&amp;" "&amp;Table4_1[[#This Row],[Licence]]</f>
        <v>Horizon Power EIRL2</v>
      </c>
      <c r="D780" s="162" t="str">
        <f t="shared" si="12"/>
        <v>FY2021/22_NQR10_Horizon Power EIRL2</v>
      </c>
      <c r="E780" s="164">
        <f>IF(ISNUMBER(Table4_1[[#This Row],[Value]]),Table4_1[[#This Row],[Value]],IF(ISNUMBER(Table4_1[[#This Row],[$ Value]]),Table4_1[[#This Row],[$ Value]],Table4_1[[#This Row],[% Value]]))</f>
        <v>4</v>
      </c>
      <c r="G780" s="238">
        <v>44742</v>
      </c>
      <c r="H780">
        <v>4</v>
      </c>
      <c r="I780" t="s">
        <v>188</v>
      </c>
      <c r="J780" t="s">
        <v>195</v>
      </c>
      <c r="K780" t="s">
        <v>37</v>
      </c>
      <c r="L780"/>
      <c r="M780" t="s">
        <v>452</v>
      </c>
      <c r="N780" t="s">
        <v>451</v>
      </c>
      <c r="O780" t="s">
        <v>191</v>
      </c>
      <c r="P780">
        <v>4</v>
      </c>
      <c r="Q780"/>
      <c r="R780"/>
      <c r="S780" t="s">
        <v>929</v>
      </c>
    </row>
    <row r="781" spans="1:19" hidden="1" x14ac:dyDescent="0.2">
      <c r="A781" s="162" t="str">
        <f>"FY"&amp;(YEAR(Table4_1[[#This Row],[Date]])-1)&amp;"/"&amp;(YEAR(Table4_1[[#This Row],[Date]])-2000)</f>
        <v>FY2022/23</v>
      </c>
      <c r="B781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81" s="162" t="str">
        <f>Table4_1[[#This Row],[Licensee]]&amp;" "&amp;Table4_1[[#This Row],[Licence]]</f>
        <v>Horizon Power EIRL2</v>
      </c>
      <c r="D781" s="162" t="str">
        <f t="shared" si="12"/>
        <v>FY2022/23_NQR10_Horizon Power EIRL2</v>
      </c>
      <c r="E781" s="164">
        <f>IF(ISNUMBER(Table4_1[[#This Row],[Value]]),Table4_1[[#This Row],[Value]],IF(ISNUMBER(Table4_1[[#This Row],[$ Value]]),Table4_1[[#This Row],[$ Value]],Table4_1[[#This Row],[% Value]]))</f>
        <v>1</v>
      </c>
      <c r="G781" s="238">
        <v>45107</v>
      </c>
      <c r="H781">
        <v>4</v>
      </c>
      <c r="I781" t="s">
        <v>188</v>
      </c>
      <c r="J781" t="s">
        <v>195</v>
      </c>
      <c r="K781" t="s">
        <v>37</v>
      </c>
      <c r="L781"/>
      <c r="M781" t="s">
        <v>452</v>
      </c>
      <c r="N781" t="s">
        <v>451</v>
      </c>
      <c r="O781" t="s">
        <v>191</v>
      </c>
      <c r="P781">
        <v>1</v>
      </c>
      <c r="Q781"/>
      <c r="R781"/>
      <c r="S781" t="s">
        <v>929</v>
      </c>
    </row>
    <row r="782" spans="1:19" hidden="1" x14ac:dyDescent="0.2">
      <c r="A782" s="162" t="str">
        <f>"FY"&amp;(YEAR(Table4_1[[#This Row],[Date]])-1)&amp;"/"&amp;(YEAR(Table4_1[[#This Row],[Date]])-2000)</f>
        <v>FY2023/24</v>
      </c>
      <c r="B782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82" s="162" t="str">
        <f>Table4_1[[#This Row],[Licensee]]&amp;" "&amp;Table4_1[[#This Row],[Licence]]</f>
        <v>Horizon Power EIRL2</v>
      </c>
      <c r="D782" s="162" t="str">
        <f t="shared" si="12"/>
        <v>FY2023/24_NQR10_Horizon Power EIRL2</v>
      </c>
      <c r="E782" s="164">
        <f>IF(ISNUMBER(Table4_1[[#This Row],[Value]]),Table4_1[[#This Row],[Value]],IF(ISNUMBER(Table4_1[[#This Row],[$ Value]]),Table4_1[[#This Row],[$ Value]],Table4_1[[#This Row],[% Value]]))</f>
        <v>1</v>
      </c>
      <c r="G782" s="238">
        <v>45473</v>
      </c>
      <c r="H782">
        <v>4</v>
      </c>
      <c r="I782" t="s">
        <v>188</v>
      </c>
      <c r="J782" t="s">
        <v>195</v>
      </c>
      <c r="K782" t="s">
        <v>37</v>
      </c>
      <c r="L782"/>
      <c r="M782" t="s">
        <v>452</v>
      </c>
      <c r="N782" t="s">
        <v>451</v>
      </c>
      <c r="O782" t="s">
        <v>191</v>
      </c>
      <c r="P782">
        <v>1</v>
      </c>
      <c r="Q782"/>
      <c r="R782"/>
      <c r="S782" t="s">
        <v>929</v>
      </c>
    </row>
    <row r="783" spans="1:19" x14ac:dyDescent="0.2">
      <c r="A783" s="162" t="str">
        <f>"FY"&amp;(YEAR(Table4_1[[#This Row],[Date]])-1)&amp;"/"&amp;(YEAR(Table4_1[[#This Row],[Date]])-2000)</f>
        <v>FY2024/25</v>
      </c>
      <c r="B783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783" s="162" t="str">
        <f>Table4_1[[#This Row],[Licensee]]&amp;" "&amp;Table4_1[[#This Row],[Licence]]</f>
        <v>Horizon Power EIRL2</v>
      </c>
      <c r="D783" s="162" t="str">
        <f t="shared" si="12"/>
        <v>FY2024/25_NQR10_Horizon Power EIRL2</v>
      </c>
      <c r="E783" s="164">
        <f>IF(ISNUMBER(Table4_1[[#This Row],[Value]]),Table4_1[[#This Row],[Value]],IF(ISNUMBER(Table4_1[[#This Row],[$ Value]]),Table4_1[[#This Row],[$ Value]],Table4_1[[#This Row],[% Value]]))</f>
        <v>11</v>
      </c>
      <c r="G783" s="238">
        <v>45838</v>
      </c>
      <c r="H783">
        <v>4</v>
      </c>
      <c r="I783" t="s">
        <v>188</v>
      </c>
      <c r="J783" t="s">
        <v>195</v>
      </c>
      <c r="K783" t="s">
        <v>37</v>
      </c>
      <c r="L783"/>
      <c r="M783" t="s">
        <v>452</v>
      </c>
      <c r="N783" t="s">
        <v>451</v>
      </c>
      <c r="O783" t="s">
        <v>191</v>
      </c>
      <c r="P783">
        <v>11</v>
      </c>
      <c r="Q783"/>
      <c r="R783"/>
      <c r="S783" t="s">
        <v>929</v>
      </c>
    </row>
    <row r="784" spans="1:19" hidden="1" x14ac:dyDescent="0.2">
      <c r="A784" s="162" t="str">
        <f>"FY"&amp;(YEAR(Table4_1[[#This Row],[Date]])-1)&amp;"/"&amp;(YEAR(Table4_1[[#This Row],[Date]])-2000)</f>
        <v>FY2023/24</v>
      </c>
      <c r="B784" s="162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784" s="162" t="str">
        <f>Table4_1[[#This Row],[Licensee]]&amp;" "&amp;Table4_1[[#This Row],[Licence]]</f>
        <v>Horizon Power EIRL2</v>
      </c>
      <c r="D784" s="162" t="str">
        <f t="shared" si="12"/>
        <v>FY2023/24_NQR10a_Horizon Power EIRL2</v>
      </c>
      <c r="E784" s="164">
        <f>IF(ISNUMBER(Table4_1[[#This Row],[Value]]),Table4_1[[#This Row],[Value]],IF(ISNUMBER(Table4_1[[#This Row],[$ Value]]),Table4_1[[#This Row],[$ Value]],Table4_1[[#This Row],[% Value]]))</f>
        <v>20</v>
      </c>
      <c r="G784" s="238">
        <v>45473</v>
      </c>
      <c r="H784">
        <v>4</v>
      </c>
      <c r="I784" t="s">
        <v>188</v>
      </c>
      <c r="J784" t="s">
        <v>195</v>
      </c>
      <c r="K784" t="s">
        <v>37</v>
      </c>
      <c r="L784"/>
      <c r="M784" t="s">
        <v>450</v>
      </c>
      <c r="N784" t="s">
        <v>451</v>
      </c>
      <c r="O784" t="s">
        <v>194</v>
      </c>
      <c r="P784"/>
      <c r="Q784"/>
      <c r="R784">
        <v>20</v>
      </c>
      <c r="S784" t="s">
        <v>929</v>
      </c>
    </row>
    <row r="785" spans="1:19" x14ac:dyDescent="0.2">
      <c r="A785" s="162" t="str">
        <f>"FY"&amp;(YEAR(Table4_1[[#This Row],[Date]])-1)&amp;"/"&amp;(YEAR(Table4_1[[#This Row],[Date]])-2000)</f>
        <v>FY2024/25</v>
      </c>
      <c r="B785" s="162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785" s="162" t="str">
        <f>Table4_1[[#This Row],[Licensee]]&amp;" "&amp;Table4_1[[#This Row],[Licence]]</f>
        <v>Horizon Power EIRL2</v>
      </c>
      <c r="D785" s="162" t="str">
        <f t="shared" si="12"/>
        <v>FY2024/25_NQR10a_Horizon Power EIRL2</v>
      </c>
      <c r="E785" s="164">
        <f>IF(ISNUMBER(Table4_1[[#This Row],[Value]]),Table4_1[[#This Row],[Value]],IF(ISNUMBER(Table4_1[[#This Row],[$ Value]]),Table4_1[[#This Row],[$ Value]],Table4_1[[#This Row],[% Value]]))</f>
        <v>220</v>
      </c>
      <c r="G785" s="238">
        <v>45838</v>
      </c>
      <c r="H785">
        <v>4</v>
      </c>
      <c r="I785" t="s">
        <v>188</v>
      </c>
      <c r="J785" t="s">
        <v>195</v>
      </c>
      <c r="K785" t="s">
        <v>37</v>
      </c>
      <c r="L785"/>
      <c r="M785" t="s">
        <v>450</v>
      </c>
      <c r="N785" t="s">
        <v>451</v>
      </c>
      <c r="O785" t="s">
        <v>194</v>
      </c>
      <c r="P785"/>
      <c r="Q785"/>
      <c r="R785">
        <v>220</v>
      </c>
      <c r="S785" t="s">
        <v>929</v>
      </c>
    </row>
    <row r="786" spans="1:19" hidden="1" x14ac:dyDescent="0.2">
      <c r="A786" s="162" t="str">
        <f>"FY"&amp;(YEAR(Table4_1[[#This Row],[Date]])-1)&amp;"/"&amp;(YEAR(Table4_1[[#This Row],[Date]])-2000)</f>
        <v>FY2013/14</v>
      </c>
      <c r="B786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86" s="162" t="str">
        <f>Table4_1[[#This Row],[Licensee]]&amp;" "&amp;Table4_1[[#This Row],[Licence]]</f>
        <v>Horizon Power EIRL2</v>
      </c>
      <c r="D786" s="162" t="str">
        <f t="shared" si="12"/>
        <v>FY2013/14_NQR11_Horizon Power EIRL2</v>
      </c>
      <c r="E786" s="164">
        <f>IF(ISNUMBER(Table4_1[[#This Row],[Value]]),Table4_1[[#This Row],[Value]],IF(ISNUMBER(Table4_1[[#This Row],[$ Value]]),Table4_1[[#This Row],[$ Value]],Table4_1[[#This Row],[% Value]]))</f>
        <v>89</v>
      </c>
      <c r="G786" s="238">
        <v>41820</v>
      </c>
      <c r="H786">
        <v>4</v>
      </c>
      <c r="I786" t="s">
        <v>188</v>
      </c>
      <c r="J786" t="s">
        <v>195</v>
      </c>
      <c r="K786" t="s">
        <v>37</v>
      </c>
      <c r="L786"/>
      <c r="M786" t="s">
        <v>448</v>
      </c>
      <c r="N786" t="s">
        <v>447</v>
      </c>
      <c r="O786" t="s">
        <v>191</v>
      </c>
      <c r="P786">
        <v>89</v>
      </c>
      <c r="Q786"/>
      <c r="R786"/>
      <c r="S786" t="s">
        <v>929</v>
      </c>
    </row>
    <row r="787" spans="1:19" hidden="1" x14ac:dyDescent="0.2">
      <c r="A787" s="162" t="str">
        <f>"FY"&amp;(YEAR(Table4_1[[#This Row],[Date]])-1)&amp;"/"&amp;(YEAR(Table4_1[[#This Row],[Date]])-2000)</f>
        <v>FY2014/15</v>
      </c>
      <c r="B787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87" s="162" t="str">
        <f>Table4_1[[#This Row],[Licensee]]&amp;" "&amp;Table4_1[[#This Row],[Licence]]</f>
        <v>Horizon Power EIRL2</v>
      </c>
      <c r="D787" s="162" t="str">
        <f t="shared" si="12"/>
        <v>FY2014/15_NQR11_Horizon Power EIRL2</v>
      </c>
      <c r="E787" s="164">
        <f>IF(ISNUMBER(Table4_1[[#This Row],[Value]]),Table4_1[[#This Row],[Value]],IF(ISNUMBER(Table4_1[[#This Row],[$ Value]]),Table4_1[[#This Row],[$ Value]],Table4_1[[#This Row],[% Value]]))</f>
        <v>1618</v>
      </c>
      <c r="G787" s="238">
        <v>42185</v>
      </c>
      <c r="H787">
        <v>4</v>
      </c>
      <c r="I787" t="s">
        <v>188</v>
      </c>
      <c r="J787" t="s">
        <v>195</v>
      </c>
      <c r="K787" t="s">
        <v>37</v>
      </c>
      <c r="L787"/>
      <c r="M787" t="s">
        <v>448</v>
      </c>
      <c r="N787" t="s">
        <v>447</v>
      </c>
      <c r="O787" t="s">
        <v>191</v>
      </c>
      <c r="P787">
        <v>1618</v>
      </c>
      <c r="Q787"/>
      <c r="R787"/>
      <c r="S787" t="s">
        <v>929</v>
      </c>
    </row>
    <row r="788" spans="1:19" hidden="1" x14ac:dyDescent="0.2">
      <c r="A788" s="162" t="str">
        <f>"FY"&amp;(YEAR(Table4_1[[#This Row],[Date]])-1)&amp;"/"&amp;(YEAR(Table4_1[[#This Row],[Date]])-2000)</f>
        <v>FY2015/16</v>
      </c>
      <c r="B788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88" s="162" t="str">
        <f>Table4_1[[#This Row],[Licensee]]&amp;" "&amp;Table4_1[[#This Row],[Licence]]</f>
        <v>Horizon Power EIRL2</v>
      </c>
      <c r="D788" s="162" t="str">
        <f t="shared" si="12"/>
        <v>FY2015/16_NQR11_Horizon Power EIRL2</v>
      </c>
      <c r="E788" s="164">
        <f>IF(ISNUMBER(Table4_1[[#This Row],[Value]]),Table4_1[[#This Row],[Value]],IF(ISNUMBER(Table4_1[[#This Row],[$ Value]]),Table4_1[[#This Row],[$ Value]],Table4_1[[#This Row],[% Value]]))</f>
        <v>17</v>
      </c>
      <c r="G788" s="238">
        <v>42551</v>
      </c>
      <c r="H788">
        <v>4</v>
      </c>
      <c r="I788" t="s">
        <v>188</v>
      </c>
      <c r="J788" t="s">
        <v>195</v>
      </c>
      <c r="K788" t="s">
        <v>37</v>
      </c>
      <c r="L788"/>
      <c r="M788" t="s">
        <v>448</v>
      </c>
      <c r="N788" t="s">
        <v>447</v>
      </c>
      <c r="O788" t="s">
        <v>191</v>
      </c>
      <c r="P788">
        <v>17</v>
      </c>
      <c r="Q788"/>
      <c r="R788"/>
      <c r="S788" t="s">
        <v>929</v>
      </c>
    </row>
    <row r="789" spans="1:19" hidden="1" x14ac:dyDescent="0.2">
      <c r="A789" s="162" t="str">
        <f>"FY"&amp;(YEAR(Table4_1[[#This Row],[Date]])-1)&amp;"/"&amp;(YEAR(Table4_1[[#This Row],[Date]])-2000)</f>
        <v>FY2016/17</v>
      </c>
      <c r="B789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89" s="162" t="str">
        <f>Table4_1[[#This Row],[Licensee]]&amp;" "&amp;Table4_1[[#This Row],[Licence]]</f>
        <v>Horizon Power EIRL2</v>
      </c>
      <c r="D789" s="162" t="str">
        <f t="shared" si="12"/>
        <v>FY2016/17_NQR11_Horizon Power EIRL2</v>
      </c>
      <c r="E789" s="164">
        <f>IF(ISNUMBER(Table4_1[[#This Row],[Value]]),Table4_1[[#This Row],[Value]],IF(ISNUMBER(Table4_1[[#This Row],[$ Value]]),Table4_1[[#This Row],[$ Value]],Table4_1[[#This Row],[% Value]]))</f>
        <v>346</v>
      </c>
      <c r="G789" s="238">
        <v>42916</v>
      </c>
      <c r="H789">
        <v>4</v>
      </c>
      <c r="I789" t="s">
        <v>188</v>
      </c>
      <c r="J789" t="s">
        <v>195</v>
      </c>
      <c r="K789" t="s">
        <v>37</v>
      </c>
      <c r="L789"/>
      <c r="M789" t="s">
        <v>448</v>
      </c>
      <c r="N789" t="s">
        <v>447</v>
      </c>
      <c r="O789" t="s">
        <v>191</v>
      </c>
      <c r="P789">
        <v>346</v>
      </c>
      <c r="Q789"/>
      <c r="R789"/>
      <c r="S789" t="s">
        <v>929</v>
      </c>
    </row>
    <row r="790" spans="1:19" hidden="1" x14ac:dyDescent="0.2">
      <c r="A790" s="162" t="str">
        <f>"FY"&amp;(YEAR(Table4_1[[#This Row],[Date]])-1)&amp;"/"&amp;(YEAR(Table4_1[[#This Row],[Date]])-2000)</f>
        <v>FY2017/18</v>
      </c>
      <c r="B790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0" s="162" t="str">
        <f>Table4_1[[#This Row],[Licensee]]&amp;" "&amp;Table4_1[[#This Row],[Licence]]</f>
        <v>Horizon Power EIRL2</v>
      </c>
      <c r="D790" s="162" t="str">
        <f t="shared" si="12"/>
        <v>FY2017/18_NQR11_Horizon Power EIRL2</v>
      </c>
      <c r="E790" s="164">
        <f>IF(ISNUMBER(Table4_1[[#This Row],[Value]]),Table4_1[[#This Row],[Value]],IF(ISNUMBER(Table4_1[[#This Row],[$ Value]]),Table4_1[[#This Row],[$ Value]],Table4_1[[#This Row],[% Value]]))</f>
        <v>10</v>
      </c>
      <c r="G790" s="238">
        <v>43281</v>
      </c>
      <c r="H790">
        <v>4</v>
      </c>
      <c r="I790" t="s">
        <v>188</v>
      </c>
      <c r="J790" t="s">
        <v>195</v>
      </c>
      <c r="K790" t="s">
        <v>37</v>
      </c>
      <c r="L790"/>
      <c r="M790" t="s">
        <v>448</v>
      </c>
      <c r="N790" t="s">
        <v>447</v>
      </c>
      <c r="O790" t="s">
        <v>191</v>
      </c>
      <c r="P790">
        <v>10</v>
      </c>
      <c r="Q790"/>
      <c r="R790"/>
      <c r="S790" t="s">
        <v>929</v>
      </c>
    </row>
    <row r="791" spans="1:19" hidden="1" x14ac:dyDescent="0.2">
      <c r="A791" s="162" t="str">
        <f>"FY"&amp;(YEAR(Table4_1[[#This Row],[Date]])-1)&amp;"/"&amp;(YEAR(Table4_1[[#This Row],[Date]])-2000)</f>
        <v>FY2018/19</v>
      </c>
      <c r="B791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1" s="162" t="str">
        <f>Table4_1[[#This Row],[Licensee]]&amp;" "&amp;Table4_1[[#This Row],[Licence]]</f>
        <v>Horizon Power EIRL2</v>
      </c>
      <c r="D791" s="162" t="str">
        <f t="shared" si="12"/>
        <v>FY2018/19_NQR11_Horizon Power EIRL2</v>
      </c>
      <c r="E791" s="164">
        <f>IF(ISNUMBER(Table4_1[[#This Row],[Value]]),Table4_1[[#This Row],[Value]],IF(ISNUMBER(Table4_1[[#This Row],[$ Value]]),Table4_1[[#This Row],[$ Value]],Table4_1[[#This Row],[% Value]]))</f>
        <v>52</v>
      </c>
      <c r="G791" s="238">
        <v>43646</v>
      </c>
      <c r="H791">
        <v>4</v>
      </c>
      <c r="I791" t="s">
        <v>188</v>
      </c>
      <c r="J791" t="s">
        <v>195</v>
      </c>
      <c r="K791" t="s">
        <v>37</v>
      </c>
      <c r="L791"/>
      <c r="M791" t="s">
        <v>448</v>
      </c>
      <c r="N791" t="s">
        <v>447</v>
      </c>
      <c r="O791" t="s">
        <v>191</v>
      </c>
      <c r="P791">
        <v>52</v>
      </c>
      <c r="Q791"/>
      <c r="R791"/>
      <c r="S791" t="s">
        <v>929</v>
      </c>
    </row>
    <row r="792" spans="1:19" hidden="1" x14ac:dyDescent="0.2">
      <c r="A792" s="162" t="str">
        <f>"FY"&amp;(YEAR(Table4_1[[#This Row],[Date]])-1)&amp;"/"&amp;(YEAR(Table4_1[[#This Row],[Date]])-2000)</f>
        <v>FY2019/20</v>
      </c>
      <c r="B792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2" s="162" t="str">
        <f>Table4_1[[#This Row],[Licensee]]&amp;" "&amp;Table4_1[[#This Row],[Licence]]</f>
        <v>Horizon Power EIRL2</v>
      </c>
      <c r="D792" s="162" t="str">
        <f t="shared" si="12"/>
        <v>FY2019/20_NQR11_Horizon Power EIRL2</v>
      </c>
      <c r="E792" s="164">
        <f>IF(ISNUMBER(Table4_1[[#This Row],[Value]]),Table4_1[[#This Row],[Value]],IF(ISNUMBER(Table4_1[[#This Row],[$ Value]]),Table4_1[[#This Row],[$ Value]],Table4_1[[#This Row],[% Value]]))</f>
        <v>47</v>
      </c>
      <c r="G792" s="238">
        <v>44012</v>
      </c>
      <c r="H792">
        <v>4</v>
      </c>
      <c r="I792" t="s">
        <v>188</v>
      </c>
      <c r="J792" t="s">
        <v>195</v>
      </c>
      <c r="K792" t="s">
        <v>37</v>
      </c>
      <c r="L792"/>
      <c r="M792" t="s">
        <v>448</v>
      </c>
      <c r="N792" t="s">
        <v>447</v>
      </c>
      <c r="O792" t="s">
        <v>191</v>
      </c>
      <c r="P792">
        <v>47</v>
      </c>
      <c r="Q792"/>
      <c r="R792"/>
      <c r="S792" t="s">
        <v>929</v>
      </c>
    </row>
    <row r="793" spans="1:19" hidden="1" x14ac:dyDescent="0.2">
      <c r="A793" s="162" t="str">
        <f>"FY"&amp;(YEAR(Table4_1[[#This Row],[Date]])-1)&amp;"/"&amp;(YEAR(Table4_1[[#This Row],[Date]])-2000)</f>
        <v>FY2020/21</v>
      </c>
      <c r="B793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3" s="162" t="str">
        <f>Table4_1[[#This Row],[Licensee]]&amp;" "&amp;Table4_1[[#This Row],[Licence]]</f>
        <v>Horizon Power EIRL2</v>
      </c>
      <c r="D793" s="162" t="str">
        <f t="shared" si="12"/>
        <v>FY2020/21_NQR11_Horizon Power EIRL2</v>
      </c>
      <c r="E793" s="164">
        <f>IF(ISNUMBER(Table4_1[[#This Row],[Value]]),Table4_1[[#This Row],[Value]],IF(ISNUMBER(Table4_1[[#This Row],[$ Value]]),Table4_1[[#This Row],[$ Value]],Table4_1[[#This Row],[% Value]]))</f>
        <v>434</v>
      </c>
      <c r="G793" s="238">
        <v>44377</v>
      </c>
      <c r="H793">
        <v>4</v>
      </c>
      <c r="I793" t="s">
        <v>188</v>
      </c>
      <c r="J793" t="s">
        <v>195</v>
      </c>
      <c r="K793" t="s">
        <v>37</v>
      </c>
      <c r="L793"/>
      <c r="M793" t="s">
        <v>448</v>
      </c>
      <c r="N793" t="s">
        <v>447</v>
      </c>
      <c r="O793" t="s">
        <v>191</v>
      </c>
      <c r="P793">
        <v>434</v>
      </c>
      <c r="Q793"/>
      <c r="R793"/>
      <c r="S793" t="s">
        <v>929</v>
      </c>
    </row>
    <row r="794" spans="1:19" hidden="1" x14ac:dyDescent="0.2">
      <c r="A794" s="162" t="str">
        <f>"FY"&amp;(YEAR(Table4_1[[#This Row],[Date]])-1)&amp;"/"&amp;(YEAR(Table4_1[[#This Row],[Date]])-2000)</f>
        <v>FY2021/22</v>
      </c>
      <c r="B794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4" s="162" t="str">
        <f>Table4_1[[#This Row],[Licensee]]&amp;" "&amp;Table4_1[[#This Row],[Licence]]</f>
        <v>Horizon Power EIRL2</v>
      </c>
      <c r="D794" s="162" t="str">
        <f t="shared" si="12"/>
        <v>FY2021/22_NQR11_Horizon Power EIRL2</v>
      </c>
      <c r="E794" s="164">
        <f>IF(ISNUMBER(Table4_1[[#This Row],[Value]]),Table4_1[[#This Row],[Value]],IF(ISNUMBER(Table4_1[[#This Row],[$ Value]]),Table4_1[[#This Row],[$ Value]],Table4_1[[#This Row],[% Value]]))</f>
        <v>34</v>
      </c>
      <c r="G794" s="238">
        <v>44742</v>
      </c>
      <c r="H794">
        <v>4</v>
      </c>
      <c r="I794" t="s">
        <v>188</v>
      </c>
      <c r="J794" t="s">
        <v>195</v>
      </c>
      <c r="K794" t="s">
        <v>37</v>
      </c>
      <c r="L794"/>
      <c r="M794" t="s">
        <v>448</v>
      </c>
      <c r="N794" t="s">
        <v>447</v>
      </c>
      <c r="O794" t="s">
        <v>191</v>
      </c>
      <c r="P794">
        <v>34</v>
      </c>
      <c r="Q794"/>
      <c r="R794"/>
      <c r="S794" t="s">
        <v>929</v>
      </c>
    </row>
    <row r="795" spans="1:19" hidden="1" x14ac:dyDescent="0.2">
      <c r="A795" s="162" t="str">
        <f>"FY"&amp;(YEAR(Table4_1[[#This Row],[Date]])-1)&amp;"/"&amp;(YEAR(Table4_1[[#This Row],[Date]])-2000)</f>
        <v>FY2022/23</v>
      </c>
      <c r="B795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5" s="162" t="str">
        <f>Table4_1[[#This Row],[Licensee]]&amp;" "&amp;Table4_1[[#This Row],[Licence]]</f>
        <v>Horizon Power EIRL2</v>
      </c>
      <c r="D795" s="162" t="str">
        <f t="shared" si="12"/>
        <v>FY2022/23_NQR11_Horizon Power EIRL2</v>
      </c>
      <c r="E795" s="164">
        <f>IF(ISNUMBER(Table4_1[[#This Row],[Value]]),Table4_1[[#This Row],[Value]],IF(ISNUMBER(Table4_1[[#This Row],[$ Value]]),Table4_1[[#This Row],[$ Value]],Table4_1[[#This Row],[% Value]]))</f>
        <v>635</v>
      </c>
      <c r="G795" s="238">
        <v>45107</v>
      </c>
      <c r="H795">
        <v>4</v>
      </c>
      <c r="I795" t="s">
        <v>188</v>
      </c>
      <c r="J795" t="s">
        <v>195</v>
      </c>
      <c r="K795" t="s">
        <v>37</v>
      </c>
      <c r="L795"/>
      <c r="M795" t="s">
        <v>448</v>
      </c>
      <c r="N795" t="s">
        <v>447</v>
      </c>
      <c r="O795" t="s">
        <v>191</v>
      </c>
      <c r="P795">
        <v>635</v>
      </c>
      <c r="Q795"/>
      <c r="R795"/>
      <c r="S795" t="s">
        <v>929</v>
      </c>
    </row>
    <row r="796" spans="1:19" hidden="1" x14ac:dyDescent="0.2">
      <c r="A796" s="162" t="str">
        <f>"FY"&amp;(YEAR(Table4_1[[#This Row],[Date]])-1)&amp;"/"&amp;(YEAR(Table4_1[[#This Row],[Date]])-2000)</f>
        <v>FY2023/24</v>
      </c>
      <c r="B796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6" s="162" t="str">
        <f>Table4_1[[#This Row],[Licensee]]&amp;" "&amp;Table4_1[[#This Row],[Licence]]</f>
        <v>Horizon Power EIRL2</v>
      </c>
      <c r="D796" s="162" t="str">
        <f t="shared" si="12"/>
        <v>FY2023/24_NQR11_Horizon Power EIRL2</v>
      </c>
      <c r="E796" s="164">
        <f>IF(ISNUMBER(Table4_1[[#This Row],[Value]]),Table4_1[[#This Row],[Value]],IF(ISNUMBER(Table4_1[[#This Row],[$ Value]]),Table4_1[[#This Row],[$ Value]],Table4_1[[#This Row],[% Value]]))</f>
        <v>40</v>
      </c>
      <c r="G796" s="238">
        <v>45473</v>
      </c>
      <c r="H796">
        <v>4</v>
      </c>
      <c r="I796" t="s">
        <v>188</v>
      </c>
      <c r="J796" t="s">
        <v>195</v>
      </c>
      <c r="K796" t="s">
        <v>37</v>
      </c>
      <c r="L796"/>
      <c r="M796" t="s">
        <v>448</v>
      </c>
      <c r="N796" t="s">
        <v>447</v>
      </c>
      <c r="O796" t="s">
        <v>191</v>
      </c>
      <c r="P796">
        <v>40</v>
      </c>
      <c r="Q796"/>
      <c r="R796"/>
      <c r="S796" t="s">
        <v>929</v>
      </c>
    </row>
    <row r="797" spans="1:19" x14ac:dyDescent="0.2">
      <c r="A797" s="162" t="str">
        <f>"FY"&amp;(YEAR(Table4_1[[#This Row],[Date]])-1)&amp;"/"&amp;(YEAR(Table4_1[[#This Row],[Date]])-2000)</f>
        <v>FY2024/25</v>
      </c>
      <c r="B797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797" s="162" t="str">
        <f>Table4_1[[#This Row],[Licensee]]&amp;" "&amp;Table4_1[[#This Row],[Licence]]</f>
        <v>Horizon Power EIRL2</v>
      </c>
      <c r="D797" s="162" t="str">
        <f t="shared" si="12"/>
        <v>FY2024/25_NQR11_Horizon Power EIRL2</v>
      </c>
      <c r="E797" s="164">
        <f>IF(ISNUMBER(Table4_1[[#This Row],[Value]]),Table4_1[[#This Row],[Value]],IF(ISNUMBER(Table4_1[[#This Row],[$ Value]]),Table4_1[[#This Row],[$ Value]],Table4_1[[#This Row],[% Value]]))</f>
        <v>83</v>
      </c>
      <c r="G797" s="238">
        <v>45838</v>
      </c>
      <c r="H797">
        <v>4</v>
      </c>
      <c r="I797" t="s">
        <v>188</v>
      </c>
      <c r="J797" t="s">
        <v>195</v>
      </c>
      <c r="K797" t="s">
        <v>37</v>
      </c>
      <c r="L797"/>
      <c r="M797" t="s">
        <v>448</v>
      </c>
      <c r="N797" t="s">
        <v>447</v>
      </c>
      <c r="O797" t="s">
        <v>191</v>
      </c>
      <c r="P797">
        <v>83</v>
      </c>
      <c r="Q797"/>
      <c r="R797"/>
      <c r="S797" t="s">
        <v>929</v>
      </c>
    </row>
    <row r="798" spans="1:19" hidden="1" x14ac:dyDescent="0.2">
      <c r="A798" s="162" t="str">
        <f>"FY"&amp;(YEAR(Table4_1[[#This Row],[Date]])-1)&amp;"/"&amp;(YEAR(Table4_1[[#This Row],[Date]])-2000)</f>
        <v>FY2023/24</v>
      </c>
      <c r="B798" s="162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798" s="162" t="str">
        <f>Table4_1[[#This Row],[Licensee]]&amp;" "&amp;Table4_1[[#This Row],[Licence]]</f>
        <v>Horizon Power EIRL2</v>
      </c>
      <c r="D798" s="162" t="str">
        <f t="shared" si="12"/>
        <v>FY2023/24_NQR11a_Horizon Power EIRL2</v>
      </c>
      <c r="E798" s="164">
        <f>IF(ISNUMBER(Table4_1[[#This Row],[Value]]),Table4_1[[#This Row],[Value]],IF(ISNUMBER(Table4_1[[#This Row],[$ Value]]),Table4_1[[#This Row],[$ Value]],Table4_1[[#This Row],[% Value]]))</f>
        <v>4800</v>
      </c>
      <c r="G798" s="238">
        <v>45473</v>
      </c>
      <c r="H798">
        <v>4</v>
      </c>
      <c r="I798" t="s">
        <v>188</v>
      </c>
      <c r="J798" t="s">
        <v>195</v>
      </c>
      <c r="K798" t="s">
        <v>37</v>
      </c>
      <c r="L798"/>
      <c r="M798" t="s">
        <v>446</v>
      </c>
      <c r="N798" t="s">
        <v>447</v>
      </c>
      <c r="O798" t="s">
        <v>194</v>
      </c>
      <c r="P798"/>
      <c r="Q798"/>
      <c r="R798">
        <v>4800</v>
      </c>
      <c r="S798" t="s">
        <v>929</v>
      </c>
    </row>
    <row r="799" spans="1:19" x14ac:dyDescent="0.2">
      <c r="A799" s="162" t="str">
        <f>"FY"&amp;(YEAR(Table4_1[[#This Row],[Date]])-1)&amp;"/"&amp;(YEAR(Table4_1[[#This Row],[Date]])-2000)</f>
        <v>FY2024/25</v>
      </c>
      <c r="B799" s="162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799" s="162" t="str">
        <f>Table4_1[[#This Row],[Licensee]]&amp;" "&amp;Table4_1[[#This Row],[Licence]]</f>
        <v>Horizon Power EIRL2</v>
      </c>
      <c r="D799" s="162" t="str">
        <f t="shared" si="12"/>
        <v>FY2024/25_NQR11a_Horizon Power EIRL2</v>
      </c>
      <c r="E799" s="164">
        <f>IF(ISNUMBER(Table4_1[[#This Row],[Value]]),Table4_1[[#This Row],[Value]],IF(ISNUMBER(Table4_1[[#This Row],[$ Value]]),Table4_1[[#This Row],[$ Value]],Table4_1[[#This Row],[% Value]]))</f>
        <v>9960</v>
      </c>
      <c r="G799" s="238">
        <v>45838</v>
      </c>
      <c r="H799">
        <v>4</v>
      </c>
      <c r="I799" t="s">
        <v>188</v>
      </c>
      <c r="J799" t="s">
        <v>195</v>
      </c>
      <c r="K799" t="s">
        <v>37</v>
      </c>
      <c r="L799"/>
      <c r="M799" t="s">
        <v>446</v>
      </c>
      <c r="N799" t="s">
        <v>447</v>
      </c>
      <c r="O799" t="s">
        <v>194</v>
      </c>
      <c r="P799"/>
      <c r="Q799"/>
      <c r="R799">
        <v>9960</v>
      </c>
      <c r="S799" t="s">
        <v>929</v>
      </c>
    </row>
    <row r="800" spans="1:19" hidden="1" x14ac:dyDescent="0.2">
      <c r="A800" s="162" t="str">
        <f>"FY"&amp;(YEAR(Table4_1[[#This Row],[Date]])-1)&amp;"/"&amp;(YEAR(Table4_1[[#This Row],[Date]])-2000)</f>
        <v>FY2023/24</v>
      </c>
      <c r="B800" s="162" t="str">
        <f>VLOOKUP(Table4_1[[#This Row],[Energy]]&amp;Table4_1[[#This Row],[Indicator category]]&amp;Table4_1[[#This Row],[Indicator subcategory]]&amp;Table4_1[[#This Row],[Indicator]]&amp;Table4_1[[#This Row],[ID]],newID,2,FALSE)</f>
        <v>NQR12a</v>
      </c>
      <c r="C800" s="162" t="str">
        <f>Table4_1[[#This Row],[Licensee]]&amp;" "&amp;Table4_1[[#This Row],[Licence]]</f>
        <v>Horizon Power EIRL2</v>
      </c>
      <c r="D800" s="162" t="str">
        <f t="shared" si="12"/>
        <v>FY2023/24_NQR12a_Horizon Power EIRL2</v>
      </c>
      <c r="E800" s="164">
        <f>IF(ISNUMBER(Table4_1[[#This Row],[Value]]),Table4_1[[#This Row],[Value]],IF(ISNUMBER(Table4_1[[#This Row],[$ Value]]),Table4_1[[#This Row],[$ Value]],Table4_1[[#This Row],[% Value]]))</f>
        <v>79</v>
      </c>
      <c r="G800" s="238">
        <v>45473</v>
      </c>
      <c r="H800">
        <v>4</v>
      </c>
      <c r="I800" t="s">
        <v>188</v>
      </c>
      <c r="J800" t="s">
        <v>195</v>
      </c>
      <c r="K800" t="s">
        <v>299</v>
      </c>
      <c r="L800" t="s">
        <v>300</v>
      </c>
      <c r="M800" t="s">
        <v>96</v>
      </c>
      <c r="N800" t="s">
        <v>301</v>
      </c>
      <c r="O800" t="s">
        <v>191</v>
      </c>
      <c r="P800">
        <v>79</v>
      </c>
      <c r="Q800"/>
      <c r="R800"/>
      <c r="S800" t="s">
        <v>929</v>
      </c>
    </row>
    <row r="801" spans="1:19" x14ac:dyDescent="0.2">
      <c r="A801" s="162" t="str">
        <f>"FY"&amp;(YEAR(Table4_1[[#This Row],[Date]])-1)&amp;"/"&amp;(YEAR(Table4_1[[#This Row],[Date]])-2000)</f>
        <v>FY2024/25</v>
      </c>
      <c r="B801" s="162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801" s="162" t="str">
        <f>Table4_1[[#This Row],[Licensee]]&amp;" "&amp;Table4_1[[#This Row],[Licence]]</f>
        <v>Horizon Power EIRL2</v>
      </c>
      <c r="D801" s="162" t="str">
        <f t="shared" si="12"/>
        <v>FY2024/25_NQR12ai_Horizon Power EIRL2</v>
      </c>
      <c r="E801" s="164">
        <f>IF(ISNUMBER(Table4_1[[#This Row],[Value]]),Table4_1[[#This Row],[Value]],IF(ISNUMBER(Table4_1[[#This Row],[$ Value]]),Table4_1[[#This Row],[$ Value]],Table4_1[[#This Row],[% Value]]))</f>
        <v>84</v>
      </c>
      <c r="G801" s="238">
        <v>45838</v>
      </c>
      <c r="H801">
        <v>4</v>
      </c>
      <c r="I801" t="s">
        <v>188</v>
      </c>
      <c r="J801" t="s">
        <v>195</v>
      </c>
      <c r="K801" t="s">
        <v>299</v>
      </c>
      <c r="L801" t="s">
        <v>300</v>
      </c>
      <c r="M801" t="s">
        <v>422</v>
      </c>
      <c r="N801" t="s">
        <v>326</v>
      </c>
      <c r="O801" t="s">
        <v>191</v>
      </c>
      <c r="P801">
        <v>84</v>
      </c>
      <c r="Q801"/>
      <c r="R801"/>
      <c r="S801" t="s">
        <v>929</v>
      </c>
    </row>
    <row r="802" spans="1:19" x14ac:dyDescent="0.2">
      <c r="A802" s="162" t="str">
        <f>"FY"&amp;(YEAR(Table4_1[[#This Row],[Date]])-1)&amp;"/"&amp;(YEAR(Table4_1[[#This Row],[Date]])-2000)</f>
        <v>FY2024/25</v>
      </c>
      <c r="B802" s="162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802" s="162" t="str">
        <f>Table4_1[[#This Row],[Licensee]]&amp;" "&amp;Table4_1[[#This Row],[Licence]]</f>
        <v>Horizon Power EIRL2</v>
      </c>
      <c r="D802" s="162" t="str">
        <f t="shared" si="12"/>
        <v>FY2024/25_NQR12aii_Horizon Power EIRL2</v>
      </c>
      <c r="E802" s="164">
        <f>IF(ISNUMBER(Table4_1[[#This Row],[Value]]),Table4_1[[#This Row],[Value]],IF(ISNUMBER(Table4_1[[#This Row],[$ Value]]),Table4_1[[#This Row],[$ Value]],Table4_1[[#This Row],[% Value]]))</f>
        <v>0</v>
      </c>
      <c r="G802" s="238">
        <v>45838</v>
      </c>
      <c r="H802">
        <v>4</v>
      </c>
      <c r="I802" t="s">
        <v>188</v>
      </c>
      <c r="J802" t="s">
        <v>195</v>
      </c>
      <c r="K802" t="s">
        <v>299</v>
      </c>
      <c r="L802" t="s">
        <v>300</v>
      </c>
      <c r="M802" t="s">
        <v>421</v>
      </c>
      <c r="N802" t="s">
        <v>326</v>
      </c>
      <c r="O802" t="s">
        <v>191</v>
      </c>
      <c r="Q802"/>
      <c r="R802"/>
      <c r="S802" t="s">
        <v>929</v>
      </c>
    </row>
    <row r="803" spans="1:19" x14ac:dyDescent="0.2">
      <c r="A803" s="162" t="str">
        <f>"FY"&amp;(YEAR(Table4_1[[#This Row],[Date]])-1)&amp;"/"&amp;(YEAR(Table4_1[[#This Row],[Date]])-2000)</f>
        <v>FY2024/25</v>
      </c>
      <c r="B803" s="162" t="str">
        <f>VLOOKUP(Table4_1[[#This Row],[Energy]]&amp;Table4_1[[#This Row],[Indicator category]]&amp;Table4_1[[#This Row],[Indicator subcategory]]&amp;Table4_1[[#This Row],[Indicator]]&amp;Table4_1[[#This Row],[ID]],newID,2,FALSE)</f>
        <v>NQR12aiii</v>
      </c>
      <c r="C803" s="162" t="str">
        <f>Table4_1[[#This Row],[Licensee]]&amp;" "&amp;Table4_1[[#This Row],[Licence]]</f>
        <v>Horizon Power EIRL2</v>
      </c>
      <c r="D803" s="162" t="str">
        <f t="shared" si="12"/>
        <v>FY2024/25_NQR12aiii_Horizon Power EIRL2</v>
      </c>
      <c r="E803" s="164">
        <f>IF(ISNUMBER(Table4_1[[#This Row],[Value]]),Table4_1[[#This Row],[Value]],IF(ISNUMBER(Table4_1[[#This Row],[$ Value]]),Table4_1[[#This Row],[$ Value]],Table4_1[[#This Row],[% Value]]))</f>
        <v>0</v>
      </c>
      <c r="G803" s="238">
        <v>45838</v>
      </c>
      <c r="H803">
        <v>4</v>
      </c>
      <c r="I803" t="s">
        <v>188</v>
      </c>
      <c r="J803" t="s">
        <v>195</v>
      </c>
      <c r="K803" t="s">
        <v>299</v>
      </c>
      <c r="L803" t="s">
        <v>720</v>
      </c>
      <c r="M803" t="s">
        <v>96</v>
      </c>
      <c r="N803" t="s">
        <v>328</v>
      </c>
      <c r="O803" t="s">
        <v>191</v>
      </c>
      <c r="P803"/>
      <c r="Q803"/>
      <c r="R803"/>
      <c r="S803" t="s">
        <v>929</v>
      </c>
    </row>
    <row r="804" spans="1:19" x14ac:dyDescent="0.2">
      <c r="A804" s="162" t="str">
        <f>"FY"&amp;(YEAR(Table4_1[[#This Row],[Date]])-1)&amp;"/"&amp;(YEAR(Table4_1[[#This Row],[Date]])-2000)</f>
        <v>FY2024/25</v>
      </c>
      <c r="B804" s="162" t="str">
        <f>VLOOKUP(Table4_1[[#This Row],[Energy]]&amp;Table4_1[[#This Row],[Indicator category]]&amp;Table4_1[[#This Row],[Indicator subcategory]]&amp;Table4_1[[#This Row],[Indicator]]&amp;Table4_1[[#This Row],[ID]],newID,2,FALSE)</f>
        <v>NQR12aiv</v>
      </c>
      <c r="C804" s="162" t="str">
        <f>Table4_1[[#This Row],[Licensee]]&amp;" "&amp;Table4_1[[#This Row],[Licence]]</f>
        <v>Horizon Power EIRL2</v>
      </c>
      <c r="D804" s="162" t="str">
        <f t="shared" si="12"/>
        <v>FY2024/25_NQR12aiv_Horizon Power EIRL2</v>
      </c>
      <c r="E804" s="164">
        <f>IF(ISNUMBER(Table4_1[[#This Row],[Value]]),Table4_1[[#This Row],[Value]],IF(ISNUMBER(Table4_1[[#This Row],[$ Value]]),Table4_1[[#This Row],[$ Value]],Table4_1[[#This Row],[% Value]]))</f>
        <v>0</v>
      </c>
      <c r="G804" s="238">
        <v>45838</v>
      </c>
      <c r="H804">
        <v>4</v>
      </c>
      <c r="I804" t="s">
        <v>188</v>
      </c>
      <c r="J804" t="s">
        <v>195</v>
      </c>
      <c r="K804" t="s">
        <v>299</v>
      </c>
      <c r="L804" t="s">
        <v>360</v>
      </c>
      <c r="M804" t="s">
        <v>96</v>
      </c>
      <c r="N804" t="s">
        <v>328</v>
      </c>
      <c r="O804" t="s">
        <v>191</v>
      </c>
      <c r="P804"/>
      <c r="Q804"/>
      <c r="R804"/>
      <c r="S804" t="s">
        <v>929</v>
      </c>
    </row>
    <row r="805" spans="1:19" hidden="1" x14ac:dyDescent="0.2">
      <c r="A805" s="162" t="str">
        <f>"FY"&amp;(YEAR(Table4_1[[#This Row],[Date]])-1)&amp;"/"&amp;(YEAR(Table4_1[[#This Row],[Date]])-2000)</f>
        <v>FY2023/24</v>
      </c>
      <c r="B805" s="162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805" s="162" t="str">
        <f>Table4_1[[#This Row],[Licensee]]&amp;" "&amp;Table4_1[[#This Row],[Licence]]</f>
        <v>Horizon Power EIRL2</v>
      </c>
      <c r="D805" s="162" t="str">
        <f t="shared" si="12"/>
        <v>FY2023/24_NQR12av_Horizon Power EIRL2</v>
      </c>
      <c r="E805" s="164">
        <f>IF(ISNUMBER(Table4_1[[#This Row],[Value]]),Table4_1[[#This Row],[Value]],IF(ISNUMBER(Table4_1[[#This Row],[$ Value]]),Table4_1[[#This Row],[$ Value]],Table4_1[[#This Row],[% Value]]))</f>
        <v>79</v>
      </c>
      <c r="G805" s="238">
        <v>45473</v>
      </c>
      <c r="H805">
        <v>4</v>
      </c>
      <c r="I805" t="s">
        <v>188</v>
      </c>
      <c r="J805" t="s">
        <v>195</v>
      </c>
      <c r="K805" t="s">
        <v>299</v>
      </c>
      <c r="L805" t="s">
        <v>327</v>
      </c>
      <c r="M805" t="s">
        <v>96</v>
      </c>
      <c r="N805" t="s">
        <v>328</v>
      </c>
      <c r="O805" t="s">
        <v>191</v>
      </c>
      <c r="P805">
        <v>79</v>
      </c>
      <c r="Q805"/>
      <c r="R805"/>
      <c r="S805" t="s">
        <v>929</v>
      </c>
    </row>
    <row r="806" spans="1:19" x14ac:dyDescent="0.2">
      <c r="A806" s="162" t="str">
        <f>"FY"&amp;(YEAR(Table4_1[[#This Row],[Date]])-1)&amp;"/"&amp;(YEAR(Table4_1[[#This Row],[Date]])-2000)</f>
        <v>FY2024/25</v>
      </c>
      <c r="B806" s="162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806" s="162" t="str">
        <f>Table4_1[[#This Row],[Licensee]]&amp;" "&amp;Table4_1[[#This Row],[Licence]]</f>
        <v>Horizon Power EIRL2</v>
      </c>
      <c r="D806" s="162" t="str">
        <f t="shared" si="12"/>
        <v>FY2024/25_NQR12av_Horizon Power EIRL2</v>
      </c>
      <c r="E806" s="164">
        <f>IF(ISNUMBER(Table4_1[[#This Row],[Value]]),Table4_1[[#This Row],[Value]],IF(ISNUMBER(Table4_1[[#This Row],[$ Value]]),Table4_1[[#This Row],[$ Value]],Table4_1[[#This Row],[% Value]]))</f>
        <v>84</v>
      </c>
      <c r="G806" s="238">
        <v>45838</v>
      </c>
      <c r="H806">
        <v>4</v>
      </c>
      <c r="I806" t="s">
        <v>188</v>
      </c>
      <c r="J806" t="s">
        <v>195</v>
      </c>
      <c r="K806" t="s">
        <v>299</v>
      </c>
      <c r="L806" t="s">
        <v>327</v>
      </c>
      <c r="M806" t="s">
        <v>96</v>
      </c>
      <c r="N806" t="s">
        <v>328</v>
      </c>
      <c r="O806" t="s">
        <v>191</v>
      </c>
      <c r="P806">
        <v>84</v>
      </c>
      <c r="Q806"/>
      <c r="R806"/>
      <c r="S806" t="s">
        <v>929</v>
      </c>
    </row>
    <row r="807" spans="1:19" hidden="1" x14ac:dyDescent="0.2">
      <c r="A807" s="162" t="str">
        <f>"FY"&amp;(YEAR(Table4_1[[#This Row],[Date]])-1)&amp;"/"&amp;(YEAR(Table4_1[[#This Row],[Date]])-2000)</f>
        <v>FY2013/14</v>
      </c>
      <c r="B807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07" s="162" t="str">
        <f>Table4_1[[#This Row],[Licensee]]&amp;" "&amp;Table4_1[[#This Row],[Licence]]</f>
        <v>Horizon Power EIRL2</v>
      </c>
      <c r="D807" s="162" t="str">
        <f t="shared" si="12"/>
        <v>FY2013/14_NQR12b_Horizon Power EIRL2</v>
      </c>
      <c r="E807" s="164">
        <f>IF(ISNUMBER(Table4_1[[#This Row],[Value]]),Table4_1[[#This Row],[Value]],IF(ISNUMBER(Table4_1[[#This Row],[$ Value]]),Table4_1[[#This Row],[$ Value]],Table4_1[[#This Row],[% Value]]))</f>
        <v>0</v>
      </c>
      <c r="G807" s="238">
        <v>41820</v>
      </c>
      <c r="H807">
        <v>4</v>
      </c>
      <c r="I807" t="s">
        <v>188</v>
      </c>
      <c r="J807" t="s">
        <v>195</v>
      </c>
      <c r="K807" t="s">
        <v>299</v>
      </c>
      <c r="L807" t="s">
        <v>300</v>
      </c>
      <c r="M807" t="s">
        <v>47</v>
      </c>
      <c r="N807" t="s">
        <v>301</v>
      </c>
      <c r="O807" t="s">
        <v>191</v>
      </c>
      <c r="P807"/>
      <c r="Q807"/>
      <c r="R807"/>
      <c r="S807" t="s">
        <v>929</v>
      </c>
    </row>
    <row r="808" spans="1:19" hidden="1" x14ac:dyDescent="0.2">
      <c r="A808" s="162" t="str">
        <f>"FY"&amp;(YEAR(Table4_1[[#This Row],[Date]])-1)&amp;"/"&amp;(YEAR(Table4_1[[#This Row],[Date]])-2000)</f>
        <v>FY2014/15</v>
      </c>
      <c r="B808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08" s="162" t="str">
        <f>Table4_1[[#This Row],[Licensee]]&amp;" "&amp;Table4_1[[#This Row],[Licence]]</f>
        <v>Horizon Power EIRL2</v>
      </c>
      <c r="D808" s="162" t="str">
        <f t="shared" si="12"/>
        <v>FY2014/15_NQR12b_Horizon Power EIRL2</v>
      </c>
      <c r="E808" s="164">
        <f>IF(ISNUMBER(Table4_1[[#This Row],[Value]]),Table4_1[[#This Row],[Value]],IF(ISNUMBER(Table4_1[[#This Row],[$ Value]]),Table4_1[[#This Row],[$ Value]],Table4_1[[#This Row],[% Value]]))</f>
        <v>0</v>
      </c>
      <c r="G808" s="238">
        <v>42185</v>
      </c>
      <c r="H808">
        <v>4</v>
      </c>
      <c r="I808" t="s">
        <v>188</v>
      </c>
      <c r="J808" t="s">
        <v>195</v>
      </c>
      <c r="K808" t="s">
        <v>299</v>
      </c>
      <c r="L808" t="s">
        <v>300</v>
      </c>
      <c r="M808" t="s">
        <v>47</v>
      </c>
      <c r="N808" t="s">
        <v>301</v>
      </c>
      <c r="O808" t="s">
        <v>191</v>
      </c>
      <c r="P808"/>
      <c r="Q808"/>
      <c r="R808"/>
      <c r="S808" t="s">
        <v>929</v>
      </c>
    </row>
    <row r="809" spans="1:19" hidden="1" x14ac:dyDescent="0.2">
      <c r="A809" s="162" t="str">
        <f>"FY"&amp;(YEAR(Table4_1[[#This Row],[Date]])-1)&amp;"/"&amp;(YEAR(Table4_1[[#This Row],[Date]])-2000)</f>
        <v>FY2015/16</v>
      </c>
      <c r="B809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09" s="162" t="str">
        <f>Table4_1[[#This Row],[Licensee]]&amp;" "&amp;Table4_1[[#This Row],[Licence]]</f>
        <v>Horizon Power EIRL2</v>
      </c>
      <c r="D809" s="162" t="str">
        <f t="shared" si="12"/>
        <v>FY2015/16_NQR12b_Horizon Power EIRL2</v>
      </c>
      <c r="E809" s="164">
        <f>IF(ISNUMBER(Table4_1[[#This Row],[Value]]),Table4_1[[#This Row],[Value]],IF(ISNUMBER(Table4_1[[#This Row],[$ Value]]),Table4_1[[#This Row],[$ Value]],Table4_1[[#This Row],[% Value]]))</f>
        <v>0</v>
      </c>
      <c r="G809" s="238">
        <v>42551</v>
      </c>
      <c r="H809">
        <v>4</v>
      </c>
      <c r="I809" t="s">
        <v>188</v>
      </c>
      <c r="J809" t="s">
        <v>195</v>
      </c>
      <c r="K809" t="s">
        <v>299</v>
      </c>
      <c r="L809" t="s">
        <v>300</v>
      </c>
      <c r="M809" t="s">
        <v>47</v>
      </c>
      <c r="N809" t="s">
        <v>301</v>
      </c>
      <c r="O809" t="s">
        <v>191</v>
      </c>
      <c r="P809"/>
      <c r="Q809"/>
      <c r="R809"/>
      <c r="S809" t="s">
        <v>929</v>
      </c>
    </row>
    <row r="810" spans="1:19" hidden="1" x14ac:dyDescent="0.2">
      <c r="A810" s="162" t="str">
        <f>"FY"&amp;(YEAR(Table4_1[[#This Row],[Date]])-1)&amp;"/"&amp;(YEAR(Table4_1[[#This Row],[Date]])-2000)</f>
        <v>FY2016/17</v>
      </c>
      <c r="B810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0" s="162" t="str">
        <f>Table4_1[[#This Row],[Licensee]]&amp;" "&amp;Table4_1[[#This Row],[Licence]]</f>
        <v>Horizon Power EIRL2</v>
      </c>
      <c r="D810" s="162" t="str">
        <f t="shared" si="12"/>
        <v>FY2016/17_NQR12b_Horizon Power EIRL2</v>
      </c>
      <c r="E810" s="164">
        <f>IF(ISNUMBER(Table4_1[[#This Row],[Value]]),Table4_1[[#This Row],[Value]],IF(ISNUMBER(Table4_1[[#This Row],[$ Value]]),Table4_1[[#This Row],[$ Value]],Table4_1[[#This Row],[% Value]]))</f>
        <v>0</v>
      </c>
      <c r="G810" s="238">
        <v>42916</v>
      </c>
      <c r="H810">
        <v>4</v>
      </c>
      <c r="I810" t="s">
        <v>188</v>
      </c>
      <c r="J810" t="s">
        <v>195</v>
      </c>
      <c r="K810" t="s">
        <v>299</v>
      </c>
      <c r="L810" t="s">
        <v>300</v>
      </c>
      <c r="M810" t="s">
        <v>47</v>
      </c>
      <c r="N810" t="s">
        <v>301</v>
      </c>
      <c r="O810" t="s">
        <v>191</v>
      </c>
      <c r="P810"/>
      <c r="Q810"/>
      <c r="R810"/>
      <c r="S810" t="s">
        <v>929</v>
      </c>
    </row>
    <row r="811" spans="1:19" hidden="1" x14ac:dyDescent="0.2">
      <c r="A811" s="162" t="str">
        <f>"FY"&amp;(YEAR(Table4_1[[#This Row],[Date]])-1)&amp;"/"&amp;(YEAR(Table4_1[[#This Row],[Date]])-2000)</f>
        <v>FY2017/18</v>
      </c>
      <c r="B811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1" s="162" t="str">
        <f>Table4_1[[#This Row],[Licensee]]&amp;" "&amp;Table4_1[[#This Row],[Licence]]</f>
        <v>Horizon Power EIRL2</v>
      </c>
      <c r="D811" s="162" t="str">
        <f t="shared" si="12"/>
        <v>FY2017/18_NQR12b_Horizon Power EIRL2</v>
      </c>
      <c r="E811" s="164">
        <f>IF(ISNUMBER(Table4_1[[#This Row],[Value]]),Table4_1[[#This Row],[Value]],IF(ISNUMBER(Table4_1[[#This Row],[$ Value]]),Table4_1[[#This Row],[$ Value]],Table4_1[[#This Row],[% Value]]))</f>
        <v>0</v>
      </c>
      <c r="G811" s="238">
        <v>43281</v>
      </c>
      <c r="H811">
        <v>4</v>
      </c>
      <c r="I811" t="s">
        <v>188</v>
      </c>
      <c r="J811" t="s">
        <v>195</v>
      </c>
      <c r="K811" t="s">
        <v>299</v>
      </c>
      <c r="L811" t="s">
        <v>300</v>
      </c>
      <c r="M811" t="s">
        <v>47</v>
      </c>
      <c r="N811" t="s">
        <v>301</v>
      </c>
      <c r="O811" t="s">
        <v>191</v>
      </c>
      <c r="P811"/>
      <c r="Q811"/>
      <c r="R811"/>
      <c r="S811" t="s">
        <v>929</v>
      </c>
    </row>
    <row r="812" spans="1:19" hidden="1" x14ac:dyDescent="0.2">
      <c r="A812" s="162" t="str">
        <f>"FY"&amp;(YEAR(Table4_1[[#This Row],[Date]])-1)&amp;"/"&amp;(YEAR(Table4_1[[#This Row],[Date]])-2000)</f>
        <v>FY2018/19</v>
      </c>
      <c r="B812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2" s="162" t="str">
        <f>Table4_1[[#This Row],[Licensee]]&amp;" "&amp;Table4_1[[#This Row],[Licence]]</f>
        <v>Horizon Power EIRL2</v>
      </c>
      <c r="D812" s="162" t="str">
        <f t="shared" si="12"/>
        <v>FY2018/19_NQR12b_Horizon Power EIRL2</v>
      </c>
      <c r="E812" s="164">
        <f>IF(ISNUMBER(Table4_1[[#This Row],[Value]]),Table4_1[[#This Row],[Value]],IF(ISNUMBER(Table4_1[[#This Row],[$ Value]]),Table4_1[[#This Row],[$ Value]],Table4_1[[#This Row],[% Value]]))</f>
        <v>0</v>
      </c>
      <c r="G812" s="238">
        <v>43646</v>
      </c>
      <c r="H812">
        <v>4</v>
      </c>
      <c r="I812" t="s">
        <v>188</v>
      </c>
      <c r="J812" t="s">
        <v>195</v>
      </c>
      <c r="K812" t="s">
        <v>299</v>
      </c>
      <c r="L812" t="s">
        <v>300</v>
      </c>
      <c r="M812" t="s">
        <v>47</v>
      </c>
      <c r="N812" t="s">
        <v>301</v>
      </c>
      <c r="O812" t="s">
        <v>191</v>
      </c>
      <c r="P812"/>
      <c r="Q812"/>
      <c r="R812"/>
      <c r="S812" t="s">
        <v>929</v>
      </c>
    </row>
    <row r="813" spans="1:19" hidden="1" x14ac:dyDescent="0.2">
      <c r="A813" s="162" t="str">
        <f>"FY"&amp;(YEAR(Table4_1[[#This Row],[Date]])-1)&amp;"/"&amp;(YEAR(Table4_1[[#This Row],[Date]])-2000)</f>
        <v>FY2019/20</v>
      </c>
      <c r="B813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3" s="162" t="str">
        <f>Table4_1[[#This Row],[Licensee]]&amp;" "&amp;Table4_1[[#This Row],[Licence]]</f>
        <v>Horizon Power EIRL2</v>
      </c>
      <c r="D813" s="162" t="str">
        <f t="shared" si="12"/>
        <v>FY2019/20_NQR12b_Horizon Power EIRL2</v>
      </c>
      <c r="E813" s="164">
        <f>IF(ISNUMBER(Table4_1[[#This Row],[Value]]),Table4_1[[#This Row],[Value]],IF(ISNUMBER(Table4_1[[#This Row],[$ Value]]),Table4_1[[#This Row],[$ Value]],Table4_1[[#This Row],[% Value]]))</f>
        <v>0</v>
      </c>
      <c r="G813" s="238">
        <v>44012</v>
      </c>
      <c r="H813">
        <v>4</v>
      </c>
      <c r="I813" t="s">
        <v>188</v>
      </c>
      <c r="J813" t="s">
        <v>195</v>
      </c>
      <c r="K813" t="s">
        <v>299</v>
      </c>
      <c r="L813" t="s">
        <v>300</v>
      </c>
      <c r="M813" t="s">
        <v>47</v>
      </c>
      <c r="N813" t="s">
        <v>301</v>
      </c>
      <c r="O813" t="s">
        <v>191</v>
      </c>
      <c r="P813"/>
      <c r="Q813"/>
      <c r="R813"/>
      <c r="S813" t="s">
        <v>929</v>
      </c>
    </row>
    <row r="814" spans="1:19" hidden="1" x14ac:dyDescent="0.2">
      <c r="A814" s="162" t="str">
        <f>"FY"&amp;(YEAR(Table4_1[[#This Row],[Date]])-1)&amp;"/"&amp;(YEAR(Table4_1[[#This Row],[Date]])-2000)</f>
        <v>FY2020/21</v>
      </c>
      <c r="B814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4" s="162" t="str">
        <f>Table4_1[[#This Row],[Licensee]]&amp;" "&amp;Table4_1[[#This Row],[Licence]]</f>
        <v>Horizon Power EIRL2</v>
      </c>
      <c r="D814" s="162" t="str">
        <f t="shared" si="12"/>
        <v>FY2020/21_NQR12b_Horizon Power EIRL2</v>
      </c>
      <c r="E814" s="164">
        <f>IF(ISNUMBER(Table4_1[[#This Row],[Value]]),Table4_1[[#This Row],[Value]],IF(ISNUMBER(Table4_1[[#This Row],[$ Value]]),Table4_1[[#This Row],[$ Value]],Table4_1[[#This Row],[% Value]]))</f>
        <v>0</v>
      </c>
      <c r="G814" s="238">
        <v>44377</v>
      </c>
      <c r="H814">
        <v>4</v>
      </c>
      <c r="I814" t="s">
        <v>188</v>
      </c>
      <c r="J814" t="s">
        <v>195</v>
      </c>
      <c r="K814" t="s">
        <v>299</v>
      </c>
      <c r="L814" t="s">
        <v>300</v>
      </c>
      <c r="M814" t="s">
        <v>47</v>
      </c>
      <c r="N814" t="s">
        <v>301</v>
      </c>
      <c r="O814" t="s">
        <v>191</v>
      </c>
      <c r="P814"/>
      <c r="Q814"/>
      <c r="R814"/>
      <c r="S814" t="s">
        <v>929</v>
      </c>
    </row>
    <row r="815" spans="1:19" hidden="1" x14ac:dyDescent="0.2">
      <c r="A815" s="162" t="str">
        <f>"FY"&amp;(YEAR(Table4_1[[#This Row],[Date]])-1)&amp;"/"&amp;(YEAR(Table4_1[[#This Row],[Date]])-2000)</f>
        <v>FY2021/22</v>
      </c>
      <c r="B815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5" s="162" t="str">
        <f>Table4_1[[#This Row],[Licensee]]&amp;" "&amp;Table4_1[[#This Row],[Licence]]</f>
        <v>Horizon Power EIRL2</v>
      </c>
      <c r="D815" s="162" t="str">
        <f t="shared" si="12"/>
        <v>FY2021/22_NQR12b_Horizon Power EIRL2</v>
      </c>
      <c r="E815" s="164">
        <f>IF(ISNUMBER(Table4_1[[#This Row],[Value]]),Table4_1[[#This Row],[Value]],IF(ISNUMBER(Table4_1[[#This Row],[$ Value]]),Table4_1[[#This Row],[$ Value]],Table4_1[[#This Row],[% Value]]))</f>
        <v>0</v>
      </c>
      <c r="G815" s="238">
        <v>44742</v>
      </c>
      <c r="H815">
        <v>4</v>
      </c>
      <c r="I815" t="s">
        <v>188</v>
      </c>
      <c r="J815" t="s">
        <v>195</v>
      </c>
      <c r="K815" t="s">
        <v>299</v>
      </c>
      <c r="L815" t="s">
        <v>300</v>
      </c>
      <c r="M815" t="s">
        <v>47</v>
      </c>
      <c r="N815" t="s">
        <v>301</v>
      </c>
      <c r="O815" t="s">
        <v>191</v>
      </c>
      <c r="P815"/>
      <c r="Q815"/>
      <c r="R815"/>
      <c r="S815" t="s">
        <v>929</v>
      </c>
    </row>
    <row r="816" spans="1:19" hidden="1" x14ac:dyDescent="0.2">
      <c r="A816" s="162" t="str">
        <f>"FY"&amp;(YEAR(Table4_1[[#This Row],[Date]])-1)&amp;"/"&amp;(YEAR(Table4_1[[#This Row],[Date]])-2000)</f>
        <v>FY2022/23</v>
      </c>
      <c r="B816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6" s="162" t="str">
        <f>Table4_1[[#This Row],[Licensee]]&amp;" "&amp;Table4_1[[#This Row],[Licence]]</f>
        <v>Horizon Power EIRL2</v>
      </c>
      <c r="D816" s="162" t="str">
        <f t="shared" si="12"/>
        <v>FY2022/23_NQR12b_Horizon Power EIRL2</v>
      </c>
      <c r="E816" s="164">
        <f>IF(ISNUMBER(Table4_1[[#This Row],[Value]]),Table4_1[[#This Row],[Value]],IF(ISNUMBER(Table4_1[[#This Row],[$ Value]]),Table4_1[[#This Row],[$ Value]],Table4_1[[#This Row],[% Value]]))</f>
        <v>0</v>
      </c>
      <c r="G816" s="238">
        <v>45107</v>
      </c>
      <c r="H816">
        <v>4</v>
      </c>
      <c r="I816" t="s">
        <v>188</v>
      </c>
      <c r="J816" t="s">
        <v>195</v>
      </c>
      <c r="K816" t="s">
        <v>299</v>
      </c>
      <c r="L816" t="s">
        <v>300</v>
      </c>
      <c r="M816" t="s">
        <v>47</v>
      </c>
      <c r="N816" t="s">
        <v>301</v>
      </c>
      <c r="O816" t="s">
        <v>191</v>
      </c>
      <c r="P816"/>
      <c r="Q816"/>
      <c r="R816"/>
      <c r="S816" t="s">
        <v>929</v>
      </c>
    </row>
    <row r="817" spans="1:19" hidden="1" x14ac:dyDescent="0.2">
      <c r="A817" s="162" t="str">
        <f>"FY"&amp;(YEAR(Table4_1[[#This Row],[Date]])-1)&amp;"/"&amp;(YEAR(Table4_1[[#This Row],[Date]])-2000)</f>
        <v>FY2023/24</v>
      </c>
      <c r="B817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817" s="162" t="str">
        <f>Table4_1[[#This Row],[Licensee]]&amp;" "&amp;Table4_1[[#This Row],[Licence]]</f>
        <v>Horizon Power EIRL2</v>
      </c>
      <c r="D817" s="162" t="str">
        <f t="shared" si="12"/>
        <v>FY2023/24_NQR12b_Horizon Power EIRL2</v>
      </c>
      <c r="E817" s="164">
        <f>IF(ISNUMBER(Table4_1[[#This Row],[Value]]),Table4_1[[#This Row],[Value]],IF(ISNUMBER(Table4_1[[#This Row],[$ Value]]),Table4_1[[#This Row],[$ Value]],Table4_1[[#This Row],[% Value]]))</f>
        <v>0</v>
      </c>
      <c r="G817" s="238">
        <v>45473</v>
      </c>
      <c r="H817">
        <v>4</v>
      </c>
      <c r="I817" t="s">
        <v>188</v>
      </c>
      <c r="J817" t="s">
        <v>195</v>
      </c>
      <c r="K817" t="s">
        <v>299</v>
      </c>
      <c r="L817" t="s">
        <v>300</v>
      </c>
      <c r="M817" t="s">
        <v>47</v>
      </c>
      <c r="N817" t="s">
        <v>301</v>
      </c>
      <c r="O817" t="s">
        <v>191</v>
      </c>
      <c r="P817"/>
      <c r="Q817"/>
      <c r="R817"/>
      <c r="S817" t="s">
        <v>929</v>
      </c>
    </row>
    <row r="818" spans="1:19" x14ac:dyDescent="0.2">
      <c r="A818" s="162" t="str">
        <f>"FY"&amp;(YEAR(Table4_1[[#This Row],[Date]])-1)&amp;"/"&amp;(YEAR(Table4_1[[#This Row],[Date]])-2000)</f>
        <v>FY2024/25</v>
      </c>
      <c r="B818" s="162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818" s="162" t="str">
        <f>Table4_1[[#This Row],[Licensee]]&amp;" "&amp;Table4_1[[#This Row],[Licence]]</f>
        <v>Horizon Power EIRL2</v>
      </c>
      <c r="D818" s="162" t="str">
        <f t="shared" si="12"/>
        <v>FY2024/25_NQR12bi_Horizon Power EIRL2</v>
      </c>
      <c r="E818" s="164">
        <f>IF(ISNUMBER(Table4_1[[#This Row],[Value]]),Table4_1[[#This Row],[Value]],IF(ISNUMBER(Table4_1[[#This Row],[$ Value]]),Table4_1[[#This Row],[$ Value]],Table4_1[[#This Row],[% Value]]))</f>
        <v>0</v>
      </c>
      <c r="G818" s="238">
        <v>45838</v>
      </c>
      <c r="H818">
        <v>4</v>
      </c>
      <c r="I818" t="s">
        <v>188</v>
      </c>
      <c r="J818" t="s">
        <v>195</v>
      </c>
      <c r="K818" t="s">
        <v>299</v>
      </c>
      <c r="L818" t="s">
        <v>300</v>
      </c>
      <c r="M818" t="s">
        <v>493</v>
      </c>
      <c r="N818" t="s">
        <v>326</v>
      </c>
      <c r="O818" t="s">
        <v>191</v>
      </c>
      <c r="P818"/>
      <c r="Q818"/>
      <c r="R818"/>
      <c r="S818" t="s">
        <v>929</v>
      </c>
    </row>
    <row r="819" spans="1:19" x14ac:dyDescent="0.2">
      <c r="A819" s="162" t="str">
        <f>"FY"&amp;(YEAR(Table4_1[[#This Row],[Date]])-1)&amp;"/"&amp;(YEAR(Table4_1[[#This Row],[Date]])-2000)</f>
        <v>FY2024/25</v>
      </c>
      <c r="B819" s="162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819" s="162" t="str">
        <f>Table4_1[[#This Row],[Licensee]]&amp;" "&amp;Table4_1[[#This Row],[Licence]]</f>
        <v>Horizon Power EIRL2</v>
      </c>
      <c r="D819" s="162" t="str">
        <f t="shared" si="12"/>
        <v>FY2024/25_NQR12bii_Horizon Power EIRL2</v>
      </c>
      <c r="E819" s="164">
        <f>IF(ISNUMBER(Table4_1[[#This Row],[Value]]),Table4_1[[#This Row],[Value]],IF(ISNUMBER(Table4_1[[#This Row],[$ Value]]),Table4_1[[#This Row],[$ Value]],Table4_1[[#This Row],[% Value]]))</f>
        <v>0</v>
      </c>
      <c r="G819" s="238">
        <v>45838</v>
      </c>
      <c r="H819">
        <v>4</v>
      </c>
      <c r="I819" t="s">
        <v>188</v>
      </c>
      <c r="J819" t="s">
        <v>195</v>
      </c>
      <c r="K819" t="s">
        <v>299</v>
      </c>
      <c r="L819" t="s">
        <v>300</v>
      </c>
      <c r="M819" t="s">
        <v>492</v>
      </c>
      <c r="N819" t="s">
        <v>326</v>
      </c>
      <c r="O819" t="s">
        <v>191</v>
      </c>
      <c r="P819"/>
      <c r="Q819"/>
      <c r="R819"/>
      <c r="S819" t="s">
        <v>929</v>
      </c>
    </row>
    <row r="820" spans="1:19" x14ac:dyDescent="0.2">
      <c r="A820" s="162" t="str">
        <f>"FY"&amp;(YEAR(Table4_1[[#This Row],[Date]])-1)&amp;"/"&amp;(YEAR(Table4_1[[#This Row],[Date]])-2000)</f>
        <v>FY2024/25</v>
      </c>
      <c r="B820" s="162" t="str">
        <f>VLOOKUP(Table4_1[[#This Row],[Energy]]&amp;Table4_1[[#This Row],[Indicator category]]&amp;Table4_1[[#This Row],[Indicator subcategory]]&amp;Table4_1[[#This Row],[Indicator]]&amp;Table4_1[[#This Row],[ID]],newID,2,FALSE)</f>
        <v>NQR12biii</v>
      </c>
      <c r="C820" s="162" t="str">
        <f>Table4_1[[#This Row],[Licensee]]&amp;" "&amp;Table4_1[[#This Row],[Licence]]</f>
        <v>Horizon Power EIRL2</v>
      </c>
      <c r="D820" s="162" t="str">
        <f t="shared" si="12"/>
        <v>FY2024/25_NQR12biii_Horizon Power EIRL2</v>
      </c>
      <c r="E820" s="164">
        <f>IF(ISNUMBER(Table4_1[[#This Row],[Value]]),Table4_1[[#This Row],[Value]],IF(ISNUMBER(Table4_1[[#This Row],[$ Value]]),Table4_1[[#This Row],[$ Value]],Table4_1[[#This Row],[% Value]]))</f>
        <v>0</v>
      </c>
      <c r="G820" s="238">
        <v>45838</v>
      </c>
      <c r="H820">
        <v>4</v>
      </c>
      <c r="I820" t="s">
        <v>188</v>
      </c>
      <c r="J820" t="s">
        <v>195</v>
      </c>
      <c r="K820" t="s">
        <v>299</v>
      </c>
      <c r="L820" t="s">
        <v>720</v>
      </c>
      <c r="M820" t="s">
        <v>47</v>
      </c>
      <c r="N820" t="s">
        <v>328</v>
      </c>
      <c r="O820" t="s">
        <v>191</v>
      </c>
      <c r="P820"/>
      <c r="Q820"/>
      <c r="R820"/>
      <c r="S820" t="s">
        <v>929</v>
      </c>
    </row>
    <row r="821" spans="1:19" x14ac:dyDescent="0.2">
      <c r="A821" s="162" t="str">
        <f>"FY"&amp;(YEAR(Table4_1[[#This Row],[Date]])-1)&amp;"/"&amp;(YEAR(Table4_1[[#This Row],[Date]])-2000)</f>
        <v>FY2024/25</v>
      </c>
      <c r="B821" s="162" t="str">
        <f>VLOOKUP(Table4_1[[#This Row],[Energy]]&amp;Table4_1[[#This Row],[Indicator category]]&amp;Table4_1[[#This Row],[Indicator subcategory]]&amp;Table4_1[[#This Row],[Indicator]]&amp;Table4_1[[#This Row],[ID]],newID,2,FALSE)</f>
        <v>NQR12biv</v>
      </c>
      <c r="C821" s="162" t="str">
        <f>Table4_1[[#This Row],[Licensee]]&amp;" "&amp;Table4_1[[#This Row],[Licence]]</f>
        <v>Horizon Power EIRL2</v>
      </c>
      <c r="D821" s="162" t="str">
        <f t="shared" si="12"/>
        <v>FY2024/25_NQR12biv_Horizon Power EIRL2</v>
      </c>
      <c r="E821" s="164">
        <f>IF(ISNUMBER(Table4_1[[#This Row],[Value]]),Table4_1[[#This Row],[Value]],IF(ISNUMBER(Table4_1[[#This Row],[$ Value]]),Table4_1[[#This Row],[$ Value]],Table4_1[[#This Row],[% Value]]))</f>
        <v>0</v>
      </c>
      <c r="G821" s="238">
        <v>45838</v>
      </c>
      <c r="H821">
        <v>4</v>
      </c>
      <c r="I821" t="s">
        <v>188</v>
      </c>
      <c r="J821" t="s">
        <v>195</v>
      </c>
      <c r="K821" t="s">
        <v>299</v>
      </c>
      <c r="L821" t="s">
        <v>360</v>
      </c>
      <c r="M821" t="s">
        <v>47</v>
      </c>
      <c r="N821" t="s">
        <v>328</v>
      </c>
      <c r="O821" t="s">
        <v>191</v>
      </c>
      <c r="P821"/>
      <c r="Q821"/>
      <c r="R821"/>
      <c r="S821" t="s">
        <v>929</v>
      </c>
    </row>
    <row r="822" spans="1:19" hidden="1" x14ac:dyDescent="0.2">
      <c r="A822" s="162" t="str">
        <f>"FY"&amp;(YEAR(Table4_1[[#This Row],[Date]])-1)&amp;"/"&amp;(YEAR(Table4_1[[#This Row],[Date]])-2000)</f>
        <v>FY2023/24</v>
      </c>
      <c r="B822" s="162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822" s="162" t="str">
        <f>Table4_1[[#This Row],[Licensee]]&amp;" "&amp;Table4_1[[#This Row],[Licence]]</f>
        <v>Horizon Power EIRL2</v>
      </c>
      <c r="D822" s="162" t="str">
        <f t="shared" si="12"/>
        <v>FY2023/24_NQR12bv_Horizon Power EIRL2</v>
      </c>
      <c r="E822" s="164">
        <f>IF(ISNUMBER(Table4_1[[#This Row],[Value]]),Table4_1[[#This Row],[Value]],IF(ISNUMBER(Table4_1[[#This Row],[$ Value]]),Table4_1[[#This Row],[$ Value]],Table4_1[[#This Row],[% Value]]))</f>
        <v>0</v>
      </c>
      <c r="G822" s="238">
        <v>45473</v>
      </c>
      <c r="H822">
        <v>4</v>
      </c>
      <c r="I822" t="s">
        <v>188</v>
      </c>
      <c r="J822" t="s">
        <v>195</v>
      </c>
      <c r="K822" t="s">
        <v>299</v>
      </c>
      <c r="L822" t="s">
        <v>327</v>
      </c>
      <c r="M822" t="s">
        <v>47</v>
      </c>
      <c r="N822" t="s">
        <v>328</v>
      </c>
      <c r="O822" t="s">
        <v>191</v>
      </c>
      <c r="P822"/>
      <c r="Q822"/>
      <c r="R822"/>
      <c r="S822" t="s">
        <v>929</v>
      </c>
    </row>
    <row r="823" spans="1:19" x14ac:dyDescent="0.2">
      <c r="A823" s="162" t="str">
        <f>"FY"&amp;(YEAR(Table4_1[[#This Row],[Date]])-1)&amp;"/"&amp;(YEAR(Table4_1[[#This Row],[Date]])-2000)</f>
        <v>FY2024/25</v>
      </c>
      <c r="B823" s="162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823" s="162" t="str">
        <f>Table4_1[[#This Row],[Licensee]]&amp;" "&amp;Table4_1[[#This Row],[Licence]]</f>
        <v>Horizon Power EIRL2</v>
      </c>
      <c r="D823" s="162" t="str">
        <f t="shared" si="12"/>
        <v>FY2024/25_NQR12bv_Horizon Power EIRL2</v>
      </c>
      <c r="E823" s="164">
        <f>IF(ISNUMBER(Table4_1[[#This Row],[Value]]),Table4_1[[#This Row],[Value]],IF(ISNUMBER(Table4_1[[#This Row],[$ Value]]),Table4_1[[#This Row],[$ Value]],Table4_1[[#This Row],[% Value]]))</f>
        <v>0</v>
      </c>
      <c r="G823" s="238">
        <v>45838</v>
      </c>
      <c r="H823">
        <v>4</v>
      </c>
      <c r="I823" t="s">
        <v>188</v>
      </c>
      <c r="J823" t="s">
        <v>195</v>
      </c>
      <c r="K823" t="s">
        <v>299</v>
      </c>
      <c r="L823" t="s">
        <v>327</v>
      </c>
      <c r="M823" t="s">
        <v>47</v>
      </c>
      <c r="N823" t="s">
        <v>328</v>
      </c>
      <c r="O823" t="s">
        <v>191</v>
      </c>
      <c r="P823"/>
      <c r="Q823"/>
      <c r="R823"/>
      <c r="S823" t="s">
        <v>929</v>
      </c>
    </row>
    <row r="824" spans="1:19" hidden="1" x14ac:dyDescent="0.2">
      <c r="A824" s="162" t="str">
        <f>"FY"&amp;(YEAR(Table4_1[[#This Row],[Date]])-1)&amp;"/"&amp;(YEAR(Table4_1[[#This Row],[Date]])-2000)</f>
        <v>FY2013/14</v>
      </c>
      <c r="B824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4" s="162" t="str">
        <f>Table4_1[[#This Row],[Licensee]]&amp;" "&amp;Table4_1[[#This Row],[Licence]]</f>
        <v>Horizon Power EIRL2</v>
      </c>
      <c r="D824" s="162" t="str">
        <f t="shared" si="12"/>
        <v>FY2013/14_NQR12c_Horizon Power EIRL2</v>
      </c>
      <c r="E824" s="164">
        <f>IF(ISNUMBER(Table4_1[[#This Row],[Value]]),Table4_1[[#This Row],[Value]],IF(ISNUMBER(Table4_1[[#This Row],[$ Value]]),Table4_1[[#This Row],[$ Value]],Table4_1[[#This Row],[% Value]]))</f>
        <v>6573</v>
      </c>
      <c r="G824" s="238">
        <v>41820</v>
      </c>
      <c r="H824">
        <v>4</v>
      </c>
      <c r="I824" t="s">
        <v>188</v>
      </c>
      <c r="J824" t="s">
        <v>195</v>
      </c>
      <c r="K824" t="s">
        <v>299</v>
      </c>
      <c r="L824" t="s">
        <v>300</v>
      </c>
      <c r="M824" t="s">
        <v>48</v>
      </c>
      <c r="N824" t="s">
        <v>301</v>
      </c>
      <c r="O824" t="s">
        <v>191</v>
      </c>
      <c r="P824">
        <v>6573</v>
      </c>
      <c r="Q824"/>
      <c r="R824"/>
      <c r="S824" t="s">
        <v>929</v>
      </c>
    </row>
    <row r="825" spans="1:19" hidden="1" x14ac:dyDescent="0.2">
      <c r="A825" s="162" t="str">
        <f>"FY"&amp;(YEAR(Table4_1[[#This Row],[Date]])-1)&amp;"/"&amp;(YEAR(Table4_1[[#This Row],[Date]])-2000)</f>
        <v>FY2014/15</v>
      </c>
      <c r="B825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5" s="162" t="str">
        <f>Table4_1[[#This Row],[Licensee]]&amp;" "&amp;Table4_1[[#This Row],[Licence]]</f>
        <v>Horizon Power EIRL2</v>
      </c>
      <c r="D825" s="162" t="str">
        <f t="shared" si="12"/>
        <v>FY2014/15_NQR12c_Horizon Power EIRL2</v>
      </c>
      <c r="E825" s="164">
        <f>IF(ISNUMBER(Table4_1[[#This Row],[Value]]),Table4_1[[#This Row],[Value]],IF(ISNUMBER(Table4_1[[#This Row],[$ Value]]),Table4_1[[#This Row],[$ Value]],Table4_1[[#This Row],[% Value]]))</f>
        <v>6746</v>
      </c>
      <c r="G825" s="238">
        <v>42185</v>
      </c>
      <c r="H825">
        <v>4</v>
      </c>
      <c r="I825" t="s">
        <v>188</v>
      </c>
      <c r="J825" t="s">
        <v>195</v>
      </c>
      <c r="K825" t="s">
        <v>299</v>
      </c>
      <c r="L825" t="s">
        <v>300</v>
      </c>
      <c r="M825" t="s">
        <v>48</v>
      </c>
      <c r="N825" t="s">
        <v>301</v>
      </c>
      <c r="O825" t="s">
        <v>191</v>
      </c>
      <c r="P825">
        <v>6746</v>
      </c>
      <c r="Q825"/>
      <c r="R825"/>
      <c r="S825" t="s">
        <v>929</v>
      </c>
    </row>
    <row r="826" spans="1:19" hidden="1" x14ac:dyDescent="0.2">
      <c r="A826" s="162" t="str">
        <f>"FY"&amp;(YEAR(Table4_1[[#This Row],[Date]])-1)&amp;"/"&amp;(YEAR(Table4_1[[#This Row],[Date]])-2000)</f>
        <v>FY2015/16</v>
      </c>
      <c r="B826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6" s="162" t="str">
        <f>Table4_1[[#This Row],[Licensee]]&amp;" "&amp;Table4_1[[#This Row],[Licence]]</f>
        <v>Horizon Power EIRL2</v>
      </c>
      <c r="D826" s="162" t="str">
        <f t="shared" si="12"/>
        <v>FY2015/16_NQR12c_Horizon Power EIRL2</v>
      </c>
      <c r="E826" s="164">
        <f>IF(ISNUMBER(Table4_1[[#This Row],[Value]]),Table4_1[[#This Row],[Value]],IF(ISNUMBER(Table4_1[[#This Row],[$ Value]]),Table4_1[[#This Row],[$ Value]],Table4_1[[#This Row],[% Value]]))</f>
        <v>6614</v>
      </c>
      <c r="G826" s="238">
        <v>42551</v>
      </c>
      <c r="H826">
        <v>4</v>
      </c>
      <c r="I826" t="s">
        <v>188</v>
      </c>
      <c r="J826" t="s">
        <v>195</v>
      </c>
      <c r="K826" t="s">
        <v>299</v>
      </c>
      <c r="L826" t="s">
        <v>300</v>
      </c>
      <c r="M826" t="s">
        <v>48</v>
      </c>
      <c r="N826" t="s">
        <v>301</v>
      </c>
      <c r="O826" t="s">
        <v>191</v>
      </c>
      <c r="P826">
        <v>6614</v>
      </c>
      <c r="Q826"/>
      <c r="R826"/>
      <c r="S826" t="s">
        <v>929</v>
      </c>
    </row>
    <row r="827" spans="1:19" hidden="1" x14ac:dyDescent="0.2">
      <c r="A827" s="162" t="str">
        <f>"FY"&amp;(YEAR(Table4_1[[#This Row],[Date]])-1)&amp;"/"&amp;(YEAR(Table4_1[[#This Row],[Date]])-2000)</f>
        <v>FY2016/17</v>
      </c>
      <c r="B827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7" s="162" t="str">
        <f>Table4_1[[#This Row],[Licensee]]&amp;" "&amp;Table4_1[[#This Row],[Licence]]</f>
        <v>Horizon Power EIRL2</v>
      </c>
      <c r="D827" s="162" t="str">
        <f t="shared" si="12"/>
        <v>FY2016/17_NQR12c_Horizon Power EIRL2</v>
      </c>
      <c r="E827" s="164">
        <f>IF(ISNUMBER(Table4_1[[#This Row],[Value]]),Table4_1[[#This Row],[Value]],IF(ISNUMBER(Table4_1[[#This Row],[$ Value]]),Table4_1[[#This Row],[$ Value]],Table4_1[[#This Row],[% Value]]))</f>
        <v>1501</v>
      </c>
      <c r="G827" s="238">
        <v>42916</v>
      </c>
      <c r="H827">
        <v>4</v>
      </c>
      <c r="I827" t="s">
        <v>188</v>
      </c>
      <c r="J827" t="s">
        <v>195</v>
      </c>
      <c r="K827" t="s">
        <v>299</v>
      </c>
      <c r="L827" t="s">
        <v>300</v>
      </c>
      <c r="M827" t="s">
        <v>48</v>
      </c>
      <c r="N827" t="s">
        <v>301</v>
      </c>
      <c r="O827" t="s">
        <v>191</v>
      </c>
      <c r="P827">
        <v>1501</v>
      </c>
      <c r="Q827"/>
      <c r="R827"/>
      <c r="S827" t="s">
        <v>929</v>
      </c>
    </row>
    <row r="828" spans="1:19" hidden="1" x14ac:dyDescent="0.2">
      <c r="A828" s="162" t="str">
        <f>"FY"&amp;(YEAR(Table4_1[[#This Row],[Date]])-1)&amp;"/"&amp;(YEAR(Table4_1[[#This Row],[Date]])-2000)</f>
        <v>FY2017/18</v>
      </c>
      <c r="B828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8" s="162" t="str">
        <f>Table4_1[[#This Row],[Licensee]]&amp;" "&amp;Table4_1[[#This Row],[Licence]]</f>
        <v>Horizon Power EIRL2</v>
      </c>
      <c r="D828" s="162" t="str">
        <f t="shared" si="12"/>
        <v>FY2017/18_NQR12c_Horizon Power EIRL2</v>
      </c>
      <c r="E828" s="164">
        <f>IF(ISNUMBER(Table4_1[[#This Row],[Value]]),Table4_1[[#This Row],[Value]],IF(ISNUMBER(Table4_1[[#This Row],[$ Value]]),Table4_1[[#This Row],[$ Value]],Table4_1[[#This Row],[% Value]]))</f>
        <v>6042</v>
      </c>
      <c r="G828" s="238">
        <v>43281</v>
      </c>
      <c r="H828">
        <v>4</v>
      </c>
      <c r="I828" t="s">
        <v>188</v>
      </c>
      <c r="J828" t="s">
        <v>195</v>
      </c>
      <c r="K828" t="s">
        <v>299</v>
      </c>
      <c r="L828" t="s">
        <v>300</v>
      </c>
      <c r="M828" t="s">
        <v>48</v>
      </c>
      <c r="N828" t="s">
        <v>301</v>
      </c>
      <c r="O828" t="s">
        <v>191</v>
      </c>
      <c r="P828">
        <v>6042</v>
      </c>
      <c r="Q828"/>
      <c r="R828"/>
      <c r="S828" t="s">
        <v>929</v>
      </c>
    </row>
    <row r="829" spans="1:19" hidden="1" x14ac:dyDescent="0.2">
      <c r="A829" s="162" t="str">
        <f>"FY"&amp;(YEAR(Table4_1[[#This Row],[Date]])-1)&amp;"/"&amp;(YEAR(Table4_1[[#This Row],[Date]])-2000)</f>
        <v>FY2018/19</v>
      </c>
      <c r="B829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29" s="162" t="str">
        <f>Table4_1[[#This Row],[Licensee]]&amp;" "&amp;Table4_1[[#This Row],[Licence]]</f>
        <v>Horizon Power EIRL2</v>
      </c>
      <c r="D829" s="162" t="str">
        <f t="shared" si="12"/>
        <v>FY2018/19_NQR12c_Horizon Power EIRL2</v>
      </c>
      <c r="E829" s="164">
        <f>IF(ISNUMBER(Table4_1[[#This Row],[Value]]),Table4_1[[#This Row],[Value]],IF(ISNUMBER(Table4_1[[#This Row],[$ Value]]),Table4_1[[#This Row],[$ Value]],Table4_1[[#This Row],[% Value]]))</f>
        <v>9084</v>
      </c>
      <c r="G829" s="238">
        <v>43646</v>
      </c>
      <c r="H829">
        <v>4</v>
      </c>
      <c r="I829" t="s">
        <v>188</v>
      </c>
      <c r="J829" t="s">
        <v>195</v>
      </c>
      <c r="K829" t="s">
        <v>299</v>
      </c>
      <c r="L829" t="s">
        <v>300</v>
      </c>
      <c r="M829" t="s">
        <v>48</v>
      </c>
      <c r="N829" t="s">
        <v>301</v>
      </c>
      <c r="O829" t="s">
        <v>191</v>
      </c>
      <c r="P829">
        <v>9084</v>
      </c>
      <c r="Q829"/>
      <c r="R829"/>
      <c r="S829" t="s">
        <v>929</v>
      </c>
    </row>
    <row r="830" spans="1:19" hidden="1" x14ac:dyDescent="0.2">
      <c r="A830" s="162" t="str">
        <f>"FY"&amp;(YEAR(Table4_1[[#This Row],[Date]])-1)&amp;"/"&amp;(YEAR(Table4_1[[#This Row],[Date]])-2000)</f>
        <v>FY2019/20</v>
      </c>
      <c r="B830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0" s="162" t="str">
        <f>Table4_1[[#This Row],[Licensee]]&amp;" "&amp;Table4_1[[#This Row],[Licence]]</f>
        <v>Horizon Power EIRL2</v>
      </c>
      <c r="D830" s="162" t="str">
        <f t="shared" si="12"/>
        <v>FY2019/20_NQR12c_Horizon Power EIRL2</v>
      </c>
      <c r="E830" s="164">
        <f>IF(ISNUMBER(Table4_1[[#This Row],[Value]]),Table4_1[[#This Row],[Value]],IF(ISNUMBER(Table4_1[[#This Row],[$ Value]]),Table4_1[[#This Row],[$ Value]],Table4_1[[#This Row],[% Value]]))</f>
        <v>9501</v>
      </c>
      <c r="G830" s="238">
        <v>44012</v>
      </c>
      <c r="H830">
        <v>4</v>
      </c>
      <c r="I830" t="s">
        <v>188</v>
      </c>
      <c r="J830" t="s">
        <v>195</v>
      </c>
      <c r="K830" t="s">
        <v>299</v>
      </c>
      <c r="L830" t="s">
        <v>300</v>
      </c>
      <c r="M830" t="s">
        <v>48</v>
      </c>
      <c r="N830" t="s">
        <v>301</v>
      </c>
      <c r="O830" t="s">
        <v>191</v>
      </c>
      <c r="P830">
        <v>9501</v>
      </c>
      <c r="Q830"/>
      <c r="R830"/>
      <c r="S830" t="s">
        <v>929</v>
      </c>
    </row>
    <row r="831" spans="1:19" hidden="1" x14ac:dyDescent="0.2">
      <c r="A831" s="162" t="str">
        <f>"FY"&amp;(YEAR(Table4_1[[#This Row],[Date]])-1)&amp;"/"&amp;(YEAR(Table4_1[[#This Row],[Date]])-2000)</f>
        <v>FY2020/21</v>
      </c>
      <c r="B831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1" s="162" t="str">
        <f>Table4_1[[#This Row],[Licensee]]&amp;" "&amp;Table4_1[[#This Row],[Licence]]</f>
        <v>Horizon Power EIRL2</v>
      </c>
      <c r="D831" s="162" t="str">
        <f t="shared" si="12"/>
        <v>FY2020/21_NQR12c_Horizon Power EIRL2</v>
      </c>
      <c r="E831" s="164">
        <f>IF(ISNUMBER(Table4_1[[#This Row],[Value]]),Table4_1[[#This Row],[Value]],IF(ISNUMBER(Table4_1[[#This Row],[$ Value]]),Table4_1[[#This Row],[$ Value]],Table4_1[[#This Row],[% Value]]))</f>
        <v>11280</v>
      </c>
      <c r="G831" s="238">
        <v>44377</v>
      </c>
      <c r="H831">
        <v>4</v>
      </c>
      <c r="I831" t="s">
        <v>188</v>
      </c>
      <c r="J831" t="s">
        <v>195</v>
      </c>
      <c r="K831" t="s">
        <v>299</v>
      </c>
      <c r="L831" t="s">
        <v>300</v>
      </c>
      <c r="M831" t="s">
        <v>48</v>
      </c>
      <c r="N831" t="s">
        <v>301</v>
      </c>
      <c r="O831" t="s">
        <v>191</v>
      </c>
      <c r="P831">
        <v>11280</v>
      </c>
      <c r="Q831"/>
      <c r="R831"/>
      <c r="S831" t="s">
        <v>929</v>
      </c>
    </row>
    <row r="832" spans="1:19" hidden="1" x14ac:dyDescent="0.2">
      <c r="A832" s="162" t="str">
        <f>"FY"&amp;(YEAR(Table4_1[[#This Row],[Date]])-1)&amp;"/"&amp;(YEAR(Table4_1[[#This Row],[Date]])-2000)</f>
        <v>FY2021/22</v>
      </c>
      <c r="B832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2" s="162" t="str">
        <f>Table4_1[[#This Row],[Licensee]]&amp;" "&amp;Table4_1[[#This Row],[Licence]]</f>
        <v>Horizon Power EIRL2</v>
      </c>
      <c r="D832" s="162" t="str">
        <f t="shared" si="12"/>
        <v>FY2021/22_NQR12c_Horizon Power EIRL2</v>
      </c>
      <c r="E832" s="164">
        <f>IF(ISNUMBER(Table4_1[[#This Row],[Value]]),Table4_1[[#This Row],[Value]],IF(ISNUMBER(Table4_1[[#This Row],[$ Value]]),Table4_1[[#This Row],[$ Value]],Table4_1[[#This Row],[% Value]]))</f>
        <v>8590</v>
      </c>
      <c r="G832" s="238">
        <v>44742</v>
      </c>
      <c r="H832">
        <v>4</v>
      </c>
      <c r="I832" t="s">
        <v>188</v>
      </c>
      <c r="J832" t="s">
        <v>195</v>
      </c>
      <c r="K832" t="s">
        <v>299</v>
      </c>
      <c r="L832" t="s">
        <v>300</v>
      </c>
      <c r="M832" t="s">
        <v>48</v>
      </c>
      <c r="N832" t="s">
        <v>301</v>
      </c>
      <c r="O832" t="s">
        <v>191</v>
      </c>
      <c r="P832">
        <v>8590</v>
      </c>
      <c r="Q832"/>
      <c r="R832"/>
      <c r="S832" t="s">
        <v>929</v>
      </c>
    </row>
    <row r="833" spans="1:19" hidden="1" x14ac:dyDescent="0.2">
      <c r="A833" s="162" t="str">
        <f>"FY"&amp;(YEAR(Table4_1[[#This Row],[Date]])-1)&amp;"/"&amp;(YEAR(Table4_1[[#This Row],[Date]])-2000)</f>
        <v>FY2022/23</v>
      </c>
      <c r="B833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3" s="162" t="str">
        <f>Table4_1[[#This Row],[Licensee]]&amp;" "&amp;Table4_1[[#This Row],[Licence]]</f>
        <v>Horizon Power EIRL2</v>
      </c>
      <c r="D833" s="162" t="str">
        <f t="shared" si="12"/>
        <v>FY2022/23_NQR12c_Horizon Power EIRL2</v>
      </c>
      <c r="E833" s="164">
        <f>IF(ISNUMBER(Table4_1[[#This Row],[Value]]),Table4_1[[#This Row],[Value]],IF(ISNUMBER(Table4_1[[#This Row],[$ Value]]),Table4_1[[#This Row],[$ Value]],Table4_1[[#This Row],[% Value]]))</f>
        <v>8095</v>
      </c>
      <c r="G833" s="238">
        <v>45107</v>
      </c>
      <c r="H833">
        <v>4</v>
      </c>
      <c r="I833" t="s">
        <v>188</v>
      </c>
      <c r="J833" t="s">
        <v>195</v>
      </c>
      <c r="K833" t="s">
        <v>299</v>
      </c>
      <c r="L833" t="s">
        <v>300</v>
      </c>
      <c r="M833" t="s">
        <v>48</v>
      </c>
      <c r="N833" t="s">
        <v>301</v>
      </c>
      <c r="O833" t="s">
        <v>191</v>
      </c>
      <c r="P833">
        <v>8095</v>
      </c>
      <c r="Q833"/>
      <c r="R833"/>
      <c r="S833" t="s">
        <v>929</v>
      </c>
    </row>
    <row r="834" spans="1:19" hidden="1" x14ac:dyDescent="0.2">
      <c r="A834" s="162" t="str">
        <f>"FY"&amp;(YEAR(Table4_1[[#This Row],[Date]])-1)&amp;"/"&amp;(YEAR(Table4_1[[#This Row],[Date]])-2000)</f>
        <v>FY2023/24</v>
      </c>
      <c r="B834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834" s="162" t="str">
        <f>Table4_1[[#This Row],[Licensee]]&amp;" "&amp;Table4_1[[#This Row],[Licence]]</f>
        <v>Horizon Power EIRL2</v>
      </c>
      <c r="D834" s="162" t="str">
        <f t="shared" si="12"/>
        <v>FY2023/24_NQR12c_Horizon Power EIRL2</v>
      </c>
      <c r="E834" s="164">
        <f>IF(ISNUMBER(Table4_1[[#This Row],[Value]]),Table4_1[[#This Row],[Value]],IF(ISNUMBER(Table4_1[[#This Row],[$ Value]]),Table4_1[[#This Row],[$ Value]],Table4_1[[#This Row],[% Value]]))</f>
        <v>770</v>
      </c>
      <c r="G834" s="238">
        <v>45473</v>
      </c>
      <c r="H834">
        <v>4</v>
      </c>
      <c r="I834" t="s">
        <v>188</v>
      </c>
      <c r="J834" t="s">
        <v>195</v>
      </c>
      <c r="K834" t="s">
        <v>299</v>
      </c>
      <c r="L834" t="s">
        <v>300</v>
      </c>
      <c r="M834" t="s">
        <v>48</v>
      </c>
      <c r="N834" t="s">
        <v>301</v>
      </c>
      <c r="O834" t="s">
        <v>191</v>
      </c>
      <c r="P834">
        <v>770</v>
      </c>
      <c r="Q834"/>
      <c r="R834"/>
      <c r="S834" t="s">
        <v>929</v>
      </c>
    </row>
    <row r="835" spans="1:19" x14ac:dyDescent="0.2">
      <c r="A835" s="162" t="str">
        <f>"FY"&amp;(YEAR(Table4_1[[#This Row],[Date]])-1)&amp;"/"&amp;(YEAR(Table4_1[[#This Row],[Date]])-2000)</f>
        <v>FY2024/25</v>
      </c>
      <c r="B835" s="162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835" s="162" t="str">
        <f>Table4_1[[#This Row],[Licensee]]&amp;" "&amp;Table4_1[[#This Row],[Licence]]</f>
        <v>Horizon Power EIRL2</v>
      </c>
      <c r="D835" s="162" t="str">
        <f t="shared" ref="D835:D898" si="13">A835&amp;"_"&amp;B835&amp;"_"&amp;C835</f>
        <v>FY2024/25_NQR12ci_Horizon Power EIRL2</v>
      </c>
      <c r="E835" s="164">
        <f>IF(ISNUMBER(Table4_1[[#This Row],[Value]]),Table4_1[[#This Row],[Value]],IF(ISNUMBER(Table4_1[[#This Row],[$ Value]]),Table4_1[[#This Row],[$ Value]],Table4_1[[#This Row],[% Value]]))</f>
        <v>40</v>
      </c>
      <c r="G835" s="238">
        <v>45838</v>
      </c>
      <c r="H835">
        <v>4</v>
      </c>
      <c r="I835" t="s">
        <v>188</v>
      </c>
      <c r="J835" t="s">
        <v>195</v>
      </c>
      <c r="K835" t="s">
        <v>299</v>
      </c>
      <c r="L835" t="s">
        <v>300</v>
      </c>
      <c r="M835" t="s">
        <v>359</v>
      </c>
      <c r="N835" t="s">
        <v>326</v>
      </c>
      <c r="O835" t="s">
        <v>191</v>
      </c>
      <c r="P835">
        <v>40</v>
      </c>
      <c r="Q835"/>
      <c r="R835"/>
      <c r="S835" t="s">
        <v>929</v>
      </c>
    </row>
    <row r="836" spans="1:19" x14ac:dyDescent="0.2">
      <c r="A836" s="162" t="str">
        <f>"FY"&amp;(YEAR(Table4_1[[#This Row],[Date]])-1)&amp;"/"&amp;(YEAR(Table4_1[[#This Row],[Date]])-2000)</f>
        <v>FY2024/25</v>
      </c>
      <c r="B836" s="162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836" s="162" t="str">
        <f>Table4_1[[#This Row],[Licensee]]&amp;" "&amp;Table4_1[[#This Row],[Licence]]</f>
        <v>Horizon Power EIRL2</v>
      </c>
      <c r="D836" s="162" t="str">
        <f t="shared" si="13"/>
        <v>FY2024/25_NQR12cii_Horizon Power EIRL2</v>
      </c>
      <c r="E836" s="164">
        <f>IF(ISNUMBER(Table4_1[[#This Row],[Value]]),Table4_1[[#This Row],[Value]],IF(ISNUMBER(Table4_1[[#This Row],[$ Value]]),Table4_1[[#This Row],[$ Value]],Table4_1[[#This Row],[% Value]]))</f>
        <v>0</v>
      </c>
      <c r="G836" s="238">
        <v>45838</v>
      </c>
      <c r="H836">
        <v>4</v>
      </c>
      <c r="I836" t="s">
        <v>188</v>
      </c>
      <c r="J836" t="s">
        <v>195</v>
      </c>
      <c r="K836" t="s">
        <v>299</v>
      </c>
      <c r="L836" t="s">
        <v>300</v>
      </c>
      <c r="M836" t="s">
        <v>325</v>
      </c>
      <c r="N836" t="s">
        <v>326</v>
      </c>
      <c r="O836" t="s">
        <v>191</v>
      </c>
      <c r="P836"/>
      <c r="Q836"/>
      <c r="R836"/>
      <c r="S836" t="s">
        <v>929</v>
      </c>
    </row>
    <row r="837" spans="1:19" x14ac:dyDescent="0.2">
      <c r="A837" s="162" t="str">
        <f>"FY"&amp;(YEAR(Table4_1[[#This Row],[Date]])-1)&amp;"/"&amp;(YEAR(Table4_1[[#This Row],[Date]])-2000)</f>
        <v>FY2024/25</v>
      </c>
      <c r="B837" s="162" t="str">
        <f>VLOOKUP(Table4_1[[#This Row],[Energy]]&amp;Table4_1[[#This Row],[Indicator category]]&amp;Table4_1[[#This Row],[Indicator subcategory]]&amp;Table4_1[[#This Row],[Indicator]]&amp;Table4_1[[#This Row],[ID]],newID,2,FALSE)</f>
        <v>NQR12ciii</v>
      </c>
      <c r="C837" s="162" t="str">
        <f>Table4_1[[#This Row],[Licensee]]&amp;" "&amp;Table4_1[[#This Row],[Licence]]</f>
        <v>Horizon Power EIRL2</v>
      </c>
      <c r="D837" s="162" t="str">
        <f t="shared" si="13"/>
        <v>FY2024/25_NQR12ciii_Horizon Power EIRL2</v>
      </c>
      <c r="E837" s="164">
        <f>IF(ISNUMBER(Table4_1[[#This Row],[Value]]),Table4_1[[#This Row],[Value]],IF(ISNUMBER(Table4_1[[#This Row],[$ Value]]),Table4_1[[#This Row],[$ Value]],Table4_1[[#This Row],[% Value]]))</f>
        <v>0</v>
      </c>
      <c r="G837" s="238">
        <v>45838</v>
      </c>
      <c r="H837">
        <v>4</v>
      </c>
      <c r="I837" t="s">
        <v>188</v>
      </c>
      <c r="J837" t="s">
        <v>195</v>
      </c>
      <c r="K837" t="s">
        <v>299</v>
      </c>
      <c r="L837" t="s">
        <v>720</v>
      </c>
      <c r="M837" t="s">
        <v>48</v>
      </c>
      <c r="N837" t="s">
        <v>328</v>
      </c>
      <c r="O837" t="s">
        <v>191</v>
      </c>
      <c r="P837"/>
      <c r="Q837"/>
      <c r="R837"/>
      <c r="S837" t="s">
        <v>929</v>
      </c>
    </row>
    <row r="838" spans="1:19" x14ac:dyDescent="0.2">
      <c r="A838" s="162" t="str">
        <f>"FY"&amp;(YEAR(Table4_1[[#This Row],[Date]])-1)&amp;"/"&amp;(YEAR(Table4_1[[#This Row],[Date]])-2000)</f>
        <v>FY2024/25</v>
      </c>
      <c r="B838" s="162" t="str">
        <f>VLOOKUP(Table4_1[[#This Row],[Energy]]&amp;Table4_1[[#This Row],[Indicator category]]&amp;Table4_1[[#This Row],[Indicator subcategory]]&amp;Table4_1[[#This Row],[Indicator]]&amp;Table4_1[[#This Row],[ID]],newID,2,FALSE)</f>
        <v>NQR12civ</v>
      </c>
      <c r="C838" s="162" t="str">
        <f>Table4_1[[#This Row],[Licensee]]&amp;" "&amp;Table4_1[[#This Row],[Licence]]</f>
        <v>Horizon Power EIRL2</v>
      </c>
      <c r="D838" s="162" t="str">
        <f t="shared" si="13"/>
        <v>FY2024/25_NQR12civ_Horizon Power EIRL2</v>
      </c>
      <c r="E838" s="164">
        <f>IF(ISNUMBER(Table4_1[[#This Row],[Value]]),Table4_1[[#This Row],[Value]],IF(ISNUMBER(Table4_1[[#This Row],[$ Value]]),Table4_1[[#This Row],[$ Value]],Table4_1[[#This Row],[% Value]]))</f>
        <v>0</v>
      </c>
      <c r="G838" s="238">
        <v>45838</v>
      </c>
      <c r="H838">
        <v>4</v>
      </c>
      <c r="I838" t="s">
        <v>188</v>
      </c>
      <c r="J838" t="s">
        <v>195</v>
      </c>
      <c r="K838" t="s">
        <v>299</v>
      </c>
      <c r="L838" t="s">
        <v>360</v>
      </c>
      <c r="M838" t="s">
        <v>48</v>
      </c>
      <c r="N838" t="s">
        <v>328</v>
      </c>
      <c r="O838" t="s">
        <v>191</v>
      </c>
      <c r="P838"/>
      <c r="Q838"/>
      <c r="R838"/>
      <c r="S838" t="s">
        <v>929</v>
      </c>
    </row>
    <row r="839" spans="1:19" hidden="1" x14ac:dyDescent="0.2">
      <c r="A839" s="162" t="str">
        <f>"FY"&amp;(YEAR(Table4_1[[#This Row],[Date]])-1)&amp;"/"&amp;(YEAR(Table4_1[[#This Row],[Date]])-2000)</f>
        <v>FY2023/24</v>
      </c>
      <c r="B839" s="162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839" s="162" t="str">
        <f>Table4_1[[#This Row],[Licensee]]&amp;" "&amp;Table4_1[[#This Row],[Licence]]</f>
        <v>Horizon Power EIRL2</v>
      </c>
      <c r="D839" s="162" t="str">
        <f t="shared" si="13"/>
        <v>FY2023/24_NQR12cv_Horizon Power EIRL2</v>
      </c>
      <c r="E839" s="164">
        <f>IF(ISNUMBER(Table4_1[[#This Row],[Value]]),Table4_1[[#This Row],[Value]],IF(ISNUMBER(Table4_1[[#This Row],[$ Value]]),Table4_1[[#This Row],[$ Value]],Table4_1[[#This Row],[% Value]]))</f>
        <v>770</v>
      </c>
      <c r="G839" s="238">
        <v>45473</v>
      </c>
      <c r="H839">
        <v>4</v>
      </c>
      <c r="I839" t="s">
        <v>188</v>
      </c>
      <c r="J839" t="s">
        <v>195</v>
      </c>
      <c r="K839" t="s">
        <v>299</v>
      </c>
      <c r="L839" t="s">
        <v>327</v>
      </c>
      <c r="M839" t="s">
        <v>48</v>
      </c>
      <c r="N839" t="s">
        <v>328</v>
      </c>
      <c r="O839" t="s">
        <v>191</v>
      </c>
      <c r="P839">
        <v>770</v>
      </c>
      <c r="Q839"/>
      <c r="R839"/>
      <c r="S839" t="s">
        <v>929</v>
      </c>
    </row>
    <row r="840" spans="1:19" x14ac:dyDescent="0.2">
      <c r="A840" s="162" t="str">
        <f>"FY"&amp;(YEAR(Table4_1[[#This Row],[Date]])-1)&amp;"/"&amp;(YEAR(Table4_1[[#This Row],[Date]])-2000)</f>
        <v>FY2024/25</v>
      </c>
      <c r="B840" s="162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840" s="162" t="str">
        <f>Table4_1[[#This Row],[Licensee]]&amp;" "&amp;Table4_1[[#This Row],[Licence]]</f>
        <v>Horizon Power EIRL2</v>
      </c>
      <c r="D840" s="162" t="str">
        <f t="shared" si="13"/>
        <v>FY2024/25_NQR12cv_Horizon Power EIRL2</v>
      </c>
      <c r="E840" s="164">
        <f>IF(ISNUMBER(Table4_1[[#This Row],[Value]]),Table4_1[[#This Row],[Value]],IF(ISNUMBER(Table4_1[[#This Row],[$ Value]]),Table4_1[[#This Row],[$ Value]],Table4_1[[#This Row],[% Value]]))</f>
        <v>40</v>
      </c>
      <c r="G840" s="238">
        <v>45838</v>
      </c>
      <c r="H840">
        <v>4</v>
      </c>
      <c r="I840" t="s">
        <v>188</v>
      </c>
      <c r="J840" t="s">
        <v>195</v>
      </c>
      <c r="K840" t="s">
        <v>299</v>
      </c>
      <c r="L840" t="s">
        <v>327</v>
      </c>
      <c r="M840" t="s">
        <v>48</v>
      </c>
      <c r="N840" t="s">
        <v>328</v>
      </c>
      <c r="O840" t="s">
        <v>191</v>
      </c>
      <c r="P840">
        <v>40</v>
      </c>
      <c r="Q840"/>
      <c r="R840"/>
      <c r="S840" t="s">
        <v>929</v>
      </c>
    </row>
    <row r="841" spans="1:19" hidden="1" x14ac:dyDescent="0.2">
      <c r="A841" s="162" t="str">
        <f>"FY"&amp;(YEAR(Table4_1[[#This Row],[Date]])-1)&amp;"/"&amp;(YEAR(Table4_1[[#This Row],[Date]])-2000)</f>
        <v>FY2013/14</v>
      </c>
      <c r="B841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1" s="162" t="str">
        <f>Table4_1[[#This Row],[Licensee]]&amp;" "&amp;Table4_1[[#This Row],[Licence]]</f>
        <v>Horizon Power EIRL2</v>
      </c>
      <c r="D841" s="162" t="str">
        <f t="shared" si="13"/>
        <v>FY2013/14_NQR12d_Horizon Power EIRL2</v>
      </c>
      <c r="E841" s="164">
        <f>IF(ISNUMBER(Table4_1[[#This Row],[Value]]),Table4_1[[#This Row],[Value]],IF(ISNUMBER(Table4_1[[#This Row],[$ Value]]),Table4_1[[#This Row],[$ Value]],Table4_1[[#This Row],[% Value]]))</f>
        <v>37826</v>
      </c>
      <c r="G841" s="238">
        <v>41820</v>
      </c>
      <c r="H841">
        <v>4</v>
      </c>
      <c r="I841" t="s">
        <v>188</v>
      </c>
      <c r="J841" t="s">
        <v>195</v>
      </c>
      <c r="K841" t="s">
        <v>299</v>
      </c>
      <c r="L841" t="s">
        <v>300</v>
      </c>
      <c r="M841" t="s">
        <v>49</v>
      </c>
      <c r="N841" t="s">
        <v>301</v>
      </c>
      <c r="O841" t="s">
        <v>191</v>
      </c>
      <c r="P841">
        <v>37826</v>
      </c>
      <c r="Q841"/>
      <c r="R841"/>
      <c r="S841" t="s">
        <v>929</v>
      </c>
    </row>
    <row r="842" spans="1:19" hidden="1" x14ac:dyDescent="0.2">
      <c r="A842" s="162" t="str">
        <f>"FY"&amp;(YEAR(Table4_1[[#This Row],[Date]])-1)&amp;"/"&amp;(YEAR(Table4_1[[#This Row],[Date]])-2000)</f>
        <v>FY2014/15</v>
      </c>
      <c r="B842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2" s="162" t="str">
        <f>Table4_1[[#This Row],[Licensee]]&amp;" "&amp;Table4_1[[#This Row],[Licence]]</f>
        <v>Horizon Power EIRL2</v>
      </c>
      <c r="D842" s="162" t="str">
        <f t="shared" si="13"/>
        <v>FY2014/15_NQR12d_Horizon Power EIRL2</v>
      </c>
      <c r="E842" s="164">
        <f>IF(ISNUMBER(Table4_1[[#This Row],[Value]]),Table4_1[[#This Row],[Value]],IF(ISNUMBER(Table4_1[[#This Row],[$ Value]]),Table4_1[[#This Row],[$ Value]],Table4_1[[#This Row],[% Value]]))</f>
        <v>39322</v>
      </c>
      <c r="G842" s="238">
        <v>42185</v>
      </c>
      <c r="H842">
        <v>4</v>
      </c>
      <c r="I842" t="s">
        <v>188</v>
      </c>
      <c r="J842" t="s">
        <v>195</v>
      </c>
      <c r="K842" t="s">
        <v>299</v>
      </c>
      <c r="L842" t="s">
        <v>300</v>
      </c>
      <c r="M842" t="s">
        <v>49</v>
      </c>
      <c r="N842" t="s">
        <v>301</v>
      </c>
      <c r="O842" t="s">
        <v>191</v>
      </c>
      <c r="P842">
        <v>39322</v>
      </c>
      <c r="Q842"/>
      <c r="R842"/>
      <c r="S842" t="s">
        <v>929</v>
      </c>
    </row>
    <row r="843" spans="1:19" hidden="1" x14ac:dyDescent="0.2">
      <c r="A843" s="162" t="str">
        <f>"FY"&amp;(YEAR(Table4_1[[#This Row],[Date]])-1)&amp;"/"&amp;(YEAR(Table4_1[[#This Row],[Date]])-2000)</f>
        <v>FY2015/16</v>
      </c>
      <c r="B843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3" s="162" t="str">
        <f>Table4_1[[#This Row],[Licensee]]&amp;" "&amp;Table4_1[[#This Row],[Licence]]</f>
        <v>Horizon Power EIRL2</v>
      </c>
      <c r="D843" s="162" t="str">
        <f t="shared" si="13"/>
        <v>FY2015/16_NQR12d_Horizon Power EIRL2</v>
      </c>
      <c r="E843" s="164">
        <f>IF(ISNUMBER(Table4_1[[#This Row],[Value]]),Table4_1[[#This Row],[Value]],IF(ISNUMBER(Table4_1[[#This Row],[$ Value]]),Table4_1[[#This Row],[$ Value]],Table4_1[[#This Row],[% Value]]))</f>
        <v>38820</v>
      </c>
      <c r="G843" s="238">
        <v>42551</v>
      </c>
      <c r="H843">
        <v>4</v>
      </c>
      <c r="I843" t="s">
        <v>188</v>
      </c>
      <c r="J843" t="s">
        <v>195</v>
      </c>
      <c r="K843" t="s">
        <v>299</v>
      </c>
      <c r="L843" t="s">
        <v>300</v>
      </c>
      <c r="M843" t="s">
        <v>49</v>
      </c>
      <c r="N843" t="s">
        <v>301</v>
      </c>
      <c r="O843" t="s">
        <v>191</v>
      </c>
      <c r="P843">
        <v>38820</v>
      </c>
      <c r="Q843"/>
      <c r="R843"/>
      <c r="S843" t="s">
        <v>929</v>
      </c>
    </row>
    <row r="844" spans="1:19" hidden="1" x14ac:dyDescent="0.2">
      <c r="A844" s="162" t="str">
        <f>"FY"&amp;(YEAR(Table4_1[[#This Row],[Date]])-1)&amp;"/"&amp;(YEAR(Table4_1[[#This Row],[Date]])-2000)</f>
        <v>FY2016/17</v>
      </c>
      <c r="B844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4" s="162" t="str">
        <f>Table4_1[[#This Row],[Licensee]]&amp;" "&amp;Table4_1[[#This Row],[Licence]]</f>
        <v>Horizon Power EIRL2</v>
      </c>
      <c r="D844" s="162" t="str">
        <f t="shared" si="13"/>
        <v>FY2016/17_NQR12d_Horizon Power EIRL2</v>
      </c>
      <c r="E844" s="164">
        <f>IF(ISNUMBER(Table4_1[[#This Row],[Value]]),Table4_1[[#This Row],[Value]],IF(ISNUMBER(Table4_1[[#This Row],[$ Value]]),Table4_1[[#This Row],[$ Value]],Table4_1[[#This Row],[% Value]]))</f>
        <v>45135</v>
      </c>
      <c r="G844" s="238">
        <v>42916</v>
      </c>
      <c r="H844">
        <v>4</v>
      </c>
      <c r="I844" t="s">
        <v>188</v>
      </c>
      <c r="J844" t="s">
        <v>195</v>
      </c>
      <c r="K844" t="s">
        <v>299</v>
      </c>
      <c r="L844" t="s">
        <v>300</v>
      </c>
      <c r="M844" t="s">
        <v>49</v>
      </c>
      <c r="N844" t="s">
        <v>301</v>
      </c>
      <c r="O844" t="s">
        <v>191</v>
      </c>
      <c r="P844">
        <v>45135</v>
      </c>
      <c r="Q844"/>
      <c r="R844"/>
      <c r="S844" t="s">
        <v>929</v>
      </c>
    </row>
    <row r="845" spans="1:19" hidden="1" x14ac:dyDescent="0.2">
      <c r="A845" s="162" t="str">
        <f>"FY"&amp;(YEAR(Table4_1[[#This Row],[Date]])-1)&amp;"/"&amp;(YEAR(Table4_1[[#This Row],[Date]])-2000)</f>
        <v>FY2017/18</v>
      </c>
      <c r="B845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5" s="162" t="str">
        <f>Table4_1[[#This Row],[Licensee]]&amp;" "&amp;Table4_1[[#This Row],[Licence]]</f>
        <v>Horizon Power EIRL2</v>
      </c>
      <c r="D845" s="162" t="str">
        <f t="shared" si="13"/>
        <v>FY2017/18_NQR12d_Horizon Power EIRL2</v>
      </c>
      <c r="E845" s="164">
        <f>IF(ISNUMBER(Table4_1[[#This Row],[Value]]),Table4_1[[#This Row],[Value]],IF(ISNUMBER(Table4_1[[#This Row],[$ Value]]),Table4_1[[#This Row],[$ Value]],Table4_1[[#This Row],[% Value]]))</f>
        <v>42225</v>
      </c>
      <c r="G845" s="238">
        <v>43281</v>
      </c>
      <c r="H845">
        <v>4</v>
      </c>
      <c r="I845" t="s">
        <v>188</v>
      </c>
      <c r="J845" t="s">
        <v>195</v>
      </c>
      <c r="K845" t="s">
        <v>299</v>
      </c>
      <c r="L845" t="s">
        <v>300</v>
      </c>
      <c r="M845" t="s">
        <v>49</v>
      </c>
      <c r="N845" t="s">
        <v>301</v>
      </c>
      <c r="O845" t="s">
        <v>191</v>
      </c>
      <c r="P845">
        <v>42225</v>
      </c>
      <c r="Q845"/>
      <c r="R845"/>
      <c r="S845" t="s">
        <v>929</v>
      </c>
    </row>
    <row r="846" spans="1:19" hidden="1" x14ac:dyDescent="0.2">
      <c r="A846" s="162" t="str">
        <f>"FY"&amp;(YEAR(Table4_1[[#This Row],[Date]])-1)&amp;"/"&amp;(YEAR(Table4_1[[#This Row],[Date]])-2000)</f>
        <v>FY2018/19</v>
      </c>
      <c r="B846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6" s="162" t="str">
        <f>Table4_1[[#This Row],[Licensee]]&amp;" "&amp;Table4_1[[#This Row],[Licence]]</f>
        <v>Horizon Power EIRL2</v>
      </c>
      <c r="D846" s="162" t="str">
        <f t="shared" si="13"/>
        <v>FY2018/19_NQR12d_Horizon Power EIRL2</v>
      </c>
      <c r="E846" s="164">
        <f>IF(ISNUMBER(Table4_1[[#This Row],[Value]]),Table4_1[[#This Row],[Value]],IF(ISNUMBER(Table4_1[[#This Row],[$ Value]]),Table4_1[[#This Row],[$ Value]],Table4_1[[#This Row],[% Value]]))</f>
        <v>39145</v>
      </c>
      <c r="G846" s="238">
        <v>43646</v>
      </c>
      <c r="H846">
        <v>4</v>
      </c>
      <c r="I846" t="s">
        <v>188</v>
      </c>
      <c r="J846" t="s">
        <v>195</v>
      </c>
      <c r="K846" t="s">
        <v>299</v>
      </c>
      <c r="L846" t="s">
        <v>300</v>
      </c>
      <c r="M846" t="s">
        <v>49</v>
      </c>
      <c r="N846" t="s">
        <v>301</v>
      </c>
      <c r="O846" t="s">
        <v>191</v>
      </c>
      <c r="P846">
        <v>39145</v>
      </c>
      <c r="Q846"/>
      <c r="R846"/>
      <c r="S846" t="s">
        <v>929</v>
      </c>
    </row>
    <row r="847" spans="1:19" hidden="1" x14ac:dyDescent="0.2">
      <c r="A847" s="162" t="str">
        <f>"FY"&amp;(YEAR(Table4_1[[#This Row],[Date]])-1)&amp;"/"&amp;(YEAR(Table4_1[[#This Row],[Date]])-2000)</f>
        <v>FY2019/20</v>
      </c>
      <c r="B847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7" s="162" t="str">
        <f>Table4_1[[#This Row],[Licensee]]&amp;" "&amp;Table4_1[[#This Row],[Licence]]</f>
        <v>Horizon Power EIRL2</v>
      </c>
      <c r="D847" s="162" t="str">
        <f t="shared" si="13"/>
        <v>FY2019/20_NQR12d_Horizon Power EIRL2</v>
      </c>
      <c r="E847" s="164">
        <f>IF(ISNUMBER(Table4_1[[#This Row],[Value]]),Table4_1[[#This Row],[Value]],IF(ISNUMBER(Table4_1[[#This Row],[$ Value]]),Table4_1[[#This Row],[$ Value]],Table4_1[[#This Row],[% Value]]))</f>
        <v>39546</v>
      </c>
      <c r="G847" s="238">
        <v>44012</v>
      </c>
      <c r="H847">
        <v>4</v>
      </c>
      <c r="I847" t="s">
        <v>188</v>
      </c>
      <c r="J847" t="s">
        <v>195</v>
      </c>
      <c r="K847" t="s">
        <v>299</v>
      </c>
      <c r="L847" t="s">
        <v>300</v>
      </c>
      <c r="M847" t="s">
        <v>49</v>
      </c>
      <c r="N847" t="s">
        <v>301</v>
      </c>
      <c r="O847" t="s">
        <v>191</v>
      </c>
      <c r="P847">
        <v>39546</v>
      </c>
      <c r="Q847"/>
      <c r="R847"/>
      <c r="S847" t="s">
        <v>929</v>
      </c>
    </row>
    <row r="848" spans="1:19" hidden="1" x14ac:dyDescent="0.2">
      <c r="A848" s="162" t="str">
        <f>"FY"&amp;(YEAR(Table4_1[[#This Row],[Date]])-1)&amp;"/"&amp;(YEAR(Table4_1[[#This Row],[Date]])-2000)</f>
        <v>FY2020/21</v>
      </c>
      <c r="B848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8" s="162" t="str">
        <f>Table4_1[[#This Row],[Licensee]]&amp;" "&amp;Table4_1[[#This Row],[Licence]]</f>
        <v>Horizon Power EIRL2</v>
      </c>
      <c r="D848" s="162" t="str">
        <f t="shared" si="13"/>
        <v>FY2020/21_NQR12d_Horizon Power EIRL2</v>
      </c>
      <c r="E848" s="164">
        <f>IF(ISNUMBER(Table4_1[[#This Row],[Value]]),Table4_1[[#This Row],[Value]],IF(ISNUMBER(Table4_1[[#This Row],[$ Value]]),Table4_1[[#This Row],[$ Value]],Table4_1[[#This Row],[% Value]]))</f>
        <v>38580</v>
      </c>
      <c r="G848" s="238">
        <v>44377</v>
      </c>
      <c r="H848">
        <v>4</v>
      </c>
      <c r="I848" t="s">
        <v>188</v>
      </c>
      <c r="J848" t="s">
        <v>195</v>
      </c>
      <c r="K848" t="s">
        <v>299</v>
      </c>
      <c r="L848" t="s">
        <v>300</v>
      </c>
      <c r="M848" t="s">
        <v>49</v>
      </c>
      <c r="N848" t="s">
        <v>301</v>
      </c>
      <c r="O848" t="s">
        <v>191</v>
      </c>
      <c r="P848">
        <v>38580</v>
      </c>
      <c r="Q848"/>
      <c r="R848"/>
      <c r="S848" t="s">
        <v>929</v>
      </c>
    </row>
    <row r="849" spans="1:19" hidden="1" x14ac:dyDescent="0.2">
      <c r="A849" s="162" t="str">
        <f>"FY"&amp;(YEAR(Table4_1[[#This Row],[Date]])-1)&amp;"/"&amp;(YEAR(Table4_1[[#This Row],[Date]])-2000)</f>
        <v>FY2021/22</v>
      </c>
      <c r="B849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49" s="162" t="str">
        <f>Table4_1[[#This Row],[Licensee]]&amp;" "&amp;Table4_1[[#This Row],[Licence]]</f>
        <v>Horizon Power EIRL2</v>
      </c>
      <c r="D849" s="162" t="str">
        <f t="shared" si="13"/>
        <v>FY2021/22_NQR12d_Horizon Power EIRL2</v>
      </c>
      <c r="E849" s="164">
        <f>IF(ISNUMBER(Table4_1[[#This Row],[Value]]),Table4_1[[#This Row],[Value]],IF(ISNUMBER(Table4_1[[#This Row],[$ Value]]),Table4_1[[#This Row],[$ Value]],Table4_1[[#This Row],[% Value]]))</f>
        <v>41629</v>
      </c>
      <c r="G849" s="238">
        <v>44742</v>
      </c>
      <c r="H849">
        <v>4</v>
      </c>
      <c r="I849" t="s">
        <v>188</v>
      </c>
      <c r="J849" t="s">
        <v>195</v>
      </c>
      <c r="K849" t="s">
        <v>299</v>
      </c>
      <c r="L849" t="s">
        <v>300</v>
      </c>
      <c r="M849" t="s">
        <v>49</v>
      </c>
      <c r="N849" t="s">
        <v>301</v>
      </c>
      <c r="O849" t="s">
        <v>191</v>
      </c>
      <c r="P849">
        <v>41629</v>
      </c>
      <c r="Q849"/>
      <c r="R849"/>
      <c r="S849" t="s">
        <v>929</v>
      </c>
    </row>
    <row r="850" spans="1:19" hidden="1" x14ac:dyDescent="0.2">
      <c r="A850" s="162" t="str">
        <f>"FY"&amp;(YEAR(Table4_1[[#This Row],[Date]])-1)&amp;"/"&amp;(YEAR(Table4_1[[#This Row],[Date]])-2000)</f>
        <v>FY2022/23</v>
      </c>
      <c r="B850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50" s="162" t="str">
        <f>Table4_1[[#This Row],[Licensee]]&amp;" "&amp;Table4_1[[#This Row],[Licence]]</f>
        <v>Horizon Power EIRL2</v>
      </c>
      <c r="D850" s="162" t="str">
        <f t="shared" si="13"/>
        <v>FY2022/23_NQR12d_Horizon Power EIRL2</v>
      </c>
      <c r="E850" s="164">
        <f>IF(ISNUMBER(Table4_1[[#This Row],[Value]]),Table4_1[[#This Row],[Value]],IF(ISNUMBER(Table4_1[[#This Row],[$ Value]]),Table4_1[[#This Row],[$ Value]],Table4_1[[#This Row],[% Value]]))</f>
        <v>42926</v>
      </c>
      <c r="G850" s="238">
        <v>45107</v>
      </c>
      <c r="H850">
        <v>4</v>
      </c>
      <c r="I850" t="s">
        <v>188</v>
      </c>
      <c r="J850" t="s">
        <v>195</v>
      </c>
      <c r="K850" t="s">
        <v>299</v>
      </c>
      <c r="L850" t="s">
        <v>300</v>
      </c>
      <c r="M850" t="s">
        <v>49</v>
      </c>
      <c r="N850" t="s">
        <v>301</v>
      </c>
      <c r="O850" t="s">
        <v>191</v>
      </c>
      <c r="P850">
        <v>42926</v>
      </c>
      <c r="Q850"/>
      <c r="R850"/>
      <c r="S850" t="s">
        <v>929</v>
      </c>
    </row>
    <row r="851" spans="1:19" hidden="1" x14ac:dyDescent="0.2">
      <c r="A851" s="162" t="str">
        <f>"FY"&amp;(YEAR(Table4_1[[#This Row],[Date]])-1)&amp;"/"&amp;(YEAR(Table4_1[[#This Row],[Date]])-2000)</f>
        <v>FY2023/24</v>
      </c>
      <c r="B851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851" s="162" t="str">
        <f>Table4_1[[#This Row],[Licensee]]&amp;" "&amp;Table4_1[[#This Row],[Licence]]</f>
        <v>Horizon Power EIRL2</v>
      </c>
      <c r="D851" s="162" t="str">
        <f t="shared" si="13"/>
        <v>FY2023/24_NQR12d_Horizon Power EIRL2</v>
      </c>
      <c r="E851" s="164">
        <f>IF(ISNUMBER(Table4_1[[#This Row],[Value]]),Table4_1[[#This Row],[Value]],IF(ISNUMBER(Table4_1[[#This Row],[$ Value]]),Table4_1[[#This Row],[$ Value]],Table4_1[[#This Row],[% Value]]))</f>
        <v>50768</v>
      </c>
      <c r="G851" s="238">
        <v>45473</v>
      </c>
      <c r="H851">
        <v>4</v>
      </c>
      <c r="I851" t="s">
        <v>188</v>
      </c>
      <c r="J851" t="s">
        <v>195</v>
      </c>
      <c r="K851" t="s">
        <v>299</v>
      </c>
      <c r="L851" t="s">
        <v>300</v>
      </c>
      <c r="M851" t="s">
        <v>49</v>
      </c>
      <c r="N851" t="s">
        <v>301</v>
      </c>
      <c r="O851" t="s">
        <v>191</v>
      </c>
      <c r="P851">
        <v>50768</v>
      </c>
      <c r="Q851"/>
      <c r="R851"/>
      <c r="S851" t="s">
        <v>929</v>
      </c>
    </row>
    <row r="852" spans="1:19" x14ac:dyDescent="0.2">
      <c r="A852" s="162" t="str">
        <f>"FY"&amp;(YEAR(Table4_1[[#This Row],[Date]])-1)&amp;"/"&amp;(YEAR(Table4_1[[#This Row],[Date]])-2000)</f>
        <v>FY2024/25</v>
      </c>
      <c r="B852" s="162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852" s="162" t="str">
        <f>Table4_1[[#This Row],[Licensee]]&amp;" "&amp;Table4_1[[#This Row],[Licence]]</f>
        <v>Horizon Power EIRL2</v>
      </c>
      <c r="D852" s="162" t="str">
        <f t="shared" si="13"/>
        <v>FY2024/25_NQR12di_Horizon Power EIRL2</v>
      </c>
      <c r="E852" s="164">
        <f>IF(ISNUMBER(Table4_1[[#This Row],[Value]]),Table4_1[[#This Row],[Value]],IF(ISNUMBER(Table4_1[[#This Row],[$ Value]]),Table4_1[[#This Row],[$ Value]],Table4_1[[#This Row],[% Value]]))</f>
        <v>48226</v>
      </c>
      <c r="G852" s="238">
        <v>45838</v>
      </c>
      <c r="H852">
        <v>4</v>
      </c>
      <c r="I852" t="s">
        <v>188</v>
      </c>
      <c r="J852" t="s">
        <v>195</v>
      </c>
      <c r="K852" t="s">
        <v>299</v>
      </c>
      <c r="L852" t="s">
        <v>300</v>
      </c>
      <c r="M852" t="s">
        <v>443</v>
      </c>
      <c r="N852" t="s">
        <v>326</v>
      </c>
      <c r="O852" t="s">
        <v>191</v>
      </c>
      <c r="P852">
        <v>48226</v>
      </c>
      <c r="Q852"/>
      <c r="R852"/>
      <c r="S852" t="s">
        <v>929</v>
      </c>
    </row>
    <row r="853" spans="1:19" x14ac:dyDescent="0.2">
      <c r="A853" s="162" t="str">
        <f>"FY"&amp;(YEAR(Table4_1[[#This Row],[Date]])-1)&amp;"/"&amp;(YEAR(Table4_1[[#This Row],[Date]])-2000)</f>
        <v>FY2024/25</v>
      </c>
      <c r="B853" s="162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853" s="162" t="str">
        <f>Table4_1[[#This Row],[Licensee]]&amp;" "&amp;Table4_1[[#This Row],[Licence]]</f>
        <v>Horizon Power EIRL2</v>
      </c>
      <c r="D853" s="162" t="str">
        <f t="shared" si="13"/>
        <v>FY2024/25_NQR12dii_Horizon Power EIRL2</v>
      </c>
      <c r="E853" s="164">
        <f>IF(ISNUMBER(Table4_1[[#This Row],[Value]]),Table4_1[[#This Row],[Value]],IF(ISNUMBER(Table4_1[[#This Row],[$ Value]]),Table4_1[[#This Row],[$ Value]],Table4_1[[#This Row],[% Value]]))</f>
        <v>0</v>
      </c>
      <c r="G853" s="238">
        <v>45838</v>
      </c>
      <c r="H853">
        <v>4</v>
      </c>
      <c r="I853" t="s">
        <v>188</v>
      </c>
      <c r="J853" t="s">
        <v>195</v>
      </c>
      <c r="K853" t="s">
        <v>299</v>
      </c>
      <c r="L853" t="s">
        <v>300</v>
      </c>
      <c r="M853" t="s">
        <v>439</v>
      </c>
      <c r="N853" t="s">
        <v>326</v>
      </c>
      <c r="O853" t="s">
        <v>191</v>
      </c>
      <c r="P853"/>
      <c r="Q853"/>
      <c r="R853"/>
      <c r="S853" t="s">
        <v>929</v>
      </c>
    </row>
    <row r="854" spans="1:19" x14ac:dyDescent="0.2">
      <c r="A854" s="162" t="str">
        <f>"FY"&amp;(YEAR(Table4_1[[#This Row],[Date]])-1)&amp;"/"&amp;(YEAR(Table4_1[[#This Row],[Date]])-2000)</f>
        <v>FY2024/25</v>
      </c>
      <c r="B854" s="162" t="str">
        <f>VLOOKUP(Table4_1[[#This Row],[Energy]]&amp;Table4_1[[#This Row],[Indicator category]]&amp;Table4_1[[#This Row],[Indicator subcategory]]&amp;Table4_1[[#This Row],[Indicator]]&amp;Table4_1[[#This Row],[ID]],newID,2,FALSE)</f>
        <v>NQR12diii</v>
      </c>
      <c r="C854" s="162" t="str">
        <f>Table4_1[[#This Row],[Licensee]]&amp;" "&amp;Table4_1[[#This Row],[Licence]]</f>
        <v>Horizon Power EIRL2</v>
      </c>
      <c r="D854" s="162" t="str">
        <f t="shared" si="13"/>
        <v>FY2024/25_NQR12diii_Horizon Power EIRL2</v>
      </c>
      <c r="E854" s="164">
        <f>IF(ISNUMBER(Table4_1[[#This Row],[Value]]),Table4_1[[#This Row],[Value]],IF(ISNUMBER(Table4_1[[#This Row],[$ Value]]),Table4_1[[#This Row],[$ Value]],Table4_1[[#This Row],[% Value]]))</f>
        <v>0</v>
      </c>
      <c r="G854" s="238">
        <v>45838</v>
      </c>
      <c r="H854">
        <v>4</v>
      </c>
      <c r="I854" t="s">
        <v>188</v>
      </c>
      <c r="J854" t="s">
        <v>195</v>
      </c>
      <c r="K854" t="s">
        <v>299</v>
      </c>
      <c r="L854" t="s">
        <v>720</v>
      </c>
      <c r="M854" t="s">
        <v>49</v>
      </c>
      <c r="N854" t="s">
        <v>328</v>
      </c>
      <c r="O854" t="s">
        <v>191</v>
      </c>
      <c r="P854"/>
      <c r="Q854"/>
      <c r="R854"/>
      <c r="S854" t="s">
        <v>929</v>
      </c>
    </row>
    <row r="855" spans="1:19" x14ac:dyDescent="0.2">
      <c r="A855" s="162" t="str">
        <f>"FY"&amp;(YEAR(Table4_1[[#This Row],[Date]])-1)&amp;"/"&amp;(YEAR(Table4_1[[#This Row],[Date]])-2000)</f>
        <v>FY2024/25</v>
      </c>
      <c r="B855" s="162" t="str">
        <f>VLOOKUP(Table4_1[[#This Row],[Energy]]&amp;Table4_1[[#This Row],[Indicator category]]&amp;Table4_1[[#This Row],[Indicator subcategory]]&amp;Table4_1[[#This Row],[Indicator]]&amp;Table4_1[[#This Row],[ID]],newID,2,FALSE)</f>
        <v>NQR12div</v>
      </c>
      <c r="C855" s="162" t="str">
        <f>Table4_1[[#This Row],[Licensee]]&amp;" "&amp;Table4_1[[#This Row],[Licence]]</f>
        <v>Horizon Power EIRL2</v>
      </c>
      <c r="D855" s="162" t="str">
        <f t="shared" si="13"/>
        <v>FY2024/25_NQR12div_Horizon Power EIRL2</v>
      </c>
      <c r="E855" s="164">
        <f>IF(ISNUMBER(Table4_1[[#This Row],[Value]]),Table4_1[[#This Row],[Value]],IF(ISNUMBER(Table4_1[[#This Row],[$ Value]]),Table4_1[[#This Row],[$ Value]],Table4_1[[#This Row],[% Value]]))</f>
        <v>0</v>
      </c>
      <c r="G855" s="238">
        <v>45838</v>
      </c>
      <c r="H855">
        <v>4</v>
      </c>
      <c r="I855" t="s">
        <v>188</v>
      </c>
      <c r="J855" t="s">
        <v>195</v>
      </c>
      <c r="K855" t="s">
        <v>299</v>
      </c>
      <c r="L855" t="s">
        <v>360</v>
      </c>
      <c r="M855" t="s">
        <v>49</v>
      </c>
      <c r="N855" t="s">
        <v>328</v>
      </c>
      <c r="O855" t="s">
        <v>191</v>
      </c>
      <c r="P855"/>
      <c r="Q855"/>
      <c r="R855"/>
      <c r="S855" t="s">
        <v>929</v>
      </c>
    </row>
    <row r="856" spans="1:19" hidden="1" x14ac:dyDescent="0.2">
      <c r="A856" s="162" t="str">
        <f>"FY"&amp;(YEAR(Table4_1[[#This Row],[Date]])-1)&amp;"/"&amp;(YEAR(Table4_1[[#This Row],[Date]])-2000)</f>
        <v>FY2023/24</v>
      </c>
      <c r="B856" s="162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856" s="162" t="str">
        <f>Table4_1[[#This Row],[Licensee]]&amp;" "&amp;Table4_1[[#This Row],[Licence]]</f>
        <v>Horizon Power EIRL2</v>
      </c>
      <c r="D856" s="162" t="str">
        <f t="shared" si="13"/>
        <v>FY2023/24_NQR12dv_Horizon Power EIRL2</v>
      </c>
      <c r="E856" s="164">
        <f>IF(ISNUMBER(Table4_1[[#This Row],[Value]]),Table4_1[[#This Row],[Value]],IF(ISNUMBER(Table4_1[[#This Row],[$ Value]]),Table4_1[[#This Row],[$ Value]],Table4_1[[#This Row],[% Value]]))</f>
        <v>50768</v>
      </c>
      <c r="G856" s="238">
        <v>45473</v>
      </c>
      <c r="H856">
        <v>4</v>
      </c>
      <c r="I856" t="s">
        <v>188</v>
      </c>
      <c r="J856" t="s">
        <v>195</v>
      </c>
      <c r="K856" t="s">
        <v>299</v>
      </c>
      <c r="L856" t="s">
        <v>327</v>
      </c>
      <c r="M856" t="s">
        <v>49</v>
      </c>
      <c r="N856" t="s">
        <v>328</v>
      </c>
      <c r="O856" t="s">
        <v>191</v>
      </c>
      <c r="P856">
        <v>50768</v>
      </c>
      <c r="Q856"/>
      <c r="R856"/>
      <c r="S856" t="s">
        <v>929</v>
      </c>
    </row>
    <row r="857" spans="1:19" x14ac:dyDescent="0.2">
      <c r="A857" s="162" t="str">
        <f>"FY"&amp;(YEAR(Table4_1[[#This Row],[Date]])-1)&amp;"/"&amp;(YEAR(Table4_1[[#This Row],[Date]])-2000)</f>
        <v>FY2024/25</v>
      </c>
      <c r="B857" s="162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857" s="162" t="str">
        <f>Table4_1[[#This Row],[Licensee]]&amp;" "&amp;Table4_1[[#This Row],[Licence]]</f>
        <v>Horizon Power EIRL2</v>
      </c>
      <c r="D857" s="162" t="str">
        <f t="shared" si="13"/>
        <v>FY2024/25_NQR12dv_Horizon Power EIRL2</v>
      </c>
      <c r="E857" s="164">
        <f>IF(ISNUMBER(Table4_1[[#This Row],[Value]]),Table4_1[[#This Row],[Value]],IF(ISNUMBER(Table4_1[[#This Row],[$ Value]]),Table4_1[[#This Row],[$ Value]],Table4_1[[#This Row],[% Value]]))</f>
        <v>48142</v>
      </c>
      <c r="G857" s="238">
        <v>45838</v>
      </c>
      <c r="H857">
        <v>4</v>
      </c>
      <c r="I857" t="s">
        <v>188</v>
      </c>
      <c r="J857" t="s">
        <v>195</v>
      </c>
      <c r="K857" t="s">
        <v>299</v>
      </c>
      <c r="L857" t="s">
        <v>327</v>
      </c>
      <c r="M857" t="s">
        <v>49</v>
      </c>
      <c r="N857" t="s">
        <v>328</v>
      </c>
      <c r="O857" t="s">
        <v>191</v>
      </c>
      <c r="P857">
        <v>48142</v>
      </c>
      <c r="Q857"/>
      <c r="R857"/>
      <c r="S857" t="s">
        <v>929</v>
      </c>
    </row>
    <row r="858" spans="1:19" hidden="1" x14ac:dyDescent="0.2">
      <c r="A858" s="162" t="str">
        <f>"FY"&amp;(YEAR(Table4_1[[#This Row],[Date]])-1)&amp;"/"&amp;(YEAR(Table4_1[[#This Row],[Date]])-2000)</f>
        <v>FY2013/14</v>
      </c>
      <c r="B858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58" s="162" t="str">
        <f>Table4_1[[#This Row],[Licensee]]&amp;" "&amp;Table4_1[[#This Row],[Licence]]</f>
        <v>Horizon Power EIRL2</v>
      </c>
      <c r="D858" s="162" t="str">
        <f t="shared" si="13"/>
        <v>FY2013/14_NQR12e_Horizon Power EIRL2</v>
      </c>
      <c r="E858" s="164">
        <f>IF(ISNUMBER(Table4_1[[#This Row],[Value]]),Table4_1[[#This Row],[Value]],IF(ISNUMBER(Table4_1[[#This Row],[$ Value]]),Table4_1[[#This Row],[$ Value]],Table4_1[[#This Row],[% Value]]))</f>
        <v>2109</v>
      </c>
      <c r="G858" s="238">
        <v>41820</v>
      </c>
      <c r="H858">
        <v>4</v>
      </c>
      <c r="I858" t="s">
        <v>188</v>
      </c>
      <c r="J858" t="s">
        <v>195</v>
      </c>
      <c r="K858" t="s">
        <v>299</v>
      </c>
      <c r="L858" t="s">
        <v>300</v>
      </c>
      <c r="M858" t="s">
        <v>50</v>
      </c>
      <c r="N858" t="s">
        <v>301</v>
      </c>
      <c r="O858" t="s">
        <v>191</v>
      </c>
      <c r="P858">
        <v>2109</v>
      </c>
      <c r="Q858"/>
      <c r="R858"/>
      <c r="S858" t="s">
        <v>929</v>
      </c>
    </row>
    <row r="859" spans="1:19" hidden="1" x14ac:dyDescent="0.2">
      <c r="A859" s="162" t="str">
        <f>"FY"&amp;(YEAR(Table4_1[[#This Row],[Date]])-1)&amp;"/"&amp;(YEAR(Table4_1[[#This Row],[Date]])-2000)</f>
        <v>FY2014/15</v>
      </c>
      <c r="B859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59" s="162" t="str">
        <f>Table4_1[[#This Row],[Licensee]]&amp;" "&amp;Table4_1[[#This Row],[Licence]]</f>
        <v>Horizon Power EIRL2</v>
      </c>
      <c r="D859" s="162" t="str">
        <f t="shared" si="13"/>
        <v>FY2014/15_NQR12e_Horizon Power EIRL2</v>
      </c>
      <c r="E859" s="164">
        <f>IF(ISNUMBER(Table4_1[[#This Row],[Value]]),Table4_1[[#This Row],[Value]],IF(ISNUMBER(Table4_1[[#This Row],[$ Value]]),Table4_1[[#This Row],[$ Value]],Table4_1[[#This Row],[% Value]]))</f>
        <v>2128</v>
      </c>
      <c r="G859" s="238">
        <v>42185</v>
      </c>
      <c r="H859">
        <v>4</v>
      </c>
      <c r="I859" t="s">
        <v>188</v>
      </c>
      <c r="J859" t="s">
        <v>195</v>
      </c>
      <c r="K859" t="s">
        <v>299</v>
      </c>
      <c r="L859" t="s">
        <v>300</v>
      </c>
      <c r="M859" t="s">
        <v>50</v>
      </c>
      <c r="N859" t="s">
        <v>301</v>
      </c>
      <c r="O859" t="s">
        <v>191</v>
      </c>
      <c r="P859">
        <v>2128</v>
      </c>
      <c r="Q859"/>
      <c r="R859"/>
      <c r="S859" t="s">
        <v>929</v>
      </c>
    </row>
    <row r="860" spans="1:19" hidden="1" x14ac:dyDescent="0.2">
      <c r="A860" s="162" t="str">
        <f>"FY"&amp;(YEAR(Table4_1[[#This Row],[Date]])-1)&amp;"/"&amp;(YEAR(Table4_1[[#This Row],[Date]])-2000)</f>
        <v>FY2015/16</v>
      </c>
      <c r="B860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0" s="162" t="str">
        <f>Table4_1[[#This Row],[Licensee]]&amp;" "&amp;Table4_1[[#This Row],[Licence]]</f>
        <v>Horizon Power EIRL2</v>
      </c>
      <c r="D860" s="162" t="str">
        <f t="shared" si="13"/>
        <v>FY2015/16_NQR12e_Horizon Power EIRL2</v>
      </c>
      <c r="E860" s="164">
        <f>IF(ISNUMBER(Table4_1[[#This Row],[Value]]),Table4_1[[#This Row],[Value]],IF(ISNUMBER(Table4_1[[#This Row],[$ Value]]),Table4_1[[#This Row],[$ Value]],Table4_1[[#This Row],[% Value]]))</f>
        <v>2108</v>
      </c>
      <c r="G860" s="238">
        <v>42551</v>
      </c>
      <c r="H860">
        <v>4</v>
      </c>
      <c r="I860" t="s">
        <v>188</v>
      </c>
      <c r="J860" t="s">
        <v>195</v>
      </c>
      <c r="K860" t="s">
        <v>299</v>
      </c>
      <c r="L860" t="s">
        <v>300</v>
      </c>
      <c r="M860" t="s">
        <v>50</v>
      </c>
      <c r="N860" t="s">
        <v>301</v>
      </c>
      <c r="O860" t="s">
        <v>191</v>
      </c>
      <c r="P860">
        <v>2108</v>
      </c>
      <c r="Q860"/>
      <c r="R860"/>
      <c r="S860" t="s">
        <v>929</v>
      </c>
    </row>
    <row r="861" spans="1:19" hidden="1" x14ac:dyDescent="0.2">
      <c r="A861" s="162" t="str">
        <f>"FY"&amp;(YEAR(Table4_1[[#This Row],[Date]])-1)&amp;"/"&amp;(YEAR(Table4_1[[#This Row],[Date]])-2000)</f>
        <v>FY2016/17</v>
      </c>
      <c r="B861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1" s="162" t="str">
        <f>Table4_1[[#This Row],[Licensee]]&amp;" "&amp;Table4_1[[#This Row],[Licence]]</f>
        <v>Horizon Power EIRL2</v>
      </c>
      <c r="D861" s="162" t="str">
        <f t="shared" si="13"/>
        <v>FY2016/17_NQR12e_Horizon Power EIRL2</v>
      </c>
      <c r="E861" s="164">
        <f>IF(ISNUMBER(Table4_1[[#This Row],[Value]]),Table4_1[[#This Row],[Value]],IF(ISNUMBER(Table4_1[[#This Row],[$ Value]]),Table4_1[[#This Row],[$ Value]],Table4_1[[#This Row],[% Value]]))</f>
        <v>2112</v>
      </c>
      <c r="G861" s="238">
        <v>42916</v>
      </c>
      <c r="H861">
        <v>4</v>
      </c>
      <c r="I861" t="s">
        <v>188</v>
      </c>
      <c r="J861" t="s">
        <v>195</v>
      </c>
      <c r="K861" t="s">
        <v>299</v>
      </c>
      <c r="L861" t="s">
        <v>300</v>
      </c>
      <c r="M861" t="s">
        <v>50</v>
      </c>
      <c r="N861" t="s">
        <v>301</v>
      </c>
      <c r="O861" t="s">
        <v>191</v>
      </c>
      <c r="P861">
        <v>2112</v>
      </c>
      <c r="Q861"/>
      <c r="R861"/>
      <c r="S861" t="s">
        <v>929</v>
      </c>
    </row>
    <row r="862" spans="1:19" hidden="1" x14ac:dyDescent="0.2">
      <c r="A862" s="162" t="str">
        <f>"FY"&amp;(YEAR(Table4_1[[#This Row],[Date]])-1)&amp;"/"&amp;(YEAR(Table4_1[[#This Row],[Date]])-2000)</f>
        <v>FY2017/18</v>
      </c>
      <c r="B862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2" s="162" t="str">
        <f>Table4_1[[#This Row],[Licensee]]&amp;" "&amp;Table4_1[[#This Row],[Licence]]</f>
        <v>Horizon Power EIRL2</v>
      </c>
      <c r="D862" s="162" t="str">
        <f t="shared" si="13"/>
        <v>FY2017/18_NQR12e_Horizon Power EIRL2</v>
      </c>
      <c r="E862" s="164">
        <f>IF(ISNUMBER(Table4_1[[#This Row],[Value]]),Table4_1[[#This Row],[Value]],IF(ISNUMBER(Table4_1[[#This Row],[$ Value]]),Table4_1[[#This Row],[$ Value]],Table4_1[[#This Row],[% Value]]))</f>
        <v>2148</v>
      </c>
      <c r="G862" s="238">
        <v>43281</v>
      </c>
      <c r="H862">
        <v>4</v>
      </c>
      <c r="I862" t="s">
        <v>188</v>
      </c>
      <c r="J862" t="s">
        <v>195</v>
      </c>
      <c r="K862" t="s">
        <v>299</v>
      </c>
      <c r="L862" t="s">
        <v>300</v>
      </c>
      <c r="M862" t="s">
        <v>50</v>
      </c>
      <c r="N862" t="s">
        <v>301</v>
      </c>
      <c r="O862" t="s">
        <v>191</v>
      </c>
      <c r="P862">
        <v>2148</v>
      </c>
      <c r="Q862"/>
      <c r="R862"/>
      <c r="S862" t="s">
        <v>929</v>
      </c>
    </row>
    <row r="863" spans="1:19" hidden="1" x14ac:dyDescent="0.2">
      <c r="A863" s="162" t="str">
        <f>"FY"&amp;(YEAR(Table4_1[[#This Row],[Date]])-1)&amp;"/"&amp;(YEAR(Table4_1[[#This Row],[Date]])-2000)</f>
        <v>FY2018/19</v>
      </c>
      <c r="B863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3" s="162" t="str">
        <f>Table4_1[[#This Row],[Licensee]]&amp;" "&amp;Table4_1[[#This Row],[Licence]]</f>
        <v>Horizon Power EIRL2</v>
      </c>
      <c r="D863" s="162" t="str">
        <f t="shared" si="13"/>
        <v>FY2018/19_NQR12e_Horizon Power EIRL2</v>
      </c>
      <c r="E863" s="164">
        <f>IF(ISNUMBER(Table4_1[[#This Row],[Value]]),Table4_1[[#This Row],[Value]],IF(ISNUMBER(Table4_1[[#This Row],[$ Value]]),Table4_1[[#This Row],[$ Value]],Table4_1[[#This Row],[% Value]]))</f>
        <v>2148</v>
      </c>
      <c r="G863" s="238">
        <v>43646</v>
      </c>
      <c r="H863">
        <v>4</v>
      </c>
      <c r="I863" t="s">
        <v>188</v>
      </c>
      <c r="J863" t="s">
        <v>195</v>
      </c>
      <c r="K863" t="s">
        <v>299</v>
      </c>
      <c r="L863" t="s">
        <v>300</v>
      </c>
      <c r="M863" t="s">
        <v>50</v>
      </c>
      <c r="N863" t="s">
        <v>301</v>
      </c>
      <c r="O863" t="s">
        <v>191</v>
      </c>
      <c r="P863">
        <v>2148</v>
      </c>
      <c r="Q863"/>
      <c r="R863"/>
      <c r="S863" t="s">
        <v>929</v>
      </c>
    </row>
    <row r="864" spans="1:19" hidden="1" x14ac:dyDescent="0.2">
      <c r="A864" s="162" t="str">
        <f>"FY"&amp;(YEAR(Table4_1[[#This Row],[Date]])-1)&amp;"/"&amp;(YEAR(Table4_1[[#This Row],[Date]])-2000)</f>
        <v>FY2019/20</v>
      </c>
      <c r="B864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4" s="162" t="str">
        <f>Table4_1[[#This Row],[Licensee]]&amp;" "&amp;Table4_1[[#This Row],[Licence]]</f>
        <v>Horizon Power EIRL2</v>
      </c>
      <c r="D864" s="162" t="str">
        <f t="shared" si="13"/>
        <v>FY2019/20_NQR12e_Horizon Power EIRL2</v>
      </c>
      <c r="E864" s="164">
        <f>IF(ISNUMBER(Table4_1[[#This Row],[Value]]),Table4_1[[#This Row],[Value]],IF(ISNUMBER(Table4_1[[#This Row],[$ Value]]),Table4_1[[#This Row],[$ Value]],Table4_1[[#This Row],[% Value]]))</f>
        <v>2088</v>
      </c>
      <c r="G864" s="238">
        <v>44012</v>
      </c>
      <c r="H864">
        <v>4</v>
      </c>
      <c r="I864" t="s">
        <v>188</v>
      </c>
      <c r="J864" t="s">
        <v>195</v>
      </c>
      <c r="K864" t="s">
        <v>299</v>
      </c>
      <c r="L864" t="s">
        <v>300</v>
      </c>
      <c r="M864" t="s">
        <v>50</v>
      </c>
      <c r="N864" t="s">
        <v>301</v>
      </c>
      <c r="O864" t="s">
        <v>191</v>
      </c>
      <c r="P864">
        <v>2088</v>
      </c>
      <c r="Q864"/>
      <c r="R864"/>
      <c r="S864" t="s">
        <v>929</v>
      </c>
    </row>
    <row r="865" spans="1:19" hidden="1" x14ac:dyDescent="0.2">
      <c r="A865" s="162" t="str">
        <f>"FY"&amp;(YEAR(Table4_1[[#This Row],[Date]])-1)&amp;"/"&amp;(YEAR(Table4_1[[#This Row],[Date]])-2000)</f>
        <v>FY2020/21</v>
      </c>
      <c r="B865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5" s="162" t="str">
        <f>Table4_1[[#This Row],[Licensee]]&amp;" "&amp;Table4_1[[#This Row],[Licence]]</f>
        <v>Horizon Power EIRL2</v>
      </c>
      <c r="D865" s="162" t="str">
        <f t="shared" si="13"/>
        <v>FY2020/21_NQR12e_Horizon Power EIRL2</v>
      </c>
      <c r="E865" s="164">
        <f>IF(ISNUMBER(Table4_1[[#This Row],[Value]]),Table4_1[[#This Row],[Value]],IF(ISNUMBER(Table4_1[[#This Row],[$ Value]]),Table4_1[[#This Row],[$ Value]],Table4_1[[#This Row],[% Value]]))</f>
        <v>2091</v>
      </c>
      <c r="G865" s="238">
        <v>44377</v>
      </c>
      <c r="H865">
        <v>4</v>
      </c>
      <c r="I865" t="s">
        <v>188</v>
      </c>
      <c r="J865" t="s">
        <v>195</v>
      </c>
      <c r="K865" t="s">
        <v>299</v>
      </c>
      <c r="L865" t="s">
        <v>300</v>
      </c>
      <c r="M865" t="s">
        <v>50</v>
      </c>
      <c r="N865" t="s">
        <v>301</v>
      </c>
      <c r="O865" t="s">
        <v>191</v>
      </c>
      <c r="P865">
        <v>2091</v>
      </c>
      <c r="Q865"/>
      <c r="R865"/>
      <c r="S865" t="s">
        <v>929</v>
      </c>
    </row>
    <row r="866" spans="1:19" hidden="1" x14ac:dyDescent="0.2">
      <c r="A866" s="162" t="str">
        <f>"FY"&amp;(YEAR(Table4_1[[#This Row],[Date]])-1)&amp;"/"&amp;(YEAR(Table4_1[[#This Row],[Date]])-2000)</f>
        <v>FY2021/22</v>
      </c>
      <c r="B866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6" s="162" t="str">
        <f>Table4_1[[#This Row],[Licensee]]&amp;" "&amp;Table4_1[[#This Row],[Licence]]</f>
        <v>Horizon Power EIRL2</v>
      </c>
      <c r="D866" s="162" t="str">
        <f t="shared" si="13"/>
        <v>FY2021/22_NQR12e_Horizon Power EIRL2</v>
      </c>
      <c r="E866" s="164">
        <f>IF(ISNUMBER(Table4_1[[#This Row],[Value]]),Table4_1[[#This Row],[Value]],IF(ISNUMBER(Table4_1[[#This Row],[$ Value]]),Table4_1[[#This Row],[$ Value]],Table4_1[[#This Row],[% Value]]))</f>
        <v>2092</v>
      </c>
      <c r="G866" s="238">
        <v>44742</v>
      </c>
      <c r="H866">
        <v>4</v>
      </c>
      <c r="I866" t="s">
        <v>188</v>
      </c>
      <c r="J866" t="s">
        <v>195</v>
      </c>
      <c r="K866" t="s">
        <v>299</v>
      </c>
      <c r="L866" t="s">
        <v>300</v>
      </c>
      <c r="M866" t="s">
        <v>50</v>
      </c>
      <c r="N866" t="s">
        <v>301</v>
      </c>
      <c r="O866" t="s">
        <v>191</v>
      </c>
      <c r="P866">
        <v>2092</v>
      </c>
      <c r="Q866"/>
      <c r="R866"/>
      <c r="S866" t="s">
        <v>929</v>
      </c>
    </row>
    <row r="867" spans="1:19" hidden="1" x14ac:dyDescent="0.2">
      <c r="A867" s="162" t="str">
        <f>"FY"&amp;(YEAR(Table4_1[[#This Row],[Date]])-1)&amp;"/"&amp;(YEAR(Table4_1[[#This Row],[Date]])-2000)</f>
        <v>FY2022/23</v>
      </c>
      <c r="B867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7" s="162" t="str">
        <f>Table4_1[[#This Row],[Licensee]]&amp;" "&amp;Table4_1[[#This Row],[Licence]]</f>
        <v>Horizon Power EIRL2</v>
      </c>
      <c r="D867" s="162" t="str">
        <f t="shared" si="13"/>
        <v>FY2022/23_NQR12e_Horizon Power EIRL2</v>
      </c>
      <c r="E867" s="164">
        <f>IF(ISNUMBER(Table4_1[[#This Row],[Value]]),Table4_1[[#This Row],[Value]],IF(ISNUMBER(Table4_1[[#This Row],[$ Value]]),Table4_1[[#This Row],[$ Value]],Table4_1[[#This Row],[% Value]]))</f>
        <v>2102</v>
      </c>
      <c r="G867" s="238">
        <v>45107</v>
      </c>
      <c r="H867">
        <v>4</v>
      </c>
      <c r="I867" t="s">
        <v>188</v>
      </c>
      <c r="J867" t="s">
        <v>195</v>
      </c>
      <c r="K867" t="s">
        <v>299</v>
      </c>
      <c r="L867" t="s">
        <v>300</v>
      </c>
      <c r="M867" t="s">
        <v>50</v>
      </c>
      <c r="N867" t="s">
        <v>301</v>
      </c>
      <c r="O867" t="s">
        <v>191</v>
      </c>
      <c r="P867">
        <v>2102</v>
      </c>
      <c r="Q867"/>
      <c r="R867"/>
      <c r="S867" t="s">
        <v>929</v>
      </c>
    </row>
    <row r="868" spans="1:19" hidden="1" x14ac:dyDescent="0.2">
      <c r="A868" s="162" t="str">
        <f>"FY"&amp;(YEAR(Table4_1[[#This Row],[Date]])-1)&amp;"/"&amp;(YEAR(Table4_1[[#This Row],[Date]])-2000)</f>
        <v>FY2023/24</v>
      </c>
      <c r="B868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868" s="162" t="str">
        <f>Table4_1[[#This Row],[Licensee]]&amp;" "&amp;Table4_1[[#This Row],[Licence]]</f>
        <v>Horizon Power EIRL2</v>
      </c>
      <c r="D868" s="162" t="str">
        <f t="shared" si="13"/>
        <v>FY2023/24_NQR12e_Horizon Power EIRL2</v>
      </c>
      <c r="E868" s="164">
        <f>IF(ISNUMBER(Table4_1[[#This Row],[Value]]),Table4_1[[#This Row],[Value]],IF(ISNUMBER(Table4_1[[#This Row],[$ Value]]),Table4_1[[#This Row],[$ Value]],Table4_1[[#This Row],[% Value]]))</f>
        <v>2094</v>
      </c>
      <c r="G868" s="238">
        <v>45473</v>
      </c>
      <c r="H868">
        <v>4</v>
      </c>
      <c r="I868" t="s">
        <v>188</v>
      </c>
      <c r="J868" t="s">
        <v>195</v>
      </c>
      <c r="K868" t="s">
        <v>299</v>
      </c>
      <c r="L868" t="s">
        <v>300</v>
      </c>
      <c r="M868" t="s">
        <v>50</v>
      </c>
      <c r="N868" t="s">
        <v>301</v>
      </c>
      <c r="O868" t="s">
        <v>191</v>
      </c>
      <c r="P868">
        <v>2094</v>
      </c>
      <c r="Q868"/>
      <c r="R868"/>
      <c r="S868" t="s">
        <v>929</v>
      </c>
    </row>
    <row r="869" spans="1:19" x14ac:dyDescent="0.2">
      <c r="A869" s="162" t="str">
        <f>"FY"&amp;(YEAR(Table4_1[[#This Row],[Date]])-1)&amp;"/"&amp;(YEAR(Table4_1[[#This Row],[Date]])-2000)</f>
        <v>FY2024/25</v>
      </c>
      <c r="B869" s="162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869" s="162" t="str">
        <f>Table4_1[[#This Row],[Licensee]]&amp;" "&amp;Table4_1[[#This Row],[Licence]]</f>
        <v>Horizon Power EIRL2</v>
      </c>
      <c r="D869" s="162" t="str">
        <f t="shared" si="13"/>
        <v>FY2024/25_NQR12ei_Horizon Power EIRL2</v>
      </c>
      <c r="E869" s="164">
        <f>IF(ISNUMBER(Table4_1[[#This Row],[Value]]),Table4_1[[#This Row],[Value]],IF(ISNUMBER(Table4_1[[#This Row],[$ Value]]),Table4_1[[#This Row],[$ Value]],Table4_1[[#This Row],[% Value]]))</f>
        <v>2011</v>
      </c>
      <c r="G869" s="238">
        <v>45838</v>
      </c>
      <c r="H869">
        <v>4</v>
      </c>
      <c r="I869" t="s">
        <v>188</v>
      </c>
      <c r="J869" t="s">
        <v>195</v>
      </c>
      <c r="K869" t="s">
        <v>299</v>
      </c>
      <c r="L869" t="s">
        <v>300</v>
      </c>
      <c r="M869" t="s">
        <v>534</v>
      </c>
      <c r="N869" t="s">
        <v>326</v>
      </c>
      <c r="O869" t="s">
        <v>191</v>
      </c>
      <c r="P869">
        <v>2011</v>
      </c>
      <c r="Q869"/>
      <c r="R869"/>
      <c r="S869" t="s">
        <v>929</v>
      </c>
    </row>
    <row r="870" spans="1:19" x14ac:dyDescent="0.2">
      <c r="A870" s="162" t="str">
        <f>"FY"&amp;(YEAR(Table4_1[[#This Row],[Date]])-1)&amp;"/"&amp;(YEAR(Table4_1[[#This Row],[Date]])-2000)</f>
        <v>FY2024/25</v>
      </c>
      <c r="B870" s="162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870" s="162" t="str">
        <f>Table4_1[[#This Row],[Licensee]]&amp;" "&amp;Table4_1[[#This Row],[Licence]]</f>
        <v>Horizon Power EIRL2</v>
      </c>
      <c r="D870" s="162" t="str">
        <f t="shared" si="13"/>
        <v>FY2024/25_NQR12eii_Horizon Power EIRL2</v>
      </c>
      <c r="E870" s="164">
        <f>IF(ISNUMBER(Table4_1[[#This Row],[Value]]),Table4_1[[#This Row],[Value]],IF(ISNUMBER(Table4_1[[#This Row],[$ Value]]),Table4_1[[#This Row],[$ Value]],Table4_1[[#This Row],[% Value]]))</f>
        <v>0</v>
      </c>
      <c r="G870" s="238">
        <v>45838</v>
      </c>
      <c r="H870">
        <v>4</v>
      </c>
      <c r="I870" t="s">
        <v>188</v>
      </c>
      <c r="J870" t="s">
        <v>195</v>
      </c>
      <c r="K870" t="s">
        <v>299</v>
      </c>
      <c r="L870" t="s">
        <v>300</v>
      </c>
      <c r="M870" t="s">
        <v>533</v>
      </c>
      <c r="N870" t="s">
        <v>326</v>
      </c>
      <c r="O870" t="s">
        <v>191</v>
      </c>
      <c r="P870"/>
      <c r="Q870"/>
      <c r="R870"/>
      <c r="S870" t="s">
        <v>929</v>
      </c>
    </row>
    <row r="871" spans="1:19" x14ac:dyDescent="0.2">
      <c r="A871" s="162" t="str">
        <f>"FY"&amp;(YEAR(Table4_1[[#This Row],[Date]])-1)&amp;"/"&amp;(YEAR(Table4_1[[#This Row],[Date]])-2000)</f>
        <v>FY2024/25</v>
      </c>
      <c r="B871" s="162" t="str">
        <f>VLOOKUP(Table4_1[[#This Row],[Energy]]&amp;Table4_1[[#This Row],[Indicator category]]&amp;Table4_1[[#This Row],[Indicator subcategory]]&amp;Table4_1[[#This Row],[Indicator]]&amp;Table4_1[[#This Row],[ID]],newID,2,FALSE)</f>
        <v>NQR12eiii</v>
      </c>
      <c r="C871" s="162" t="str">
        <f>Table4_1[[#This Row],[Licensee]]&amp;" "&amp;Table4_1[[#This Row],[Licence]]</f>
        <v>Horizon Power EIRL2</v>
      </c>
      <c r="D871" s="162" t="str">
        <f t="shared" si="13"/>
        <v>FY2024/25_NQR12eiii_Horizon Power EIRL2</v>
      </c>
      <c r="E871" s="164">
        <f>IF(ISNUMBER(Table4_1[[#This Row],[Value]]),Table4_1[[#This Row],[Value]],IF(ISNUMBER(Table4_1[[#This Row],[$ Value]]),Table4_1[[#This Row],[$ Value]],Table4_1[[#This Row],[% Value]]))</f>
        <v>0</v>
      </c>
      <c r="G871" s="238">
        <v>45838</v>
      </c>
      <c r="H871">
        <v>4</v>
      </c>
      <c r="I871" t="s">
        <v>188</v>
      </c>
      <c r="J871" t="s">
        <v>195</v>
      </c>
      <c r="K871" t="s">
        <v>299</v>
      </c>
      <c r="L871" t="s">
        <v>720</v>
      </c>
      <c r="M871" t="s">
        <v>50</v>
      </c>
      <c r="N871" t="s">
        <v>328</v>
      </c>
      <c r="O871" t="s">
        <v>191</v>
      </c>
      <c r="P871"/>
      <c r="Q871"/>
      <c r="R871"/>
      <c r="S871" t="s">
        <v>929</v>
      </c>
    </row>
    <row r="872" spans="1:19" x14ac:dyDescent="0.2">
      <c r="A872" s="162" t="str">
        <f>"FY"&amp;(YEAR(Table4_1[[#This Row],[Date]])-1)&amp;"/"&amp;(YEAR(Table4_1[[#This Row],[Date]])-2000)</f>
        <v>FY2024/25</v>
      </c>
      <c r="B872" s="162" t="str">
        <f>VLOOKUP(Table4_1[[#This Row],[Energy]]&amp;Table4_1[[#This Row],[Indicator category]]&amp;Table4_1[[#This Row],[Indicator subcategory]]&amp;Table4_1[[#This Row],[Indicator]]&amp;Table4_1[[#This Row],[ID]],newID,2,FALSE)</f>
        <v>NQR12eiv</v>
      </c>
      <c r="C872" s="162" t="str">
        <f>Table4_1[[#This Row],[Licensee]]&amp;" "&amp;Table4_1[[#This Row],[Licence]]</f>
        <v>Horizon Power EIRL2</v>
      </c>
      <c r="D872" s="162" t="str">
        <f t="shared" si="13"/>
        <v>FY2024/25_NQR12eiv_Horizon Power EIRL2</v>
      </c>
      <c r="E872" s="164">
        <f>IF(ISNUMBER(Table4_1[[#This Row],[Value]]),Table4_1[[#This Row],[Value]],IF(ISNUMBER(Table4_1[[#This Row],[$ Value]]),Table4_1[[#This Row],[$ Value]],Table4_1[[#This Row],[% Value]]))</f>
        <v>0</v>
      </c>
      <c r="G872" s="238">
        <v>45838</v>
      </c>
      <c r="H872">
        <v>4</v>
      </c>
      <c r="I872" t="s">
        <v>188</v>
      </c>
      <c r="J872" t="s">
        <v>195</v>
      </c>
      <c r="K872" t="s">
        <v>299</v>
      </c>
      <c r="L872" t="s">
        <v>360</v>
      </c>
      <c r="M872" t="s">
        <v>50</v>
      </c>
      <c r="N872" t="s">
        <v>328</v>
      </c>
      <c r="O872" t="s">
        <v>191</v>
      </c>
      <c r="P872"/>
      <c r="Q872"/>
      <c r="R872"/>
      <c r="S872" t="s">
        <v>929</v>
      </c>
    </row>
    <row r="873" spans="1:19" hidden="1" x14ac:dyDescent="0.2">
      <c r="A873" s="162" t="str">
        <f>"FY"&amp;(YEAR(Table4_1[[#This Row],[Date]])-1)&amp;"/"&amp;(YEAR(Table4_1[[#This Row],[Date]])-2000)</f>
        <v>FY2023/24</v>
      </c>
      <c r="B873" s="162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873" s="162" t="str">
        <f>Table4_1[[#This Row],[Licensee]]&amp;" "&amp;Table4_1[[#This Row],[Licence]]</f>
        <v>Horizon Power EIRL2</v>
      </c>
      <c r="D873" s="162" t="str">
        <f t="shared" si="13"/>
        <v>FY2023/24_NQR12ev_Horizon Power EIRL2</v>
      </c>
      <c r="E873" s="164">
        <f>IF(ISNUMBER(Table4_1[[#This Row],[Value]]),Table4_1[[#This Row],[Value]],IF(ISNUMBER(Table4_1[[#This Row],[$ Value]]),Table4_1[[#This Row],[$ Value]],Table4_1[[#This Row],[% Value]]))</f>
        <v>2094</v>
      </c>
      <c r="G873" s="238">
        <v>45473</v>
      </c>
      <c r="H873">
        <v>4</v>
      </c>
      <c r="I873" t="s">
        <v>188</v>
      </c>
      <c r="J873" t="s">
        <v>195</v>
      </c>
      <c r="K873" t="s">
        <v>299</v>
      </c>
      <c r="L873" t="s">
        <v>327</v>
      </c>
      <c r="M873" t="s">
        <v>50</v>
      </c>
      <c r="N873" t="s">
        <v>328</v>
      </c>
      <c r="O873" t="s">
        <v>191</v>
      </c>
      <c r="P873">
        <v>2094</v>
      </c>
      <c r="Q873"/>
      <c r="R873"/>
      <c r="S873" t="s">
        <v>929</v>
      </c>
    </row>
    <row r="874" spans="1:19" x14ac:dyDescent="0.2">
      <c r="A874" s="162" t="str">
        <f>"FY"&amp;(YEAR(Table4_1[[#This Row],[Date]])-1)&amp;"/"&amp;(YEAR(Table4_1[[#This Row],[Date]])-2000)</f>
        <v>FY2024/25</v>
      </c>
      <c r="B874" s="162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874" s="162" t="str">
        <f>Table4_1[[#This Row],[Licensee]]&amp;" "&amp;Table4_1[[#This Row],[Licence]]</f>
        <v>Horizon Power EIRL2</v>
      </c>
      <c r="D874" s="162" t="str">
        <f t="shared" si="13"/>
        <v>FY2024/25_NQR12ev_Horizon Power EIRL2</v>
      </c>
      <c r="E874" s="164">
        <f>IF(ISNUMBER(Table4_1[[#This Row],[Value]]),Table4_1[[#This Row],[Value]],IF(ISNUMBER(Table4_1[[#This Row],[$ Value]]),Table4_1[[#This Row],[$ Value]],Table4_1[[#This Row],[% Value]]))</f>
        <v>2011</v>
      </c>
      <c r="G874" s="238">
        <v>45838</v>
      </c>
      <c r="H874">
        <v>4</v>
      </c>
      <c r="I874" t="s">
        <v>188</v>
      </c>
      <c r="J874" t="s">
        <v>195</v>
      </c>
      <c r="K874" t="s">
        <v>299</v>
      </c>
      <c r="L874" t="s">
        <v>327</v>
      </c>
      <c r="M874" t="s">
        <v>50</v>
      </c>
      <c r="N874" t="s">
        <v>328</v>
      </c>
      <c r="O874" t="s">
        <v>191</v>
      </c>
      <c r="P874">
        <v>2011</v>
      </c>
      <c r="Q874"/>
      <c r="R874"/>
      <c r="S874" t="s">
        <v>929</v>
      </c>
    </row>
    <row r="875" spans="1:19" hidden="1" x14ac:dyDescent="0.2">
      <c r="A875" s="162" t="str">
        <f>"FY"&amp;(YEAR(Table4_1[[#This Row],[Date]])-1)&amp;"/"&amp;(YEAR(Table4_1[[#This Row],[Date]])-2000)</f>
        <v>FY2013/14</v>
      </c>
      <c r="B875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5" s="162" t="str">
        <f>Table4_1[[#This Row],[Licensee]]&amp;" "&amp;Table4_1[[#This Row],[Licence]]</f>
        <v>Horizon Power EIRL2</v>
      </c>
      <c r="D875" s="162" t="str">
        <f t="shared" si="13"/>
        <v>FY2013/14_NQR13_Horizon Power EIRL2</v>
      </c>
      <c r="E875" s="164">
        <f>IF(ISNUMBER(Table4_1[[#This Row],[Value]]),Table4_1[[#This Row],[Value]],IF(ISNUMBER(Table4_1[[#This Row],[$ Value]]),Table4_1[[#This Row],[$ Value]],Table4_1[[#This Row],[% Value]]))</f>
        <v>321</v>
      </c>
      <c r="G875" s="238">
        <v>41820</v>
      </c>
      <c r="H875">
        <v>4</v>
      </c>
      <c r="I875" t="s">
        <v>188</v>
      </c>
      <c r="J875" t="s">
        <v>195</v>
      </c>
      <c r="K875" t="s">
        <v>299</v>
      </c>
      <c r="L875" t="s">
        <v>56</v>
      </c>
      <c r="M875" t="s">
        <v>189</v>
      </c>
      <c r="N875" t="s">
        <v>302</v>
      </c>
      <c r="O875" t="s">
        <v>191</v>
      </c>
      <c r="P875">
        <v>321</v>
      </c>
      <c r="Q875"/>
      <c r="R875"/>
      <c r="S875" t="s">
        <v>929</v>
      </c>
    </row>
    <row r="876" spans="1:19" hidden="1" x14ac:dyDescent="0.2">
      <c r="A876" s="162" t="str">
        <f>"FY"&amp;(YEAR(Table4_1[[#This Row],[Date]])-1)&amp;"/"&amp;(YEAR(Table4_1[[#This Row],[Date]])-2000)</f>
        <v>FY2014/15</v>
      </c>
      <c r="B876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6" s="162" t="str">
        <f>Table4_1[[#This Row],[Licensee]]&amp;" "&amp;Table4_1[[#This Row],[Licence]]</f>
        <v>Horizon Power EIRL2</v>
      </c>
      <c r="D876" s="162" t="str">
        <f t="shared" si="13"/>
        <v>FY2014/15_NQR13_Horizon Power EIRL2</v>
      </c>
      <c r="E876" s="164">
        <f>IF(ISNUMBER(Table4_1[[#This Row],[Value]]),Table4_1[[#This Row],[Value]],IF(ISNUMBER(Table4_1[[#This Row],[$ Value]]),Table4_1[[#This Row],[$ Value]],Table4_1[[#This Row],[% Value]]))</f>
        <v>364</v>
      </c>
      <c r="G876" s="238">
        <v>42185</v>
      </c>
      <c r="H876">
        <v>4</v>
      </c>
      <c r="I876" t="s">
        <v>188</v>
      </c>
      <c r="J876" t="s">
        <v>195</v>
      </c>
      <c r="K876" t="s">
        <v>299</v>
      </c>
      <c r="L876" t="s">
        <v>56</v>
      </c>
      <c r="M876" t="s">
        <v>189</v>
      </c>
      <c r="N876" t="s">
        <v>302</v>
      </c>
      <c r="O876" t="s">
        <v>191</v>
      </c>
      <c r="P876">
        <v>364</v>
      </c>
      <c r="Q876"/>
      <c r="R876"/>
      <c r="S876" t="s">
        <v>929</v>
      </c>
    </row>
    <row r="877" spans="1:19" hidden="1" x14ac:dyDescent="0.2">
      <c r="A877" s="162" t="str">
        <f>"FY"&amp;(YEAR(Table4_1[[#This Row],[Date]])-1)&amp;"/"&amp;(YEAR(Table4_1[[#This Row],[Date]])-2000)</f>
        <v>FY2015/16</v>
      </c>
      <c r="B877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7" s="162" t="str">
        <f>Table4_1[[#This Row],[Licensee]]&amp;" "&amp;Table4_1[[#This Row],[Licence]]</f>
        <v>Horizon Power EIRL2</v>
      </c>
      <c r="D877" s="162" t="str">
        <f t="shared" si="13"/>
        <v>FY2015/16_NQR13_Horizon Power EIRL2</v>
      </c>
      <c r="E877" s="164">
        <f>IF(ISNUMBER(Table4_1[[#This Row],[Value]]),Table4_1[[#This Row],[Value]],IF(ISNUMBER(Table4_1[[#This Row],[$ Value]]),Table4_1[[#This Row],[$ Value]],Table4_1[[#This Row],[% Value]]))</f>
        <v>374</v>
      </c>
      <c r="G877" s="238">
        <v>42551</v>
      </c>
      <c r="H877">
        <v>4</v>
      </c>
      <c r="I877" t="s">
        <v>188</v>
      </c>
      <c r="J877" t="s">
        <v>195</v>
      </c>
      <c r="K877" t="s">
        <v>299</v>
      </c>
      <c r="L877" t="s">
        <v>56</v>
      </c>
      <c r="M877" t="s">
        <v>189</v>
      </c>
      <c r="N877" t="s">
        <v>302</v>
      </c>
      <c r="O877" t="s">
        <v>191</v>
      </c>
      <c r="P877">
        <v>374</v>
      </c>
      <c r="Q877"/>
      <c r="R877"/>
      <c r="S877" t="s">
        <v>929</v>
      </c>
    </row>
    <row r="878" spans="1:19" hidden="1" x14ac:dyDescent="0.2">
      <c r="A878" s="162" t="str">
        <f>"FY"&amp;(YEAR(Table4_1[[#This Row],[Date]])-1)&amp;"/"&amp;(YEAR(Table4_1[[#This Row],[Date]])-2000)</f>
        <v>FY2016/17</v>
      </c>
      <c r="B878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8" s="162" t="str">
        <f>Table4_1[[#This Row],[Licensee]]&amp;" "&amp;Table4_1[[#This Row],[Licence]]</f>
        <v>Horizon Power EIRL2</v>
      </c>
      <c r="D878" s="162" t="str">
        <f t="shared" si="13"/>
        <v>FY2016/17_NQR13_Horizon Power EIRL2</v>
      </c>
      <c r="E878" s="164">
        <f>IF(ISNUMBER(Table4_1[[#This Row],[Value]]),Table4_1[[#This Row],[Value]],IF(ISNUMBER(Table4_1[[#This Row],[$ Value]]),Table4_1[[#This Row],[$ Value]],Table4_1[[#This Row],[% Value]]))</f>
        <v>468</v>
      </c>
      <c r="G878" s="238">
        <v>42916</v>
      </c>
      <c r="H878">
        <v>4</v>
      </c>
      <c r="I878" t="s">
        <v>188</v>
      </c>
      <c r="J878" t="s">
        <v>195</v>
      </c>
      <c r="K878" t="s">
        <v>299</v>
      </c>
      <c r="L878" t="s">
        <v>56</v>
      </c>
      <c r="M878" t="s">
        <v>189</v>
      </c>
      <c r="N878" t="s">
        <v>302</v>
      </c>
      <c r="O878" t="s">
        <v>191</v>
      </c>
      <c r="P878">
        <v>468</v>
      </c>
      <c r="Q878"/>
      <c r="R878"/>
      <c r="S878" t="s">
        <v>929</v>
      </c>
    </row>
    <row r="879" spans="1:19" hidden="1" x14ac:dyDescent="0.2">
      <c r="A879" s="162" t="str">
        <f>"FY"&amp;(YEAR(Table4_1[[#This Row],[Date]])-1)&amp;"/"&amp;(YEAR(Table4_1[[#This Row],[Date]])-2000)</f>
        <v>FY2017/18</v>
      </c>
      <c r="B879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79" s="162" t="str">
        <f>Table4_1[[#This Row],[Licensee]]&amp;" "&amp;Table4_1[[#This Row],[Licence]]</f>
        <v>Horizon Power EIRL2</v>
      </c>
      <c r="D879" s="162" t="str">
        <f t="shared" si="13"/>
        <v>FY2017/18_NQR13_Horizon Power EIRL2</v>
      </c>
      <c r="E879" s="164">
        <f>IF(ISNUMBER(Table4_1[[#This Row],[Value]]),Table4_1[[#This Row],[Value]],IF(ISNUMBER(Table4_1[[#This Row],[$ Value]]),Table4_1[[#This Row],[$ Value]],Table4_1[[#This Row],[% Value]]))</f>
        <v>681</v>
      </c>
      <c r="G879" s="238">
        <v>43281</v>
      </c>
      <c r="H879">
        <v>4</v>
      </c>
      <c r="I879" t="s">
        <v>188</v>
      </c>
      <c r="J879" t="s">
        <v>195</v>
      </c>
      <c r="K879" t="s">
        <v>299</v>
      </c>
      <c r="L879" t="s">
        <v>56</v>
      </c>
      <c r="M879" t="s">
        <v>189</v>
      </c>
      <c r="N879" t="s">
        <v>302</v>
      </c>
      <c r="O879" t="s">
        <v>191</v>
      </c>
      <c r="P879">
        <v>681</v>
      </c>
      <c r="Q879"/>
      <c r="R879"/>
      <c r="S879" t="s">
        <v>929</v>
      </c>
    </row>
    <row r="880" spans="1:19" hidden="1" x14ac:dyDescent="0.2">
      <c r="A880" s="162" t="str">
        <f>"FY"&amp;(YEAR(Table4_1[[#This Row],[Date]])-1)&amp;"/"&amp;(YEAR(Table4_1[[#This Row],[Date]])-2000)</f>
        <v>FY2018/19</v>
      </c>
      <c r="B880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0" s="162" t="str">
        <f>Table4_1[[#This Row],[Licensee]]&amp;" "&amp;Table4_1[[#This Row],[Licence]]</f>
        <v>Horizon Power EIRL2</v>
      </c>
      <c r="D880" s="162" t="str">
        <f t="shared" si="13"/>
        <v>FY2018/19_NQR13_Horizon Power EIRL2</v>
      </c>
      <c r="E880" s="164">
        <f>IF(ISNUMBER(Table4_1[[#This Row],[Value]]),Table4_1[[#This Row],[Value]],IF(ISNUMBER(Table4_1[[#This Row],[$ Value]]),Table4_1[[#This Row],[$ Value]],Table4_1[[#This Row],[% Value]]))</f>
        <v>696</v>
      </c>
      <c r="G880" s="238">
        <v>43646</v>
      </c>
      <c r="H880">
        <v>4</v>
      </c>
      <c r="I880" t="s">
        <v>188</v>
      </c>
      <c r="J880" t="s">
        <v>195</v>
      </c>
      <c r="K880" t="s">
        <v>299</v>
      </c>
      <c r="L880" t="s">
        <v>56</v>
      </c>
      <c r="M880" t="s">
        <v>189</v>
      </c>
      <c r="N880" t="s">
        <v>302</v>
      </c>
      <c r="O880" t="s">
        <v>191</v>
      </c>
      <c r="P880">
        <v>696</v>
      </c>
      <c r="Q880"/>
      <c r="R880"/>
      <c r="S880" t="s">
        <v>929</v>
      </c>
    </row>
    <row r="881" spans="1:19" hidden="1" x14ac:dyDescent="0.2">
      <c r="A881" s="162" t="str">
        <f>"FY"&amp;(YEAR(Table4_1[[#This Row],[Date]])-1)&amp;"/"&amp;(YEAR(Table4_1[[#This Row],[Date]])-2000)</f>
        <v>FY2019/20</v>
      </c>
      <c r="B881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1" s="162" t="str">
        <f>Table4_1[[#This Row],[Licensee]]&amp;" "&amp;Table4_1[[#This Row],[Licence]]</f>
        <v>Horizon Power EIRL2</v>
      </c>
      <c r="D881" s="162" t="str">
        <f t="shared" si="13"/>
        <v>FY2019/20_NQR13_Horizon Power EIRL2</v>
      </c>
      <c r="E881" s="164">
        <f>IF(ISNUMBER(Table4_1[[#This Row],[Value]]),Table4_1[[#This Row],[Value]],IF(ISNUMBER(Table4_1[[#This Row],[$ Value]]),Table4_1[[#This Row],[$ Value]],Table4_1[[#This Row],[% Value]]))</f>
        <v>702</v>
      </c>
      <c r="G881" s="238">
        <v>44012</v>
      </c>
      <c r="H881">
        <v>4</v>
      </c>
      <c r="I881" t="s">
        <v>188</v>
      </c>
      <c r="J881" t="s">
        <v>195</v>
      </c>
      <c r="K881" t="s">
        <v>299</v>
      </c>
      <c r="L881" t="s">
        <v>56</v>
      </c>
      <c r="M881" t="s">
        <v>189</v>
      </c>
      <c r="N881" t="s">
        <v>302</v>
      </c>
      <c r="O881" t="s">
        <v>191</v>
      </c>
      <c r="P881">
        <v>702</v>
      </c>
      <c r="Q881"/>
      <c r="R881"/>
      <c r="S881" t="s">
        <v>929</v>
      </c>
    </row>
    <row r="882" spans="1:19" hidden="1" x14ac:dyDescent="0.2">
      <c r="A882" s="162" t="str">
        <f>"FY"&amp;(YEAR(Table4_1[[#This Row],[Date]])-1)&amp;"/"&amp;(YEAR(Table4_1[[#This Row],[Date]])-2000)</f>
        <v>FY2020/21</v>
      </c>
      <c r="B882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2" s="162" t="str">
        <f>Table4_1[[#This Row],[Licensee]]&amp;" "&amp;Table4_1[[#This Row],[Licence]]</f>
        <v>Horizon Power EIRL2</v>
      </c>
      <c r="D882" s="162" t="str">
        <f t="shared" si="13"/>
        <v>FY2020/21_NQR13_Horizon Power EIRL2</v>
      </c>
      <c r="E882" s="164">
        <f>IF(ISNUMBER(Table4_1[[#This Row],[Value]]),Table4_1[[#This Row],[Value]],IF(ISNUMBER(Table4_1[[#This Row],[$ Value]]),Table4_1[[#This Row],[$ Value]],Table4_1[[#This Row],[% Value]]))</f>
        <v>700</v>
      </c>
      <c r="G882" s="238">
        <v>44377</v>
      </c>
      <c r="H882">
        <v>4</v>
      </c>
      <c r="I882" t="s">
        <v>188</v>
      </c>
      <c r="J882" t="s">
        <v>195</v>
      </c>
      <c r="K882" t="s">
        <v>299</v>
      </c>
      <c r="L882" t="s">
        <v>56</v>
      </c>
      <c r="M882" t="s">
        <v>189</v>
      </c>
      <c r="N882" t="s">
        <v>302</v>
      </c>
      <c r="O882" t="s">
        <v>191</v>
      </c>
      <c r="P882">
        <v>700</v>
      </c>
      <c r="Q882"/>
      <c r="R882"/>
      <c r="S882" t="s">
        <v>929</v>
      </c>
    </row>
    <row r="883" spans="1:19" hidden="1" x14ac:dyDescent="0.2">
      <c r="A883" s="162" t="str">
        <f>"FY"&amp;(YEAR(Table4_1[[#This Row],[Date]])-1)&amp;"/"&amp;(YEAR(Table4_1[[#This Row],[Date]])-2000)</f>
        <v>FY2021/22</v>
      </c>
      <c r="B883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3" s="162" t="str">
        <f>Table4_1[[#This Row],[Licensee]]&amp;" "&amp;Table4_1[[#This Row],[Licence]]</f>
        <v>Horizon Power EIRL2</v>
      </c>
      <c r="D883" s="162" t="str">
        <f t="shared" si="13"/>
        <v>FY2021/22_NQR13_Horizon Power EIRL2</v>
      </c>
      <c r="E883" s="164">
        <f>IF(ISNUMBER(Table4_1[[#This Row],[Value]]),Table4_1[[#This Row],[Value]],IF(ISNUMBER(Table4_1[[#This Row],[$ Value]]),Table4_1[[#This Row],[$ Value]],Table4_1[[#This Row],[% Value]]))</f>
        <v>716</v>
      </c>
      <c r="G883" s="238">
        <v>44742</v>
      </c>
      <c r="H883">
        <v>4</v>
      </c>
      <c r="I883" t="s">
        <v>188</v>
      </c>
      <c r="J883" t="s">
        <v>195</v>
      </c>
      <c r="K883" t="s">
        <v>299</v>
      </c>
      <c r="L883" t="s">
        <v>56</v>
      </c>
      <c r="M883" t="s">
        <v>189</v>
      </c>
      <c r="N883" t="s">
        <v>302</v>
      </c>
      <c r="O883" t="s">
        <v>191</v>
      </c>
      <c r="P883">
        <v>716</v>
      </c>
      <c r="Q883"/>
      <c r="R883"/>
      <c r="S883" t="s">
        <v>929</v>
      </c>
    </row>
    <row r="884" spans="1:19" hidden="1" x14ac:dyDescent="0.2">
      <c r="A884" s="162" t="str">
        <f>"FY"&amp;(YEAR(Table4_1[[#This Row],[Date]])-1)&amp;"/"&amp;(YEAR(Table4_1[[#This Row],[Date]])-2000)</f>
        <v>FY2022/23</v>
      </c>
      <c r="B884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884" s="162" t="str">
        <f>Table4_1[[#This Row],[Licensee]]&amp;" "&amp;Table4_1[[#This Row],[Licence]]</f>
        <v>Horizon Power EIRL2</v>
      </c>
      <c r="D884" s="162" t="str">
        <f t="shared" si="13"/>
        <v>FY2022/23_NQR13_Horizon Power EIRL2</v>
      </c>
      <c r="E884" s="164">
        <f>IF(ISNUMBER(Table4_1[[#This Row],[Value]]),Table4_1[[#This Row],[Value]],IF(ISNUMBER(Table4_1[[#This Row],[$ Value]]),Table4_1[[#This Row],[$ Value]],Table4_1[[#This Row],[% Value]]))</f>
        <v>656</v>
      </c>
      <c r="G884" s="238">
        <v>45107</v>
      </c>
      <c r="H884">
        <v>4</v>
      </c>
      <c r="I884" t="s">
        <v>188</v>
      </c>
      <c r="J884" t="s">
        <v>195</v>
      </c>
      <c r="K884" t="s">
        <v>299</v>
      </c>
      <c r="L884" t="s">
        <v>56</v>
      </c>
      <c r="M884" t="s">
        <v>189</v>
      </c>
      <c r="N884" t="s">
        <v>302</v>
      </c>
      <c r="O884" t="s">
        <v>191</v>
      </c>
      <c r="P884">
        <v>656</v>
      </c>
      <c r="Q884"/>
      <c r="R884"/>
      <c r="S884" t="s">
        <v>929</v>
      </c>
    </row>
    <row r="885" spans="1:19" hidden="1" x14ac:dyDescent="0.2">
      <c r="A885" s="162" t="str">
        <f>"FY"&amp;(YEAR(Table4_1[[#This Row],[Date]])-1)&amp;"/"&amp;(YEAR(Table4_1[[#This Row],[Date]])-2000)</f>
        <v>FY2013/14</v>
      </c>
      <c r="B885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5" s="162" t="str">
        <f>Table4_1[[#This Row],[Licensee]]&amp;" "&amp;Table4_1[[#This Row],[Licence]]</f>
        <v>Horizon Power EIRL2</v>
      </c>
      <c r="D885" s="162" t="str">
        <f t="shared" si="13"/>
        <v>FY2013/14_NQR13b_Horizon Power EIRL2</v>
      </c>
      <c r="E885" s="164">
        <f>IF(ISNUMBER(Table4_1[[#This Row],[Value]]),Table4_1[[#This Row],[Value]],IF(ISNUMBER(Table4_1[[#This Row],[$ Value]]),Table4_1[[#This Row],[$ Value]],Table4_1[[#This Row],[% Value]]))</f>
        <v>0</v>
      </c>
      <c r="G885" s="238">
        <v>41820</v>
      </c>
      <c r="H885">
        <v>4</v>
      </c>
      <c r="I885" t="s">
        <v>188</v>
      </c>
      <c r="J885" t="s">
        <v>195</v>
      </c>
      <c r="K885" t="s">
        <v>299</v>
      </c>
      <c r="L885" t="s">
        <v>56</v>
      </c>
      <c r="M885" t="s">
        <v>47</v>
      </c>
      <c r="N885" t="s">
        <v>302</v>
      </c>
      <c r="O885" t="s">
        <v>191</v>
      </c>
      <c r="P885"/>
      <c r="Q885"/>
      <c r="R885"/>
      <c r="S885" t="s">
        <v>929</v>
      </c>
    </row>
    <row r="886" spans="1:19" hidden="1" x14ac:dyDescent="0.2">
      <c r="A886" s="162" t="str">
        <f>"FY"&amp;(YEAR(Table4_1[[#This Row],[Date]])-1)&amp;"/"&amp;(YEAR(Table4_1[[#This Row],[Date]])-2000)</f>
        <v>FY2014/15</v>
      </c>
      <c r="B886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6" s="162" t="str">
        <f>Table4_1[[#This Row],[Licensee]]&amp;" "&amp;Table4_1[[#This Row],[Licence]]</f>
        <v>Horizon Power EIRL2</v>
      </c>
      <c r="D886" s="162" t="str">
        <f t="shared" si="13"/>
        <v>FY2014/15_NQR13b_Horizon Power EIRL2</v>
      </c>
      <c r="E886" s="164">
        <f>IF(ISNUMBER(Table4_1[[#This Row],[Value]]),Table4_1[[#This Row],[Value]],IF(ISNUMBER(Table4_1[[#This Row],[$ Value]]),Table4_1[[#This Row],[$ Value]],Table4_1[[#This Row],[% Value]]))</f>
        <v>0</v>
      </c>
      <c r="G886" s="238">
        <v>42185</v>
      </c>
      <c r="H886">
        <v>4</v>
      </c>
      <c r="I886" t="s">
        <v>188</v>
      </c>
      <c r="J886" t="s">
        <v>195</v>
      </c>
      <c r="K886" t="s">
        <v>299</v>
      </c>
      <c r="L886" t="s">
        <v>56</v>
      </c>
      <c r="M886" t="s">
        <v>47</v>
      </c>
      <c r="N886" t="s">
        <v>302</v>
      </c>
      <c r="O886" t="s">
        <v>191</v>
      </c>
      <c r="P886"/>
      <c r="Q886"/>
      <c r="R886"/>
      <c r="S886" t="s">
        <v>929</v>
      </c>
    </row>
    <row r="887" spans="1:19" hidden="1" x14ac:dyDescent="0.2">
      <c r="A887" s="162" t="str">
        <f>"FY"&amp;(YEAR(Table4_1[[#This Row],[Date]])-1)&amp;"/"&amp;(YEAR(Table4_1[[#This Row],[Date]])-2000)</f>
        <v>FY2015/16</v>
      </c>
      <c r="B887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7" s="162" t="str">
        <f>Table4_1[[#This Row],[Licensee]]&amp;" "&amp;Table4_1[[#This Row],[Licence]]</f>
        <v>Horizon Power EIRL2</v>
      </c>
      <c r="D887" s="162" t="str">
        <f t="shared" si="13"/>
        <v>FY2015/16_NQR13b_Horizon Power EIRL2</v>
      </c>
      <c r="E887" s="164">
        <f>IF(ISNUMBER(Table4_1[[#This Row],[Value]]),Table4_1[[#This Row],[Value]],IF(ISNUMBER(Table4_1[[#This Row],[$ Value]]),Table4_1[[#This Row],[$ Value]],Table4_1[[#This Row],[% Value]]))</f>
        <v>0</v>
      </c>
      <c r="G887" s="238">
        <v>42551</v>
      </c>
      <c r="H887">
        <v>4</v>
      </c>
      <c r="I887" t="s">
        <v>188</v>
      </c>
      <c r="J887" t="s">
        <v>195</v>
      </c>
      <c r="K887" t="s">
        <v>299</v>
      </c>
      <c r="L887" t="s">
        <v>56</v>
      </c>
      <c r="M887" t="s">
        <v>47</v>
      </c>
      <c r="N887" t="s">
        <v>302</v>
      </c>
      <c r="O887" t="s">
        <v>191</v>
      </c>
      <c r="P887"/>
      <c r="Q887"/>
      <c r="R887"/>
      <c r="S887" t="s">
        <v>929</v>
      </c>
    </row>
    <row r="888" spans="1:19" hidden="1" x14ac:dyDescent="0.2">
      <c r="A888" s="162" t="str">
        <f>"FY"&amp;(YEAR(Table4_1[[#This Row],[Date]])-1)&amp;"/"&amp;(YEAR(Table4_1[[#This Row],[Date]])-2000)</f>
        <v>FY2016/17</v>
      </c>
      <c r="B888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8" s="162" t="str">
        <f>Table4_1[[#This Row],[Licensee]]&amp;" "&amp;Table4_1[[#This Row],[Licence]]</f>
        <v>Horizon Power EIRL2</v>
      </c>
      <c r="D888" s="162" t="str">
        <f t="shared" si="13"/>
        <v>FY2016/17_NQR13b_Horizon Power EIRL2</v>
      </c>
      <c r="E888" s="164">
        <f>IF(ISNUMBER(Table4_1[[#This Row],[Value]]),Table4_1[[#This Row],[Value]],IF(ISNUMBER(Table4_1[[#This Row],[$ Value]]),Table4_1[[#This Row],[$ Value]],Table4_1[[#This Row],[% Value]]))</f>
        <v>0</v>
      </c>
      <c r="G888" s="238">
        <v>42916</v>
      </c>
      <c r="H888">
        <v>4</v>
      </c>
      <c r="I888" t="s">
        <v>188</v>
      </c>
      <c r="J888" t="s">
        <v>195</v>
      </c>
      <c r="K888" t="s">
        <v>299</v>
      </c>
      <c r="L888" t="s">
        <v>56</v>
      </c>
      <c r="M888" t="s">
        <v>47</v>
      </c>
      <c r="N888" t="s">
        <v>302</v>
      </c>
      <c r="O888" t="s">
        <v>191</v>
      </c>
      <c r="P888"/>
      <c r="Q888"/>
      <c r="R888"/>
      <c r="S888" t="s">
        <v>929</v>
      </c>
    </row>
    <row r="889" spans="1:19" hidden="1" x14ac:dyDescent="0.2">
      <c r="A889" s="162" t="str">
        <f>"FY"&amp;(YEAR(Table4_1[[#This Row],[Date]])-1)&amp;"/"&amp;(YEAR(Table4_1[[#This Row],[Date]])-2000)</f>
        <v>FY2017/18</v>
      </c>
      <c r="B889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89" s="162" t="str">
        <f>Table4_1[[#This Row],[Licensee]]&amp;" "&amp;Table4_1[[#This Row],[Licence]]</f>
        <v>Horizon Power EIRL2</v>
      </c>
      <c r="D889" s="162" t="str">
        <f t="shared" si="13"/>
        <v>FY2017/18_NQR13b_Horizon Power EIRL2</v>
      </c>
      <c r="E889" s="164">
        <f>IF(ISNUMBER(Table4_1[[#This Row],[Value]]),Table4_1[[#This Row],[Value]],IF(ISNUMBER(Table4_1[[#This Row],[$ Value]]),Table4_1[[#This Row],[$ Value]],Table4_1[[#This Row],[% Value]]))</f>
        <v>0</v>
      </c>
      <c r="G889" s="238">
        <v>43281</v>
      </c>
      <c r="H889">
        <v>4</v>
      </c>
      <c r="I889" t="s">
        <v>188</v>
      </c>
      <c r="J889" t="s">
        <v>195</v>
      </c>
      <c r="K889" t="s">
        <v>299</v>
      </c>
      <c r="L889" t="s">
        <v>56</v>
      </c>
      <c r="M889" t="s">
        <v>47</v>
      </c>
      <c r="N889" t="s">
        <v>302</v>
      </c>
      <c r="O889" t="s">
        <v>191</v>
      </c>
      <c r="P889"/>
      <c r="Q889"/>
      <c r="R889"/>
      <c r="S889" t="s">
        <v>929</v>
      </c>
    </row>
    <row r="890" spans="1:19" hidden="1" x14ac:dyDescent="0.2">
      <c r="A890" s="162" t="str">
        <f>"FY"&amp;(YEAR(Table4_1[[#This Row],[Date]])-1)&amp;"/"&amp;(YEAR(Table4_1[[#This Row],[Date]])-2000)</f>
        <v>FY2018/19</v>
      </c>
      <c r="B890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0" s="162" t="str">
        <f>Table4_1[[#This Row],[Licensee]]&amp;" "&amp;Table4_1[[#This Row],[Licence]]</f>
        <v>Horizon Power EIRL2</v>
      </c>
      <c r="D890" s="162" t="str">
        <f t="shared" si="13"/>
        <v>FY2018/19_NQR13b_Horizon Power EIRL2</v>
      </c>
      <c r="E890" s="164">
        <f>IF(ISNUMBER(Table4_1[[#This Row],[Value]]),Table4_1[[#This Row],[Value]],IF(ISNUMBER(Table4_1[[#This Row],[$ Value]]),Table4_1[[#This Row],[$ Value]],Table4_1[[#This Row],[% Value]]))</f>
        <v>0</v>
      </c>
      <c r="G890" s="238">
        <v>43646</v>
      </c>
      <c r="H890">
        <v>4</v>
      </c>
      <c r="I890" t="s">
        <v>188</v>
      </c>
      <c r="J890" t="s">
        <v>195</v>
      </c>
      <c r="K890" t="s">
        <v>299</v>
      </c>
      <c r="L890" t="s">
        <v>56</v>
      </c>
      <c r="M890" t="s">
        <v>47</v>
      </c>
      <c r="N890" t="s">
        <v>302</v>
      </c>
      <c r="O890" t="s">
        <v>191</v>
      </c>
      <c r="P890"/>
      <c r="Q890"/>
      <c r="R890"/>
      <c r="S890" t="s">
        <v>929</v>
      </c>
    </row>
    <row r="891" spans="1:19" hidden="1" x14ac:dyDescent="0.2">
      <c r="A891" s="162" t="str">
        <f>"FY"&amp;(YEAR(Table4_1[[#This Row],[Date]])-1)&amp;"/"&amp;(YEAR(Table4_1[[#This Row],[Date]])-2000)</f>
        <v>FY2019/20</v>
      </c>
      <c r="B891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1" s="162" t="str">
        <f>Table4_1[[#This Row],[Licensee]]&amp;" "&amp;Table4_1[[#This Row],[Licence]]</f>
        <v>Horizon Power EIRL2</v>
      </c>
      <c r="D891" s="162" t="str">
        <f t="shared" si="13"/>
        <v>FY2019/20_NQR13b_Horizon Power EIRL2</v>
      </c>
      <c r="E891" s="164">
        <f>IF(ISNUMBER(Table4_1[[#This Row],[Value]]),Table4_1[[#This Row],[Value]],IF(ISNUMBER(Table4_1[[#This Row],[$ Value]]),Table4_1[[#This Row],[$ Value]],Table4_1[[#This Row],[% Value]]))</f>
        <v>0</v>
      </c>
      <c r="G891" s="238">
        <v>44012</v>
      </c>
      <c r="H891">
        <v>4</v>
      </c>
      <c r="I891" t="s">
        <v>188</v>
      </c>
      <c r="J891" t="s">
        <v>195</v>
      </c>
      <c r="K891" t="s">
        <v>299</v>
      </c>
      <c r="L891" t="s">
        <v>56</v>
      </c>
      <c r="M891" t="s">
        <v>47</v>
      </c>
      <c r="N891" t="s">
        <v>302</v>
      </c>
      <c r="O891" t="s">
        <v>191</v>
      </c>
      <c r="P891"/>
      <c r="Q891"/>
      <c r="R891"/>
      <c r="S891" t="s">
        <v>929</v>
      </c>
    </row>
    <row r="892" spans="1:19" hidden="1" x14ac:dyDescent="0.2">
      <c r="A892" s="162" t="str">
        <f>"FY"&amp;(YEAR(Table4_1[[#This Row],[Date]])-1)&amp;"/"&amp;(YEAR(Table4_1[[#This Row],[Date]])-2000)</f>
        <v>FY2020/21</v>
      </c>
      <c r="B892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2" s="162" t="str">
        <f>Table4_1[[#This Row],[Licensee]]&amp;" "&amp;Table4_1[[#This Row],[Licence]]</f>
        <v>Horizon Power EIRL2</v>
      </c>
      <c r="D892" s="162" t="str">
        <f t="shared" si="13"/>
        <v>FY2020/21_NQR13b_Horizon Power EIRL2</v>
      </c>
      <c r="E892" s="164">
        <f>IF(ISNUMBER(Table4_1[[#This Row],[Value]]),Table4_1[[#This Row],[Value]],IF(ISNUMBER(Table4_1[[#This Row],[$ Value]]),Table4_1[[#This Row],[$ Value]],Table4_1[[#This Row],[% Value]]))</f>
        <v>0</v>
      </c>
      <c r="G892" s="238">
        <v>44377</v>
      </c>
      <c r="H892">
        <v>4</v>
      </c>
      <c r="I892" t="s">
        <v>188</v>
      </c>
      <c r="J892" t="s">
        <v>195</v>
      </c>
      <c r="K892" t="s">
        <v>299</v>
      </c>
      <c r="L892" t="s">
        <v>56</v>
      </c>
      <c r="M892" t="s">
        <v>47</v>
      </c>
      <c r="N892" t="s">
        <v>302</v>
      </c>
      <c r="O892" t="s">
        <v>191</v>
      </c>
      <c r="P892"/>
      <c r="Q892"/>
      <c r="R892"/>
      <c r="S892" t="s">
        <v>929</v>
      </c>
    </row>
    <row r="893" spans="1:19" hidden="1" x14ac:dyDescent="0.2">
      <c r="A893" s="162" t="str">
        <f>"FY"&amp;(YEAR(Table4_1[[#This Row],[Date]])-1)&amp;"/"&amp;(YEAR(Table4_1[[#This Row],[Date]])-2000)</f>
        <v>FY2021/22</v>
      </c>
      <c r="B893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3" s="162" t="str">
        <f>Table4_1[[#This Row],[Licensee]]&amp;" "&amp;Table4_1[[#This Row],[Licence]]</f>
        <v>Horizon Power EIRL2</v>
      </c>
      <c r="D893" s="162" t="str">
        <f t="shared" si="13"/>
        <v>FY2021/22_NQR13b_Horizon Power EIRL2</v>
      </c>
      <c r="E893" s="164">
        <f>IF(ISNUMBER(Table4_1[[#This Row],[Value]]),Table4_1[[#This Row],[Value]],IF(ISNUMBER(Table4_1[[#This Row],[$ Value]]),Table4_1[[#This Row],[$ Value]],Table4_1[[#This Row],[% Value]]))</f>
        <v>0</v>
      </c>
      <c r="G893" s="238">
        <v>44742</v>
      </c>
      <c r="H893">
        <v>4</v>
      </c>
      <c r="I893" t="s">
        <v>188</v>
      </c>
      <c r="J893" t="s">
        <v>195</v>
      </c>
      <c r="K893" t="s">
        <v>299</v>
      </c>
      <c r="L893" t="s">
        <v>56</v>
      </c>
      <c r="M893" t="s">
        <v>47</v>
      </c>
      <c r="N893" t="s">
        <v>302</v>
      </c>
      <c r="O893" t="s">
        <v>191</v>
      </c>
      <c r="P893"/>
      <c r="Q893"/>
      <c r="R893"/>
      <c r="S893" t="s">
        <v>929</v>
      </c>
    </row>
    <row r="894" spans="1:19" hidden="1" x14ac:dyDescent="0.2">
      <c r="A894" s="162" t="str">
        <f>"FY"&amp;(YEAR(Table4_1[[#This Row],[Date]])-1)&amp;"/"&amp;(YEAR(Table4_1[[#This Row],[Date]])-2000)</f>
        <v>FY2022/23</v>
      </c>
      <c r="B894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4" s="162" t="str">
        <f>Table4_1[[#This Row],[Licensee]]&amp;" "&amp;Table4_1[[#This Row],[Licence]]</f>
        <v>Horizon Power EIRL2</v>
      </c>
      <c r="D894" s="162" t="str">
        <f t="shared" si="13"/>
        <v>FY2022/23_NQR13b_Horizon Power EIRL2</v>
      </c>
      <c r="E894" s="164">
        <f>IF(ISNUMBER(Table4_1[[#This Row],[Value]]),Table4_1[[#This Row],[Value]],IF(ISNUMBER(Table4_1[[#This Row],[$ Value]]),Table4_1[[#This Row],[$ Value]],Table4_1[[#This Row],[% Value]]))</f>
        <v>0</v>
      </c>
      <c r="G894" s="238">
        <v>45107</v>
      </c>
      <c r="H894">
        <v>4</v>
      </c>
      <c r="I894" t="s">
        <v>188</v>
      </c>
      <c r="J894" t="s">
        <v>195</v>
      </c>
      <c r="K894" t="s">
        <v>299</v>
      </c>
      <c r="L894" t="s">
        <v>56</v>
      </c>
      <c r="M894" t="s">
        <v>47</v>
      </c>
      <c r="N894" t="s">
        <v>302</v>
      </c>
      <c r="O894" t="s">
        <v>191</v>
      </c>
      <c r="P894"/>
      <c r="Q894"/>
      <c r="R894"/>
      <c r="S894" t="s">
        <v>929</v>
      </c>
    </row>
    <row r="895" spans="1:19" hidden="1" x14ac:dyDescent="0.2">
      <c r="A895" s="162" t="str">
        <f>"FY"&amp;(YEAR(Table4_1[[#This Row],[Date]])-1)&amp;"/"&amp;(YEAR(Table4_1[[#This Row],[Date]])-2000)</f>
        <v>FY2023/24</v>
      </c>
      <c r="B895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5" s="162" t="str">
        <f>Table4_1[[#This Row],[Licensee]]&amp;" "&amp;Table4_1[[#This Row],[Licence]]</f>
        <v>Horizon Power EIRL2</v>
      </c>
      <c r="D895" s="162" t="str">
        <f t="shared" si="13"/>
        <v>FY2023/24_NQR13b_Horizon Power EIRL2</v>
      </c>
      <c r="E895" s="164">
        <f>IF(ISNUMBER(Table4_1[[#This Row],[Value]]),Table4_1[[#This Row],[Value]],IF(ISNUMBER(Table4_1[[#This Row],[$ Value]]),Table4_1[[#This Row],[$ Value]],Table4_1[[#This Row],[% Value]]))</f>
        <v>0</v>
      </c>
      <c r="G895" s="238">
        <v>45473</v>
      </c>
      <c r="H895">
        <v>4</v>
      </c>
      <c r="I895" t="s">
        <v>188</v>
      </c>
      <c r="J895" t="s">
        <v>195</v>
      </c>
      <c r="K895" t="s">
        <v>299</v>
      </c>
      <c r="L895" t="s">
        <v>56</v>
      </c>
      <c r="M895" t="s">
        <v>47</v>
      </c>
      <c r="N895" t="s">
        <v>302</v>
      </c>
      <c r="O895" t="s">
        <v>191</v>
      </c>
      <c r="P895"/>
      <c r="Q895"/>
      <c r="R895"/>
      <c r="S895" t="s">
        <v>929</v>
      </c>
    </row>
    <row r="896" spans="1:19" x14ac:dyDescent="0.2">
      <c r="A896" s="162" t="str">
        <f>"FY"&amp;(YEAR(Table4_1[[#This Row],[Date]])-1)&amp;"/"&amp;(YEAR(Table4_1[[#This Row],[Date]])-2000)</f>
        <v>FY2024/25</v>
      </c>
      <c r="B896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896" s="162" t="str">
        <f>Table4_1[[#This Row],[Licensee]]&amp;" "&amp;Table4_1[[#This Row],[Licence]]</f>
        <v>Horizon Power EIRL2</v>
      </c>
      <c r="D896" s="162" t="str">
        <f t="shared" si="13"/>
        <v>FY2024/25_NQR13b_Horizon Power EIRL2</v>
      </c>
      <c r="E896" s="164">
        <f>IF(ISNUMBER(Table4_1[[#This Row],[Value]]),Table4_1[[#This Row],[Value]],IF(ISNUMBER(Table4_1[[#This Row],[$ Value]]),Table4_1[[#This Row],[$ Value]],Table4_1[[#This Row],[% Value]]))</f>
        <v>0</v>
      </c>
      <c r="G896" s="238">
        <v>45838</v>
      </c>
      <c r="H896">
        <v>4</v>
      </c>
      <c r="I896" t="s">
        <v>188</v>
      </c>
      <c r="J896" t="s">
        <v>195</v>
      </c>
      <c r="K896" t="s">
        <v>299</v>
      </c>
      <c r="L896" t="s">
        <v>56</v>
      </c>
      <c r="M896" t="s">
        <v>47</v>
      </c>
      <c r="N896" t="s">
        <v>302</v>
      </c>
      <c r="O896" t="s">
        <v>191</v>
      </c>
      <c r="P896"/>
      <c r="Q896"/>
      <c r="R896"/>
      <c r="S896" t="s">
        <v>929</v>
      </c>
    </row>
    <row r="897" spans="1:19" hidden="1" x14ac:dyDescent="0.2">
      <c r="A897" s="162" t="str">
        <f>"FY"&amp;(YEAR(Table4_1[[#This Row],[Date]])-1)&amp;"/"&amp;(YEAR(Table4_1[[#This Row],[Date]])-2000)</f>
        <v>FY2013/14</v>
      </c>
      <c r="B897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897" s="162" t="str">
        <f>Table4_1[[#This Row],[Licensee]]&amp;" "&amp;Table4_1[[#This Row],[Licence]]</f>
        <v>Horizon Power EIRL2</v>
      </c>
      <c r="D897" s="162" t="str">
        <f t="shared" si="13"/>
        <v>FY2013/14_NQR13c_Horizon Power EIRL2</v>
      </c>
      <c r="E897" s="164">
        <f>IF(ISNUMBER(Table4_1[[#This Row],[Value]]),Table4_1[[#This Row],[Value]],IF(ISNUMBER(Table4_1[[#This Row],[$ Value]]),Table4_1[[#This Row],[$ Value]],Table4_1[[#This Row],[% Value]]))</f>
        <v>30</v>
      </c>
      <c r="G897" s="238">
        <v>41820</v>
      </c>
      <c r="H897">
        <v>4</v>
      </c>
      <c r="I897" t="s">
        <v>188</v>
      </c>
      <c r="J897" t="s">
        <v>195</v>
      </c>
      <c r="K897" t="s">
        <v>299</v>
      </c>
      <c r="L897" t="s">
        <v>56</v>
      </c>
      <c r="M897" t="s">
        <v>48</v>
      </c>
      <c r="N897" t="s">
        <v>302</v>
      </c>
      <c r="O897" t="s">
        <v>191</v>
      </c>
      <c r="P897">
        <v>30</v>
      </c>
      <c r="Q897"/>
      <c r="R897"/>
      <c r="S897" t="s">
        <v>929</v>
      </c>
    </row>
    <row r="898" spans="1:19" hidden="1" x14ac:dyDescent="0.2">
      <c r="A898" s="162" t="str">
        <f>"FY"&amp;(YEAR(Table4_1[[#This Row],[Date]])-1)&amp;"/"&amp;(YEAR(Table4_1[[#This Row],[Date]])-2000)</f>
        <v>FY2014/15</v>
      </c>
      <c r="B898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898" s="162" t="str">
        <f>Table4_1[[#This Row],[Licensee]]&amp;" "&amp;Table4_1[[#This Row],[Licence]]</f>
        <v>Horizon Power EIRL2</v>
      </c>
      <c r="D898" s="162" t="str">
        <f t="shared" si="13"/>
        <v>FY2014/15_NQR13c_Horizon Power EIRL2</v>
      </c>
      <c r="E898" s="164">
        <f>IF(ISNUMBER(Table4_1[[#This Row],[Value]]),Table4_1[[#This Row],[Value]],IF(ISNUMBER(Table4_1[[#This Row],[$ Value]]),Table4_1[[#This Row],[$ Value]],Table4_1[[#This Row],[% Value]]))</f>
        <v>22</v>
      </c>
      <c r="G898" s="238">
        <v>42185</v>
      </c>
      <c r="H898">
        <v>4</v>
      </c>
      <c r="I898" t="s">
        <v>188</v>
      </c>
      <c r="J898" t="s">
        <v>195</v>
      </c>
      <c r="K898" t="s">
        <v>299</v>
      </c>
      <c r="L898" t="s">
        <v>56</v>
      </c>
      <c r="M898" t="s">
        <v>48</v>
      </c>
      <c r="N898" t="s">
        <v>302</v>
      </c>
      <c r="O898" t="s">
        <v>191</v>
      </c>
      <c r="P898">
        <v>22</v>
      </c>
      <c r="Q898"/>
      <c r="R898"/>
      <c r="S898" t="s">
        <v>929</v>
      </c>
    </row>
    <row r="899" spans="1:19" hidden="1" x14ac:dyDescent="0.2">
      <c r="A899" s="162" t="str">
        <f>"FY"&amp;(YEAR(Table4_1[[#This Row],[Date]])-1)&amp;"/"&amp;(YEAR(Table4_1[[#This Row],[Date]])-2000)</f>
        <v>FY2015/16</v>
      </c>
      <c r="B899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899" s="162" t="str">
        <f>Table4_1[[#This Row],[Licensee]]&amp;" "&amp;Table4_1[[#This Row],[Licence]]</f>
        <v>Horizon Power EIRL2</v>
      </c>
      <c r="D899" s="162" t="str">
        <f t="shared" ref="D899:D962" si="14">A899&amp;"_"&amp;B899&amp;"_"&amp;C899</f>
        <v>FY2015/16_NQR13c_Horizon Power EIRL2</v>
      </c>
      <c r="E899" s="164">
        <f>IF(ISNUMBER(Table4_1[[#This Row],[Value]]),Table4_1[[#This Row],[Value]],IF(ISNUMBER(Table4_1[[#This Row],[$ Value]]),Table4_1[[#This Row],[$ Value]],Table4_1[[#This Row],[% Value]]))</f>
        <v>22</v>
      </c>
      <c r="G899" s="238">
        <v>42551</v>
      </c>
      <c r="H899">
        <v>4</v>
      </c>
      <c r="I899" t="s">
        <v>188</v>
      </c>
      <c r="J899" t="s">
        <v>195</v>
      </c>
      <c r="K899" t="s">
        <v>299</v>
      </c>
      <c r="L899" t="s">
        <v>56</v>
      </c>
      <c r="M899" t="s">
        <v>48</v>
      </c>
      <c r="N899" t="s">
        <v>302</v>
      </c>
      <c r="O899" t="s">
        <v>191</v>
      </c>
      <c r="P899">
        <v>22</v>
      </c>
      <c r="Q899"/>
      <c r="R899"/>
      <c r="S899" t="s">
        <v>929</v>
      </c>
    </row>
    <row r="900" spans="1:19" hidden="1" x14ac:dyDescent="0.2">
      <c r="A900" s="162" t="str">
        <f>"FY"&amp;(YEAR(Table4_1[[#This Row],[Date]])-1)&amp;"/"&amp;(YEAR(Table4_1[[#This Row],[Date]])-2000)</f>
        <v>FY2016/17</v>
      </c>
      <c r="B900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0" s="162" t="str">
        <f>Table4_1[[#This Row],[Licensee]]&amp;" "&amp;Table4_1[[#This Row],[Licence]]</f>
        <v>Horizon Power EIRL2</v>
      </c>
      <c r="D900" s="162" t="str">
        <f t="shared" si="14"/>
        <v>FY2016/17_NQR13c_Horizon Power EIRL2</v>
      </c>
      <c r="E900" s="164">
        <f>IF(ISNUMBER(Table4_1[[#This Row],[Value]]),Table4_1[[#This Row],[Value]],IF(ISNUMBER(Table4_1[[#This Row],[$ Value]]),Table4_1[[#This Row],[$ Value]],Table4_1[[#This Row],[% Value]]))</f>
        <v>21</v>
      </c>
      <c r="G900" s="238">
        <v>42916</v>
      </c>
      <c r="H900">
        <v>4</v>
      </c>
      <c r="I900" t="s">
        <v>188</v>
      </c>
      <c r="J900" t="s">
        <v>195</v>
      </c>
      <c r="K900" t="s">
        <v>299</v>
      </c>
      <c r="L900" t="s">
        <v>56</v>
      </c>
      <c r="M900" t="s">
        <v>48</v>
      </c>
      <c r="N900" t="s">
        <v>302</v>
      </c>
      <c r="O900" t="s">
        <v>191</v>
      </c>
      <c r="P900">
        <v>21</v>
      </c>
      <c r="Q900"/>
      <c r="R900"/>
      <c r="S900" t="s">
        <v>929</v>
      </c>
    </row>
    <row r="901" spans="1:19" hidden="1" x14ac:dyDescent="0.2">
      <c r="A901" s="162" t="str">
        <f>"FY"&amp;(YEAR(Table4_1[[#This Row],[Date]])-1)&amp;"/"&amp;(YEAR(Table4_1[[#This Row],[Date]])-2000)</f>
        <v>FY2017/18</v>
      </c>
      <c r="B901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1" s="162" t="str">
        <f>Table4_1[[#This Row],[Licensee]]&amp;" "&amp;Table4_1[[#This Row],[Licence]]</f>
        <v>Horizon Power EIRL2</v>
      </c>
      <c r="D901" s="162" t="str">
        <f t="shared" si="14"/>
        <v>FY2017/18_NQR13c_Horizon Power EIRL2</v>
      </c>
      <c r="E901" s="164">
        <f>IF(ISNUMBER(Table4_1[[#This Row],[Value]]),Table4_1[[#This Row],[Value]],IF(ISNUMBER(Table4_1[[#This Row],[$ Value]]),Table4_1[[#This Row],[$ Value]],Table4_1[[#This Row],[% Value]]))</f>
        <v>65</v>
      </c>
      <c r="G901" s="238">
        <v>43281</v>
      </c>
      <c r="H901">
        <v>4</v>
      </c>
      <c r="I901" t="s">
        <v>188</v>
      </c>
      <c r="J901" t="s">
        <v>195</v>
      </c>
      <c r="K901" t="s">
        <v>299</v>
      </c>
      <c r="L901" t="s">
        <v>56</v>
      </c>
      <c r="M901" t="s">
        <v>48</v>
      </c>
      <c r="N901" t="s">
        <v>302</v>
      </c>
      <c r="O901" t="s">
        <v>191</v>
      </c>
      <c r="P901">
        <v>65</v>
      </c>
      <c r="Q901"/>
      <c r="R901"/>
      <c r="S901" t="s">
        <v>929</v>
      </c>
    </row>
    <row r="902" spans="1:19" hidden="1" x14ac:dyDescent="0.2">
      <c r="A902" s="162" t="str">
        <f>"FY"&amp;(YEAR(Table4_1[[#This Row],[Date]])-1)&amp;"/"&amp;(YEAR(Table4_1[[#This Row],[Date]])-2000)</f>
        <v>FY2018/19</v>
      </c>
      <c r="B902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2" s="162" t="str">
        <f>Table4_1[[#This Row],[Licensee]]&amp;" "&amp;Table4_1[[#This Row],[Licence]]</f>
        <v>Horizon Power EIRL2</v>
      </c>
      <c r="D902" s="162" t="str">
        <f t="shared" si="14"/>
        <v>FY2018/19_NQR13c_Horizon Power EIRL2</v>
      </c>
      <c r="E902" s="164">
        <f>IF(ISNUMBER(Table4_1[[#This Row],[Value]]),Table4_1[[#This Row],[Value]],IF(ISNUMBER(Table4_1[[#This Row],[$ Value]]),Table4_1[[#This Row],[$ Value]],Table4_1[[#This Row],[% Value]]))</f>
        <v>91</v>
      </c>
      <c r="G902" s="238">
        <v>43646</v>
      </c>
      <c r="H902">
        <v>4</v>
      </c>
      <c r="I902" t="s">
        <v>188</v>
      </c>
      <c r="J902" t="s">
        <v>195</v>
      </c>
      <c r="K902" t="s">
        <v>299</v>
      </c>
      <c r="L902" t="s">
        <v>56</v>
      </c>
      <c r="M902" t="s">
        <v>48</v>
      </c>
      <c r="N902" t="s">
        <v>302</v>
      </c>
      <c r="O902" t="s">
        <v>191</v>
      </c>
      <c r="P902">
        <v>91</v>
      </c>
      <c r="Q902"/>
      <c r="R902"/>
      <c r="S902" t="s">
        <v>929</v>
      </c>
    </row>
    <row r="903" spans="1:19" hidden="1" x14ac:dyDescent="0.2">
      <c r="A903" s="162" t="str">
        <f>"FY"&amp;(YEAR(Table4_1[[#This Row],[Date]])-1)&amp;"/"&amp;(YEAR(Table4_1[[#This Row],[Date]])-2000)</f>
        <v>FY2019/20</v>
      </c>
      <c r="B903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3" s="162" t="str">
        <f>Table4_1[[#This Row],[Licensee]]&amp;" "&amp;Table4_1[[#This Row],[Licence]]</f>
        <v>Horizon Power EIRL2</v>
      </c>
      <c r="D903" s="162" t="str">
        <f t="shared" si="14"/>
        <v>FY2019/20_NQR13c_Horizon Power EIRL2</v>
      </c>
      <c r="E903" s="164">
        <f>IF(ISNUMBER(Table4_1[[#This Row],[Value]]),Table4_1[[#This Row],[Value]],IF(ISNUMBER(Table4_1[[#This Row],[$ Value]]),Table4_1[[#This Row],[$ Value]],Table4_1[[#This Row],[% Value]]))</f>
        <v>123</v>
      </c>
      <c r="G903" s="238">
        <v>44012</v>
      </c>
      <c r="H903">
        <v>4</v>
      </c>
      <c r="I903" t="s">
        <v>188</v>
      </c>
      <c r="J903" t="s">
        <v>195</v>
      </c>
      <c r="K903" t="s">
        <v>299</v>
      </c>
      <c r="L903" t="s">
        <v>56</v>
      </c>
      <c r="M903" t="s">
        <v>48</v>
      </c>
      <c r="N903" t="s">
        <v>302</v>
      </c>
      <c r="O903" t="s">
        <v>191</v>
      </c>
      <c r="P903">
        <v>123</v>
      </c>
      <c r="Q903"/>
      <c r="R903"/>
      <c r="S903" t="s">
        <v>929</v>
      </c>
    </row>
    <row r="904" spans="1:19" hidden="1" x14ac:dyDescent="0.2">
      <c r="A904" s="162" t="str">
        <f>"FY"&amp;(YEAR(Table4_1[[#This Row],[Date]])-1)&amp;"/"&amp;(YEAR(Table4_1[[#This Row],[Date]])-2000)</f>
        <v>FY2020/21</v>
      </c>
      <c r="B904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4" s="162" t="str">
        <f>Table4_1[[#This Row],[Licensee]]&amp;" "&amp;Table4_1[[#This Row],[Licence]]</f>
        <v>Horizon Power EIRL2</v>
      </c>
      <c r="D904" s="162" t="str">
        <f t="shared" si="14"/>
        <v>FY2020/21_NQR13c_Horizon Power EIRL2</v>
      </c>
      <c r="E904" s="164">
        <f>IF(ISNUMBER(Table4_1[[#This Row],[Value]]),Table4_1[[#This Row],[Value]],IF(ISNUMBER(Table4_1[[#This Row],[$ Value]]),Table4_1[[#This Row],[$ Value]],Table4_1[[#This Row],[% Value]]))</f>
        <v>95</v>
      </c>
      <c r="G904" s="238">
        <v>44377</v>
      </c>
      <c r="H904">
        <v>4</v>
      </c>
      <c r="I904" t="s">
        <v>188</v>
      </c>
      <c r="J904" t="s">
        <v>195</v>
      </c>
      <c r="K904" t="s">
        <v>299</v>
      </c>
      <c r="L904" t="s">
        <v>56</v>
      </c>
      <c r="M904" t="s">
        <v>48</v>
      </c>
      <c r="N904" t="s">
        <v>302</v>
      </c>
      <c r="O904" t="s">
        <v>191</v>
      </c>
      <c r="P904">
        <v>95</v>
      </c>
      <c r="Q904"/>
      <c r="R904"/>
      <c r="S904" t="s">
        <v>929</v>
      </c>
    </row>
    <row r="905" spans="1:19" hidden="1" x14ac:dyDescent="0.2">
      <c r="A905" s="162" t="str">
        <f>"FY"&amp;(YEAR(Table4_1[[#This Row],[Date]])-1)&amp;"/"&amp;(YEAR(Table4_1[[#This Row],[Date]])-2000)</f>
        <v>FY2021/22</v>
      </c>
      <c r="B905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5" s="162" t="str">
        <f>Table4_1[[#This Row],[Licensee]]&amp;" "&amp;Table4_1[[#This Row],[Licence]]</f>
        <v>Horizon Power EIRL2</v>
      </c>
      <c r="D905" s="162" t="str">
        <f t="shared" si="14"/>
        <v>FY2021/22_NQR13c_Horizon Power EIRL2</v>
      </c>
      <c r="E905" s="164">
        <f>IF(ISNUMBER(Table4_1[[#This Row],[Value]]),Table4_1[[#This Row],[Value]],IF(ISNUMBER(Table4_1[[#This Row],[$ Value]]),Table4_1[[#This Row],[$ Value]],Table4_1[[#This Row],[% Value]]))</f>
        <v>94</v>
      </c>
      <c r="G905" s="238">
        <v>44742</v>
      </c>
      <c r="H905">
        <v>4</v>
      </c>
      <c r="I905" t="s">
        <v>188</v>
      </c>
      <c r="J905" t="s">
        <v>195</v>
      </c>
      <c r="K905" t="s">
        <v>299</v>
      </c>
      <c r="L905" t="s">
        <v>56</v>
      </c>
      <c r="M905" t="s">
        <v>48</v>
      </c>
      <c r="N905" t="s">
        <v>302</v>
      </c>
      <c r="O905" t="s">
        <v>191</v>
      </c>
      <c r="P905">
        <v>94</v>
      </c>
      <c r="Q905"/>
      <c r="R905"/>
      <c r="S905" t="s">
        <v>929</v>
      </c>
    </row>
    <row r="906" spans="1:19" hidden="1" x14ac:dyDescent="0.2">
      <c r="A906" s="162" t="str">
        <f>"FY"&amp;(YEAR(Table4_1[[#This Row],[Date]])-1)&amp;"/"&amp;(YEAR(Table4_1[[#This Row],[Date]])-2000)</f>
        <v>FY2022/23</v>
      </c>
      <c r="B906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6" s="162" t="str">
        <f>Table4_1[[#This Row],[Licensee]]&amp;" "&amp;Table4_1[[#This Row],[Licence]]</f>
        <v>Horizon Power EIRL2</v>
      </c>
      <c r="D906" s="162" t="str">
        <f t="shared" si="14"/>
        <v>FY2022/23_NQR13c_Horizon Power EIRL2</v>
      </c>
      <c r="E906" s="164">
        <f>IF(ISNUMBER(Table4_1[[#This Row],[Value]]),Table4_1[[#This Row],[Value]],IF(ISNUMBER(Table4_1[[#This Row],[$ Value]]),Table4_1[[#This Row],[$ Value]],Table4_1[[#This Row],[% Value]]))</f>
        <v>77</v>
      </c>
      <c r="G906" s="238">
        <v>45107</v>
      </c>
      <c r="H906">
        <v>4</v>
      </c>
      <c r="I906" t="s">
        <v>188</v>
      </c>
      <c r="J906" t="s">
        <v>195</v>
      </c>
      <c r="K906" t="s">
        <v>299</v>
      </c>
      <c r="L906" t="s">
        <v>56</v>
      </c>
      <c r="M906" t="s">
        <v>48</v>
      </c>
      <c r="N906" t="s">
        <v>302</v>
      </c>
      <c r="O906" t="s">
        <v>191</v>
      </c>
      <c r="P906">
        <v>77</v>
      </c>
      <c r="Q906"/>
      <c r="R906"/>
      <c r="S906" t="s">
        <v>929</v>
      </c>
    </row>
    <row r="907" spans="1:19" hidden="1" x14ac:dyDescent="0.2">
      <c r="A907" s="162" t="str">
        <f>"FY"&amp;(YEAR(Table4_1[[#This Row],[Date]])-1)&amp;"/"&amp;(YEAR(Table4_1[[#This Row],[Date]])-2000)</f>
        <v>FY2023/24</v>
      </c>
      <c r="B907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7" s="162" t="str">
        <f>Table4_1[[#This Row],[Licensee]]&amp;" "&amp;Table4_1[[#This Row],[Licence]]</f>
        <v>Horizon Power EIRL2</v>
      </c>
      <c r="D907" s="162" t="str">
        <f t="shared" si="14"/>
        <v>FY2023/24_NQR13c_Horizon Power EIRL2</v>
      </c>
      <c r="E907" s="164">
        <f>IF(ISNUMBER(Table4_1[[#This Row],[Value]]),Table4_1[[#This Row],[Value]],IF(ISNUMBER(Table4_1[[#This Row],[$ Value]]),Table4_1[[#This Row],[$ Value]],Table4_1[[#This Row],[% Value]]))</f>
        <v>6</v>
      </c>
      <c r="G907" s="238">
        <v>45473</v>
      </c>
      <c r="H907">
        <v>4</v>
      </c>
      <c r="I907" t="s">
        <v>188</v>
      </c>
      <c r="J907" t="s">
        <v>195</v>
      </c>
      <c r="K907" t="s">
        <v>299</v>
      </c>
      <c r="L907" t="s">
        <v>56</v>
      </c>
      <c r="M907" t="s">
        <v>48</v>
      </c>
      <c r="N907" t="s">
        <v>302</v>
      </c>
      <c r="O907" t="s">
        <v>191</v>
      </c>
      <c r="P907">
        <v>6</v>
      </c>
      <c r="Q907"/>
      <c r="R907"/>
      <c r="S907" t="s">
        <v>929</v>
      </c>
    </row>
    <row r="908" spans="1:19" x14ac:dyDescent="0.2">
      <c r="A908" s="162" t="str">
        <f>"FY"&amp;(YEAR(Table4_1[[#This Row],[Date]])-1)&amp;"/"&amp;(YEAR(Table4_1[[#This Row],[Date]])-2000)</f>
        <v>FY2024/25</v>
      </c>
      <c r="B908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908" s="162" t="str">
        <f>Table4_1[[#This Row],[Licensee]]&amp;" "&amp;Table4_1[[#This Row],[Licence]]</f>
        <v>Horizon Power EIRL2</v>
      </c>
      <c r="D908" s="162" t="str">
        <f t="shared" si="14"/>
        <v>FY2024/25_NQR13c_Horizon Power EIRL2</v>
      </c>
      <c r="E908" s="164">
        <f>IF(ISNUMBER(Table4_1[[#This Row],[Value]]),Table4_1[[#This Row],[Value]],IF(ISNUMBER(Table4_1[[#This Row],[$ Value]]),Table4_1[[#This Row],[$ Value]],Table4_1[[#This Row],[% Value]]))</f>
        <v>29</v>
      </c>
      <c r="G908" s="238">
        <v>45838</v>
      </c>
      <c r="H908">
        <v>4</v>
      </c>
      <c r="I908" t="s">
        <v>188</v>
      </c>
      <c r="J908" t="s">
        <v>195</v>
      </c>
      <c r="K908" t="s">
        <v>299</v>
      </c>
      <c r="L908" t="s">
        <v>56</v>
      </c>
      <c r="M908" t="s">
        <v>48</v>
      </c>
      <c r="N908" t="s">
        <v>302</v>
      </c>
      <c r="O908" t="s">
        <v>191</v>
      </c>
      <c r="P908">
        <v>29</v>
      </c>
      <c r="Q908"/>
      <c r="R908"/>
      <c r="S908" t="s">
        <v>929</v>
      </c>
    </row>
    <row r="909" spans="1:19" hidden="1" x14ac:dyDescent="0.2">
      <c r="A909" s="162" t="str">
        <f>"FY"&amp;(YEAR(Table4_1[[#This Row],[Date]])-1)&amp;"/"&amp;(YEAR(Table4_1[[#This Row],[Date]])-2000)</f>
        <v>FY2013/14</v>
      </c>
      <c r="B909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09" s="162" t="str">
        <f>Table4_1[[#This Row],[Licensee]]&amp;" "&amp;Table4_1[[#This Row],[Licence]]</f>
        <v>Horizon Power EIRL2</v>
      </c>
      <c r="D909" s="162" t="str">
        <f t="shared" si="14"/>
        <v>FY2013/14_NQR13d_Horizon Power EIRL2</v>
      </c>
      <c r="E909" s="164">
        <f>IF(ISNUMBER(Table4_1[[#This Row],[Value]]),Table4_1[[#This Row],[Value]],IF(ISNUMBER(Table4_1[[#This Row],[$ Value]]),Table4_1[[#This Row],[$ Value]],Table4_1[[#This Row],[% Value]]))</f>
        <v>262</v>
      </c>
      <c r="G909" s="238">
        <v>41820</v>
      </c>
      <c r="H909">
        <v>4</v>
      </c>
      <c r="I909" t="s">
        <v>188</v>
      </c>
      <c r="J909" t="s">
        <v>195</v>
      </c>
      <c r="K909" t="s">
        <v>299</v>
      </c>
      <c r="L909" t="s">
        <v>56</v>
      </c>
      <c r="M909" t="s">
        <v>49</v>
      </c>
      <c r="N909" t="s">
        <v>302</v>
      </c>
      <c r="O909" t="s">
        <v>191</v>
      </c>
      <c r="P909">
        <v>262</v>
      </c>
      <c r="Q909"/>
      <c r="R909"/>
      <c r="S909" t="s">
        <v>929</v>
      </c>
    </row>
    <row r="910" spans="1:19" hidden="1" x14ac:dyDescent="0.2">
      <c r="A910" s="162" t="str">
        <f>"FY"&amp;(YEAR(Table4_1[[#This Row],[Date]])-1)&amp;"/"&amp;(YEAR(Table4_1[[#This Row],[Date]])-2000)</f>
        <v>FY2014/15</v>
      </c>
      <c r="B910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0" s="162" t="str">
        <f>Table4_1[[#This Row],[Licensee]]&amp;" "&amp;Table4_1[[#This Row],[Licence]]</f>
        <v>Horizon Power EIRL2</v>
      </c>
      <c r="D910" s="162" t="str">
        <f t="shared" si="14"/>
        <v>FY2014/15_NQR13d_Horizon Power EIRL2</v>
      </c>
      <c r="E910" s="164">
        <f>IF(ISNUMBER(Table4_1[[#This Row],[Value]]),Table4_1[[#This Row],[Value]],IF(ISNUMBER(Table4_1[[#This Row],[$ Value]]),Table4_1[[#This Row],[$ Value]],Table4_1[[#This Row],[% Value]]))</f>
        <v>313</v>
      </c>
      <c r="G910" s="238">
        <v>42185</v>
      </c>
      <c r="H910">
        <v>4</v>
      </c>
      <c r="I910" t="s">
        <v>188</v>
      </c>
      <c r="J910" t="s">
        <v>195</v>
      </c>
      <c r="K910" t="s">
        <v>299</v>
      </c>
      <c r="L910" t="s">
        <v>56</v>
      </c>
      <c r="M910" t="s">
        <v>49</v>
      </c>
      <c r="N910" t="s">
        <v>302</v>
      </c>
      <c r="O910" t="s">
        <v>191</v>
      </c>
      <c r="P910">
        <v>313</v>
      </c>
      <c r="Q910"/>
      <c r="R910"/>
      <c r="S910" t="s">
        <v>929</v>
      </c>
    </row>
    <row r="911" spans="1:19" hidden="1" x14ac:dyDescent="0.2">
      <c r="A911" s="162" t="str">
        <f>"FY"&amp;(YEAR(Table4_1[[#This Row],[Date]])-1)&amp;"/"&amp;(YEAR(Table4_1[[#This Row],[Date]])-2000)</f>
        <v>FY2015/16</v>
      </c>
      <c r="B911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1" s="162" t="str">
        <f>Table4_1[[#This Row],[Licensee]]&amp;" "&amp;Table4_1[[#This Row],[Licence]]</f>
        <v>Horizon Power EIRL2</v>
      </c>
      <c r="D911" s="162" t="str">
        <f t="shared" si="14"/>
        <v>FY2015/16_NQR13d_Horizon Power EIRL2</v>
      </c>
      <c r="E911" s="164">
        <f>IF(ISNUMBER(Table4_1[[#This Row],[Value]]),Table4_1[[#This Row],[Value]],IF(ISNUMBER(Table4_1[[#This Row],[$ Value]]),Table4_1[[#This Row],[$ Value]],Table4_1[[#This Row],[% Value]]))</f>
        <v>326</v>
      </c>
      <c r="G911" s="238">
        <v>42551</v>
      </c>
      <c r="H911">
        <v>4</v>
      </c>
      <c r="I911" t="s">
        <v>188</v>
      </c>
      <c r="J911" t="s">
        <v>195</v>
      </c>
      <c r="K911" t="s">
        <v>299</v>
      </c>
      <c r="L911" t="s">
        <v>56</v>
      </c>
      <c r="M911" t="s">
        <v>49</v>
      </c>
      <c r="N911" t="s">
        <v>302</v>
      </c>
      <c r="O911" t="s">
        <v>191</v>
      </c>
      <c r="P911">
        <v>326</v>
      </c>
      <c r="Q911"/>
      <c r="R911"/>
      <c r="S911" t="s">
        <v>929</v>
      </c>
    </row>
    <row r="912" spans="1:19" hidden="1" x14ac:dyDescent="0.2">
      <c r="A912" s="162" t="str">
        <f>"FY"&amp;(YEAR(Table4_1[[#This Row],[Date]])-1)&amp;"/"&amp;(YEAR(Table4_1[[#This Row],[Date]])-2000)</f>
        <v>FY2016/17</v>
      </c>
      <c r="B912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2" s="162" t="str">
        <f>Table4_1[[#This Row],[Licensee]]&amp;" "&amp;Table4_1[[#This Row],[Licence]]</f>
        <v>Horizon Power EIRL2</v>
      </c>
      <c r="D912" s="162" t="str">
        <f t="shared" si="14"/>
        <v>FY2016/17_NQR13d_Horizon Power EIRL2</v>
      </c>
      <c r="E912" s="164">
        <f>IF(ISNUMBER(Table4_1[[#This Row],[Value]]),Table4_1[[#This Row],[Value]],IF(ISNUMBER(Table4_1[[#This Row],[$ Value]]),Table4_1[[#This Row],[$ Value]],Table4_1[[#This Row],[% Value]]))</f>
        <v>424</v>
      </c>
      <c r="G912" s="238">
        <v>42916</v>
      </c>
      <c r="H912">
        <v>4</v>
      </c>
      <c r="I912" t="s">
        <v>188</v>
      </c>
      <c r="J912" t="s">
        <v>195</v>
      </c>
      <c r="K912" t="s">
        <v>299</v>
      </c>
      <c r="L912" t="s">
        <v>56</v>
      </c>
      <c r="M912" t="s">
        <v>49</v>
      </c>
      <c r="N912" t="s">
        <v>302</v>
      </c>
      <c r="O912" t="s">
        <v>191</v>
      </c>
      <c r="P912">
        <v>424</v>
      </c>
      <c r="Q912"/>
      <c r="R912"/>
      <c r="S912" t="s">
        <v>929</v>
      </c>
    </row>
    <row r="913" spans="1:19" hidden="1" x14ac:dyDescent="0.2">
      <c r="A913" s="162" t="str">
        <f>"FY"&amp;(YEAR(Table4_1[[#This Row],[Date]])-1)&amp;"/"&amp;(YEAR(Table4_1[[#This Row],[Date]])-2000)</f>
        <v>FY2017/18</v>
      </c>
      <c r="B913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3" s="162" t="str">
        <f>Table4_1[[#This Row],[Licensee]]&amp;" "&amp;Table4_1[[#This Row],[Licence]]</f>
        <v>Horizon Power EIRL2</v>
      </c>
      <c r="D913" s="162" t="str">
        <f t="shared" si="14"/>
        <v>FY2017/18_NQR13d_Horizon Power EIRL2</v>
      </c>
      <c r="E913" s="164">
        <f>IF(ISNUMBER(Table4_1[[#This Row],[Value]]),Table4_1[[#This Row],[Value]],IF(ISNUMBER(Table4_1[[#This Row],[$ Value]]),Table4_1[[#This Row],[$ Value]],Table4_1[[#This Row],[% Value]]))</f>
        <v>574</v>
      </c>
      <c r="G913" s="238">
        <v>43281</v>
      </c>
      <c r="H913">
        <v>4</v>
      </c>
      <c r="I913" t="s">
        <v>188</v>
      </c>
      <c r="J913" t="s">
        <v>195</v>
      </c>
      <c r="K913" t="s">
        <v>299</v>
      </c>
      <c r="L913" t="s">
        <v>56</v>
      </c>
      <c r="M913" t="s">
        <v>49</v>
      </c>
      <c r="N913" t="s">
        <v>302</v>
      </c>
      <c r="O913" t="s">
        <v>191</v>
      </c>
      <c r="P913">
        <v>574</v>
      </c>
      <c r="Q913"/>
      <c r="R913"/>
      <c r="S913" t="s">
        <v>929</v>
      </c>
    </row>
    <row r="914" spans="1:19" hidden="1" x14ac:dyDescent="0.2">
      <c r="A914" s="162" t="str">
        <f>"FY"&amp;(YEAR(Table4_1[[#This Row],[Date]])-1)&amp;"/"&amp;(YEAR(Table4_1[[#This Row],[Date]])-2000)</f>
        <v>FY2018/19</v>
      </c>
      <c r="B914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4" s="162" t="str">
        <f>Table4_1[[#This Row],[Licensee]]&amp;" "&amp;Table4_1[[#This Row],[Licence]]</f>
        <v>Horizon Power EIRL2</v>
      </c>
      <c r="D914" s="162" t="str">
        <f t="shared" si="14"/>
        <v>FY2018/19_NQR13d_Horizon Power EIRL2</v>
      </c>
      <c r="E914" s="164">
        <f>IF(ISNUMBER(Table4_1[[#This Row],[Value]]),Table4_1[[#This Row],[Value]],IF(ISNUMBER(Table4_1[[#This Row],[$ Value]]),Table4_1[[#This Row],[$ Value]],Table4_1[[#This Row],[% Value]]))</f>
        <v>563</v>
      </c>
      <c r="G914" s="238">
        <v>43646</v>
      </c>
      <c r="H914">
        <v>4</v>
      </c>
      <c r="I914" t="s">
        <v>188</v>
      </c>
      <c r="J914" t="s">
        <v>195</v>
      </c>
      <c r="K914" t="s">
        <v>299</v>
      </c>
      <c r="L914" t="s">
        <v>56</v>
      </c>
      <c r="M914" t="s">
        <v>49</v>
      </c>
      <c r="N914" t="s">
        <v>302</v>
      </c>
      <c r="O914" t="s">
        <v>191</v>
      </c>
      <c r="P914">
        <v>563</v>
      </c>
      <c r="Q914"/>
      <c r="R914"/>
      <c r="S914" t="s">
        <v>929</v>
      </c>
    </row>
    <row r="915" spans="1:19" hidden="1" x14ac:dyDescent="0.2">
      <c r="A915" s="162" t="str">
        <f>"FY"&amp;(YEAR(Table4_1[[#This Row],[Date]])-1)&amp;"/"&amp;(YEAR(Table4_1[[#This Row],[Date]])-2000)</f>
        <v>FY2019/20</v>
      </c>
      <c r="B915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5" s="162" t="str">
        <f>Table4_1[[#This Row],[Licensee]]&amp;" "&amp;Table4_1[[#This Row],[Licence]]</f>
        <v>Horizon Power EIRL2</v>
      </c>
      <c r="D915" s="162" t="str">
        <f t="shared" si="14"/>
        <v>FY2019/20_NQR13d_Horizon Power EIRL2</v>
      </c>
      <c r="E915" s="164">
        <f>IF(ISNUMBER(Table4_1[[#This Row],[Value]]),Table4_1[[#This Row],[Value]],IF(ISNUMBER(Table4_1[[#This Row],[$ Value]]),Table4_1[[#This Row],[$ Value]],Table4_1[[#This Row],[% Value]]))</f>
        <v>539</v>
      </c>
      <c r="G915" s="238">
        <v>44012</v>
      </c>
      <c r="H915">
        <v>4</v>
      </c>
      <c r="I915" t="s">
        <v>188</v>
      </c>
      <c r="J915" t="s">
        <v>195</v>
      </c>
      <c r="K915" t="s">
        <v>299</v>
      </c>
      <c r="L915" t="s">
        <v>56</v>
      </c>
      <c r="M915" t="s">
        <v>49</v>
      </c>
      <c r="N915" t="s">
        <v>302</v>
      </c>
      <c r="O915" t="s">
        <v>191</v>
      </c>
      <c r="P915">
        <v>539</v>
      </c>
      <c r="Q915"/>
      <c r="R915"/>
      <c r="S915" t="s">
        <v>929</v>
      </c>
    </row>
    <row r="916" spans="1:19" hidden="1" x14ac:dyDescent="0.2">
      <c r="A916" s="162" t="str">
        <f>"FY"&amp;(YEAR(Table4_1[[#This Row],[Date]])-1)&amp;"/"&amp;(YEAR(Table4_1[[#This Row],[Date]])-2000)</f>
        <v>FY2020/21</v>
      </c>
      <c r="B916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6" s="162" t="str">
        <f>Table4_1[[#This Row],[Licensee]]&amp;" "&amp;Table4_1[[#This Row],[Licence]]</f>
        <v>Horizon Power EIRL2</v>
      </c>
      <c r="D916" s="162" t="str">
        <f t="shared" si="14"/>
        <v>FY2020/21_NQR13d_Horizon Power EIRL2</v>
      </c>
      <c r="E916" s="164">
        <f>IF(ISNUMBER(Table4_1[[#This Row],[Value]]),Table4_1[[#This Row],[Value]],IF(ISNUMBER(Table4_1[[#This Row],[$ Value]]),Table4_1[[#This Row],[$ Value]],Table4_1[[#This Row],[% Value]]))</f>
        <v>563</v>
      </c>
      <c r="G916" s="238">
        <v>44377</v>
      </c>
      <c r="H916">
        <v>4</v>
      </c>
      <c r="I916" t="s">
        <v>188</v>
      </c>
      <c r="J916" t="s">
        <v>195</v>
      </c>
      <c r="K916" t="s">
        <v>299</v>
      </c>
      <c r="L916" t="s">
        <v>56</v>
      </c>
      <c r="M916" t="s">
        <v>49</v>
      </c>
      <c r="N916" t="s">
        <v>302</v>
      </c>
      <c r="O916" t="s">
        <v>191</v>
      </c>
      <c r="P916">
        <v>563</v>
      </c>
      <c r="Q916"/>
      <c r="R916"/>
      <c r="S916" t="s">
        <v>929</v>
      </c>
    </row>
    <row r="917" spans="1:19" hidden="1" x14ac:dyDescent="0.2">
      <c r="A917" s="162" t="str">
        <f>"FY"&amp;(YEAR(Table4_1[[#This Row],[Date]])-1)&amp;"/"&amp;(YEAR(Table4_1[[#This Row],[Date]])-2000)</f>
        <v>FY2021/22</v>
      </c>
      <c r="B917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7" s="162" t="str">
        <f>Table4_1[[#This Row],[Licensee]]&amp;" "&amp;Table4_1[[#This Row],[Licence]]</f>
        <v>Horizon Power EIRL2</v>
      </c>
      <c r="D917" s="162" t="str">
        <f t="shared" si="14"/>
        <v>FY2021/22_NQR13d_Horizon Power EIRL2</v>
      </c>
      <c r="E917" s="164">
        <f>IF(ISNUMBER(Table4_1[[#This Row],[Value]]),Table4_1[[#This Row],[Value]],IF(ISNUMBER(Table4_1[[#This Row],[$ Value]]),Table4_1[[#This Row],[$ Value]],Table4_1[[#This Row],[% Value]]))</f>
        <v>579</v>
      </c>
      <c r="G917" s="238">
        <v>44742</v>
      </c>
      <c r="H917">
        <v>4</v>
      </c>
      <c r="I917" t="s">
        <v>188</v>
      </c>
      <c r="J917" t="s">
        <v>195</v>
      </c>
      <c r="K917" t="s">
        <v>299</v>
      </c>
      <c r="L917" t="s">
        <v>56</v>
      </c>
      <c r="M917" t="s">
        <v>49</v>
      </c>
      <c r="N917" t="s">
        <v>302</v>
      </c>
      <c r="O917" t="s">
        <v>191</v>
      </c>
      <c r="P917">
        <v>579</v>
      </c>
      <c r="Q917"/>
      <c r="R917"/>
      <c r="S917" t="s">
        <v>929</v>
      </c>
    </row>
    <row r="918" spans="1:19" hidden="1" x14ac:dyDescent="0.2">
      <c r="A918" s="162" t="str">
        <f>"FY"&amp;(YEAR(Table4_1[[#This Row],[Date]])-1)&amp;"/"&amp;(YEAR(Table4_1[[#This Row],[Date]])-2000)</f>
        <v>FY2022/23</v>
      </c>
      <c r="B918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8" s="162" t="str">
        <f>Table4_1[[#This Row],[Licensee]]&amp;" "&amp;Table4_1[[#This Row],[Licence]]</f>
        <v>Horizon Power EIRL2</v>
      </c>
      <c r="D918" s="162" t="str">
        <f t="shared" si="14"/>
        <v>FY2022/23_NQR13d_Horizon Power EIRL2</v>
      </c>
      <c r="E918" s="164">
        <f>IF(ISNUMBER(Table4_1[[#This Row],[Value]]),Table4_1[[#This Row],[Value]],IF(ISNUMBER(Table4_1[[#This Row],[$ Value]]),Table4_1[[#This Row],[$ Value]],Table4_1[[#This Row],[% Value]]))</f>
        <v>549</v>
      </c>
      <c r="G918" s="238">
        <v>45107</v>
      </c>
      <c r="H918">
        <v>4</v>
      </c>
      <c r="I918" t="s">
        <v>188</v>
      </c>
      <c r="J918" t="s">
        <v>195</v>
      </c>
      <c r="K918" t="s">
        <v>299</v>
      </c>
      <c r="L918" t="s">
        <v>56</v>
      </c>
      <c r="M918" t="s">
        <v>49</v>
      </c>
      <c r="N918" t="s">
        <v>302</v>
      </c>
      <c r="O918" t="s">
        <v>191</v>
      </c>
      <c r="P918">
        <v>549</v>
      </c>
      <c r="Q918"/>
      <c r="R918"/>
      <c r="S918" t="s">
        <v>929</v>
      </c>
    </row>
    <row r="919" spans="1:19" hidden="1" x14ac:dyDescent="0.2">
      <c r="A919" s="162" t="str">
        <f>"FY"&amp;(YEAR(Table4_1[[#This Row],[Date]])-1)&amp;"/"&amp;(YEAR(Table4_1[[#This Row],[Date]])-2000)</f>
        <v>FY2023/24</v>
      </c>
      <c r="B919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19" s="162" t="str">
        <f>Table4_1[[#This Row],[Licensee]]&amp;" "&amp;Table4_1[[#This Row],[Licence]]</f>
        <v>Horizon Power EIRL2</v>
      </c>
      <c r="D919" s="162" t="str">
        <f t="shared" si="14"/>
        <v>FY2023/24_NQR13d_Horizon Power EIRL2</v>
      </c>
      <c r="E919" s="164">
        <f>IF(ISNUMBER(Table4_1[[#This Row],[Value]]),Table4_1[[#This Row],[Value]],IF(ISNUMBER(Table4_1[[#This Row],[$ Value]]),Table4_1[[#This Row],[$ Value]],Table4_1[[#This Row],[% Value]]))</f>
        <v>597</v>
      </c>
      <c r="G919" s="238">
        <v>45473</v>
      </c>
      <c r="H919">
        <v>4</v>
      </c>
      <c r="I919" t="s">
        <v>188</v>
      </c>
      <c r="J919" t="s">
        <v>195</v>
      </c>
      <c r="K919" t="s">
        <v>299</v>
      </c>
      <c r="L919" t="s">
        <v>56</v>
      </c>
      <c r="M919" t="s">
        <v>49</v>
      </c>
      <c r="N919" t="s">
        <v>302</v>
      </c>
      <c r="O919" t="s">
        <v>191</v>
      </c>
      <c r="P919">
        <v>597</v>
      </c>
      <c r="Q919"/>
      <c r="R919"/>
      <c r="S919" t="s">
        <v>929</v>
      </c>
    </row>
    <row r="920" spans="1:19" x14ac:dyDescent="0.2">
      <c r="A920" s="162" t="str">
        <f>"FY"&amp;(YEAR(Table4_1[[#This Row],[Date]])-1)&amp;"/"&amp;(YEAR(Table4_1[[#This Row],[Date]])-2000)</f>
        <v>FY2024/25</v>
      </c>
      <c r="B920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920" s="162" t="str">
        <f>Table4_1[[#This Row],[Licensee]]&amp;" "&amp;Table4_1[[#This Row],[Licence]]</f>
        <v>Horizon Power EIRL2</v>
      </c>
      <c r="D920" s="162" t="str">
        <f t="shared" si="14"/>
        <v>FY2024/25_NQR13d_Horizon Power EIRL2</v>
      </c>
      <c r="E920" s="164">
        <f>IF(ISNUMBER(Table4_1[[#This Row],[Value]]),Table4_1[[#This Row],[Value]],IF(ISNUMBER(Table4_1[[#This Row],[$ Value]]),Table4_1[[#This Row],[$ Value]],Table4_1[[#This Row],[% Value]]))</f>
        <v>593</v>
      </c>
      <c r="G920" s="238">
        <v>45838</v>
      </c>
      <c r="H920">
        <v>4</v>
      </c>
      <c r="I920" t="s">
        <v>188</v>
      </c>
      <c r="J920" t="s">
        <v>195</v>
      </c>
      <c r="K920" t="s">
        <v>299</v>
      </c>
      <c r="L920" t="s">
        <v>56</v>
      </c>
      <c r="M920" t="s">
        <v>49</v>
      </c>
      <c r="N920" t="s">
        <v>302</v>
      </c>
      <c r="O920" t="s">
        <v>191</v>
      </c>
      <c r="P920">
        <v>593</v>
      </c>
      <c r="Q920"/>
      <c r="R920"/>
      <c r="S920" t="s">
        <v>929</v>
      </c>
    </row>
    <row r="921" spans="1:19" hidden="1" x14ac:dyDescent="0.2">
      <c r="A921" s="162" t="str">
        <f>"FY"&amp;(YEAR(Table4_1[[#This Row],[Date]])-1)&amp;"/"&amp;(YEAR(Table4_1[[#This Row],[Date]])-2000)</f>
        <v>FY2013/14</v>
      </c>
      <c r="B921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1" s="162" t="str">
        <f>Table4_1[[#This Row],[Licensee]]&amp;" "&amp;Table4_1[[#This Row],[Licence]]</f>
        <v>Horizon Power EIRL2</v>
      </c>
      <c r="D921" s="162" t="str">
        <f t="shared" si="14"/>
        <v>FY2013/14_NQR13e_Horizon Power EIRL2</v>
      </c>
      <c r="E921" s="164">
        <f>IF(ISNUMBER(Table4_1[[#This Row],[Value]]),Table4_1[[#This Row],[Value]],IF(ISNUMBER(Table4_1[[#This Row],[$ Value]]),Table4_1[[#This Row],[$ Value]],Table4_1[[#This Row],[% Value]]))</f>
        <v>29</v>
      </c>
      <c r="G921" s="238">
        <v>41820</v>
      </c>
      <c r="H921">
        <v>4</v>
      </c>
      <c r="I921" t="s">
        <v>188</v>
      </c>
      <c r="J921" t="s">
        <v>195</v>
      </c>
      <c r="K921" t="s">
        <v>299</v>
      </c>
      <c r="L921" t="s">
        <v>56</v>
      </c>
      <c r="M921" t="s">
        <v>50</v>
      </c>
      <c r="N921" t="s">
        <v>302</v>
      </c>
      <c r="O921" t="s">
        <v>191</v>
      </c>
      <c r="P921">
        <v>29</v>
      </c>
      <c r="Q921"/>
      <c r="R921"/>
      <c r="S921" t="s">
        <v>929</v>
      </c>
    </row>
    <row r="922" spans="1:19" hidden="1" x14ac:dyDescent="0.2">
      <c r="A922" s="162" t="str">
        <f>"FY"&amp;(YEAR(Table4_1[[#This Row],[Date]])-1)&amp;"/"&amp;(YEAR(Table4_1[[#This Row],[Date]])-2000)</f>
        <v>FY2014/15</v>
      </c>
      <c r="B922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2" s="162" t="str">
        <f>Table4_1[[#This Row],[Licensee]]&amp;" "&amp;Table4_1[[#This Row],[Licence]]</f>
        <v>Horizon Power EIRL2</v>
      </c>
      <c r="D922" s="162" t="str">
        <f t="shared" si="14"/>
        <v>FY2014/15_NQR13e_Horizon Power EIRL2</v>
      </c>
      <c r="E922" s="164">
        <f>IF(ISNUMBER(Table4_1[[#This Row],[Value]]),Table4_1[[#This Row],[Value]],IF(ISNUMBER(Table4_1[[#This Row],[$ Value]]),Table4_1[[#This Row],[$ Value]],Table4_1[[#This Row],[% Value]]))</f>
        <v>29</v>
      </c>
      <c r="G922" s="238">
        <v>42185</v>
      </c>
      <c r="H922">
        <v>4</v>
      </c>
      <c r="I922" t="s">
        <v>188</v>
      </c>
      <c r="J922" t="s">
        <v>195</v>
      </c>
      <c r="K922" t="s">
        <v>299</v>
      </c>
      <c r="L922" t="s">
        <v>56</v>
      </c>
      <c r="M922" t="s">
        <v>50</v>
      </c>
      <c r="N922" t="s">
        <v>302</v>
      </c>
      <c r="O922" t="s">
        <v>191</v>
      </c>
      <c r="P922">
        <v>29</v>
      </c>
      <c r="Q922"/>
      <c r="R922"/>
      <c r="S922" t="s">
        <v>929</v>
      </c>
    </row>
    <row r="923" spans="1:19" hidden="1" x14ac:dyDescent="0.2">
      <c r="A923" s="162" t="str">
        <f>"FY"&amp;(YEAR(Table4_1[[#This Row],[Date]])-1)&amp;"/"&amp;(YEAR(Table4_1[[#This Row],[Date]])-2000)</f>
        <v>FY2015/16</v>
      </c>
      <c r="B923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3" s="162" t="str">
        <f>Table4_1[[#This Row],[Licensee]]&amp;" "&amp;Table4_1[[#This Row],[Licence]]</f>
        <v>Horizon Power EIRL2</v>
      </c>
      <c r="D923" s="162" t="str">
        <f t="shared" si="14"/>
        <v>FY2015/16_NQR13e_Horizon Power EIRL2</v>
      </c>
      <c r="E923" s="164">
        <f>IF(ISNUMBER(Table4_1[[#This Row],[Value]]),Table4_1[[#This Row],[Value]],IF(ISNUMBER(Table4_1[[#This Row],[$ Value]]),Table4_1[[#This Row],[$ Value]],Table4_1[[#This Row],[% Value]]))</f>
        <v>26</v>
      </c>
      <c r="G923" s="238">
        <v>42551</v>
      </c>
      <c r="H923">
        <v>4</v>
      </c>
      <c r="I923" t="s">
        <v>188</v>
      </c>
      <c r="J923" t="s">
        <v>195</v>
      </c>
      <c r="K923" t="s">
        <v>299</v>
      </c>
      <c r="L923" t="s">
        <v>56</v>
      </c>
      <c r="M923" t="s">
        <v>50</v>
      </c>
      <c r="N923" t="s">
        <v>302</v>
      </c>
      <c r="O923" t="s">
        <v>191</v>
      </c>
      <c r="P923">
        <v>26</v>
      </c>
      <c r="Q923"/>
      <c r="R923"/>
      <c r="S923" t="s">
        <v>929</v>
      </c>
    </row>
    <row r="924" spans="1:19" hidden="1" x14ac:dyDescent="0.2">
      <c r="A924" s="162" t="str">
        <f>"FY"&amp;(YEAR(Table4_1[[#This Row],[Date]])-1)&amp;"/"&amp;(YEAR(Table4_1[[#This Row],[Date]])-2000)</f>
        <v>FY2016/17</v>
      </c>
      <c r="B924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4" s="162" t="str">
        <f>Table4_1[[#This Row],[Licensee]]&amp;" "&amp;Table4_1[[#This Row],[Licence]]</f>
        <v>Horizon Power EIRL2</v>
      </c>
      <c r="D924" s="162" t="str">
        <f t="shared" si="14"/>
        <v>FY2016/17_NQR13e_Horizon Power EIRL2</v>
      </c>
      <c r="E924" s="164">
        <f>IF(ISNUMBER(Table4_1[[#This Row],[Value]]),Table4_1[[#This Row],[Value]],IF(ISNUMBER(Table4_1[[#This Row],[$ Value]]),Table4_1[[#This Row],[$ Value]],Table4_1[[#This Row],[% Value]]))</f>
        <v>23</v>
      </c>
      <c r="G924" s="238">
        <v>42916</v>
      </c>
      <c r="H924">
        <v>4</v>
      </c>
      <c r="I924" t="s">
        <v>188</v>
      </c>
      <c r="J924" t="s">
        <v>195</v>
      </c>
      <c r="K924" t="s">
        <v>299</v>
      </c>
      <c r="L924" t="s">
        <v>56</v>
      </c>
      <c r="M924" t="s">
        <v>50</v>
      </c>
      <c r="N924" t="s">
        <v>302</v>
      </c>
      <c r="O924" t="s">
        <v>191</v>
      </c>
      <c r="P924">
        <v>23</v>
      </c>
      <c r="Q924"/>
      <c r="R924"/>
      <c r="S924" t="s">
        <v>929</v>
      </c>
    </row>
    <row r="925" spans="1:19" hidden="1" x14ac:dyDescent="0.2">
      <c r="A925" s="162" t="str">
        <f>"FY"&amp;(YEAR(Table4_1[[#This Row],[Date]])-1)&amp;"/"&amp;(YEAR(Table4_1[[#This Row],[Date]])-2000)</f>
        <v>FY2017/18</v>
      </c>
      <c r="B925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5" s="162" t="str">
        <f>Table4_1[[#This Row],[Licensee]]&amp;" "&amp;Table4_1[[#This Row],[Licence]]</f>
        <v>Horizon Power EIRL2</v>
      </c>
      <c r="D925" s="162" t="str">
        <f t="shared" si="14"/>
        <v>FY2017/18_NQR13e_Horizon Power EIRL2</v>
      </c>
      <c r="E925" s="164">
        <f>IF(ISNUMBER(Table4_1[[#This Row],[Value]]),Table4_1[[#This Row],[Value]],IF(ISNUMBER(Table4_1[[#This Row],[$ Value]]),Table4_1[[#This Row],[$ Value]],Table4_1[[#This Row],[% Value]]))</f>
        <v>42</v>
      </c>
      <c r="G925" s="238">
        <v>43281</v>
      </c>
      <c r="H925">
        <v>4</v>
      </c>
      <c r="I925" t="s">
        <v>188</v>
      </c>
      <c r="J925" t="s">
        <v>195</v>
      </c>
      <c r="K925" t="s">
        <v>299</v>
      </c>
      <c r="L925" t="s">
        <v>56</v>
      </c>
      <c r="M925" t="s">
        <v>50</v>
      </c>
      <c r="N925" t="s">
        <v>302</v>
      </c>
      <c r="O925" t="s">
        <v>191</v>
      </c>
      <c r="P925">
        <v>42</v>
      </c>
      <c r="Q925"/>
      <c r="R925"/>
      <c r="S925" t="s">
        <v>929</v>
      </c>
    </row>
    <row r="926" spans="1:19" hidden="1" x14ac:dyDescent="0.2">
      <c r="A926" s="162" t="str">
        <f>"FY"&amp;(YEAR(Table4_1[[#This Row],[Date]])-1)&amp;"/"&amp;(YEAR(Table4_1[[#This Row],[Date]])-2000)</f>
        <v>FY2018/19</v>
      </c>
      <c r="B926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6" s="162" t="str">
        <f>Table4_1[[#This Row],[Licensee]]&amp;" "&amp;Table4_1[[#This Row],[Licence]]</f>
        <v>Horizon Power EIRL2</v>
      </c>
      <c r="D926" s="162" t="str">
        <f t="shared" si="14"/>
        <v>FY2018/19_NQR13e_Horizon Power EIRL2</v>
      </c>
      <c r="E926" s="164">
        <f>IF(ISNUMBER(Table4_1[[#This Row],[Value]]),Table4_1[[#This Row],[Value]],IF(ISNUMBER(Table4_1[[#This Row],[$ Value]]),Table4_1[[#This Row],[$ Value]],Table4_1[[#This Row],[% Value]]))</f>
        <v>42</v>
      </c>
      <c r="G926" s="238">
        <v>43646</v>
      </c>
      <c r="H926">
        <v>4</v>
      </c>
      <c r="I926" t="s">
        <v>188</v>
      </c>
      <c r="J926" t="s">
        <v>195</v>
      </c>
      <c r="K926" t="s">
        <v>299</v>
      </c>
      <c r="L926" t="s">
        <v>56</v>
      </c>
      <c r="M926" t="s">
        <v>50</v>
      </c>
      <c r="N926" t="s">
        <v>302</v>
      </c>
      <c r="O926" t="s">
        <v>191</v>
      </c>
      <c r="P926">
        <v>42</v>
      </c>
      <c r="Q926"/>
      <c r="R926"/>
      <c r="S926" t="s">
        <v>929</v>
      </c>
    </row>
    <row r="927" spans="1:19" hidden="1" x14ac:dyDescent="0.2">
      <c r="A927" s="162" t="str">
        <f>"FY"&amp;(YEAR(Table4_1[[#This Row],[Date]])-1)&amp;"/"&amp;(YEAR(Table4_1[[#This Row],[Date]])-2000)</f>
        <v>FY2019/20</v>
      </c>
      <c r="B927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7" s="162" t="str">
        <f>Table4_1[[#This Row],[Licensee]]&amp;" "&amp;Table4_1[[#This Row],[Licence]]</f>
        <v>Horizon Power EIRL2</v>
      </c>
      <c r="D927" s="162" t="str">
        <f t="shared" si="14"/>
        <v>FY2019/20_NQR13e_Horizon Power EIRL2</v>
      </c>
      <c r="E927" s="164">
        <f>IF(ISNUMBER(Table4_1[[#This Row],[Value]]),Table4_1[[#This Row],[Value]],IF(ISNUMBER(Table4_1[[#This Row],[$ Value]]),Table4_1[[#This Row],[$ Value]],Table4_1[[#This Row],[% Value]]))</f>
        <v>40</v>
      </c>
      <c r="G927" s="238">
        <v>44012</v>
      </c>
      <c r="H927">
        <v>4</v>
      </c>
      <c r="I927" t="s">
        <v>188</v>
      </c>
      <c r="J927" t="s">
        <v>195</v>
      </c>
      <c r="K927" t="s">
        <v>299</v>
      </c>
      <c r="L927" t="s">
        <v>56</v>
      </c>
      <c r="M927" t="s">
        <v>50</v>
      </c>
      <c r="N927" t="s">
        <v>302</v>
      </c>
      <c r="O927" t="s">
        <v>191</v>
      </c>
      <c r="P927">
        <v>40</v>
      </c>
      <c r="Q927"/>
      <c r="R927"/>
      <c r="S927" t="s">
        <v>929</v>
      </c>
    </row>
    <row r="928" spans="1:19" hidden="1" x14ac:dyDescent="0.2">
      <c r="A928" s="162" t="str">
        <f>"FY"&amp;(YEAR(Table4_1[[#This Row],[Date]])-1)&amp;"/"&amp;(YEAR(Table4_1[[#This Row],[Date]])-2000)</f>
        <v>FY2020/21</v>
      </c>
      <c r="B928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8" s="162" t="str">
        <f>Table4_1[[#This Row],[Licensee]]&amp;" "&amp;Table4_1[[#This Row],[Licence]]</f>
        <v>Horizon Power EIRL2</v>
      </c>
      <c r="D928" s="162" t="str">
        <f t="shared" si="14"/>
        <v>FY2020/21_NQR13e_Horizon Power EIRL2</v>
      </c>
      <c r="E928" s="164">
        <f>IF(ISNUMBER(Table4_1[[#This Row],[Value]]),Table4_1[[#This Row],[Value]],IF(ISNUMBER(Table4_1[[#This Row],[$ Value]]),Table4_1[[#This Row],[$ Value]],Table4_1[[#This Row],[% Value]]))</f>
        <v>42</v>
      </c>
      <c r="G928" s="238">
        <v>44377</v>
      </c>
      <c r="H928">
        <v>4</v>
      </c>
      <c r="I928" t="s">
        <v>188</v>
      </c>
      <c r="J928" t="s">
        <v>195</v>
      </c>
      <c r="K928" t="s">
        <v>299</v>
      </c>
      <c r="L928" t="s">
        <v>56</v>
      </c>
      <c r="M928" t="s">
        <v>50</v>
      </c>
      <c r="N928" t="s">
        <v>302</v>
      </c>
      <c r="O928" t="s">
        <v>191</v>
      </c>
      <c r="P928">
        <v>42</v>
      </c>
      <c r="Q928"/>
      <c r="R928"/>
      <c r="S928" t="s">
        <v>929</v>
      </c>
    </row>
    <row r="929" spans="1:19" hidden="1" x14ac:dyDescent="0.2">
      <c r="A929" s="162" t="str">
        <f>"FY"&amp;(YEAR(Table4_1[[#This Row],[Date]])-1)&amp;"/"&amp;(YEAR(Table4_1[[#This Row],[Date]])-2000)</f>
        <v>FY2021/22</v>
      </c>
      <c r="B929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29" s="162" t="str">
        <f>Table4_1[[#This Row],[Licensee]]&amp;" "&amp;Table4_1[[#This Row],[Licence]]</f>
        <v>Horizon Power EIRL2</v>
      </c>
      <c r="D929" s="162" t="str">
        <f t="shared" si="14"/>
        <v>FY2021/22_NQR13e_Horizon Power EIRL2</v>
      </c>
      <c r="E929" s="164">
        <f>IF(ISNUMBER(Table4_1[[#This Row],[Value]]),Table4_1[[#This Row],[Value]],IF(ISNUMBER(Table4_1[[#This Row],[$ Value]]),Table4_1[[#This Row],[$ Value]],Table4_1[[#This Row],[% Value]]))</f>
        <v>43</v>
      </c>
      <c r="G929" s="238">
        <v>44742</v>
      </c>
      <c r="H929">
        <v>4</v>
      </c>
      <c r="I929" t="s">
        <v>188</v>
      </c>
      <c r="J929" t="s">
        <v>195</v>
      </c>
      <c r="K929" t="s">
        <v>299</v>
      </c>
      <c r="L929" t="s">
        <v>56</v>
      </c>
      <c r="M929" t="s">
        <v>50</v>
      </c>
      <c r="N929" t="s">
        <v>302</v>
      </c>
      <c r="O929" t="s">
        <v>191</v>
      </c>
      <c r="P929">
        <v>43</v>
      </c>
      <c r="Q929"/>
      <c r="R929"/>
      <c r="S929" t="s">
        <v>929</v>
      </c>
    </row>
    <row r="930" spans="1:19" hidden="1" x14ac:dyDescent="0.2">
      <c r="A930" s="162" t="str">
        <f>"FY"&amp;(YEAR(Table4_1[[#This Row],[Date]])-1)&amp;"/"&amp;(YEAR(Table4_1[[#This Row],[Date]])-2000)</f>
        <v>FY2022/23</v>
      </c>
      <c r="B930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30" s="162" t="str">
        <f>Table4_1[[#This Row],[Licensee]]&amp;" "&amp;Table4_1[[#This Row],[Licence]]</f>
        <v>Horizon Power EIRL2</v>
      </c>
      <c r="D930" s="162" t="str">
        <f t="shared" si="14"/>
        <v>FY2022/23_NQR13e_Horizon Power EIRL2</v>
      </c>
      <c r="E930" s="164">
        <f>IF(ISNUMBER(Table4_1[[#This Row],[Value]]),Table4_1[[#This Row],[Value]],IF(ISNUMBER(Table4_1[[#This Row],[$ Value]]),Table4_1[[#This Row],[$ Value]],Table4_1[[#This Row],[% Value]]))</f>
        <v>30</v>
      </c>
      <c r="G930" s="238">
        <v>45107</v>
      </c>
      <c r="H930">
        <v>4</v>
      </c>
      <c r="I930" t="s">
        <v>188</v>
      </c>
      <c r="J930" t="s">
        <v>195</v>
      </c>
      <c r="K930" t="s">
        <v>299</v>
      </c>
      <c r="L930" t="s">
        <v>56</v>
      </c>
      <c r="M930" t="s">
        <v>50</v>
      </c>
      <c r="N930" t="s">
        <v>302</v>
      </c>
      <c r="O930" t="s">
        <v>191</v>
      </c>
      <c r="P930">
        <v>30</v>
      </c>
      <c r="Q930"/>
      <c r="R930"/>
      <c r="S930" t="s">
        <v>929</v>
      </c>
    </row>
    <row r="931" spans="1:19" hidden="1" x14ac:dyDescent="0.2">
      <c r="A931" s="162" t="str">
        <f>"FY"&amp;(YEAR(Table4_1[[#This Row],[Date]])-1)&amp;"/"&amp;(YEAR(Table4_1[[#This Row],[Date]])-2000)</f>
        <v>FY2023/24</v>
      </c>
      <c r="B931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31" s="162" t="str">
        <f>Table4_1[[#This Row],[Licensee]]&amp;" "&amp;Table4_1[[#This Row],[Licence]]</f>
        <v>Horizon Power EIRL2</v>
      </c>
      <c r="D931" s="162" t="str">
        <f t="shared" si="14"/>
        <v>FY2023/24_NQR13e_Horizon Power EIRL2</v>
      </c>
      <c r="E931" s="164">
        <f>IF(ISNUMBER(Table4_1[[#This Row],[Value]]),Table4_1[[#This Row],[Value]],IF(ISNUMBER(Table4_1[[#This Row],[$ Value]]),Table4_1[[#This Row],[$ Value]],Table4_1[[#This Row],[% Value]]))</f>
        <v>29</v>
      </c>
      <c r="G931" s="238">
        <v>45473</v>
      </c>
      <c r="H931">
        <v>4</v>
      </c>
      <c r="I931" t="s">
        <v>188</v>
      </c>
      <c r="J931" t="s">
        <v>195</v>
      </c>
      <c r="K931" t="s">
        <v>299</v>
      </c>
      <c r="L931" t="s">
        <v>56</v>
      </c>
      <c r="M931" t="s">
        <v>50</v>
      </c>
      <c r="N931" t="s">
        <v>302</v>
      </c>
      <c r="O931" t="s">
        <v>191</v>
      </c>
      <c r="P931">
        <v>29</v>
      </c>
      <c r="Q931"/>
      <c r="R931"/>
      <c r="S931" t="s">
        <v>929</v>
      </c>
    </row>
    <row r="932" spans="1:19" x14ac:dyDescent="0.2">
      <c r="A932" s="162" t="str">
        <f>"FY"&amp;(YEAR(Table4_1[[#This Row],[Date]])-1)&amp;"/"&amp;(YEAR(Table4_1[[#This Row],[Date]])-2000)</f>
        <v>FY2024/25</v>
      </c>
      <c r="B932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932" s="162" t="str">
        <f>Table4_1[[#This Row],[Licensee]]&amp;" "&amp;Table4_1[[#This Row],[Licence]]</f>
        <v>Horizon Power EIRL2</v>
      </c>
      <c r="D932" s="162" t="str">
        <f t="shared" si="14"/>
        <v>FY2024/25_NQR13e_Horizon Power EIRL2</v>
      </c>
      <c r="E932" s="164">
        <f>IF(ISNUMBER(Table4_1[[#This Row],[Value]]),Table4_1[[#This Row],[Value]],IF(ISNUMBER(Table4_1[[#This Row],[$ Value]]),Table4_1[[#This Row],[$ Value]],Table4_1[[#This Row],[% Value]]))</f>
        <v>7</v>
      </c>
      <c r="G932" s="238">
        <v>45838</v>
      </c>
      <c r="H932">
        <v>4</v>
      </c>
      <c r="I932" t="s">
        <v>188</v>
      </c>
      <c r="J932" t="s">
        <v>195</v>
      </c>
      <c r="K932" t="s">
        <v>299</v>
      </c>
      <c r="L932" t="s">
        <v>56</v>
      </c>
      <c r="M932" t="s">
        <v>50</v>
      </c>
      <c r="N932" t="s">
        <v>302</v>
      </c>
      <c r="O932" t="s">
        <v>191</v>
      </c>
      <c r="P932">
        <v>7</v>
      </c>
      <c r="Q932"/>
      <c r="R932"/>
      <c r="S932" t="s">
        <v>929</v>
      </c>
    </row>
    <row r="933" spans="1:19" hidden="1" x14ac:dyDescent="0.2">
      <c r="A933" s="162" t="str">
        <f>"FY"&amp;(YEAR(Table4_1[[#This Row],[Date]])-1)&amp;"/"&amp;(YEAR(Table4_1[[#This Row],[Date]])-2000)</f>
        <v>FY2013/14</v>
      </c>
      <c r="B933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3" s="162" t="str">
        <f>Table4_1[[#This Row],[Licensee]]&amp;" "&amp;Table4_1[[#This Row],[Licence]]</f>
        <v>Horizon Power EIRL2</v>
      </c>
      <c r="D933" s="162" t="str">
        <f t="shared" si="14"/>
        <v>FY2013/14_NQR14b_Horizon Power EIRL2</v>
      </c>
      <c r="E933" s="164">
        <f>IF(ISNUMBER(Table4_1[[#This Row],[Value]]),Table4_1[[#This Row],[Value]],IF(ISNUMBER(Table4_1[[#This Row],[$ Value]]),Table4_1[[#This Row],[$ Value]],Table4_1[[#This Row],[% Value]]))</f>
        <v>0</v>
      </c>
      <c r="G933" s="238">
        <v>41820</v>
      </c>
      <c r="H933">
        <v>4</v>
      </c>
      <c r="I933" t="s">
        <v>188</v>
      </c>
      <c r="J933" t="s">
        <v>195</v>
      </c>
      <c r="K933" t="s">
        <v>299</v>
      </c>
      <c r="L933" t="s">
        <v>306</v>
      </c>
      <c r="M933" t="s">
        <v>47</v>
      </c>
      <c r="N933" t="s">
        <v>307</v>
      </c>
      <c r="O933" t="s">
        <v>59</v>
      </c>
      <c r="P933"/>
      <c r="Q933"/>
      <c r="R933"/>
      <c r="S933" t="s">
        <v>929</v>
      </c>
    </row>
    <row r="934" spans="1:19" hidden="1" x14ac:dyDescent="0.2">
      <c r="A934" s="162" t="str">
        <f>"FY"&amp;(YEAR(Table4_1[[#This Row],[Date]])-1)&amp;"/"&amp;(YEAR(Table4_1[[#This Row],[Date]])-2000)</f>
        <v>FY2014/15</v>
      </c>
      <c r="B934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4" s="162" t="str">
        <f>Table4_1[[#This Row],[Licensee]]&amp;" "&amp;Table4_1[[#This Row],[Licence]]</f>
        <v>Horizon Power EIRL2</v>
      </c>
      <c r="D934" s="162" t="str">
        <f t="shared" si="14"/>
        <v>FY2014/15_NQR14b_Horizon Power EIRL2</v>
      </c>
      <c r="E934" s="164">
        <f>IF(ISNUMBER(Table4_1[[#This Row],[Value]]),Table4_1[[#This Row],[Value]],IF(ISNUMBER(Table4_1[[#This Row],[$ Value]]),Table4_1[[#This Row],[$ Value]],Table4_1[[#This Row],[% Value]]))</f>
        <v>0</v>
      </c>
      <c r="G934" s="238">
        <v>42185</v>
      </c>
      <c r="H934">
        <v>4</v>
      </c>
      <c r="I934" t="s">
        <v>188</v>
      </c>
      <c r="J934" t="s">
        <v>195</v>
      </c>
      <c r="K934" t="s">
        <v>299</v>
      </c>
      <c r="L934" t="s">
        <v>306</v>
      </c>
      <c r="M934" t="s">
        <v>47</v>
      </c>
      <c r="N934" t="s">
        <v>307</v>
      </c>
      <c r="O934" t="s">
        <v>59</v>
      </c>
      <c r="P934"/>
      <c r="Q934"/>
      <c r="R934"/>
      <c r="S934" t="s">
        <v>929</v>
      </c>
    </row>
    <row r="935" spans="1:19" hidden="1" x14ac:dyDescent="0.2">
      <c r="A935" s="162" t="str">
        <f>"FY"&amp;(YEAR(Table4_1[[#This Row],[Date]])-1)&amp;"/"&amp;(YEAR(Table4_1[[#This Row],[Date]])-2000)</f>
        <v>FY2015/16</v>
      </c>
      <c r="B935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5" s="162" t="str">
        <f>Table4_1[[#This Row],[Licensee]]&amp;" "&amp;Table4_1[[#This Row],[Licence]]</f>
        <v>Horizon Power EIRL2</v>
      </c>
      <c r="D935" s="162" t="str">
        <f t="shared" si="14"/>
        <v>FY2015/16_NQR14b_Horizon Power EIRL2</v>
      </c>
      <c r="E935" s="164">
        <f>IF(ISNUMBER(Table4_1[[#This Row],[Value]]),Table4_1[[#This Row],[Value]],IF(ISNUMBER(Table4_1[[#This Row],[$ Value]]),Table4_1[[#This Row],[$ Value]],Table4_1[[#This Row],[% Value]]))</f>
        <v>0</v>
      </c>
      <c r="G935" s="238">
        <v>42551</v>
      </c>
      <c r="H935">
        <v>4</v>
      </c>
      <c r="I935" t="s">
        <v>188</v>
      </c>
      <c r="J935" t="s">
        <v>195</v>
      </c>
      <c r="K935" t="s">
        <v>299</v>
      </c>
      <c r="L935" t="s">
        <v>306</v>
      </c>
      <c r="M935" t="s">
        <v>47</v>
      </c>
      <c r="N935" t="s">
        <v>307</v>
      </c>
      <c r="O935" t="s">
        <v>59</v>
      </c>
      <c r="P935"/>
      <c r="Q935"/>
      <c r="R935"/>
      <c r="S935" t="s">
        <v>929</v>
      </c>
    </row>
    <row r="936" spans="1:19" hidden="1" x14ac:dyDescent="0.2">
      <c r="A936" s="162" t="str">
        <f>"FY"&amp;(YEAR(Table4_1[[#This Row],[Date]])-1)&amp;"/"&amp;(YEAR(Table4_1[[#This Row],[Date]])-2000)</f>
        <v>FY2016/17</v>
      </c>
      <c r="B936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6" s="162" t="str">
        <f>Table4_1[[#This Row],[Licensee]]&amp;" "&amp;Table4_1[[#This Row],[Licence]]</f>
        <v>Horizon Power EIRL2</v>
      </c>
      <c r="D936" s="162" t="str">
        <f t="shared" si="14"/>
        <v>FY2016/17_NQR14b_Horizon Power EIRL2</v>
      </c>
      <c r="E936" s="164">
        <f>IF(ISNUMBER(Table4_1[[#This Row],[Value]]),Table4_1[[#This Row],[Value]],IF(ISNUMBER(Table4_1[[#This Row],[$ Value]]),Table4_1[[#This Row],[$ Value]],Table4_1[[#This Row],[% Value]]))</f>
        <v>0</v>
      </c>
      <c r="G936" s="238">
        <v>42916</v>
      </c>
      <c r="H936">
        <v>4</v>
      </c>
      <c r="I936" t="s">
        <v>188</v>
      </c>
      <c r="J936" t="s">
        <v>195</v>
      </c>
      <c r="K936" t="s">
        <v>299</v>
      </c>
      <c r="L936" t="s">
        <v>306</v>
      </c>
      <c r="M936" t="s">
        <v>47</v>
      </c>
      <c r="N936" t="s">
        <v>307</v>
      </c>
      <c r="O936" t="s">
        <v>59</v>
      </c>
      <c r="P936"/>
      <c r="Q936"/>
      <c r="R936"/>
      <c r="S936" t="s">
        <v>929</v>
      </c>
    </row>
    <row r="937" spans="1:19" hidden="1" x14ac:dyDescent="0.2">
      <c r="A937" s="162" t="str">
        <f>"FY"&amp;(YEAR(Table4_1[[#This Row],[Date]])-1)&amp;"/"&amp;(YEAR(Table4_1[[#This Row],[Date]])-2000)</f>
        <v>FY2017/18</v>
      </c>
      <c r="B937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7" s="162" t="str">
        <f>Table4_1[[#This Row],[Licensee]]&amp;" "&amp;Table4_1[[#This Row],[Licence]]</f>
        <v>Horizon Power EIRL2</v>
      </c>
      <c r="D937" s="162" t="str">
        <f t="shared" si="14"/>
        <v>FY2017/18_NQR14b_Horizon Power EIRL2</v>
      </c>
      <c r="E937" s="164">
        <f>IF(ISNUMBER(Table4_1[[#This Row],[Value]]),Table4_1[[#This Row],[Value]],IF(ISNUMBER(Table4_1[[#This Row],[$ Value]]),Table4_1[[#This Row],[$ Value]],Table4_1[[#This Row],[% Value]]))</f>
        <v>0</v>
      </c>
      <c r="G937" s="238">
        <v>43281</v>
      </c>
      <c r="H937">
        <v>4</v>
      </c>
      <c r="I937" t="s">
        <v>188</v>
      </c>
      <c r="J937" t="s">
        <v>195</v>
      </c>
      <c r="K937" t="s">
        <v>299</v>
      </c>
      <c r="L937" t="s">
        <v>306</v>
      </c>
      <c r="M937" t="s">
        <v>47</v>
      </c>
      <c r="N937" t="s">
        <v>307</v>
      </c>
      <c r="O937" t="s">
        <v>59</v>
      </c>
      <c r="P937"/>
      <c r="Q937"/>
      <c r="R937"/>
      <c r="S937" t="s">
        <v>929</v>
      </c>
    </row>
    <row r="938" spans="1:19" hidden="1" x14ac:dyDescent="0.2">
      <c r="A938" s="162" t="str">
        <f>"FY"&amp;(YEAR(Table4_1[[#This Row],[Date]])-1)&amp;"/"&amp;(YEAR(Table4_1[[#This Row],[Date]])-2000)</f>
        <v>FY2018/19</v>
      </c>
      <c r="B938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8" s="162" t="str">
        <f>Table4_1[[#This Row],[Licensee]]&amp;" "&amp;Table4_1[[#This Row],[Licence]]</f>
        <v>Horizon Power EIRL2</v>
      </c>
      <c r="D938" s="162" t="str">
        <f t="shared" si="14"/>
        <v>FY2018/19_NQR14b_Horizon Power EIRL2</v>
      </c>
      <c r="E938" s="164">
        <f>IF(ISNUMBER(Table4_1[[#This Row],[Value]]),Table4_1[[#This Row],[Value]],IF(ISNUMBER(Table4_1[[#This Row],[$ Value]]),Table4_1[[#This Row],[$ Value]],Table4_1[[#This Row],[% Value]]))</f>
        <v>0</v>
      </c>
      <c r="G938" s="238">
        <v>43646</v>
      </c>
      <c r="H938">
        <v>4</v>
      </c>
      <c r="I938" t="s">
        <v>188</v>
      </c>
      <c r="J938" t="s">
        <v>195</v>
      </c>
      <c r="K938" t="s">
        <v>299</v>
      </c>
      <c r="L938" t="s">
        <v>306</v>
      </c>
      <c r="M938" t="s">
        <v>47</v>
      </c>
      <c r="N938" t="s">
        <v>307</v>
      </c>
      <c r="O938" t="s">
        <v>59</v>
      </c>
      <c r="P938"/>
      <c r="Q938"/>
      <c r="R938"/>
      <c r="S938" t="s">
        <v>929</v>
      </c>
    </row>
    <row r="939" spans="1:19" hidden="1" x14ac:dyDescent="0.2">
      <c r="A939" s="162" t="str">
        <f>"FY"&amp;(YEAR(Table4_1[[#This Row],[Date]])-1)&amp;"/"&amp;(YEAR(Table4_1[[#This Row],[Date]])-2000)</f>
        <v>FY2019/20</v>
      </c>
      <c r="B939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39" s="162" t="str">
        <f>Table4_1[[#This Row],[Licensee]]&amp;" "&amp;Table4_1[[#This Row],[Licence]]</f>
        <v>Horizon Power EIRL2</v>
      </c>
      <c r="D939" s="162" t="str">
        <f t="shared" si="14"/>
        <v>FY2019/20_NQR14b_Horizon Power EIRL2</v>
      </c>
      <c r="E939" s="164">
        <f>IF(ISNUMBER(Table4_1[[#This Row],[Value]]),Table4_1[[#This Row],[Value]],IF(ISNUMBER(Table4_1[[#This Row],[$ Value]]),Table4_1[[#This Row],[$ Value]],Table4_1[[#This Row],[% Value]]))</f>
        <v>0</v>
      </c>
      <c r="G939" s="238">
        <v>44012</v>
      </c>
      <c r="H939">
        <v>4</v>
      </c>
      <c r="I939" t="s">
        <v>188</v>
      </c>
      <c r="J939" t="s">
        <v>195</v>
      </c>
      <c r="K939" t="s">
        <v>299</v>
      </c>
      <c r="L939" t="s">
        <v>306</v>
      </c>
      <c r="M939" t="s">
        <v>47</v>
      </c>
      <c r="N939" t="s">
        <v>307</v>
      </c>
      <c r="O939" t="s">
        <v>59</v>
      </c>
      <c r="P939"/>
      <c r="Q939"/>
      <c r="R939"/>
      <c r="S939" t="s">
        <v>929</v>
      </c>
    </row>
    <row r="940" spans="1:19" hidden="1" x14ac:dyDescent="0.2">
      <c r="A940" s="162" t="str">
        <f>"FY"&amp;(YEAR(Table4_1[[#This Row],[Date]])-1)&amp;"/"&amp;(YEAR(Table4_1[[#This Row],[Date]])-2000)</f>
        <v>FY2020/21</v>
      </c>
      <c r="B940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0" s="162" t="str">
        <f>Table4_1[[#This Row],[Licensee]]&amp;" "&amp;Table4_1[[#This Row],[Licence]]</f>
        <v>Horizon Power EIRL2</v>
      </c>
      <c r="D940" s="162" t="str">
        <f t="shared" si="14"/>
        <v>FY2020/21_NQR14b_Horizon Power EIRL2</v>
      </c>
      <c r="E940" s="164">
        <f>IF(ISNUMBER(Table4_1[[#This Row],[Value]]),Table4_1[[#This Row],[Value]],IF(ISNUMBER(Table4_1[[#This Row],[$ Value]]),Table4_1[[#This Row],[$ Value]],Table4_1[[#This Row],[% Value]]))</f>
        <v>0</v>
      </c>
      <c r="G940" s="238">
        <v>44377</v>
      </c>
      <c r="H940">
        <v>4</v>
      </c>
      <c r="I940" t="s">
        <v>188</v>
      </c>
      <c r="J940" t="s">
        <v>195</v>
      </c>
      <c r="K940" t="s">
        <v>299</v>
      </c>
      <c r="L940" t="s">
        <v>306</v>
      </c>
      <c r="M940" t="s">
        <v>47</v>
      </c>
      <c r="N940" t="s">
        <v>307</v>
      </c>
      <c r="O940" t="s">
        <v>59</v>
      </c>
      <c r="P940"/>
      <c r="Q940"/>
      <c r="R940"/>
      <c r="S940" t="s">
        <v>929</v>
      </c>
    </row>
    <row r="941" spans="1:19" hidden="1" x14ac:dyDescent="0.2">
      <c r="A941" s="162" t="str">
        <f>"FY"&amp;(YEAR(Table4_1[[#This Row],[Date]])-1)&amp;"/"&amp;(YEAR(Table4_1[[#This Row],[Date]])-2000)</f>
        <v>FY2021/22</v>
      </c>
      <c r="B941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1" s="162" t="str">
        <f>Table4_1[[#This Row],[Licensee]]&amp;" "&amp;Table4_1[[#This Row],[Licence]]</f>
        <v>Horizon Power EIRL2</v>
      </c>
      <c r="D941" s="162" t="str">
        <f t="shared" si="14"/>
        <v>FY2021/22_NQR14b_Horizon Power EIRL2</v>
      </c>
      <c r="E941" s="164">
        <f>IF(ISNUMBER(Table4_1[[#This Row],[Value]]),Table4_1[[#This Row],[Value]],IF(ISNUMBER(Table4_1[[#This Row],[$ Value]]),Table4_1[[#This Row],[$ Value]],Table4_1[[#This Row],[% Value]]))</f>
        <v>0</v>
      </c>
      <c r="G941" s="238">
        <v>44742</v>
      </c>
      <c r="H941">
        <v>4</v>
      </c>
      <c r="I941" t="s">
        <v>188</v>
      </c>
      <c r="J941" t="s">
        <v>195</v>
      </c>
      <c r="K941" t="s">
        <v>299</v>
      </c>
      <c r="L941" t="s">
        <v>306</v>
      </c>
      <c r="M941" t="s">
        <v>47</v>
      </c>
      <c r="N941" t="s">
        <v>307</v>
      </c>
      <c r="O941" t="s">
        <v>59</v>
      </c>
      <c r="P941"/>
      <c r="Q941"/>
      <c r="R941"/>
      <c r="S941" t="s">
        <v>929</v>
      </c>
    </row>
    <row r="942" spans="1:19" hidden="1" x14ac:dyDescent="0.2">
      <c r="A942" s="162" t="str">
        <f>"FY"&amp;(YEAR(Table4_1[[#This Row],[Date]])-1)&amp;"/"&amp;(YEAR(Table4_1[[#This Row],[Date]])-2000)</f>
        <v>FY2022/23</v>
      </c>
      <c r="B942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2" s="162" t="str">
        <f>Table4_1[[#This Row],[Licensee]]&amp;" "&amp;Table4_1[[#This Row],[Licence]]</f>
        <v>Horizon Power EIRL2</v>
      </c>
      <c r="D942" s="162" t="str">
        <f t="shared" si="14"/>
        <v>FY2022/23_NQR14b_Horizon Power EIRL2</v>
      </c>
      <c r="E942" s="164">
        <f>IF(ISNUMBER(Table4_1[[#This Row],[Value]]),Table4_1[[#This Row],[Value]],IF(ISNUMBER(Table4_1[[#This Row],[$ Value]]),Table4_1[[#This Row],[$ Value]],Table4_1[[#This Row],[% Value]]))</f>
        <v>0</v>
      </c>
      <c r="G942" s="238">
        <v>45107</v>
      </c>
      <c r="H942">
        <v>4</v>
      </c>
      <c r="I942" t="s">
        <v>188</v>
      </c>
      <c r="J942" t="s">
        <v>195</v>
      </c>
      <c r="K942" t="s">
        <v>299</v>
      </c>
      <c r="L942" t="s">
        <v>306</v>
      </c>
      <c r="M942" t="s">
        <v>47</v>
      </c>
      <c r="N942" t="s">
        <v>307</v>
      </c>
      <c r="O942" t="s">
        <v>59</v>
      </c>
      <c r="P942"/>
      <c r="Q942"/>
      <c r="R942"/>
      <c r="S942" t="s">
        <v>929</v>
      </c>
    </row>
    <row r="943" spans="1:19" hidden="1" x14ac:dyDescent="0.2">
      <c r="A943" s="162" t="str">
        <f>"FY"&amp;(YEAR(Table4_1[[#This Row],[Date]])-1)&amp;"/"&amp;(YEAR(Table4_1[[#This Row],[Date]])-2000)</f>
        <v>FY2023/24</v>
      </c>
      <c r="B943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3" s="162" t="str">
        <f>Table4_1[[#This Row],[Licensee]]&amp;" "&amp;Table4_1[[#This Row],[Licence]]</f>
        <v>Horizon Power EIRL2</v>
      </c>
      <c r="D943" s="162" t="str">
        <f t="shared" si="14"/>
        <v>FY2023/24_NQR14b_Horizon Power EIRL2</v>
      </c>
      <c r="E943" s="164">
        <f>IF(ISNUMBER(Table4_1[[#This Row],[Value]]),Table4_1[[#This Row],[Value]],IF(ISNUMBER(Table4_1[[#This Row],[$ Value]]),Table4_1[[#This Row],[$ Value]],Table4_1[[#This Row],[% Value]]))</f>
        <v>0</v>
      </c>
      <c r="G943" s="238">
        <v>45473</v>
      </c>
      <c r="H943">
        <v>4</v>
      </c>
      <c r="I943" t="s">
        <v>188</v>
      </c>
      <c r="J943" t="s">
        <v>195</v>
      </c>
      <c r="K943" t="s">
        <v>299</v>
      </c>
      <c r="L943" t="s">
        <v>306</v>
      </c>
      <c r="M943" t="s">
        <v>47</v>
      </c>
      <c r="N943" t="s">
        <v>307</v>
      </c>
      <c r="O943" t="s">
        <v>59</v>
      </c>
      <c r="P943">
        <v>0</v>
      </c>
      <c r="Q943"/>
      <c r="R943"/>
      <c r="S943" t="s">
        <v>929</v>
      </c>
    </row>
    <row r="944" spans="1:19" x14ac:dyDescent="0.2">
      <c r="A944" s="162" t="str">
        <f>"FY"&amp;(YEAR(Table4_1[[#This Row],[Date]])-1)&amp;"/"&amp;(YEAR(Table4_1[[#This Row],[Date]])-2000)</f>
        <v>FY2024/25</v>
      </c>
      <c r="B944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944" s="162" t="str">
        <f>Table4_1[[#This Row],[Licensee]]&amp;" "&amp;Table4_1[[#This Row],[Licence]]</f>
        <v>Horizon Power EIRL2</v>
      </c>
      <c r="D944" s="162" t="str">
        <f t="shared" si="14"/>
        <v>FY2024/25_NQR14b_Horizon Power EIRL2</v>
      </c>
      <c r="E944" s="164">
        <f>IF(ISNUMBER(Table4_1[[#This Row],[Value]]),Table4_1[[#This Row],[Value]],IF(ISNUMBER(Table4_1[[#This Row],[$ Value]]),Table4_1[[#This Row],[$ Value]],Table4_1[[#This Row],[% Value]]))</f>
        <v>0</v>
      </c>
      <c r="G944" s="238">
        <v>45838</v>
      </c>
      <c r="H944">
        <v>4</v>
      </c>
      <c r="I944" t="s">
        <v>188</v>
      </c>
      <c r="J944" t="s">
        <v>195</v>
      </c>
      <c r="K944" t="s">
        <v>299</v>
      </c>
      <c r="L944" t="s">
        <v>306</v>
      </c>
      <c r="M944" t="s">
        <v>47</v>
      </c>
      <c r="N944" t="s">
        <v>307</v>
      </c>
      <c r="O944" t="s">
        <v>59</v>
      </c>
      <c r="P944">
        <v>0</v>
      </c>
      <c r="Q944"/>
      <c r="R944"/>
      <c r="S944" t="s">
        <v>929</v>
      </c>
    </row>
    <row r="945" spans="1:19" hidden="1" x14ac:dyDescent="0.2">
      <c r="A945" s="162" t="str">
        <f>"FY"&amp;(YEAR(Table4_1[[#This Row],[Date]])-1)&amp;"/"&amp;(YEAR(Table4_1[[#This Row],[Date]])-2000)</f>
        <v>FY2023/24</v>
      </c>
      <c r="B945" s="162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945" s="162" t="str">
        <f>Table4_1[[#This Row],[Licensee]]&amp;" "&amp;Table4_1[[#This Row],[Licence]]</f>
        <v>Horizon Power EIRL2</v>
      </c>
      <c r="D945" s="162" t="str">
        <f t="shared" si="14"/>
        <v>FY2023/24_NQR14bi_Horizon Power EIRL2</v>
      </c>
      <c r="E945" s="164">
        <f>IF(ISNUMBER(Table4_1[[#This Row],[Value]]),Table4_1[[#This Row],[Value]],IF(ISNUMBER(Table4_1[[#This Row],[$ Value]]),Table4_1[[#This Row],[$ Value]],Table4_1[[#This Row],[% Value]]))</f>
        <v>0</v>
      </c>
      <c r="G945" s="238">
        <v>45473</v>
      </c>
      <c r="H945">
        <v>4</v>
      </c>
      <c r="I945" t="s">
        <v>188</v>
      </c>
      <c r="J945" t="s">
        <v>195</v>
      </c>
      <c r="K945" t="s">
        <v>299</v>
      </c>
      <c r="L945" t="s">
        <v>329</v>
      </c>
      <c r="M945" t="s">
        <v>47</v>
      </c>
      <c r="N945" t="s">
        <v>330</v>
      </c>
      <c r="O945" t="s">
        <v>59</v>
      </c>
      <c r="P945"/>
      <c r="Q945"/>
      <c r="R945"/>
      <c r="S945" t="s">
        <v>929</v>
      </c>
    </row>
    <row r="946" spans="1:19" x14ac:dyDescent="0.2">
      <c r="A946" s="162" t="str">
        <f>"FY"&amp;(YEAR(Table4_1[[#This Row],[Date]])-1)&amp;"/"&amp;(YEAR(Table4_1[[#This Row],[Date]])-2000)</f>
        <v>FY2024/25</v>
      </c>
      <c r="B946" s="162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946" s="162" t="str">
        <f>Table4_1[[#This Row],[Licensee]]&amp;" "&amp;Table4_1[[#This Row],[Licence]]</f>
        <v>Horizon Power EIRL2</v>
      </c>
      <c r="D946" s="162" t="str">
        <f t="shared" si="14"/>
        <v>FY2024/25_NQR14bi_Horizon Power EIRL2</v>
      </c>
      <c r="E946" s="164">
        <f>IF(ISNUMBER(Table4_1[[#This Row],[Value]]),Table4_1[[#This Row],[Value]],IF(ISNUMBER(Table4_1[[#This Row],[$ Value]]),Table4_1[[#This Row],[$ Value]],Table4_1[[#This Row],[% Value]]))</f>
        <v>0</v>
      </c>
      <c r="G946" s="238">
        <v>45838</v>
      </c>
      <c r="H946">
        <v>4</v>
      </c>
      <c r="I946" t="s">
        <v>188</v>
      </c>
      <c r="J946" t="s">
        <v>195</v>
      </c>
      <c r="K946" t="s">
        <v>299</v>
      </c>
      <c r="L946" t="s">
        <v>329</v>
      </c>
      <c r="M946" t="s">
        <v>47</v>
      </c>
      <c r="N946" t="s">
        <v>330</v>
      </c>
      <c r="O946" t="s">
        <v>59</v>
      </c>
      <c r="P946"/>
      <c r="Q946"/>
      <c r="R946"/>
      <c r="S946" t="s">
        <v>929</v>
      </c>
    </row>
    <row r="947" spans="1:19" hidden="1" x14ac:dyDescent="0.2">
      <c r="A947" s="162" t="str">
        <f>"FY"&amp;(YEAR(Table4_1[[#This Row],[Date]])-1)&amp;"/"&amp;(YEAR(Table4_1[[#This Row],[Date]])-2000)</f>
        <v>FY2023/24</v>
      </c>
      <c r="B947" s="162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947" s="162" t="str">
        <f>Table4_1[[#This Row],[Licensee]]&amp;" "&amp;Table4_1[[#This Row],[Licence]]</f>
        <v>Horizon Power EIRL2</v>
      </c>
      <c r="D947" s="162" t="str">
        <f t="shared" si="14"/>
        <v>FY2023/24_NQR14bii_Horizon Power EIRL2</v>
      </c>
      <c r="E947" s="164">
        <f>IF(ISNUMBER(Table4_1[[#This Row],[Value]]),Table4_1[[#This Row],[Value]],IF(ISNUMBER(Table4_1[[#This Row],[$ Value]]),Table4_1[[#This Row],[$ Value]],Table4_1[[#This Row],[% Value]]))</f>
        <v>0</v>
      </c>
      <c r="G947" s="238">
        <v>45473</v>
      </c>
      <c r="H947">
        <v>4</v>
      </c>
      <c r="I947" t="s">
        <v>188</v>
      </c>
      <c r="J947" t="s">
        <v>195</v>
      </c>
      <c r="K947" t="s">
        <v>299</v>
      </c>
      <c r="L947" t="s">
        <v>331</v>
      </c>
      <c r="M947" t="s">
        <v>47</v>
      </c>
      <c r="N947" t="s">
        <v>330</v>
      </c>
      <c r="O947" t="s">
        <v>59</v>
      </c>
      <c r="P947"/>
      <c r="Q947"/>
      <c r="R947"/>
      <c r="S947" t="s">
        <v>929</v>
      </c>
    </row>
    <row r="948" spans="1:19" x14ac:dyDescent="0.2">
      <c r="A948" s="162" t="str">
        <f>"FY"&amp;(YEAR(Table4_1[[#This Row],[Date]])-1)&amp;"/"&amp;(YEAR(Table4_1[[#This Row],[Date]])-2000)</f>
        <v>FY2024/25</v>
      </c>
      <c r="B948" s="162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948" s="162" t="str">
        <f>Table4_1[[#This Row],[Licensee]]&amp;" "&amp;Table4_1[[#This Row],[Licence]]</f>
        <v>Horizon Power EIRL2</v>
      </c>
      <c r="D948" s="162" t="str">
        <f t="shared" si="14"/>
        <v>FY2024/25_NQR14bii_Horizon Power EIRL2</v>
      </c>
      <c r="E948" s="164">
        <f>IF(ISNUMBER(Table4_1[[#This Row],[Value]]),Table4_1[[#This Row],[Value]],IF(ISNUMBER(Table4_1[[#This Row],[$ Value]]),Table4_1[[#This Row],[$ Value]],Table4_1[[#This Row],[% Value]]))</f>
        <v>0</v>
      </c>
      <c r="G948" s="238">
        <v>45838</v>
      </c>
      <c r="H948">
        <v>4</v>
      </c>
      <c r="I948" t="s">
        <v>188</v>
      </c>
      <c r="J948" t="s">
        <v>195</v>
      </c>
      <c r="K948" t="s">
        <v>299</v>
      </c>
      <c r="L948" t="s">
        <v>331</v>
      </c>
      <c r="M948" t="s">
        <v>47</v>
      </c>
      <c r="N948" t="s">
        <v>330</v>
      </c>
      <c r="O948" t="s">
        <v>59</v>
      </c>
      <c r="P948"/>
      <c r="Q948"/>
      <c r="R948"/>
      <c r="S948" t="s">
        <v>929</v>
      </c>
    </row>
    <row r="949" spans="1:19" hidden="1" x14ac:dyDescent="0.2">
      <c r="A949" s="162" t="str">
        <f>"FY"&amp;(YEAR(Table4_1[[#This Row],[Date]])-1)&amp;"/"&amp;(YEAR(Table4_1[[#This Row],[Date]])-2000)</f>
        <v>FY2023/24</v>
      </c>
      <c r="B949" s="162" t="str">
        <f>VLOOKUP(Table4_1[[#This Row],[Energy]]&amp;Table4_1[[#This Row],[Indicator category]]&amp;Table4_1[[#This Row],[Indicator subcategory]]&amp;Table4_1[[#This Row],[Indicator]]&amp;Table4_1[[#This Row],[ID]],newID,2,FALSE)</f>
        <v>NQR14biii</v>
      </c>
      <c r="C949" s="162" t="str">
        <f>Table4_1[[#This Row],[Licensee]]&amp;" "&amp;Table4_1[[#This Row],[Licence]]</f>
        <v>Horizon Power EIRL2</v>
      </c>
      <c r="D949" s="162" t="str">
        <f t="shared" si="14"/>
        <v>FY2023/24_NQR14biii_Horizon Power EIRL2</v>
      </c>
      <c r="E949" s="164">
        <f>IF(ISNUMBER(Table4_1[[#This Row],[Value]]),Table4_1[[#This Row],[Value]],IF(ISNUMBER(Table4_1[[#This Row],[$ Value]]),Table4_1[[#This Row],[$ Value]],Table4_1[[#This Row],[% Value]]))</f>
        <v>0</v>
      </c>
      <c r="G949" s="238">
        <v>45473</v>
      </c>
      <c r="H949">
        <v>4</v>
      </c>
      <c r="I949" t="s">
        <v>188</v>
      </c>
      <c r="J949" t="s">
        <v>195</v>
      </c>
      <c r="K949" t="s">
        <v>299</v>
      </c>
      <c r="L949" t="s">
        <v>332</v>
      </c>
      <c r="M949" t="s">
        <v>47</v>
      </c>
      <c r="N949" t="s">
        <v>333</v>
      </c>
      <c r="O949" t="s">
        <v>59</v>
      </c>
      <c r="P949"/>
      <c r="Q949"/>
      <c r="R949"/>
      <c r="S949" t="s">
        <v>929</v>
      </c>
    </row>
    <row r="950" spans="1:19" x14ac:dyDescent="0.2">
      <c r="A950" s="162" t="str">
        <f>"FY"&amp;(YEAR(Table4_1[[#This Row],[Date]])-1)&amp;"/"&amp;(YEAR(Table4_1[[#This Row],[Date]])-2000)</f>
        <v>FY2024/25</v>
      </c>
      <c r="B950" s="162" t="str">
        <f>VLOOKUP(Table4_1[[#This Row],[Energy]]&amp;Table4_1[[#This Row],[Indicator category]]&amp;Table4_1[[#This Row],[Indicator subcategory]]&amp;Table4_1[[#This Row],[Indicator]]&amp;Table4_1[[#This Row],[ID]],newID,2,FALSE)</f>
        <v>NQR14biii</v>
      </c>
      <c r="C950" s="162" t="str">
        <f>Table4_1[[#This Row],[Licensee]]&amp;" "&amp;Table4_1[[#This Row],[Licence]]</f>
        <v>Horizon Power EIRL2</v>
      </c>
      <c r="D950" s="162" t="str">
        <f t="shared" si="14"/>
        <v>FY2024/25_NQR14biii_Horizon Power EIRL2</v>
      </c>
      <c r="E950" s="164">
        <f>IF(ISNUMBER(Table4_1[[#This Row],[Value]]),Table4_1[[#This Row],[Value]],IF(ISNUMBER(Table4_1[[#This Row],[$ Value]]),Table4_1[[#This Row],[$ Value]],Table4_1[[#This Row],[% Value]]))</f>
        <v>0</v>
      </c>
      <c r="G950" s="238">
        <v>45838</v>
      </c>
      <c r="H950">
        <v>4</v>
      </c>
      <c r="I950" t="s">
        <v>188</v>
      </c>
      <c r="J950" t="s">
        <v>195</v>
      </c>
      <c r="K950" t="s">
        <v>299</v>
      </c>
      <c r="L950" t="s">
        <v>332</v>
      </c>
      <c r="M950" t="s">
        <v>47</v>
      </c>
      <c r="N950" t="s">
        <v>333</v>
      </c>
      <c r="O950" t="s">
        <v>59</v>
      </c>
      <c r="P950"/>
      <c r="Q950"/>
      <c r="R950"/>
      <c r="S950" t="s">
        <v>929</v>
      </c>
    </row>
    <row r="951" spans="1:19" hidden="1" x14ac:dyDescent="0.2">
      <c r="A951" s="162" t="str">
        <f>"FY"&amp;(YEAR(Table4_1[[#This Row],[Date]])-1)&amp;"/"&amp;(YEAR(Table4_1[[#This Row],[Date]])-2000)</f>
        <v>FY2023/24</v>
      </c>
      <c r="B951" s="162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951" s="162" t="str">
        <f>Table4_1[[#This Row],[Licensee]]&amp;" "&amp;Table4_1[[#This Row],[Licence]]</f>
        <v>Horizon Power EIRL2</v>
      </c>
      <c r="D951" s="162" t="str">
        <f t="shared" si="14"/>
        <v>FY2023/24_NQR14biv_Horizon Power EIRL2</v>
      </c>
      <c r="E951" s="164">
        <f>IF(ISNUMBER(Table4_1[[#This Row],[Value]]),Table4_1[[#This Row],[Value]],IF(ISNUMBER(Table4_1[[#This Row],[$ Value]]),Table4_1[[#This Row],[$ Value]],Table4_1[[#This Row],[% Value]]))</f>
        <v>0</v>
      </c>
      <c r="G951" s="238">
        <v>45473</v>
      </c>
      <c r="H951">
        <v>4</v>
      </c>
      <c r="I951" t="s">
        <v>188</v>
      </c>
      <c r="J951" t="s">
        <v>195</v>
      </c>
      <c r="K951" t="s">
        <v>299</v>
      </c>
      <c r="L951" t="s">
        <v>334</v>
      </c>
      <c r="M951" t="s">
        <v>47</v>
      </c>
      <c r="N951" t="s">
        <v>333</v>
      </c>
      <c r="O951" t="s">
        <v>59</v>
      </c>
      <c r="P951"/>
      <c r="Q951"/>
      <c r="R951"/>
      <c r="S951" t="s">
        <v>929</v>
      </c>
    </row>
    <row r="952" spans="1:19" x14ac:dyDescent="0.2">
      <c r="A952" s="162" t="str">
        <f>"FY"&amp;(YEAR(Table4_1[[#This Row],[Date]])-1)&amp;"/"&amp;(YEAR(Table4_1[[#This Row],[Date]])-2000)</f>
        <v>FY2024/25</v>
      </c>
      <c r="B952" s="162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952" s="162" t="str">
        <f>Table4_1[[#This Row],[Licensee]]&amp;" "&amp;Table4_1[[#This Row],[Licence]]</f>
        <v>Horizon Power EIRL2</v>
      </c>
      <c r="D952" s="162" t="str">
        <f t="shared" si="14"/>
        <v>FY2024/25_NQR14biv_Horizon Power EIRL2</v>
      </c>
      <c r="E952" s="164">
        <f>IF(ISNUMBER(Table4_1[[#This Row],[Value]]),Table4_1[[#This Row],[Value]],IF(ISNUMBER(Table4_1[[#This Row],[$ Value]]),Table4_1[[#This Row],[$ Value]],Table4_1[[#This Row],[% Value]]))</f>
        <v>0</v>
      </c>
      <c r="G952" s="238">
        <v>45838</v>
      </c>
      <c r="H952">
        <v>4</v>
      </c>
      <c r="I952" t="s">
        <v>188</v>
      </c>
      <c r="J952" t="s">
        <v>195</v>
      </c>
      <c r="K952" t="s">
        <v>299</v>
      </c>
      <c r="L952" t="s">
        <v>334</v>
      </c>
      <c r="M952" t="s">
        <v>47</v>
      </c>
      <c r="N952" t="s">
        <v>333</v>
      </c>
      <c r="O952" t="s">
        <v>59</v>
      </c>
      <c r="P952"/>
      <c r="Q952"/>
      <c r="R952"/>
      <c r="S952" t="s">
        <v>929</v>
      </c>
    </row>
    <row r="953" spans="1:19" hidden="1" x14ac:dyDescent="0.2">
      <c r="A953" s="162" t="str">
        <f>"FY"&amp;(YEAR(Table4_1[[#This Row],[Date]])-1)&amp;"/"&amp;(YEAR(Table4_1[[#This Row],[Date]])-2000)</f>
        <v>FY2023/24</v>
      </c>
      <c r="B953" s="162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953" s="162" t="str">
        <f>Table4_1[[#This Row],[Licensee]]&amp;" "&amp;Table4_1[[#This Row],[Licence]]</f>
        <v>Horizon Power EIRL2</v>
      </c>
      <c r="D953" s="162" t="str">
        <f t="shared" si="14"/>
        <v>FY2023/24_NQR14bv_Horizon Power EIRL2</v>
      </c>
      <c r="E953" s="164">
        <f>IF(ISNUMBER(Table4_1[[#This Row],[Value]]),Table4_1[[#This Row],[Value]],IF(ISNUMBER(Table4_1[[#This Row],[$ Value]]),Table4_1[[#This Row],[$ Value]],Table4_1[[#This Row],[% Value]]))</f>
        <v>0</v>
      </c>
      <c r="G953" s="238">
        <v>45473</v>
      </c>
      <c r="H953">
        <v>4</v>
      </c>
      <c r="I953" t="s">
        <v>188</v>
      </c>
      <c r="J953" t="s">
        <v>195</v>
      </c>
      <c r="K953" t="s">
        <v>299</v>
      </c>
      <c r="L953" t="s">
        <v>335</v>
      </c>
      <c r="M953" t="s">
        <v>47</v>
      </c>
      <c r="N953" t="s">
        <v>333</v>
      </c>
      <c r="O953" t="s">
        <v>59</v>
      </c>
      <c r="P953"/>
      <c r="Q953"/>
      <c r="R953"/>
      <c r="S953" t="s">
        <v>929</v>
      </c>
    </row>
    <row r="954" spans="1:19" x14ac:dyDescent="0.2">
      <c r="A954" s="162" t="str">
        <f>"FY"&amp;(YEAR(Table4_1[[#This Row],[Date]])-1)&amp;"/"&amp;(YEAR(Table4_1[[#This Row],[Date]])-2000)</f>
        <v>FY2024/25</v>
      </c>
      <c r="B954" s="162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954" s="162" t="str">
        <f>Table4_1[[#This Row],[Licensee]]&amp;" "&amp;Table4_1[[#This Row],[Licence]]</f>
        <v>Horizon Power EIRL2</v>
      </c>
      <c r="D954" s="162" t="str">
        <f t="shared" si="14"/>
        <v>FY2024/25_NQR14bv_Horizon Power EIRL2</v>
      </c>
      <c r="E954" s="164">
        <f>IF(ISNUMBER(Table4_1[[#This Row],[Value]]),Table4_1[[#This Row],[Value]],IF(ISNUMBER(Table4_1[[#This Row],[$ Value]]),Table4_1[[#This Row],[$ Value]],Table4_1[[#This Row],[% Value]]))</f>
        <v>0</v>
      </c>
      <c r="G954" s="238">
        <v>45838</v>
      </c>
      <c r="H954">
        <v>4</v>
      </c>
      <c r="I954" t="s">
        <v>188</v>
      </c>
      <c r="J954" t="s">
        <v>195</v>
      </c>
      <c r="K954" t="s">
        <v>299</v>
      </c>
      <c r="L954" t="s">
        <v>335</v>
      </c>
      <c r="M954" t="s">
        <v>47</v>
      </c>
      <c r="N954" t="s">
        <v>333</v>
      </c>
      <c r="O954" t="s">
        <v>59</v>
      </c>
      <c r="P954"/>
      <c r="Q954"/>
      <c r="R954"/>
      <c r="S954" t="s">
        <v>929</v>
      </c>
    </row>
    <row r="955" spans="1:19" hidden="1" x14ac:dyDescent="0.2">
      <c r="A955" s="162" t="str">
        <f>"FY"&amp;(YEAR(Table4_1[[#This Row],[Date]])-1)&amp;"/"&amp;(YEAR(Table4_1[[#This Row],[Date]])-2000)</f>
        <v>FY2013/14</v>
      </c>
      <c r="B955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5" s="162" t="str">
        <f>Table4_1[[#This Row],[Licensee]]&amp;" "&amp;Table4_1[[#This Row],[Licence]]</f>
        <v>Horizon Power EIRL2</v>
      </c>
      <c r="D955" s="162" t="str">
        <f t="shared" si="14"/>
        <v>FY2013/14_NQR14c_Horizon Power EIRL2</v>
      </c>
      <c r="E955" s="164">
        <f>IF(ISNUMBER(Table4_1[[#This Row],[Value]]),Table4_1[[#This Row],[Value]],IF(ISNUMBER(Table4_1[[#This Row],[$ Value]]),Table4_1[[#This Row],[$ Value]],Table4_1[[#This Row],[% Value]]))</f>
        <v>0</v>
      </c>
      <c r="G955" s="238">
        <v>41820</v>
      </c>
      <c r="H955">
        <v>4</v>
      </c>
      <c r="I955" t="s">
        <v>188</v>
      </c>
      <c r="J955" t="s">
        <v>195</v>
      </c>
      <c r="K955" t="s">
        <v>299</v>
      </c>
      <c r="L955" t="s">
        <v>306</v>
      </c>
      <c r="M955" t="s">
        <v>48</v>
      </c>
      <c r="N955" t="s">
        <v>307</v>
      </c>
      <c r="O955" t="s">
        <v>59</v>
      </c>
      <c r="P955"/>
      <c r="Q955"/>
      <c r="R955"/>
      <c r="S955" t="s">
        <v>929</v>
      </c>
    </row>
    <row r="956" spans="1:19" hidden="1" x14ac:dyDescent="0.2">
      <c r="A956" s="162" t="str">
        <f>"FY"&amp;(YEAR(Table4_1[[#This Row],[Date]])-1)&amp;"/"&amp;(YEAR(Table4_1[[#This Row],[Date]])-2000)</f>
        <v>FY2014/15</v>
      </c>
      <c r="B956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6" s="162" t="str">
        <f>Table4_1[[#This Row],[Licensee]]&amp;" "&amp;Table4_1[[#This Row],[Licence]]</f>
        <v>Horizon Power EIRL2</v>
      </c>
      <c r="D956" s="162" t="str">
        <f t="shared" si="14"/>
        <v>FY2014/15_NQR14c_Horizon Power EIRL2</v>
      </c>
      <c r="E956" s="164">
        <f>IF(ISNUMBER(Table4_1[[#This Row],[Value]]),Table4_1[[#This Row],[Value]],IF(ISNUMBER(Table4_1[[#This Row],[$ Value]]),Table4_1[[#This Row],[$ Value]],Table4_1[[#This Row],[% Value]]))</f>
        <v>0</v>
      </c>
      <c r="G956" s="238">
        <v>42185</v>
      </c>
      <c r="H956">
        <v>4</v>
      </c>
      <c r="I956" t="s">
        <v>188</v>
      </c>
      <c r="J956" t="s">
        <v>195</v>
      </c>
      <c r="K956" t="s">
        <v>299</v>
      </c>
      <c r="L956" t="s">
        <v>306</v>
      </c>
      <c r="M956" t="s">
        <v>48</v>
      </c>
      <c r="N956" t="s">
        <v>307</v>
      </c>
      <c r="O956" t="s">
        <v>59</v>
      </c>
      <c r="P956"/>
      <c r="Q956"/>
      <c r="R956"/>
      <c r="S956" t="s">
        <v>929</v>
      </c>
    </row>
    <row r="957" spans="1:19" hidden="1" x14ac:dyDescent="0.2">
      <c r="A957" s="162" t="str">
        <f>"FY"&amp;(YEAR(Table4_1[[#This Row],[Date]])-1)&amp;"/"&amp;(YEAR(Table4_1[[#This Row],[Date]])-2000)</f>
        <v>FY2015/16</v>
      </c>
      <c r="B957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7" s="162" t="str">
        <f>Table4_1[[#This Row],[Licensee]]&amp;" "&amp;Table4_1[[#This Row],[Licence]]</f>
        <v>Horizon Power EIRL2</v>
      </c>
      <c r="D957" s="162" t="str">
        <f t="shared" si="14"/>
        <v>FY2015/16_NQR14c_Horizon Power EIRL2</v>
      </c>
      <c r="E957" s="164">
        <f>IF(ISNUMBER(Table4_1[[#This Row],[Value]]),Table4_1[[#This Row],[Value]],IF(ISNUMBER(Table4_1[[#This Row],[$ Value]]),Table4_1[[#This Row],[$ Value]],Table4_1[[#This Row],[% Value]]))</f>
        <v>0</v>
      </c>
      <c r="G957" s="238">
        <v>42551</v>
      </c>
      <c r="H957">
        <v>4</v>
      </c>
      <c r="I957" t="s">
        <v>188</v>
      </c>
      <c r="J957" t="s">
        <v>195</v>
      </c>
      <c r="K957" t="s">
        <v>299</v>
      </c>
      <c r="L957" t="s">
        <v>306</v>
      </c>
      <c r="M957" t="s">
        <v>48</v>
      </c>
      <c r="N957" t="s">
        <v>307</v>
      </c>
      <c r="O957" t="s">
        <v>59</v>
      </c>
      <c r="P957"/>
      <c r="Q957"/>
      <c r="R957"/>
      <c r="S957" t="s">
        <v>929</v>
      </c>
    </row>
    <row r="958" spans="1:19" hidden="1" x14ac:dyDescent="0.2">
      <c r="A958" s="162" t="str">
        <f>"FY"&amp;(YEAR(Table4_1[[#This Row],[Date]])-1)&amp;"/"&amp;(YEAR(Table4_1[[#This Row],[Date]])-2000)</f>
        <v>FY2016/17</v>
      </c>
      <c r="B958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8" s="162" t="str">
        <f>Table4_1[[#This Row],[Licensee]]&amp;" "&amp;Table4_1[[#This Row],[Licence]]</f>
        <v>Horizon Power EIRL2</v>
      </c>
      <c r="D958" s="162" t="str">
        <f t="shared" si="14"/>
        <v>FY2016/17_NQR14c_Horizon Power EIRL2</v>
      </c>
      <c r="E958" s="164">
        <f>IF(ISNUMBER(Table4_1[[#This Row],[Value]]),Table4_1[[#This Row],[Value]],IF(ISNUMBER(Table4_1[[#This Row],[$ Value]]),Table4_1[[#This Row],[$ Value]],Table4_1[[#This Row],[% Value]]))</f>
        <v>0</v>
      </c>
      <c r="G958" s="238">
        <v>42916</v>
      </c>
      <c r="H958">
        <v>4</v>
      </c>
      <c r="I958" t="s">
        <v>188</v>
      </c>
      <c r="J958" t="s">
        <v>195</v>
      </c>
      <c r="K958" t="s">
        <v>299</v>
      </c>
      <c r="L958" t="s">
        <v>306</v>
      </c>
      <c r="M958" t="s">
        <v>48</v>
      </c>
      <c r="N958" t="s">
        <v>307</v>
      </c>
      <c r="O958" t="s">
        <v>59</v>
      </c>
      <c r="P958"/>
      <c r="Q958"/>
      <c r="R958"/>
      <c r="S958" t="s">
        <v>929</v>
      </c>
    </row>
    <row r="959" spans="1:19" hidden="1" x14ac:dyDescent="0.2">
      <c r="A959" s="162" t="str">
        <f>"FY"&amp;(YEAR(Table4_1[[#This Row],[Date]])-1)&amp;"/"&amp;(YEAR(Table4_1[[#This Row],[Date]])-2000)</f>
        <v>FY2017/18</v>
      </c>
      <c r="B959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59" s="162" t="str">
        <f>Table4_1[[#This Row],[Licensee]]&amp;" "&amp;Table4_1[[#This Row],[Licence]]</f>
        <v>Horizon Power EIRL2</v>
      </c>
      <c r="D959" s="162" t="str">
        <f t="shared" si="14"/>
        <v>FY2017/18_NQR14c_Horizon Power EIRL2</v>
      </c>
      <c r="E959" s="164">
        <f>IF(ISNUMBER(Table4_1[[#This Row],[Value]]),Table4_1[[#This Row],[Value]],IF(ISNUMBER(Table4_1[[#This Row],[$ Value]]),Table4_1[[#This Row],[$ Value]],Table4_1[[#This Row],[% Value]]))</f>
        <v>0</v>
      </c>
      <c r="G959" s="238">
        <v>43281</v>
      </c>
      <c r="H959">
        <v>4</v>
      </c>
      <c r="I959" t="s">
        <v>188</v>
      </c>
      <c r="J959" t="s">
        <v>195</v>
      </c>
      <c r="K959" t="s">
        <v>299</v>
      </c>
      <c r="L959" t="s">
        <v>306</v>
      </c>
      <c r="M959" t="s">
        <v>48</v>
      </c>
      <c r="N959" t="s">
        <v>307</v>
      </c>
      <c r="O959" t="s">
        <v>59</v>
      </c>
      <c r="P959"/>
      <c r="Q959"/>
      <c r="R959"/>
      <c r="S959" t="s">
        <v>929</v>
      </c>
    </row>
    <row r="960" spans="1:19" hidden="1" x14ac:dyDescent="0.2">
      <c r="A960" s="162" t="str">
        <f>"FY"&amp;(YEAR(Table4_1[[#This Row],[Date]])-1)&amp;"/"&amp;(YEAR(Table4_1[[#This Row],[Date]])-2000)</f>
        <v>FY2018/19</v>
      </c>
      <c r="B960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0" s="162" t="str">
        <f>Table4_1[[#This Row],[Licensee]]&amp;" "&amp;Table4_1[[#This Row],[Licence]]</f>
        <v>Horizon Power EIRL2</v>
      </c>
      <c r="D960" s="162" t="str">
        <f t="shared" si="14"/>
        <v>FY2018/19_NQR14c_Horizon Power EIRL2</v>
      </c>
      <c r="E960" s="164">
        <f>IF(ISNUMBER(Table4_1[[#This Row],[Value]]),Table4_1[[#This Row],[Value]],IF(ISNUMBER(Table4_1[[#This Row],[$ Value]]),Table4_1[[#This Row],[$ Value]],Table4_1[[#This Row],[% Value]]))</f>
        <v>0</v>
      </c>
      <c r="G960" s="238">
        <v>43646</v>
      </c>
      <c r="H960">
        <v>4</v>
      </c>
      <c r="I960" t="s">
        <v>188</v>
      </c>
      <c r="J960" t="s">
        <v>195</v>
      </c>
      <c r="K960" t="s">
        <v>299</v>
      </c>
      <c r="L960" t="s">
        <v>306</v>
      </c>
      <c r="M960" t="s">
        <v>48</v>
      </c>
      <c r="N960" t="s">
        <v>307</v>
      </c>
      <c r="O960" t="s">
        <v>59</v>
      </c>
      <c r="P960"/>
      <c r="Q960"/>
      <c r="R960"/>
      <c r="S960" t="s">
        <v>929</v>
      </c>
    </row>
    <row r="961" spans="1:19" hidden="1" x14ac:dyDescent="0.2">
      <c r="A961" s="162" t="str">
        <f>"FY"&amp;(YEAR(Table4_1[[#This Row],[Date]])-1)&amp;"/"&amp;(YEAR(Table4_1[[#This Row],[Date]])-2000)</f>
        <v>FY2019/20</v>
      </c>
      <c r="B961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1" s="162" t="str">
        <f>Table4_1[[#This Row],[Licensee]]&amp;" "&amp;Table4_1[[#This Row],[Licence]]</f>
        <v>Horizon Power EIRL2</v>
      </c>
      <c r="D961" s="162" t="str">
        <f t="shared" si="14"/>
        <v>FY2019/20_NQR14c_Horizon Power EIRL2</v>
      </c>
      <c r="E961" s="164">
        <f>IF(ISNUMBER(Table4_1[[#This Row],[Value]]),Table4_1[[#This Row],[Value]],IF(ISNUMBER(Table4_1[[#This Row],[$ Value]]),Table4_1[[#This Row],[$ Value]],Table4_1[[#This Row],[% Value]]))</f>
        <v>183.1</v>
      </c>
      <c r="G961" s="238">
        <v>44012</v>
      </c>
      <c r="H961">
        <v>4</v>
      </c>
      <c r="I961" t="s">
        <v>188</v>
      </c>
      <c r="J961" t="s">
        <v>195</v>
      </c>
      <c r="K961" t="s">
        <v>299</v>
      </c>
      <c r="L961" t="s">
        <v>306</v>
      </c>
      <c r="M961" t="s">
        <v>48</v>
      </c>
      <c r="N961" t="s">
        <v>307</v>
      </c>
      <c r="O961" t="s">
        <v>59</v>
      </c>
      <c r="P961">
        <v>183.1</v>
      </c>
      <c r="Q961"/>
      <c r="R961"/>
      <c r="S961" t="s">
        <v>929</v>
      </c>
    </row>
    <row r="962" spans="1:19" hidden="1" x14ac:dyDescent="0.2">
      <c r="A962" s="162" t="str">
        <f>"FY"&amp;(YEAR(Table4_1[[#This Row],[Date]])-1)&amp;"/"&amp;(YEAR(Table4_1[[#This Row],[Date]])-2000)</f>
        <v>FY2020/21</v>
      </c>
      <c r="B962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2" s="162" t="str">
        <f>Table4_1[[#This Row],[Licensee]]&amp;" "&amp;Table4_1[[#This Row],[Licence]]</f>
        <v>Horizon Power EIRL2</v>
      </c>
      <c r="D962" s="162" t="str">
        <f t="shared" si="14"/>
        <v>FY2020/21_NQR14c_Horizon Power EIRL2</v>
      </c>
      <c r="E962" s="164">
        <f>IF(ISNUMBER(Table4_1[[#This Row],[Value]]),Table4_1[[#This Row],[Value]],IF(ISNUMBER(Table4_1[[#This Row],[$ Value]]),Table4_1[[#This Row],[$ Value]],Table4_1[[#This Row],[% Value]]))</f>
        <v>130.80000000000001</v>
      </c>
      <c r="G962" s="238">
        <v>44377</v>
      </c>
      <c r="H962">
        <v>4</v>
      </c>
      <c r="I962" t="s">
        <v>188</v>
      </c>
      <c r="J962" t="s">
        <v>195</v>
      </c>
      <c r="K962" t="s">
        <v>299</v>
      </c>
      <c r="L962" t="s">
        <v>306</v>
      </c>
      <c r="M962" t="s">
        <v>48</v>
      </c>
      <c r="N962" t="s">
        <v>307</v>
      </c>
      <c r="O962" t="s">
        <v>59</v>
      </c>
      <c r="P962">
        <v>130.80000000000001</v>
      </c>
      <c r="Q962"/>
      <c r="R962"/>
      <c r="S962" t="s">
        <v>929</v>
      </c>
    </row>
    <row r="963" spans="1:19" hidden="1" x14ac:dyDescent="0.2">
      <c r="A963" s="162" t="str">
        <f>"FY"&amp;(YEAR(Table4_1[[#This Row],[Date]])-1)&amp;"/"&amp;(YEAR(Table4_1[[#This Row],[Date]])-2000)</f>
        <v>FY2021/22</v>
      </c>
      <c r="B963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3" s="162" t="str">
        <f>Table4_1[[#This Row],[Licensee]]&amp;" "&amp;Table4_1[[#This Row],[Licence]]</f>
        <v>Horizon Power EIRL2</v>
      </c>
      <c r="D963" s="162" t="str">
        <f t="shared" ref="D963:D1026" si="15">A963&amp;"_"&amp;B963&amp;"_"&amp;C963</f>
        <v>FY2021/22_NQR14c_Horizon Power EIRL2</v>
      </c>
      <c r="E963" s="164">
        <f>IF(ISNUMBER(Table4_1[[#This Row],[Value]]),Table4_1[[#This Row],[Value]],IF(ISNUMBER(Table4_1[[#This Row],[$ Value]]),Table4_1[[#This Row],[$ Value]],Table4_1[[#This Row],[% Value]]))</f>
        <v>140.30000000000001</v>
      </c>
      <c r="G963" s="238">
        <v>44742</v>
      </c>
      <c r="H963">
        <v>4</v>
      </c>
      <c r="I963" t="s">
        <v>188</v>
      </c>
      <c r="J963" t="s">
        <v>195</v>
      </c>
      <c r="K963" t="s">
        <v>299</v>
      </c>
      <c r="L963" t="s">
        <v>306</v>
      </c>
      <c r="M963" t="s">
        <v>48</v>
      </c>
      <c r="N963" t="s">
        <v>307</v>
      </c>
      <c r="O963" t="s">
        <v>59</v>
      </c>
      <c r="P963">
        <v>140.30000000000001</v>
      </c>
      <c r="Q963"/>
      <c r="R963"/>
      <c r="S963" t="s">
        <v>929</v>
      </c>
    </row>
    <row r="964" spans="1:19" hidden="1" x14ac:dyDescent="0.2">
      <c r="A964" s="162" t="str">
        <f>"FY"&amp;(YEAR(Table4_1[[#This Row],[Date]])-1)&amp;"/"&amp;(YEAR(Table4_1[[#This Row],[Date]])-2000)</f>
        <v>FY2022/23</v>
      </c>
      <c r="B964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4" s="162" t="str">
        <f>Table4_1[[#This Row],[Licensee]]&amp;" "&amp;Table4_1[[#This Row],[Licence]]</f>
        <v>Horizon Power EIRL2</v>
      </c>
      <c r="D964" s="162" t="str">
        <f t="shared" si="15"/>
        <v>FY2022/23_NQR14c_Horizon Power EIRL2</v>
      </c>
      <c r="E964" s="164">
        <f>IF(ISNUMBER(Table4_1[[#This Row],[Value]]),Table4_1[[#This Row],[Value]],IF(ISNUMBER(Table4_1[[#This Row],[$ Value]]),Table4_1[[#This Row],[$ Value]],Table4_1[[#This Row],[% Value]]))</f>
        <v>160.69999999999999</v>
      </c>
      <c r="G964" s="238">
        <v>45107</v>
      </c>
      <c r="H964">
        <v>4</v>
      </c>
      <c r="I964" t="s">
        <v>188</v>
      </c>
      <c r="J964" t="s">
        <v>195</v>
      </c>
      <c r="K964" t="s">
        <v>299</v>
      </c>
      <c r="L964" t="s">
        <v>306</v>
      </c>
      <c r="M964" t="s">
        <v>48</v>
      </c>
      <c r="N964" t="s">
        <v>307</v>
      </c>
      <c r="O964" t="s">
        <v>59</v>
      </c>
      <c r="P964">
        <v>160.69999999999999</v>
      </c>
      <c r="Q964"/>
      <c r="R964"/>
      <c r="S964" t="s">
        <v>929</v>
      </c>
    </row>
    <row r="965" spans="1:19" hidden="1" x14ac:dyDescent="0.2">
      <c r="A965" s="162" t="str">
        <f>"FY"&amp;(YEAR(Table4_1[[#This Row],[Date]])-1)&amp;"/"&amp;(YEAR(Table4_1[[#This Row],[Date]])-2000)</f>
        <v>FY2023/24</v>
      </c>
      <c r="B965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5" s="162" t="str">
        <f>Table4_1[[#This Row],[Licensee]]&amp;" "&amp;Table4_1[[#This Row],[Licence]]</f>
        <v>Horizon Power EIRL2</v>
      </c>
      <c r="D965" s="162" t="str">
        <f t="shared" si="15"/>
        <v>FY2023/24_NQR14c_Horizon Power EIRL2</v>
      </c>
      <c r="E965" s="164">
        <f>IF(ISNUMBER(Table4_1[[#This Row],[Value]]),Table4_1[[#This Row],[Value]],IF(ISNUMBER(Table4_1[[#This Row],[$ Value]]),Table4_1[[#This Row],[$ Value]],Table4_1[[#This Row],[% Value]]))</f>
        <v>23.595385220000001</v>
      </c>
      <c r="G965" s="238">
        <v>45473</v>
      </c>
      <c r="H965">
        <v>4</v>
      </c>
      <c r="I965" t="s">
        <v>188</v>
      </c>
      <c r="J965" t="s">
        <v>195</v>
      </c>
      <c r="K965" t="s">
        <v>299</v>
      </c>
      <c r="L965" t="s">
        <v>306</v>
      </c>
      <c r="M965" t="s">
        <v>48</v>
      </c>
      <c r="N965" t="s">
        <v>307</v>
      </c>
      <c r="O965" t="s">
        <v>59</v>
      </c>
      <c r="P965">
        <v>23.595385220000001</v>
      </c>
      <c r="Q965"/>
      <c r="R965"/>
      <c r="S965" t="s">
        <v>929</v>
      </c>
    </row>
    <row r="966" spans="1:19" x14ac:dyDescent="0.2">
      <c r="A966" s="162" t="str">
        <f>"FY"&amp;(YEAR(Table4_1[[#This Row],[Date]])-1)&amp;"/"&amp;(YEAR(Table4_1[[#This Row],[Date]])-2000)</f>
        <v>FY2024/25</v>
      </c>
      <c r="B966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966" s="162" t="str">
        <f>Table4_1[[#This Row],[Licensee]]&amp;" "&amp;Table4_1[[#This Row],[Licence]]</f>
        <v>Horizon Power EIRL2</v>
      </c>
      <c r="D966" s="162" t="str">
        <f t="shared" si="15"/>
        <v>FY2024/25_NQR14c_Horizon Power EIRL2</v>
      </c>
      <c r="E966" s="164">
        <f>IF(ISNUMBER(Table4_1[[#This Row],[Value]]),Table4_1[[#This Row],[Value]],IF(ISNUMBER(Table4_1[[#This Row],[$ Value]]),Table4_1[[#This Row],[$ Value]],Table4_1[[#This Row],[% Value]]))</f>
        <v>21.835450309999999</v>
      </c>
      <c r="G966" s="238">
        <v>45838</v>
      </c>
      <c r="H966">
        <v>4</v>
      </c>
      <c r="I966" t="s">
        <v>188</v>
      </c>
      <c r="J966" t="s">
        <v>195</v>
      </c>
      <c r="K966" t="s">
        <v>299</v>
      </c>
      <c r="L966" t="s">
        <v>306</v>
      </c>
      <c r="M966" t="s">
        <v>48</v>
      </c>
      <c r="N966" t="s">
        <v>307</v>
      </c>
      <c r="O966" t="s">
        <v>59</v>
      </c>
      <c r="P966">
        <v>21.835450309999999</v>
      </c>
      <c r="Q966"/>
      <c r="R966"/>
      <c r="S966" t="s">
        <v>929</v>
      </c>
    </row>
    <row r="967" spans="1:19" hidden="1" x14ac:dyDescent="0.2">
      <c r="A967" s="162" t="str">
        <f>"FY"&amp;(YEAR(Table4_1[[#This Row],[Date]])-1)&amp;"/"&amp;(YEAR(Table4_1[[#This Row],[Date]])-2000)</f>
        <v>FY2023/24</v>
      </c>
      <c r="B967" s="162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967" s="162" t="str">
        <f>Table4_1[[#This Row],[Licensee]]&amp;" "&amp;Table4_1[[#This Row],[Licence]]</f>
        <v>Horizon Power EIRL2</v>
      </c>
      <c r="D967" s="162" t="str">
        <f t="shared" si="15"/>
        <v>FY2023/24_NQR14ci_Horizon Power EIRL2</v>
      </c>
      <c r="E967" s="164">
        <f>IF(ISNUMBER(Table4_1[[#This Row],[Value]]),Table4_1[[#This Row],[Value]],IF(ISNUMBER(Table4_1[[#This Row],[$ Value]]),Table4_1[[#This Row],[$ Value]],Table4_1[[#This Row],[% Value]]))</f>
        <v>17.684020180000001</v>
      </c>
      <c r="G967" s="238">
        <v>45473</v>
      </c>
      <c r="H967">
        <v>4</v>
      </c>
      <c r="I967" t="s">
        <v>188</v>
      </c>
      <c r="J967" t="s">
        <v>195</v>
      </c>
      <c r="K967" t="s">
        <v>299</v>
      </c>
      <c r="L967" t="s">
        <v>329</v>
      </c>
      <c r="M967" t="s">
        <v>48</v>
      </c>
      <c r="N967" t="s">
        <v>330</v>
      </c>
      <c r="O967" t="s">
        <v>59</v>
      </c>
      <c r="P967">
        <v>17.684020180000001</v>
      </c>
      <c r="Q967"/>
      <c r="R967"/>
      <c r="S967" t="s">
        <v>929</v>
      </c>
    </row>
    <row r="968" spans="1:19" x14ac:dyDescent="0.2">
      <c r="A968" s="162" t="str">
        <f>"FY"&amp;(YEAR(Table4_1[[#This Row],[Date]])-1)&amp;"/"&amp;(YEAR(Table4_1[[#This Row],[Date]])-2000)</f>
        <v>FY2024/25</v>
      </c>
      <c r="B968" s="162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968" s="162" t="str">
        <f>Table4_1[[#This Row],[Licensee]]&amp;" "&amp;Table4_1[[#This Row],[Licence]]</f>
        <v>Horizon Power EIRL2</v>
      </c>
      <c r="D968" s="162" t="str">
        <f t="shared" si="15"/>
        <v>FY2024/25_NQR14ci_Horizon Power EIRL2</v>
      </c>
      <c r="E968" s="164">
        <f>IF(ISNUMBER(Table4_1[[#This Row],[Value]]),Table4_1[[#This Row],[Value]],IF(ISNUMBER(Table4_1[[#This Row],[$ Value]]),Table4_1[[#This Row],[$ Value]],Table4_1[[#This Row],[% Value]]))</f>
        <v>0.15757822099999999</v>
      </c>
      <c r="G968" s="238">
        <v>45838</v>
      </c>
      <c r="H968">
        <v>4</v>
      </c>
      <c r="I968" t="s">
        <v>188</v>
      </c>
      <c r="J968" t="s">
        <v>195</v>
      </c>
      <c r="K968" t="s">
        <v>299</v>
      </c>
      <c r="L968" t="s">
        <v>329</v>
      </c>
      <c r="M968" t="s">
        <v>48</v>
      </c>
      <c r="N968" t="s">
        <v>330</v>
      </c>
      <c r="O968" t="s">
        <v>59</v>
      </c>
      <c r="P968">
        <v>0.15757822099999999</v>
      </c>
      <c r="Q968"/>
      <c r="R968"/>
      <c r="S968" t="s">
        <v>929</v>
      </c>
    </row>
    <row r="969" spans="1:19" hidden="1" x14ac:dyDescent="0.2">
      <c r="A969" s="162" t="str">
        <f>"FY"&amp;(YEAR(Table4_1[[#This Row],[Date]])-1)&amp;"/"&amp;(YEAR(Table4_1[[#This Row],[Date]])-2000)</f>
        <v>FY2023/24</v>
      </c>
      <c r="B969" s="162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969" s="162" t="str">
        <f>Table4_1[[#This Row],[Licensee]]&amp;" "&amp;Table4_1[[#This Row],[Licence]]</f>
        <v>Horizon Power EIRL2</v>
      </c>
      <c r="D969" s="162" t="str">
        <f t="shared" si="15"/>
        <v>FY2023/24_NQR14cii_Horizon Power EIRL2</v>
      </c>
      <c r="E969" s="164">
        <f>IF(ISNUMBER(Table4_1[[#This Row],[Value]]),Table4_1[[#This Row],[Value]],IF(ISNUMBER(Table4_1[[#This Row],[$ Value]]),Table4_1[[#This Row],[$ Value]],Table4_1[[#This Row],[% Value]]))</f>
        <v>5.9113650450000002</v>
      </c>
      <c r="G969" s="238">
        <v>45473</v>
      </c>
      <c r="H969">
        <v>4</v>
      </c>
      <c r="I969" t="s">
        <v>188</v>
      </c>
      <c r="J969" t="s">
        <v>195</v>
      </c>
      <c r="K969" t="s">
        <v>299</v>
      </c>
      <c r="L969" t="s">
        <v>331</v>
      </c>
      <c r="M969" t="s">
        <v>48</v>
      </c>
      <c r="N969" t="s">
        <v>330</v>
      </c>
      <c r="O969" t="s">
        <v>59</v>
      </c>
      <c r="P969">
        <v>5.9113650450000002</v>
      </c>
      <c r="Q969"/>
      <c r="R969"/>
      <c r="S969" t="s">
        <v>929</v>
      </c>
    </row>
    <row r="970" spans="1:19" x14ac:dyDescent="0.2">
      <c r="A970" s="162" t="str">
        <f>"FY"&amp;(YEAR(Table4_1[[#This Row],[Date]])-1)&amp;"/"&amp;(YEAR(Table4_1[[#This Row],[Date]])-2000)</f>
        <v>FY2024/25</v>
      </c>
      <c r="B970" s="162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970" s="162" t="str">
        <f>Table4_1[[#This Row],[Licensee]]&amp;" "&amp;Table4_1[[#This Row],[Licence]]</f>
        <v>Horizon Power EIRL2</v>
      </c>
      <c r="D970" s="162" t="str">
        <f t="shared" si="15"/>
        <v>FY2024/25_NQR14cii_Horizon Power EIRL2</v>
      </c>
      <c r="E970" s="164">
        <f>IF(ISNUMBER(Table4_1[[#This Row],[Value]]),Table4_1[[#This Row],[Value]],IF(ISNUMBER(Table4_1[[#This Row],[$ Value]]),Table4_1[[#This Row],[$ Value]],Table4_1[[#This Row],[% Value]]))</f>
        <v>21.677872090000001</v>
      </c>
      <c r="G970" s="238">
        <v>45838</v>
      </c>
      <c r="H970">
        <v>4</v>
      </c>
      <c r="I970" t="s">
        <v>188</v>
      </c>
      <c r="J970" t="s">
        <v>195</v>
      </c>
      <c r="K970" t="s">
        <v>299</v>
      </c>
      <c r="L970" t="s">
        <v>331</v>
      </c>
      <c r="M970" t="s">
        <v>48</v>
      </c>
      <c r="N970" t="s">
        <v>330</v>
      </c>
      <c r="O970" t="s">
        <v>59</v>
      </c>
      <c r="P970">
        <v>21.677872090000001</v>
      </c>
      <c r="Q970"/>
      <c r="R970"/>
      <c r="S970" t="s">
        <v>929</v>
      </c>
    </row>
    <row r="971" spans="1:19" hidden="1" x14ac:dyDescent="0.2">
      <c r="A971" s="162" t="str">
        <f>"FY"&amp;(YEAR(Table4_1[[#This Row],[Date]])-1)&amp;"/"&amp;(YEAR(Table4_1[[#This Row],[Date]])-2000)</f>
        <v>FY2023/24</v>
      </c>
      <c r="B971" s="162" t="str">
        <f>VLOOKUP(Table4_1[[#This Row],[Energy]]&amp;Table4_1[[#This Row],[Indicator category]]&amp;Table4_1[[#This Row],[Indicator subcategory]]&amp;Table4_1[[#This Row],[Indicator]]&amp;Table4_1[[#This Row],[ID]],newID,2,FALSE)</f>
        <v>NQR14ciii</v>
      </c>
      <c r="C971" s="162" t="str">
        <f>Table4_1[[#This Row],[Licensee]]&amp;" "&amp;Table4_1[[#This Row],[Licence]]</f>
        <v>Horizon Power EIRL2</v>
      </c>
      <c r="D971" s="162" t="str">
        <f t="shared" si="15"/>
        <v>FY2023/24_NQR14ciii_Horizon Power EIRL2</v>
      </c>
      <c r="E971" s="164">
        <f>IF(ISNUMBER(Table4_1[[#This Row],[Value]]),Table4_1[[#This Row],[Value]],IF(ISNUMBER(Table4_1[[#This Row],[$ Value]]),Table4_1[[#This Row],[$ Value]],Table4_1[[#This Row],[% Value]]))</f>
        <v>0</v>
      </c>
      <c r="G971" s="238">
        <v>45473</v>
      </c>
      <c r="H971">
        <v>4</v>
      </c>
      <c r="I971" t="s">
        <v>188</v>
      </c>
      <c r="J971" t="s">
        <v>195</v>
      </c>
      <c r="K971" t="s">
        <v>299</v>
      </c>
      <c r="L971" t="s">
        <v>332</v>
      </c>
      <c r="M971" t="s">
        <v>48</v>
      </c>
      <c r="N971" t="s">
        <v>333</v>
      </c>
      <c r="O971" t="s">
        <v>59</v>
      </c>
      <c r="P971">
        <v>0</v>
      </c>
      <c r="Q971"/>
      <c r="R971"/>
      <c r="S971" t="s">
        <v>929</v>
      </c>
    </row>
    <row r="972" spans="1:19" x14ac:dyDescent="0.2">
      <c r="A972" s="162" t="str">
        <f>"FY"&amp;(YEAR(Table4_1[[#This Row],[Date]])-1)&amp;"/"&amp;(YEAR(Table4_1[[#This Row],[Date]])-2000)</f>
        <v>FY2024/25</v>
      </c>
      <c r="B972" s="162" t="str">
        <f>VLOOKUP(Table4_1[[#This Row],[Energy]]&amp;Table4_1[[#This Row],[Indicator category]]&amp;Table4_1[[#This Row],[Indicator subcategory]]&amp;Table4_1[[#This Row],[Indicator]]&amp;Table4_1[[#This Row],[ID]],newID,2,FALSE)</f>
        <v>NQR14ciii</v>
      </c>
      <c r="C972" s="162" t="str">
        <f>Table4_1[[#This Row],[Licensee]]&amp;" "&amp;Table4_1[[#This Row],[Licence]]</f>
        <v>Horizon Power EIRL2</v>
      </c>
      <c r="D972" s="162" t="str">
        <f t="shared" si="15"/>
        <v>FY2024/25_NQR14ciii_Horizon Power EIRL2</v>
      </c>
      <c r="E972" s="164">
        <f>IF(ISNUMBER(Table4_1[[#This Row],[Value]]),Table4_1[[#This Row],[Value]],IF(ISNUMBER(Table4_1[[#This Row],[$ Value]]),Table4_1[[#This Row],[$ Value]],Table4_1[[#This Row],[% Value]]))</f>
        <v>0</v>
      </c>
      <c r="G972" s="238">
        <v>45838</v>
      </c>
      <c r="H972">
        <v>4</v>
      </c>
      <c r="I972" t="s">
        <v>188</v>
      </c>
      <c r="J972" t="s">
        <v>195</v>
      </c>
      <c r="K972" t="s">
        <v>299</v>
      </c>
      <c r="L972" t="s">
        <v>332</v>
      </c>
      <c r="M972" t="s">
        <v>48</v>
      </c>
      <c r="N972" t="s">
        <v>333</v>
      </c>
      <c r="O972" t="s">
        <v>59</v>
      </c>
      <c r="P972">
        <v>0</v>
      </c>
      <c r="Q972"/>
      <c r="R972"/>
      <c r="S972" t="s">
        <v>929</v>
      </c>
    </row>
    <row r="973" spans="1:19" hidden="1" x14ac:dyDescent="0.2">
      <c r="A973" s="162" t="str">
        <f>"FY"&amp;(YEAR(Table4_1[[#This Row],[Date]])-1)&amp;"/"&amp;(YEAR(Table4_1[[#This Row],[Date]])-2000)</f>
        <v>FY2023/24</v>
      </c>
      <c r="B973" s="162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973" s="162" t="str">
        <f>Table4_1[[#This Row],[Licensee]]&amp;" "&amp;Table4_1[[#This Row],[Licence]]</f>
        <v>Horizon Power EIRL2</v>
      </c>
      <c r="D973" s="162" t="str">
        <f t="shared" si="15"/>
        <v>FY2023/24_NQR14civ_Horizon Power EIRL2</v>
      </c>
      <c r="E973" s="164">
        <f>IF(ISNUMBER(Table4_1[[#This Row],[Value]]),Table4_1[[#This Row],[Value]],IF(ISNUMBER(Table4_1[[#This Row],[$ Value]]),Table4_1[[#This Row],[$ Value]],Table4_1[[#This Row],[% Value]]))</f>
        <v>3.1539966000000002</v>
      </c>
      <c r="G973" s="238">
        <v>45473</v>
      </c>
      <c r="H973">
        <v>4</v>
      </c>
      <c r="I973" t="s">
        <v>188</v>
      </c>
      <c r="J973" t="s">
        <v>195</v>
      </c>
      <c r="K973" t="s">
        <v>299</v>
      </c>
      <c r="L973" t="s">
        <v>334</v>
      </c>
      <c r="M973" t="s">
        <v>48</v>
      </c>
      <c r="N973" t="s">
        <v>333</v>
      </c>
      <c r="O973" t="s">
        <v>59</v>
      </c>
      <c r="P973">
        <v>3.1539966000000002</v>
      </c>
      <c r="Q973"/>
      <c r="R973"/>
      <c r="S973" t="s">
        <v>929</v>
      </c>
    </row>
    <row r="974" spans="1:19" x14ac:dyDescent="0.2">
      <c r="A974" s="162" t="str">
        <f>"FY"&amp;(YEAR(Table4_1[[#This Row],[Date]])-1)&amp;"/"&amp;(YEAR(Table4_1[[#This Row],[Date]])-2000)</f>
        <v>FY2024/25</v>
      </c>
      <c r="B974" s="162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974" s="162" t="str">
        <f>Table4_1[[#This Row],[Licensee]]&amp;" "&amp;Table4_1[[#This Row],[Licence]]</f>
        <v>Horizon Power EIRL2</v>
      </c>
      <c r="D974" s="162" t="str">
        <f t="shared" si="15"/>
        <v>FY2024/25_NQR14civ_Horizon Power EIRL2</v>
      </c>
      <c r="E974" s="164">
        <f>IF(ISNUMBER(Table4_1[[#This Row],[Value]]),Table4_1[[#This Row],[Value]],IF(ISNUMBER(Table4_1[[#This Row],[$ Value]]),Table4_1[[#This Row],[$ Value]],Table4_1[[#This Row],[% Value]]))</f>
        <v>0</v>
      </c>
      <c r="G974" s="238">
        <v>45838</v>
      </c>
      <c r="H974">
        <v>4</v>
      </c>
      <c r="I974" t="s">
        <v>188</v>
      </c>
      <c r="J974" t="s">
        <v>195</v>
      </c>
      <c r="K974" t="s">
        <v>299</v>
      </c>
      <c r="L974" t="s">
        <v>334</v>
      </c>
      <c r="M974" t="s">
        <v>48</v>
      </c>
      <c r="N974" t="s">
        <v>333</v>
      </c>
      <c r="O974" t="s">
        <v>59</v>
      </c>
      <c r="P974">
        <v>0</v>
      </c>
      <c r="Q974"/>
      <c r="R974"/>
      <c r="S974" t="s">
        <v>929</v>
      </c>
    </row>
    <row r="975" spans="1:19" hidden="1" x14ac:dyDescent="0.2">
      <c r="A975" s="162" t="str">
        <f>"FY"&amp;(YEAR(Table4_1[[#This Row],[Date]])-1)&amp;"/"&amp;(YEAR(Table4_1[[#This Row],[Date]])-2000)</f>
        <v>FY2023/24</v>
      </c>
      <c r="B975" s="162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975" s="162" t="str">
        <f>Table4_1[[#This Row],[Licensee]]&amp;" "&amp;Table4_1[[#This Row],[Licence]]</f>
        <v>Horizon Power EIRL2</v>
      </c>
      <c r="D975" s="162" t="str">
        <f t="shared" si="15"/>
        <v>FY2023/24_NQR14cv_Horizon Power EIRL2</v>
      </c>
      <c r="E975" s="164">
        <f>IF(ISNUMBER(Table4_1[[#This Row],[Value]]),Table4_1[[#This Row],[Value]],IF(ISNUMBER(Table4_1[[#This Row],[$ Value]]),Table4_1[[#This Row],[$ Value]],Table4_1[[#This Row],[% Value]]))</f>
        <v>20.441388620000001</v>
      </c>
      <c r="G975" s="238">
        <v>45473</v>
      </c>
      <c r="H975">
        <v>4</v>
      </c>
      <c r="I975" t="s">
        <v>188</v>
      </c>
      <c r="J975" t="s">
        <v>195</v>
      </c>
      <c r="K975" t="s">
        <v>299</v>
      </c>
      <c r="L975" t="s">
        <v>335</v>
      </c>
      <c r="M975" t="s">
        <v>48</v>
      </c>
      <c r="N975" t="s">
        <v>333</v>
      </c>
      <c r="O975" t="s">
        <v>59</v>
      </c>
      <c r="P975">
        <v>20.441388620000001</v>
      </c>
      <c r="Q975"/>
      <c r="R975"/>
      <c r="S975" t="s">
        <v>929</v>
      </c>
    </row>
    <row r="976" spans="1:19" x14ac:dyDescent="0.2">
      <c r="A976" s="162" t="str">
        <f>"FY"&amp;(YEAR(Table4_1[[#This Row],[Date]])-1)&amp;"/"&amp;(YEAR(Table4_1[[#This Row],[Date]])-2000)</f>
        <v>FY2024/25</v>
      </c>
      <c r="B976" s="162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976" s="162" t="str">
        <f>Table4_1[[#This Row],[Licensee]]&amp;" "&amp;Table4_1[[#This Row],[Licence]]</f>
        <v>Horizon Power EIRL2</v>
      </c>
      <c r="D976" s="162" t="str">
        <f t="shared" si="15"/>
        <v>FY2024/25_NQR14cv_Horizon Power EIRL2</v>
      </c>
      <c r="E976" s="164">
        <f>IF(ISNUMBER(Table4_1[[#This Row],[Value]]),Table4_1[[#This Row],[Value]],IF(ISNUMBER(Table4_1[[#This Row],[$ Value]]),Table4_1[[#This Row],[$ Value]],Table4_1[[#This Row],[% Value]]))</f>
        <v>21.835450309999999</v>
      </c>
      <c r="G976" s="238">
        <v>45838</v>
      </c>
      <c r="H976">
        <v>4</v>
      </c>
      <c r="I976" t="s">
        <v>188</v>
      </c>
      <c r="J976" t="s">
        <v>195</v>
      </c>
      <c r="K976" t="s">
        <v>299</v>
      </c>
      <c r="L976" t="s">
        <v>335</v>
      </c>
      <c r="M976" t="s">
        <v>48</v>
      </c>
      <c r="N976" t="s">
        <v>333</v>
      </c>
      <c r="O976" t="s">
        <v>59</v>
      </c>
      <c r="P976">
        <v>21.835450309999999</v>
      </c>
      <c r="Q976"/>
      <c r="R976"/>
      <c r="S976" t="s">
        <v>929</v>
      </c>
    </row>
    <row r="977" spans="1:19" hidden="1" x14ac:dyDescent="0.2">
      <c r="A977" s="162" t="str">
        <f>"FY"&amp;(YEAR(Table4_1[[#This Row],[Date]])-1)&amp;"/"&amp;(YEAR(Table4_1[[#This Row],[Date]])-2000)</f>
        <v>FY2013/14</v>
      </c>
      <c r="B977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77" s="162" t="str">
        <f>Table4_1[[#This Row],[Licensee]]&amp;" "&amp;Table4_1[[#This Row],[Licence]]</f>
        <v>Horizon Power EIRL2</v>
      </c>
      <c r="D977" s="162" t="str">
        <f t="shared" si="15"/>
        <v>FY2013/14_NQR14d_Horizon Power EIRL2</v>
      </c>
      <c r="E977" s="164">
        <f>IF(ISNUMBER(Table4_1[[#This Row],[Value]]),Table4_1[[#This Row],[Value]],IF(ISNUMBER(Table4_1[[#This Row],[$ Value]]),Table4_1[[#This Row],[$ Value]],Table4_1[[#This Row],[% Value]]))</f>
        <v>0</v>
      </c>
      <c r="G977" s="238">
        <v>41820</v>
      </c>
      <c r="H977">
        <v>4</v>
      </c>
      <c r="I977" t="s">
        <v>188</v>
      </c>
      <c r="J977" t="s">
        <v>195</v>
      </c>
      <c r="K977" t="s">
        <v>299</v>
      </c>
      <c r="L977" t="s">
        <v>306</v>
      </c>
      <c r="M977" t="s">
        <v>49</v>
      </c>
      <c r="N977" t="s">
        <v>307</v>
      </c>
      <c r="O977" t="s">
        <v>59</v>
      </c>
      <c r="P977"/>
      <c r="Q977"/>
      <c r="R977"/>
      <c r="S977" t="s">
        <v>929</v>
      </c>
    </row>
    <row r="978" spans="1:19" hidden="1" x14ac:dyDescent="0.2">
      <c r="A978" s="162" t="str">
        <f>"FY"&amp;(YEAR(Table4_1[[#This Row],[Date]])-1)&amp;"/"&amp;(YEAR(Table4_1[[#This Row],[Date]])-2000)</f>
        <v>FY2014/15</v>
      </c>
      <c r="B978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78" s="162" t="str">
        <f>Table4_1[[#This Row],[Licensee]]&amp;" "&amp;Table4_1[[#This Row],[Licence]]</f>
        <v>Horizon Power EIRL2</v>
      </c>
      <c r="D978" s="162" t="str">
        <f t="shared" si="15"/>
        <v>FY2014/15_NQR14d_Horizon Power EIRL2</v>
      </c>
      <c r="E978" s="164">
        <f>IF(ISNUMBER(Table4_1[[#This Row],[Value]]),Table4_1[[#This Row],[Value]],IF(ISNUMBER(Table4_1[[#This Row],[$ Value]]),Table4_1[[#This Row],[$ Value]],Table4_1[[#This Row],[% Value]]))</f>
        <v>0</v>
      </c>
      <c r="G978" s="238">
        <v>42185</v>
      </c>
      <c r="H978">
        <v>4</v>
      </c>
      <c r="I978" t="s">
        <v>188</v>
      </c>
      <c r="J978" t="s">
        <v>195</v>
      </c>
      <c r="K978" t="s">
        <v>299</v>
      </c>
      <c r="L978" t="s">
        <v>306</v>
      </c>
      <c r="M978" t="s">
        <v>49</v>
      </c>
      <c r="N978" t="s">
        <v>307</v>
      </c>
      <c r="O978" t="s">
        <v>59</v>
      </c>
      <c r="P978"/>
      <c r="Q978"/>
      <c r="R978"/>
      <c r="S978" t="s">
        <v>929</v>
      </c>
    </row>
    <row r="979" spans="1:19" hidden="1" x14ac:dyDescent="0.2">
      <c r="A979" s="162" t="str">
        <f>"FY"&amp;(YEAR(Table4_1[[#This Row],[Date]])-1)&amp;"/"&amp;(YEAR(Table4_1[[#This Row],[Date]])-2000)</f>
        <v>FY2015/16</v>
      </c>
      <c r="B979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79" s="162" t="str">
        <f>Table4_1[[#This Row],[Licensee]]&amp;" "&amp;Table4_1[[#This Row],[Licence]]</f>
        <v>Horizon Power EIRL2</v>
      </c>
      <c r="D979" s="162" t="str">
        <f t="shared" si="15"/>
        <v>FY2015/16_NQR14d_Horizon Power EIRL2</v>
      </c>
      <c r="E979" s="164">
        <f>IF(ISNUMBER(Table4_1[[#This Row],[Value]]),Table4_1[[#This Row],[Value]],IF(ISNUMBER(Table4_1[[#This Row],[$ Value]]),Table4_1[[#This Row],[$ Value]],Table4_1[[#This Row],[% Value]]))</f>
        <v>0</v>
      </c>
      <c r="G979" s="238">
        <v>42551</v>
      </c>
      <c r="H979">
        <v>4</v>
      </c>
      <c r="I979" t="s">
        <v>188</v>
      </c>
      <c r="J979" t="s">
        <v>195</v>
      </c>
      <c r="K979" t="s">
        <v>299</v>
      </c>
      <c r="L979" t="s">
        <v>306</v>
      </c>
      <c r="M979" t="s">
        <v>49</v>
      </c>
      <c r="N979" t="s">
        <v>307</v>
      </c>
      <c r="O979" t="s">
        <v>59</v>
      </c>
      <c r="P979"/>
      <c r="Q979"/>
      <c r="R979"/>
      <c r="S979" t="s">
        <v>929</v>
      </c>
    </row>
    <row r="980" spans="1:19" hidden="1" x14ac:dyDescent="0.2">
      <c r="A980" s="162" t="str">
        <f>"FY"&amp;(YEAR(Table4_1[[#This Row],[Date]])-1)&amp;"/"&amp;(YEAR(Table4_1[[#This Row],[Date]])-2000)</f>
        <v>FY2016/17</v>
      </c>
      <c r="B980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0" s="162" t="str">
        <f>Table4_1[[#This Row],[Licensee]]&amp;" "&amp;Table4_1[[#This Row],[Licence]]</f>
        <v>Horizon Power EIRL2</v>
      </c>
      <c r="D980" s="162" t="str">
        <f t="shared" si="15"/>
        <v>FY2016/17_NQR14d_Horizon Power EIRL2</v>
      </c>
      <c r="E980" s="164">
        <f>IF(ISNUMBER(Table4_1[[#This Row],[Value]]),Table4_1[[#This Row],[Value]],IF(ISNUMBER(Table4_1[[#This Row],[$ Value]]),Table4_1[[#This Row],[$ Value]],Table4_1[[#This Row],[% Value]]))</f>
        <v>0</v>
      </c>
      <c r="G980" s="238">
        <v>42916</v>
      </c>
      <c r="H980">
        <v>4</v>
      </c>
      <c r="I980" t="s">
        <v>188</v>
      </c>
      <c r="J980" t="s">
        <v>195</v>
      </c>
      <c r="K980" t="s">
        <v>299</v>
      </c>
      <c r="L980" t="s">
        <v>306</v>
      </c>
      <c r="M980" t="s">
        <v>49</v>
      </c>
      <c r="N980" t="s">
        <v>307</v>
      </c>
      <c r="O980" t="s">
        <v>59</v>
      </c>
      <c r="P980"/>
      <c r="Q980"/>
      <c r="R980"/>
      <c r="S980" t="s">
        <v>929</v>
      </c>
    </row>
    <row r="981" spans="1:19" hidden="1" x14ac:dyDescent="0.2">
      <c r="A981" s="162" t="str">
        <f>"FY"&amp;(YEAR(Table4_1[[#This Row],[Date]])-1)&amp;"/"&amp;(YEAR(Table4_1[[#This Row],[Date]])-2000)</f>
        <v>FY2017/18</v>
      </c>
      <c r="B981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1" s="162" t="str">
        <f>Table4_1[[#This Row],[Licensee]]&amp;" "&amp;Table4_1[[#This Row],[Licence]]</f>
        <v>Horizon Power EIRL2</v>
      </c>
      <c r="D981" s="162" t="str">
        <f t="shared" si="15"/>
        <v>FY2017/18_NQR14d_Horizon Power EIRL2</v>
      </c>
      <c r="E981" s="164">
        <f>IF(ISNUMBER(Table4_1[[#This Row],[Value]]),Table4_1[[#This Row],[Value]],IF(ISNUMBER(Table4_1[[#This Row],[$ Value]]),Table4_1[[#This Row],[$ Value]],Table4_1[[#This Row],[% Value]]))</f>
        <v>0</v>
      </c>
      <c r="G981" s="238">
        <v>43281</v>
      </c>
      <c r="H981">
        <v>4</v>
      </c>
      <c r="I981" t="s">
        <v>188</v>
      </c>
      <c r="J981" t="s">
        <v>195</v>
      </c>
      <c r="K981" t="s">
        <v>299</v>
      </c>
      <c r="L981" t="s">
        <v>306</v>
      </c>
      <c r="M981" t="s">
        <v>49</v>
      </c>
      <c r="N981" t="s">
        <v>307</v>
      </c>
      <c r="O981" t="s">
        <v>59</v>
      </c>
      <c r="P981"/>
      <c r="Q981"/>
      <c r="R981"/>
      <c r="S981" t="s">
        <v>929</v>
      </c>
    </row>
    <row r="982" spans="1:19" hidden="1" x14ac:dyDescent="0.2">
      <c r="A982" s="162" t="str">
        <f>"FY"&amp;(YEAR(Table4_1[[#This Row],[Date]])-1)&amp;"/"&amp;(YEAR(Table4_1[[#This Row],[Date]])-2000)</f>
        <v>FY2018/19</v>
      </c>
      <c r="B982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2" s="162" t="str">
        <f>Table4_1[[#This Row],[Licensee]]&amp;" "&amp;Table4_1[[#This Row],[Licence]]</f>
        <v>Horizon Power EIRL2</v>
      </c>
      <c r="D982" s="162" t="str">
        <f t="shared" si="15"/>
        <v>FY2018/19_NQR14d_Horizon Power EIRL2</v>
      </c>
      <c r="E982" s="164">
        <f>IF(ISNUMBER(Table4_1[[#This Row],[Value]]),Table4_1[[#This Row],[Value]],IF(ISNUMBER(Table4_1[[#This Row],[$ Value]]),Table4_1[[#This Row],[$ Value]],Table4_1[[#This Row],[% Value]]))</f>
        <v>0</v>
      </c>
      <c r="G982" s="238">
        <v>43646</v>
      </c>
      <c r="H982">
        <v>4</v>
      </c>
      <c r="I982" t="s">
        <v>188</v>
      </c>
      <c r="J982" t="s">
        <v>195</v>
      </c>
      <c r="K982" t="s">
        <v>299</v>
      </c>
      <c r="L982" t="s">
        <v>306</v>
      </c>
      <c r="M982" t="s">
        <v>49</v>
      </c>
      <c r="N982" t="s">
        <v>307</v>
      </c>
      <c r="O982" t="s">
        <v>59</v>
      </c>
      <c r="P982"/>
      <c r="Q982"/>
      <c r="R982"/>
      <c r="S982" t="s">
        <v>929</v>
      </c>
    </row>
    <row r="983" spans="1:19" hidden="1" x14ac:dyDescent="0.2">
      <c r="A983" s="162" t="str">
        <f>"FY"&amp;(YEAR(Table4_1[[#This Row],[Date]])-1)&amp;"/"&amp;(YEAR(Table4_1[[#This Row],[Date]])-2000)</f>
        <v>FY2019/20</v>
      </c>
      <c r="B983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3" s="162" t="str">
        <f>Table4_1[[#This Row],[Licensee]]&amp;" "&amp;Table4_1[[#This Row],[Licence]]</f>
        <v>Horizon Power EIRL2</v>
      </c>
      <c r="D983" s="162" t="str">
        <f t="shared" si="15"/>
        <v>FY2019/20_NQR14d_Horizon Power EIRL2</v>
      </c>
      <c r="E983" s="164">
        <f>IF(ISNUMBER(Table4_1[[#This Row],[Value]]),Table4_1[[#This Row],[Value]],IF(ISNUMBER(Table4_1[[#This Row],[$ Value]]),Table4_1[[#This Row],[$ Value]],Table4_1[[#This Row],[% Value]]))</f>
        <v>815.3</v>
      </c>
      <c r="G983" s="238">
        <v>44012</v>
      </c>
      <c r="H983">
        <v>4</v>
      </c>
      <c r="I983" t="s">
        <v>188</v>
      </c>
      <c r="J983" t="s">
        <v>195</v>
      </c>
      <c r="K983" t="s">
        <v>299</v>
      </c>
      <c r="L983" t="s">
        <v>306</v>
      </c>
      <c r="M983" t="s">
        <v>49</v>
      </c>
      <c r="N983" t="s">
        <v>307</v>
      </c>
      <c r="O983" t="s">
        <v>59</v>
      </c>
      <c r="P983">
        <v>815.3</v>
      </c>
      <c r="Q983"/>
      <c r="R983"/>
      <c r="S983" t="s">
        <v>929</v>
      </c>
    </row>
    <row r="984" spans="1:19" hidden="1" x14ac:dyDescent="0.2">
      <c r="A984" s="162" t="str">
        <f>"FY"&amp;(YEAR(Table4_1[[#This Row],[Date]])-1)&amp;"/"&amp;(YEAR(Table4_1[[#This Row],[Date]])-2000)</f>
        <v>FY2020/21</v>
      </c>
      <c r="B984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4" s="162" t="str">
        <f>Table4_1[[#This Row],[Licensee]]&amp;" "&amp;Table4_1[[#This Row],[Licence]]</f>
        <v>Horizon Power EIRL2</v>
      </c>
      <c r="D984" s="162" t="str">
        <f t="shared" si="15"/>
        <v>FY2020/21_NQR14d_Horizon Power EIRL2</v>
      </c>
      <c r="E984" s="164">
        <f>IF(ISNUMBER(Table4_1[[#This Row],[Value]]),Table4_1[[#This Row],[Value]],IF(ISNUMBER(Table4_1[[#This Row],[$ Value]]),Table4_1[[#This Row],[$ Value]],Table4_1[[#This Row],[% Value]]))</f>
        <v>883.5</v>
      </c>
      <c r="G984" s="238">
        <v>44377</v>
      </c>
      <c r="H984">
        <v>4</v>
      </c>
      <c r="I984" t="s">
        <v>188</v>
      </c>
      <c r="J984" t="s">
        <v>195</v>
      </c>
      <c r="K984" t="s">
        <v>299</v>
      </c>
      <c r="L984" t="s">
        <v>306</v>
      </c>
      <c r="M984" t="s">
        <v>49</v>
      </c>
      <c r="N984" t="s">
        <v>307</v>
      </c>
      <c r="O984" t="s">
        <v>59</v>
      </c>
      <c r="P984">
        <v>883.5</v>
      </c>
      <c r="Q984"/>
      <c r="R984"/>
      <c r="S984" t="s">
        <v>929</v>
      </c>
    </row>
    <row r="985" spans="1:19" hidden="1" x14ac:dyDescent="0.2">
      <c r="A985" s="162" t="str">
        <f>"FY"&amp;(YEAR(Table4_1[[#This Row],[Date]])-1)&amp;"/"&amp;(YEAR(Table4_1[[#This Row],[Date]])-2000)</f>
        <v>FY2021/22</v>
      </c>
      <c r="B985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5" s="162" t="str">
        <f>Table4_1[[#This Row],[Licensee]]&amp;" "&amp;Table4_1[[#This Row],[Licence]]</f>
        <v>Horizon Power EIRL2</v>
      </c>
      <c r="D985" s="162" t="str">
        <f t="shared" si="15"/>
        <v>FY2021/22_NQR14d_Horizon Power EIRL2</v>
      </c>
      <c r="E985" s="164">
        <f>IF(ISNUMBER(Table4_1[[#This Row],[Value]]),Table4_1[[#This Row],[Value]],IF(ISNUMBER(Table4_1[[#This Row],[$ Value]]),Table4_1[[#This Row],[$ Value]],Table4_1[[#This Row],[% Value]]))</f>
        <v>915.1</v>
      </c>
      <c r="G985" s="238">
        <v>44742</v>
      </c>
      <c r="H985">
        <v>4</v>
      </c>
      <c r="I985" t="s">
        <v>188</v>
      </c>
      <c r="J985" t="s">
        <v>195</v>
      </c>
      <c r="K985" t="s">
        <v>299</v>
      </c>
      <c r="L985" t="s">
        <v>306</v>
      </c>
      <c r="M985" t="s">
        <v>49</v>
      </c>
      <c r="N985" t="s">
        <v>307</v>
      </c>
      <c r="O985" t="s">
        <v>59</v>
      </c>
      <c r="P985">
        <v>915.1</v>
      </c>
      <c r="Q985"/>
      <c r="R985"/>
      <c r="S985" t="s">
        <v>929</v>
      </c>
    </row>
    <row r="986" spans="1:19" hidden="1" x14ac:dyDescent="0.2">
      <c r="A986" s="162" t="str">
        <f>"FY"&amp;(YEAR(Table4_1[[#This Row],[Date]])-1)&amp;"/"&amp;(YEAR(Table4_1[[#This Row],[Date]])-2000)</f>
        <v>FY2022/23</v>
      </c>
      <c r="B986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6" s="162" t="str">
        <f>Table4_1[[#This Row],[Licensee]]&amp;" "&amp;Table4_1[[#This Row],[Licence]]</f>
        <v>Horizon Power EIRL2</v>
      </c>
      <c r="D986" s="162" t="str">
        <f t="shared" si="15"/>
        <v>FY2022/23_NQR14d_Horizon Power EIRL2</v>
      </c>
      <c r="E986" s="164">
        <f>IF(ISNUMBER(Table4_1[[#This Row],[Value]]),Table4_1[[#This Row],[Value]],IF(ISNUMBER(Table4_1[[#This Row],[$ Value]]),Table4_1[[#This Row],[$ Value]],Table4_1[[#This Row],[% Value]]))</f>
        <v>812</v>
      </c>
      <c r="G986" s="238">
        <v>45107</v>
      </c>
      <c r="H986">
        <v>4</v>
      </c>
      <c r="I986" t="s">
        <v>188</v>
      </c>
      <c r="J986" t="s">
        <v>195</v>
      </c>
      <c r="K986" t="s">
        <v>299</v>
      </c>
      <c r="L986" t="s">
        <v>306</v>
      </c>
      <c r="M986" t="s">
        <v>49</v>
      </c>
      <c r="N986" t="s">
        <v>307</v>
      </c>
      <c r="O986" t="s">
        <v>59</v>
      </c>
      <c r="P986">
        <v>812</v>
      </c>
      <c r="Q986"/>
      <c r="R986"/>
      <c r="S986" t="s">
        <v>929</v>
      </c>
    </row>
    <row r="987" spans="1:19" hidden="1" x14ac:dyDescent="0.2">
      <c r="A987" s="162" t="str">
        <f>"FY"&amp;(YEAR(Table4_1[[#This Row],[Date]])-1)&amp;"/"&amp;(YEAR(Table4_1[[#This Row],[Date]])-2000)</f>
        <v>FY2023/24</v>
      </c>
      <c r="B987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7" s="162" t="str">
        <f>Table4_1[[#This Row],[Licensee]]&amp;" "&amp;Table4_1[[#This Row],[Licence]]</f>
        <v>Horizon Power EIRL2</v>
      </c>
      <c r="D987" s="162" t="str">
        <f t="shared" si="15"/>
        <v>FY2023/24_NQR14d_Horizon Power EIRL2</v>
      </c>
      <c r="E987" s="164">
        <f>IF(ISNUMBER(Table4_1[[#This Row],[Value]]),Table4_1[[#This Row],[Value]],IF(ISNUMBER(Table4_1[[#This Row],[$ Value]]),Table4_1[[#This Row],[$ Value]],Table4_1[[#This Row],[% Value]]))</f>
        <v>1164.1990229999999</v>
      </c>
      <c r="G987" s="238">
        <v>45473</v>
      </c>
      <c r="H987">
        <v>4</v>
      </c>
      <c r="I987" t="s">
        <v>188</v>
      </c>
      <c r="J987" t="s">
        <v>195</v>
      </c>
      <c r="K987" t="s">
        <v>299</v>
      </c>
      <c r="L987" t="s">
        <v>306</v>
      </c>
      <c r="M987" t="s">
        <v>49</v>
      </c>
      <c r="N987" t="s">
        <v>307</v>
      </c>
      <c r="O987" t="s">
        <v>59</v>
      </c>
      <c r="P987">
        <v>1164.1990229999999</v>
      </c>
      <c r="Q987"/>
      <c r="R987"/>
      <c r="S987" t="s">
        <v>929</v>
      </c>
    </row>
    <row r="988" spans="1:19" x14ac:dyDescent="0.2">
      <c r="A988" s="162" t="str">
        <f>"FY"&amp;(YEAR(Table4_1[[#This Row],[Date]])-1)&amp;"/"&amp;(YEAR(Table4_1[[#This Row],[Date]])-2000)</f>
        <v>FY2024/25</v>
      </c>
      <c r="B988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988" s="162" t="str">
        <f>Table4_1[[#This Row],[Licensee]]&amp;" "&amp;Table4_1[[#This Row],[Licence]]</f>
        <v>Horizon Power EIRL2</v>
      </c>
      <c r="D988" s="162" t="str">
        <f t="shared" si="15"/>
        <v>FY2024/25_NQR14d_Horizon Power EIRL2</v>
      </c>
      <c r="E988" s="164">
        <f>IF(ISNUMBER(Table4_1[[#This Row],[Value]]),Table4_1[[#This Row],[Value]],IF(ISNUMBER(Table4_1[[#This Row],[$ Value]]),Table4_1[[#This Row],[$ Value]],Table4_1[[#This Row],[% Value]]))</f>
        <v>1201.3954570000001</v>
      </c>
      <c r="G988" s="238">
        <v>45838</v>
      </c>
      <c r="H988">
        <v>4</v>
      </c>
      <c r="I988" t="s">
        <v>188</v>
      </c>
      <c r="J988" t="s">
        <v>195</v>
      </c>
      <c r="K988" t="s">
        <v>299</v>
      </c>
      <c r="L988" t="s">
        <v>306</v>
      </c>
      <c r="M988" t="s">
        <v>49</v>
      </c>
      <c r="N988" t="s">
        <v>307</v>
      </c>
      <c r="O988" t="s">
        <v>59</v>
      </c>
      <c r="P988">
        <v>1201.3954570000001</v>
      </c>
      <c r="Q988"/>
      <c r="R988"/>
      <c r="S988" t="s">
        <v>929</v>
      </c>
    </row>
    <row r="989" spans="1:19" hidden="1" x14ac:dyDescent="0.2">
      <c r="A989" s="162" t="str">
        <f>"FY"&amp;(YEAR(Table4_1[[#This Row],[Date]])-1)&amp;"/"&amp;(YEAR(Table4_1[[#This Row],[Date]])-2000)</f>
        <v>FY2023/24</v>
      </c>
      <c r="B989" s="162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989" s="162" t="str">
        <f>Table4_1[[#This Row],[Licensee]]&amp;" "&amp;Table4_1[[#This Row],[Licence]]</f>
        <v>Horizon Power EIRL2</v>
      </c>
      <c r="D989" s="162" t="str">
        <f t="shared" si="15"/>
        <v>FY2023/24_NQR14di_Horizon Power EIRL2</v>
      </c>
      <c r="E989" s="164">
        <f>IF(ISNUMBER(Table4_1[[#This Row],[Value]]),Table4_1[[#This Row],[Value]],IF(ISNUMBER(Table4_1[[#This Row],[$ Value]]),Table4_1[[#This Row],[$ Value]],Table4_1[[#This Row],[% Value]]))</f>
        <v>807.73072490000004</v>
      </c>
      <c r="G989" s="238">
        <v>45473</v>
      </c>
      <c r="H989">
        <v>4</v>
      </c>
      <c r="I989" t="s">
        <v>188</v>
      </c>
      <c r="J989" t="s">
        <v>195</v>
      </c>
      <c r="K989" t="s">
        <v>299</v>
      </c>
      <c r="L989" t="s">
        <v>329</v>
      </c>
      <c r="M989" t="s">
        <v>49</v>
      </c>
      <c r="N989" t="s">
        <v>330</v>
      </c>
      <c r="O989" t="s">
        <v>59</v>
      </c>
      <c r="P989">
        <v>807.73072490000004</v>
      </c>
      <c r="Q989"/>
      <c r="R989"/>
      <c r="S989" t="s">
        <v>929</v>
      </c>
    </row>
    <row r="990" spans="1:19" x14ac:dyDescent="0.2">
      <c r="A990" s="162" t="str">
        <f>"FY"&amp;(YEAR(Table4_1[[#This Row],[Date]])-1)&amp;"/"&amp;(YEAR(Table4_1[[#This Row],[Date]])-2000)</f>
        <v>FY2024/25</v>
      </c>
      <c r="B990" s="162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990" s="162" t="str">
        <f>Table4_1[[#This Row],[Licensee]]&amp;" "&amp;Table4_1[[#This Row],[Licence]]</f>
        <v>Horizon Power EIRL2</v>
      </c>
      <c r="D990" s="162" t="str">
        <f t="shared" si="15"/>
        <v>FY2024/25_NQR14di_Horizon Power EIRL2</v>
      </c>
      <c r="E990" s="164">
        <f>IF(ISNUMBER(Table4_1[[#This Row],[Value]]),Table4_1[[#This Row],[Value]],IF(ISNUMBER(Table4_1[[#This Row],[$ Value]]),Table4_1[[#This Row],[$ Value]],Table4_1[[#This Row],[% Value]]))</f>
        <v>404.72565550000002</v>
      </c>
      <c r="G990" s="238">
        <v>45838</v>
      </c>
      <c r="H990">
        <v>4</v>
      </c>
      <c r="I990" t="s">
        <v>188</v>
      </c>
      <c r="J990" t="s">
        <v>195</v>
      </c>
      <c r="K990" t="s">
        <v>299</v>
      </c>
      <c r="L990" t="s">
        <v>329</v>
      </c>
      <c r="M990" t="s">
        <v>49</v>
      </c>
      <c r="N990" t="s">
        <v>330</v>
      </c>
      <c r="O990" t="s">
        <v>59</v>
      </c>
      <c r="P990">
        <v>404.72565550000002</v>
      </c>
      <c r="Q990"/>
      <c r="R990"/>
      <c r="S990" t="s">
        <v>929</v>
      </c>
    </row>
    <row r="991" spans="1:19" hidden="1" x14ac:dyDescent="0.2">
      <c r="A991" s="162" t="str">
        <f>"FY"&amp;(YEAR(Table4_1[[#This Row],[Date]])-1)&amp;"/"&amp;(YEAR(Table4_1[[#This Row],[Date]])-2000)</f>
        <v>FY2023/24</v>
      </c>
      <c r="B991" s="162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991" s="162" t="str">
        <f>Table4_1[[#This Row],[Licensee]]&amp;" "&amp;Table4_1[[#This Row],[Licence]]</f>
        <v>Horizon Power EIRL2</v>
      </c>
      <c r="D991" s="162" t="str">
        <f t="shared" si="15"/>
        <v>FY2023/24_NQR14dii_Horizon Power EIRL2</v>
      </c>
      <c r="E991" s="164">
        <f>IF(ISNUMBER(Table4_1[[#This Row],[Value]]),Table4_1[[#This Row],[Value]],IF(ISNUMBER(Table4_1[[#This Row],[$ Value]]),Table4_1[[#This Row],[$ Value]],Table4_1[[#This Row],[% Value]]))</f>
        <v>356.46829789999998</v>
      </c>
      <c r="G991" s="238">
        <v>45473</v>
      </c>
      <c r="H991">
        <v>4</v>
      </c>
      <c r="I991" t="s">
        <v>188</v>
      </c>
      <c r="J991" t="s">
        <v>195</v>
      </c>
      <c r="K991" t="s">
        <v>299</v>
      </c>
      <c r="L991" t="s">
        <v>331</v>
      </c>
      <c r="M991" t="s">
        <v>49</v>
      </c>
      <c r="N991" t="s">
        <v>330</v>
      </c>
      <c r="O991" t="s">
        <v>59</v>
      </c>
      <c r="P991">
        <v>356.46829789999998</v>
      </c>
      <c r="Q991"/>
      <c r="R991"/>
      <c r="S991" t="s">
        <v>929</v>
      </c>
    </row>
    <row r="992" spans="1:19" x14ac:dyDescent="0.2">
      <c r="A992" s="162" t="str">
        <f>"FY"&amp;(YEAR(Table4_1[[#This Row],[Date]])-1)&amp;"/"&amp;(YEAR(Table4_1[[#This Row],[Date]])-2000)</f>
        <v>FY2024/25</v>
      </c>
      <c r="B992" s="162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992" s="162" t="str">
        <f>Table4_1[[#This Row],[Licensee]]&amp;" "&amp;Table4_1[[#This Row],[Licence]]</f>
        <v>Horizon Power EIRL2</v>
      </c>
      <c r="D992" s="162" t="str">
        <f t="shared" si="15"/>
        <v>FY2024/25_NQR14dii_Horizon Power EIRL2</v>
      </c>
      <c r="E992" s="164">
        <f>IF(ISNUMBER(Table4_1[[#This Row],[Value]]),Table4_1[[#This Row],[Value]],IF(ISNUMBER(Table4_1[[#This Row],[$ Value]]),Table4_1[[#This Row],[$ Value]],Table4_1[[#This Row],[% Value]]))</f>
        <v>796.66980120000005</v>
      </c>
      <c r="G992" s="238">
        <v>45838</v>
      </c>
      <c r="H992">
        <v>4</v>
      </c>
      <c r="I992" t="s">
        <v>188</v>
      </c>
      <c r="J992" t="s">
        <v>195</v>
      </c>
      <c r="K992" t="s">
        <v>299</v>
      </c>
      <c r="L992" t="s">
        <v>331</v>
      </c>
      <c r="M992" t="s">
        <v>49</v>
      </c>
      <c r="N992" t="s">
        <v>330</v>
      </c>
      <c r="O992" t="s">
        <v>59</v>
      </c>
      <c r="P992">
        <v>796.66980120000005</v>
      </c>
      <c r="Q992"/>
      <c r="R992"/>
      <c r="S992" t="s">
        <v>929</v>
      </c>
    </row>
    <row r="993" spans="1:19" hidden="1" x14ac:dyDescent="0.2">
      <c r="A993" s="162" t="str">
        <f>"FY"&amp;(YEAR(Table4_1[[#This Row],[Date]])-1)&amp;"/"&amp;(YEAR(Table4_1[[#This Row],[Date]])-2000)</f>
        <v>FY2023/24</v>
      </c>
      <c r="B993" s="162" t="str">
        <f>VLOOKUP(Table4_1[[#This Row],[Energy]]&amp;Table4_1[[#This Row],[Indicator category]]&amp;Table4_1[[#This Row],[Indicator subcategory]]&amp;Table4_1[[#This Row],[Indicator]]&amp;Table4_1[[#This Row],[ID]],newID,2,FALSE)</f>
        <v>NQR14diii</v>
      </c>
      <c r="C993" s="162" t="str">
        <f>Table4_1[[#This Row],[Licensee]]&amp;" "&amp;Table4_1[[#This Row],[Licence]]</f>
        <v>Horizon Power EIRL2</v>
      </c>
      <c r="D993" s="162" t="str">
        <f t="shared" si="15"/>
        <v>FY2023/24_NQR14diii_Horizon Power EIRL2</v>
      </c>
      <c r="E993" s="164">
        <f>IF(ISNUMBER(Table4_1[[#This Row],[Value]]),Table4_1[[#This Row],[Value]],IF(ISNUMBER(Table4_1[[#This Row],[$ Value]]),Table4_1[[#This Row],[$ Value]],Table4_1[[#This Row],[% Value]]))</f>
        <v>1.498555208</v>
      </c>
      <c r="G993" s="238">
        <v>45473</v>
      </c>
      <c r="H993">
        <v>4</v>
      </c>
      <c r="I993" t="s">
        <v>188</v>
      </c>
      <c r="J993" t="s">
        <v>195</v>
      </c>
      <c r="K993" t="s">
        <v>299</v>
      </c>
      <c r="L993" t="s">
        <v>332</v>
      </c>
      <c r="M993" t="s">
        <v>49</v>
      </c>
      <c r="N993" t="s">
        <v>333</v>
      </c>
      <c r="O993" t="s">
        <v>59</v>
      </c>
      <c r="P993">
        <v>1.498555208</v>
      </c>
      <c r="Q993"/>
      <c r="R993"/>
      <c r="S993" t="s">
        <v>929</v>
      </c>
    </row>
    <row r="994" spans="1:19" x14ac:dyDescent="0.2">
      <c r="A994" s="162" t="str">
        <f>"FY"&amp;(YEAR(Table4_1[[#This Row],[Date]])-1)&amp;"/"&amp;(YEAR(Table4_1[[#This Row],[Date]])-2000)</f>
        <v>FY2024/25</v>
      </c>
      <c r="B994" s="162" t="str">
        <f>VLOOKUP(Table4_1[[#This Row],[Energy]]&amp;Table4_1[[#This Row],[Indicator category]]&amp;Table4_1[[#This Row],[Indicator subcategory]]&amp;Table4_1[[#This Row],[Indicator]]&amp;Table4_1[[#This Row],[ID]],newID,2,FALSE)</f>
        <v>NQR14diii</v>
      </c>
      <c r="C994" s="162" t="str">
        <f>Table4_1[[#This Row],[Licensee]]&amp;" "&amp;Table4_1[[#This Row],[Licence]]</f>
        <v>Horizon Power EIRL2</v>
      </c>
      <c r="D994" s="162" t="str">
        <f t="shared" si="15"/>
        <v>FY2024/25_NQR14diii_Horizon Power EIRL2</v>
      </c>
      <c r="E994" s="164">
        <f>IF(ISNUMBER(Table4_1[[#This Row],[Value]]),Table4_1[[#This Row],[Value]],IF(ISNUMBER(Table4_1[[#This Row],[$ Value]]),Table4_1[[#This Row],[$ Value]],Table4_1[[#This Row],[% Value]]))</f>
        <v>2.0990507389999999</v>
      </c>
      <c r="G994" s="238">
        <v>45838</v>
      </c>
      <c r="H994">
        <v>4</v>
      </c>
      <c r="I994" t="s">
        <v>188</v>
      </c>
      <c r="J994" t="s">
        <v>195</v>
      </c>
      <c r="K994" t="s">
        <v>299</v>
      </c>
      <c r="L994" t="s">
        <v>332</v>
      </c>
      <c r="M994" t="s">
        <v>49</v>
      </c>
      <c r="N994" t="s">
        <v>333</v>
      </c>
      <c r="O994" t="s">
        <v>59</v>
      </c>
      <c r="P994">
        <v>2.0990507389999999</v>
      </c>
      <c r="Q994"/>
      <c r="R994"/>
      <c r="S994" t="s">
        <v>929</v>
      </c>
    </row>
    <row r="995" spans="1:19" hidden="1" x14ac:dyDescent="0.2">
      <c r="A995" s="162" t="str">
        <f>"FY"&amp;(YEAR(Table4_1[[#This Row],[Date]])-1)&amp;"/"&amp;(YEAR(Table4_1[[#This Row],[Date]])-2000)</f>
        <v>FY2023/24</v>
      </c>
      <c r="B995" s="162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995" s="162" t="str">
        <f>Table4_1[[#This Row],[Licensee]]&amp;" "&amp;Table4_1[[#This Row],[Licence]]</f>
        <v>Horizon Power EIRL2</v>
      </c>
      <c r="D995" s="162" t="str">
        <f t="shared" si="15"/>
        <v>FY2023/24_NQR14div_Horizon Power EIRL2</v>
      </c>
      <c r="E995" s="164">
        <f>IF(ISNUMBER(Table4_1[[#This Row],[Value]]),Table4_1[[#This Row],[Value]],IF(ISNUMBER(Table4_1[[#This Row],[$ Value]]),Table4_1[[#This Row],[$ Value]],Table4_1[[#This Row],[% Value]]))</f>
        <v>315.90887600000002</v>
      </c>
      <c r="G995" s="238">
        <v>45473</v>
      </c>
      <c r="H995">
        <v>4</v>
      </c>
      <c r="I995" t="s">
        <v>188</v>
      </c>
      <c r="J995" t="s">
        <v>195</v>
      </c>
      <c r="K995" t="s">
        <v>299</v>
      </c>
      <c r="L995" t="s">
        <v>334</v>
      </c>
      <c r="M995" t="s">
        <v>49</v>
      </c>
      <c r="N995" t="s">
        <v>333</v>
      </c>
      <c r="O995" t="s">
        <v>59</v>
      </c>
      <c r="P995">
        <v>315.90887600000002</v>
      </c>
      <c r="Q995"/>
      <c r="R995"/>
      <c r="S995" t="s">
        <v>929</v>
      </c>
    </row>
    <row r="996" spans="1:19" x14ac:dyDescent="0.2">
      <c r="A996" s="162" t="str">
        <f>"FY"&amp;(YEAR(Table4_1[[#This Row],[Date]])-1)&amp;"/"&amp;(YEAR(Table4_1[[#This Row],[Date]])-2000)</f>
        <v>FY2024/25</v>
      </c>
      <c r="B996" s="162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996" s="162" t="str">
        <f>Table4_1[[#This Row],[Licensee]]&amp;" "&amp;Table4_1[[#This Row],[Licence]]</f>
        <v>Horizon Power EIRL2</v>
      </c>
      <c r="D996" s="162" t="str">
        <f t="shared" si="15"/>
        <v>FY2024/25_NQR14div_Horizon Power EIRL2</v>
      </c>
      <c r="E996" s="164">
        <f>IF(ISNUMBER(Table4_1[[#This Row],[Value]]),Table4_1[[#This Row],[Value]],IF(ISNUMBER(Table4_1[[#This Row],[$ Value]]),Table4_1[[#This Row],[$ Value]],Table4_1[[#This Row],[% Value]]))</f>
        <v>206.06862580000001</v>
      </c>
      <c r="G996" s="238">
        <v>45838</v>
      </c>
      <c r="H996">
        <v>4</v>
      </c>
      <c r="I996" t="s">
        <v>188</v>
      </c>
      <c r="J996" t="s">
        <v>195</v>
      </c>
      <c r="K996" t="s">
        <v>299</v>
      </c>
      <c r="L996" t="s">
        <v>334</v>
      </c>
      <c r="M996" t="s">
        <v>49</v>
      </c>
      <c r="N996" t="s">
        <v>333</v>
      </c>
      <c r="O996" t="s">
        <v>59</v>
      </c>
      <c r="P996">
        <v>206.06862580000001</v>
      </c>
      <c r="Q996"/>
      <c r="R996"/>
      <c r="S996" t="s">
        <v>929</v>
      </c>
    </row>
    <row r="997" spans="1:19" hidden="1" x14ac:dyDescent="0.2">
      <c r="A997" s="162" t="str">
        <f>"FY"&amp;(YEAR(Table4_1[[#This Row],[Date]])-1)&amp;"/"&amp;(YEAR(Table4_1[[#This Row],[Date]])-2000)</f>
        <v>FY2023/24</v>
      </c>
      <c r="B997" s="162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997" s="162" t="str">
        <f>Table4_1[[#This Row],[Licensee]]&amp;" "&amp;Table4_1[[#This Row],[Licence]]</f>
        <v>Horizon Power EIRL2</v>
      </c>
      <c r="D997" s="162" t="str">
        <f t="shared" si="15"/>
        <v>FY2023/24_NQR14dv_Horizon Power EIRL2</v>
      </c>
      <c r="E997" s="164">
        <f>IF(ISNUMBER(Table4_1[[#This Row],[Value]]),Table4_1[[#This Row],[Value]],IF(ISNUMBER(Table4_1[[#This Row],[$ Value]]),Table4_1[[#This Row],[$ Value]],Table4_1[[#This Row],[% Value]]))</f>
        <v>846.79159159999995</v>
      </c>
      <c r="G997" s="238">
        <v>45473</v>
      </c>
      <c r="H997">
        <v>4</v>
      </c>
      <c r="I997" t="s">
        <v>188</v>
      </c>
      <c r="J997" t="s">
        <v>195</v>
      </c>
      <c r="K997" t="s">
        <v>299</v>
      </c>
      <c r="L997" t="s">
        <v>335</v>
      </c>
      <c r="M997" t="s">
        <v>49</v>
      </c>
      <c r="N997" t="s">
        <v>333</v>
      </c>
      <c r="O997" t="s">
        <v>59</v>
      </c>
      <c r="P997">
        <v>846.79159159999995</v>
      </c>
      <c r="Q997"/>
      <c r="R997"/>
      <c r="S997" t="s">
        <v>929</v>
      </c>
    </row>
    <row r="998" spans="1:19" x14ac:dyDescent="0.2">
      <c r="A998" s="162" t="str">
        <f>"FY"&amp;(YEAR(Table4_1[[#This Row],[Date]])-1)&amp;"/"&amp;(YEAR(Table4_1[[#This Row],[Date]])-2000)</f>
        <v>FY2024/25</v>
      </c>
      <c r="B998" s="162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998" s="162" t="str">
        <f>Table4_1[[#This Row],[Licensee]]&amp;" "&amp;Table4_1[[#This Row],[Licence]]</f>
        <v>Horizon Power EIRL2</v>
      </c>
      <c r="D998" s="162" t="str">
        <f t="shared" si="15"/>
        <v>FY2024/25_NQR14dv_Horizon Power EIRL2</v>
      </c>
      <c r="E998" s="164">
        <f>IF(ISNUMBER(Table4_1[[#This Row],[Value]]),Table4_1[[#This Row],[Value]],IF(ISNUMBER(Table4_1[[#This Row],[$ Value]]),Table4_1[[#This Row],[$ Value]],Table4_1[[#This Row],[% Value]]))</f>
        <v>993.22778010000002</v>
      </c>
      <c r="G998" s="238">
        <v>45838</v>
      </c>
      <c r="H998">
        <v>4</v>
      </c>
      <c r="I998" t="s">
        <v>188</v>
      </c>
      <c r="J998" t="s">
        <v>195</v>
      </c>
      <c r="K998" t="s">
        <v>299</v>
      </c>
      <c r="L998" t="s">
        <v>335</v>
      </c>
      <c r="M998" t="s">
        <v>49</v>
      </c>
      <c r="N998" t="s">
        <v>333</v>
      </c>
      <c r="O998" t="s">
        <v>59</v>
      </c>
      <c r="P998">
        <v>993.22778010000002</v>
      </c>
      <c r="Q998"/>
      <c r="R998"/>
      <c r="S998" t="s">
        <v>929</v>
      </c>
    </row>
    <row r="999" spans="1:19" hidden="1" x14ac:dyDescent="0.2">
      <c r="A999" s="162" t="str">
        <f>"FY"&amp;(YEAR(Table4_1[[#This Row],[Date]])-1)&amp;"/"&amp;(YEAR(Table4_1[[#This Row],[Date]])-2000)</f>
        <v>FY2013/14</v>
      </c>
      <c r="B999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999" s="162" t="str">
        <f>Table4_1[[#This Row],[Licensee]]&amp;" "&amp;Table4_1[[#This Row],[Licence]]</f>
        <v>Horizon Power EIRL2</v>
      </c>
      <c r="D999" s="162" t="str">
        <f t="shared" si="15"/>
        <v>FY2013/14_NQR14e_Horizon Power EIRL2</v>
      </c>
      <c r="E999" s="164">
        <f>IF(ISNUMBER(Table4_1[[#This Row],[Value]]),Table4_1[[#This Row],[Value]],IF(ISNUMBER(Table4_1[[#This Row],[$ Value]]),Table4_1[[#This Row],[$ Value]],Table4_1[[#This Row],[% Value]]))</f>
        <v>0</v>
      </c>
      <c r="G999" s="238">
        <v>41820</v>
      </c>
      <c r="H999">
        <v>4</v>
      </c>
      <c r="I999" t="s">
        <v>188</v>
      </c>
      <c r="J999" t="s">
        <v>195</v>
      </c>
      <c r="K999" t="s">
        <v>299</v>
      </c>
      <c r="L999" t="s">
        <v>306</v>
      </c>
      <c r="M999" t="s">
        <v>50</v>
      </c>
      <c r="N999" t="s">
        <v>307</v>
      </c>
      <c r="O999" t="s">
        <v>59</v>
      </c>
      <c r="P999"/>
      <c r="Q999"/>
      <c r="R999"/>
      <c r="S999" t="s">
        <v>929</v>
      </c>
    </row>
    <row r="1000" spans="1:19" hidden="1" x14ac:dyDescent="0.2">
      <c r="A1000" s="162" t="str">
        <f>"FY"&amp;(YEAR(Table4_1[[#This Row],[Date]])-1)&amp;"/"&amp;(YEAR(Table4_1[[#This Row],[Date]])-2000)</f>
        <v>FY2014/15</v>
      </c>
      <c r="B1000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0" s="162" t="str">
        <f>Table4_1[[#This Row],[Licensee]]&amp;" "&amp;Table4_1[[#This Row],[Licence]]</f>
        <v>Horizon Power EIRL2</v>
      </c>
      <c r="D1000" s="162" t="str">
        <f t="shared" si="15"/>
        <v>FY2014/15_NQR14e_Horizon Power EIRL2</v>
      </c>
      <c r="E1000" s="164">
        <f>IF(ISNUMBER(Table4_1[[#This Row],[Value]]),Table4_1[[#This Row],[Value]],IF(ISNUMBER(Table4_1[[#This Row],[$ Value]]),Table4_1[[#This Row],[$ Value]],Table4_1[[#This Row],[% Value]]))</f>
        <v>0</v>
      </c>
      <c r="G1000" s="238">
        <v>42185</v>
      </c>
      <c r="H1000">
        <v>4</v>
      </c>
      <c r="I1000" t="s">
        <v>188</v>
      </c>
      <c r="J1000" t="s">
        <v>195</v>
      </c>
      <c r="K1000" t="s">
        <v>299</v>
      </c>
      <c r="L1000" t="s">
        <v>306</v>
      </c>
      <c r="M1000" t="s">
        <v>50</v>
      </c>
      <c r="N1000" t="s">
        <v>307</v>
      </c>
      <c r="O1000" t="s">
        <v>59</v>
      </c>
      <c r="P1000"/>
      <c r="Q1000"/>
      <c r="R1000"/>
      <c r="S1000" t="s">
        <v>929</v>
      </c>
    </row>
    <row r="1001" spans="1:19" hidden="1" x14ac:dyDescent="0.2">
      <c r="A1001" s="162" t="str">
        <f>"FY"&amp;(YEAR(Table4_1[[#This Row],[Date]])-1)&amp;"/"&amp;(YEAR(Table4_1[[#This Row],[Date]])-2000)</f>
        <v>FY2015/16</v>
      </c>
      <c r="B1001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1" s="162" t="str">
        <f>Table4_1[[#This Row],[Licensee]]&amp;" "&amp;Table4_1[[#This Row],[Licence]]</f>
        <v>Horizon Power EIRL2</v>
      </c>
      <c r="D1001" s="162" t="str">
        <f t="shared" si="15"/>
        <v>FY2015/16_NQR14e_Horizon Power EIRL2</v>
      </c>
      <c r="E1001" s="164">
        <f>IF(ISNUMBER(Table4_1[[#This Row],[Value]]),Table4_1[[#This Row],[Value]],IF(ISNUMBER(Table4_1[[#This Row],[$ Value]]),Table4_1[[#This Row],[$ Value]],Table4_1[[#This Row],[% Value]]))</f>
        <v>0</v>
      </c>
      <c r="G1001" s="238">
        <v>42551</v>
      </c>
      <c r="H1001">
        <v>4</v>
      </c>
      <c r="I1001" t="s">
        <v>188</v>
      </c>
      <c r="J1001" t="s">
        <v>195</v>
      </c>
      <c r="K1001" t="s">
        <v>299</v>
      </c>
      <c r="L1001" t="s">
        <v>306</v>
      </c>
      <c r="M1001" t="s">
        <v>50</v>
      </c>
      <c r="N1001" t="s">
        <v>307</v>
      </c>
      <c r="O1001" t="s">
        <v>59</v>
      </c>
      <c r="P1001"/>
      <c r="Q1001"/>
      <c r="R1001"/>
      <c r="S1001" t="s">
        <v>929</v>
      </c>
    </row>
    <row r="1002" spans="1:19" hidden="1" x14ac:dyDescent="0.2">
      <c r="A1002" s="162" t="str">
        <f>"FY"&amp;(YEAR(Table4_1[[#This Row],[Date]])-1)&amp;"/"&amp;(YEAR(Table4_1[[#This Row],[Date]])-2000)</f>
        <v>FY2016/17</v>
      </c>
      <c r="B1002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2" s="162" t="str">
        <f>Table4_1[[#This Row],[Licensee]]&amp;" "&amp;Table4_1[[#This Row],[Licence]]</f>
        <v>Horizon Power EIRL2</v>
      </c>
      <c r="D1002" s="162" t="str">
        <f t="shared" si="15"/>
        <v>FY2016/17_NQR14e_Horizon Power EIRL2</v>
      </c>
      <c r="E1002" s="164">
        <f>IF(ISNUMBER(Table4_1[[#This Row],[Value]]),Table4_1[[#This Row],[Value]],IF(ISNUMBER(Table4_1[[#This Row],[$ Value]]),Table4_1[[#This Row],[$ Value]],Table4_1[[#This Row],[% Value]]))</f>
        <v>0</v>
      </c>
      <c r="G1002" s="238">
        <v>42916</v>
      </c>
      <c r="H1002">
        <v>4</v>
      </c>
      <c r="I1002" t="s">
        <v>188</v>
      </c>
      <c r="J1002" t="s">
        <v>195</v>
      </c>
      <c r="K1002" t="s">
        <v>299</v>
      </c>
      <c r="L1002" t="s">
        <v>306</v>
      </c>
      <c r="M1002" t="s">
        <v>50</v>
      </c>
      <c r="N1002" t="s">
        <v>307</v>
      </c>
      <c r="O1002" t="s">
        <v>59</v>
      </c>
      <c r="P1002"/>
      <c r="Q1002"/>
      <c r="R1002"/>
      <c r="S1002" t="s">
        <v>929</v>
      </c>
    </row>
    <row r="1003" spans="1:19" hidden="1" x14ac:dyDescent="0.2">
      <c r="A1003" s="162" t="str">
        <f>"FY"&amp;(YEAR(Table4_1[[#This Row],[Date]])-1)&amp;"/"&amp;(YEAR(Table4_1[[#This Row],[Date]])-2000)</f>
        <v>FY2017/18</v>
      </c>
      <c r="B1003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3" s="162" t="str">
        <f>Table4_1[[#This Row],[Licensee]]&amp;" "&amp;Table4_1[[#This Row],[Licence]]</f>
        <v>Horizon Power EIRL2</v>
      </c>
      <c r="D1003" s="162" t="str">
        <f t="shared" si="15"/>
        <v>FY2017/18_NQR14e_Horizon Power EIRL2</v>
      </c>
      <c r="E1003" s="164">
        <f>IF(ISNUMBER(Table4_1[[#This Row],[Value]]),Table4_1[[#This Row],[Value]],IF(ISNUMBER(Table4_1[[#This Row],[$ Value]]),Table4_1[[#This Row],[$ Value]],Table4_1[[#This Row],[% Value]]))</f>
        <v>0</v>
      </c>
      <c r="G1003" s="238">
        <v>43281</v>
      </c>
      <c r="H1003">
        <v>4</v>
      </c>
      <c r="I1003" t="s">
        <v>188</v>
      </c>
      <c r="J1003" t="s">
        <v>195</v>
      </c>
      <c r="K1003" t="s">
        <v>299</v>
      </c>
      <c r="L1003" t="s">
        <v>306</v>
      </c>
      <c r="M1003" t="s">
        <v>50</v>
      </c>
      <c r="N1003" t="s">
        <v>307</v>
      </c>
      <c r="O1003" t="s">
        <v>59</v>
      </c>
      <c r="P1003"/>
      <c r="Q1003"/>
      <c r="R1003"/>
      <c r="S1003" t="s">
        <v>929</v>
      </c>
    </row>
    <row r="1004" spans="1:19" hidden="1" x14ac:dyDescent="0.2">
      <c r="A1004" s="162" t="str">
        <f>"FY"&amp;(YEAR(Table4_1[[#This Row],[Date]])-1)&amp;"/"&amp;(YEAR(Table4_1[[#This Row],[Date]])-2000)</f>
        <v>FY2018/19</v>
      </c>
      <c r="B1004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4" s="162" t="str">
        <f>Table4_1[[#This Row],[Licensee]]&amp;" "&amp;Table4_1[[#This Row],[Licence]]</f>
        <v>Horizon Power EIRL2</v>
      </c>
      <c r="D1004" s="162" t="str">
        <f t="shared" si="15"/>
        <v>FY2018/19_NQR14e_Horizon Power EIRL2</v>
      </c>
      <c r="E1004" s="164">
        <f>IF(ISNUMBER(Table4_1[[#This Row],[Value]]),Table4_1[[#This Row],[Value]],IF(ISNUMBER(Table4_1[[#This Row],[$ Value]]),Table4_1[[#This Row],[$ Value]],Table4_1[[#This Row],[% Value]]))</f>
        <v>0</v>
      </c>
      <c r="G1004" s="238">
        <v>43646</v>
      </c>
      <c r="H1004">
        <v>4</v>
      </c>
      <c r="I1004" t="s">
        <v>188</v>
      </c>
      <c r="J1004" t="s">
        <v>195</v>
      </c>
      <c r="K1004" t="s">
        <v>299</v>
      </c>
      <c r="L1004" t="s">
        <v>306</v>
      </c>
      <c r="M1004" t="s">
        <v>50</v>
      </c>
      <c r="N1004" t="s">
        <v>307</v>
      </c>
      <c r="O1004" t="s">
        <v>59</v>
      </c>
      <c r="P1004"/>
      <c r="Q1004"/>
      <c r="R1004"/>
      <c r="S1004" t="s">
        <v>929</v>
      </c>
    </row>
    <row r="1005" spans="1:19" hidden="1" x14ac:dyDescent="0.2">
      <c r="A1005" s="162" t="str">
        <f>"FY"&amp;(YEAR(Table4_1[[#This Row],[Date]])-1)&amp;"/"&amp;(YEAR(Table4_1[[#This Row],[Date]])-2000)</f>
        <v>FY2019/20</v>
      </c>
      <c r="B1005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5" s="162" t="str">
        <f>Table4_1[[#This Row],[Licensee]]&amp;" "&amp;Table4_1[[#This Row],[Licence]]</f>
        <v>Horizon Power EIRL2</v>
      </c>
      <c r="D1005" s="162" t="str">
        <f t="shared" si="15"/>
        <v>FY2019/20_NQR14e_Horizon Power EIRL2</v>
      </c>
      <c r="E1005" s="164">
        <f>IF(ISNUMBER(Table4_1[[#This Row],[Value]]),Table4_1[[#This Row],[Value]],IF(ISNUMBER(Table4_1[[#This Row],[$ Value]]),Table4_1[[#This Row],[$ Value]],Table4_1[[#This Row],[% Value]]))</f>
        <v>15</v>
      </c>
      <c r="G1005" s="238">
        <v>44012</v>
      </c>
      <c r="H1005">
        <v>4</v>
      </c>
      <c r="I1005" t="s">
        <v>188</v>
      </c>
      <c r="J1005" t="s">
        <v>195</v>
      </c>
      <c r="K1005" t="s">
        <v>299</v>
      </c>
      <c r="L1005" t="s">
        <v>306</v>
      </c>
      <c r="M1005" t="s">
        <v>50</v>
      </c>
      <c r="N1005" t="s">
        <v>307</v>
      </c>
      <c r="O1005" t="s">
        <v>59</v>
      </c>
      <c r="P1005">
        <v>15</v>
      </c>
      <c r="Q1005"/>
      <c r="R1005"/>
      <c r="S1005" t="s">
        <v>929</v>
      </c>
    </row>
    <row r="1006" spans="1:19" hidden="1" x14ac:dyDescent="0.2">
      <c r="A1006" s="162" t="str">
        <f>"FY"&amp;(YEAR(Table4_1[[#This Row],[Date]])-1)&amp;"/"&amp;(YEAR(Table4_1[[#This Row],[Date]])-2000)</f>
        <v>FY2020/21</v>
      </c>
      <c r="B1006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6" s="162" t="str">
        <f>Table4_1[[#This Row],[Licensee]]&amp;" "&amp;Table4_1[[#This Row],[Licence]]</f>
        <v>Horizon Power EIRL2</v>
      </c>
      <c r="D1006" s="162" t="str">
        <f t="shared" si="15"/>
        <v>FY2020/21_NQR14e_Horizon Power EIRL2</v>
      </c>
      <c r="E1006" s="164">
        <f>IF(ISNUMBER(Table4_1[[#This Row],[Value]]),Table4_1[[#This Row],[Value]],IF(ISNUMBER(Table4_1[[#This Row],[$ Value]]),Table4_1[[#This Row],[$ Value]],Table4_1[[#This Row],[% Value]]))</f>
        <v>15.3</v>
      </c>
      <c r="G1006" s="238">
        <v>44377</v>
      </c>
      <c r="H1006">
        <v>4</v>
      </c>
      <c r="I1006" t="s">
        <v>188</v>
      </c>
      <c r="J1006" t="s">
        <v>195</v>
      </c>
      <c r="K1006" t="s">
        <v>299</v>
      </c>
      <c r="L1006" t="s">
        <v>306</v>
      </c>
      <c r="M1006" t="s">
        <v>50</v>
      </c>
      <c r="N1006" t="s">
        <v>307</v>
      </c>
      <c r="O1006" t="s">
        <v>59</v>
      </c>
      <c r="P1006">
        <v>15.3</v>
      </c>
      <c r="Q1006"/>
      <c r="R1006"/>
      <c r="S1006" t="s">
        <v>929</v>
      </c>
    </row>
    <row r="1007" spans="1:19" hidden="1" x14ac:dyDescent="0.2">
      <c r="A1007" s="162" t="str">
        <f>"FY"&amp;(YEAR(Table4_1[[#This Row],[Date]])-1)&amp;"/"&amp;(YEAR(Table4_1[[#This Row],[Date]])-2000)</f>
        <v>FY2021/22</v>
      </c>
      <c r="B1007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7" s="162" t="str">
        <f>Table4_1[[#This Row],[Licensee]]&amp;" "&amp;Table4_1[[#This Row],[Licence]]</f>
        <v>Horizon Power EIRL2</v>
      </c>
      <c r="D1007" s="162" t="str">
        <f t="shared" si="15"/>
        <v>FY2021/22_NQR14e_Horizon Power EIRL2</v>
      </c>
      <c r="E1007" s="164">
        <f>IF(ISNUMBER(Table4_1[[#This Row],[Value]]),Table4_1[[#This Row],[Value]],IF(ISNUMBER(Table4_1[[#This Row],[$ Value]]),Table4_1[[#This Row],[$ Value]],Table4_1[[#This Row],[% Value]]))</f>
        <v>13.5</v>
      </c>
      <c r="G1007" s="238">
        <v>44742</v>
      </c>
      <c r="H1007">
        <v>4</v>
      </c>
      <c r="I1007" t="s">
        <v>188</v>
      </c>
      <c r="J1007" t="s">
        <v>195</v>
      </c>
      <c r="K1007" t="s">
        <v>299</v>
      </c>
      <c r="L1007" t="s">
        <v>306</v>
      </c>
      <c r="M1007" t="s">
        <v>50</v>
      </c>
      <c r="N1007" t="s">
        <v>307</v>
      </c>
      <c r="O1007" t="s">
        <v>59</v>
      </c>
      <c r="P1007">
        <v>13.5</v>
      </c>
      <c r="Q1007"/>
      <c r="R1007"/>
      <c r="S1007" t="s">
        <v>929</v>
      </c>
    </row>
    <row r="1008" spans="1:19" hidden="1" x14ac:dyDescent="0.2">
      <c r="A1008" s="162" t="str">
        <f>"FY"&amp;(YEAR(Table4_1[[#This Row],[Date]])-1)&amp;"/"&amp;(YEAR(Table4_1[[#This Row],[Date]])-2000)</f>
        <v>FY2022/23</v>
      </c>
      <c r="B1008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8" s="162" t="str">
        <f>Table4_1[[#This Row],[Licensee]]&amp;" "&amp;Table4_1[[#This Row],[Licence]]</f>
        <v>Horizon Power EIRL2</v>
      </c>
      <c r="D1008" s="162" t="str">
        <f t="shared" si="15"/>
        <v>FY2022/23_NQR14e_Horizon Power EIRL2</v>
      </c>
      <c r="E1008" s="164">
        <f>IF(ISNUMBER(Table4_1[[#This Row],[Value]]),Table4_1[[#This Row],[Value]],IF(ISNUMBER(Table4_1[[#This Row],[$ Value]]),Table4_1[[#This Row],[$ Value]],Table4_1[[#This Row],[% Value]]))</f>
        <v>14.6</v>
      </c>
      <c r="G1008" s="238">
        <v>45107</v>
      </c>
      <c r="H1008">
        <v>4</v>
      </c>
      <c r="I1008" t="s">
        <v>188</v>
      </c>
      <c r="J1008" t="s">
        <v>195</v>
      </c>
      <c r="K1008" t="s">
        <v>299</v>
      </c>
      <c r="L1008" t="s">
        <v>306</v>
      </c>
      <c r="M1008" t="s">
        <v>50</v>
      </c>
      <c r="N1008" t="s">
        <v>307</v>
      </c>
      <c r="O1008" t="s">
        <v>59</v>
      </c>
      <c r="P1008">
        <v>14.6</v>
      </c>
      <c r="Q1008"/>
      <c r="R1008"/>
      <c r="S1008" t="s">
        <v>929</v>
      </c>
    </row>
    <row r="1009" spans="1:19" hidden="1" x14ac:dyDescent="0.2">
      <c r="A1009" s="162" t="str">
        <f>"FY"&amp;(YEAR(Table4_1[[#This Row],[Date]])-1)&amp;"/"&amp;(YEAR(Table4_1[[#This Row],[Date]])-2000)</f>
        <v>FY2023/24</v>
      </c>
      <c r="B1009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09" s="162" t="str">
        <f>Table4_1[[#This Row],[Licensee]]&amp;" "&amp;Table4_1[[#This Row],[Licence]]</f>
        <v>Horizon Power EIRL2</v>
      </c>
      <c r="D1009" s="162" t="str">
        <f t="shared" si="15"/>
        <v>FY2023/24_NQR14e_Horizon Power EIRL2</v>
      </c>
      <c r="E1009" s="164">
        <f>IF(ISNUMBER(Table4_1[[#This Row],[Value]]),Table4_1[[#This Row],[Value]],IF(ISNUMBER(Table4_1[[#This Row],[$ Value]]),Table4_1[[#This Row],[$ Value]],Table4_1[[#This Row],[% Value]]))</f>
        <v>14.857276710000001</v>
      </c>
      <c r="G1009" s="238">
        <v>45473</v>
      </c>
      <c r="H1009">
        <v>4</v>
      </c>
      <c r="I1009" t="s">
        <v>188</v>
      </c>
      <c r="J1009" t="s">
        <v>195</v>
      </c>
      <c r="K1009" t="s">
        <v>299</v>
      </c>
      <c r="L1009" t="s">
        <v>306</v>
      </c>
      <c r="M1009" t="s">
        <v>50</v>
      </c>
      <c r="N1009" t="s">
        <v>307</v>
      </c>
      <c r="O1009" t="s">
        <v>59</v>
      </c>
      <c r="P1009">
        <v>14.857276710000001</v>
      </c>
      <c r="Q1009"/>
      <c r="R1009"/>
      <c r="S1009" t="s">
        <v>929</v>
      </c>
    </row>
    <row r="1010" spans="1:19" x14ac:dyDescent="0.2">
      <c r="A1010" s="162" t="str">
        <f>"FY"&amp;(YEAR(Table4_1[[#This Row],[Date]])-1)&amp;"/"&amp;(YEAR(Table4_1[[#This Row],[Date]])-2000)</f>
        <v>FY2024/25</v>
      </c>
      <c r="B1010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010" s="162" t="str">
        <f>Table4_1[[#This Row],[Licensee]]&amp;" "&amp;Table4_1[[#This Row],[Licence]]</f>
        <v>Horizon Power EIRL2</v>
      </c>
      <c r="D1010" s="162" t="str">
        <f t="shared" si="15"/>
        <v>FY2024/25_NQR14e_Horizon Power EIRL2</v>
      </c>
      <c r="E1010" s="164">
        <f>IF(ISNUMBER(Table4_1[[#This Row],[Value]]),Table4_1[[#This Row],[Value]],IF(ISNUMBER(Table4_1[[#This Row],[$ Value]]),Table4_1[[#This Row],[$ Value]],Table4_1[[#This Row],[% Value]]))</f>
        <v>16.287491809999999</v>
      </c>
      <c r="G1010" s="238">
        <v>45838</v>
      </c>
      <c r="H1010">
        <v>4</v>
      </c>
      <c r="I1010" t="s">
        <v>188</v>
      </c>
      <c r="J1010" t="s">
        <v>195</v>
      </c>
      <c r="K1010" t="s">
        <v>299</v>
      </c>
      <c r="L1010" t="s">
        <v>306</v>
      </c>
      <c r="M1010" t="s">
        <v>50</v>
      </c>
      <c r="N1010" t="s">
        <v>307</v>
      </c>
      <c r="O1010" t="s">
        <v>59</v>
      </c>
      <c r="P1010">
        <v>16.287491809999999</v>
      </c>
      <c r="Q1010"/>
      <c r="R1010"/>
      <c r="S1010" t="s">
        <v>929</v>
      </c>
    </row>
    <row r="1011" spans="1:19" hidden="1" x14ac:dyDescent="0.2">
      <c r="A1011" s="162" t="str">
        <f>"FY"&amp;(YEAR(Table4_1[[#This Row],[Date]])-1)&amp;"/"&amp;(YEAR(Table4_1[[#This Row],[Date]])-2000)</f>
        <v>FY2023/24</v>
      </c>
      <c r="B1011" s="162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1011" s="162" t="str">
        <f>Table4_1[[#This Row],[Licensee]]&amp;" "&amp;Table4_1[[#This Row],[Licence]]</f>
        <v>Horizon Power EIRL2</v>
      </c>
      <c r="D1011" s="162" t="str">
        <f t="shared" si="15"/>
        <v>FY2023/24_NQR14ei_Horizon Power EIRL2</v>
      </c>
      <c r="E1011" s="164">
        <f>IF(ISNUMBER(Table4_1[[#This Row],[Value]]),Table4_1[[#This Row],[Value]],IF(ISNUMBER(Table4_1[[#This Row],[$ Value]]),Table4_1[[#This Row],[$ Value]],Table4_1[[#This Row],[% Value]]))</f>
        <v>4.5766002700000001</v>
      </c>
      <c r="G1011" s="238">
        <v>45473</v>
      </c>
      <c r="H1011">
        <v>4</v>
      </c>
      <c r="I1011" t="s">
        <v>188</v>
      </c>
      <c r="J1011" t="s">
        <v>195</v>
      </c>
      <c r="K1011" t="s">
        <v>299</v>
      </c>
      <c r="L1011" t="s">
        <v>329</v>
      </c>
      <c r="M1011" t="s">
        <v>50</v>
      </c>
      <c r="N1011" t="s">
        <v>330</v>
      </c>
      <c r="O1011" t="s">
        <v>59</v>
      </c>
      <c r="P1011">
        <v>4.5766002700000001</v>
      </c>
      <c r="Q1011"/>
      <c r="R1011"/>
      <c r="S1011" t="s">
        <v>929</v>
      </c>
    </row>
    <row r="1012" spans="1:19" x14ac:dyDescent="0.2">
      <c r="A1012" s="162" t="str">
        <f>"FY"&amp;(YEAR(Table4_1[[#This Row],[Date]])-1)&amp;"/"&amp;(YEAR(Table4_1[[#This Row],[Date]])-2000)</f>
        <v>FY2024/25</v>
      </c>
      <c r="B1012" s="162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1012" s="162" t="str">
        <f>Table4_1[[#This Row],[Licensee]]&amp;" "&amp;Table4_1[[#This Row],[Licence]]</f>
        <v>Horizon Power EIRL2</v>
      </c>
      <c r="D1012" s="162" t="str">
        <f t="shared" si="15"/>
        <v>FY2024/25_NQR14ei_Horizon Power EIRL2</v>
      </c>
      <c r="E1012" s="164">
        <f>IF(ISNUMBER(Table4_1[[#This Row],[Value]]),Table4_1[[#This Row],[Value]],IF(ISNUMBER(Table4_1[[#This Row],[$ Value]]),Table4_1[[#This Row],[$ Value]],Table4_1[[#This Row],[% Value]]))</f>
        <v>11.335473909999999</v>
      </c>
      <c r="G1012" s="238">
        <v>45838</v>
      </c>
      <c r="H1012">
        <v>4</v>
      </c>
      <c r="I1012" t="s">
        <v>188</v>
      </c>
      <c r="J1012" t="s">
        <v>195</v>
      </c>
      <c r="K1012" t="s">
        <v>299</v>
      </c>
      <c r="L1012" t="s">
        <v>329</v>
      </c>
      <c r="M1012" t="s">
        <v>50</v>
      </c>
      <c r="N1012" t="s">
        <v>330</v>
      </c>
      <c r="O1012" t="s">
        <v>59</v>
      </c>
      <c r="P1012">
        <v>11.335473909999999</v>
      </c>
      <c r="Q1012"/>
      <c r="R1012"/>
      <c r="S1012" t="s">
        <v>929</v>
      </c>
    </row>
    <row r="1013" spans="1:19" hidden="1" x14ac:dyDescent="0.2">
      <c r="A1013" s="162" t="str">
        <f>"FY"&amp;(YEAR(Table4_1[[#This Row],[Date]])-1)&amp;"/"&amp;(YEAR(Table4_1[[#This Row],[Date]])-2000)</f>
        <v>FY2023/24</v>
      </c>
      <c r="B1013" s="162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1013" s="162" t="str">
        <f>Table4_1[[#This Row],[Licensee]]&amp;" "&amp;Table4_1[[#This Row],[Licence]]</f>
        <v>Horizon Power EIRL2</v>
      </c>
      <c r="D1013" s="162" t="str">
        <f t="shared" si="15"/>
        <v>FY2023/24_NQR14eii_Horizon Power EIRL2</v>
      </c>
      <c r="E1013" s="164">
        <f>IF(ISNUMBER(Table4_1[[#This Row],[Value]]),Table4_1[[#This Row],[Value]],IF(ISNUMBER(Table4_1[[#This Row],[$ Value]]),Table4_1[[#This Row],[$ Value]],Table4_1[[#This Row],[% Value]]))</f>
        <v>10.280676440000001</v>
      </c>
      <c r="G1013" s="238">
        <v>45473</v>
      </c>
      <c r="H1013">
        <v>4</v>
      </c>
      <c r="I1013" t="s">
        <v>188</v>
      </c>
      <c r="J1013" t="s">
        <v>195</v>
      </c>
      <c r="K1013" t="s">
        <v>299</v>
      </c>
      <c r="L1013" t="s">
        <v>331</v>
      </c>
      <c r="M1013" t="s">
        <v>50</v>
      </c>
      <c r="N1013" t="s">
        <v>330</v>
      </c>
      <c r="O1013" t="s">
        <v>59</v>
      </c>
      <c r="P1013">
        <v>10.280676440000001</v>
      </c>
      <c r="Q1013"/>
      <c r="R1013"/>
      <c r="S1013" t="s">
        <v>929</v>
      </c>
    </row>
    <row r="1014" spans="1:19" x14ac:dyDescent="0.2">
      <c r="A1014" s="162" t="str">
        <f>"FY"&amp;(YEAR(Table4_1[[#This Row],[Date]])-1)&amp;"/"&amp;(YEAR(Table4_1[[#This Row],[Date]])-2000)</f>
        <v>FY2024/25</v>
      </c>
      <c r="B1014" s="162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1014" s="162" t="str">
        <f>Table4_1[[#This Row],[Licensee]]&amp;" "&amp;Table4_1[[#This Row],[Licence]]</f>
        <v>Horizon Power EIRL2</v>
      </c>
      <c r="D1014" s="162" t="str">
        <f t="shared" si="15"/>
        <v>FY2024/25_NQR14eii_Horizon Power EIRL2</v>
      </c>
      <c r="E1014" s="164">
        <f>IF(ISNUMBER(Table4_1[[#This Row],[Value]]),Table4_1[[#This Row],[Value]],IF(ISNUMBER(Table4_1[[#This Row],[$ Value]]),Table4_1[[#This Row],[$ Value]],Table4_1[[#This Row],[% Value]]))</f>
        <v>4.9520179039999999</v>
      </c>
      <c r="G1014" s="238">
        <v>45838</v>
      </c>
      <c r="H1014">
        <v>4</v>
      </c>
      <c r="I1014" t="s">
        <v>188</v>
      </c>
      <c r="J1014" t="s">
        <v>195</v>
      </c>
      <c r="K1014" t="s">
        <v>299</v>
      </c>
      <c r="L1014" t="s">
        <v>331</v>
      </c>
      <c r="M1014" t="s">
        <v>50</v>
      </c>
      <c r="N1014" t="s">
        <v>330</v>
      </c>
      <c r="O1014" t="s">
        <v>59</v>
      </c>
      <c r="P1014">
        <v>4.9520179039999999</v>
      </c>
      <c r="Q1014"/>
      <c r="R1014"/>
      <c r="S1014" t="s">
        <v>929</v>
      </c>
    </row>
    <row r="1015" spans="1:19" hidden="1" x14ac:dyDescent="0.2">
      <c r="A1015" s="162" t="str">
        <f>"FY"&amp;(YEAR(Table4_1[[#This Row],[Date]])-1)&amp;"/"&amp;(YEAR(Table4_1[[#This Row],[Date]])-2000)</f>
        <v>FY2023/24</v>
      </c>
      <c r="B1015" s="162" t="str">
        <f>VLOOKUP(Table4_1[[#This Row],[Energy]]&amp;Table4_1[[#This Row],[Indicator category]]&amp;Table4_1[[#This Row],[Indicator subcategory]]&amp;Table4_1[[#This Row],[Indicator]]&amp;Table4_1[[#This Row],[ID]],newID,2,FALSE)</f>
        <v>NQR14eiii</v>
      </c>
      <c r="C1015" s="162" t="str">
        <f>Table4_1[[#This Row],[Licensee]]&amp;" "&amp;Table4_1[[#This Row],[Licence]]</f>
        <v>Horizon Power EIRL2</v>
      </c>
      <c r="D1015" s="162" t="str">
        <f t="shared" si="15"/>
        <v>FY2023/24_NQR14eiii_Horizon Power EIRL2</v>
      </c>
      <c r="E1015" s="164">
        <f>IF(ISNUMBER(Table4_1[[#This Row],[Value]]),Table4_1[[#This Row],[Value]],IF(ISNUMBER(Table4_1[[#This Row],[$ Value]]),Table4_1[[#This Row],[$ Value]],Table4_1[[#This Row],[% Value]]))</f>
        <v>0</v>
      </c>
      <c r="G1015" s="238">
        <v>45473</v>
      </c>
      <c r="H1015">
        <v>4</v>
      </c>
      <c r="I1015" t="s">
        <v>188</v>
      </c>
      <c r="J1015" t="s">
        <v>195</v>
      </c>
      <c r="K1015" t="s">
        <v>299</v>
      </c>
      <c r="L1015" t="s">
        <v>332</v>
      </c>
      <c r="M1015" t="s">
        <v>50</v>
      </c>
      <c r="N1015" t="s">
        <v>333</v>
      </c>
      <c r="O1015" t="s">
        <v>59</v>
      </c>
      <c r="P1015">
        <v>0</v>
      </c>
      <c r="Q1015"/>
      <c r="R1015"/>
      <c r="S1015" t="s">
        <v>929</v>
      </c>
    </row>
    <row r="1016" spans="1:19" x14ac:dyDescent="0.2">
      <c r="A1016" s="162" t="str">
        <f>"FY"&amp;(YEAR(Table4_1[[#This Row],[Date]])-1)&amp;"/"&amp;(YEAR(Table4_1[[#This Row],[Date]])-2000)</f>
        <v>FY2024/25</v>
      </c>
      <c r="B1016" s="162" t="str">
        <f>VLOOKUP(Table4_1[[#This Row],[Energy]]&amp;Table4_1[[#This Row],[Indicator category]]&amp;Table4_1[[#This Row],[Indicator subcategory]]&amp;Table4_1[[#This Row],[Indicator]]&amp;Table4_1[[#This Row],[ID]],newID,2,FALSE)</f>
        <v>NQR14eiii</v>
      </c>
      <c r="C1016" s="162" t="str">
        <f>Table4_1[[#This Row],[Licensee]]&amp;" "&amp;Table4_1[[#This Row],[Licence]]</f>
        <v>Horizon Power EIRL2</v>
      </c>
      <c r="D1016" s="162" t="str">
        <f t="shared" si="15"/>
        <v>FY2024/25_NQR14eiii_Horizon Power EIRL2</v>
      </c>
      <c r="E1016" s="164">
        <f>IF(ISNUMBER(Table4_1[[#This Row],[Value]]),Table4_1[[#This Row],[Value]],IF(ISNUMBER(Table4_1[[#This Row],[$ Value]]),Table4_1[[#This Row],[$ Value]],Table4_1[[#This Row],[% Value]]))</f>
        <v>0</v>
      </c>
      <c r="G1016" s="238">
        <v>45838</v>
      </c>
      <c r="H1016">
        <v>4</v>
      </c>
      <c r="I1016" t="s">
        <v>188</v>
      </c>
      <c r="J1016" t="s">
        <v>195</v>
      </c>
      <c r="K1016" t="s">
        <v>299</v>
      </c>
      <c r="L1016" t="s">
        <v>332</v>
      </c>
      <c r="M1016" t="s">
        <v>50</v>
      </c>
      <c r="N1016" t="s">
        <v>333</v>
      </c>
      <c r="O1016" t="s">
        <v>59</v>
      </c>
      <c r="P1016">
        <v>0</v>
      </c>
      <c r="Q1016"/>
      <c r="R1016"/>
      <c r="S1016" t="s">
        <v>929</v>
      </c>
    </row>
    <row r="1017" spans="1:19" hidden="1" x14ac:dyDescent="0.2">
      <c r="A1017" s="162" t="str">
        <f>"FY"&amp;(YEAR(Table4_1[[#This Row],[Date]])-1)&amp;"/"&amp;(YEAR(Table4_1[[#This Row],[Date]])-2000)</f>
        <v>FY2023/24</v>
      </c>
      <c r="B1017" s="162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1017" s="162" t="str">
        <f>Table4_1[[#This Row],[Licensee]]&amp;" "&amp;Table4_1[[#This Row],[Licence]]</f>
        <v>Horizon Power EIRL2</v>
      </c>
      <c r="D1017" s="162" t="str">
        <f t="shared" si="15"/>
        <v>FY2023/24_NQR14eiv_Horizon Power EIRL2</v>
      </c>
      <c r="E1017" s="164">
        <f>IF(ISNUMBER(Table4_1[[#This Row],[Value]]),Table4_1[[#This Row],[Value]],IF(ISNUMBER(Table4_1[[#This Row],[$ Value]]),Table4_1[[#This Row],[$ Value]],Table4_1[[#This Row],[% Value]]))</f>
        <v>0</v>
      </c>
      <c r="G1017" s="238">
        <v>45473</v>
      </c>
      <c r="H1017">
        <v>4</v>
      </c>
      <c r="I1017" t="s">
        <v>188</v>
      </c>
      <c r="J1017" t="s">
        <v>195</v>
      </c>
      <c r="K1017" t="s">
        <v>299</v>
      </c>
      <c r="L1017" t="s">
        <v>334</v>
      </c>
      <c r="M1017" t="s">
        <v>50</v>
      </c>
      <c r="N1017" t="s">
        <v>333</v>
      </c>
      <c r="O1017" t="s">
        <v>59</v>
      </c>
      <c r="P1017">
        <v>0</v>
      </c>
      <c r="Q1017"/>
      <c r="R1017"/>
      <c r="S1017" t="s">
        <v>929</v>
      </c>
    </row>
    <row r="1018" spans="1:19" x14ac:dyDescent="0.2">
      <c r="A1018" s="162" t="str">
        <f>"FY"&amp;(YEAR(Table4_1[[#This Row],[Date]])-1)&amp;"/"&amp;(YEAR(Table4_1[[#This Row],[Date]])-2000)</f>
        <v>FY2024/25</v>
      </c>
      <c r="B1018" s="162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1018" s="162" t="str">
        <f>Table4_1[[#This Row],[Licensee]]&amp;" "&amp;Table4_1[[#This Row],[Licence]]</f>
        <v>Horizon Power EIRL2</v>
      </c>
      <c r="D1018" s="162" t="str">
        <f t="shared" si="15"/>
        <v>FY2024/25_NQR14eiv_Horizon Power EIRL2</v>
      </c>
      <c r="E1018" s="164">
        <f>IF(ISNUMBER(Table4_1[[#This Row],[Value]]),Table4_1[[#This Row],[Value]],IF(ISNUMBER(Table4_1[[#This Row],[$ Value]]),Table4_1[[#This Row],[$ Value]],Table4_1[[#This Row],[% Value]]))</f>
        <v>0</v>
      </c>
      <c r="G1018" s="238">
        <v>45838</v>
      </c>
      <c r="H1018">
        <v>4</v>
      </c>
      <c r="I1018" t="s">
        <v>188</v>
      </c>
      <c r="J1018" t="s">
        <v>195</v>
      </c>
      <c r="K1018" t="s">
        <v>299</v>
      </c>
      <c r="L1018" t="s">
        <v>334</v>
      </c>
      <c r="M1018" t="s">
        <v>50</v>
      </c>
      <c r="N1018" t="s">
        <v>333</v>
      </c>
      <c r="O1018" t="s">
        <v>59</v>
      </c>
      <c r="P1018">
        <v>0</v>
      </c>
      <c r="Q1018"/>
      <c r="R1018"/>
      <c r="S1018" t="s">
        <v>929</v>
      </c>
    </row>
    <row r="1019" spans="1:19" hidden="1" x14ac:dyDescent="0.2">
      <c r="A1019" s="162" t="str">
        <f>"FY"&amp;(YEAR(Table4_1[[#This Row],[Date]])-1)&amp;"/"&amp;(YEAR(Table4_1[[#This Row],[Date]])-2000)</f>
        <v>FY2023/24</v>
      </c>
      <c r="B1019" s="162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1019" s="162" t="str">
        <f>Table4_1[[#This Row],[Licensee]]&amp;" "&amp;Table4_1[[#This Row],[Licence]]</f>
        <v>Horizon Power EIRL2</v>
      </c>
      <c r="D1019" s="162" t="str">
        <f t="shared" si="15"/>
        <v>FY2023/24_NQR14ev_Horizon Power EIRL2</v>
      </c>
      <c r="E1019" s="164">
        <f>IF(ISNUMBER(Table4_1[[#This Row],[Value]]),Table4_1[[#This Row],[Value]],IF(ISNUMBER(Table4_1[[#This Row],[$ Value]]),Table4_1[[#This Row],[$ Value]],Table4_1[[#This Row],[% Value]]))</f>
        <v>14.857276710000001</v>
      </c>
      <c r="G1019" s="238">
        <v>45473</v>
      </c>
      <c r="H1019">
        <v>4</v>
      </c>
      <c r="I1019" t="s">
        <v>188</v>
      </c>
      <c r="J1019" t="s">
        <v>195</v>
      </c>
      <c r="K1019" t="s">
        <v>299</v>
      </c>
      <c r="L1019" t="s">
        <v>335</v>
      </c>
      <c r="M1019" t="s">
        <v>50</v>
      </c>
      <c r="N1019" t="s">
        <v>333</v>
      </c>
      <c r="O1019" t="s">
        <v>59</v>
      </c>
      <c r="P1019">
        <v>14.857276710000001</v>
      </c>
      <c r="Q1019"/>
      <c r="R1019"/>
      <c r="S1019" t="s">
        <v>929</v>
      </c>
    </row>
    <row r="1020" spans="1:19" x14ac:dyDescent="0.2">
      <c r="A1020" s="162" t="str">
        <f>"FY"&amp;(YEAR(Table4_1[[#This Row],[Date]])-1)&amp;"/"&amp;(YEAR(Table4_1[[#This Row],[Date]])-2000)</f>
        <v>FY2024/25</v>
      </c>
      <c r="B1020" s="162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1020" s="162" t="str">
        <f>Table4_1[[#This Row],[Licensee]]&amp;" "&amp;Table4_1[[#This Row],[Licence]]</f>
        <v>Horizon Power EIRL2</v>
      </c>
      <c r="D1020" s="162" t="str">
        <f t="shared" si="15"/>
        <v>FY2024/25_NQR14ev_Horizon Power EIRL2</v>
      </c>
      <c r="E1020" s="164">
        <f>IF(ISNUMBER(Table4_1[[#This Row],[Value]]),Table4_1[[#This Row],[Value]],IF(ISNUMBER(Table4_1[[#This Row],[$ Value]]),Table4_1[[#This Row],[$ Value]],Table4_1[[#This Row],[% Value]]))</f>
        <v>16.287491809999999</v>
      </c>
      <c r="G1020" s="238">
        <v>45838</v>
      </c>
      <c r="H1020">
        <v>4</v>
      </c>
      <c r="I1020" t="s">
        <v>188</v>
      </c>
      <c r="J1020" t="s">
        <v>195</v>
      </c>
      <c r="K1020" t="s">
        <v>299</v>
      </c>
      <c r="L1020" t="s">
        <v>335</v>
      </c>
      <c r="M1020" t="s">
        <v>50</v>
      </c>
      <c r="N1020" t="s">
        <v>333</v>
      </c>
      <c r="O1020" t="s">
        <v>59</v>
      </c>
      <c r="P1020">
        <v>16.287491809999999</v>
      </c>
      <c r="Q1020"/>
      <c r="R1020"/>
      <c r="S1020" t="s">
        <v>929</v>
      </c>
    </row>
    <row r="1021" spans="1:19" hidden="1" x14ac:dyDescent="0.2">
      <c r="A1021" s="162" t="str">
        <f>"FY"&amp;(YEAR(Table4_1[[#This Row],[Date]])-1)&amp;"/"&amp;(YEAR(Table4_1[[#This Row],[Date]])-2000)</f>
        <v>FY2023/24</v>
      </c>
      <c r="B1021" s="162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1021" s="162" t="str">
        <f>Table4_1[[#This Row],[Licensee]]&amp;" "&amp;Table4_1[[#This Row],[Licence]]</f>
        <v>Horizon Power EIRL2</v>
      </c>
      <c r="D1021" s="162" t="str">
        <f t="shared" si="15"/>
        <v>FY2023/24_NQR15biii_Horizon Power EIRL2</v>
      </c>
      <c r="E1021" s="164">
        <f>IF(ISNUMBER(Table4_1[[#This Row],[Value]]),Table4_1[[#This Row],[Value]],IF(ISNUMBER(Table4_1[[#This Row],[$ Value]]),Table4_1[[#This Row],[$ Value]],Table4_1[[#This Row],[% Value]]))</f>
        <v>0</v>
      </c>
      <c r="G1021" s="238">
        <v>45473</v>
      </c>
      <c r="H1021">
        <v>4</v>
      </c>
      <c r="I1021" t="s">
        <v>188</v>
      </c>
      <c r="J1021" t="s">
        <v>195</v>
      </c>
      <c r="K1021" t="s">
        <v>299</v>
      </c>
      <c r="L1021" t="s">
        <v>336</v>
      </c>
      <c r="M1021" t="s">
        <v>47</v>
      </c>
      <c r="N1021" t="s">
        <v>337</v>
      </c>
      <c r="O1021" t="s">
        <v>64</v>
      </c>
      <c r="P1021"/>
      <c r="Q1021"/>
      <c r="R1021"/>
      <c r="S1021" t="s">
        <v>929</v>
      </c>
    </row>
    <row r="1022" spans="1:19" x14ac:dyDescent="0.2">
      <c r="A1022" s="162" t="str">
        <f>"FY"&amp;(YEAR(Table4_1[[#This Row],[Date]])-1)&amp;"/"&amp;(YEAR(Table4_1[[#This Row],[Date]])-2000)</f>
        <v>FY2024/25</v>
      </c>
      <c r="B1022" s="162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1022" s="162" t="str">
        <f>Table4_1[[#This Row],[Licensee]]&amp;" "&amp;Table4_1[[#This Row],[Licence]]</f>
        <v>Horizon Power EIRL2</v>
      </c>
      <c r="D1022" s="162" t="str">
        <f t="shared" si="15"/>
        <v>FY2024/25_NQR15biii_Horizon Power EIRL2</v>
      </c>
      <c r="E1022" s="164">
        <f>IF(ISNUMBER(Table4_1[[#This Row],[Value]]),Table4_1[[#This Row],[Value]],IF(ISNUMBER(Table4_1[[#This Row],[$ Value]]),Table4_1[[#This Row],[$ Value]],Table4_1[[#This Row],[% Value]]))</f>
        <v>0</v>
      </c>
      <c r="G1022" s="238">
        <v>45838</v>
      </c>
      <c r="H1022">
        <v>4</v>
      </c>
      <c r="I1022" t="s">
        <v>188</v>
      </c>
      <c r="J1022" t="s">
        <v>195</v>
      </c>
      <c r="K1022" t="s">
        <v>299</v>
      </c>
      <c r="L1022" t="s">
        <v>336</v>
      </c>
      <c r="M1022" t="s">
        <v>47</v>
      </c>
      <c r="N1022" t="s">
        <v>337</v>
      </c>
      <c r="O1022" t="s">
        <v>64</v>
      </c>
      <c r="P1022"/>
      <c r="Q1022"/>
      <c r="R1022"/>
      <c r="S1022" t="s">
        <v>929</v>
      </c>
    </row>
    <row r="1023" spans="1:19" hidden="1" x14ac:dyDescent="0.2">
      <c r="A1023" s="162" t="str">
        <f>"FY"&amp;(YEAR(Table4_1[[#This Row],[Date]])-1)&amp;"/"&amp;(YEAR(Table4_1[[#This Row],[Date]])-2000)</f>
        <v>FY2023/24</v>
      </c>
      <c r="B1023" s="162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1023" s="162" t="str">
        <f>Table4_1[[#This Row],[Licensee]]&amp;" "&amp;Table4_1[[#This Row],[Licence]]</f>
        <v>Horizon Power EIRL2</v>
      </c>
      <c r="D1023" s="162" t="str">
        <f t="shared" si="15"/>
        <v>FY2023/24_NQR15biv_Horizon Power EIRL2</v>
      </c>
      <c r="E1023" s="164">
        <f>IF(ISNUMBER(Table4_1[[#This Row],[Value]]),Table4_1[[#This Row],[Value]],IF(ISNUMBER(Table4_1[[#This Row],[$ Value]]),Table4_1[[#This Row],[$ Value]],Table4_1[[#This Row],[% Value]]))</f>
        <v>0</v>
      </c>
      <c r="G1023" s="238">
        <v>45473</v>
      </c>
      <c r="H1023">
        <v>4</v>
      </c>
      <c r="I1023" t="s">
        <v>188</v>
      </c>
      <c r="J1023" t="s">
        <v>195</v>
      </c>
      <c r="K1023" t="s">
        <v>299</v>
      </c>
      <c r="L1023" t="s">
        <v>338</v>
      </c>
      <c r="M1023" t="s">
        <v>47</v>
      </c>
      <c r="N1023" t="s">
        <v>337</v>
      </c>
      <c r="O1023" t="s">
        <v>64</v>
      </c>
      <c r="P1023"/>
      <c r="Q1023"/>
      <c r="R1023"/>
      <c r="S1023" t="s">
        <v>929</v>
      </c>
    </row>
    <row r="1024" spans="1:19" x14ac:dyDescent="0.2">
      <c r="A1024" s="162" t="str">
        <f>"FY"&amp;(YEAR(Table4_1[[#This Row],[Date]])-1)&amp;"/"&amp;(YEAR(Table4_1[[#This Row],[Date]])-2000)</f>
        <v>FY2024/25</v>
      </c>
      <c r="B1024" s="162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1024" s="162" t="str">
        <f>Table4_1[[#This Row],[Licensee]]&amp;" "&amp;Table4_1[[#This Row],[Licence]]</f>
        <v>Horizon Power EIRL2</v>
      </c>
      <c r="D1024" s="162" t="str">
        <f t="shared" si="15"/>
        <v>FY2024/25_NQR15biv_Horizon Power EIRL2</v>
      </c>
      <c r="E1024" s="164">
        <f>IF(ISNUMBER(Table4_1[[#This Row],[Value]]),Table4_1[[#This Row],[Value]],IF(ISNUMBER(Table4_1[[#This Row],[$ Value]]),Table4_1[[#This Row],[$ Value]],Table4_1[[#This Row],[% Value]]))</f>
        <v>0</v>
      </c>
      <c r="G1024" s="238">
        <v>45838</v>
      </c>
      <c r="H1024">
        <v>4</v>
      </c>
      <c r="I1024" t="s">
        <v>188</v>
      </c>
      <c r="J1024" t="s">
        <v>195</v>
      </c>
      <c r="K1024" t="s">
        <v>299</v>
      </c>
      <c r="L1024" t="s">
        <v>338</v>
      </c>
      <c r="M1024" t="s">
        <v>47</v>
      </c>
      <c r="N1024" t="s">
        <v>337</v>
      </c>
      <c r="O1024" t="s">
        <v>64</v>
      </c>
      <c r="P1024"/>
      <c r="Q1024"/>
      <c r="R1024"/>
      <c r="S1024" t="s">
        <v>929</v>
      </c>
    </row>
    <row r="1025" spans="1:19" hidden="1" x14ac:dyDescent="0.2">
      <c r="A1025" s="162" t="str">
        <f>"FY"&amp;(YEAR(Table4_1[[#This Row],[Date]])-1)&amp;"/"&amp;(YEAR(Table4_1[[#This Row],[Date]])-2000)</f>
        <v>FY2023/24</v>
      </c>
      <c r="B1025" s="162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1025" s="162" t="str">
        <f>Table4_1[[#This Row],[Licensee]]&amp;" "&amp;Table4_1[[#This Row],[Licence]]</f>
        <v>Horizon Power EIRL2</v>
      </c>
      <c r="D1025" s="162" t="str">
        <f t="shared" si="15"/>
        <v>FY2023/24_NQR15bv_Horizon Power EIRL2</v>
      </c>
      <c r="E1025" s="164">
        <f>IF(ISNUMBER(Table4_1[[#This Row],[Value]]),Table4_1[[#This Row],[Value]],IF(ISNUMBER(Table4_1[[#This Row],[$ Value]]),Table4_1[[#This Row],[$ Value]],Table4_1[[#This Row],[% Value]]))</f>
        <v>0</v>
      </c>
      <c r="G1025" s="238">
        <v>45473</v>
      </c>
      <c r="H1025">
        <v>4</v>
      </c>
      <c r="I1025" t="s">
        <v>188</v>
      </c>
      <c r="J1025" t="s">
        <v>195</v>
      </c>
      <c r="K1025" t="s">
        <v>299</v>
      </c>
      <c r="L1025" t="s">
        <v>339</v>
      </c>
      <c r="M1025" t="s">
        <v>47</v>
      </c>
      <c r="N1025" t="s">
        <v>337</v>
      </c>
      <c r="O1025" t="s">
        <v>64</v>
      </c>
      <c r="P1025"/>
      <c r="Q1025"/>
      <c r="R1025"/>
      <c r="S1025" t="s">
        <v>929</v>
      </c>
    </row>
    <row r="1026" spans="1:19" x14ac:dyDescent="0.2">
      <c r="A1026" s="162" t="str">
        <f>"FY"&amp;(YEAR(Table4_1[[#This Row],[Date]])-1)&amp;"/"&amp;(YEAR(Table4_1[[#This Row],[Date]])-2000)</f>
        <v>FY2024/25</v>
      </c>
      <c r="B1026" s="162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1026" s="162" t="str">
        <f>Table4_1[[#This Row],[Licensee]]&amp;" "&amp;Table4_1[[#This Row],[Licence]]</f>
        <v>Horizon Power EIRL2</v>
      </c>
      <c r="D1026" s="162" t="str">
        <f t="shared" si="15"/>
        <v>FY2024/25_NQR15bv_Horizon Power EIRL2</v>
      </c>
      <c r="E1026" s="164">
        <f>IF(ISNUMBER(Table4_1[[#This Row],[Value]]),Table4_1[[#This Row],[Value]],IF(ISNUMBER(Table4_1[[#This Row],[$ Value]]),Table4_1[[#This Row],[$ Value]],Table4_1[[#This Row],[% Value]]))</f>
        <v>0</v>
      </c>
      <c r="G1026" s="238">
        <v>45838</v>
      </c>
      <c r="H1026">
        <v>4</v>
      </c>
      <c r="I1026" t="s">
        <v>188</v>
      </c>
      <c r="J1026" t="s">
        <v>195</v>
      </c>
      <c r="K1026" t="s">
        <v>299</v>
      </c>
      <c r="L1026" t="s">
        <v>339</v>
      </c>
      <c r="M1026" t="s">
        <v>47</v>
      </c>
      <c r="N1026" t="s">
        <v>337</v>
      </c>
      <c r="O1026" t="s">
        <v>64</v>
      </c>
      <c r="P1026"/>
      <c r="Q1026"/>
      <c r="R1026"/>
      <c r="S1026" t="s">
        <v>929</v>
      </c>
    </row>
    <row r="1027" spans="1:19" hidden="1" x14ac:dyDescent="0.2">
      <c r="A1027" s="162" t="str">
        <f>"FY"&amp;(YEAR(Table4_1[[#This Row],[Date]])-1)&amp;"/"&amp;(YEAR(Table4_1[[#This Row],[Date]])-2000)</f>
        <v>FY2013/14</v>
      </c>
      <c r="B1027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27" s="162" t="str">
        <f>Table4_1[[#This Row],[Licensee]]&amp;" "&amp;Table4_1[[#This Row],[Licence]]</f>
        <v>Horizon Power EIRL2</v>
      </c>
      <c r="D1027" s="162" t="str">
        <f t="shared" ref="D1027:D1090" si="16">A1027&amp;"_"&amp;B1027&amp;"_"&amp;C1027</f>
        <v>FY2013/14_NQR15bvi_Horizon Power EIRL2</v>
      </c>
      <c r="E1027" s="164">
        <f>IF(ISNUMBER(Table4_1[[#This Row],[Value]]),Table4_1[[#This Row],[Value]],IF(ISNUMBER(Table4_1[[#This Row],[$ Value]]),Table4_1[[#This Row],[$ Value]],Table4_1[[#This Row],[% Value]]))</f>
        <v>0</v>
      </c>
      <c r="G1027" s="238">
        <v>41820</v>
      </c>
      <c r="H1027">
        <v>4</v>
      </c>
      <c r="I1027" t="s">
        <v>188</v>
      </c>
      <c r="J1027" t="s">
        <v>195</v>
      </c>
      <c r="K1027" t="s">
        <v>299</v>
      </c>
      <c r="L1027" t="s">
        <v>305</v>
      </c>
      <c r="M1027" t="s">
        <v>47</v>
      </c>
      <c r="N1027" t="s">
        <v>304</v>
      </c>
      <c r="O1027" t="s">
        <v>64</v>
      </c>
      <c r="P1027"/>
      <c r="Q1027"/>
      <c r="R1027"/>
      <c r="S1027" t="s">
        <v>929</v>
      </c>
    </row>
    <row r="1028" spans="1:19" hidden="1" x14ac:dyDescent="0.2">
      <c r="A1028" s="162" t="str">
        <f>"FY"&amp;(YEAR(Table4_1[[#This Row],[Date]])-1)&amp;"/"&amp;(YEAR(Table4_1[[#This Row],[Date]])-2000)</f>
        <v>FY2014/15</v>
      </c>
      <c r="B1028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28" s="162" t="str">
        <f>Table4_1[[#This Row],[Licensee]]&amp;" "&amp;Table4_1[[#This Row],[Licence]]</f>
        <v>Horizon Power EIRL2</v>
      </c>
      <c r="D1028" s="162" t="str">
        <f t="shared" si="16"/>
        <v>FY2014/15_NQR15bvi_Horizon Power EIRL2</v>
      </c>
      <c r="E1028" s="164">
        <f>IF(ISNUMBER(Table4_1[[#This Row],[Value]]),Table4_1[[#This Row],[Value]],IF(ISNUMBER(Table4_1[[#This Row],[$ Value]]),Table4_1[[#This Row],[$ Value]],Table4_1[[#This Row],[% Value]]))</f>
        <v>0</v>
      </c>
      <c r="G1028" s="238">
        <v>42185</v>
      </c>
      <c r="H1028">
        <v>4</v>
      </c>
      <c r="I1028" t="s">
        <v>188</v>
      </c>
      <c r="J1028" t="s">
        <v>195</v>
      </c>
      <c r="K1028" t="s">
        <v>299</v>
      </c>
      <c r="L1028" t="s">
        <v>305</v>
      </c>
      <c r="M1028" t="s">
        <v>47</v>
      </c>
      <c r="N1028" t="s">
        <v>304</v>
      </c>
      <c r="O1028" t="s">
        <v>64</v>
      </c>
      <c r="P1028"/>
      <c r="Q1028"/>
      <c r="R1028"/>
      <c r="S1028" t="s">
        <v>929</v>
      </c>
    </row>
    <row r="1029" spans="1:19" hidden="1" x14ac:dyDescent="0.2">
      <c r="A1029" s="162" t="str">
        <f>"FY"&amp;(YEAR(Table4_1[[#This Row],[Date]])-1)&amp;"/"&amp;(YEAR(Table4_1[[#This Row],[Date]])-2000)</f>
        <v>FY2015/16</v>
      </c>
      <c r="B1029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29" s="162" t="str">
        <f>Table4_1[[#This Row],[Licensee]]&amp;" "&amp;Table4_1[[#This Row],[Licence]]</f>
        <v>Horizon Power EIRL2</v>
      </c>
      <c r="D1029" s="162" t="str">
        <f t="shared" si="16"/>
        <v>FY2015/16_NQR15bvi_Horizon Power EIRL2</v>
      </c>
      <c r="E1029" s="164">
        <f>IF(ISNUMBER(Table4_1[[#This Row],[Value]]),Table4_1[[#This Row],[Value]],IF(ISNUMBER(Table4_1[[#This Row],[$ Value]]),Table4_1[[#This Row],[$ Value]],Table4_1[[#This Row],[% Value]]))</f>
        <v>0</v>
      </c>
      <c r="G1029" s="238">
        <v>42551</v>
      </c>
      <c r="H1029">
        <v>4</v>
      </c>
      <c r="I1029" t="s">
        <v>188</v>
      </c>
      <c r="J1029" t="s">
        <v>195</v>
      </c>
      <c r="K1029" t="s">
        <v>299</v>
      </c>
      <c r="L1029" t="s">
        <v>305</v>
      </c>
      <c r="M1029" t="s">
        <v>47</v>
      </c>
      <c r="N1029" t="s">
        <v>304</v>
      </c>
      <c r="O1029" t="s">
        <v>64</v>
      </c>
      <c r="P1029"/>
      <c r="Q1029"/>
      <c r="R1029"/>
      <c r="S1029" t="s">
        <v>929</v>
      </c>
    </row>
    <row r="1030" spans="1:19" hidden="1" x14ac:dyDescent="0.2">
      <c r="A1030" s="162" t="str">
        <f>"FY"&amp;(YEAR(Table4_1[[#This Row],[Date]])-1)&amp;"/"&amp;(YEAR(Table4_1[[#This Row],[Date]])-2000)</f>
        <v>FY2016/17</v>
      </c>
      <c r="B1030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0" s="162" t="str">
        <f>Table4_1[[#This Row],[Licensee]]&amp;" "&amp;Table4_1[[#This Row],[Licence]]</f>
        <v>Horizon Power EIRL2</v>
      </c>
      <c r="D1030" s="162" t="str">
        <f t="shared" si="16"/>
        <v>FY2016/17_NQR15bvi_Horizon Power EIRL2</v>
      </c>
      <c r="E1030" s="164">
        <f>IF(ISNUMBER(Table4_1[[#This Row],[Value]]),Table4_1[[#This Row],[Value]],IF(ISNUMBER(Table4_1[[#This Row],[$ Value]]),Table4_1[[#This Row],[$ Value]],Table4_1[[#This Row],[% Value]]))</f>
        <v>0</v>
      </c>
      <c r="G1030" s="238">
        <v>42916</v>
      </c>
      <c r="H1030">
        <v>4</v>
      </c>
      <c r="I1030" t="s">
        <v>188</v>
      </c>
      <c r="J1030" t="s">
        <v>195</v>
      </c>
      <c r="K1030" t="s">
        <v>299</v>
      </c>
      <c r="L1030" t="s">
        <v>305</v>
      </c>
      <c r="M1030" t="s">
        <v>47</v>
      </c>
      <c r="N1030" t="s">
        <v>304</v>
      </c>
      <c r="O1030" t="s">
        <v>64</v>
      </c>
      <c r="P1030"/>
      <c r="Q1030"/>
      <c r="R1030"/>
      <c r="S1030" t="s">
        <v>929</v>
      </c>
    </row>
    <row r="1031" spans="1:19" hidden="1" x14ac:dyDescent="0.2">
      <c r="A1031" s="162" t="str">
        <f>"FY"&amp;(YEAR(Table4_1[[#This Row],[Date]])-1)&amp;"/"&amp;(YEAR(Table4_1[[#This Row],[Date]])-2000)</f>
        <v>FY2017/18</v>
      </c>
      <c r="B1031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1" s="162" t="str">
        <f>Table4_1[[#This Row],[Licensee]]&amp;" "&amp;Table4_1[[#This Row],[Licence]]</f>
        <v>Horizon Power EIRL2</v>
      </c>
      <c r="D1031" s="162" t="str">
        <f t="shared" si="16"/>
        <v>FY2017/18_NQR15bvi_Horizon Power EIRL2</v>
      </c>
      <c r="E1031" s="164">
        <f>IF(ISNUMBER(Table4_1[[#This Row],[Value]]),Table4_1[[#This Row],[Value]],IF(ISNUMBER(Table4_1[[#This Row],[$ Value]]),Table4_1[[#This Row],[$ Value]],Table4_1[[#This Row],[% Value]]))</f>
        <v>0</v>
      </c>
      <c r="G1031" s="238">
        <v>43281</v>
      </c>
      <c r="H1031">
        <v>4</v>
      </c>
      <c r="I1031" t="s">
        <v>188</v>
      </c>
      <c r="J1031" t="s">
        <v>195</v>
      </c>
      <c r="K1031" t="s">
        <v>299</v>
      </c>
      <c r="L1031" t="s">
        <v>305</v>
      </c>
      <c r="M1031" t="s">
        <v>47</v>
      </c>
      <c r="N1031" t="s">
        <v>304</v>
      </c>
      <c r="O1031" t="s">
        <v>64</v>
      </c>
      <c r="P1031"/>
      <c r="Q1031"/>
      <c r="R1031"/>
      <c r="S1031" t="s">
        <v>929</v>
      </c>
    </row>
    <row r="1032" spans="1:19" hidden="1" x14ac:dyDescent="0.2">
      <c r="A1032" s="162" t="str">
        <f>"FY"&amp;(YEAR(Table4_1[[#This Row],[Date]])-1)&amp;"/"&amp;(YEAR(Table4_1[[#This Row],[Date]])-2000)</f>
        <v>FY2018/19</v>
      </c>
      <c r="B1032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2" s="162" t="str">
        <f>Table4_1[[#This Row],[Licensee]]&amp;" "&amp;Table4_1[[#This Row],[Licence]]</f>
        <v>Horizon Power EIRL2</v>
      </c>
      <c r="D1032" s="162" t="str">
        <f t="shared" si="16"/>
        <v>FY2018/19_NQR15bvi_Horizon Power EIRL2</v>
      </c>
      <c r="E1032" s="164">
        <f>IF(ISNUMBER(Table4_1[[#This Row],[Value]]),Table4_1[[#This Row],[Value]],IF(ISNUMBER(Table4_1[[#This Row],[$ Value]]),Table4_1[[#This Row],[$ Value]],Table4_1[[#This Row],[% Value]]))</f>
        <v>0</v>
      </c>
      <c r="G1032" s="238">
        <v>43646</v>
      </c>
      <c r="H1032">
        <v>4</v>
      </c>
      <c r="I1032" t="s">
        <v>188</v>
      </c>
      <c r="J1032" t="s">
        <v>195</v>
      </c>
      <c r="K1032" t="s">
        <v>299</v>
      </c>
      <c r="L1032" t="s">
        <v>305</v>
      </c>
      <c r="M1032" t="s">
        <v>47</v>
      </c>
      <c r="N1032" t="s">
        <v>304</v>
      </c>
      <c r="O1032" t="s">
        <v>64</v>
      </c>
      <c r="P1032"/>
      <c r="Q1032"/>
      <c r="R1032"/>
      <c r="S1032" t="s">
        <v>929</v>
      </c>
    </row>
    <row r="1033" spans="1:19" hidden="1" x14ac:dyDescent="0.2">
      <c r="A1033" s="162" t="str">
        <f>"FY"&amp;(YEAR(Table4_1[[#This Row],[Date]])-1)&amp;"/"&amp;(YEAR(Table4_1[[#This Row],[Date]])-2000)</f>
        <v>FY2019/20</v>
      </c>
      <c r="B1033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3" s="162" t="str">
        <f>Table4_1[[#This Row],[Licensee]]&amp;" "&amp;Table4_1[[#This Row],[Licence]]</f>
        <v>Horizon Power EIRL2</v>
      </c>
      <c r="D1033" s="162" t="str">
        <f t="shared" si="16"/>
        <v>FY2019/20_NQR15bvi_Horizon Power EIRL2</v>
      </c>
      <c r="E1033" s="164">
        <f>IF(ISNUMBER(Table4_1[[#This Row],[Value]]),Table4_1[[#This Row],[Value]],IF(ISNUMBER(Table4_1[[#This Row],[$ Value]]),Table4_1[[#This Row],[$ Value]],Table4_1[[#This Row],[% Value]]))</f>
        <v>0</v>
      </c>
      <c r="G1033" s="238">
        <v>44012</v>
      </c>
      <c r="H1033">
        <v>4</v>
      </c>
      <c r="I1033" t="s">
        <v>188</v>
      </c>
      <c r="J1033" t="s">
        <v>195</v>
      </c>
      <c r="K1033" t="s">
        <v>299</v>
      </c>
      <c r="L1033" t="s">
        <v>305</v>
      </c>
      <c r="M1033" t="s">
        <v>47</v>
      </c>
      <c r="N1033" t="s">
        <v>304</v>
      </c>
      <c r="O1033" t="s">
        <v>64</v>
      </c>
      <c r="P1033"/>
      <c r="Q1033"/>
      <c r="R1033"/>
      <c r="S1033" t="s">
        <v>929</v>
      </c>
    </row>
    <row r="1034" spans="1:19" hidden="1" x14ac:dyDescent="0.2">
      <c r="A1034" s="162" t="str">
        <f>"FY"&amp;(YEAR(Table4_1[[#This Row],[Date]])-1)&amp;"/"&amp;(YEAR(Table4_1[[#This Row],[Date]])-2000)</f>
        <v>FY2020/21</v>
      </c>
      <c r="B1034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4" s="162" t="str">
        <f>Table4_1[[#This Row],[Licensee]]&amp;" "&amp;Table4_1[[#This Row],[Licence]]</f>
        <v>Horizon Power EIRL2</v>
      </c>
      <c r="D1034" s="162" t="str">
        <f t="shared" si="16"/>
        <v>FY2020/21_NQR15bvi_Horizon Power EIRL2</v>
      </c>
      <c r="E1034" s="164">
        <f>IF(ISNUMBER(Table4_1[[#This Row],[Value]]),Table4_1[[#This Row],[Value]],IF(ISNUMBER(Table4_1[[#This Row],[$ Value]]),Table4_1[[#This Row],[$ Value]],Table4_1[[#This Row],[% Value]]))</f>
        <v>0</v>
      </c>
      <c r="G1034" s="238">
        <v>44377</v>
      </c>
      <c r="H1034">
        <v>4</v>
      </c>
      <c r="I1034" t="s">
        <v>188</v>
      </c>
      <c r="J1034" t="s">
        <v>195</v>
      </c>
      <c r="K1034" t="s">
        <v>299</v>
      </c>
      <c r="L1034" t="s">
        <v>305</v>
      </c>
      <c r="M1034" t="s">
        <v>47</v>
      </c>
      <c r="N1034" t="s">
        <v>304</v>
      </c>
      <c r="O1034" t="s">
        <v>64</v>
      </c>
      <c r="P1034"/>
      <c r="Q1034"/>
      <c r="R1034"/>
      <c r="S1034" t="s">
        <v>929</v>
      </c>
    </row>
    <row r="1035" spans="1:19" hidden="1" x14ac:dyDescent="0.2">
      <c r="A1035" s="162" t="str">
        <f>"FY"&amp;(YEAR(Table4_1[[#This Row],[Date]])-1)&amp;"/"&amp;(YEAR(Table4_1[[#This Row],[Date]])-2000)</f>
        <v>FY2021/22</v>
      </c>
      <c r="B1035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5" s="162" t="str">
        <f>Table4_1[[#This Row],[Licensee]]&amp;" "&amp;Table4_1[[#This Row],[Licence]]</f>
        <v>Horizon Power EIRL2</v>
      </c>
      <c r="D1035" s="162" t="str">
        <f t="shared" si="16"/>
        <v>FY2021/22_NQR15bvi_Horizon Power EIRL2</v>
      </c>
      <c r="E1035" s="164">
        <f>IF(ISNUMBER(Table4_1[[#This Row],[Value]]),Table4_1[[#This Row],[Value]],IF(ISNUMBER(Table4_1[[#This Row],[$ Value]]),Table4_1[[#This Row],[$ Value]],Table4_1[[#This Row],[% Value]]))</f>
        <v>0</v>
      </c>
      <c r="G1035" s="238">
        <v>44742</v>
      </c>
      <c r="H1035">
        <v>4</v>
      </c>
      <c r="I1035" t="s">
        <v>188</v>
      </c>
      <c r="J1035" t="s">
        <v>195</v>
      </c>
      <c r="K1035" t="s">
        <v>299</v>
      </c>
      <c r="L1035" t="s">
        <v>305</v>
      </c>
      <c r="M1035" t="s">
        <v>47</v>
      </c>
      <c r="N1035" t="s">
        <v>304</v>
      </c>
      <c r="O1035" t="s">
        <v>64</v>
      </c>
      <c r="P1035"/>
      <c r="Q1035"/>
      <c r="R1035"/>
      <c r="S1035" t="s">
        <v>929</v>
      </c>
    </row>
    <row r="1036" spans="1:19" hidden="1" x14ac:dyDescent="0.2">
      <c r="A1036" s="162" t="str">
        <f>"FY"&amp;(YEAR(Table4_1[[#This Row],[Date]])-1)&amp;"/"&amp;(YEAR(Table4_1[[#This Row],[Date]])-2000)</f>
        <v>FY2022/23</v>
      </c>
      <c r="B1036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6" s="162" t="str">
        <f>Table4_1[[#This Row],[Licensee]]&amp;" "&amp;Table4_1[[#This Row],[Licence]]</f>
        <v>Horizon Power EIRL2</v>
      </c>
      <c r="D1036" s="162" t="str">
        <f t="shared" si="16"/>
        <v>FY2022/23_NQR15bvi_Horizon Power EIRL2</v>
      </c>
      <c r="E1036" s="164">
        <f>IF(ISNUMBER(Table4_1[[#This Row],[Value]]),Table4_1[[#This Row],[Value]],IF(ISNUMBER(Table4_1[[#This Row],[$ Value]]),Table4_1[[#This Row],[$ Value]],Table4_1[[#This Row],[% Value]]))</f>
        <v>0</v>
      </c>
      <c r="G1036" s="238">
        <v>45107</v>
      </c>
      <c r="H1036">
        <v>4</v>
      </c>
      <c r="I1036" t="s">
        <v>188</v>
      </c>
      <c r="J1036" t="s">
        <v>195</v>
      </c>
      <c r="K1036" t="s">
        <v>299</v>
      </c>
      <c r="L1036" t="s">
        <v>305</v>
      </c>
      <c r="M1036" t="s">
        <v>47</v>
      </c>
      <c r="N1036" t="s">
        <v>304</v>
      </c>
      <c r="O1036" t="s">
        <v>64</v>
      </c>
      <c r="P1036"/>
      <c r="Q1036"/>
      <c r="R1036"/>
      <c r="S1036" t="s">
        <v>929</v>
      </c>
    </row>
    <row r="1037" spans="1:19" hidden="1" x14ac:dyDescent="0.2">
      <c r="A1037" s="162" t="str">
        <f>"FY"&amp;(YEAR(Table4_1[[#This Row],[Date]])-1)&amp;"/"&amp;(YEAR(Table4_1[[#This Row],[Date]])-2000)</f>
        <v>FY2023/24</v>
      </c>
      <c r="B1037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7" s="162" t="str">
        <f>Table4_1[[#This Row],[Licensee]]&amp;" "&amp;Table4_1[[#This Row],[Licence]]</f>
        <v>Horizon Power EIRL2</v>
      </c>
      <c r="D1037" s="162" t="str">
        <f t="shared" si="16"/>
        <v>FY2023/24_NQR15bvi_Horizon Power EIRL2</v>
      </c>
      <c r="E1037" s="164">
        <f>IF(ISNUMBER(Table4_1[[#This Row],[Value]]),Table4_1[[#This Row],[Value]],IF(ISNUMBER(Table4_1[[#This Row],[$ Value]]),Table4_1[[#This Row],[$ Value]],Table4_1[[#This Row],[% Value]]))</f>
        <v>0</v>
      </c>
      <c r="G1037" s="238">
        <v>45473</v>
      </c>
      <c r="H1037">
        <v>4</v>
      </c>
      <c r="I1037" t="s">
        <v>188</v>
      </c>
      <c r="J1037" t="s">
        <v>195</v>
      </c>
      <c r="K1037" t="s">
        <v>299</v>
      </c>
      <c r="L1037" t="s">
        <v>305</v>
      </c>
      <c r="M1037" t="s">
        <v>47</v>
      </c>
      <c r="N1037" t="s">
        <v>304</v>
      </c>
      <c r="O1037" t="s">
        <v>64</v>
      </c>
      <c r="P1037"/>
      <c r="Q1037"/>
      <c r="R1037"/>
      <c r="S1037" t="s">
        <v>929</v>
      </c>
    </row>
    <row r="1038" spans="1:19" x14ac:dyDescent="0.2">
      <c r="A1038" s="162" t="str">
        <f>"FY"&amp;(YEAR(Table4_1[[#This Row],[Date]])-1)&amp;"/"&amp;(YEAR(Table4_1[[#This Row],[Date]])-2000)</f>
        <v>FY2024/25</v>
      </c>
      <c r="B1038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038" s="162" t="str">
        <f>Table4_1[[#This Row],[Licensee]]&amp;" "&amp;Table4_1[[#This Row],[Licence]]</f>
        <v>Horizon Power EIRL2</v>
      </c>
      <c r="D1038" s="162" t="str">
        <f t="shared" si="16"/>
        <v>FY2024/25_NQR15bvi_Horizon Power EIRL2</v>
      </c>
      <c r="E1038" s="164">
        <f>IF(ISNUMBER(Table4_1[[#This Row],[Value]]),Table4_1[[#This Row],[Value]],IF(ISNUMBER(Table4_1[[#This Row],[$ Value]]),Table4_1[[#This Row],[$ Value]],Table4_1[[#This Row],[% Value]]))</f>
        <v>0</v>
      </c>
      <c r="G1038" s="238">
        <v>45838</v>
      </c>
      <c r="H1038">
        <v>4</v>
      </c>
      <c r="I1038" t="s">
        <v>188</v>
      </c>
      <c r="J1038" t="s">
        <v>195</v>
      </c>
      <c r="K1038" t="s">
        <v>299</v>
      </c>
      <c r="L1038" t="s">
        <v>305</v>
      </c>
      <c r="M1038" t="s">
        <v>47</v>
      </c>
      <c r="N1038" t="s">
        <v>304</v>
      </c>
      <c r="O1038" t="s">
        <v>64</v>
      </c>
      <c r="P1038"/>
      <c r="Q1038"/>
      <c r="R1038"/>
      <c r="S1038" t="s">
        <v>929</v>
      </c>
    </row>
    <row r="1039" spans="1:19" hidden="1" x14ac:dyDescent="0.2">
      <c r="A1039" s="162" t="str">
        <f>"FY"&amp;(YEAR(Table4_1[[#This Row],[Date]])-1)&amp;"/"&amp;(YEAR(Table4_1[[#This Row],[Date]])-2000)</f>
        <v>FY2013/14</v>
      </c>
      <c r="B1039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39" s="162" t="str">
        <f>Table4_1[[#This Row],[Licensee]]&amp;" "&amp;Table4_1[[#This Row],[Licence]]</f>
        <v>Horizon Power EIRL2</v>
      </c>
      <c r="D1039" s="162" t="str">
        <f t="shared" si="16"/>
        <v>FY2013/14_NQR15bvii_Horizon Power EIRL2</v>
      </c>
      <c r="E1039" s="164">
        <f>IF(ISNUMBER(Table4_1[[#This Row],[Value]]),Table4_1[[#This Row],[Value]],IF(ISNUMBER(Table4_1[[#This Row],[$ Value]]),Table4_1[[#This Row],[$ Value]],Table4_1[[#This Row],[% Value]]))</f>
        <v>0</v>
      </c>
      <c r="G1039" s="238">
        <v>41820</v>
      </c>
      <c r="H1039">
        <v>4</v>
      </c>
      <c r="I1039" t="s">
        <v>188</v>
      </c>
      <c r="J1039" t="s">
        <v>195</v>
      </c>
      <c r="K1039" t="s">
        <v>299</v>
      </c>
      <c r="L1039" t="s">
        <v>303</v>
      </c>
      <c r="M1039" t="s">
        <v>47</v>
      </c>
      <c r="N1039" t="s">
        <v>304</v>
      </c>
      <c r="O1039" t="s">
        <v>64</v>
      </c>
      <c r="P1039"/>
      <c r="Q1039"/>
      <c r="R1039"/>
      <c r="S1039" t="s">
        <v>929</v>
      </c>
    </row>
    <row r="1040" spans="1:19" hidden="1" x14ac:dyDescent="0.2">
      <c r="A1040" s="162" t="str">
        <f>"FY"&amp;(YEAR(Table4_1[[#This Row],[Date]])-1)&amp;"/"&amp;(YEAR(Table4_1[[#This Row],[Date]])-2000)</f>
        <v>FY2014/15</v>
      </c>
      <c r="B1040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0" s="162" t="str">
        <f>Table4_1[[#This Row],[Licensee]]&amp;" "&amp;Table4_1[[#This Row],[Licence]]</f>
        <v>Horizon Power EIRL2</v>
      </c>
      <c r="D1040" s="162" t="str">
        <f t="shared" si="16"/>
        <v>FY2014/15_NQR15bvii_Horizon Power EIRL2</v>
      </c>
      <c r="E1040" s="164">
        <f>IF(ISNUMBER(Table4_1[[#This Row],[Value]]),Table4_1[[#This Row],[Value]],IF(ISNUMBER(Table4_1[[#This Row],[$ Value]]),Table4_1[[#This Row],[$ Value]],Table4_1[[#This Row],[% Value]]))</f>
        <v>0</v>
      </c>
      <c r="G1040" s="238">
        <v>42185</v>
      </c>
      <c r="H1040">
        <v>4</v>
      </c>
      <c r="I1040" t="s">
        <v>188</v>
      </c>
      <c r="J1040" t="s">
        <v>195</v>
      </c>
      <c r="K1040" t="s">
        <v>299</v>
      </c>
      <c r="L1040" t="s">
        <v>303</v>
      </c>
      <c r="M1040" t="s">
        <v>47</v>
      </c>
      <c r="N1040" t="s">
        <v>304</v>
      </c>
      <c r="O1040" t="s">
        <v>64</v>
      </c>
      <c r="P1040"/>
      <c r="Q1040"/>
      <c r="R1040"/>
      <c r="S1040" t="s">
        <v>929</v>
      </c>
    </row>
    <row r="1041" spans="1:19" hidden="1" x14ac:dyDescent="0.2">
      <c r="A1041" s="162" t="str">
        <f>"FY"&amp;(YEAR(Table4_1[[#This Row],[Date]])-1)&amp;"/"&amp;(YEAR(Table4_1[[#This Row],[Date]])-2000)</f>
        <v>FY2015/16</v>
      </c>
      <c r="B1041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1" s="162" t="str">
        <f>Table4_1[[#This Row],[Licensee]]&amp;" "&amp;Table4_1[[#This Row],[Licence]]</f>
        <v>Horizon Power EIRL2</v>
      </c>
      <c r="D1041" s="162" t="str">
        <f t="shared" si="16"/>
        <v>FY2015/16_NQR15bvii_Horizon Power EIRL2</v>
      </c>
      <c r="E1041" s="164">
        <f>IF(ISNUMBER(Table4_1[[#This Row],[Value]]),Table4_1[[#This Row],[Value]],IF(ISNUMBER(Table4_1[[#This Row],[$ Value]]),Table4_1[[#This Row],[$ Value]],Table4_1[[#This Row],[% Value]]))</f>
        <v>0</v>
      </c>
      <c r="G1041" s="238">
        <v>42551</v>
      </c>
      <c r="H1041">
        <v>4</v>
      </c>
      <c r="I1041" t="s">
        <v>188</v>
      </c>
      <c r="J1041" t="s">
        <v>195</v>
      </c>
      <c r="K1041" t="s">
        <v>299</v>
      </c>
      <c r="L1041" t="s">
        <v>303</v>
      </c>
      <c r="M1041" t="s">
        <v>47</v>
      </c>
      <c r="N1041" t="s">
        <v>304</v>
      </c>
      <c r="O1041" t="s">
        <v>64</v>
      </c>
      <c r="P1041"/>
      <c r="Q1041"/>
      <c r="R1041"/>
      <c r="S1041" t="s">
        <v>929</v>
      </c>
    </row>
    <row r="1042" spans="1:19" hidden="1" x14ac:dyDescent="0.2">
      <c r="A1042" s="162" t="str">
        <f>"FY"&amp;(YEAR(Table4_1[[#This Row],[Date]])-1)&amp;"/"&amp;(YEAR(Table4_1[[#This Row],[Date]])-2000)</f>
        <v>FY2016/17</v>
      </c>
      <c r="B1042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2" s="162" t="str">
        <f>Table4_1[[#This Row],[Licensee]]&amp;" "&amp;Table4_1[[#This Row],[Licence]]</f>
        <v>Horizon Power EIRL2</v>
      </c>
      <c r="D1042" s="162" t="str">
        <f t="shared" si="16"/>
        <v>FY2016/17_NQR15bvii_Horizon Power EIRL2</v>
      </c>
      <c r="E1042" s="164">
        <f>IF(ISNUMBER(Table4_1[[#This Row],[Value]]),Table4_1[[#This Row],[Value]],IF(ISNUMBER(Table4_1[[#This Row],[$ Value]]),Table4_1[[#This Row],[$ Value]],Table4_1[[#This Row],[% Value]]))</f>
        <v>0</v>
      </c>
      <c r="G1042" s="238">
        <v>42916</v>
      </c>
      <c r="H1042">
        <v>4</v>
      </c>
      <c r="I1042" t="s">
        <v>188</v>
      </c>
      <c r="J1042" t="s">
        <v>195</v>
      </c>
      <c r="K1042" t="s">
        <v>299</v>
      </c>
      <c r="L1042" t="s">
        <v>303</v>
      </c>
      <c r="M1042" t="s">
        <v>47</v>
      </c>
      <c r="N1042" t="s">
        <v>304</v>
      </c>
      <c r="O1042" t="s">
        <v>64</v>
      </c>
      <c r="P1042"/>
      <c r="Q1042"/>
      <c r="R1042"/>
      <c r="S1042" t="s">
        <v>929</v>
      </c>
    </row>
    <row r="1043" spans="1:19" hidden="1" x14ac:dyDescent="0.2">
      <c r="A1043" s="162" t="str">
        <f>"FY"&amp;(YEAR(Table4_1[[#This Row],[Date]])-1)&amp;"/"&amp;(YEAR(Table4_1[[#This Row],[Date]])-2000)</f>
        <v>FY2017/18</v>
      </c>
      <c r="B1043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3" s="162" t="str">
        <f>Table4_1[[#This Row],[Licensee]]&amp;" "&amp;Table4_1[[#This Row],[Licence]]</f>
        <v>Horizon Power EIRL2</v>
      </c>
      <c r="D1043" s="162" t="str">
        <f t="shared" si="16"/>
        <v>FY2017/18_NQR15bvii_Horizon Power EIRL2</v>
      </c>
      <c r="E1043" s="164">
        <f>IF(ISNUMBER(Table4_1[[#This Row],[Value]]),Table4_1[[#This Row],[Value]],IF(ISNUMBER(Table4_1[[#This Row],[$ Value]]),Table4_1[[#This Row],[$ Value]],Table4_1[[#This Row],[% Value]]))</f>
        <v>0</v>
      </c>
      <c r="G1043" s="238">
        <v>43281</v>
      </c>
      <c r="H1043">
        <v>4</v>
      </c>
      <c r="I1043" t="s">
        <v>188</v>
      </c>
      <c r="J1043" t="s">
        <v>195</v>
      </c>
      <c r="K1043" t="s">
        <v>299</v>
      </c>
      <c r="L1043" t="s">
        <v>303</v>
      </c>
      <c r="M1043" t="s">
        <v>47</v>
      </c>
      <c r="N1043" t="s">
        <v>304</v>
      </c>
      <c r="O1043" t="s">
        <v>64</v>
      </c>
      <c r="P1043"/>
      <c r="Q1043"/>
      <c r="R1043"/>
      <c r="S1043" t="s">
        <v>929</v>
      </c>
    </row>
    <row r="1044" spans="1:19" hidden="1" x14ac:dyDescent="0.2">
      <c r="A1044" s="162" t="str">
        <f>"FY"&amp;(YEAR(Table4_1[[#This Row],[Date]])-1)&amp;"/"&amp;(YEAR(Table4_1[[#This Row],[Date]])-2000)</f>
        <v>FY2018/19</v>
      </c>
      <c r="B1044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4" s="162" t="str">
        <f>Table4_1[[#This Row],[Licensee]]&amp;" "&amp;Table4_1[[#This Row],[Licence]]</f>
        <v>Horizon Power EIRL2</v>
      </c>
      <c r="D1044" s="162" t="str">
        <f t="shared" si="16"/>
        <v>FY2018/19_NQR15bvii_Horizon Power EIRL2</v>
      </c>
      <c r="E1044" s="164">
        <f>IF(ISNUMBER(Table4_1[[#This Row],[Value]]),Table4_1[[#This Row],[Value]],IF(ISNUMBER(Table4_1[[#This Row],[$ Value]]),Table4_1[[#This Row],[$ Value]],Table4_1[[#This Row],[% Value]]))</f>
        <v>0</v>
      </c>
      <c r="G1044" s="238">
        <v>43646</v>
      </c>
      <c r="H1044">
        <v>4</v>
      </c>
      <c r="I1044" t="s">
        <v>188</v>
      </c>
      <c r="J1044" t="s">
        <v>195</v>
      </c>
      <c r="K1044" t="s">
        <v>299</v>
      </c>
      <c r="L1044" t="s">
        <v>303</v>
      </c>
      <c r="M1044" t="s">
        <v>47</v>
      </c>
      <c r="N1044" t="s">
        <v>304</v>
      </c>
      <c r="O1044" t="s">
        <v>64</v>
      </c>
      <c r="P1044"/>
      <c r="Q1044"/>
      <c r="R1044"/>
      <c r="S1044" t="s">
        <v>929</v>
      </c>
    </row>
    <row r="1045" spans="1:19" hidden="1" x14ac:dyDescent="0.2">
      <c r="A1045" s="162" t="str">
        <f>"FY"&amp;(YEAR(Table4_1[[#This Row],[Date]])-1)&amp;"/"&amp;(YEAR(Table4_1[[#This Row],[Date]])-2000)</f>
        <v>FY2019/20</v>
      </c>
      <c r="B1045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5" s="162" t="str">
        <f>Table4_1[[#This Row],[Licensee]]&amp;" "&amp;Table4_1[[#This Row],[Licence]]</f>
        <v>Horizon Power EIRL2</v>
      </c>
      <c r="D1045" s="162" t="str">
        <f t="shared" si="16"/>
        <v>FY2019/20_NQR15bvii_Horizon Power EIRL2</v>
      </c>
      <c r="E1045" s="164">
        <f>IF(ISNUMBER(Table4_1[[#This Row],[Value]]),Table4_1[[#This Row],[Value]],IF(ISNUMBER(Table4_1[[#This Row],[$ Value]]),Table4_1[[#This Row],[$ Value]],Table4_1[[#This Row],[% Value]]))</f>
        <v>0</v>
      </c>
      <c r="G1045" s="238">
        <v>44012</v>
      </c>
      <c r="H1045">
        <v>4</v>
      </c>
      <c r="I1045" t="s">
        <v>188</v>
      </c>
      <c r="J1045" t="s">
        <v>195</v>
      </c>
      <c r="K1045" t="s">
        <v>299</v>
      </c>
      <c r="L1045" t="s">
        <v>303</v>
      </c>
      <c r="M1045" t="s">
        <v>47</v>
      </c>
      <c r="N1045" t="s">
        <v>304</v>
      </c>
      <c r="O1045" t="s">
        <v>64</v>
      </c>
      <c r="P1045"/>
      <c r="Q1045"/>
      <c r="R1045"/>
      <c r="S1045" t="s">
        <v>929</v>
      </c>
    </row>
    <row r="1046" spans="1:19" hidden="1" x14ac:dyDescent="0.2">
      <c r="A1046" s="162" t="str">
        <f>"FY"&amp;(YEAR(Table4_1[[#This Row],[Date]])-1)&amp;"/"&amp;(YEAR(Table4_1[[#This Row],[Date]])-2000)</f>
        <v>FY2020/21</v>
      </c>
      <c r="B1046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6" s="162" t="str">
        <f>Table4_1[[#This Row],[Licensee]]&amp;" "&amp;Table4_1[[#This Row],[Licence]]</f>
        <v>Horizon Power EIRL2</v>
      </c>
      <c r="D1046" s="162" t="str">
        <f t="shared" si="16"/>
        <v>FY2020/21_NQR15bvii_Horizon Power EIRL2</v>
      </c>
      <c r="E1046" s="164">
        <f>IF(ISNUMBER(Table4_1[[#This Row],[Value]]),Table4_1[[#This Row],[Value]],IF(ISNUMBER(Table4_1[[#This Row],[$ Value]]),Table4_1[[#This Row],[$ Value]],Table4_1[[#This Row],[% Value]]))</f>
        <v>0</v>
      </c>
      <c r="G1046" s="238">
        <v>44377</v>
      </c>
      <c r="H1046">
        <v>4</v>
      </c>
      <c r="I1046" t="s">
        <v>188</v>
      </c>
      <c r="J1046" t="s">
        <v>195</v>
      </c>
      <c r="K1046" t="s">
        <v>299</v>
      </c>
      <c r="L1046" t="s">
        <v>303</v>
      </c>
      <c r="M1046" t="s">
        <v>47</v>
      </c>
      <c r="N1046" t="s">
        <v>304</v>
      </c>
      <c r="O1046" t="s">
        <v>64</v>
      </c>
      <c r="P1046"/>
      <c r="Q1046"/>
      <c r="R1046"/>
      <c r="S1046" t="s">
        <v>929</v>
      </c>
    </row>
    <row r="1047" spans="1:19" hidden="1" x14ac:dyDescent="0.2">
      <c r="A1047" s="162" t="str">
        <f>"FY"&amp;(YEAR(Table4_1[[#This Row],[Date]])-1)&amp;"/"&amp;(YEAR(Table4_1[[#This Row],[Date]])-2000)</f>
        <v>FY2021/22</v>
      </c>
      <c r="B1047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7" s="162" t="str">
        <f>Table4_1[[#This Row],[Licensee]]&amp;" "&amp;Table4_1[[#This Row],[Licence]]</f>
        <v>Horizon Power EIRL2</v>
      </c>
      <c r="D1047" s="162" t="str">
        <f t="shared" si="16"/>
        <v>FY2021/22_NQR15bvii_Horizon Power EIRL2</v>
      </c>
      <c r="E1047" s="164">
        <f>IF(ISNUMBER(Table4_1[[#This Row],[Value]]),Table4_1[[#This Row],[Value]],IF(ISNUMBER(Table4_1[[#This Row],[$ Value]]),Table4_1[[#This Row],[$ Value]],Table4_1[[#This Row],[% Value]]))</f>
        <v>0</v>
      </c>
      <c r="G1047" s="238">
        <v>44742</v>
      </c>
      <c r="H1047">
        <v>4</v>
      </c>
      <c r="I1047" t="s">
        <v>188</v>
      </c>
      <c r="J1047" t="s">
        <v>195</v>
      </c>
      <c r="K1047" t="s">
        <v>299</v>
      </c>
      <c r="L1047" t="s">
        <v>303</v>
      </c>
      <c r="M1047" t="s">
        <v>47</v>
      </c>
      <c r="N1047" t="s">
        <v>304</v>
      </c>
      <c r="O1047" t="s">
        <v>64</v>
      </c>
      <c r="P1047"/>
      <c r="Q1047"/>
      <c r="R1047"/>
      <c r="S1047" t="s">
        <v>929</v>
      </c>
    </row>
    <row r="1048" spans="1:19" hidden="1" x14ac:dyDescent="0.2">
      <c r="A1048" s="162" t="str">
        <f>"FY"&amp;(YEAR(Table4_1[[#This Row],[Date]])-1)&amp;"/"&amp;(YEAR(Table4_1[[#This Row],[Date]])-2000)</f>
        <v>FY2022/23</v>
      </c>
      <c r="B1048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8" s="162" t="str">
        <f>Table4_1[[#This Row],[Licensee]]&amp;" "&amp;Table4_1[[#This Row],[Licence]]</f>
        <v>Horizon Power EIRL2</v>
      </c>
      <c r="D1048" s="162" t="str">
        <f t="shared" si="16"/>
        <v>FY2022/23_NQR15bvii_Horizon Power EIRL2</v>
      </c>
      <c r="E1048" s="164">
        <f>IF(ISNUMBER(Table4_1[[#This Row],[Value]]),Table4_1[[#This Row],[Value]],IF(ISNUMBER(Table4_1[[#This Row],[$ Value]]),Table4_1[[#This Row],[$ Value]],Table4_1[[#This Row],[% Value]]))</f>
        <v>0</v>
      </c>
      <c r="G1048" s="238">
        <v>45107</v>
      </c>
      <c r="H1048">
        <v>4</v>
      </c>
      <c r="I1048" t="s">
        <v>188</v>
      </c>
      <c r="J1048" t="s">
        <v>195</v>
      </c>
      <c r="K1048" t="s">
        <v>299</v>
      </c>
      <c r="L1048" t="s">
        <v>303</v>
      </c>
      <c r="M1048" t="s">
        <v>47</v>
      </c>
      <c r="N1048" t="s">
        <v>304</v>
      </c>
      <c r="O1048" t="s">
        <v>64</v>
      </c>
      <c r="P1048"/>
      <c r="Q1048"/>
      <c r="R1048"/>
      <c r="S1048" t="s">
        <v>929</v>
      </c>
    </row>
    <row r="1049" spans="1:19" hidden="1" x14ac:dyDescent="0.2">
      <c r="A1049" s="162" t="str">
        <f>"FY"&amp;(YEAR(Table4_1[[#This Row],[Date]])-1)&amp;"/"&amp;(YEAR(Table4_1[[#This Row],[Date]])-2000)</f>
        <v>FY2023/24</v>
      </c>
      <c r="B1049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49" s="162" t="str">
        <f>Table4_1[[#This Row],[Licensee]]&amp;" "&amp;Table4_1[[#This Row],[Licence]]</f>
        <v>Horizon Power EIRL2</v>
      </c>
      <c r="D1049" s="162" t="str">
        <f t="shared" si="16"/>
        <v>FY2023/24_NQR15bvii_Horizon Power EIRL2</v>
      </c>
      <c r="E1049" s="164">
        <f>IF(ISNUMBER(Table4_1[[#This Row],[Value]]),Table4_1[[#This Row],[Value]],IF(ISNUMBER(Table4_1[[#This Row],[$ Value]]),Table4_1[[#This Row],[$ Value]],Table4_1[[#This Row],[% Value]]))</f>
        <v>0</v>
      </c>
      <c r="G1049" s="238">
        <v>45473</v>
      </c>
      <c r="H1049">
        <v>4</v>
      </c>
      <c r="I1049" t="s">
        <v>188</v>
      </c>
      <c r="J1049" t="s">
        <v>195</v>
      </c>
      <c r="K1049" t="s">
        <v>299</v>
      </c>
      <c r="L1049" t="s">
        <v>303</v>
      </c>
      <c r="M1049" t="s">
        <v>47</v>
      </c>
      <c r="N1049" t="s">
        <v>304</v>
      </c>
      <c r="O1049" t="s">
        <v>64</v>
      </c>
      <c r="P1049"/>
      <c r="Q1049"/>
      <c r="R1049"/>
      <c r="S1049" t="s">
        <v>929</v>
      </c>
    </row>
    <row r="1050" spans="1:19" x14ac:dyDescent="0.2">
      <c r="A1050" s="162" t="str">
        <f>"FY"&amp;(YEAR(Table4_1[[#This Row],[Date]])-1)&amp;"/"&amp;(YEAR(Table4_1[[#This Row],[Date]])-2000)</f>
        <v>FY2024/25</v>
      </c>
      <c r="B1050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050" s="162" t="str">
        <f>Table4_1[[#This Row],[Licensee]]&amp;" "&amp;Table4_1[[#This Row],[Licence]]</f>
        <v>Horizon Power EIRL2</v>
      </c>
      <c r="D1050" s="162" t="str">
        <f t="shared" si="16"/>
        <v>FY2024/25_NQR15bvii_Horizon Power EIRL2</v>
      </c>
      <c r="E1050" s="164">
        <f>IF(ISNUMBER(Table4_1[[#This Row],[Value]]),Table4_1[[#This Row],[Value]],IF(ISNUMBER(Table4_1[[#This Row],[$ Value]]),Table4_1[[#This Row],[$ Value]],Table4_1[[#This Row],[% Value]]))</f>
        <v>0</v>
      </c>
      <c r="G1050" s="238">
        <v>45838</v>
      </c>
      <c r="H1050">
        <v>4</v>
      </c>
      <c r="I1050" t="s">
        <v>188</v>
      </c>
      <c r="J1050" t="s">
        <v>195</v>
      </c>
      <c r="K1050" t="s">
        <v>299</v>
      </c>
      <c r="L1050" t="s">
        <v>303</v>
      </c>
      <c r="M1050" t="s">
        <v>47</v>
      </c>
      <c r="N1050" t="s">
        <v>304</v>
      </c>
      <c r="O1050" t="s">
        <v>64</v>
      </c>
      <c r="P1050"/>
      <c r="Q1050"/>
      <c r="R1050"/>
      <c r="S1050" t="s">
        <v>929</v>
      </c>
    </row>
    <row r="1051" spans="1:19" hidden="1" x14ac:dyDescent="0.2">
      <c r="A1051" s="162" t="str">
        <f>"FY"&amp;(YEAR(Table4_1[[#This Row],[Date]])-1)&amp;"/"&amp;(YEAR(Table4_1[[#This Row],[Date]])-2000)</f>
        <v>FY2023/24</v>
      </c>
      <c r="B1051" s="162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1051" s="162" t="str">
        <f>Table4_1[[#This Row],[Licensee]]&amp;" "&amp;Table4_1[[#This Row],[Licence]]</f>
        <v>Horizon Power EIRL2</v>
      </c>
      <c r="D1051" s="162" t="str">
        <f t="shared" si="16"/>
        <v>FY2023/24_NQR15ciii_Horizon Power EIRL2</v>
      </c>
      <c r="E1051" s="164">
        <f>IF(ISNUMBER(Table4_1[[#This Row],[Value]]),Table4_1[[#This Row],[Value]],IF(ISNUMBER(Table4_1[[#This Row],[$ Value]]),Table4_1[[#This Row],[$ Value]],Table4_1[[#This Row],[% Value]]))</f>
        <v>0</v>
      </c>
      <c r="G1051" s="238">
        <v>45473</v>
      </c>
      <c r="H1051">
        <v>4</v>
      </c>
      <c r="I1051" t="s">
        <v>188</v>
      </c>
      <c r="J1051" t="s">
        <v>195</v>
      </c>
      <c r="K1051" t="s">
        <v>299</v>
      </c>
      <c r="L1051" t="s">
        <v>336</v>
      </c>
      <c r="M1051" t="s">
        <v>48</v>
      </c>
      <c r="N1051" t="s">
        <v>337</v>
      </c>
      <c r="O1051" t="s">
        <v>64</v>
      </c>
      <c r="P1051"/>
      <c r="Q1051"/>
      <c r="R1051"/>
      <c r="S1051" t="s">
        <v>929</v>
      </c>
    </row>
    <row r="1052" spans="1:19" x14ac:dyDescent="0.2">
      <c r="A1052" s="162" t="str">
        <f>"FY"&amp;(YEAR(Table4_1[[#This Row],[Date]])-1)&amp;"/"&amp;(YEAR(Table4_1[[#This Row],[Date]])-2000)</f>
        <v>FY2024/25</v>
      </c>
      <c r="B1052" s="162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1052" s="162" t="str">
        <f>Table4_1[[#This Row],[Licensee]]&amp;" "&amp;Table4_1[[#This Row],[Licence]]</f>
        <v>Horizon Power EIRL2</v>
      </c>
      <c r="D1052" s="162" t="str">
        <f t="shared" si="16"/>
        <v>FY2024/25_NQR15ciii_Horizon Power EIRL2</v>
      </c>
      <c r="E1052" s="164">
        <f>IF(ISNUMBER(Table4_1[[#This Row],[Value]]),Table4_1[[#This Row],[Value]],IF(ISNUMBER(Table4_1[[#This Row],[$ Value]]),Table4_1[[#This Row],[$ Value]],Table4_1[[#This Row],[% Value]]))</f>
        <v>0</v>
      </c>
      <c r="G1052" s="238">
        <v>45838</v>
      </c>
      <c r="H1052">
        <v>4</v>
      </c>
      <c r="I1052" t="s">
        <v>188</v>
      </c>
      <c r="J1052" t="s">
        <v>195</v>
      </c>
      <c r="K1052" t="s">
        <v>299</v>
      </c>
      <c r="L1052" t="s">
        <v>336</v>
      </c>
      <c r="M1052" t="s">
        <v>48</v>
      </c>
      <c r="N1052" t="s">
        <v>337</v>
      </c>
      <c r="O1052" t="s">
        <v>64</v>
      </c>
      <c r="P1052"/>
      <c r="Q1052"/>
      <c r="R1052"/>
      <c r="S1052" t="s">
        <v>929</v>
      </c>
    </row>
    <row r="1053" spans="1:19" hidden="1" x14ac:dyDescent="0.2">
      <c r="A1053" s="162" t="str">
        <f>"FY"&amp;(YEAR(Table4_1[[#This Row],[Date]])-1)&amp;"/"&amp;(YEAR(Table4_1[[#This Row],[Date]])-2000)</f>
        <v>FY2023/24</v>
      </c>
      <c r="B1053" s="162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1053" s="162" t="str">
        <f>Table4_1[[#This Row],[Licensee]]&amp;" "&amp;Table4_1[[#This Row],[Licence]]</f>
        <v>Horizon Power EIRL2</v>
      </c>
      <c r="D1053" s="162" t="str">
        <f t="shared" si="16"/>
        <v>FY2023/24_NQR15civ_Horizon Power EIRL2</v>
      </c>
      <c r="E1053" s="164">
        <f>IF(ISNUMBER(Table4_1[[#This Row],[Value]]),Table4_1[[#This Row],[Value]],IF(ISNUMBER(Table4_1[[#This Row],[$ Value]]),Table4_1[[#This Row],[$ Value]],Table4_1[[#This Row],[% Value]]))</f>
        <v>38.441663890000001</v>
      </c>
      <c r="G1053" s="238">
        <v>45473</v>
      </c>
      <c r="H1053">
        <v>4</v>
      </c>
      <c r="I1053" t="s">
        <v>188</v>
      </c>
      <c r="J1053" t="s">
        <v>195</v>
      </c>
      <c r="K1053" t="s">
        <v>299</v>
      </c>
      <c r="L1053" t="s">
        <v>338</v>
      </c>
      <c r="M1053" t="s">
        <v>48</v>
      </c>
      <c r="N1053" t="s">
        <v>337</v>
      </c>
      <c r="O1053" t="s">
        <v>64</v>
      </c>
      <c r="P1053">
        <v>38.441663890000001</v>
      </c>
      <c r="Q1053"/>
      <c r="R1053"/>
      <c r="S1053" t="s">
        <v>929</v>
      </c>
    </row>
    <row r="1054" spans="1:19" x14ac:dyDescent="0.2">
      <c r="A1054" s="162" t="str">
        <f>"FY"&amp;(YEAR(Table4_1[[#This Row],[Date]])-1)&amp;"/"&amp;(YEAR(Table4_1[[#This Row],[Date]])-2000)</f>
        <v>FY2024/25</v>
      </c>
      <c r="B1054" s="162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1054" s="162" t="str">
        <f>Table4_1[[#This Row],[Licensee]]&amp;" "&amp;Table4_1[[#This Row],[Licence]]</f>
        <v>Horizon Power EIRL2</v>
      </c>
      <c r="D1054" s="162" t="str">
        <f t="shared" si="16"/>
        <v>FY2024/25_NQR15civ_Horizon Power EIRL2</v>
      </c>
      <c r="E1054" s="164">
        <f>IF(ISNUMBER(Table4_1[[#This Row],[Value]]),Table4_1[[#This Row],[Value]],IF(ISNUMBER(Table4_1[[#This Row],[$ Value]]),Table4_1[[#This Row],[$ Value]],Table4_1[[#This Row],[% Value]]))</f>
        <v>29.25</v>
      </c>
      <c r="G1054" s="238">
        <v>45838</v>
      </c>
      <c r="H1054">
        <v>4</v>
      </c>
      <c r="I1054" t="s">
        <v>188</v>
      </c>
      <c r="J1054" t="s">
        <v>195</v>
      </c>
      <c r="K1054" t="s">
        <v>299</v>
      </c>
      <c r="L1054" t="s">
        <v>338</v>
      </c>
      <c r="M1054" t="s">
        <v>48</v>
      </c>
      <c r="N1054" t="s">
        <v>337</v>
      </c>
      <c r="O1054" t="s">
        <v>64</v>
      </c>
      <c r="P1054">
        <v>29.25</v>
      </c>
      <c r="Q1054"/>
      <c r="R1054"/>
      <c r="S1054" t="s">
        <v>929</v>
      </c>
    </row>
    <row r="1055" spans="1:19" hidden="1" x14ac:dyDescent="0.2">
      <c r="A1055" s="162" t="str">
        <f>"FY"&amp;(YEAR(Table4_1[[#This Row],[Date]])-1)&amp;"/"&amp;(YEAR(Table4_1[[#This Row],[Date]])-2000)</f>
        <v>FY2023/24</v>
      </c>
      <c r="B1055" s="162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1055" s="162" t="str">
        <f>Table4_1[[#This Row],[Licensee]]&amp;" "&amp;Table4_1[[#This Row],[Licence]]</f>
        <v>Horizon Power EIRL2</v>
      </c>
      <c r="D1055" s="162" t="str">
        <f t="shared" si="16"/>
        <v>FY2023/24_NQR15cv_Horizon Power EIRL2</v>
      </c>
      <c r="E1055" s="164">
        <f>IF(ISNUMBER(Table4_1[[#This Row],[Value]]),Table4_1[[#This Row],[Value]],IF(ISNUMBER(Table4_1[[#This Row],[$ Value]]),Table4_1[[#This Row],[$ Value]],Table4_1[[#This Row],[% Value]]))</f>
        <v>38.805182299999998</v>
      </c>
      <c r="G1055" s="238">
        <v>45473</v>
      </c>
      <c r="H1055">
        <v>4</v>
      </c>
      <c r="I1055" t="s">
        <v>188</v>
      </c>
      <c r="J1055" t="s">
        <v>195</v>
      </c>
      <c r="K1055" t="s">
        <v>299</v>
      </c>
      <c r="L1055" t="s">
        <v>339</v>
      </c>
      <c r="M1055" t="s">
        <v>48</v>
      </c>
      <c r="N1055" t="s">
        <v>337</v>
      </c>
      <c r="O1055" t="s">
        <v>64</v>
      </c>
      <c r="P1055">
        <v>38.805182299999998</v>
      </c>
      <c r="Q1055"/>
      <c r="R1055"/>
      <c r="S1055" t="s">
        <v>929</v>
      </c>
    </row>
    <row r="1056" spans="1:19" x14ac:dyDescent="0.2">
      <c r="A1056" s="162" t="str">
        <f>"FY"&amp;(YEAR(Table4_1[[#This Row],[Date]])-1)&amp;"/"&amp;(YEAR(Table4_1[[#This Row],[Date]])-2000)</f>
        <v>FY2024/25</v>
      </c>
      <c r="B1056" s="162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1056" s="162" t="str">
        <f>Table4_1[[#This Row],[Licensee]]&amp;" "&amp;Table4_1[[#This Row],[Licence]]</f>
        <v>Horizon Power EIRL2</v>
      </c>
      <c r="D1056" s="162" t="str">
        <f t="shared" si="16"/>
        <v>FY2024/25_NQR15cv_Horizon Power EIRL2</v>
      </c>
      <c r="E1056" s="164">
        <f>IF(ISNUMBER(Table4_1[[#This Row],[Value]]),Table4_1[[#This Row],[Value]],IF(ISNUMBER(Table4_1[[#This Row],[$ Value]]),Table4_1[[#This Row],[$ Value]],Table4_1[[#This Row],[% Value]]))</f>
        <v>11.57</v>
      </c>
      <c r="G1056" s="238">
        <v>45838</v>
      </c>
      <c r="H1056">
        <v>4</v>
      </c>
      <c r="I1056" t="s">
        <v>188</v>
      </c>
      <c r="J1056" t="s">
        <v>195</v>
      </c>
      <c r="K1056" t="s">
        <v>299</v>
      </c>
      <c r="L1056" t="s">
        <v>339</v>
      </c>
      <c r="M1056" t="s">
        <v>48</v>
      </c>
      <c r="N1056" t="s">
        <v>337</v>
      </c>
      <c r="O1056" t="s">
        <v>64</v>
      </c>
      <c r="P1056">
        <v>11.57</v>
      </c>
      <c r="Q1056"/>
      <c r="R1056"/>
      <c r="S1056" t="s">
        <v>929</v>
      </c>
    </row>
    <row r="1057" spans="1:19" hidden="1" x14ac:dyDescent="0.2">
      <c r="A1057" s="162" t="str">
        <f>"FY"&amp;(YEAR(Table4_1[[#This Row],[Date]])-1)&amp;"/"&amp;(YEAR(Table4_1[[#This Row],[Date]])-2000)</f>
        <v>FY2013/14</v>
      </c>
      <c r="B1057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57" s="162" t="str">
        <f>Table4_1[[#This Row],[Licensee]]&amp;" "&amp;Table4_1[[#This Row],[Licence]]</f>
        <v>Horizon Power EIRL2</v>
      </c>
      <c r="D1057" s="162" t="str">
        <f t="shared" si="16"/>
        <v>FY2013/14_NQR15cvi_Horizon Power EIRL2</v>
      </c>
      <c r="E1057" s="164">
        <f>IF(ISNUMBER(Table4_1[[#This Row],[Value]]),Table4_1[[#This Row],[Value]],IF(ISNUMBER(Table4_1[[#This Row],[$ Value]]),Table4_1[[#This Row],[$ Value]],Table4_1[[#This Row],[% Value]]))</f>
        <v>323.89999999999998</v>
      </c>
      <c r="G1057" s="238">
        <v>41820</v>
      </c>
      <c r="H1057">
        <v>4</v>
      </c>
      <c r="I1057" t="s">
        <v>188</v>
      </c>
      <c r="J1057" t="s">
        <v>195</v>
      </c>
      <c r="K1057" t="s">
        <v>299</v>
      </c>
      <c r="L1057" t="s">
        <v>305</v>
      </c>
      <c r="M1057" t="s">
        <v>48</v>
      </c>
      <c r="N1057" t="s">
        <v>304</v>
      </c>
      <c r="O1057" t="s">
        <v>64</v>
      </c>
      <c r="P1057">
        <v>323.89999999999998</v>
      </c>
      <c r="Q1057"/>
      <c r="R1057"/>
      <c r="S1057" t="s">
        <v>929</v>
      </c>
    </row>
    <row r="1058" spans="1:19" hidden="1" x14ac:dyDescent="0.2">
      <c r="A1058" s="162" t="str">
        <f>"FY"&amp;(YEAR(Table4_1[[#This Row],[Date]])-1)&amp;"/"&amp;(YEAR(Table4_1[[#This Row],[Date]])-2000)</f>
        <v>FY2014/15</v>
      </c>
      <c r="B1058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58" s="162" t="str">
        <f>Table4_1[[#This Row],[Licensee]]&amp;" "&amp;Table4_1[[#This Row],[Licence]]</f>
        <v>Horizon Power EIRL2</v>
      </c>
      <c r="D1058" s="162" t="str">
        <f t="shared" si="16"/>
        <v>FY2014/15_NQR15cvi_Horizon Power EIRL2</v>
      </c>
      <c r="E1058" s="164">
        <f>IF(ISNUMBER(Table4_1[[#This Row],[Value]]),Table4_1[[#This Row],[Value]],IF(ISNUMBER(Table4_1[[#This Row],[$ Value]]),Table4_1[[#This Row],[$ Value]],Table4_1[[#This Row],[% Value]]))</f>
        <v>298.2</v>
      </c>
      <c r="G1058" s="238">
        <v>42185</v>
      </c>
      <c r="H1058">
        <v>4</v>
      </c>
      <c r="I1058" t="s">
        <v>188</v>
      </c>
      <c r="J1058" t="s">
        <v>195</v>
      </c>
      <c r="K1058" t="s">
        <v>299</v>
      </c>
      <c r="L1058" t="s">
        <v>305</v>
      </c>
      <c r="M1058" t="s">
        <v>48</v>
      </c>
      <c r="N1058" t="s">
        <v>304</v>
      </c>
      <c r="O1058" t="s">
        <v>64</v>
      </c>
      <c r="P1058">
        <v>298.2</v>
      </c>
      <c r="Q1058"/>
      <c r="R1058"/>
      <c r="S1058" t="s">
        <v>929</v>
      </c>
    </row>
    <row r="1059" spans="1:19" hidden="1" x14ac:dyDescent="0.2">
      <c r="A1059" s="162" t="str">
        <f>"FY"&amp;(YEAR(Table4_1[[#This Row],[Date]])-1)&amp;"/"&amp;(YEAR(Table4_1[[#This Row],[Date]])-2000)</f>
        <v>FY2015/16</v>
      </c>
      <c r="B1059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59" s="162" t="str">
        <f>Table4_1[[#This Row],[Licensee]]&amp;" "&amp;Table4_1[[#This Row],[Licence]]</f>
        <v>Horizon Power EIRL2</v>
      </c>
      <c r="D1059" s="162" t="str">
        <f t="shared" si="16"/>
        <v>FY2015/16_NQR15cvi_Horizon Power EIRL2</v>
      </c>
      <c r="E1059" s="164">
        <f>IF(ISNUMBER(Table4_1[[#This Row],[Value]]),Table4_1[[#This Row],[Value]],IF(ISNUMBER(Table4_1[[#This Row],[$ Value]]),Table4_1[[#This Row],[$ Value]],Table4_1[[#This Row],[% Value]]))</f>
        <v>303.41621620000001</v>
      </c>
      <c r="G1059" s="238">
        <v>42551</v>
      </c>
      <c r="H1059">
        <v>4</v>
      </c>
      <c r="I1059" t="s">
        <v>188</v>
      </c>
      <c r="J1059" t="s">
        <v>195</v>
      </c>
      <c r="K1059" t="s">
        <v>299</v>
      </c>
      <c r="L1059" t="s">
        <v>305</v>
      </c>
      <c r="M1059" t="s">
        <v>48</v>
      </c>
      <c r="N1059" t="s">
        <v>304</v>
      </c>
      <c r="O1059" t="s">
        <v>64</v>
      </c>
      <c r="P1059">
        <v>303.41621620000001</v>
      </c>
      <c r="Q1059"/>
      <c r="R1059"/>
      <c r="S1059" t="s">
        <v>929</v>
      </c>
    </row>
    <row r="1060" spans="1:19" hidden="1" x14ac:dyDescent="0.2">
      <c r="A1060" s="162" t="str">
        <f>"FY"&amp;(YEAR(Table4_1[[#This Row],[Date]])-1)&amp;"/"&amp;(YEAR(Table4_1[[#This Row],[Date]])-2000)</f>
        <v>FY2016/17</v>
      </c>
      <c r="B1060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0" s="162" t="str">
        <f>Table4_1[[#This Row],[Licensee]]&amp;" "&amp;Table4_1[[#This Row],[Licence]]</f>
        <v>Horizon Power EIRL2</v>
      </c>
      <c r="D1060" s="162" t="str">
        <f t="shared" si="16"/>
        <v>FY2016/17_NQR15cvi_Horizon Power EIRL2</v>
      </c>
      <c r="E1060" s="164">
        <f>IF(ISNUMBER(Table4_1[[#This Row],[Value]]),Table4_1[[#This Row],[Value]],IF(ISNUMBER(Table4_1[[#This Row],[$ Value]]),Table4_1[[#This Row],[$ Value]],Table4_1[[#This Row],[% Value]]))</f>
        <v>145.25475739999999</v>
      </c>
      <c r="G1060" s="238">
        <v>42916</v>
      </c>
      <c r="H1060">
        <v>4</v>
      </c>
      <c r="I1060" t="s">
        <v>188</v>
      </c>
      <c r="J1060" t="s">
        <v>195</v>
      </c>
      <c r="K1060" t="s">
        <v>299</v>
      </c>
      <c r="L1060" t="s">
        <v>305</v>
      </c>
      <c r="M1060" t="s">
        <v>48</v>
      </c>
      <c r="N1060" t="s">
        <v>304</v>
      </c>
      <c r="O1060" t="s">
        <v>64</v>
      </c>
      <c r="P1060">
        <v>145.25475739999999</v>
      </c>
      <c r="Q1060"/>
      <c r="R1060"/>
      <c r="S1060" t="s">
        <v>929</v>
      </c>
    </row>
    <row r="1061" spans="1:19" hidden="1" x14ac:dyDescent="0.2">
      <c r="A1061" s="162" t="str">
        <f>"FY"&amp;(YEAR(Table4_1[[#This Row],[Date]])-1)&amp;"/"&amp;(YEAR(Table4_1[[#This Row],[Date]])-2000)</f>
        <v>FY2017/18</v>
      </c>
      <c r="B1061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1" s="162" t="str">
        <f>Table4_1[[#This Row],[Licensee]]&amp;" "&amp;Table4_1[[#This Row],[Licence]]</f>
        <v>Horizon Power EIRL2</v>
      </c>
      <c r="D1061" s="162" t="str">
        <f t="shared" si="16"/>
        <v>FY2017/18_NQR15cvi_Horizon Power EIRL2</v>
      </c>
      <c r="E1061" s="164">
        <f>IF(ISNUMBER(Table4_1[[#This Row],[Value]]),Table4_1[[#This Row],[Value]],IF(ISNUMBER(Table4_1[[#This Row],[$ Value]]),Table4_1[[#This Row],[$ Value]],Table4_1[[#This Row],[% Value]]))</f>
        <v>293.42174799999998</v>
      </c>
      <c r="G1061" s="238">
        <v>43281</v>
      </c>
      <c r="H1061">
        <v>4</v>
      </c>
      <c r="I1061" t="s">
        <v>188</v>
      </c>
      <c r="J1061" t="s">
        <v>195</v>
      </c>
      <c r="K1061" t="s">
        <v>299</v>
      </c>
      <c r="L1061" t="s">
        <v>305</v>
      </c>
      <c r="M1061" t="s">
        <v>48</v>
      </c>
      <c r="N1061" t="s">
        <v>304</v>
      </c>
      <c r="O1061" t="s">
        <v>64</v>
      </c>
      <c r="P1061">
        <v>293.42174799999998</v>
      </c>
      <c r="Q1061"/>
      <c r="R1061"/>
      <c r="S1061" t="s">
        <v>929</v>
      </c>
    </row>
    <row r="1062" spans="1:19" hidden="1" x14ac:dyDescent="0.2">
      <c r="A1062" s="162" t="str">
        <f>"FY"&amp;(YEAR(Table4_1[[#This Row],[Date]])-1)&amp;"/"&amp;(YEAR(Table4_1[[#This Row],[Date]])-2000)</f>
        <v>FY2018/19</v>
      </c>
      <c r="B1062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2" s="162" t="str">
        <f>Table4_1[[#This Row],[Licensee]]&amp;" "&amp;Table4_1[[#This Row],[Licence]]</f>
        <v>Horizon Power EIRL2</v>
      </c>
      <c r="D1062" s="162" t="str">
        <f t="shared" si="16"/>
        <v>FY2018/19_NQR15cvi_Horizon Power EIRL2</v>
      </c>
      <c r="E1062" s="164">
        <f>IF(ISNUMBER(Table4_1[[#This Row],[Value]]),Table4_1[[#This Row],[Value]],IF(ISNUMBER(Table4_1[[#This Row],[$ Value]]),Table4_1[[#This Row],[$ Value]],Table4_1[[#This Row],[% Value]]))</f>
        <v>449.6</v>
      </c>
      <c r="G1062" s="238">
        <v>43646</v>
      </c>
      <c r="H1062">
        <v>4</v>
      </c>
      <c r="I1062" t="s">
        <v>188</v>
      </c>
      <c r="J1062" t="s">
        <v>195</v>
      </c>
      <c r="K1062" t="s">
        <v>299</v>
      </c>
      <c r="L1062" t="s">
        <v>305</v>
      </c>
      <c r="M1062" t="s">
        <v>48</v>
      </c>
      <c r="N1062" t="s">
        <v>304</v>
      </c>
      <c r="O1062" t="s">
        <v>64</v>
      </c>
      <c r="P1062">
        <v>449.6</v>
      </c>
      <c r="Q1062"/>
      <c r="R1062"/>
      <c r="S1062" t="s">
        <v>929</v>
      </c>
    </row>
    <row r="1063" spans="1:19" hidden="1" x14ac:dyDescent="0.2">
      <c r="A1063" s="162" t="str">
        <f>"FY"&amp;(YEAR(Table4_1[[#This Row],[Date]])-1)&amp;"/"&amp;(YEAR(Table4_1[[#This Row],[Date]])-2000)</f>
        <v>FY2019/20</v>
      </c>
      <c r="B1063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3" s="162" t="str">
        <f>Table4_1[[#This Row],[Licensee]]&amp;" "&amp;Table4_1[[#This Row],[Licence]]</f>
        <v>Horizon Power EIRL2</v>
      </c>
      <c r="D1063" s="162" t="str">
        <f t="shared" si="16"/>
        <v>FY2019/20_NQR15cvi_Horizon Power EIRL2</v>
      </c>
      <c r="E1063" s="164">
        <f>IF(ISNUMBER(Table4_1[[#This Row],[Value]]),Table4_1[[#This Row],[Value]],IF(ISNUMBER(Table4_1[[#This Row],[$ Value]]),Table4_1[[#This Row],[$ Value]],Table4_1[[#This Row],[% Value]]))</f>
        <v>512.20000000000005</v>
      </c>
      <c r="G1063" s="238">
        <v>44012</v>
      </c>
      <c r="H1063">
        <v>4</v>
      </c>
      <c r="I1063" t="s">
        <v>188</v>
      </c>
      <c r="J1063" t="s">
        <v>195</v>
      </c>
      <c r="K1063" t="s">
        <v>299</v>
      </c>
      <c r="L1063" t="s">
        <v>305</v>
      </c>
      <c r="M1063" t="s">
        <v>48</v>
      </c>
      <c r="N1063" t="s">
        <v>304</v>
      </c>
      <c r="O1063" t="s">
        <v>64</v>
      </c>
      <c r="P1063">
        <v>512.20000000000005</v>
      </c>
      <c r="Q1063"/>
      <c r="R1063"/>
      <c r="S1063" t="s">
        <v>929</v>
      </c>
    </row>
    <row r="1064" spans="1:19" hidden="1" x14ac:dyDescent="0.2">
      <c r="A1064" s="162" t="str">
        <f>"FY"&amp;(YEAR(Table4_1[[#This Row],[Date]])-1)&amp;"/"&amp;(YEAR(Table4_1[[#This Row],[Date]])-2000)</f>
        <v>FY2020/21</v>
      </c>
      <c r="B1064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4" s="162" t="str">
        <f>Table4_1[[#This Row],[Licensee]]&amp;" "&amp;Table4_1[[#This Row],[Licence]]</f>
        <v>Horizon Power EIRL2</v>
      </c>
      <c r="D1064" s="162" t="str">
        <f t="shared" si="16"/>
        <v>FY2020/21_NQR15cvi_Horizon Power EIRL2</v>
      </c>
      <c r="E1064" s="164">
        <f>IF(ISNUMBER(Table4_1[[#This Row],[Value]]),Table4_1[[#This Row],[Value]],IF(ISNUMBER(Table4_1[[#This Row],[$ Value]]),Table4_1[[#This Row],[$ Value]],Table4_1[[#This Row],[% Value]]))</f>
        <v>633.6</v>
      </c>
      <c r="G1064" s="238">
        <v>44377</v>
      </c>
      <c r="H1064">
        <v>4</v>
      </c>
      <c r="I1064" t="s">
        <v>188</v>
      </c>
      <c r="J1064" t="s">
        <v>195</v>
      </c>
      <c r="K1064" t="s">
        <v>299</v>
      </c>
      <c r="L1064" t="s">
        <v>305</v>
      </c>
      <c r="M1064" t="s">
        <v>48</v>
      </c>
      <c r="N1064" t="s">
        <v>304</v>
      </c>
      <c r="O1064" t="s">
        <v>64</v>
      </c>
      <c r="P1064">
        <v>633.6</v>
      </c>
      <c r="Q1064"/>
      <c r="R1064"/>
      <c r="S1064" t="s">
        <v>929</v>
      </c>
    </row>
    <row r="1065" spans="1:19" hidden="1" x14ac:dyDescent="0.2">
      <c r="A1065" s="162" t="str">
        <f>"FY"&amp;(YEAR(Table4_1[[#This Row],[Date]])-1)&amp;"/"&amp;(YEAR(Table4_1[[#This Row],[Date]])-2000)</f>
        <v>FY2021/22</v>
      </c>
      <c r="B1065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5" s="162" t="str">
        <f>Table4_1[[#This Row],[Licensee]]&amp;" "&amp;Table4_1[[#This Row],[Licence]]</f>
        <v>Horizon Power EIRL2</v>
      </c>
      <c r="D1065" s="162" t="str">
        <f t="shared" si="16"/>
        <v>FY2021/22_NQR15cvi_Horizon Power EIRL2</v>
      </c>
      <c r="E1065" s="164">
        <f>IF(ISNUMBER(Table4_1[[#This Row],[Value]]),Table4_1[[#This Row],[Value]],IF(ISNUMBER(Table4_1[[#This Row],[$ Value]]),Table4_1[[#This Row],[$ Value]],Table4_1[[#This Row],[% Value]]))</f>
        <v>639.5</v>
      </c>
      <c r="G1065" s="238">
        <v>44742</v>
      </c>
      <c r="H1065">
        <v>4</v>
      </c>
      <c r="I1065" t="s">
        <v>188</v>
      </c>
      <c r="J1065" t="s">
        <v>195</v>
      </c>
      <c r="K1065" t="s">
        <v>299</v>
      </c>
      <c r="L1065" t="s">
        <v>305</v>
      </c>
      <c r="M1065" t="s">
        <v>48</v>
      </c>
      <c r="N1065" t="s">
        <v>304</v>
      </c>
      <c r="O1065" t="s">
        <v>64</v>
      </c>
      <c r="P1065">
        <v>639.5</v>
      </c>
      <c r="Q1065"/>
      <c r="R1065"/>
      <c r="S1065" t="s">
        <v>929</v>
      </c>
    </row>
    <row r="1066" spans="1:19" hidden="1" x14ac:dyDescent="0.2">
      <c r="A1066" s="162" t="str">
        <f>"FY"&amp;(YEAR(Table4_1[[#This Row],[Date]])-1)&amp;"/"&amp;(YEAR(Table4_1[[#This Row],[Date]])-2000)</f>
        <v>FY2022/23</v>
      </c>
      <c r="B1066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6" s="162" t="str">
        <f>Table4_1[[#This Row],[Licensee]]&amp;" "&amp;Table4_1[[#This Row],[Licence]]</f>
        <v>Horizon Power EIRL2</v>
      </c>
      <c r="D1066" s="162" t="str">
        <f t="shared" si="16"/>
        <v>FY2022/23_NQR15cvi_Horizon Power EIRL2</v>
      </c>
      <c r="E1066" s="164">
        <f>IF(ISNUMBER(Table4_1[[#This Row],[Value]]),Table4_1[[#This Row],[Value]],IF(ISNUMBER(Table4_1[[#This Row],[$ Value]]),Table4_1[[#This Row],[$ Value]],Table4_1[[#This Row],[% Value]]))</f>
        <v>464.3</v>
      </c>
      <c r="G1066" s="238">
        <v>45107</v>
      </c>
      <c r="H1066">
        <v>4</v>
      </c>
      <c r="I1066" t="s">
        <v>188</v>
      </c>
      <c r="J1066" t="s">
        <v>195</v>
      </c>
      <c r="K1066" t="s">
        <v>299</v>
      </c>
      <c r="L1066" t="s">
        <v>305</v>
      </c>
      <c r="M1066" t="s">
        <v>48</v>
      </c>
      <c r="N1066" t="s">
        <v>304</v>
      </c>
      <c r="O1066" t="s">
        <v>64</v>
      </c>
      <c r="P1066">
        <v>464.3</v>
      </c>
      <c r="Q1066"/>
      <c r="R1066"/>
      <c r="S1066" t="s">
        <v>929</v>
      </c>
    </row>
    <row r="1067" spans="1:19" hidden="1" x14ac:dyDescent="0.2">
      <c r="A1067" s="162" t="str">
        <f>"FY"&amp;(YEAR(Table4_1[[#This Row],[Date]])-1)&amp;"/"&amp;(YEAR(Table4_1[[#This Row],[Date]])-2000)</f>
        <v>FY2023/24</v>
      </c>
      <c r="B1067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7" s="162" t="str">
        <f>Table4_1[[#This Row],[Licensee]]&amp;" "&amp;Table4_1[[#This Row],[Licence]]</f>
        <v>Horizon Power EIRL2</v>
      </c>
      <c r="D1067" s="162" t="str">
        <f t="shared" si="16"/>
        <v>FY2023/24_NQR15cvi_Horizon Power EIRL2</v>
      </c>
      <c r="E1067" s="164">
        <f>IF(ISNUMBER(Table4_1[[#This Row],[Value]]),Table4_1[[#This Row],[Value]],IF(ISNUMBER(Table4_1[[#This Row],[$ Value]]),Table4_1[[#This Row],[$ Value]],Table4_1[[#This Row],[% Value]]))</f>
        <v>464.27424259999998</v>
      </c>
      <c r="G1067" s="238">
        <v>45473</v>
      </c>
      <c r="H1067">
        <v>4</v>
      </c>
      <c r="I1067" t="s">
        <v>188</v>
      </c>
      <c r="J1067" t="s">
        <v>195</v>
      </c>
      <c r="K1067" t="s">
        <v>299</v>
      </c>
      <c r="L1067" t="s">
        <v>305</v>
      </c>
      <c r="M1067" t="s">
        <v>48</v>
      </c>
      <c r="N1067" t="s">
        <v>304</v>
      </c>
      <c r="O1067" t="s">
        <v>64</v>
      </c>
      <c r="P1067">
        <v>464.27424259999998</v>
      </c>
      <c r="Q1067"/>
      <c r="R1067"/>
      <c r="S1067" t="s">
        <v>929</v>
      </c>
    </row>
    <row r="1068" spans="1:19" x14ac:dyDescent="0.2">
      <c r="A1068" s="162" t="str">
        <f>"FY"&amp;(YEAR(Table4_1[[#This Row],[Date]])-1)&amp;"/"&amp;(YEAR(Table4_1[[#This Row],[Date]])-2000)</f>
        <v>FY2024/25</v>
      </c>
      <c r="B1068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068" s="162" t="str">
        <f>Table4_1[[#This Row],[Licensee]]&amp;" "&amp;Table4_1[[#This Row],[Licence]]</f>
        <v>Horizon Power EIRL2</v>
      </c>
      <c r="D1068" s="162" t="str">
        <f t="shared" si="16"/>
        <v>FY2024/25_NQR15cvi_Horizon Power EIRL2</v>
      </c>
      <c r="E1068" s="164">
        <f>IF(ISNUMBER(Table4_1[[#This Row],[Value]]),Table4_1[[#This Row],[Value]],IF(ISNUMBER(Table4_1[[#This Row],[$ Value]]),Table4_1[[#This Row],[$ Value]],Table4_1[[#This Row],[% Value]]))</f>
        <v>40.82</v>
      </c>
      <c r="G1068" s="238">
        <v>45838</v>
      </c>
      <c r="H1068">
        <v>4</v>
      </c>
      <c r="I1068" t="s">
        <v>188</v>
      </c>
      <c r="J1068" t="s">
        <v>195</v>
      </c>
      <c r="K1068" t="s">
        <v>299</v>
      </c>
      <c r="L1068" t="s">
        <v>305</v>
      </c>
      <c r="M1068" t="s">
        <v>48</v>
      </c>
      <c r="N1068" t="s">
        <v>304</v>
      </c>
      <c r="O1068" t="s">
        <v>64</v>
      </c>
      <c r="P1068">
        <v>40.82</v>
      </c>
      <c r="Q1068"/>
      <c r="R1068"/>
      <c r="S1068" t="s">
        <v>929</v>
      </c>
    </row>
    <row r="1069" spans="1:19" hidden="1" x14ac:dyDescent="0.2">
      <c r="A1069" s="162" t="str">
        <f>"FY"&amp;(YEAR(Table4_1[[#This Row],[Date]])-1)&amp;"/"&amp;(YEAR(Table4_1[[#This Row],[Date]])-2000)</f>
        <v>FY2013/14</v>
      </c>
      <c r="B1069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69" s="162" t="str">
        <f>Table4_1[[#This Row],[Licensee]]&amp;" "&amp;Table4_1[[#This Row],[Licence]]</f>
        <v>Horizon Power EIRL2</v>
      </c>
      <c r="D1069" s="162" t="str">
        <f t="shared" si="16"/>
        <v>FY2013/14_NQR15cvii_Horizon Power EIRL2</v>
      </c>
      <c r="E1069" s="164">
        <f>IF(ISNUMBER(Table4_1[[#This Row],[Value]]),Table4_1[[#This Row],[Value]],IF(ISNUMBER(Table4_1[[#This Row],[$ Value]]),Table4_1[[#This Row],[$ Value]],Table4_1[[#This Row],[% Value]]))</f>
        <v>36.6</v>
      </c>
      <c r="G1069" s="238">
        <v>41820</v>
      </c>
      <c r="H1069">
        <v>4</v>
      </c>
      <c r="I1069" t="s">
        <v>188</v>
      </c>
      <c r="J1069" t="s">
        <v>195</v>
      </c>
      <c r="K1069" t="s">
        <v>299</v>
      </c>
      <c r="L1069" t="s">
        <v>303</v>
      </c>
      <c r="M1069" t="s">
        <v>48</v>
      </c>
      <c r="N1069" t="s">
        <v>304</v>
      </c>
      <c r="O1069" t="s">
        <v>64</v>
      </c>
      <c r="P1069">
        <v>36.6</v>
      </c>
      <c r="Q1069"/>
      <c r="R1069"/>
      <c r="S1069" t="s">
        <v>929</v>
      </c>
    </row>
    <row r="1070" spans="1:19" hidden="1" x14ac:dyDescent="0.2">
      <c r="A1070" s="162" t="str">
        <f>"FY"&amp;(YEAR(Table4_1[[#This Row],[Date]])-1)&amp;"/"&amp;(YEAR(Table4_1[[#This Row],[Date]])-2000)</f>
        <v>FY2014/15</v>
      </c>
      <c r="B1070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0" s="162" t="str">
        <f>Table4_1[[#This Row],[Licensee]]&amp;" "&amp;Table4_1[[#This Row],[Licence]]</f>
        <v>Horizon Power EIRL2</v>
      </c>
      <c r="D1070" s="162" t="str">
        <f t="shared" si="16"/>
        <v>FY2014/15_NQR15cvii_Horizon Power EIRL2</v>
      </c>
      <c r="E1070" s="164">
        <f>IF(ISNUMBER(Table4_1[[#This Row],[Value]]),Table4_1[[#This Row],[Value]],IF(ISNUMBER(Table4_1[[#This Row],[$ Value]]),Table4_1[[#This Row],[$ Value]],Table4_1[[#This Row],[% Value]]))</f>
        <v>35.4</v>
      </c>
      <c r="G1070" s="238">
        <v>42185</v>
      </c>
      <c r="H1070">
        <v>4</v>
      </c>
      <c r="I1070" t="s">
        <v>188</v>
      </c>
      <c r="J1070" t="s">
        <v>195</v>
      </c>
      <c r="K1070" t="s">
        <v>299</v>
      </c>
      <c r="L1070" t="s">
        <v>303</v>
      </c>
      <c r="M1070" t="s">
        <v>48</v>
      </c>
      <c r="N1070" t="s">
        <v>304</v>
      </c>
      <c r="O1070" t="s">
        <v>64</v>
      </c>
      <c r="P1070">
        <v>35.4</v>
      </c>
      <c r="Q1070"/>
      <c r="R1070"/>
      <c r="S1070" t="s">
        <v>929</v>
      </c>
    </row>
    <row r="1071" spans="1:19" hidden="1" x14ac:dyDescent="0.2">
      <c r="A1071" s="162" t="str">
        <f>"FY"&amp;(YEAR(Table4_1[[#This Row],[Date]])-1)&amp;"/"&amp;(YEAR(Table4_1[[#This Row],[Date]])-2000)</f>
        <v>FY2015/16</v>
      </c>
      <c r="B1071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1" s="162" t="str">
        <f>Table4_1[[#This Row],[Licensee]]&amp;" "&amp;Table4_1[[#This Row],[Licence]]</f>
        <v>Horizon Power EIRL2</v>
      </c>
      <c r="D1071" s="162" t="str">
        <f t="shared" si="16"/>
        <v>FY2015/16_NQR15cvii_Horizon Power EIRL2</v>
      </c>
      <c r="E1071" s="164">
        <f>IF(ISNUMBER(Table4_1[[#This Row],[Value]]),Table4_1[[#This Row],[Value]],IF(ISNUMBER(Table4_1[[#This Row],[$ Value]]),Table4_1[[#This Row],[$ Value]],Table4_1[[#This Row],[% Value]]))</f>
        <v>33.243574529999997</v>
      </c>
      <c r="G1071" s="238">
        <v>42551</v>
      </c>
      <c r="H1071">
        <v>4</v>
      </c>
      <c r="I1071" t="s">
        <v>188</v>
      </c>
      <c r="J1071" t="s">
        <v>195</v>
      </c>
      <c r="K1071" t="s">
        <v>299</v>
      </c>
      <c r="L1071" t="s">
        <v>303</v>
      </c>
      <c r="M1071" t="s">
        <v>48</v>
      </c>
      <c r="N1071" t="s">
        <v>304</v>
      </c>
      <c r="O1071" t="s">
        <v>64</v>
      </c>
      <c r="P1071">
        <v>33.243574529999997</v>
      </c>
      <c r="Q1071"/>
      <c r="R1071"/>
      <c r="S1071" t="s">
        <v>929</v>
      </c>
    </row>
    <row r="1072" spans="1:19" hidden="1" x14ac:dyDescent="0.2">
      <c r="A1072" s="162" t="str">
        <f>"FY"&amp;(YEAR(Table4_1[[#This Row],[Date]])-1)&amp;"/"&amp;(YEAR(Table4_1[[#This Row],[Date]])-2000)</f>
        <v>FY2016/17</v>
      </c>
      <c r="B1072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2" s="162" t="str">
        <f>Table4_1[[#This Row],[Licensee]]&amp;" "&amp;Table4_1[[#This Row],[Licence]]</f>
        <v>Horizon Power EIRL2</v>
      </c>
      <c r="D1072" s="162" t="str">
        <f t="shared" si="16"/>
        <v>FY2016/17_NQR15cvii_Horizon Power EIRL2</v>
      </c>
      <c r="E1072" s="164">
        <f>IF(ISNUMBER(Table4_1[[#This Row],[Value]]),Table4_1[[#This Row],[Value]],IF(ISNUMBER(Table4_1[[#This Row],[$ Value]]),Table4_1[[#This Row],[$ Value]],Table4_1[[#This Row],[% Value]]))</f>
        <v>1.6485800150000001</v>
      </c>
      <c r="G1072" s="238">
        <v>42916</v>
      </c>
      <c r="H1072">
        <v>4</v>
      </c>
      <c r="I1072" t="s">
        <v>188</v>
      </c>
      <c r="J1072" t="s">
        <v>195</v>
      </c>
      <c r="K1072" t="s">
        <v>299</v>
      </c>
      <c r="L1072" t="s">
        <v>303</v>
      </c>
      <c r="M1072" t="s">
        <v>48</v>
      </c>
      <c r="N1072" t="s">
        <v>304</v>
      </c>
      <c r="O1072" t="s">
        <v>64</v>
      </c>
      <c r="P1072">
        <v>1.6485800150000001</v>
      </c>
      <c r="Q1072"/>
      <c r="R1072"/>
      <c r="S1072" t="s">
        <v>929</v>
      </c>
    </row>
    <row r="1073" spans="1:19" hidden="1" x14ac:dyDescent="0.2">
      <c r="A1073" s="162" t="str">
        <f>"FY"&amp;(YEAR(Table4_1[[#This Row],[Date]])-1)&amp;"/"&amp;(YEAR(Table4_1[[#This Row],[Date]])-2000)</f>
        <v>FY2017/18</v>
      </c>
      <c r="B1073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3" s="162" t="str">
        <f>Table4_1[[#This Row],[Licensee]]&amp;" "&amp;Table4_1[[#This Row],[Licence]]</f>
        <v>Horizon Power EIRL2</v>
      </c>
      <c r="D1073" s="162" t="str">
        <f t="shared" si="16"/>
        <v>FY2017/18_NQR15cvii_Horizon Power EIRL2</v>
      </c>
      <c r="E1073" s="164">
        <f>IF(ISNUMBER(Table4_1[[#This Row],[Value]]),Table4_1[[#This Row],[Value]],IF(ISNUMBER(Table4_1[[#This Row],[$ Value]]),Table4_1[[#This Row],[$ Value]],Table4_1[[#This Row],[% Value]]))</f>
        <v>5.4088000459999996</v>
      </c>
      <c r="G1073" s="238">
        <v>43281</v>
      </c>
      <c r="H1073">
        <v>4</v>
      </c>
      <c r="I1073" t="s">
        <v>188</v>
      </c>
      <c r="J1073" t="s">
        <v>195</v>
      </c>
      <c r="K1073" t="s">
        <v>299</v>
      </c>
      <c r="L1073" t="s">
        <v>303</v>
      </c>
      <c r="M1073" t="s">
        <v>48</v>
      </c>
      <c r="N1073" t="s">
        <v>304</v>
      </c>
      <c r="O1073" t="s">
        <v>64</v>
      </c>
      <c r="P1073">
        <v>5.4088000459999996</v>
      </c>
      <c r="Q1073"/>
      <c r="R1073"/>
      <c r="S1073" t="s">
        <v>929</v>
      </c>
    </row>
    <row r="1074" spans="1:19" hidden="1" x14ac:dyDescent="0.2">
      <c r="A1074" s="162" t="str">
        <f>"FY"&amp;(YEAR(Table4_1[[#This Row],[Date]])-1)&amp;"/"&amp;(YEAR(Table4_1[[#This Row],[Date]])-2000)</f>
        <v>FY2018/19</v>
      </c>
      <c r="B1074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4" s="162" t="str">
        <f>Table4_1[[#This Row],[Licensee]]&amp;" "&amp;Table4_1[[#This Row],[Licence]]</f>
        <v>Horizon Power EIRL2</v>
      </c>
      <c r="D1074" s="162" t="str">
        <f t="shared" si="16"/>
        <v>FY2018/19_NQR15cvii_Horizon Power EIRL2</v>
      </c>
      <c r="E1074" s="164">
        <f>IF(ISNUMBER(Table4_1[[#This Row],[Value]]),Table4_1[[#This Row],[Value]],IF(ISNUMBER(Table4_1[[#This Row],[$ Value]]),Table4_1[[#This Row],[$ Value]],Table4_1[[#This Row],[% Value]]))</f>
        <v>2.9</v>
      </c>
      <c r="G1074" s="238">
        <v>43646</v>
      </c>
      <c r="H1074">
        <v>4</v>
      </c>
      <c r="I1074" t="s">
        <v>188</v>
      </c>
      <c r="J1074" t="s">
        <v>195</v>
      </c>
      <c r="K1074" t="s">
        <v>299</v>
      </c>
      <c r="L1074" t="s">
        <v>303</v>
      </c>
      <c r="M1074" t="s">
        <v>48</v>
      </c>
      <c r="N1074" t="s">
        <v>304</v>
      </c>
      <c r="O1074" t="s">
        <v>64</v>
      </c>
      <c r="P1074">
        <v>2.9</v>
      </c>
      <c r="Q1074"/>
      <c r="R1074"/>
      <c r="S1074" t="s">
        <v>929</v>
      </c>
    </row>
    <row r="1075" spans="1:19" hidden="1" x14ac:dyDescent="0.2">
      <c r="A1075" s="162" t="str">
        <f>"FY"&amp;(YEAR(Table4_1[[#This Row],[Date]])-1)&amp;"/"&amp;(YEAR(Table4_1[[#This Row],[Date]])-2000)</f>
        <v>FY2019/20</v>
      </c>
      <c r="B1075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5" s="162" t="str">
        <f>Table4_1[[#This Row],[Licensee]]&amp;" "&amp;Table4_1[[#This Row],[Licence]]</f>
        <v>Horizon Power EIRL2</v>
      </c>
      <c r="D1075" s="162" t="str">
        <f t="shared" si="16"/>
        <v>FY2019/20_NQR15cvii_Horizon Power EIRL2</v>
      </c>
      <c r="E1075" s="164">
        <f>IF(ISNUMBER(Table4_1[[#This Row],[Value]]),Table4_1[[#This Row],[Value]],IF(ISNUMBER(Table4_1[[#This Row],[$ Value]]),Table4_1[[#This Row],[$ Value]],Table4_1[[#This Row],[% Value]]))</f>
        <v>3</v>
      </c>
      <c r="G1075" s="238">
        <v>44012</v>
      </c>
      <c r="H1075">
        <v>4</v>
      </c>
      <c r="I1075" t="s">
        <v>188</v>
      </c>
      <c r="J1075" t="s">
        <v>195</v>
      </c>
      <c r="K1075" t="s">
        <v>299</v>
      </c>
      <c r="L1075" t="s">
        <v>303</v>
      </c>
      <c r="M1075" t="s">
        <v>48</v>
      </c>
      <c r="N1075" t="s">
        <v>304</v>
      </c>
      <c r="O1075" t="s">
        <v>64</v>
      </c>
      <c r="P1075">
        <v>3</v>
      </c>
      <c r="Q1075"/>
      <c r="R1075"/>
      <c r="S1075" t="s">
        <v>929</v>
      </c>
    </row>
    <row r="1076" spans="1:19" hidden="1" x14ac:dyDescent="0.2">
      <c r="A1076" s="162" t="str">
        <f>"FY"&amp;(YEAR(Table4_1[[#This Row],[Date]])-1)&amp;"/"&amp;(YEAR(Table4_1[[#This Row],[Date]])-2000)</f>
        <v>FY2020/21</v>
      </c>
      <c r="B1076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6" s="162" t="str">
        <f>Table4_1[[#This Row],[Licensee]]&amp;" "&amp;Table4_1[[#This Row],[Licence]]</f>
        <v>Horizon Power EIRL2</v>
      </c>
      <c r="D1076" s="162" t="str">
        <f t="shared" si="16"/>
        <v>FY2020/21_NQR15cvii_Horizon Power EIRL2</v>
      </c>
      <c r="E1076" s="164">
        <f>IF(ISNUMBER(Table4_1[[#This Row],[Value]]),Table4_1[[#This Row],[Value]],IF(ISNUMBER(Table4_1[[#This Row],[$ Value]]),Table4_1[[#This Row],[$ Value]],Table4_1[[#This Row],[% Value]]))</f>
        <v>27.8</v>
      </c>
      <c r="G1076" s="238">
        <v>44377</v>
      </c>
      <c r="H1076">
        <v>4</v>
      </c>
      <c r="I1076" t="s">
        <v>188</v>
      </c>
      <c r="J1076" t="s">
        <v>195</v>
      </c>
      <c r="K1076" t="s">
        <v>299</v>
      </c>
      <c r="L1076" t="s">
        <v>303</v>
      </c>
      <c r="M1076" t="s">
        <v>48</v>
      </c>
      <c r="N1076" t="s">
        <v>304</v>
      </c>
      <c r="O1076" t="s">
        <v>64</v>
      </c>
      <c r="P1076">
        <v>27.8</v>
      </c>
      <c r="Q1076"/>
      <c r="R1076"/>
      <c r="S1076" t="s">
        <v>929</v>
      </c>
    </row>
    <row r="1077" spans="1:19" hidden="1" x14ac:dyDescent="0.2">
      <c r="A1077" s="162" t="str">
        <f>"FY"&amp;(YEAR(Table4_1[[#This Row],[Date]])-1)&amp;"/"&amp;(YEAR(Table4_1[[#This Row],[Date]])-2000)</f>
        <v>FY2021/22</v>
      </c>
      <c r="B1077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7" s="162" t="str">
        <f>Table4_1[[#This Row],[Licensee]]&amp;" "&amp;Table4_1[[#This Row],[Licence]]</f>
        <v>Horizon Power EIRL2</v>
      </c>
      <c r="D1077" s="162" t="str">
        <f t="shared" si="16"/>
        <v>FY2021/22_NQR15cvii_Horizon Power EIRL2</v>
      </c>
      <c r="E1077" s="164">
        <f>IF(ISNUMBER(Table4_1[[#This Row],[Value]]),Table4_1[[#This Row],[Value]],IF(ISNUMBER(Table4_1[[#This Row],[$ Value]]),Table4_1[[#This Row],[$ Value]],Table4_1[[#This Row],[% Value]]))</f>
        <v>27.9</v>
      </c>
      <c r="G1077" s="238">
        <v>44742</v>
      </c>
      <c r="H1077">
        <v>4</v>
      </c>
      <c r="I1077" t="s">
        <v>188</v>
      </c>
      <c r="J1077" t="s">
        <v>195</v>
      </c>
      <c r="K1077" t="s">
        <v>299</v>
      </c>
      <c r="L1077" t="s">
        <v>303</v>
      </c>
      <c r="M1077" t="s">
        <v>48</v>
      </c>
      <c r="N1077" t="s">
        <v>304</v>
      </c>
      <c r="O1077" t="s">
        <v>64</v>
      </c>
      <c r="P1077">
        <v>27.9</v>
      </c>
      <c r="Q1077"/>
      <c r="R1077"/>
      <c r="S1077" t="s">
        <v>929</v>
      </c>
    </row>
    <row r="1078" spans="1:19" hidden="1" x14ac:dyDescent="0.2">
      <c r="A1078" s="162" t="str">
        <f>"FY"&amp;(YEAR(Table4_1[[#This Row],[Date]])-1)&amp;"/"&amp;(YEAR(Table4_1[[#This Row],[Date]])-2000)</f>
        <v>FY2022/23</v>
      </c>
      <c r="B1078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8" s="162" t="str">
        <f>Table4_1[[#This Row],[Licensee]]&amp;" "&amp;Table4_1[[#This Row],[Licence]]</f>
        <v>Horizon Power EIRL2</v>
      </c>
      <c r="D1078" s="162" t="str">
        <f t="shared" si="16"/>
        <v>FY2022/23_NQR15cvii_Horizon Power EIRL2</v>
      </c>
      <c r="E1078" s="164">
        <f>IF(ISNUMBER(Table4_1[[#This Row],[Value]]),Table4_1[[#This Row],[Value]],IF(ISNUMBER(Table4_1[[#This Row],[$ Value]]),Table4_1[[#This Row],[$ Value]],Table4_1[[#This Row],[% Value]]))</f>
        <v>46.6</v>
      </c>
      <c r="G1078" s="238">
        <v>45107</v>
      </c>
      <c r="H1078">
        <v>4</v>
      </c>
      <c r="I1078" t="s">
        <v>188</v>
      </c>
      <c r="J1078" t="s">
        <v>195</v>
      </c>
      <c r="K1078" t="s">
        <v>299</v>
      </c>
      <c r="L1078" t="s">
        <v>303</v>
      </c>
      <c r="M1078" t="s">
        <v>48</v>
      </c>
      <c r="N1078" t="s">
        <v>304</v>
      </c>
      <c r="O1078" t="s">
        <v>64</v>
      </c>
      <c r="P1078">
        <v>46.6</v>
      </c>
      <c r="Q1078"/>
      <c r="R1078"/>
      <c r="S1078" t="s">
        <v>929</v>
      </c>
    </row>
    <row r="1079" spans="1:19" hidden="1" x14ac:dyDescent="0.2">
      <c r="A1079" s="162" t="str">
        <f>"FY"&amp;(YEAR(Table4_1[[#This Row],[Date]])-1)&amp;"/"&amp;(YEAR(Table4_1[[#This Row],[Date]])-2000)</f>
        <v>FY2023/24</v>
      </c>
      <c r="B1079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79" s="162" t="str">
        <f>Table4_1[[#This Row],[Licensee]]&amp;" "&amp;Table4_1[[#This Row],[Licence]]</f>
        <v>Horizon Power EIRL2</v>
      </c>
      <c r="D1079" s="162" t="str">
        <f t="shared" si="16"/>
        <v>FY2023/24_NQR15cvii_Horizon Power EIRL2</v>
      </c>
      <c r="E1079" s="164">
        <f>IF(ISNUMBER(Table4_1[[#This Row],[Value]]),Table4_1[[#This Row],[Value]],IF(ISNUMBER(Table4_1[[#This Row],[$ Value]]),Table4_1[[#This Row],[$ Value]],Table4_1[[#This Row],[% Value]]))</f>
        <v>46.59027571</v>
      </c>
      <c r="G1079" s="238">
        <v>45473</v>
      </c>
      <c r="H1079">
        <v>4</v>
      </c>
      <c r="I1079" t="s">
        <v>188</v>
      </c>
      <c r="J1079" t="s">
        <v>195</v>
      </c>
      <c r="K1079" t="s">
        <v>299</v>
      </c>
      <c r="L1079" t="s">
        <v>303</v>
      </c>
      <c r="M1079" t="s">
        <v>48</v>
      </c>
      <c r="N1079" t="s">
        <v>304</v>
      </c>
      <c r="O1079" t="s">
        <v>64</v>
      </c>
      <c r="P1079">
        <v>46.59027571</v>
      </c>
      <c r="Q1079"/>
      <c r="R1079"/>
      <c r="S1079" t="s">
        <v>929</v>
      </c>
    </row>
    <row r="1080" spans="1:19" x14ac:dyDescent="0.2">
      <c r="A1080" s="162" t="str">
        <f>"FY"&amp;(YEAR(Table4_1[[#This Row],[Date]])-1)&amp;"/"&amp;(YEAR(Table4_1[[#This Row],[Date]])-2000)</f>
        <v>FY2024/25</v>
      </c>
      <c r="B1080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080" s="162" t="str">
        <f>Table4_1[[#This Row],[Licensee]]&amp;" "&amp;Table4_1[[#This Row],[Licence]]</f>
        <v>Horizon Power EIRL2</v>
      </c>
      <c r="D1080" s="162" t="str">
        <f t="shared" si="16"/>
        <v>FY2024/25_NQR15cvii_Horizon Power EIRL2</v>
      </c>
      <c r="E1080" s="164">
        <f>IF(ISNUMBER(Table4_1[[#This Row],[Value]]),Table4_1[[#This Row],[Value]],IF(ISNUMBER(Table4_1[[#This Row],[$ Value]]),Table4_1[[#This Row],[$ Value]],Table4_1[[#This Row],[% Value]]))</f>
        <v>0</v>
      </c>
      <c r="G1080" s="238">
        <v>45838</v>
      </c>
      <c r="H1080">
        <v>4</v>
      </c>
      <c r="I1080" t="s">
        <v>188</v>
      </c>
      <c r="J1080" t="s">
        <v>195</v>
      </c>
      <c r="K1080" t="s">
        <v>299</v>
      </c>
      <c r="L1080" t="s">
        <v>303</v>
      </c>
      <c r="M1080" t="s">
        <v>48</v>
      </c>
      <c r="N1080" t="s">
        <v>304</v>
      </c>
      <c r="O1080" t="s">
        <v>64</v>
      </c>
      <c r="P1080">
        <v>0</v>
      </c>
      <c r="Q1080"/>
      <c r="R1080"/>
      <c r="S1080" t="s">
        <v>929</v>
      </c>
    </row>
    <row r="1081" spans="1:19" hidden="1" x14ac:dyDescent="0.2">
      <c r="A1081" s="162" t="str">
        <f>"FY"&amp;(YEAR(Table4_1[[#This Row],[Date]])-1)&amp;"/"&amp;(YEAR(Table4_1[[#This Row],[Date]])-2000)</f>
        <v>FY2023/24</v>
      </c>
      <c r="B1081" s="162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1081" s="162" t="str">
        <f>Table4_1[[#This Row],[Licensee]]&amp;" "&amp;Table4_1[[#This Row],[Licence]]</f>
        <v>Horizon Power EIRL2</v>
      </c>
      <c r="D1081" s="162" t="str">
        <f t="shared" si="16"/>
        <v>FY2023/24_NQR15diii_Horizon Power EIRL2</v>
      </c>
      <c r="E1081" s="164">
        <f>IF(ISNUMBER(Table4_1[[#This Row],[Value]]),Table4_1[[#This Row],[Value]],IF(ISNUMBER(Table4_1[[#This Row],[$ Value]]),Table4_1[[#This Row],[$ Value]],Table4_1[[#This Row],[% Value]]))</f>
        <v>0</v>
      </c>
      <c r="G1081" s="238">
        <v>45473</v>
      </c>
      <c r="H1081">
        <v>4</v>
      </c>
      <c r="I1081" t="s">
        <v>188</v>
      </c>
      <c r="J1081" t="s">
        <v>195</v>
      </c>
      <c r="K1081" t="s">
        <v>299</v>
      </c>
      <c r="L1081" t="s">
        <v>336</v>
      </c>
      <c r="M1081" t="s">
        <v>49</v>
      </c>
      <c r="N1081" t="s">
        <v>337</v>
      </c>
      <c r="O1081" t="s">
        <v>64</v>
      </c>
      <c r="P1081"/>
      <c r="Q1081"/>
      <c r="R1081"/>
      <c r="S1081" t="s">
        <v>929</v>
      </c>
    </row>
    <row r="1082" spans="1:19" x14ac:dyDescent="0.2">
      <c r="A1082" s="162" t="str">
        <f>"FY"&amp;(YEAR(Table4_1[[#This Row],[Date]])-1)&amp;"/"&amp;(YEAR(Table4_1[[#This Row],[Date]])-2000)</f>
        <v>FY2024/25</v>
      </c>
      <c r="B1082" s="162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1082" s="162" t="str">
        <f>Table4_1[[#This Row],[Licensee]]&amp;" "&amp;Table4_1[[#This Row],[Licence]]</f>
        <v>Horizon Power EIRL2</v>
      </c>
      <c r="D1082" s="162" t="str">
        <f t="shared" si="16"/>
        <v>FY2024/25_NQR15diii_Horizon Power EIRL2</v>
      </c>
      <c r="E1082" s="164">
        <f>IF(ISNUMBER(Table4_1[[#This Row],[Value]]),Table4_1[[#This Row],[Value]],IF(ISNUMBER(Table4_1[[#This Row],[$ Value]]),Table4_1[[#This Row],[$ Value]],Table4_1[[#This Row],[% Value]]))</f>
        <v>0</v>
      </c>
      <c r="G1082" s="238">
        <v>45838</v>
      </c>
      <c r="H1082">
        <v>4</v>
      </c>
      <c r="I1082" t="s">
        <v>188</v>
      </c>
      <c r="J1082" t="s">
        <v>195</v>
      </c>
      <c r="K1082" t="s">
        <v>299</v>
      </c>
      <c r="L1082" t="s">
        <v>336</v>
      </c>
      <c r="M1082" t="s">
        <v>49</v>
      </c>
      <c r="N1082" t="s">
        <v>337</v>
      </c>
      <c r="O1082" t="s">
        <v>64</v>
      </c>
      <c r="P1082"/>
      <c r="Q1082"/>
      <c r="R1082"/>
      <c r="S1082" t="s">
        <v>929</v>
      </c>
    </row>
    <row r="1083" spans="1:19" hidden="1" x14ac:dyDescent="0.2">
      <c r="A1083" s="162" t="str">
        <f>"FY"&amp;(YEAR(Table4_1[[#This Row],[Date]])-1)&amp;"/"&amp;(YEAR(Table4_1[[#This Row],[Date]])-2000)</f>
        <v>FY2023/24</v>
      </c>
      <c r="B1083" s="162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1083" s="162" t="str">
        <f>Table4_1[[#This Row],[Licensee]]&amp;" "&amp;Table4_1[[#This Row],[Licence]]</f>
        <v>Horizon Power EIRL2</v>
      </c>
      <c r="D1083" s="162" t="str">
        <f t="shared" si="16"/>
        <v>FY2023/24_NQR15div_Horizon Power EIRL2</v>
      </c>
      <c r="E1083" s="164">
        <f>IF(ISNUMBER(Table4_1[[#This Row],[Value]]),Table4_1[[#This Row],[Value]],IF(ISNUMBER(Table4_1[[#This Row],[$ Value]]),Table4_1[[#This Row],[$ Value]],Table4_1[[#This Row],[% Value]]))</f>
        <v>2643.725128</v>
      </c>
      <c r="G1083" s="238">
        <v>45473</v>
      </c>
      <c r="H1083">
        <v>4</v>
      </c>
      <c r="I1083" t="s">
        <v>188</v>
      </c>
      <c r="J1083" t="s">
        <v>195</v>
      </c>
      <c r="K1083" t="s">
        <v>299</v>
      </c>
      <c r="L1083" t="s">
        <v>338</v>
      </c>
      <c r="M1083" t="s">
        <v>49</v>
      </c>
      <c r="N1083" t="s">
        <v>337</v>
      </c>
      <c r="O1083" t="s">
        <v>64</v>
      </c>
      <c r="P1083">
        <v>2643.725128</v>
      </c>
      <c r="Q1083"/>
      <c r="R1083"/>
      <c r="S1083" t="s">
        <v>929</v>
      </c>
    </row>
    <row r="1084" spans="1:19" x14ac:dyDescent="0.2">
      <c r="A1084" s="162" t="str">
        <f>"FY"&amp;(YEAR(Table4_1[[#This Row],[Date]])-1)&amp;"/"&amp;(YEAR(Table4_1[[#This Row],[Date]])-2000)</f>
        <v>FY2024/25</v>
      </c>
      <c r="B1084" s="162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1084" s="162" t="str">
        <f>Table4_1[[#This Row],[Licensee]]&amp;" "&amp;Table4_1[[#This Row],[Licence]]</f>
        <v>Horizon Power EIRL2</v>
      </c>
      <c r="D1084" s="162" t="str">
        <f t="shared" si="16"/>
        <v>FY2024/25_NQR15div_Horizon Power EIRL2</v>
      </c>
      <c r="E1084" s="164">
        <f>IF(ISNUMBER(Table4_1[[#This Row],[Value]]),Table4_1[[#This Row],[Value]],IF(ISNUMBER(Table4_1[[#This Row],[$ Value]]),Table4_1[[#This Row],[$ Value]],Table4_1[[#This Row],[% Value]]))</f>
        <v>2499.54</v>
      </c>
      <c r="G1084" s="238">
        <v>45838</v>
      </c>
      <c r="H1084">
        <v>4</v>
      </c>
      <c r="I1084" t="s">
        <v>188</v>
      </c>
      <c r="J1084" t="s">
        <v>195</v>
      </c>
      <c r="K1084" t="s">
        <v>299</v>
      </c>
      <c r="L1084" t="s">
        <v>338</v>
      </c>
      <c r="M1084" t="s">
        <v>49</v>
      </c>
      <c r="N1084" t="s">
        <v>337</v>
      </c>
      <c r="O1084" t="s">
        <v>64</v>
      </c>
      <c r="P1084">
        <v>2499.54</v>
      </c>
      <c r="Q1084"/>
      <c r="R1084"/>
      <c r="S1084" t="s">
        <v>929</v>
      </c>
    </row>
    <row r="1085" spans="1:19" hidden="1" x14ac:dyDescent="0.2">
      <c r="A1085" s="162" t="str">
        <f>"FY"&amp;(YEAR(Table4_1[[#This Row],[Date]])-1)&amp;"/"&amp;(YEAR(Table4_1[[#This Row],[Date]])-2000)</f>
        <v>FY2023/24</v>
      </c>
      <c r="B1085" s="162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1085" s="162" t="str">
        <f>Table4_1[[#This Row],[Licensee]]&amp;" "&amp;Table4_1[[#This Row],[Licence]]</f>
        <v>Horizon Power EIRL2</v>
      </c>
      <c r="D1085" s="162" t="str">
        <f t="shared" si="16"/>
        <v>FY2023/24_NQR15dv_Horizon Power EIRL2</v>
      </c>
      <c r="E1085" s="164">
        <f>IF(ISNUMBER(Table4_1[[#This Row],[Value]]),Table4_1[[#This Row],[Value]],IF(ISNUMBER(Table4_1[[#This Row],[$ Value]]),Table4_1[[#This Row],[$ Value]],Table4_1[[#This Row],[% Value]]))</f>
        <v>2121.064574</v>
      </c>
      <c r="G1085" s="238">
        <v>45473</v>
      </c>
      <c r="H1085">
        <v>4</v>
      </c>
      <c r="I1085" t="s">
        <v>188</v>
      </c>
      <c r="J1085" t="s">
        <v>195</v>
      </c>
      <c r="K1085" t="s">
        <v>299</v>
      </c>
      <c r="L1085" t="s">
        <v>339</v>
      </c>
      <c r="M1085" t="s">
        <v>49</v>
      </c>
      <c r="N1085" t="s">
        <v>337</v>
      </c>
      <c r="O1085" t="s">
        <v>64</v>
      </c>
      <c r="P1085">
        <v>2121.064574</v>
      </c>
      <c r="Q1085"/>
      <c r="R1085"/>
      <c r="S1085" t="s">
        <v>929</v>
      </c>
    </row>
    <row r="1086" spans="1:19" x14ac:dyDescent="0.2">
      <c r="A1086" s="162" t="str">
        <f>"FY"&amp;(YEAR(Table4_1[[#This Row],[Date]])-1)&amp;"/"&amp;(YEAR(Table4_1[[#This Row],[Date]])-2000)</f>
        <v>FY2024/25</v>
      </c>
      <c r="B1086" s="162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1086" s="162" t="str">
        <f>Table4_1[[#This Row],[Licensee]]&amp;" "&amp;Table4_1[[#This Row],[Licence]]</f>
        <v>Horizon Power EIRL2</v>
      </c>
      <c r="D1086" s="162" t="str">
        <f t="shared" si="16"/>
        <v>FY2024/25_NQR15dv_Horizon Power EIRL2</v>
      </c>
      <c r="E1086" s="164">
        <f>IF(ISNUMBER(Table4_1[[#This Row],[Value]]),Table4_1[[#This Row],[Value]],IF(ISNUMBER(Table4_1[[#This Row],[$ Value]]),Table4_1[[#This Row],[$ Value]],Table4_1[[#This Row],[% Value]]))</f>
        <v>2104.04</v>
      </c>
      <c r="G1086" s="238">
        <v>45838</v>
      </c>
      <c r="H1086">
        <v>4</v>
      </c>
      <c r="I1086" t="s">
        <v>188</v>
      </c>
      <c r="J1086" t="s">
        <v>195</v>
      </c>
      <c r="K1086" t="s">
        <v>299</v>
      </c>
      <c r="L1086" t="s">
        <v>339</v>
      </c>
      <c r="M1086" t="s">
        <v>49</v>
      </c>
      <c r="N1086" t="s">
        <v>337</v>
      </c>
      <c r="O1086" t="s">
        <v>64</v>
      </c>
      <c r="P1086">
        <v>2104.04</v>
      </c>
      <c r="Q1086"/>
      <c r="R1086"/>
      <c r="S1086" t="s">
        <v>929</v>
      </c>
    </row>
    <row r="1087" spans="1:19" hidden="1" x14ac:dyDescent="0.2">
      <c r="A1087" s="162" t="str">
        <f>"FY"&amp;(YEAR(Table4_1[[#This Row],[Date]])-1)&amp;"/"&amp;(YEAR(Table4_1[[#This Row],[Date]])-2000)</f>
        <v>FY2013/14</v>
      </c>
      <c r="B1087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87" s="162" t="str">
        <f>Table4_1[[#This Row],[Licensee]]&amp;" "&amp;Table4_1[[#This Row],[Licence]]</f>
        <v>Horizon Power EIRL2</v>
      </c>
      <c r="D1087" s="162" t="str">
        <f t="shared" si="16"/>
        <v>FY2013/14_NQR15dvi_Horizon Power EIRL2</v>
      </c>
      <c r="E1087" s="164">
        <f>IF(ISNUMBER(Table4_1[[#This Row],[Value]]),Table4_1[[#This Row],[Value]],IF(ISNUMBER(Table4_1[[#This Row],[$ Value]]),Table4_1[[#This Row],[$ Value]],Table4_1[[#This Row],[% Value]]))</f>
        <v>1596.9</v>
      </c>
      <c r="G1087" s="238">
        <v>41820</v>
      </c>
      <c r="H1087">
        <v>4</v>
      </c>
      <c r="I1087" t="s">
        <v>188</v>
      </c>
      <c r="J1087" t="s">
        <v>195</v>
      </c>
      <c r="K1087" t="s">
        <v>299</v>
      </c>
      <c r="L1087" t="s">
        <v>305</v>
      </c>
      <c r="M1087" t="s">
        <v>49</v>
      </c>
      <c r="N1087" t="s">
        <v>304</v>
      </c>
      <c r="O1087" t="s">
        <v>64</v>
      </c>
      <c r="P1087">
        <v>1596.9</v>
      </c>
      <c r="Q1087"/>
      <c r="R1087"/>
      <c r="S1087" t="s">
        <v>929</v>
      </c>
    </row>
    <row r="1088" spans="1:19" hidden="1" x14ac:dyDescent="0.2">
      <c r="A1088" s="162" t="str">
        <f>"FY"&amp;(YEAR(Table4_1[[#This Row],[Date]])-1)&amp;"/"&amp;(YEAR(Table4_1[[#This Row],[Date]])-2000)</f>
        <v>FY2014/15</v>
      </c>
      <c r="B1088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88" s="162" t="str">
        <f>Table4_1[[#This Row],[Licensee]]&amp;" "&amp;Table4_1[[#This Row],[Licence]]</f>
        <v>Horizon Power EIRL2</v>
      </c>
      <c r="D1088" s="162" t="str">
        <f t="shared" si="16"/>
        <v>FY2014/15_NQR15dvi_Horizon Power EIRL2</v>
      </c>
      <c r="E1088" s="164">
        <f>IF(ISNUMBER(Table4_1[[#This Row],[Value]]),Table4_1[[#This Row],[Value]],IF(ISNUMBER(Table4_1[[#This Row],[$ Value]]),Table4_1[[#This Row],[$ Value]],Table4_1[[#This Row],[% Value]]))</f>
        <v>1773.3</v>
      </c>
      <c r="G1088" s="238">
        <v>42185</v>
      </c>
      <c r="H1088">
        <v>4</v>
      </c>
      <c r="I1088" t="s">
        <v>188</v>
      </c>
      <c r="J1088" t="s">
        <v>195</v>
      </c>
      <c r="K1088" t="s">
        <v>299</v>
      </c>
      <c r="L1088" t="s">
        <v>305</v>
      </c>
      <c r="M1088" t="s">
        <v>49</v>
      </c>
      <c r="N1088" t="s">
        <v>304</v>
      </c>
      <c r="O1088" t="s">
        <v>64</v>
      </c>
      <c r="P1088">
        <v>1773.3</v>
      </c>
      <c r="Q1088"/>
      <c r="R1088"/>
      <c r="S1088" t="s">
        <v>929</v>
      </c>
    </row>
    <row r="1089" spans="1:19" hidden="1" x14ac:dyDescent="0.2">
      <c r="A1089" s="162" t="str">
        <f>"FY"&amp;(YEAR(Table4_1[[#This Row],[Date]])-1)&amp;"/"&amp;(YEAR(Table4_1[[#This Row],[Date]])-2000)</f>
        <v>FY2015/16</v>
      </c>
      <c r="B1089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89" s="162" t="str">
        <f>Table4_1[[#This Row],[Licensee]]&amp;" "&amp;Table4_1[[#This Row],[Licence]]</f>
        <v>Horizon Power EIRL2</v>
      </c>
      <c r="D1089" s="162" t="str">
        <f t="shared" si="16"/>
        <v>FY2015/16_NQR15dvi_Horizon Power EIRL2</v>
      </c>
      <c r="E1089" s="164">
        <f>IF(ISNUMBER(Table4_1[[#This Row],[Value]]),Table4_1[[#This Row],[Value]],IF(ISNUMBER(Table4_1[[#This Row],[$ Value]]),Table4_1[[#This Row],[$ Value]],Table4_1[[#This Row],[% Value]]))</f>
        <v>1959.1661899999999</v>
      </c>
      <c r="G1089" s="238">
        <v>42551</v>
      </c>
      <c r="H1089">
        <v>4</v>
      </c>
      <c r="I1089" t="s">
        <v>188</v>
      </c>
      <c r="J1089" t="s">
        <v>195</v>
      </c>
      <c r="K1089" t="s">
        <v>299</v>
      </c>
      <c r="L1089" t="s">
        <v>305</v>
      </c>
      <c r="M1089" t="s">
        <v>49</v>
      </c>
      <c r="N1089" t="s">
        <v>304</v>
      </c>
      <c r="O1089" t="s">
        <v>64</v>
      </c>
      <c r="P1089">
        <v>1959.1661899999999</v>
      </c>
      <c r="Q1089"/>
      <c r="R1089"/>
      <c r="S1089" t="s">
        <v>929</v>
      </c>
    </row>
    <row r="1090" spans="1:19" hidden="1" x14ac:dyDescent="0.2">
      <c r="A1090" s="162" t="str">
        <f>"FY"&amp;(YEAR(Table4_1[[#This Row],[Date]])-1)&amp;"/"&amp;(YEAR(Table4_1[[#This Row],[Date]])-2000)</f>
        <v>FY2016/17</v>
      </c>
      <c r="B1090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0" s="162" t="str">
        <f>Table4_1[[#This Row],[Licensee]]&amp;" "&amp;Table4_1[[#This Row],[Licence]]</f>
        <v>Horizon Power EIRL2</v>
      </c>
      <c r="D1090" s="162" t="str">
        <f t="shared" si="16"/>
        <v>FY2016/17_NQR15dvi_Horizon Power EIRL2</v>
      </c>
      <c r="E1090" s="164">
        <f>IF(ISNUMBER(Table4_1[[#This Row],[Value]]),Table4_1[[#This Row],[Value]],IF(ISNUMBER(Table4_1[[#This Row],[$ Value]]),Table4_1[[#This Row],[$ Value]],Table4_1[[#This Row],[% Value]]))</f>
        <v>2235.0700000000002</v>
      </c>
      <c r="G1090" s="238">
        <v>42916</v>
      </c>
      <c r="H1090">
        <v>4</v>
      </c>
      <c r="I1090" t="s">
        <v>188</v>
      </c>
      <c r="J1090" t="s">
        <v>195</v>
      </c>
      <c r="K1090" t="s">
        <v>299</v>
      </c>
      <c r="L1090" t="s">
        <v>305</v>
      </c>
      <c r="M1090" t="s">
        <v>49</v>
      </c>
      <c r="N1090" t="s">
        <v>304</v>
      </c>
      <c r="O1090" t="s">
        <v>64</v>
      </c>
      <c r="P1090">
        <v>2235.0700000000002</v>
      </c>
      <c r="Q1090"/>
      <c r="R1090"/>
      <c r="S1090" t="s">
        <v>929</v>
      </c>
    </row>
    <row r="1091" spans="1:19" hidden="1" x14ac:dyDescent="0.2">
      <c r="A1091" s="162" t="str">
        <f>"FY"&amp;(YEAR(Table4_1[[#This Row],[Date]])-1)&amp;"/"&amp;(YEAR(Table4_1[[#This Row],[Date]])-2000)</f>
        <v>FY2017/18</v>
      </c>
      <c r="B1091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1" s="162" t="str">
        <f>Table4_1[[#This Row],[Licensee]]&amp;" "&amp;Table4_1[[#This Row],[Licence]]</f>
        <v>Horizon Power EIRL2</v>
      </c>
      <c r="D1091" s="162" t="str">
        <f t="shared" ref="D1091:D1154" si="17">A1091&amp;"_"&amp;B1091&amp;"_"&amp;C1091</f>
        <v>FY2017/18_NQR15dvi_Horizon Power EIRL2</v>
      </c>
      <c r="E1091" s="164">
        <f>IF(ISNUMBER(Table4_1[[#This Row],[Value]]),Table4_1[[#This Row],[Value]],IF(ISNUMBER(Table4_1[[#This Row],[$ Value]]),Table4_1[[#This Row],[$ Value]],Table4_1[[#This Row],[% Value]]))</f>
        <v>2118.1184349999999</v>
      </c>
      <c r="G1091" s="238">
        <v>43281</v>
      </c>
      <c r="H1091">
        <v>4</v>
      </c>
      <c r="I1091" t="s">
        <v>188</v>
      </c>
      <c r="J1091" t="s">
        <v>195</v>
      </c>
      <c r="K1091" t="s">
        <v>299</v>
      </c>
      <c r="L1091" t="s">
        <v>305</v>
      </c>
      <c r="M1091" t="s">
        <v>49</v>
      </c>
      <c r="N1091" t="s">
        <v>304</v>
      </c>
      <c r="O1091" t="s">
        <v>64</v>
      </c>
      <c r="P1091">
        <v>2118.1184349999999</v>
      </c>
      <c r="Q1091"/>
      <c r="R1091"/>
      <c r="S1091" t="s">
        <v>929</v>
      </c>
    </row>
    <row r="1092" spans="1:19" hidden="1" x14ac:dyDescent="0.2">
      <c r="A1092" s="162" t="str">
        <f>"FY"&amp;(YEAR(Table4_1[[#This Row],[Date]])-1)&amp;"/"&amp;(YEAR(Table4_1[[#This Row],[Date]])-2000)</f>
        <v>FY2018/19</v>
      </c>
      <c r="B1092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2" s="162" t="str">
        <f>Table4_1[[#This Row],[Licensee]]&amp;" "&amp;Table4_1[[#This Row],[Licence]]</f>
        <v>Horizon Power EIRL2</v>
      </c>
      <c r="D1092" s="162" t="str">
        <f t="shared" si="17"/>
        <v>FY2018/19_NQR15dvi_Horizon Power EIRL2</v>
      </c>
      <c r="E1092" s="164">
        <f>IF(ISNUMBER(Table4_1[[#This Row],[Value]]),Table4_1[[#This Row],[Value]],IF(ISNUMBER(Table4_1[[#This Row],[$ Value]]),Table4_1[[#This Row],[$ Value]],Table4_1[[#This Row],[% Value]]))</f>
        <v>1951.3</v>
      </c>
      <c r="G1092" s="238">
        <v>43646</v>
      </c>
      <c r="H1092">
        <v>4</v>
      </c>
      <c r="I1092" t="s">
        <v>188</v>
      </c>
      <c r="J1092" t="s">
        <v>195</v>
      </c>
      <c r="K1092" t="s">
        <v>299</v>
      </c>
      <c r="L1092" t="s">
        <v>305</v>
      </c>
      <c r="M1092" t="s">
        <v>49</v>
      </c>
      <c r="N1092" t="s">
        <v>304</v>
      </c>
      <c r="O1092" t="s">
        <v>64</v>
      </c>
      <c r="P1092">
        <v>1951.3</v>
      </c>
      <c r="Q1092"/>
      <c r="R1092"/>
      <c r="S1092" t="s">
        <v>929</v>
      </c>
    </row>
    <row r="1093" spans="1:19" hidden="1" x14ac:dyDescent="0.2">
      <c r="A1093" s="162" t="str">
        <f>"FY"&amp;(YEAR(Table4_1[[#This Row],[Date]])-1)&amp;"/"&amp;(YEAR(Table4_1[[#This Row],[Date]])-2000)</f>
        <v>FY2019/20</v>
      </c>
      <c r="B1093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3" s="162" t="str">
        <f>Table4_1[[#This Row],[Licensee]]&amp;" "&amp;Table4_1[[#This Row],[Licence]]</f>
        <v>Horizon Power EIRL2</v>
      </c>
      <c r="D1093" s="162" t="str">
        <f t="shared" si="17"/>
        <v>FY2019/20_NQR15dvi_Horizon Power EIRL2</v>
      </c>
      <c r="E1093" s="164">
        <f>IF(ISNUMBER(Table4_1[[#This Row],[Value]]),Table4_1[[#This Row],[Value]],IF(ISNUMBER(Table4_1[[#This Row],[$ Value]]),Table4_1[[#This Row],[$ Value]],Table4_1[[#This Row],[% Value]]))</f>
        <v>1949.2</v>
      </c>
      <c r="G1093" s="238">
        <v>44012</v>
      </c>
      <c r="H1093">
        <v>4</v>
      </c>
      <c r="I1093" t="s">
        <v>188</v>
      </c>
      <c r="J1093" t="s">
        <v>195</v>
      </c>
      <c r="K1093" t="s">
        <v>299</v>
      </c>
      <c r="L1093" t="s">
        <v>305</v>
      </c>
      <c r="M1093" t="s">
        <v>49</v>
      </c>
      <c r="N1093" t="s">
        <v>304</v>
      </c>
      <c r="O1093" t="s">
        <v>64</v>
      </c>
      <c r="P1093">
        <v>1949.2</v>
      </c>
      <c r="Q1093"/>
      <c r="R1093"/>
      <c r="S1093" t="s">
        <v>929</v>
      </c>
    </row>
    <row r="1094" spans="1:19" hidden="1" x14ac:dyDescent="0.2">
      <c r="A1094" s="162" t="str">
        <f>"FY"&amp;(YEAR(Table4_1[[#This Row],[Date]])-1)&amp;"/"&amp;(YEAR(Table4_1[[#This Row],[Date]])-2000)</f>
        <v>FY2020/21</v>
      </c>
      <c r="B1094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4" s="162" t="str">
        <f>Table4_1[[#This Row],[Licensee]]&amp;" "&amp;Table4_1[[#This Row],[Licence]]</f>
        <v>Horizon Power EIRL2</v>
      </c>
      <c r="D1094" s="162" t="str">
        <f t="shared" si="17"/>
        <v>FY2020/21_NQR15dvi_Horizon Power EIRL2</v>
      </c>
      <c r="E1094" s="164">
        <f>IF(ISNUMBER(Table4_1[[#This Row],[Value]]),Table4_1[[#This Row],[Value]],IF(ISNUMBER(Table4_1[[#This Row],[$ Value]]),Table4_1[[#This Row],[$ Value]],Table4_1[[#This Row],[% Value]]))</f>
        <v>1852.2</v>
      </c>
      <c r="G1094" s="238">
        <v>44377</v>
      </c>
      <c r="H1094">
        <v>4</v>
      </c>
      <c r="I1094" t="s">
        <v>188</v>
      </c>
      <c r="J1094" t="s">
        <v>195</v>
      </c>
      <c r="K1094" t="s">
        <v>299</v>
      </c>
      <c r="L1094" t="s">
        <v>305</v>
      </c>
      <c r="M1094" t="s">
        <v>49</v>
      </c>
      <c r="N1094" t="s">
        <v>304</v>
      </c>
      <c r="O1094" t="s">
        <v>64</v>
      </c>
      <c r="P1094">
        <v>1852.2</v>
      </c>
      <c r="Q1094"/>
      <c r="R1094"/>
      <c r="S1094" t="s">
        <v>929</v>
      </c>
    </row>
    <row r="1095" spans="1:19" hidden="1" x14ac:dyDescent="0.2">
      <c r="A1095" s="162" t="str">
        <f>"FY"&amp;(YEAR(Table4_1[[#This Row],[Date]])-1)&amp;"/"&amp;(YEAR(Table4_1[[#This Row],[Date]])-2000)</f>
        <v>FY2021/22</v>
      </c>
      <c r="B1095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5" s="162" t="str">
        <f>Table4_1[[#This Row],[Licensee]]&amp;" "&amp;Table4_1[[#This Row],[Licence]]</f>
        <v>Horizon Power EIRL2</v>
      </c>
      <c r="D1095" s="162" t="str">
        <f t="shared" si="17"/>
        <v>FY2021/22_NQR15dvi_Horizon Power EIRL2</v>
      </c>
      <c r="E1095" s="164">
        <f>IF(ISNUMBER(Table4_1[[#This Row],[Value]]),Table4_1[[#This Row],[Value]],IF(ISNUMBER(Table4_1[[#This Row],[$ Value]]),Table4_1[[#This Row],[$ Value]],Table4_1[[#This Row],[% Value]]))</f>
        <v>1883.3</v>
      </c>
      <c r="G1095" s="238">
        <v>44742</v>
      </c>
      <c r="H1095">
        <v>4</v>
      </c>
      <c r="I1095" t="s">
        <v>188</v>
      </c>
      <c r="J1095" t="s">
        <v>195</v>
      </c>
      <c r="K1095" t="s">
        <v>299</v>
      </c>
      <c r="L1095" t="s">
        <v>305</v>
      </c>
      <c r="M1095" t="s">
        <v>49</v>
      </c>
      <c r="N1095" t="s">
        <v>304</v>
      </c>
      <c r="O1095" t="s">
        <v>64</v>
      </c>
      <c r="P1095">
        <v>1883.3</v>
      </c>
      <c r="Q1095"/>
      <c r="R1095"/>
      <c r="S1095" t="s">
        <v>929</v>
      </c>
    </row>
    <row r="1096" spans="1:19" hidden="1" x14ac:dyDescent="0.2">
      <c r="A1096" s="162" t="str">
        <f>"FY"&amp;(YEAR(Table4_1[[#This Row],[Date]])-1)&amp;"/"&amp;(YEAR(Table4_1[[#This Row],[Date]])-2000)</f>
        <v>FY2022/23</v>
      </c>
      <c r="B1096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6" s="162" t="str">
        <f>Table4_1[[#This Row],[Licensee]]&amp;" "&amp;Table4_1[[#This Row],[Licence]]</f>
        <v>Horizon Power EIRL2</v>
      </c>
      <c r="D1096" s="162" t="str">
        <f t="shared" si="17"/>
        <v>FY2022/23_NQR15dvi_Horizon Power EIRL2</v>
      </c>
      <c r="E1096" s="164">
        <f>IF(ISNUMBER(Table4_1[[#This Row],[Value]]),Table4_1[[#This Row],[Value]],IF(ISNUMBER(Table4_1[[#This Row],[$ Value]]),Table4_1[[#This Row],[$ Value]],Table4_1[[#This Row],[% Value]]))</f>
        <v>2103.1</v>
      </c>
      <c r="G1096" s="238">
        <v>45107</v>
      </c>
      <c r="H1096">
        <v>4</v>
      </c>
      <c r="I1096" t="s">
        <v>188</v>
      </c>
      <c r="J1096" t="s">
        <v>195</v>
      </c>
      <c r="K1096" t="s">
        <v>299</v>
      </c>
      <c r="L1096" t="s">
        <v>305</v>
      </c>
      <c r="M1096" t="s">
        <v>49</v>
      </c>
      <c r="N1096" t="s">
        <v>304</v>
      </c>
      <c r="O1096" t="s">
        <v>64</v>
      </c>
      <c r="P1096">
        <v>2103.1</v>
      </c>
      <c r="Q1096"/>
      <c r="R1096"/>
      <c r="S1096" t="s">
        <v>929</v>
      </c>
    </row>
    <row r="1097" spans="1:19" hidden="1" x14ac:dyDescent="0.2">
      <c r="A1097" s="162" t="str">
        <f>"FY"&amp;(YEAR(Table4_1[[#This Row],[Date]])-1)&amp;"/"&amp;(YEAR(Table4_1[[#This Row],[Date]])-2000)</f>
        <v>FY2023/24</v>
      </c>
      <c r="B1097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7" s="162" t="str">
        <f>Table4_1[[#This Row],[Licensee]]&amp;" "&amp;Table4_1[[#This Row],[Licence]]</f>
        <v>Horizon Power EIRL2</v>
      </c>
      <c r="D1097" s="162" t="str">
        <f t="shared" si="17"/>
        <v>FY2023/24_NQR15dvi_Horizon Power EIRL2</v>
      </c>
      <c r="E1097" s="164">
        <f>IF(ISNUMBER(Table4_1[[#This Row],[Value]]),Table4_1[[#This Row],[Value]],IF(ISNUMBER(Table4_1[[#This Row],[$ Value]]),Table4_1[[#This Row],[$ Value]],Table4_1[[#This Row],[% Value]]))</f>
        <v>2103.1424139999999</v>
      </c>
      <c r="G1097" s="238">
        <v>45473</v>
      </c>
      <c r="H1097">
        <v>4</v>
      </c>
      <c r="I1097" t="s">
        <v>188</v>
      </c>
      <c r="J1097" t="s">
        <v>195</v>
      </c>
      <c r="K1097" t="s">
        <v>299</v>
      </c>
      <c r="L1097" t="s">
        <v>305</v>
      </c>
      <c r="M1097" t="s">
        <v>49</v>
      </c>
      <c r="N1097" t="s">
        <v>304</v>
      </c>
      <c r="O1097" t="s">
        <v>64</v>
      </c>
      <c r="P1097">
        <v>2103.1424139999999</v>
      </c>
      <c r="Q1097"/>
      <c r="R1097"/>
      <c r="S1097" t="s">
        <v>929</v>
      </c>
    </row>
    <row r="1098" spans="1:19" x14ac:dyDescent="0.2">
      <c r="A1098" s="162" t="str">
        <f>"FY"&amp;(YEAR(Table4_1[[#This Row],[Date]])-1)&amp;"/"&amp;(YEAR(Table4_1[[#This Row],[Date]])-2000)</f>
        <v>FY2024/25</v>
      </c>
      <c r="B1098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098" s="162" t="str">
        <f>Table4_1[[#This Row],[Licensee]]&amp;" "&amp;Table4_1[[#This Row],[Licence]]</f>
        <v>Horizon Power EIRL2</v>
      </c>
      <c r="D1098" s="162" t="str">
        <f t="shared" si="17"/>
        <v>FY2024/25_NQR15dvi_Horizon Power EIRL2</v>
      </c>
      <c r="E1098" s="164">
        <f>IF(ISNUMBER(Table4_1[[#This Row],[Value]]),Table4_1[[#This Row],[Value]],IF(ISNUMBER(Table4_1[[#This Row],[$ Value]]),Table4_1[[#This Row],[$ Value]],Table4_1[[#This Row],[% Value]]))</f>
        <v>2431.13</v>
      </c>
      <c r="G1098" s="238">
        <v>45838</v>
      </c>
      <c r="H1098">
        <v>4</v>
      </c>
      <c r="I1098" t="s">
        <v>188</v>
      </c>
      <c r="J1098" t="s">
        <v>195</v>
      </c>
      <c r="K1098" t="s">
        <v>299</v>
      </c>
      <c r="L1098" t="s">
        <v>305</v>
      </c>
      <c r="M1098" t="s">
        <v>49</v>
      </c>
      <c r="N1098" t="s">
        <v>304</v>
      </c>
      <c r="O1098" t="s">
        <v>64</v>
      </c>
      <c r="P1098">
        <v>2431.13</v>
      </c>
      <c r="Q1098"/>
      <c r="R1098"/>
      <c r="S1098" t="s">
        <v>929</v>
      </c>
    </row>
    <row r="1099" spans="1:19" hidden="1" x14ac:dyDescent="0.2">
      <c r="A1099" s="162" t="str">
        <f>"FY"&amp;(YEAR(Table4_1[[#This Row],[Date]])-1)&amp;"/"&amp;(YEAR(Table4_1[[#This Row],[Date]])-2000)</f>
        <v>FY2013/14</v>
      </c>
      <c r="B1099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099" s="162" t="str">
        <f>Table4_1[[#This Row],[Licensee]]&amp;" "&amp;Table4_1[[#This Row],[Licence]]</f>
        <v>Horizon Power EIRL2</v>
      </c>
      <c r="D1099" s="162" t="str">
        <f t="shared" si="17"/>
        <v>FY2013/14_NQR15dvii_Horizon Power EIRL2</v>
      </c>
      <c r="E1099" s="164">
        <f>IF(ISNUMBER(Table4_1[[#This Row],[Value]]),Table4_1[[#This Row],[Value]],IF(ISNUMBER(Table4_1[[#This Row],[$ Value]]),Table4_1[[#This Row],[$ Value]],Table4_1[[#This Row],[% Value]]))</f>
        <v>2097.4</v>
      </c>
      <c r="G1099" s="238">
        <v>41820</v>
      </c>
      <c r="H1099">
        <v>4</v>
      </c>
      <c r="I1099" t="s">
        <v>188</v>
      </c>
      <c r="J1099" t="s">
        <v>195</v>
      </c>
      <c r="K1099" t="s">
        <v>299</v>
      </c>
      <c r="L1099" t="s">
        <v>303</v>
      </c>
      <c r="M1099" t="s">
        <v>49</v>
      </c>
      <c r="N1099" t="s">
        <v>304</v>
      </c>
      <c r="O1099" t="s">
        <v>64</v>
      </c>
      <c r="P1099">
        <v>2097.4</v>
      </c>
      <c r="Q1099"/>
      <c r="R1099"/>
      <c r="S1099" t="s">
        <v>929</v>
      </c>
    </row>
    <row r="1100" spans="1:19" hidden="1" x14ac:dyDescent="0.2">
      <c r="A1100" s="162" t="str">
        <f>"FY"&amp;(YEAR(Table4_1[[#This Row],[Date]])-1)&amp;"/"&amp;(YEAR(Table4_1[[#This Row],[Date]])-2000)</f>
        <v>FY2014/15</v>
      </c>
      <c r="B1100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0" s="162" t="str">
        <f>Table4_1[[#This Row],[Licensee]]&amp;" "&amp;Table4_1[[#This Row],[Licence]]</f>
        <v>Horizon Power EIRL2</v>
      </c>
      <c r="D1100" s="162" t="str">
        <f t="shared" si="17"/>
        <v>FY2014/15_NQR15dvii_Horizon Power EIRL2</v>
      </c>
      <c r="E1100" s="164">
        <f>IF(ISNUMBER(Table4_1[[#This Row],[Value]]),Table4_1[[#This Row],[Value]],IF(ISNUMBER(Table4_1[[#This Row],[$ Value]]),Table4_1[[#This Row],[$ Value]],Table4_1[[#This Row],[% Value]]))</f>
        <v>2168.9</v>
      </c>
      <c r="G1100" s="238">
        <v>42185</v>
      </c>
      <c r="H1100">
        <v>4</v>
      </c>
      <c r="I1100" t="s">
        <v>188</v>
      </c>
      <c r="J1100" t="s">
        <v>195</v>
      </c>
      <c r="K1100" t="s">
        <v>299</v>
      </c>
      <c r="L1100" t="s">
        <v>303</v>
      </c>
      <c r="M1100" t="s">
        <v>49</v>
      </c>
      <c r="N1100" t="s">
        <v>304</v>
      </c>
      <c r="O1100" t="s">
        <v>64</v>
      </c>
      <c r="P1100">
        <v>2168.9</v>
      </c>
      <c r="Q1100"/>
      <c r="R1100"/>
      <c r="S1100" t="s">
        <v>929</v>
      </c>
    </row>
    <row r="1101" spans="1:19" hidden="1" x14ac:dyDescent="0.2">
      <c r="A1101" s="162" t="str">
        <f>"FY"&amp;(YEAR(Table4_1[[#This Row],[Date]])-1)&amp;"/"&amp;(YEAR(Table4_1[[#This Row],[Date]])-2000)</f>
        <v>FY2015/16</v>
      </c>
      <c r="B1101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1" s="162" t="str">
        <f>Table4_1[[#This Row],[Licensee]]&amp;" "&amp;Table4_1[[#This Row],[Licence]]</f>
        <v>Horizon Power EIRL2</v>
      </c>
      <c r="D1101" s="162" t="str">
        <f t="shared" si="17"/>
        <v>FY2015/16_NQR15dvii_Horizon Power EIRL2</v>
      </c>
      <c r="E1101" s="164">
        <f>IF(ISNUMBER(Table4_1[[#This Row],[Value]]),Table4_1[[#This Row],[Value]],IF(ISNUMBER(Table4_1[[#This Row],[$ Value]]),Table4_1[[#This Row],[$ Value]],Table4_1[[#This Row],[% Value]]))</f>
        <v>2252.867432</v>
      </c>
      <c r="G1101" s="238">
        <v>42551</v>
      </c>
      <c r="H1101">
        <v>4</v>
      </c>
      <c r="I1101" t="s">
        <v>188</v>
      </c>
      <c r="J1101" t="s">
        <v>195</v>
      </c>
      <c r="K1101" t="s">
        <v>299</v>
      </c>
      <c r="L1101" t="s">
        <v>303</v>
      </c>
      <c r="M1101" t="s">
        <v>49</v>
      </c>
      <c r="N1101" t="s">
        <v>304</v>
      </c>
      <c r="O1101" t="s">
        <v>64</v>
      </c>
      <c r="P1101">
        <v>2252.867432</v>
      </c>
      <c r="Q1101"/>
      <c r="R1101"/>
      <c r="S1101" t="s">
        <v>929</v>
      </c>
    </row>
    <row r="1102" spans="1:19" hidden="1" x14ac:dyDescent="0.2">
      <c r="A1102" s="162" t="str">
        <f>"FY"&amp;(YEAR(Table4_1[[#This Row],[Date]])-1)&amp;"/"&amp;(YEAR(Table4_1[[#This Row],[Date]])-2000)</f>
        <v>FY2016/17</v>
      </c>
      <c r="B1102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2" s="162" t="str">
        <f>Table4_1[[#This Row],[Licensee]]&amp;" "&amp;Table4_1[[#This Row],[Licence]]</f>
        <v>Horizon Power EIRL2</v>
      </c>
      <c r="D1102" s="162" t="str">
        <f t="shared" si="17"/>
        <v>FY2016/17_NQR15dvii_Horizon Power EIRL2</v>
      </c>
      <c r="E1102" s="164">
        <f>IF(ISNUMBER(Table4_1[[#This Row],[Value]]),Table4_1[[#This Row],[Value]],IF(ISNUMBER(Table4_1[[#This Row],[$ Value]]),Table4_1[[#This Row],[$ Value]],Table4_1[[#This Row],[% Value]]))</f>
        <v>2187.6</v>
      </c>
      <c r="G1102" s="238">
        <v>42916</v>
      </c>
      <c r="H1102">
        <v>4</v>
      </c>
      <c r="I1102" t="s">
        <v>188</v>
      </c>
      <c r="J1102" t="s">
        <v>195</v>
      </c>
      <c r="K1102" t="s">
        <v>299</v>
      </c>
      <c r="L1102" t="s">
        <v>303</v>
      </c>
      <c r="M1102" t="s">
        <v>49</v>
      </c>
      <c r="N1102" t="s">
        <v>304</v>
      </c>
      <c r="O1102" t="s">
        <v>64</v>
      </c>
      <c r="P1102">
        <v>2187.6</v>
      </c>
      <c r="Q1102"/>
      <c r="R1102"/>
      <c r="S1102" t="s">
        <v>929</v>
      </c>
    </row>
    <row r="1103" spans="1:19" hidden="1" x14ac:dyDescent="0.2">
      <c r="A1103" s="162" t="str">
        <f>"FY"&amp;(YEAR(Table4_1[[#This Row],[Date]])-1)&amp;"/"&amp;(YEAR(Table4_1[[#This Row],[Date]])-2000)</f>
        <v>FY2017/18</v>
      </c>
      <c r="B1103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3" s="162" t="str">
        <f>Table4_1[[#This Row],[Licensee]]&amp;" "&amp;Table4_1[[#This Row],[Licence]]</f>
        <v>Horizon Power EIRL2</v>
      </c>
      <c r="D1103" s="162" t="str">
        <f t="shared" si="17"/>
        <v>FY2017/18_NQR15dvii_Horizon Power EIRL2</v>
      </c>
      <c r="E1103" s="164">
        <f>IF(ISNUMBER(Table4_1[[#This Row],[Value]]),Table4_1[[#This Row],[Value]],IF(ISNUMBER(Table4_1[[#This Row],[$ Value]]),Table4_1[[#This Row],[$ Value]],Table4_1[[#This Row],[% Value]]))</f>
        <v>2161.4604589999999</v>
      </c>
      <c r="G1103" s="238">
        <v>43281</v>
      </c>
      <c r="H1103">
        <v>4</v>
      </c>
      <c r="I1103" t="s">
        <v>188</v>
      </c>
      <c r="J1103" t="s">
        <v>195</v>
      </c>
      <c r="K1103" t="s">
        <v>299</v>
      </c>
      <c r="L1103" t="s">
        <v>303</v>
      </c>
      <c r="M1103" t="s">
        <v>49</v>
      </c>
      <c r="N1103" t="s">
        <v>304</v>
      </c>
      <c r="O1103" t="s">
        <v>64</v>
      </c>
      <c r="P1103">
        <v>2161.4604589999999</v>
      </c>
      <c r="Q1103"/>
      <c r="R1103"/>
      <c r="S1103" t="s">
        <v>929</v>
      </c>
    </row>
    <row r="1104" spans="1:19" hidden="1" x14ac:dyDescent="0.2">
      <c r="A1104" s="162" t="str">
        <f>"FY"&amp;(YEAR(Table4_1[[#This Row],[Date]])-1)&amp;"/"&amp;(YEAR(Table4_1[[#This Row],[Date]])-2000)</f>
        <v>FY2018/19</v>
      </c>
      <c r="B1104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4" s="162" t="str">
        <f>Table4_1[[#This Row],[Licensee]]&amp;" "&amp;Table4_1[[#This Row],[Licence]]</f>
        <v>Horizon Power EIRL2</v>
      </c>
      <c r="D1104" s="162" t="str">
        <f t="shared" si="17"/>
        <v>FY2018/19_NQR15dvii_Horizon Power EIRL2</v>
      </c>
      <c r="E1104" s="164">
        <f>IF(ISNUMBER(Table4_1[[#This Row],[Value]]),Table4_1[[#This Row],[Value]],IF(ISNUMBER(Table4_1[[#This Row],[$ Value]]),Table4_1[[#This Row],[$ Value]],Table4_1[[#This Row],[% Value]]))</f>
        <v>2107.3000000000002</v>
      </c>
      <c r="G1104" s="238">
        <v>43646</v>
      </c>
      <c r="H1104">
        <v>4</v>
      </c>
      <c r="I1104" t="s">
        <v>188</v>
      </c>
      <c r="J1104" t="s">
        <v>195</v>
      </c>
      <c r="K1104" t="s">
        <v>299</v>
      </c>
      <c r="L1104" t="s">
        <v>303</v>
      </c>
      <c r="M1104" t="s">
        <v>49</v>
      </c>
      <c r="N1104" t="s">
        <v>304</v>
      </c>
      <c r="O1104" t="s">
        <v>64</v>
      </c>
      <c r="P1104">
        <v>2107.3000000000002</v>
      </c>
      <c r="Q1104"/>
      <c r="R1104"/>
      <c r="S1104" t="s">
        <v>929</v>
      </c>
    </row>
    <row r="1105" spans="1:19" hidden="1" x14ac:dyDescent="0.2">
      <c r="A1105" s="162" t="str">
        <f>"FY"&amp;(YEAR(Table4_1[[#This Row],[Date]])-1)&amp;"/"&amp;(YEAR(Table4_1[[#This Row],[Date]])-2000)</f>
        <v>FY2019/20</v>
      </c>
      <c r="B1105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5" s="162" t="str">
        <f>Table4_1[[#This Row],[Licensee]]&amp;" "&amp;Table4_1[[#This Row],[Licence]]</f>
        <v>Horizon Power EIRL2</v>
      </c>
      <c r="D1105" s="162" t="str">
        <f t="shared" si="17"/>
        <v>FY2019/20_NQR15dvii_Horizon Power EIRL2</v>
      </c>
      <c r="E1105" s="164">
        <f>IF(ISNUMBER(Table4_1[[#This Row],[Value]]),Table4_1[[#This Row],[Value]],IF(ISNUMBER(Table4_1[[#This Row],[$ Value]]),Table4_1[[#This Row],[$ Value]],Table4_1[[#This Row],[% Value]]))</f>
        <v>2083</v>
      </c>
      <c r="G1105" s="238">
        <v>44012</v>
      </c>
      <c r="H1105">
        <v>4</v>
      </c>
      <c r="I1105" t="s">
        <v>188</v>
      </c>
      <c r="J1105" t="s">
        <v>195</v>
      </c>
      <c r="K1105" t="s">
        <v>299</v>
      </c>
      <c r="L1105" t="s">
        <v>303</v>
      </c>
      <c r="M1105" t="s">
        <v>49</v>
      </c>
      <c r="N1105" t="s">
        <v>304</v>
      </c>
      <c r="O1105" t="s">
        <v>64</v>
      </c>
      <c r="P1105">
        <v>2083</v>
      </c>
      <c r="Q1105"/>
      <c r="R1105"/>
      <c r="S1105" t="s">
        <v>929</v>
      </c>
    </row>
    <row r="1106" spans="1:19" hidden="1" x14ac:dyDescent="0.2">
      <c r="A1106" s="162" t="str">
        <f>"FY"&amp;(YEAR(Table4_1[[#This Row],[Date]])-1)&amp;"/"&amp;(YEAR(Table4_1[[#This Row],[Date]])-2000)</f>
        <v>FY2020/21</v>
      </c>
      <c r="B1106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6" s="162" t="str">
        <f>Table4_1[[#This Row],[Licensee]]&amp;" "&amp;Table4_1[[#This Row],[Licence]]</f>
        <v>Horizon Power EIRL2</v>
      </c>
      <c r="D1106" s="162" t="str">
        <f t="shared" si="17"/>
        <v>FY2020/21_NQR15dvii_Horizon Power EIRL2</v>
      </c>
      <c r="E1106" s="164">
        <f>IF(ISNUMBER(Table4_1[[#This Row],[Value]]),Table4_1[[#This Row],[Value]],IF(ISNUMBER(Table4_1[[#This Row],[$ Value]]),Table4_1[[#This Row],[$ Value]],Table4_1[[#This Row],[% Value]]))</f>
        <v>2053.5</v>
      </c>
      <c r="G1106" s="238">
        <v>44377</v>
      </c>
      <c r="H1106">
        <v>4</v>
      </c>
      <c r="I1106" t="s">
        <v>188</v>
      </c>
      <c r="J1106" t="s">
        <v>195</v>
      </c>
      <c r="K1106" t="s">
        <v>299</v>
      </c>
      <c r="L1106" t="s">
        <v>303</v>
      </c>
      <c r="M1106" t="s">
        <v>49</v>
      </c>
      <c r="N1106" t="s">
        <v>304</v>
      </c>
      <c r="O1106" t="s">
        <v>64</v>
      </c>
      <c r="P1106">
        <v>2053.5</v>
      </c>
      <c r="Q1106"/>
      <c r="R1106"/>
      <c r="S1106" t="s">
        <v>929</v>
      </c>
    </row>
    <row r="1107" spans="1:19" hidden="1" x14ac:dyDescent="0.2">
      <c r="A1107" s="162" t="str">
        <f>"FY"&amp;(YEAR(Table4_1[[#This Row],[Date]])-1)&amp;"/"&amp;(YEAR(Table4_1[[#This Row],[Date]])-2000)</f>
        <v>FY2021/22</v>
      </c>
      <c r="B1107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7" s="162" t="str">
        <f>Table4_1[[#This Row],[Licensee]]&amp;" "&amp;Table4_1[[#This Row],[Licence]]</f>
        <v>Horizon Power EIRL2</v>
      </c>
      <c r="D1107" s="162" t="str">
        <f t="shared" si="17"/>
        <v>FY2021/22_NQR15dvii_Horizon Power EIRL2</v>
      </c>
      <c r="E1107" s="164">
        <f>IF(ISNUMBER(Table4_1[[#This Row],[Value]]),Table4_1[[#This Row],[Value]],IF(ISNUMBER(Table4_1[[#This Row],[$ Value]]),Table4_1[[#This Row],[$ Value]],Table4_1[[#This Row],[% Value]]))</f>
        <v>2073.4</v>
      </c>
      <c r="G1107" s="238">
        <v>44742</v>
      </c>
      <c r="H1107">
        <v>4</v>
      </c>
      <c r="I1107" t="s">
        <v>188</v>
      </c>
      <c r="J1107" t="s">
        <v>195</v>
      </c>
      <c r="K1107" t="s">
        <v>299</v>
      </c>
      <c r="L1107" t="s">
        <v>303</v>
      </c>
      <c r="M1107" t="s">
        <v>49</v>
      </c>
      <c r="N1107" t="s">
        <v>304</v>
      </c>
      <c r="O1107" t="s">
        <v>64</v>
      </c>
      <c r="P1107">
        <v>2073.4</v>
      </c>
      <c r="Q1107"/>
      <c r="R1107"/>
      <c r="S1107" t="s">
        <v>929</v>
      </c>
    </row>
    <row r="1108" spans="1:19" hidden="1" x14ac:dyDescent="0.2">
      <c r="A1108" s="162" t="str">
        <f>"FY"&amp;(YEAR(Table4_1[[#This Row],[Date]])-1)&amp;"/"&amp;(YEAR(Table4_1[[#This Row],[Date]])-2000)</f>
        <v>FY2022/23</v>
      </c>
      <c r="B1108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8" s="162" t="str">
        <f>Table4_1[[#This Row],[Licensee]]&amp;" "&amp;Table4_1[[#This Row],[Licence]]</f>
        <v>Horizon Power EIRL2</v>
      </c>
      <c r="D1108" s="162" t="str">
        <f t="shared" si="17"/>
        <v>FY2022/23_NQR15dvii_Horizon Power EIRL2</v>
      </c>
      <c r="E1108" s="164">
        <f>IF(ISNUMBER(Table4_1[[#This Row],[Value]]),Table4_1[[#This Row],[Value]],IF(ISNUMBER(Table4_1[[#This Row],[$ Value]]),Table4_1[[#This Row],[$ Value]],Table4_1[[#This Row],[% Value]]))</f>
        <v>2216.5</v>
      </c>
      <c r="G1108" s="238">
        <v>45107</v>
      </c>
      <c r="H1108">
        <v>4</v>
      </c>
      <c r="I1108" t="s">
        <v>188</v>
      </c>
      <c r="J1108" t="s">
        <v>195</v>
      </c>
      <c r="K1108" t="s">
        <v>299</v>
      </c>
      <c r="L1108" t="s">
        <v>303</v>
      </c>
      <c r="M1108" t="s">
        <v>49</v>
      </c>
      <c r="N1108" t="s">
        <v>304</v>
      </c>
      <c r="O1108" t="s">
        <v>64</v>
      </c>
      <c r="P1108">
        <v>2216.5</v>
      </c>
      <c r="Q1108"/>
      <c r="R1108"/>
      <c r="S1108" t="s">
        <v>929</v>
      </c>
    </row>
    <row r="1109" spans="1:19" hidden="1" x14ac:dyDescent="0.2">
      <c r="A1109" s="162" t="str">
        <f>"FY"&amp;(YEAR(Table4_1[[#This Row],[Date]])-1)&amp;"/"&amp;(YEAR(Table4_1[[#This Row],[Date]])-2000)</f>
        <v>FY2023/24</v>
      </c>
      <c r="B1109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09" s="162" t="str">
        <f>Table4_1[[#This Row],[Licensee]]&amp;" "&amp;Table4_1[[#This Row],[Licence]]</f>
        <v>Horizon Power EIRL2</v>
      </c>
      <c r="D1109" s="162" t="str">
        <f t="shared" si="17"/>
        <v>FY2023/24_NQR15dvii_Horizon Power EIRL2</v>
      </c>
      <c r="E1109" s="164">
        <f>IF(ISNUMBER(Table4_1[[#This Row],[Value]]),Table4_1[[#This Row],[Value]],IF(ISNUMBER(Table4_1[[#This Row],[$ Value]]),Table4_1[[#This Row],[$ Value]],Table4_1[[#This Row],[% Value]]))</f>
        <v>2216.5190680000001</v>
      </c>
      <c r="G1109" s="238">
        <v>45473</v>
      </c>
      <c r="H1109">
        <v>4</v>
      </c>
      <c r="I1109" t="s">
        <v>188</v>
      </c>
      <c r="J1109" t="s">
        <v>195</v>
      </c>
      <c r="K1109" t="s">
        <v>299</v>
      </c>
      <c r="L1109" t="s">
        <v>303</v>
      </c>
      <c r="M1109" t="s">
        <v>49</v>
      </c>
      <c r="N1109" t="s">
        <v>304</v>
      </c>
      <c r="O1109" t="s">
        <v>64</v>
      </c>
      <c r="P1109">
        <v>2216.5190680000001</v>
      </c>
      <c r="Q1109"/>
      <c r="R1109"/>
      <c r="S1109" t="s">
        <v>929</v>
      </c>
    </row>
    <row r="1110" spans="1:19" x14ac:dyDescent="0.2">
      <c r="A1110" s="162" t="str">
        <f>"FY"&amp;(YEAR(Table4_1[[#This Row],[Date]])-1)&amp;"/"&amp;(YEAR(Table4_1[[#This Row],[Date]])-2000)</f>
        <v>FY2024/25</v>
      </c>
      <c r="B1110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110" s="162" t="str">
        <f>Table4_1[[#This Row],[Licensee]]&amp;" "&amp;Table4_1[[#This Row],[Licence]]</f>
        <v>Horizon Power EIRL2</v>
      </c>
      <c r="D1110" s="162" t="str">
        <f t="shared" si="17"/>
        <v>FY2024/25_NQR15dvii_Horizon Power EIRL2</v>
      </c>
      <c r="E1110" s="164">
        <f>IF(ISNUMBER(Table4_1[[#This Row],[Value]]),Table4_1[[#This Row],[Value]],IF(ISNUMBER(Table4_1[[#This Row],[$ Value]]),Table4_1[[#This Row],[$ Value]],Table4_1[[#This Row],[% Value]]))</f>
        <v>2172.4499999999998</v>
      </c>
      <c r="G1110" s="238">
        <v>45838</v>
      </c>
      <c r="H1110">
        <v>4</v>
      </c>
      <c r="I1110" t="s">
        <v>188</v>
      </c>
      <c r="J1110" t="s">
        <v>195</v>
      </c>
      <c r="K1110" t="s">
        <v>299</v>
      </c>
      <c r="L1110" t="s">
        <v>303</v>
      </c>
      <c r="M1110" t="s">
        <v>49</v>
      </c>
      <c r="N1110" t="s">
        <v>304</v>
      </c>
      <c r="O1110" t="s">
        <v>64</v>
      </c>
      <c r="P1110">
        <v>2172.4499999999998</v>
      </c>
      <c r="Q1110"/>
      <c r="R1110"/>
      <c r="S1110" t="s">
        <v>929</v>
      </c>
    </row>
    <row r="1111" spans="1:19" hidden="1" x14ac:dyDescent="0.2">
      <c r="A1111" s="162" t="str">
        <f>"FY"&amp;(YEAR(Table4_1[[#This Row],[Date]])-1)&amp;"/"&amp;(YEAR(Table4_1[[#This Row],[Date]])-2000)</f>
        <v>FY2023/24</v>
      </c>
      <c r="B1111" s="162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1111" s="162" t="str">
        <f>Table4_1[[#This Row],[Licensee]]&amp;" "&amp;Table4_1[[#This Row],[Licence]]</f>
        <v>Horizon Power EIRL2</v>
      </c>
      <c r="D1111" s="162" t="str">
        <f t="shared" si="17"/>
        <v>FY2023/24_NQR15eiii_Horizon Power EIRL2</v>
      </c>
      <c r="E1111" s="164">
        <f>IF(ISNUMBER(Table4_1[[#This Row],[Value]]),Table4_1[[#This Row],[Value]],IF(ISNUMBER(Table4_1[[#This Row],[$ Value]]),Table4_1[[#This Row],[$ Value]],Table4_1[[#This Row],[% Value]]))</f>
        <v>0</v>
      </c>
      <c r="G1111" s="238">
        <v>45473</v>
      </c>
      <c r="H1111">
        <v>4</v>
      </c>
      <c r="I1111" t="s">
        <v>188</v>
      </c>
      <c r="J1111" t="s">
        <v>195</v>
      </c>
      <c r="K1111" t="s">
        <v>299</v>
      </c>
      <c r="L1111" t="s">
        <v>336</v>
      </c>
      <c r="M1111" t="s">
        <v>50</v>
      </c>
      <c r="N1111" t="s">
        <v>337</v>
      </c>
      <c r="O1111" t="s">
        <v>64</v>
      </c>
      <c r="P1111"/>
      <c r="Q1111"/>
      <c r="R1111"/>
      <c r="S1111" t="s">
        <v>929</v>
      </c>
    </row>
    <row r="1112" spans="1:19" x14ac:dyDescent="0.2">
      <c r="A1112" s="162" t="str">
        <f>"FY"&amp;(YEAR(Table4_1[[#This Row],[Date]])-1)&amp;"/"&amp;(YEAR(Table4_1[[#This Row],[Date]])-2000)</f>
        <v>FY2024/25</v>
      </c>
      <c r="B1112" s="162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1112" s="162" t="str">
        <f>Table4_1[[#This Row],[Licensee]]&amp;" "&amp;Table4_1[[#This Row],[Licence]]</f>
        <v>Horizon Power EIRL2</v>
      </c>
      <c r="D1112" s="162" t="str">
        <f t="shared" si="17"/>
        <v>FY2024/25_NQR15eiii_Horizon Power EIRL2</v>
      </c>
      <c r="E1112" s="164">
        <f>IF(ISNUMBER(Table4_1[[#This Row],[Value]]),Table4_1[[#This Row],[Value]],IF(ISNUMBER(Table4_1[[#This Row],[$ Value]]),Table4_1[[#This Row],[$ Value]],Table4_1[[#This Row],[% Value]]))</f>
        <v>0</v>
      </c>
      <c r="G1112" s="238">
        <v>45838</v>
      </c>
      <c r="H1112">
        <v>4</v>
      </c>
      <c r="I1112" t="s">
        <v>188</v>
      </c>
      <c r="J1112" t="s">
        <v>195</v>
      </c>
      <c r="K1112" t="s">
        <v>299</v>
      </c>
      <c r="L1112" t="s">
        <v>336</v>
      </c>
      <c r="M1112" t="s">
        <v>50</v>
      </c>
      <c r="N1112" t="s">
        <v>337</v>
      </c>
      <c r="O1112" t="s">
        <v>64</v>
      </c>
      <c r="P1112"/>
      <c r="Q1112"/>
      <c r="R1112"/>
      <c r="S1112" t="s">
        <v>929</v>
      </c>
    </row>
    <row r="1113" spans="1:19" hidden="1" x14ac:dyDescent="0.2">
      <c r="A1113" s="162" t="str">
        <f>"FY"&amp;(YEAR(Table4_1[[#This Row],[Date]])-1)&amp;"/"&amp;(YEAR(Table4_1[[#This Row],[Date]])-2000)</f>
        <v>FY2023/24</v>
      </c>
      <c r="B1113" s="162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1113" s="162" t="str">
        <f>Table4_1[[#This Row],[Licensee]]&amp;" "&amp;Table4_1[[#This Row],[Licence]]</f>
        <v>Horizon Power EIRL2</v>
      </c>
      <c r="D1113" s="162" t="str">
        <f t="shared" si="17"/>
        <v>FY2023/24_NQR15eiv_Horizon Power EIRL2</v>
      </c>
      <c r="E1113" s="164">
        <f>IF(ISNUMBER(Table4_1[[#This Row],[Value]]),Table4_1[[#This Row],[Value]],IF(ISNUMBER(Table4_1[[#This Row],[$ Value]]),Table4_1[[#This Row],[$ Value]],Table4_1[[#This Row],[% Value]]))</f>
        <v>3050.6929519999999</v>
      </c>
      <c r="G1113" s="238">
        <v>45473</v>
      </c>
      <c r="H1113">
        <v>4</v>
      </c>
      <c r="I1113" t="s">
        <v>188</v>
      </c>
      <c r="J1113" t="s">
        <v>195</v>
      </c>
      <c r="K1113" t="s">
        <v>299</v>
      </c>
      <c r="L1113" t="s">
        <v>338</v>
      </c>
      <c r="M1113" t="s">
        <v>50</v>
      </c>
      <c r="N1113" t="s">
        <v>337</v>
      </c>
      <c r="O1113" t="s">
        <v>64</v>
      </c>
      <c r="P1113">
        <v>3050.6929519999999</v>
      </c>
      <c r="Q1113"/>
      <c r="R1113"/>
      <c r="S1113" t="s">
        <v>929</v>
      </c>
    </row>
    <row r="1114" spans="1:19" x14ac:dyDescent="0.2">
      <c r="A1114" s="162" t="str">
        <f>"FY"&amp;(YEAR(Table4_1[[#This Row],[Date]])-1)&amp;"/"&amp;(YEAR(Table4_1[[#This Row],[Date]])-2000)</f>
        <v>FY2024/25</v>
      </c>
      <c r="B1114" s="162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1114" s="162" t="str">
        <f>Table4_1[[#This Row],[Licensee]]&amp;" "&amp;Table4_1[[#This Row],[Licence]]</f>
        <v>Horizon Power EIRL2</v>
      </c>
      <c r="D1114" s="162" t="str">
        <f t="shared" si="17"/>
        <v>FY2024/25_NQR15eiv_Horizon Power EIRL2</v>
      </c>
      <c r="E1114" s="164">
        <f>IF(ISNUMBER(Table4_1[[#This Row],[Value]]),Table4_1[[#This Row],[Value]],IF(ISNUMBER(Table4_1[[#This Row],[$ Value]]),Table4_1[[#This Row],[$ Value]],Table4_1[[#This Row],[% Value]]))</f>
        <v>2975.38</v>
      </c>
      <c r="G1114" s="238">
        <v>45838</v>
      </c>
      <c r="H1114">
        <v>4</v>
      </c>
      <c r="I1114" t="s">
        <v>188</v>
      </c>
      <c r="J1114" t="s">
        <v>195</v>
      </c>
      <c r="K1114" t="s">
        <v>299</v>
      </c>
      <c r="L1114" t="s">
        <v>338</v>
      </c>
      <c r="M1114" t="s">
        <v>50</v>
      </c>
      <c r="N1114" t="s">
        <v>337</v>
      </c>
      <c r="O1114" t="s">
        <v>64</v>
      </c>
      <c r="P1114">
        <v>2975.38</v>
      </c>
      <c r="Q1114"/>
      <c r="R1114"/>
      <c r="S1114" t="s">
        <v>929</v>
      </c>
    </row>
    <row r="1115" spans="1:19" hidden="1" x14ac:dyDescent="0.2">
      <c r="A1115" s="162" t="str">
        <f>"FY"&amp;(YEAR(Table4_1[[#This Row],[Date]])-1)&amp;"/"&amp;(YEAR(Table4_1[[#This Row],[Date]])-2000)</f>
        <v>FY2023/24</v>
      </c>
      <c r="B1115" s="162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1115" s="162" t="str">
        <f>Table4_1[[#This Row],[Licensee]]&amp;" "&amp;Table4_1[[#This Row],[Licence]]</f>
        <v>Horizon Power EIRL2</v>
      </c>
      <c r="D1115" s="162" t="str">
        <f t="shared" si="17"/>
        <v>FY2023/24_NQR15ev_Horizon Power EIRL2</v>
      </c>
      <c r="E1115" s="164">
        <f>IF(ISNUMBER(Table4_1[[#This Row],[Value]]),Table4_1[[#This Row],[Value]],IF(ISNUMBER(Table4_1[[#This Row],[$ Value]]),Table4_1[[#This Row],[$ Value]],Table4_1[[#This Row],[% Value]]))</f>
        <v>60.496615200000001</v>
      </c>
      <c r="G1115" s="238">
        <v>45473</v>
      </c>
      <c r="H1115">
        <v>4</v>
      </c>
      <c r="I1115" t="s">
        <v>188</v>
      </c>
      <c r="J1115" t="s">
        <v>195</v>
      </c>
      <c r="K1115" t="s">
        <v>299</v>
      </c>
      <c r="L1115" t="s">
        <v>339</v>
      </c>
      <c r="M1115" t="s">
        <v>50</v>
      </c>
      <c r="N1115" t="s">
        <v>337</v>
      </c>
      <c r="O1115" t="s">
        <v>64</v>
      </c>
      <c r="P1115">
        <v>60.496615200000001</v>
      </c>
      <c r="Q1115"/>
      <c r="R1115"/>
      <c r="S1115" t="s">
        <v>929</v>
      </c>
    </row>
    <row r="1116" spans="1:19" x14ac:dyDescent="0.2">
      <c r="A1116" s="162" t="str">
        <f>"FY"&amp;(YEAR(Table4_1[[#This Row],[Date]])-1)&amp;"/"&amp;(YEAR(Table4_1[[#This Row],[Date]])-2000)</f>
        <v>FY2024/25</v>
      </c>
      <c r="B1116" s="162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1116" s="162" t="str">
        <f>Table4_1[[#This Row],[Licensee]]&amp;" "&amp;Table4_1[[#This Row],[Licence]]</f>
        <v>Horizon Power EIRL2</v>
      </c>
      <c r="D1116" s="162" t="str">
        <f t="shared" si="17"/>
        <v>FY2024/25_NQR15ev_Horizon Power EIRL2</v>
      </c>
      <c r="E1116" s="164">
        <f>IF(ISNUMBER(Table4_1[[#This Row],[Value]]),Table4_1[[#This Row],[Value]],IF(ISNUMBER(Table4_1[[#This Row],[$ Value]]),Table4_1[[#This Row],[$ Value]],Table4_1[[#This Row],[% Value]]))</f>
        <v>59.23</v>
      </c>
      <c r="G1116" s="238">
        <v>45838</v>
      </c>
      <c r="H1116">
        <v>4</v>
      </c>
      <c r="I1116" t="s">
        <v>188</v>
      </c>
      <c r="J1116" t="s">
        <v>195</v>
      </c>
      <c r="K1116" t="s">
        <v>299</v>
      </c>
      <c r="L1116" t="s">
        <v>339</v>
      </c>
      <c r="M1116" t="s">
        <v>50</v>
      </c>
      <c r="N1116" t="s">
        <v>337</v>
      </c>
      <c r="O1116" t="s">
        <v>64</v>
      </c>
      <c r="P1116">
        <v>59.23</v>
      </c>
      <c r="Q1116"/>
      <c r="R1116"/>
      <c r="S1116" t="s">
        <v>929</v>
      </c>
    </row>
    <row r="1117" spans="1:19" hidden="1" x14ac:dyDescent="0.2">
      <c r="A1117" s="162" t="str">
        <f>"FY"&amp;(YEAR(Table4_1[[#This Row],[Date]])-1)&amp;"/"&amp;(YEAR(Table4_1[[#This Row],[Date]])-2000)</f>
        <v>FY2013/14</v>
      </c>
      <c r="B1117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17" s="162" t="str">
        <f>Table4_1[[#This Row],[Licensee]]&amp;" "&amp;Table4_1[[#This Row],[Licence]]</f>
        <v>Horizon Power EIRL2</v>
      </c>
      <c r="D1117" s="162" t="str">
        <f t="shared" si="17"/>
        <v>FY2013/14_NQR15evi_Horizon Power EIRL2</v>
      </c>
      <c r="E1117" s="164">
        <f>IF(ISNUMBER(Table4_1[[#This Row],[Value]]),Table4_1[[#This Row],[Value]],IF(ISNUMBER(Table4_1[[#This Row],[$ Value]]),Table4_1[[#This Row],[$ Value]],Table4_1[[#This Row],[% Value]]))</f>
        <v>48.7</v>
      </c>
      <c r="G1117" s="238">
        <v>41820</v>
      </c>
      <c r="H1117">
        <v>4</v>
      </c>
      <c r="I1117" t="s">
        <v>188</v>
      </c>
      <c r="J1117" t="s">
        <v>195</v>
      </c>
      <c r="K1117" t="s">
        <v>299</v>
      </c>
      <c r="L1117" t="s">
        <v>305</v>
      </c>
      <c r="M1117" t="s">
        <v>50</v>
      </c>
      <c r="N1117" t="s">
        <v>304</v>
      </c>
      <c r="O1117" t="s">
        <v>64</v>
      </c>
      <c r="P1117">
        <v>48.7</v>
      </c>
      <c r="Q1117"/>
      <c r="R1117"/>
      <c r="S1117" t="s">
        <v>929</v>
      </c>
    </row>
    <row r="1118" spans="1:19" hidden="1" x14ac:dyDescent="0.2">
      <c r="A1118" s="162" t="str">
        <f>"FY"&amp;(YEAR(Table4_1[[#This Row],[Date]])-1)&amp;"/"&amp;(YEAR(Table4_1[[#This Row],[Date]])-2000)</f>
        <v>FY2014/15</v>
      </c>
      <c r="B1118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18" s="162" t="str">
        <f>Table4_1[[#This Row],[Licensee]]&amp;" "&amp;Table4_1[[#This Row],[Licence]]</f>
        <v>Horizon Power EIRL2</v>
      </c>
      <c r="D1118" s="162" t="str">
        <f t="shared" si="17"/>
        <v>FY2014/15_NQR15evi_Horizon Power EIRL2</v>
      </c>
      <c r="E1118" s="164">
        <f>IF(ISNUMBER(Table4_1[[#This Row],[Value]]),Table4_1[[#This Row],[Value]],IF(ISNUMBER(Table4_1[[#This Row],[$ Value]]),Table4_1[[#This Row],[$ Value]],Table4_1[[#This Row],[% Value]]))</f>
        <v>48.5</v>
      </c>
      <c r="G1118" s="238">
        <v>42185</v>
      </c>
      <c r="H1118">
        <v>4</v>
      </c>
      <c r="I1118" t="s">
        <v>188</v>
      </c>
      <c r="J1118" t="s">
        <v>195</v>
      </c>
      <c r="K1118" t="s">
        <v>299</v>
      </c>
      <c r="L1118" t="s">
        <v>305</v>
      </c>
      <c r="M1118" t="s">
        <v>50</v>
      </c>
      <c r="N1118" t="s">
        <v>304</v>
      </c>
      <c r="O1118" t="s">
        <v>64</v>
      </c>
      <c r="P1118">
        <v>48.5</v>
      </c>
      <c r="Q1118"/>
      <c r="R1118"/>
      <c r="S1118" t="s">
        <v>929</v>
      </c>
    </row>
    <row r="1119" spans="1:19" hidden="1" x14ac:dyDescent="0.2">
      <c r="A1119" s="162" t="str">
        <f>"FY"&amp;(YEAR(Table4_1[[#This Row],[Date]])-1)&amp;"/"&amp;(YEAR(Table4_1[[#This Row],[Date]])-2000)</f>
        <v>FY2015/16</v>
      </c>
      <c r="B1119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19" s="162" t="str">
        <f>Table4_1[[#This Row],[Licensee]]&amp;" "&amp;Table4_1[[#This Row],[Licence]]</f>
        <v>Horizon Power EIRL2</v>
      </c>
      <c r="D1119" s="162" t="str">
        <f t="shared" si="17"/>
        <v>FY2015/16_NQR15evi_Horizon Power EIRL2</v>
      </c>
      <c r="E1119" s="164">
        <f>IF(ISNUMBER(Table4_1[[#This Row],[Value]]),Table4_1[[#This Row],[Value]],IF(ISNUMBER(Table4_1[[#This Row],[$ Value]]),Table4_1[[#This Row],[$ Value]],Table4_1[[#This Row],[% Value]]))</f>
        <v>50.815280080000001</v>
      </c>
      <c r="G1119" s="238">
        <v>42551</v>
      </c>
      <c r="H1119">
        <v>4</v>
      </c>
      <c r="I1119" t="s">
        <v>188</v>
      </c>
      <c r="J1119" t="s">
        <v>195</v>
      </c>
      <c r="K1119" t="s">
        <v>299</v>
      </c>
      <c r="L1119" t="s">
        <v>305</v>
      </c>
      <c r="M1119" t="s">
        <v>50</v>
      </c>
      <c r="N1119" t="s">
        <v>304</v>
      </c>
      <c r="O1119" t="s">
        <v>64</v>
      </c>
      <c r="P1119">
        <v>50.815280080000001</v>
      </c>
      <c r="Q1119"/>
      <c r="R1119"/>
      <c r="S1119" t="s">
        <v>929</v>
      </c>
    </row>
    <row r="1120" spans="1:19" hidden="1" x14ac:dyDescent="0.2">
      <c r="A1120" s="162" t="str">
        <f>"FY"&amp;(YEAR(Table4_1[[#This Row],[Date]])-1)&amp;"/"&amp;(YEAR(Table4_1[[#This Row],[Date]])-2000)</f>
        <v>FY2016/17</v>
      </c>
      <c r="B1120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0" s="162" t="str">
        <f>Table4_1[[#This Row],[Licensee]]&amp;" "&amp;Table4_1[[#This Row],[Licence]]</f>
        <v>Horizon Power EIRL2</v>
      </c>
      <c r="D1120" s="162" t="str">
        <f t="shared" si="17"/>
        <v>FY2016/17_NQR15evi_Horizon Power EIRL2</v>
      </c>
      <c r="E1120" s="164">
        <f>IF(ISNUMBER(Table4_1[[#This Row],[Value]]),Table4_1[[#This Row],[Value]],IF(ISNUMBER(Table4_1[[#This Row],[$ Value]]),Table4_1[[#This Row],[$ Value]],Table4_1[[#This Row],[% Value]]))</f>
        <v>54.136142239999998</v>
      </c>
      <c r="G1120" s="238">
        <v>42916</v>
      </c>
      <c r="H1120">
        <v>4</v>
      </c>
      <c r="I1120" t="s">
        <v>188</v>
      </c>
      <c r="J1120" t="s">
        <v>195</v>
      </c>
      <c r="K1120" t="s">
        <v>299</v>
      </c>
      <c r="L1120" t="s">
        <v>305</v>
      </c>
      <c r="M1120" t="s">
        <v>50</v>
      </c>
      <c r="N1120" t="s">
        <v>304</v>
      </c>
      <c r="O1120" t="s">
        <v>64</v>
      </c>
      <c r="P1120">
        <v>54.136142239999998</v>
      </c>
      <c r="Q1120"/>
      <c r="R1120"/>
      <c r="S1120" t="s">
        <v>929</v>
      </c>
    </row>
    <row r="1121" spans="1:19" hidden="1" x14ac:dyDescent="0.2">
      <c r="A1121" s="162" t="str">
        <f>"FY"&amp;(YEAR(Table4_1[[#This Row],[Date]])-1)&amp;"/"&amp;(YEAR(Table4_1[[#This Row],[Date]])-2000)</f>
        <v>FY2017/18</v>
      </c>
      <c r="B1121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1" s="162" t="str">
        <f>Table4_1[[#This Row],[Licensee]]&amp;" "&amp;Table4_1[[#This Row],[Licence]]</f>
        <v>Horizon Power EIRL2</v>
      </c>
      <c r="D1121" s="162" t="str">
        <f t="shared" si="17"/>
        <v>FY2017/18_NQR15evi_Horizon Power EIRL2</v>
      </c>
      <c r="E1121" s="164">
        <f>IF(ISNUMBER(Table4_1[[#This Row],[Value]]),Table4_1[[#This Row],[Value]],IF(ISNUMBER(Table4_1[[#This Row],[$ Value]]),Table4_1[[#This Row],[$ Value]],Table4_1[[#This Row],[% Value]]))</f>
        <v>54.491130060000003</v>
      </c>
      <c r="G1121" s="238">
        <v>43281</v>
      </c>
      <c r="H1121">
        <v>4</v>
      </c>
      <c r="I1121" t="s">
        <v>188</v>
      </c>
      <c r="J1121" t="s">
        <v>195</v>
      </c>
      <c r="K1121" t="s">
        <v>299</v>
      </c>
      <c r="L1121" t="s">
        <v>305</v>
      </c>
      <c r="M1121" t="s">
        <v>50</v>
      </c>
      <c r="N1121" t="s">
        <v>304</v>
      </c>
      <c r="O1121" t="s">
        <v>64</v>
      </c>
      <c r="P1121">
        <v>54.491130060000003</v>
      </c>
      <c r="Q1121"/>
      <c r="R1121"/>
      <c r="S1121" t="s">
        <v>929</v>
      </c>
    </row>
    <row r="1122" spans="1:19" hidden="1" x14ac:dyDescent="0.2">
      <c r="A1122" s="162" t="str">
        <f>"FY"&amp;(YEAR(Table4_1[[#This Row],[Date]])-1)&amp;"/"&amp;(YEAR(Table4_1[[#This Row],[Date]])-2000)</f>
        <v>FY2018/19</v>
      </c>
      <c r="B1122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2" s="162" t="str">
        <f>Table4_1[[#This Row],[Licensee]]&amp;" "&amp;Table4_1[[#This Row],[Licence]]</f>
        <v>Horizon Power EIRL2</v>
      </c>
      <c r="D1122" s="162" t="str">
        <f t="shared" si="17"/>
        <v>FY2018/19_NQR15evi_Horizon Power EIRL2</v>
      </c>
      <c r="E1122" s="164">
        <f>IF(ISNUMBER(Table4_1[[#This Row],[Value]]),Table4_1[[#This Row],[Value]],IF(ISNUMBER(Table4_1[[#This Row],[$ Value]]),Table4_1[[#This Row],[$ Value]],Table4_1[[#This Row],[% Value]]))</f>
        <v>54.8</v>
      </c>
      <c r="G1122" s="238">
        <v>43646</v>
      </c>
      <c r="H1122">
        <v>4</v>
      </c>
      <c r="I1122" t="s">
        <v>188</v>
      </c>
      <c r="J1122" t="s">
        <v>195</v>
      </c>
      <c r="K1122" t="s">
        <v>299</v>
      </c>
      <c r="L1122" t="s">
        <v>305</v>
      </c>
      <c r="M1122" t="s">
        <v>50</v>
      </c>
      <c r="N1122" t="s">
        <v>304</v>
      </c>
      <c r="O1122" t="s">
        <v>64</v>
      </c>
      <c r="P1122">
        <v>54.8</v>
      </c>
      <c r="Q1122"/>
      <c r="R1122"/>
      <c r="S1122" t="s">
        <v>929</v>
      </c>
    </row>
    <row r="1123" spans="1:19" hidden="1" x14ac:dyDescent="0.2">
      <c r="A1123" s="162" t="str">
        <f>"FY"&amp;(YEAR(Table4_1[[#This Row],[Date]])-1)&amp;"/"&amp;(YEAR(Table4_1[[#This Row],[Date]])-2000)</f>
        <v>FY2019/20</v>
      </c>
      <c r="B1123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3" s="162" t="str">
        <f>Table4_1[[#This Row],[Licensee]]&amp;" "&amp;Table4_1[[#This Row],[Licence]]</f>
        <v>Horizon Power EIRL2</v>
      </c>
      <c r="D1123" s="162" t="str">
        <f t="shared" si="17"/>
        <v>FY2019/20_NQR15evi_Horizon Power EIRL2</v>
      </c>
      <c r="E1123" s="164">
        <f>IF(ISNUMBER(Table4_1[[#This Row],[Value]]),Table4_1[[#This Row],[Value]],IF(ISNUMBER(Table4_1[[#This Row],[$ Value]]),Table4_1[[#This Row],[$ Value]],Table4_1[[#This Row],[% Value]]))</f>
        <v>56.2</v>
      </c>
      <c r="G1123" s="238">
        <v>44012</v>
      </c>
      <c r="H1123">
        <v>4</v>
      </c>
      <c r="I1123" t="s">
        <v>188</v>
      </c>
      <c r="J1123" t="s">
        <v>195</v>
      </c>
      <c r="K1123" t="s">
        <v>299</v>
      </c>
      <c r="L1123" t="s">
        <v>305</v>
      </c>
      <c r="M1123" t="s">
        <v>50</v>
      </c>
      <c r="N1123" t="s">
        <v>304</v>
      </c>
      <c r="O1123" t="s">
        <v>64</v>
      </c>
      <c r="P1123">
        <v>56.2</v>
      </c>
      <c r="Q1123"/>
      <c r="R1123"/>
      <c r="S1123" t="s">
        <v>929</v>
      </c>
    </row>
    <row r="1124" spans="1:19" hidden="1" x14ac:dyDescent="0.2">
      <c r="A1124" s="162" t="str">
        <f>"FY"&amp;(YEAR(Table4_1[[#This Row],[Date]])-1)&amp;"/"&amp;(YEAR(Table4_1[[#This Row],[Date]])-2000)</f>
        <v>FY2020/21</v>
      </c>
      <c r="B1124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4" s="162" t="str">
        <f>Table4_1[[#This Row],[Licensee]]&amp;" "&amp;Table4_1[[#This Row],[Licence]]</f>
        <v>Horizon Power EIRL2</v>
      </c>
      <c r="D1124" s="162" t="str">
        <f t="shared" si="17"/>
        <v>FY2020/21_NQR15evi_Horizon Power EIRL2</v>
      </c>
      <c r="E1124" s="164">
        <f>IF(ISNUMBER(Table4_1[[#This Row],[Value]]),Table4_1[[#This Row],[Value]],IF(ISNUMBER(Table4_1[[#This Row],[$ Value]]),Table4_1[[#This Row],[$ Value]],Table4_1[[#This Row],[% Value]]))</f>
        <v>56.8</v>
      </c>
      <c r="G1124" s="238">
        <v>44377</v>
      </c>
      <c r="H1124">
        <v>4</v>
      </c>
      <c r="I1124" t="s">
        <v>188</v>
      </c>
      <c r="J1124" t="s">
        <v>195</v>
      </c>
      <c r="K1124" t="s">
        <v>299</v>
      </c>
      <c r="L1124" t="s">
        <v>305</v>
      </c>
      <c r="M1124" t="s">
        <v>50</v>
      </c>
      <c r="N1124" t="s">
        <v>304</v>
      </c>
      <c r="O1124" t="s">
        <v>64</v>
      </c>
      <c r="P1124">
        <v>56.8</v>
      </c>
      <c r="Q1124"/>
      <c r="R1124"/>
      <c r="S1124" t="s">
        <v>929</v>
      </c>
    </row>
    <row r="1125" spans="1:19" hidden="1" x14ac:dyDescent="0.2">
      <c r="A1125" s="162" t="str">
        <f>"FY"&amp;(YEAR(Table4_1[[#This Row],[Date]])-1)&amp;"/"&amp;(YEAR(Table4_1[[#This Row],[Date]])-2000)</f>
        <v>FY2021/22</v>
      </c>
      <c r="B1125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5" s="162" t="str">
        <f>Table4_1[[#This Row],[Licensee]]&amp;" "&amp;Table4_1[[#This Row],[Licence]]</f>
        <v>Horizon Power EIRL2</v>
      </c>
      <c r="D1125" s="162" t="str">
        <f t="shared" si="17"/>
        <v>FY2021/22_NQR15evi_Horizon Power EIRL2</v>
      </c>
      <c r="E1125" s="164">
        <f>IF(ISNUMBER(Table4_1[[#This Row],[Value]]),Table4_1[[#This Row],[Value]],IF(ISNUMBER(Table4_1[[#This Row],[$ Value]]),Table4_1[[#This Row],[$ Value]],Table4_1[[#This Row],[% Value]]))</f>
        <v>57.1</v>
      </c>
      <c r="G1125" s="238">
        <v>44742</v>
      </c>
      <c r="H1125">
        <v>4</v>
      </c>
      <c r="I1125" t="s">
        <v>188</v>
      </c>
      <c r="J1125" t="s">
        <v>195</v>
      </c>
      <c r="K1125" t="s">
        <v>299</v>
      </c>
      <c r="L1125" t="s">
        <v>305</v>
      </c>
      <c r="M1125" t="s">
        <v>50</v>
      </c>
      <c r="N1125" t="s">
        <v>304</v>
      </c>
      <c r="O1125" t="s">
        <v>64</v>
      </c>
      <c r="P1125">
        <v>57.1</v>
      </c>
      <c r="Q1125"/>
      <c r="R1125"/>
      <c r="S1125" t="s">
        <v>929</v>
      </c>
    </row>
    <row r="1126" spans="1:19" hidden="1" x14ac:dyDescent="0.2">
      <c r="A1126" s="162" t="str">
        <f>"FY"&amp;(YEAR(Table4_1[[#This Row],[Date]])-1)&amp;"/"&amp;(YEAR(Table4_1[[#This Row],[Date]])-2000)</f>
        <v>FY2022/23</v>
      </c>
      <c r="B1126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6" s="162" t="str">
        <f>Table4_1[[#This Row],[Licensee]]&amp;" "&amp;Table4_1[[#This Row],[Licence]]</f>
        <v>Horizon Power EIRL2</v>
      </c>
      <c r="D1126" s="162" t="str">
        <f t="shared" si="17"/>
        <v>FY2022/23_NQR15evi_Horizon Power EIRL2</v>
      </c>
      <c r="E1126" s="164">
        <f>IF(ISNUMBER(Table4_1[[#This Row],[Value]]),Table4_1[[#This Row],[Value]],IF(ISNUMBER(Table4_1[[#This Row],[$ Value]]),Table4_1[[#This Row],[$ Value]],Table4_1[[#This Row],[% Value]]))</f>
        <v>60</v>
      </c>
      <c r="G1126" s="238">
        <v>45107</v>
      </c>
      <c r="H1126">
        <v>4</v>
      </c>
      <c r="I1126" t="s">
        <v>188</v>
      </c>
      <c r="J1126" t="s">
        <v>195</v>
      </c>
      <c r="K1126" t="s">
        <v>299</v>
      </c>
      <c r="L1126" t="s">
        <v>305</v>
      </c>
      <c r="M1126" t="s">
        <v>50</v>
      </c>
      <c r="N1126" t="s">
        <v>304</v>
      </c>
      <c r="O1126" t="s">
        <v>64</v>
      </c>
      <c r="P1126">
        <v>60</v>
      </c>
      <c r="Q1126"/>
      <c r="R1126"/>
      <c r="S1126" t="s">
        <v>929</v>
      </c>
    </row>
    <row r="1127" spans="1:19" hidden="1" x14ac:dyDescent="0.2">
      <c r="A1127" s="162" t="str">
        <f>"FY"&amp;(YEAR(Table4_1[[#This Row],[Date]])-1)&amp;"/"&amp;(YEAR(Table4_1[[#This Row],[Date]])-2000)</f>
        <v>FY2023/24</v>
      </c>
      <c r="B1127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7" s="162" t="str">
        <f>Table4_1[[#This Row],[Licensee]]&amp;" "&amp;Table4_1[[#This Row],[Licence]]</f>
        <v>Horizon Power EIRL2</v>
      </c>
      <c r="D1127" s="162" t="str">
        <f t="shared" si="17"/>
        <v>FY2023/24_NQR15evi_Horizon Power EIRL2</v>
      </c>
      <c r="E1127" s="164">
        <f>IF(ISNUMBER(Table4_1[[#This Row],[Value]]),Table4_1[[#This Row],[Value]],IF(ISNUMBER(Table4_1[[#This Row],[$ Value]]),Table4_1[[#This Row],[$ Value]],Table4_1[[#This Row],[% Value]]))</f>
        <v>60.003675520000002</v>
      </c>
      <c r="G1127" s="238">
        <v>45473</v>
      </c>
      <c r="H1127">
        <v>4</v>
      </c>
      <c r="I1127" t="s">
        <v>188</v>
      </c>
      <c r="J1127" t="s">
        <v>195</v>
      </c>
      <c r="K1127" t="s">
        <v>299</v>
      </c>
      <c r="L1127" t="s">
        <v>305</v>
      </c>
      <c r="M1127" t="s">
        <v>50</v>
      </c>
      <c r="N1127" t="s">
        <v>304</v>
      </c>
      <c r="O1127" t="s">
        <v>64</v>
      </c>
      <c r="P1127">
        <v>60.003675520000002</v>
      </c>
      <c r="Q1127"/>
      <c r="R1127"/>
      <c r="S1127" t="s">
        <v>929</v>
      </c>
    </row>
    <row r="1128" spans="1:19" x14ac:dyDescent="0.2">
      <c r="A1128" s="162" t="str">
        <f>"FY"&amp;(YEAR(Table4_1[[#This Row],[Date]])-1)&amp;"/"&amp;(YEAR(Table4_1[[#This Row],[Date]])-2000)</f>
        <v>FY2024/25</v>
      </c>
      <c r="B1128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128" s="162" t="str">
        <f>Table4_1[[#This Row],[Licensee]]&amp;" "&amp;Table4_1[[#This Row],[Licence]]</f>
        <v>Horizon Power EIRL2</v>
      </c>
      <c r="D1128" s="162" t="str">
        <f t="shared" si="17"/>
        <v>FY2024/25_NQR15evi_Horizon Power EIRL2</v>
      </c>
      <c r="E1128" s="164">
        <f>IF(ISNUMBER(Table4_1[[#This Row],[Value]]),Table4_1[[#This Row],[Value]],IF(ISNUMBER(Table4_1[[#This Row],[$ Value]]),Table4_1[[#This Row],[$ Value]],Table4_1[[#This Row],[% Value]]))</f>
        <v>56.55</v>
      </c>
      <c r="G1128" s="238">
        <v>45838</v>
      </c>
      <c r="H1128">
        <v>4</v>
      </c>
      <c r="I1128" t="s">
        <v>188</v>
      </c>
      <c r="J1128" t="s">
        <v>195</v>
      </c>
      <c r="K1128" t="s">
        <v>299</v>
      </c>
      <c r="L1128" t="s">
        <v>305</v>
      </c>
      <c r="M1128" t="s">
        <v>50</v>
      </c>
      <c r="N1128" t="s">
        <v>304</v>
      </c>
      <c r="O1128" t="s">
        <v>64</v>
      </c>
      <c r="P1128">
        <v>56.55</v>
      </c>
      <c r="Q1128"/>
      <c r="R1128"/>
      <c r="S1128" t="s">
        <v>929</v>
      </c>
    </row>
    <row r="1129" spans="1:19" hidden="1" x14ac:dyDescent="0.2">
      <c r="A1129" s="162" t="str">
        <f>"FY"&amp;(YEAR(Table4_1[[#This Row],[Date]])-1)&amp;"/"&amp;(YEAR(Table4_1[[#This Row],[Date]])-2000)</f>
        <v>FY2013/14</v>
      </c>
      <c r="B1129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29" s="162" t="str">
        <f>Table4_1[[#This Row],[Licensee]]&amp;" "&amp;Table4_1[[#This Row],[Licence]]</f>
        <v>Horizon Power EIRL2</v>
      </c>
      <c r="D1129" s="162" t="str">
        <f t="shared" si="17"/>
        <v>FY2013/14_NQR15evii_Horizon Power EIRL2</v>
      </c>
      <c r="E1129" s="164">
        <f>IF(ISNUMBER(Table4_1[[#This Row],[Value]]),Table4_1[[#This Row],[Value]],IF(ISNUMBER(Table4_1[[#This Row],[$ Value]]),Table4_1[[#This Row],[$ Value]],Table4_1[[#This Row],[% Value]]))</f>
        <v>3217.3</v>
      </c>
      <c r="G1129" s="238">
        <v>41820</v>
      </c>
      <c r="H1129">
        <v>4</v>
      </c>
      <c r="I1129" t="s">
        <v>188</v>
      </c>
      <c r="J1129" t="s">
        <v>195</v>
      </c>
      <c r="K1129" t="s">
        <v>299</v>
      </c>
      <c r="L1129" t="s">
        <v>303</v>
      </c>
      <c r="M1129" t="s">
        <v>50</v>
      </c>
      <c r="N1129" t="s">
        <v>304</v>
      </c>
      <c r="O1129" t="s">
        <v>64</v>
      </c>
      <c r="P1129">
        <v>3217.3</v>
      </c>
      <c r="Q1129"/>
      <c r="R1129"/>
      <c r="S1129" t="s">
        <v>929</v>
      </c>
    </row>
    <row r="1130" spans="1:19" hidden="1" x14ac:dyDescent="0.2">
      <c r="A1130" s="162" t="str">
        <f>"FY"&amp;(YEAR(Table4_1[[#This Row],[Date]])-1)&amp;"/"&amp;(YEAR(Table4_1[[#This Row],[Date]])-2000)</f>
        <v>FY2014/15</v>
      </c>
      <c r="B1130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0" s="162" t="str">
        <f>Table4_1[[#This Row],[Licensee]]&amp;" "&amp;Table4_1[[#This Row],[Licence]]</f>
        <v>Horizon Power EIRL2</v>
      </c>
      <c r="D1130" s="162" t="str">
        <f t="shared" si="17"/>
        <v>FY2014/15_NQR15evii_Horizon Power EIRL2</v>
      </c>
      <c r="E1130" s="164">
        <f>IF(ISNUMBER(Table4_1[[#This Row],[Value]]),Table4_1[[#This Row],[Value]],IF(ISNUMBER(Table4_1[[#This Row],[$ Value]]),Table4_1[[#This Row],[$ Value]],Table4_1[[#This Row],[% Value]]))</f>
        <v>3217.8</v>
      </c>
      <c r="G1130" s="238">
        <v>42185</v>
      </c>
      <c r="H1130">
        <v>4</v>
      </c>
      <c r="I1130" t="s">
        <v>188</v>
      </c>
      <c r="J1130" t="s">
        <v>195</v>
      </c>
      <c r="K1130" t="s">
        <v>299</v>
      </c>
      <c r="L1130" t="s">
        <v>303</v>
      </c>
      <c r="M1130" t="s">
        <v>50</v>
      </c>
      <c r="N1130" t="s">
        <v>304</v>
      </c>
      <c r="O1130" t="s">
        <v>64</v>
      </c>
      <c r="P1130">
        <v>3217.8</v>
      </c>
      <c r="Q1130"/>
      <c r="R1130"/>
      <c r="S1130" t="s">
        <v>929</v>
      </c>
    </row>
    <row r="1131" spans="1:19" hidden="1" x14ac:dyDescent="0.2">
      <c r="A1131" s="162" t="str">
        <f>"FY"&amp;(YEAR(Table4_1[[#This Row],[Date]])-1)&amp;"/"&amp;(YEAR(Table4_1[[#This Row],[Date]])-2000)</f>
        <v>FY2015/16</v>
      </c>
      <c r="B1131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1" s="162" t="str">
        <f>Table4_1[[#This Row],[Licensee]]&amp;" "&amp;Table4_1[[#This Row],[Licence]]</f>
        <v>Horizon Power EIRL2</v>
      </c>
      <c r="D1131" s="162" t="str">
        <f t="shared" si="17"/>
        <v>FY2015/16_NQR15evii_Horizon Power EIRL2</v>
      </c>
      <c r="E1131" s="164">
        <f>IF(ISNUMBER(Table4_1[[#This Row],[Value]]),Table4_1[[#This Row],[Value]],IF(ISNUMBER(Table4_1[[#This Row],[$ Value]]),Table4_1[[#This Row],[$ Value]],Table4_1[[#This Row],[% Value]]))</f>
        <v>3272.9866900000002</v>
      </c>
      <c r="G1131" s="238">
        <v>42551</v>
      </c>
      <c r="H1131">
        <v>4</v>
      </c>
      <c r="I1131" t="s">
        <v>188</v>
      </c>
      <c r="J1131" t="s">
        <v>195</v>
      </c>
      <c r="K1131" t="s">
        <v>299</v>
      </c>
      <c r="L1131" t="s">
        <v>303</v>
      </c>
      <c r="M1131" t="s">
        <v>50</v>
      </c>
      <c r="N1131" t="s">
        <v>304</v>
      </c>
      <c r="O1131" t="s">
        <v>64</v>
      </c>
      <c r="P1131">
        <v>3272.9866900000002</v>
      </c>
      <c r="Q1131"/>
      <c r="R1131"/>
      <c r="S1131" t="s">
        <v>929</v>
      </c>
    </row>
    <row r="1132" spans="1:19" hidden="1" x14ac:dyDescent="0.2">
      <c r="A1132" s="162" t="str">
        <f>"FY"&amp;(YEAR(Table4_1[[#This Row],[Date]])-1)&amp;"/"&amp;(YEAR(Table4_1[[#This Row],[Date]])-2000)</f>
        <v>FY2016/17</v>
      </c>
      <c r="B1132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2" s="162" t="str">
        <f>Table4_1[[#This Row],[Licensee]]&amp;" "&amp;Table4_1[[#This Row],[Licence]]</f>
        <v>Horizon Power EIRL2</v>
      </c>
      <c r="D1132" s="162" t="str">
        <f t="shared" si="17"/>
        <v>FY2016/17_NQR15evii_Horizon Power EIRL2</v>
      </c>
      <c r="E1132" s="164">
        <f>IF(ISNUMBER(Table4_1[[#This Row],[Value]]),Table4_1[[#This Row],[Value]],IF(ISNUMBER(Table4_1[[#This Row],[$ Value]]),Table4_1[[#This Row],[$ Value]],Table4_1[[#This Row],[% Value]]))</f>
        <v>3257.5285269999999</v>
      </c>
      <c r="G1132" s="238">
        <v>42916</v>
      </c>
      <c r="H1132">
        <v>4</v>
      </c>
      <c r="I1132" t="s">
        <v>188</v>
      </c>
      <c r="J1132" t="s">
        <v>195</v>
      </c>
      <c r="K1132" t="s">
        <v>299</v>
      </c>
      <c r="L1132" t="s">
        <v>303</v>
      </c>
      <c r="M1132" t="s">
        <v>50</v>
      </c>
      <c r="N1132" t="s">
        <v>304</v>
      </c>
      <c r="O1132" t="s">
        <v>64</v>
      </c>
      <c r="P1132">
        <v>3257.5285269999999</v>
      </c>
      <c r="Q1132"/>
      <c r="R1132"/>
      <c r="S1132" t="s">
        <v>929</v>
      </c>
    </row>
    <row r="1133" spans="1:19" hidden="1" x14ac:dyDescent="0.2">
      <c r="A1133" s="162" t="str">
        <f>"FY"&amp;(YEAR(Table4_1[[#This Row],[Date]])-1)&amp;"/"&amp;(YEAR(Table4_1[[#This Row],[Date]])-2000)</f>
        <v>FY2017/18</v>
      </c>
      <c r="B1133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3" s="162" t="str">
        <f>Table4_1[[#This Row],[Licensee]]&amp;" "&amp;Table4_1[[#This Row],[Licence]]</f>
        <v>Horizon Power EIRL2</v>
      </c>
      <c r="D1133" s="162" t="str">
        <f t="shared" si="17"/>
        <v>FY2017/18_NQR15evii_Horizon Power EIRL2</v>
      </c>
      <c r="E1133" s="164">
        <f>IF(ISNUMBER(Table4_1[[#This Row],[Value]]),Table4_1[[#This Row],[Value]],IF(ISNUMBER(Table4_1[[#This Row],[$ Value]]),Table4_1[[#This Row],[$ Value]],Table4_1[[#This Row],[% Value]]))</f>
        <v>3315.9547379999999</v>
      </c>
      <c r="G1133" s="238">
        <v>43281</v>
      </c>
      <c r="H1133">
        <v>4</v>
      </c>
      <c r="I1133" t="s">
        <v>188</v>
      </c>
      <c r="J1133" t="s">
        <v>195</v>
      </c>
      <c r="K1133" t="s">
        <v>299</v>
      </c>
      <c r="L1133" t="s">
        <v>303</v>
      </c>
      <c r="M1133" t="s">
        <v>50</v>
      </c>
      <c r="N1133" t="s">
        <v>304</v>
      </c>
      <c r="O1133" t="s">
        <v>64</v>
      </c>
      <c r="P1133">
        <v>3315.9547379999999</v>
      </c>
      <c r="Q1133"/>
      <c r="R1133"/>
      <c r="S1133" t="s">
        <v>929</v>
      </c>
    </row>
    <row r="1134" spans="1:19" hidden="1" x14ac:dyDescent="0.2">
      <c r="A1134" s="162" t="str">
        <f>"FY"&amp;(YEAR(Table4_1[[#This Row],[Date]])-1)&amp;"/"&amp;(YEAR(Table4_1[[#This Row],[Date]])-2000)</f>
        <v>FY2018/19</v>
      </c>
      <c r="B1134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4" s="162" t="str">
        <f>Table4_1[[#This Row],[Licensee]]&amp;" "&amp;Table4_1[[#This Row],[Licence]]</f>
        <v>Horizon Power EIRL2</v>
      </c>
      <c r="D1134" s="162" t="str">
        <f t="shared" si="17"/>
        <v>FY2018/19_NQR15evii_Horizon Power EIRL2</v>
      </c>
      <c r="E1134" s="164">
        <f>IF(ISNUMBER(Table4_1[[#This Row],[Value]]),Table4_1[[#This Row],[Value]],IF(ISNUMBER(Table4_1[[#This Row],[$ Value]]),Table4_1[[#This Row],[$ Value]],Table4_1[[#This Row],[% Value]]))</f>
        <v>3340.1</v>
      </c>
      <c r="G1134" s="238">
        <v>43646</v>
      </c>
      <c r="H1134">
        <v>4</v>
      </c>
      <c r="I1134" t="s">
        <v>188</v>
      </c>
      <c r="J1134" t="s">
        <v>195</v>
      </c>
      <c r="K1134" t="s">
        <v>299</v>
      </c>
      <c r="L1134" t="s">
        <v>303</v>
      </c>
      <c r="M1134" t="s">
        <v>50</v>
      </c>
      <c r="N1134" t="s">
        <v>304</v>
      </c>
      <c r="O1134" t="s">
        <v>64</v>
      </c>
      <c r="P1134">
        <v>3340.1</v>
      </c>
      <c r="Q1134"/>
      <c r="R1134"/>
      <c r="S1134" t="s">
        <v>929</v>
      </c>
    </row>
    <row r="1135" spans="1:19" hidden="1" x14ac:dyDescent="0.2">
      <c r="A1135" s="162" t="str">
        <f>"FY"&amp;(YEAR(Table4_1[[#This Row],[Date]])-1)&amp;"/"&amp;(YEAR(Table4_1[[#This Row],[Date]])-2000)</f>
        <v>FY2019/20</v>
      </c>
      <c r="B1135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5" s="162" t="str">
        <f>Table4_1[[#This Row],[Licensee]]&amp;" "&amp;Table4_1[[#This Row],[Licence]]</f>
        <v>Horizon Power EIRL2</v>
      </c>
      <c r="D1135" s="162" t="str">
        <f t="shared" si="17"/>
        <v>FY2019/20_NQR15evii_Horizon Power EIRL2</v>
      </c>
      <c r="E1135" s="164">
        <f>IF(ISNUMBER(Table4_1[[#This Row],[Value]]),Table4_1[[#This Row],[Value]],IF(ISNUMBER(Table4_1[[#This Row],[$ Value]]),Table4_1[[#This Row],[$ Value]],Table4_1[[#This Row],[% Value]]))</f>
        <v>3327.8</v>
      </c>
      <c r="G1135" s="238">
        <v>44012</v>
      </c>
      <c r="H1135">
        <v>4</v>
      </c>
      <c r="I1135" t="s">
        <v>188</v>
      </c>
      <c r="J1135" t="s">
        <v>195</v>
      </c>
      <c r="K1135" t="s">
        <v>299</v>
      </c>
      <c r="L1135" t="s">
        <v>303</v>
      </c>
      <c r="M1135" t="s">
        <v>50</v>
      </c>
      <c r="N1135" t="s">
        <v>304</v>
      </c>
      <c r="O1135" t="s">
        <v>64</v>
      </c>
      <c r="P1135">
        <v>3327.8</v>
      </c>
      <c r="Q1135"/>
      <c r="R1135"/>
      <c r="S1135" t="s">
        <v>929</v>
      </c>
    </row>
    <row r="1136" spans="1:19" hidden="1" x14ac:dyDescent="0.2">
      <c r="A1136" s="162" t="str">
        <f>"FY"&amp;(YEAR(Table4_1[[#This Row],[Date]])-1)&amp;"/"&amp;(YEAR(Table4_1[[#This Row],[Date]])-2000)</f>
        <v>FY2020/21</v>
      </c>
      <c r="B1136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6" s="162" t="str">
        <f>Table4_1[[#This Row],[Licensee]]&amp;" "&amp;Table4_1[[#This Row],[Licence]]</f>
        <v>Horizon Power EIRL2</v>
      </c>
      <c r="D1136" s="162" t="str">
        <f t="shared" si="17"/>
        <v>FY2020/21_NQR15evii_Horizon Power EIRL2</v>
      </c>
      <c r="E1136" s="164">
        <f>IF(ISNUMBER(Table4_1[[#This Row],[Value]]),Table4_1[[#This Row],[Value]],IF(ISNUMBER(Table4_1[[#This Row],[$ Value]]),Table4_1[[#This Row],[$ Value]],Table4_1[[#This Row],[% Value]]))</f>
        <v>3276.5</v>
      </c>
      <c r="G1136" s="238">
        <v>44377</v>
      </c>
      <c r="H1136">
        <v>4</v>
      </c>
      <c r="I1136" t="s">
        <v>188</v>
      </c>
      <c r="J1136" t="s">
        <v>195</v>
      </c>
      <c r="K1136" t="s">
        <v>299</v>
      </c>
      <c r="L1136" t="s">
        <v>303</v>
      </c>
      <c r="M1136" t="s">
        <v>50</v>
      </c>
      <c r="N1136" t="s">
        <v>304</v>
      </c>
      <c r="O1136" t="s">
        <v>64</v>
      </c>
      <c r="P1136">
        <v>3276.5</v>
      </c>
      <c r="Q1136"/>
      <c r="R1136"/>
      <c r="S1136" t="s">
        <v>929</v>
      </c>
    </row>
    <row r="1137" spans="1:19" hidden="1" x14ac:dyDescent="0.2">
      <c r="A1137" s="162" t="str">
        <f>"FY"&amp;(YEAR(Table4_1[[#This Row],[Date]])-1)&amp;"/"&amp;(YEAR(Table4_1[[#This Row],[Date]])-2000)</f>
        <v>FY2021/22</v>
      </c>
      <c r="B1137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7" s="162" t="str">
        <f>Table4_1[[#This Row],[Licensee]]&amp;" "&amp;Table4_1[[#This Row],[Licence]]</f>
        <v>Horizon Power EIRL2</v>
      </c>
      <c r="D1137" s="162" t="str">
        <f t="shared" si="17"/>
        <v>FY2021/22_NQR15evii_Horizon Power EIRL2</v>
      </c>
      <c r="E1137" s="164">
        <f>IF(ISNUMBER(Table4_1[[#This Row],[Value]]),Table4_1[[#This Row],[Value]],IF(ISNUMBER(Table4_1[[#This Row],[$ Value]]),Table4_1[[#This Row],[$ Value]],Table4_1[[#This Row],[% Value]]))</f>
        <v>3269.3</v>
      </c>
      <c r="G1137" s="238">
        <v>44742</v>
      </c>
      <c r="H1137">
        <v>4</v>
      </c>
      <c r="I1137" t="s">
        <v>188</v>
      </c>
      <c r="J1137" t="s">
        <v>195</v>
      </c>
      <c r="K1137" t="s">
        <v>299</v>
      </c>
      <c r="L1137" t="s">
        <v>303</v>
      </c>
      <c r="M1137" t="s">
        <v>50</v>
      </c>
      <c r="N1137" t="s">
        <v>304</v>
      </c>
      <c r="O1137" t="s">
        <v>64</v>
      </c>
      <c r="P1137">
        <v>3269.3</v>
      </c>
      <c r="Q1137"/>
      <c r="R1137"/>
      <c r="S1137" t="s">
        <v>929</v>
      </c>
    </row>
    <row r="1138" spans="1:19" hidden="1" x14ac:dyDescent="0.2">
      <c r="A1138" s="162" t="str">
        <f>"FY"&amp;(YEAR(Table4_1[[#This Row],[Date]])-1)&amp;"/"&amp;(YEAR(Table4_1[[#This Row],[Date]])-2000)</f>
        <v>FY2022/23</v>
      </c>
      <c r="B1138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8" s="162" t="str">
        <f>Table4_1[[#This Row],[Licensee]]&amp;" "&amp;Table4_1[[#This Row],[Licence]]</f>
        <v>Horizon Power EIRL2</v>
      </c>
      <c r="D1138" s="162" t="str">
        <f t="shared" si="17"/>
        <v>FY2022/23_NQR15evii_Horizon Power EIRL2</v>
      </c>
      <c r="E1138" s="164">
        <f>IF(ISNUMBER(Table4_1[[#This Row],[Value]]),Table4_1[[#This Row],[Value]],IF(ISNUMBER(Table4_1[[#This Row],[$ Value]]),Table4_1[[#This Row],[$ Value]],Table4_1[[#This Row],[% Value]]))</f>
        <v>3152.5</v>
      </c>
      <c r="G1138" s="238">
        <v>45107</v>
      </c>
      <c r="H1138">
        <v>4</v>
      </c>
      <c r="I1138" t="s">
        <v>188</v>
      </c>
      <c r="J1138" t="s">
        <v>195</v>
      </c>
      <c r="K1138" t="s">
        <v>299</v>
      </c>
      <c r="L1138" t="s">
        <v>303</v>
      </c>
      <c r="M1138" t="s">
        <v>50</v>
      </c>
      <c r="N1138" t="s">
        <v>304</v>
      </c>
      <c r="O1138" t="s">
        <v>64</v>
      </c>
      <c r="P1138">
        <v>3152.5</v>
      </c>
      <c r="Q1138"/>
      <c r="R1138"/>
      <c r="S1138" t="s">
        <v>929</v>
      </c>
    </row>
    <row r="1139" spans="1:19" hidden="1" x14ac:dyDescent="0.2">
      <c r="A1139" s="162" t="str">
        <f>"FY"&amp;(YEAR(Table4_1[[#This Row],[Date]])-1)&amp;"/"&amp;(YEAR(Table4_1[[#This Row],[Date]])-2000)</f>
        <v>FY2023/24</v>
      </c>
      <c r="B1139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39" s="162" t="str">
        <f>Table4_1[[#This Row],[Licensee]]&amp;" "&amp;Table4_1[[#This Row],[Licence]]</f>
        <v>Horizon Power EIRL2</v>
      </c>
      <c r="D1139" s="162" t="str">
        <f t="shared" si="17"/>
        <v>FY2023/24_NQR15evii_Horizon Power EIRL2</v>
      </c>
      <c r="E1139" s="164">
        <f>IF(ISNUMBER(Table4_1[[#This Row],[Value]]),Table4_1[[#This Row],[Value]],IF(ISNUMBER(Table4_1[[#This Row],[$ Value]]),Table4_1[[#This Row],[$ Value]],Table4_1[[#This Row],[% Value]]))</f>
        <v>3152.460431</v>
      </c>
      <c r="G1139" s="238">
        <v>45473</v>
      </c>
      <c r="H1139">
        <v>4</v>
      </c>
      <c r="I1139" t="s">
        <v>188</v>
      </c>
      <c r="J1139" t="s">
        <v>195</v>
      </c>
      <c r="K1139" t="s">
        <v>299</v>
      </c>
      <c r="L1139" t="s">
        <v>303</v>
      </c>
      <c r="M1139" t="s">
        <v>50</v>
      </c>
      <c r="N1139" t="s">
        <v>304</v>
      </c>
      <c r="O1139" t="s">
        <v>64</v>
      </c>
      <c r="P1139">
        <v>3152.460431</v>
      </c>
      <c r="Q1139"/>
      <c r="R1139"/>
      <c r="S1139" t="s">
        <v>929</v>
      </c>
    </row>
    <row r="1140" spans="1:19" x14ac:dyDescent="0.2">
      <c r="A1140" s="162" t="str">
        <f>"FY"&amp;(YEAR(Table4_1[[#This Row],[Date]])-1)&amp;"/"&amp;(YEAR(Table4_1[[#This Row],[Date]])-2000)</f>
        <v>FY2024/25</v>
      </c>
      <c r="B1140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140" s="162" t="str">
        <f>Table4_1[[#This Row],[Licensee]]&amp;" "&amp;Table4_1[[#This Row],[Licence]]</f>
        <v>Horizon Power EIRL2</v>
      </c>
      <c r="D1140" s="162" t="str">
        <f t="shared" si="17"/>
        <v>FY2024/25_NQR15evii_Horizon Power EIRL2</v>
      </c>
      <c r="E1140" s="164">
        <f>IF(ISNUMBER(Table4_1[[#This Row],[Value]]),Table4_1[[#This Row],[Value]],IF(ISNUMBER(Table4_1[[#This Row],[$ Value]]),Table4_1[[#This Row],[$ Value]],Table4_1[[#This Row],[% Value]]))</f>
        <v>2978.06</v>
      </c>
      <c r="G1140" s="238">
        <v>45838</v>
      </c>
      <c r="H1140">
        <v>4</v>
      </c>
      <c r="I1140" t="s">
        <v>188</v>
      </c>
      <c r="J1140" t="s">
        <v>195</v>
      </c>
      <c r="K1140" t="s">
        <v>299</v>
      </c>
      <c r="L1140" t="s">
        <v>303</v>
      </c>
      <c r="M1140" t="s">
        <v>50</v>
      </c>
      <c r="N1140" t="s">
        <v>304</v>
      </c>
      <c r="O1140" t="s">
        <v>64</v>
      </c>
      <c r="P1140">
        <v>2978.06</v>
      </c>
      <c r="Q1140"/>
      <c r="R1140"/>
      <c r="S1140" t="s">
        <v>929</v>
      </c>
    </row>
    <row r="1141" spans="1:19" hidden="1" x14ac:dyDescent="0.2">
      <c r="A1141" s="162" t="str">
        <f>"FY"&amp;(YEAR(Table4_1[[#This Row],[Date]])-1)&amp;"/"&amp;(YEAR(Table4_1[[#This Row],[Date]])-2000)</f>
        <v>FY2013/14</v>
      </c>
      <c r="B1141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1" s="162" t="str">
        <f>Table4_1[[#This Row],[Licensee]]&amp;" "&amp;Table4_1[[#This Row],[Licence]]</f>
        <v>Horizon Power EIRL2</v>
      </c>
      <c r="D1141" s="162" t="str">
        <f t="shared" si="17"/>
        <v>FY2013/14_NQR16ai_Horizon Power EIRL2</v>
      </c>
      <c r="E1141" s="164">
        <f>IF(ISNUMBER(Table4_1[[#This Row],[Value]]),Table4_1[[#This Row],[Value]],IF(ISNUMBER(Table4_1[[#This Row],[$ Value]]),Table4_1[[#This Row],[$ Value]],Table4_1[[#This Row],[% Value]]))</f>
        <v>0</v>
      </c>
      <c r="G1141" s="238">
        <v>41820</v>
      </c>
      <c r="H1141">
        <v>4</v>
      </c>
      <c r="I1141" t="s">
        <v>188</v>
      </c>
      <c r="J1141" t="s">
        <v>195</v>
      </c>
      <c r="K1141" t="s">
        <v>299</v>
      </c>
      <c r="L1141" t="s">
        <v>415</v>
      </c>
      <c r="M1141" t="s">
        <v>416</v>
      </c>
      <c r="N1141" t="s">
        <v>417</v>
      </c>
      <c r="O1141" t="s">
        <v>191</v>
      </c>
      <c r="P1141"/>
      <c r="Q1141"/>
      <c r="R1141"/>
      <c r="S1141" t="s">
        <v>929</v>
      </c>
    </row>
    <row r="1142" spans="1:19" hidden="1" x14ac:dyDescent="0.2">
      <c r="A1142" s="162" t="str">
        <f>"FY"&amp;(YEAR(Table4_1[[#This Row],[Date]])-1)&amp;"/"&amp;(YEAR(Table4_1[[#This Row],[Date]])-2000)</f>
        <v>FY2014/15</v>
      </c>
      <c r="B1142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2" s="162" t="str">
        <f>Table4_1[[#This Row],[Licensee]]&amp;" "&amp;Table4_1[[#This Row],[Licence]]</f>
        <v>Horizon Power EIRL2</v>
      </c>
      <c r="D1142" s="162" t="str">
        <f t="shared" si="17"/>
        <v>FY2014/15_NQR16ai_Horizon Power EIRL2</v>
      </c>
      <c r="E1142" s="164">
        <f>IF(ISNUMBER(Table4_1[[#This Row],[Value]]),Table4_1[[#This Row],[Value]],IF(ISNUMBER(Table4_1[[#This Row],[$ Value]]),Table4_1[[#This Row],[$ Value]],Table4_1[[#This Row],[% Value]]))</f>
        <v>0</v>
      </c>
      <c r="G1142" s="238">
        <v>42185</v>
      </c>
      <c r="H1142">
        <v>4</v>
      </c>
      <c r="I1142" t="s">
        <v>188</v>
      </c>
      <c r="J1142" t="s">
        <v>195</v>
      </c>
      <c r="K1142" t="s">
        <v>299</v>
      </c>
      <c r="L1142" t="s">
        <v>415</v>
      </c>
      <c r="M1142" t="s">
        <v>416</v>
      </c>
      <c r="N1142" t="s">
        <v>417</v>
      </c>
      <c r="O1142" t="s">
        <v>191</v>
      </c>
      <c r="P1142"/>
      <c r="Q1142"/>
      <c r="R1142"/>
      <c r="S1142" t="s">
        <v>929</v>
      </c>
    </row>
    <row r="1143" spans="1:19" hidden="1" x14ac:dyDescent="0.2">
      <c r="A1143" s="162" t="str">
        <f>"FY"&amp;(YEAR(Table4_1[[#This Row],[Date]])-1)&amp;"/"&amp;(YEAR(Table4_1[[#This Row],[Date]])-2000)</f>
        <v>FY2015/16</v>
      </c>
      <c r="B1143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3" s="162" t="str">
        <f>Table4_1[[#This Row],[Licensee]]&amp;" "&amp;Table4_1[[#This Row],[Licence]]</f>
        <v>Horizon Power EIRL2</v>
      </c>
      <c r="D1143" s="162" t="str">
        <f t="shared" si="17"/>
        <v>FY2015/16_NQR16ai_Horizon Power EIRL2</v>
      </c>
      <c r="E1143" s="164">
        <f>IF(ISNUMBER(Table4_1[[#This Row],[Value]]),Table4_1[[#This Row],[Value]],IF(ISNUMBER(Table4_1[[#This Row],[$ Value]]),Table4_1[[#This Row],[$ Value]],Table4_1[[#This Row],[% Value]]))</f>
        <v>0</v>
      </c>
      <c r="G1143" s="238">
        <v>42551</v>
      </c>
      <c r="H1143">
        <v>4</v>
      </c>
      <c r="I1143" t="s">
        <v>188</v>
      </c>
      <c r="J1143" t="s">
        <v>195</v>
      </c>
      <c r="K1143" t="s">
        <v>299</v>
      </c>
      <c r="L1143" t="s">
        <v>415</v>
      </c>
      <c r="M1143" t="s">
        <v>416</v>
      </c>
      <c r="N1143" t="s">
        <v>417</v>
      </c>
      <c r="O1143" t="s">
        <v>191</v>
      </c>
      <c r="P1143"/>
      <c r="Q1143"/>
      <c r="R1143"/>
      <c r="S1143" t="s">
        <v>929</v>
      </c>
    </row>
    <row r="1144" spans="1:19" hidden="1" x14ac:dyDescent="0.2">
      <c r="A1144" s="162" t="str">
        <f>"FY"&amp;(YEAR(Table4_1[[#This Row],[Date]])-1)&amp;"/"&amp;(YEAR(Table4_1[[#This Row],[Date]])-2000)</f>
        <v>FY2016/17</v>
      </c>
      <c r="B1144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4" s="162" t="str">
        <f>Table4_1[[#This Row],[Licensee]]&amp;" "&amp;Table4_1[[#This Row],[Licence]]</f>
        <v>Horizon Power EIRL2</v>
      </c>
      <c r="D1144" s="162" t="str">
        <f t="shared" si="17"/>
        <v>FY2016/17_NQR16ai_Horizon Power EIRL2</v>
      </c>
      <c r="E1144" s="164">
        <f>IF(ISNUMBER(Table4_1[[#This Row],[Value]]),Table4_1[[#This Row],[Value]],IF(ISNUMBER(Table4_1[[#This Row],[$ Value]]),Table4_1[[#This Row],[$ Value]],Table4_1[[#This Row],[% Value]]))</f>
        <v>0</v>
      </c>
      <c r="G1144" s="238">
        <v>42916</v>
      </c>
      <c r="H1144">
        <v>4</v>
      </c>
      <c r="I1144" t="s">
        <v>188</v>
      </c>
      <c r="J1144" t="s">
        <v>195</v>
      </c>
      <c r="K1144" t="s">
        <v>299</v>
      </c>
      <c r="L1144" t="s">
        <v>415</v>
      </c>
      <c r="M1144" t="s">
        <v>416</v>
      </c>
      <c r="N1144" t="s">
        <v>417</v>
      </c>
      <c r="O1144" t="s">
        <v>191</v>
      </c>
      <c r="P1144"/>
      <c r="Q1144"/>
      <c r="R1144"/>
      <c r="S1144" t="s">
        <v>929</v>
      </c>
    </row>
    <row r="1145" spans="1:19" hidden="1" x14ac:dyDescent="0.2">
      <c r="A1145" s="162" t="str">
        <f>"FY"&amp;(YEAR(Table4_1[[#This Row],[Date]])-1)&amp;"/"&amp;(YEAR(Table4_1[[#This Row],[Date]])-2000)</f>
        <v>FY2017/18</v>
      </c>
      <c r="B1145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5" s="162" t="str">
        <f>Table4_1[[#This Row],[Licensee]]&amp;" "&amp;Table4_1[[#This Row],[Licence]]</f>
        <v>Horizon Power EIRL2</v>
      </c>
      <c r="D1145" s="162" t="str">
        <f t="shared" si="17"/>
        <v>FY2017/18_NQR16ai_Horizon Power EIRL2</v>
      </c>
      <c r="E1145" s="164">
        <f>IF(ISNUMBER(Table4_1[[#This Row],[Value]]),Table4_1[[#This Row],[Value]],IF(ISNUMBER(Table4_1[[#This Row],[$ Value]]),Table4_1[[#This Row],[$ Value]],Table4_1[[#This Row],[% Value]]))</f>
        <v>0</v>
      </c>
      <c r="G1145" s="238">
        <v>43281</v>
      </c>
      <c r="H1145">
        <v>4</v>
      </c>
      <c r="I1145" t="s">
        <v>188</v>
      </c>
      <c r="J1145" t="s">
        <v>195</v>
      </c>
      <c r="K1145" t="s">
        <v>299</v>
      </c>
      <c r="L1145" t="s">
        <v>415</v>
      </c>
      <c r="M1145" t="s">
        <v>416</v>
      </c>
      <c r="N1145" t="s">
        <v>417</v>
      </c>
      <c r="O1145" t="s">
        <v>191</v>
      </c>
      <c r="P1145"/>
      <c r="Q1145"/>
      <c r="R1145"/>
      <c r="S1145" t="s">
        <v>929</v>
      </c>
    </row>
    <row r="1146" spans="1:19" hidden="1" x14ac:dyDescent="0.2">
      <c r="A1146" s="162" t="str">
        <f>"FY"&amp;(YEAR(Table4_1[[#This Row],[Date]])-1)&amp;"/"&amp;(YEAR(Table4_1[[#This Row],[Date]])-2000)</f>
        <v>FY2018/19</v>
      </c>
      <c r="B1146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6" s="162" t="str">
        <f>Table4_1[[#This Row],[Licensee]]&amp;" "&amp;Table4_1[[#This Row],[Licence]]</f>
        <v>Horizon Power EIRL2</v>
      </c>
      <c r="D1146" s="162" t="str">
        <f t="shared" si="17"/>
        <v>FY2018/19_NQR16ai_Horizon Power EIRL2</v>
      </c>
      <c r="E1146" s="164">
        <f>IF(ISNUMBER(Table4_1[[#This Row],[Value]]),Table4_1[[#This Row],[Value]],IF(ISNUMBER(Table4_1[[#This Row],[$ Value]]),Table4_1[[#This Row],[$ Value]],Table4_1[[#This Row],[% Value]]))</f>
        <v>0</v>
      </c>
      <c r="G1146" s="238">
        <v>43646</v>
      </c>
      <c r="H1146">
        <v>4</v>
      </c>
      <c r="I1146" t="s">
        <v>188</v>
      </c>
      <c r="J1146" t="s">
        <v>195</v>
      </c>
      <c r="K1146" t="s">
        <v>299</v>
      </c>
      <c r="L1146" t="s">
        <v>415</v>
      </c>
      <c r="M1146" t="s">
        <v>416</v>
      </c>
      <c r="N1146" t="s">
        <v>417</v>
      </c>
      <c r="O1146" t="s">
        <v>191</v>
      </c>
      <c r="P1146"/>
      <c r="Q1146"/>
      <c r="R1146"/>
      <c r="S1146" t="s">
        <v>929</v>
      </c>
    </row>
    <row r="1147" spans="1:19" hidden="1" x14ac:dyDescent="0.2">
      <c r="A1147" s="162" t="str">
        <f>"FY"&amp;(YEAR(Table4_1[[#This Row],[Date]])-1)&amp;"/"&amp;(YEAR(Table4_1[[#This Row],[Date]])-2000)</f>
        <v>FY2019/20</v>
      </c>
      <c r="B1147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7" s="162" t="str">
        <f>Table4_1[[#This Row],[Licensee]]&amp;" "&amp;Table4_1[[#This Row],[Licence]]</f>
        <v>Horizon Power EIRL2</v>
      </c>
      <c r="D1147" s="162" t="str">
        <f t="shared" si="17"/>
        <v>FY2019/20_NQR16ai_Horizon Power EIRL2</v>
      </c>
      <c r="E1147" s="164">
        <f>IF(ISNUMBER(Table4_1[[#This Row],[Value]]),Table4_1[[#This Row],[Value]],IF(ISNUMBER(Table4_1[[#This Row],[$ Value]]),Table4_1[[#This Row],[$ Value]],Table4_1[[#This Row],[% Value]]))</f>
        <v>0</v>
      </c>
      <c r="G1147" s="238">
        <v>44012</v>
      </c>
      <c r="H1147">
        <v>4</v>
      </c>
      <c r="I1147" t="s">
        <v>188</v>
      </c>
      <c r="J1147" t="s">
        <v>195</v>
      </c>
      <c r="K1147" t="s">
        <v>299</v>
      </c>
      <c r="L1147" t="s">
        <v>415</v>
      </c>
      <c r="M1147" t="s">
        <v>416</v>
      </c>
      <c r="N1147" t="s">
        <v>417</v>
      </c>
      <c r="O1147" t="s">
        <v>191</v>
      </c>
      <c r="P1147"/>
      <c r="Q1147"/>
      <c r="R1147"/>
      <c r="S1147" t="s">
        <v>929</v>
      </c>
    </row>
    <row r="1148" spans="1:19" hidden="1" x14ac:dyDescent="0.2">
      <c r="A1148" s="162" t="str">
        <f>"FY"&amp;(YEAR(Table4_1[[#This Row],[Date]])-1)&amp;"/"&amp;(YEAR(Table4_1[[#This Row],[Date]])-2000)</f>
        <v>FY2020/21</v>
      </c>
      <c r="B1148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8" s="162" t="str">
        <f>Table4_1[[#This Row],[Licensee]]&amp;" "&amp;Table4_1[[#This Row],[Licence]]</f>
        <v>Horizon Power EIRL2</v>
      </c>
      <c r="D1148" s="162" t="str">
        <f t="shared" si="17"/>
        <v>FY2020/21_NQR16ai_Horizon Power EIRL2</v>
      </c>
      <c r="E1148" s="164">
        <f>IF(ISNUMBER(Table4_1[[#This Row],[Value]]),Table4_1[[#This Row],[Value]],IF(ISNUMBER(Table4_1[[#This Row],[$ Value]]),Table4_1[[#This Row],[$ Value]],Table4_1[[#This Row],[% Value]]))</f>
        <v>0</v>
      </c>
      <c r="G1148" s="238">
        <v>44377</v>
      </c>
      <c r="H1148">
        <v>4</v>
      </c>
      <c r="I1148" t="s">
        <v>188</v>
      </c>
      <c r="J1148" t="s">
        <v>195</v>
      </c>
      <c r="K1148" t="s">
        <v>299</v>
      </c>
      <c r="L1148" t="s">
        <v>415</v>
      </c>
      <c r="M1148" t="s">
        <v>416</v>
      </c>
      <c r="N1148" t="s">
        <v>417</v>
      </c>
      <c r="O1148" t="s">
        <v>191</v>
      </c>
      <c r="P1148"/>
      <c r="Q1148"/>
      <c r="R1148"/>
      <c r="S1148" t="s">
        <v>929</v>
      </c>
    </row>
    <row r="1149" spans="1:19" hidden="1" x14ac:dyDescent="0.2">
      <c r="A1149" s="162" t="str">
        <f>"FY"&amp;(YEAR(Table4_1[[#This Row],[Date]])-1)&amp;"/"&amp;(YEAR(Table4_1[[#This Row],[Date]])-2000)</f>
        <v>FY2021/22</v>
      </c>
      <c r="B1149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49" s="162" t="str">
        <f>Table4_1[[#This Row],[Licensee]]&amp;" "&amp;Table4_1[[#This Row],[Licence]]</f>
        <v>Horizon Power EIRL2</v>
      </c>
      <c r="D1149" s="162" t="str">
        <f t="shared" si="17"/>
        <v>FY2021/22_NQR16ai_Horizon Power EIRL2</v>
      </c>
      <c r="E1149" s="164">
        <f>IF(ISNUMBER(Table4_1[[#This Row],[Value]]),Table4_1[[#This Row],[Value]],IF(ISNUMBER(Table4_1[[#This Row],[$ Value]]),Table4_1[[#This Row],[$ Value]],Table4_1[[#This Row],[% Value]]))</f>
        <v>0</v>
      </c>
      <c r="G1149" s="238">
        <v>44742</v>
      </c>
      <c r="H1149">
        <v>4</v>
      </c>
      <c r="I1149" t="s">
        <v>188</v>
      </c>
      <c r="J1149" t="s">
        <v>195</v>
      </c>
      <c r="K1149" t="s">
        <v>299</v>
      </c>
      <c r="L1149" t="s">
        <v>415</v>
      </c>
      <c r="M1149" t="s">
        <v>416</v>
      </c>
      <c r="N1149" t="s">
        <v>417</v>
      </c>
      <c r="O1149" t="s">
        <v>191</v>
      </c>
      <c r="P1149"/>
      <c r="Q1149"/>
      <c r="R1149"/>
      <c r="S1149" t="s">
        <v>929</v>
      </c>
    </row>
    <row r="1150" spans="1:19" hidden="1" x14ac:dyDescent="0.2">
      <c r="A1150" s="162" t="str">
        <f>"FY"&amp;(YEAR(Table4_1[[#This Row],[Date]])-1)&amp;"/"&amp;(YEAR(Table4_1[[#This Row],[Date]])-2000)</f>
        <v>FY2022/23</v>
      </c>
      <c r="B1150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50" s="162" t="str">
        <f>Table4_1[[#This Row],[Licensee]]&amp;" "&amp;Table4_1[[#This Row],[Licence]]</f>
        <v>Horizon Power EIRL2</v>
      </c>
      <c r="D1150" s="162" t="str">
        <f t="shared" si="17"/>
        <v>FY2022/23_NQR16ai_Horizon Power EIRL2</v>
      </c>
      <c r="E1150" s="164">
        <f>IF(ISNUMBER(Table4_1[[#This Row],[Value]]),Table4_1[[#This Row],[Value]],IF(ISNUMBER(Table4_1[[#This Row],[$ Value]]),Table4_1[[#This Row],[$ Value]],Table4_1[[#This Row],[% Value]]))</f>
        <v>0</v>
      </c>
      <c r="G1150" s="238">
        <v>45107</v>
      </c>
      <c r="H1150">
        <v>4</v>
      </c>
      <c r="I1150" t="s">
        <v>188</v>
      </c>
      <c r="J1150" t="s">
        <v>195</v>
      </c>
      <c r="K1150" t="s">
        <v>299</v>
      </c>
      <c r="L1150" t="s">
        <v>415</v>
      </c>
      <c r="M1150" t="s">
        <v>416</v>
      </c>
      <c r="N1150" t="s">
        <v>417</v>
      </c>
      <c r="O1150" t="s">
        <v>191</v>
      </c>
      <c r="P1150"/>
      <c r="Q1150"/>
      <c r="R1150"/>
      <c r="S1150" t="s">
        <v>929</v>
      </c>
    </row>
    <row r="1151" spans="1:19" hidden="1" x14ac:dyDescent="0.2">
      <c r="A1151" s="162" t="str">
        <f>"FY"&amp;(YEAR(Table4_1[[#This Row],[Date]])-1)&amp;"/"&amp;(YEAR(Table4_1[[#This Row],[Date]])-2000)</f>
        <v>FY2023/24</v>
      </c>
      <c r="B1151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51" s="162" t="str">
        <f>Table4_1[[#This Row],[Licensee]]&amp;" "&amp;Table4_1[[#This Row],[Licence]]</f>
        <v>Horizon Power EIRL2</v>
      </c>
      <c r="D1151" s="162" t="str">
        <f t="shared" si="17"/>
        <v>FY2023/24_NQR16ai_Horizon Power EIRL2</v>
      </c>
      <c r="E1151" s="164">
        <f>IF(ISNUMBER(Table4_1[[#This Row],[Value]]),Table4_1[[#This Row],[Value]],IF(ISNUMBER(Table4_1[[#This Row],[$ Value]]),Table4_1[[#This Row],[$ Value]],Table4_1[[#This Row],[% Value]]))</f>
        <v>0</v>
      </c>
      <c r="G1151" s="238">
        <v>45473</v>
      </c>
      <c r="H1151">
        <v>4</v>
      </c>
      <c r="I1151" t="s">
        <v>188</v>
      </c>
      <c r="J1151" t="s">
        <v>195</v>
      </c>
      <c r="K1151" t="s">
        <v>299</v>
      </c>
      <c r="L1151" t="s">
        <v>415</v>
      </c>
      <c r="M1151" t="s">
        <v>416</v>
      </c>
      <c r="N1151" t="s">
        <v>417</v>
      </c>
      <c r="O1151" t="s">
        <v>191</v>
      </c>
      <c r="P1151"/>
      <c r="Q1151"/>
      <c r="R1151"/>
      <c r="S1151" t="s">
        <v>929</v>
      </c>
    </row>
    <row r="1152" spans="1:19" x14ac:dyDescent="0.2">
      <c r="A1152" s="162" t="str">
        <f>"FY"&amp;(YEAR(Table4_1[[#This Row],[Date]])-1)&amp;"/"&amp;(YEAR(Table4_1[[#This Row],[Date]])-2000)</f>
        <v>FY2024/25</v>
      </c>
      <c r="B1152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1152" s="162" t="str">
        <f>Table4_1[[#This Row],[Licensee]]&amp;" "&amp;Table4_1[[#This Row],[Licence]]</f>
        <v>Horizon Power EIRL2</v>
      </c>
      <c r="D1152" s="162" t="str">
        <f t="shared" si="17"/>
        <v>FY2024/25_NQR16ai_Horizon Power EIRL2</v>
      </c>
      <c r="E1152" s="164">
        <f>IF(ISNUMBER(Table4_1[[#This Row],[Value]]),Table4_1[[#This Row],[Value]],IF(ISNUMBER(Table4_1[[#This Row],[$ Value]]),Table4_1[[#This Row],[$ Value]],Table4_1[[#This Row],[% Value]]))</f>
        <v>0</v>
      </c>
      <c r="G1152" s="238">
        <v>45838</v>
      </c>
      <c r="H1152">
        <v>4</v>
      </c>
      <c r="I1152" t="s">
        <v>188</v>
      </c>
      <c r="J1152" t="s">
        <v>195</v>
      </c>
      <c r="K1152" t="s">
        <v>299</v>
      </c>
      <c r="L1152" t="s">
        <v>415</v>
      </c>
      <c r="M1152" t="s">
        <v>416</v>
      </c>
      <c r="N1152" t="s">
        <v>417</v>
      </c>
      <c r="O1152" t="s">
        <v>191</v>
      </c>
      <c r="P1152"/>
      <c r="Q1152"/>
      <c r="R1152"/>
      <c r="S1152" t="s">
        <v>929</v>
      </c>
    </row>
    <row r="1153" spans="1:19" hidden="1" x14ac:dyDescent="0.2">
      <c r="A1153" s="162" t="str">
        <f>"FY"&amp;(YEAR(Table4_1[[#This Row],[Date]])-1)&amp;"/"&amp;(YEAR(Table4_1[[#This Row],[Date]])-2000)</f>
        <v>FY2013/14</v>
      </c>
      <c r="B1153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3" s="162" t="str">
        <f>Table4_1[[#This Row],[Licensee]]&amp;" "&amp;Table4_1[[#This Row],[Licence]]</f>
        <v>Horizon Power EIRL2</v>
      </c>
      <c r="D1153" s="162" t="str">
        <f t="shared" si="17"/>
        <v>FY2013/14_NQR16aii_Horizon Power EIRL2</v>
      </c>
      <c r="E1153" s="164">
        <f>IF(ISNUMBER(Table4_1[[#This Row],[Value]]),Table4_1[[#This Row],[Value]],IF(ISNUMBER(Table4_1[[#This Row],[$ Value]]),Table4_1[[#This Row],[$ Value]],Table4_1[[#This Row],[% Value]]))</f>
        <v>4380</v>
      </c>
      <c r="G1153" s="238">
        <v>41820</v>
      </c>
      <c r="H1153">
        <v>4</v>
      </c>
      <c r="I1153" t="s">
        <v>188</v>
      </c>
      <c r="J1153" t="s">
        <v>195</v>
      </c>
      <c r="K1153" t="s">
        <v>299</v>
      </c>
      <c r="L1153" t="s">
        <v>415</v>
      </c>
      <c r="M1153" t="s">
        <v>520</v>
      </c>
      <c r="N1153" t="s">
        <v>417</v>
      </c>
      <c r="O1153" t="s">
        <v>191</v>
      </c>
      <c r="P1153">
        <v>4380</v>
      </c>
      <c r="Q1153"/>
      <c r="R1153"/>
      <c r="S1153" t="s">
        <v>929</v>
      </c>
    </row>
    <row r="1154" spans="1:19" hidden="1" x14ac:dyDescent="0.2">
      <c r="A1154" s="162" t="str">
        <f>"FY"&amp;(YEAR(Table4_1[[#This Row],[Date]])-1)&amp;"/"&amp;(YEAR(Table4_1[[#This Row],[Date]])-2000)</f>
        <v>FY2014/15</v>
      </c>
      <c r="B1154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4" s="162" t="str">
        <f>Table4_1[[#This Row],[Licensee]]&amp;" "&amp;Table4_1[[#This Row],[Licence]]</f>
        <v>Horizon Power EIRL2</v>
      </c>
      <c r="D1154" s="162" t="str">
        <f t="shared" si="17"/>
        <v>FY2014/15_NQR16aii_Horizon Power EIRL2</v>
      </c>
      <c r="E1154" s="164">
        <f>IF(ISNUMBER(Table4_1[[#This Row],[Value]]),Table4_1[[#This Row],[Value]],IF(ISNUMBER(Table4_1[[#This Row],[$ Value]]),Table4_1[[#This Row],[$ Value]],Table4_1[[#This Row],[% Value]]))</f>
        <v>4396</v>
      </c>
      <c r="G1154" s="238">
        <v>42185</v>
      </c>
      <c r="H1154">
        <v>4</v>
      </c>
      <c r="I1154" t="s">
        <v>188</v>
      </c>
      <c r="J1154" t="s">
        <v>195</v>
      </c>
      <c r="K1154" t="s">
        <v>299</v>
      </c>
      <c r="L1154" t="s">
        <v>415</v>
      </c>
      <c r="M1154" t="s">
        <v>520</v>
      </c>
      <c r="N1154" t="s">
        <v>417</v>
      </c>
      <c r="O1154" t="s">
        <v>191</v>
      </c>
      <c r="P1154">
        <v>4396</v>
      </c>
      <c r="Q1154"/>
      <c r="R1154"/>
      <c r="S1154" t="s">
        <v>929</v>
      </c>
    </row>
    <row r="1155" spans="1:19" hidden="1" x14ac:dyDescent="0.2">
      <c r="A1155" s="162" t="str">
        <f>"FY"&amp;(YEAR(Table4_1[[#This Row],[Date]])-1)&amp;"/"&amp;(YEAR(Table4_1[[#This Row],[Date]])-2000)</f>
        <v>FY2015/16</v>
      </c>
      <c r="B1155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5" s="162" t="str">
        <f>Table4_1[[#This Row],[Licensee]]&amp;" "&amp;Table4_1[[#This Row],[Licence]]</f>
        <v>Horizon Power EIRL2</v>
      </c>
      <c r="D1155" s="162" t="str">
        <f t="shared" ref="D1155:D1218" si="18">A1155&amp;"_"&amp;B1155&amp;"_"&amp;C1155</f>
        <v>FY2015/16_NQR16aii_Horizon Power EIRL2</v>
      </c>
      <c r="E1155" s="164">
        <f>IF(ISNUMBER(Table4_1[[#This Row],[Value]]),Table4_1[[#This Row],[Value]],IF(ISNUMBER(Table4_1[[#This Row],[$ Value]]),Table4_1[[#This Row],[$ Value]],Table4_1[[#This Row],[% Value]]))</f>
        <v>4452</v>
      </c>
      <c r="G1155" s="238">
        <v>42551</v>
      </c>
      <c r="H1155">
        <v>4</v>
      </c>
      <c r="I1155" t="s">
        <v>188</v>
      </c>
      <c r="J1155" t="s">
        <v>195</v>
      </c>
      <c r="K1155" t="s">
        <v>299</v>
      </c>
      <c r="L1155" t="s">
        <v>415</v>
      </c>
      <c r="M1155" t="s">
        <v>520</v>
      </c>
      <c r="N1155" t="s">
        <v>417</v>
      </c>
      <c r="O1155" t="s">
        <v>191</v>
      </c>
      <c r="P1155">
        <v>4452</v>
      </c>
      <c r="Q1155"/>
      <c r="R1155"/>
      <c r="S1155" t="s">
        <v>929</v>
      </c>
    </row>
    <row r="1156" spans="1:19" hidden="1" x14ac:dyDescent="0.2">
      <c r="A1156" s="162" t="str">
        <f>"FY"&amp;(YEAR(Table4_1[[#This Row],[Date]])-1)&amp;"/"&amp;(YEAR(Table4_1[[#This Row],[Date]])-2000)</f>
        <v>FY2016/17</v>
      </c>
      <c r="B1156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6" s="162" t="str">
        <f>Table4_1[[#This Row],[Licensee]]&amp;" "&amp;Table4_1[[#This Row],[Licence]]</f>
        <v>Horizon Power EIRL2</v>
      </c>
      <c r="D1156" s="162" t="str">
        <f t="shared" si="18"/>
        <v>FY2016/17_NQR16aii_Horizon Power EIRL2</v>
      </c>
      <c r="E1156" s="164">
        <f>IF(ISNUMBER(Table4_1[[#This Row],[Value]]),Table4_1[[#This Row],[Value]],IF(ISNUMBER(Table4_1[[#This Row],[$ Value]]),Table4_1[[#This Row],[$ Value]],Table4_1[[#This Row],[% Value]]))</f>
        <v>4421</v>
      </c>
      <c r="G1156" s="238">
        <v>42916</v>
      </c>
      <c r="H1156">
        <v>4</v>
      </c>
      <c r="I1156" t="s">
        <v>188</v>
      </c>
      <c r="J1156" t="s">
        <v>195</v>
      </c>
      <c r="K1156" t="s">
        <v>299</v>
      </c>
      <c r="L1156" t="s">
        <v>415</v>
      </c>
      <c r="M1156" t="s">
        <v>520</v>
      </c>
      <c r="N1156" t="s">
        <v>417</v>
      </c>
      <c r="O1156" t="s">
        <v>191</v>
      </c>
      <c r="P1156">
        <v>4421</v>
      </c>
      <c r="Q1156"/>
      <c r="R1156"/>
      <c r="S1156" t="s">
        <v>929</v>
      </c>
    </row>
    <row r="1157" spans="1:19" hidden="1" x14ac:dyDescent="0.2">
      <c r="A1157" s="162" t="str">
        <f>"FY"&amp;(YEAR(Table4_1[[#This Row],[Date]])-1)&amp;"/"&amp;(YEAR(Table4_1[[#This Row],[Date]])-2000)</f>
        <v>FY2017/18</v>
      </c>
      <c r="B1157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7" s="162" t="str">
        <f>Table4_1[[#This Row],[Licensee]]&amp;" "&amp;Table4_1[[#This Row],[Licence]]</f>
        <v>Horizon Power EIRL2</v>
      </c>
      <c r="D1157" s="162" t="str">
        <f t="shared" si="18"/>
        <v>FY2017/18_NQR16aii_Horizon Power EIRL2</v>
      </c>
      <c r="E1157" s="164">
        <f>IF(ISNUMBER(Table4_1[[#This Row],[Value]]),Table4_1[[#This Row],[Value]],IF(ISNUMBER(Table4_1[[#This Row],[$ Value]]),Table4_1[[#This Row],[$ Value]],Table4_1[[#This Row],[% Value]]))</f>
        <v>4373</v>
      </c>
      <c r="G1157" s="238">
        <v>43281</v>
      </c>
      <c r="H1157">
        <v>4</v>
      </c>
      <c r="I1157" t="s">
        <v>188</v>
      </c>
      <c r="J1157" t="s">
        <v>195</v>
      </c>
      <c r="K1157" t="s">
        <v>299</v>
      </c>
      <c r="L1157" t="s">
        <v>415</v>
      </c>
      <c r="M1157" t="s">
        <v>520</v>
      </c>
      <c r="N1157" t="s">
        <v>417</v>
      </c>
      <c r="O1157" t="s">
        <v>191</v>
      </c>
      <c r="P1157">
        <v>4373</v>
      </c>
      <c r="Q1157"/>
      <c r="R1157"/>
      <c r="S1157" t="s">
        <v>929</v>
      </c>
    </row>
    <row r="1158" spans="1:19" hidden="1" x14ac:dyDescent="0.2">
      <c r="A1158" s="162" t="str">
        <f>"FY"&amp;(YEAR(Table4_1[[#This Row],[Date]])-1)&amp;"/"&amp;(YEAR(Table4_1[[#This Row],[Date]])-2000)</f>
        <v>FY2018/19</v>
      </c>
      <c r="B1158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8" s="162" t="str">
        <f>Table4_1[[#This Row],[Licensee]]&amp;" "&amp;Table4_1[[#This Row],[Licence]]</f>
        <v>Horizon Power EIRL2</v>
      </c>
      <c r="D1158" s="162" t="str">
        <f t="shared" si="18"/>
        <v>FY2018/19_NQR16aii_Horizon Power EIRL2</v>
      </c>
      <c r="E1158" s="164">
        <f>IF(ISNUMBER(Table4_1[[#This Row],[Value]]),Table4_1[[#This Row],[Value]],IF(ISNUMBER(Table4_1[[#This Row],[$ Value]]),Table4_1[[#This Row],[$ Value]],Table4_1[[#This Row],[% Value]]))</f>
        <v>4333</v>
      </c>
      <c r="G1158" s="238">
        <v>43646</v>
      </c>
      <c r="H1158">
        <v>4</v>
      </c>
      <c r="I1158" t="s">
        <v>188</v>
      </c>
      <c r="J1158" t="s">
        <v>195</v>
      </c>
      <c r="K1158" t="s">
        <v>299</v>
      </c>
      <c r="L1158" t="s">
        <v>415</v>
      </c>
      <c r="M1158" t="s">
        <v>520</v>
      </c>
      <c r="N1158" t="s">
        <v>417</v>
      </c>
      <c r="O1158" t="s">
        <v>191</v>
      </c>
      <c r="P1158">
        <v>4333</v>
      </c>
      <c r="Q1158"/>
      <c r="R1158"/>
      <c r="S1158" t="s">
        <v>929</v>
      </c>
    </row>
    <row r="1159" spans="1:19" hidden="1" x14ac:dyDescent="0.2">
      <c r="A1159" s="162" t="str">
        <f>"FY"&amp;(YEAR(Table4_1[[#This Row],[Date]])-1)&amp;"/"&amp;(YEAR(Table4_1[[#This Row],[Date]])-2000)</f>
        <v>FY2019/20</v>
      </c>
      <c r="B1159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59" s="162" t="str">
        <f>Table4_1[[#This Row],[Licensee]]&amp;" "&amp;Table4_1[[#This Row],[Licence]]</f>
        <v>Horizon Power EIRL2</v>
      </c>
      <c r="D1159" s="162" t="str">
        <f t="shared" si="18"/>
        <v>FY2019/20_NQR16aii_Horizon Power EIRL2</v>
      </c>
      <c r="E1159" s="164">
        <f>IF(ISNUMBER(Table4_1[[#This Row],[Value]]),Table4_1[[#This Row],[Value]],IF(ISNUMBER(Table4_1[[#This Row],[$ Value]]),Table4_1[[#This Row],[$ Value]],Table4_1[[#This Row],[% Value]]))</f>
        <v>4280</v>
      </c>
      <c r="G1159" s="238">
        <v>44012</v>
      </c>
      <c r="H1159">
        <v>4</v>
      </c>
      <c r="I1159" t="s">
        <v>188</v>
      </c>
      <c r="J1159" t="s">
        <v>195</v>
      </c>
      <c r="K1159" t="s">
        <v>299</v>
      </c>
      <c r="L1159" t="s">
        <v>415</v>
      </c>
      <c r="M1159" t="s">
        <v>520</v>
      </c>
      <c r="N1159" t="s">
        <v>417</v>
      </c>
      <c r="O1159" t="s">
        <v>191</v>
      </c>
      <c r="P1159">
        <v>4280</v>
      </c>
      <c r="Q1159"/>
      <c r="R1159"/>
      <c r="S1159" t="s">
        <v>929</v>
      </c>
    </row>
    <row r="1160" spans="1:19" hidden="1" x14ac:dyDescent="0.2">
      <c r="A1160" s="162" t="str">
        <f>"FY"&amp;(YEAR(Table4_1[[#This Row],[Date]])-1)&amp;"/"&amp;(YEAR(Table4_1[[#This Row],[Date]])-2000)</f>
        <v>FY2020/21</v>
      </c>
      <c r="B1160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0" s="162" t="str">
        <f>Table4_1[[#This Row],[Licensee]]&amp;" "&amp;Table4_1[[#This Row],[Licence]]</f>
        <v>Horizon Power EIRL2</v>
      </c>
      <c r="D1160" s="162" t="str">
        <f t="shared" si="18"/>
        <v>FY2020/21_NQR16aii_Horizon Power EIRL2</v>
      </c>
      <c r="E1160" s="164">
        <f>IF(ISNUMBER(Table4_1[[#This Row],[Value]]),Table4_1[[#This Row],[Value]],IF(ISNUMBER(Table4_1[[#This Row],[$ Value]]),Table4_1[[#This Row],[$ Value]],Table4_1[[#This Row],[% Value]]))</f>
        <v>4281</v>
      </c>
      <c r="G1160" s="238">
        <v>44377</v>
      </c>
      <c r="H1160">
        <v>4</v>
      </c>
      <c r="I1160" t="s">
        <v>188</v>
      </c>
      <c r="J1160" t="s">
        <v>195</v>
      </c>
      <c r="K1160" t="s">
        <v>299</v>
      </c>
      <c r="L1160" t="s">
        <v>415</v>
      </c>
      <c r="M1160" t="s">
        <v>520</v>
      </c>
      <c r="N1160" t="s">
        <v>417</v>
      </c>
      <c r="O1160" t="s">
        <v>191</v>
      </c>
      <c r="P1160">
        <v>4281</v>
      </c>
      <c r="Q1160"/>
      <c r="R1160"/>
      <c r="S1160" t="s">
        <v>929</v>
      </c>
    </row>
    <row r="1161" spans="1:19" hidden="1" x14ac:dyDescent="0.2">
      <c r="A1161" s="162" t="str">
        <f>"FY"&amp;(YEAR(Table4_1[[#This Row],[Date]])-1)&amp;"/"&amp;(YEAR(Table4_1[[#This Row],[Date]])-2000)</f>
        <v>FY2021/22</v>
      </c>
      <c r="B1161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1" s="162" t="str">
        <f>Table4_1[[#This Row],[Licensee]]&amp;" "&amp;Table4_1[[#This Row],[Licence]]</f>
        <v>Horizon Power EIRL2</v>
      </c>
      <c r="D1161" s="162" t="str">
        <f t="shared" si="18"/>
        <v>FY2021/22_NQR16aii_Horizon Power EIRL2</v>
      </c>
      <c r="E1161" s="164">
        <f>IF(ISNUMBER(Table4_1[[#This Row],[Value]]),Table4_1[[#This Row],[Value]],IF(ISNUMBER(Table4_1[[#This Row],[$ Value]]),Table4_1[[#This Row],[$ Value]],Table4_1[[#This Row],[% Value]]))</f>
        <v>4281</v>
      </c>
      <c r="G1161" s="238">
        <v>44742</v>
      </c>
      <c r="H1161">
        <v>4</v>
      </c>
      <c r="I1161" t="s">
        <v>188</v>
      </c>
      <c r="J1161" t="s">
        <v>195</v>
      </c>
      <c r="K1161" t="s">
        <v>299</v>
      </c>
      <c r="L1161" t="s">
        <v>415</v>
      </c>
      <c r="M1161" t="s">
        <v>520</v>
      </c>
      <c r="N1161" t="s">
        <v>417</v>
      </c>
      <c r="O1161" t="s">
        <v>191</v>
      </c>
      <c r="P1161">
        <v>4281</v>
      </c>
      <c r="Q1161"/>
      <c r="R1161"/>
      <c r="S1161" t="s">
        <v>929</v>
      </c>
    </row>
    <row r="1162" spans="1:19" hidden="1" x14ac:dyDescent="0.2">
      <c r="A1162" s="162" t="str">
        <f>"FY"&amp;(YEAR(Table4_1[[#This Row],[Date]])-1)&amp;"/"&amp;(YEAR(Table4_1[[#This Row],[Date]])-2000)</f>
        <v>FY2022/23</v>
      </c>
      <c r="B1162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2" s="162" t="str">
        <f>Table4_1[[#This Row],[Licensee]]&amp;" "&amp;Table4_1[[#This Row],[Licence]]</f>
        <v>Horizon Power EIRL2</v>
      </c>
      <c r="D1162" s="162" t="str">
        <f t="shared" si="18"/>
        <v>FY2022/23_NQR16aii_Horizon Power EIRL2</v>
      </c>
      <c r="E1162" s="164">
        <f>IF(ISNUMBER(Table4_1[[#This Row],[Value]]),Table4_1[[#This Row],[Value]],IF(ISNUMBER(Table4_1[[#This Row],[$ Value]]),Table4_1[[#This Row],[$ Value]],Table4_1[[#This Row],[% Value]]))</f>
        <v>4384</v>
      </c>
      <c r="G1162" s="238">
        <v>45107</v>
      </c>
      <c r="H1162">
        <v>4</v>
      </c>
      <c r="I1162" t="s">
        <v>188</v>
      </c>
      <c r="J1162" t="s">
        <v>195</v>
      </c>
      <c r="K1162" t="s">
        <v>299</v>
      </c>
      <c r="L1162" t="s">
        <v>415</v>
      </c>
      <c r="M1162" t="s">
        <v>520</v>
      </c>
      <c r="N1162" t="s">
        <v>417</v>
      </c>
      <c r="O1162" t="s">
        <v>191</v>
      </c>
      <c r="P1162">
        <v>4384</v>
      </c>
      <c r="Q1162"/>
      <c r="R1162"/>
      <c r="S1162" t="s">
        <v>929</v>
      </c>
    </row>
    <row r="1163" spans="1:19" hidden="1" x14ac:dyDescent="0.2">
      <c r="A1163" s="162" t="str">
        <f>"FY"&amp;(YEAR(Table4_1[[#This Row],[Date]])-1)&amp;"/"&amp;(YEAR(Table4_1[[#This Row],[Date]])-2000)</f>
        <v>FY2023/24</v>
      </c>
      <c r="B1163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3" s="162" t="str">
        <f>Table4_1[[#This Row],[Licensee]]&amp;" "&amp;Table4_1[[#This Row],[Licence]]</f>
        <v>Horizon Power EIRL2</v>
      </c>
      <c r="D1163" s="162" t="str">
        <f t="shared" si="18"/>
        <v>FY2023/24_NQR16aii_Horizon Power EIRL2</v>
      </c>
      <c r="E1163" s="164">
        <f>IF(ISNUMBER(Table4_1[[#This Row],[Value]]),Table4_1[[#This Row],[Value]],IF(ISNUMBER(Table4_1[[#This Row],[$ Value]]),Table4_1[[#This Row],[$ Value]],Table4_1[[#This Row],[% Value]]))</f>
        <v>4407</v>
      </c>
      <c r="G1163" s="238">
        <v>45473</v>
      </c>
      <c r="H1163">
        <v>4</v>
      </c>
      <c r="I1163" t="s">
        <v>188</v>
      </c>
      <c r="J1163" t="s">
        <v>195</v>
      </c>
      <c r="K1163" t="s">
        <v>299</v>
      </c>
      <c r="L1163" t="s">
        <v>415</v>
      </c>
      <c r="M1163" t="s">
        <v>520</v>
      </c>
      <c r="N1163" t="s">
        <v>417</v>
      </c>
      <c r="O1163" t="s">
        <v>191</v>
      </c>
      <c r="P1163">
        <v>4407</v>
      </c>
      <c r="Q1163"/>
      <c r="R1163"/>
      <c r="S1163" t="s">
        <v>929</v>
      </c>
    </row>
    <row r="1164" spans="1:19" x14ac:dyDescent="0.2">
      <c r="A1164" s="162" t="str">
        <f>"FY"&amp;(YEAR(Table4_1[[#This Row],[Date]])-1)&amp;"/"&amp;(YEAR(Table4_1[[#This Row],[Date]])-2000)</f>
        <v>FY2024/25</v>
      </c>
      <c r="B1164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1164" s="162" t="str">
        <f>Table4_1[[#This Row],[Licensee]]&amp;" "&amp;Table4_1[[#This Row],[Licence]]</f>
        <v>Horizon Power EIRL2</v>
      </c>
      <c r="D1164" s="162" t="str">
        <f t="shared" si="18"/>
        <v>FY2024/25_NQR16aii_Horizon Power EIRL2</v>
      </c>
      <c r="E1164" s="164">
        <f>IF(ISNUMBER(Table4_1[[#This Row],[Value]]),Table4_1[[#This Row],[Value]],IF(ISNUMBER(Table4_1[[#This Row],[$ Value]]),Table4_1[[#This Row],[$ Value]],Table4_1[[#This Row],[% Value]]))</f>
        <v>4407</v>
      </c>
      <c r="G1164" s="238">
        <v>45838</v>
      </c>
      <c r="H1164">
        <v>4</v>
      </c>
      <c r="I1164" t="s">
        <v>188</v>
      </c>
      <c r="J1164" t="s">
        <v>195</v>
      </c>
      <c r="K1164" t="s">
        <v>299</v>
      </c>
      <c r="L1164" t="s">
        <v>415</v>
      </c>
      <c r="M1164" t="s">
        <v>520</v>
      </c>
      <c r="N1164" t="s">
        <v>417</v>
      </c>
      <c r="O1164" t="s">
        <v>191</v>
      </c>
      <c r="P1164">
        <v>4407</v>
      </c>
      <c r="Q1164"/>
      <c r="R1164"/>
      <c r="S1164" t="s">
        <v>929</v>
      </c>
    </row>
    <row r="1165" spans="1:19" hidden="1" x14ac:dyDescent="0.2">
      <c r="A1165" s="162" t="str">
        <f>"FY"&amp;(YEAR(Table4_1[[#This Row],[Date]])-1)&amp;"/"&amp;(YEAR(Table4_1[[#This Row],[Date]])-2000)</f>
        <v>FY2013/14</v>
      </c>
      <c r="B1165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5" s="162" t="str">
        <f>Table4_1[[#This Row],[Licensee]]&amp;" "&amp;Table4_1[[#This Row],[Licence]]</f>
        <v>Horizon Power EIRL2</v>
      </c>
      <c r="D1165" s="162" t="str">
        <f t="shared" si="18"/>
        <v>FY2013/14_NQR16bi_Horizon Power EIRL2</v>
      </c>
      <c r="E1165" s="164">
        <f>IF(ISNUMBER(Table4_1[[#This Row],[Value]]),Table4_1[[#This Row],[Value]],IF(ISNUMBER(Table4_1[[#This Row],[$ Value]]),Table4_1[[#This Row],[$ Value]],Table4_1[[#This Row],[% Value]]))</f>
        <v>0</v>
      </c>
      <c r="G1165" s="238">
        <v>41820</v>
      </c>
      <c r="H1165">
        <v>4</v>
      </c>
      <c r="I1165" t="s">
        <v>188</v>
      </c>
      <c r="J1165" t="s">
        <v>195</v>
      </c>
      <c r="K1165" t="s">
        <v>299</v>
      </c>
      <c r="L1165" t="s">
        <v>420</v>
      </c>
      <c r="M1165" t="s">
        <v>416</v>
      </c>
      <c r="N1165" t="s">
        <v>418</v>
      </c>
      <c r="O1165" t="s">
        <v>71</v>
      </c>
      <c r="P1165"/>
      <c r="Q1165"/>
      <c r="R1165"/>
      <c r="S1165" t="s">
        <v>929</v>
      </c>
    </row>
    <row r="1166" spans="1:19" hidden="1" x14ac:dyDescent="0.2">
      <c r="A1166" s="162" t="str">
        <f>"FY"&amp;(YEAR(Table4_1[[#This Row],[Date]])-1)&amp;"/"&amp;(YEAR(Table4_1[[#This Row],[Date]])-2000)</f>
        <v>FY2014/15</v>
      </c>
      <c r="B1166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6" s="162" t="str">
        <f>Table4_1[[#This Row],[Licensee]]&amp;" "&amp;Table4_1[[#This Row],[Licence]]</f>
        <v>Horizon Power EIRL2</v>
      </c>
      <c r="D1166" s="162" t="str">
        <f t="shared" si="18"/>
        <v>FY2014/15_NQR16bi_Horizon Power EIRL2</v>
      </c>
      <c r="E1166" s="164">
        <f>IF(ISNUMBER(Table4_1[[#This Row],[Value]]),Table4_1[[#This Row],[Value]],IF(ISNUMBER(Table4_1[[#This Row],[$ Value]]),Table4_1[[#This Row],[$ Value]],Table4_1[[#This Row],[% Value]]))</f>
        <v>0</v>
      </c>
      <c r="G1166" s="238">
        <v>42185</v>
      </c>
      <c r="H1166">
        <v>4</v>
      </c>
      <c r="I1166" t="s">
        <v>188</v>
      </c>
      <c r="J1166" t="s">
        <v>195</v>
      </c>
      <c r="K1166" t="s">
        <v>299</v>
      </c>
      <c r="L1166" t="s">
        <v>420</v>
      </c>
      <c r="M1166" t="s">
        <v>416</v>
      </c>
      <c r="N1166" t="s">
        <v>418</v>
      </c>
      <c r="O1166" t="s">
        <v>71</v>
      </c>
      <c r="P1166"/>
      <c r="Q1166"/>
      <c r="R1166"/>
      <c r="S1166" t="s">
        <v>929</v>
      </c>
    </row>
    <row r="1167" spans="1:19" hidden="1" x14ac:dyDescent="0.2">
      <c r="A1167" s="162" t="str">
        <f>"FY"&amp;(YEAR(Table4_1[[#This Row],[Date]])-1)&amp;"/"&amp;(YEAR(Table4_1[[#This Row],[Date]])-2000)</f>
        <v>FY2015/16</v>
      </c>
      <c r="B1167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7" s="162" t="str">
        <f>Table4_1[[#This Row],[Licensee]]&amp;" "&amp;Table4_1[[#This Row],[Licence]]</f>
        <v>Horizon Power EIRL2</v>
      </c>
      <c r="D1167" s="162" t="str">
        <f t="shared" si="18"/>
        <v>FY2015/16_NQR16bi_Horizon Power EIRL2</v>
      </c>
      <c r="E1167" s="164">
        <f>IF(ISNUMBER(Table4_1[[#This Row],[Value]]),Table4_1[[#This Row],[Value]],IF(ISNUMBER(Table4_1[[#This Row],[$ Value]]),Table4_1[[#This Row],[$ Value]],Table4_1[[#This Row],[% Value]]))</f>
        <v>0</v>
      </c>
      <c r="G1167" s="238">
        <v>42551</v>
      </c>
      <c r="H1167">
        <v>4</v>
      </c>
      <c r="I1167" t="s">
        <v>188</v>
      </c>
      <c r="J1167" t="s">
        <v>195</v>
      </c>
      <c r="K1167" t="s">
        <v>299</v>
      </c>
      <c r="L1167" t="s">
        <v>420</v>
      </c>
      <c r="M1167" t="s">
        <v>416</v>
      </c>
      <c r="N1167" t="s">
        <v>418</v>
      </c>
      <c r="O1167" t="s">
        <v>71</v>
      </c>
      <c r="P1167"/>
      <c r="Q1167"/>
      <c r="R1167"/>
      <c r="S1167" t="s">
        <v>929</v>
      </c>
    </row>
    <row r="1168" spans="1:19" hidden="1" x14ac:dyDescent="0.2">
      <c r="A1168" s="162" t="str">
        <f>"FY"&amp;(YEAR(Table4_1[[#This Row],[Date]])-1)&amp;"/"&amp;(YEAR(Table4_1[[#This Row],[Date]])-2000)</f>
        <v>FY2016/17</v>
      </c>
      <c r="B1168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8" s="162" t="str">
        <f>Table4_1[[#This Row],[Licensee]]&amp;" "&amp;Table4_1[[#This Row],[Licence]]</f>
        <v>Horizon Power EIRL2</v>
      </c>
      <c r="D1168" s="162" t="str">
        <f t="shared" si="18"/>
        <v>FY2016/17_NQR16bi_Horizon Power EIRL2</v>
      </c>
      <c r="E1168" s="164">
        <f>IF(ISNUMBER(Table4_1[[#This Row],[Value]]),Table4_1[[#This Row],[Value]],IF(ISNUMBER(Table4_1[[#This Row],[$ Value]]),Table4_1[[#This Row],[$ Value]],Table4_1[[#This Row],[% Value]]))</f>
        <v>0</v>
      </c>
      <c r="G1168" s="238">
        <v>42916</v>
      </c>
      <c r="H1168">
        <v>4</v>
      </c>
      <c r="I1168" t="s">
        <v>188</v>
      </c>
      <c r="J1168" t="s">
        <v>195</v>
      </c>
      <c r="K1168" t="s">
        <v>299</v>
      </c>
      <c r="L1168" t="s">
        <v>420</v>
      </c>
      <c r="M1168" t="s">
        <v>416</v>
      </c>
      <c r="N1168" t="s">
        <v>418</v>
      </c>
      <c r="O1168" t="s">
        <v>71</v>
      </c>
      <c r="P1168"/>
      <c r="Q1168"/>
      <c r="R1168"/>
      <c r="S1168" t="s">
        <v>929</v>
      </c>
    </row>
    <row r="1169" spans="1:19" hidden="1" x14ac:dyDescent="0.2">
      <c r="A1169" s="162" t="str">
        <f>"FY"&amp;(YEAR(Table4_1[[#This Row],[Date]])-1)&amp;"/"&amp;(YEAR(Table4_1[[#This Row],[Date]])-2000)</f>
        <v>FY2017/18</v>
      </c>
      <c r="B1169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69" s="162" t="str">
        <f>Table4_1[[#This Row],[Licensee]]&amp;" "&amp;Table4_1[[#This Row],[Licence]]</f>
        <v>Horizon Power EIRL2</v>
      </c>
      <c r="D1169" s="162" t="str">
        <f t="shared" si="18"/>
        <v>FY2017/18_NQR16bi_Horizon Power EIRL2</v>
      </c>
      <c r="E1169" s="164">
        <f>IF(ISNUMBER(Table4_1[[#This Row],[Value]]),Table4_1[[#This Row],[Value]],IF(ISNUMBER(Table4_1[[#This Row],[$ Value]]),Table4_1[[#This Row],[$ Value]],Table4_1[[#This Row],[% Value]]))</f>
        <v>0</v>
      </c>
      <c r="G1169" s="238">
        <v>43281</v>
      </c>
      <c r="H1169">
        <v>4</v>
      </c>
      <c r="I1169" t="s">
        <v>188</v>
      </c>
      <c r="J1169" t="s">
        <v>195</v>
      </c>
      <c r="K1169" t="s">
        <v>299</v>
      </c>
      <c r="L1169" t="s">
        <v>420</v>
      </c>
      <c r="M1169" t="s">
        <v>416</v>
      </c>
      <c r="N1169" t="s">
        <v>418</v>
      </c>
      <c r="O1169" t="s">
        <v>71</v>
      </c>
      <c r="P1169"/>
      <c r="Q1169"/>
      <c r="R1169"/>
      <c r="S1169" t="s">
        <v>929</v>
      </c>
    </row>
    <row r="1170" spans="1:19" hidden="1" x14ac:dyDescent="0.2">
      <c r="A1170" s="162" t="str">
        <f>"FY"&amp;(YEAR(Table4_1[[#This Row],[Date]])-1)&amp;"/"&amp;(YEAR(Table4_1[[#This Row],[Date]])-2000)</f>
        <v>FY2018/19</v>
      </c>
      <c r="B1170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0" s="162" t="str">
        <f>Table4_1[[#This Row],[Licensee]]&amp;" "&amp;Table4_1[[#This Row],[Licence]]</f>
        <v>Horizon Power EIRL2</v>
      </c>
      <c r="D1170" s="162" t="str">
        <f t="shared" si="18"/>
        <v>FY2018/19_NQR16bi_Horizon Power EIRL2</v>
      </c>
      <c r="E1170" s="164">
        <f>IF(ISNUMBER(Table4_1[[#This Row],[Value]]),Table4_1[[#This Row],[Value]],IF(ISNUMBER(Table4_1[[#This Row],[$ Value]]),Table4_1[[#This Row],[$ Value]],Table4_1[[#This Row],[% Value]]))</f>
        <v>0</v>
      </c>
      <c r="G1170" s="238">
        <v>43646</v>
      </c>
      <c r="H1170">
        <v>4</v>
      </c>
      <c r="I1170" t="s">
        <v>188</v>
      </c>
      <c r="J1170" t="s">
        <v>195</v>
      </c>
      <c r="K1170" t="s">
        <v>299</v>
      </c>
      <c r="L1170" t="s">
        <v>420</v>
      </c>
      <c r="M1170" t="s">
        <v>416</v>
      </c>
      <c r="N1170" t="s">
        <v>418</v>
      </c>
      <c r="O1170" t="s">
        <v>71</v>
      </c>
      <c r="P1170"/>
      <c r="Q1170"/>
      <c r="R1170"/>
      <c r="S1170" t="s">
        <v>929</v>
      </c>
    </row>
    <row r="1171" spans="1:19" hidden="1" x14ac:dyDescent="0.2">
      <c r="A1171" s="162" t="str">
        <f>"FY"&amp;(YEAR(Table4_1[[#This Row],[Date]])-1)&amp;"/"&amp;(YEAR(Table4_1[[#This Row],[Date]])-2000)</f>
        <v>FY2019/20</v>
      </c>
      <c r="B1171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1" s="162" t="str">
        <f>Table4_1[[#This Row],[Licensee]]&amp;" "&amp;Table4_1[[#This Row],[Licence]]</f>
        <v>Horizon Power EIRL2</v>
      </c>
      <c r="D1171" s="162" t="str">
        <f t="shared" si="18"/>
        <v>FY2019/20_NQR16bi_Horizon Power EIRL2</v>
      </c>
      <c r="E1171" s="164">
        <f>IF(ISNUMBER(Table4_1[[#This Row],[Value]]),Table4_1[[#This Row],[Value]],IF(ISNUMBER(Table4_1[[#This Row],[$ Value]]),Table4_1[[#This Row],[$ Value]],Table4_1[[#This Row],[% Value]]))</f>
        <v>0</v>
      </c>
      <c r="G1171" s="238">
        <v>44012</v>
      </c>
      <c r="H1171">
        <v>4</v>
      </c>
      <c r="I1171" t="s">
        <v>188</v>
      </c>
      <c r="J1171" t="s">
        <v>195</v>
      </c>
      <c r="K1171" t="s">
        <v>299</v>
      </c>
      <c r="L1171" t="s">
        <v>420</v>
      </c>
      <c r="M1171" t="s">
        <v>416</v>
      </c>
      <c r="N1171" t="s">
        <v>418</v>
      </c>
      <c r="O1171" t="s">
        <v>71</v>
      </c>
      <c r="P1171"/>
      <c r="Q1171"/>
      <c r="R1171"/>
      <c r="S1171" t="s">
        <v>929</v>
      </c>
    </row>
    <row r="1172" spans="1:19" hidden="1" x14ac:dyDescent="0.2">
      <c r="A1172" s="162" t="str">
        <f>"FY"&amp;(YEAR(Table4_1[[#This Row],[Date]])-1)&amp;"/"&amp;(YEAR(Table4_1[[#This Row],[Date]])-2000)</f>
        <v>FY2020/21</v>
      </c>
      <c r="B1172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2" s="162" t="str">
        <f>Table4_1[[#This Row],[Licensee]]&amp;" "&amp;Table4_1[[#This Row],[Licence]]</f>
        <v>Horizon Power EIRL2</v>
      </c>
      <c r="D1172" s="162" t="str">
        <f t="shared" si="18"/>
        <v>FY2020/21_NQR16bi_Horizon Power EIRL2</v>
      </c>
      <c r="E1172" s="164">
        <f>IF(ISNUMBER(Table4_1[[#This Row],[Value]]),Table4_1[[#This Row],[Value]],IF(ISNUMBER(Table4_1[[#This Row],[$ Value]]),Table4_1[[#This Row],[$ Value]],Table4_1[[#This Row],[% Value]]))</f>
        <v>0</v>
      </c>
      <c r="G1172" s="238">
        <v>44377</v>
      </c>
      <c r="H1172">
        <v>4</v>
      </c>
      <c r="I1172" t="s">
        <v>188</v>
      </c>
      <c r="J1172" t="s">
        <v>195</v>
      </c>
      <c r="K1172" t="s">
        <v>299</v>
      </c>
      <c r="L1172" t="s">
        <v>420</v>
      </c>
      <c r="M1172" t="s">
        <v>416</v>
      </c>
      <c r="N1172" t="s">
        <v>418</v>
      </c>
      <c r="O1172" t="s">
        <v>71</v>
      </c>
      <c r="P1172"/>
      <c r="Q1172"/>
      <c r="R1172"/>
      <c r="S1172" t="s">
        <v>929</v>
      </c>
    </row>
    <row r="1173" spans="1:19" hidden="1" x14ac:dyDescent="0.2">
      <c r="A1173" s="162" t="str">
        <f>"FY"&amp;(YEAR(Table4_1[[#This Row],[Date]])-1)&amp;"/"&amp;(YEAR(Table4_1[[#This Row],[Date]])-2000)</f>
        <v>FY2021/22</v>
      </c>
      <c r="B1173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3" s="162" t="str">
        <f>Table4_1[[#This Row],[Licensee]]&amp;" "&amp;Table4_1[[#This Row],[Licence]]</f>
        <v>Horizon Power EIRL2</v>
      </c>
      <c r="D1173" s="162" t="str">
        <f t="shared" si="18"/>
        <v>FY2021/22_NQR16bi_Horizon Power EIRL2</v>
      </c>
      <c r="E1173" s="164">
        <f>IF(ISNUMBER(Table4_1[[#This Row],[Value]]),Table4_1[[#This Row],[Value]],IF(ISNUMBER(Table4_1[[#This Row],[$ Value]]),Table4_1[[#This Row],[$ Value]],Table4_1[[#This Row],[% Value]]))</f>
        <v>0</v>
      </c>
      <c r="G1173" s="238">
        <v>44742</v>
      </c>
      <c r="H1173">
        <v>4</v>
      </c>
      <c r="I1173" t="s">
        <v>188</v>
      </c>
      <c r="J1173" t="s">
        <v>195</v>
      </c>
      <c r="K1173" t="s">
        <v>299</v>
      </c>
      <c r="L1173" t="s">
        <v>420</v>
      </c>
      <c r="M1173" t="s">
        <v>416</v>
      </c>
      <c r="N1173" t="s">
        <v>418</v>
      </c>
      <c r="O1173" t="s">
        <v>71</v>
      </c>
      <c r="P1173"/>
      <c r="Q1173"/>
      <c r="R1173"/>
      <c r="S1173" t="s">
        <v>929</v>
      </c>
    </row>
    <row r="1174" spans="1:19" hidden="1" x14ac:dyDescent="0.2">
      <c r="A1174" s="162" t="str">
        <f>"FY"&amp;(YEAR(Table4_1[[#This Row],[Date]])-1)&amp;"/"&amp;(YEAR(Table4_1[[#This Row],[Date]])-2000)</f>
        <v>FY2022/23</v>
      </c>
      <c r="B1174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4" s="162" t="str">
        <f>Table4_1[[#This Row],[Licensee]]&amp;" "&amp;Table4_1[[#This Row],[Licence]]</f>
        <v>Horizon Power EIRL2</v>
      </c>
      <c r="D1174" s="162" t="str">
        <f t="shared" si="18"/>
        <v>FY2022/23_NQR16bi_Horizon Power EIRL2</v>
      </c>
      <c r="E1174" s="164">
        <f>IF(ISNUMBER(Table4_1[[#This Row],[Value]]),Table4_1[[#This Row],[Value]],IF(ISNUMBER(Table4_1[[#This Row],[$ Value]]),Table4_1[[#This Row],[$ Value]],Table4_1[[#This Row],[% Value]]))</f>
        <v>0</v>
      </c>
      <c r="G1174" s="238">
        <v>45107</v>
      </c>
      <c r="H1174">
        <v>4</v>
      </c>
      <c r="I1174" t="s">
        <v>188</v>
      </c>
      <c r="J1174" t="s">
        <v>195</v>
      </c>
      <c r="K1174" t="s">
        <v>299</v>
      </c>
      <c r="L1174" t="s">
        <v>420</v>
      </c>
      <c r="M1174" t="s">
        <v>416</v>
      </c>
      <c r="N1174" t="s">
        <v>418</v>
      </c>
      <c r="O1174" t="s">
        <v>71</v>
      </c>
      <c r="P1174"/>
      <c r="Q1174"/>
      <c r="R1174"/>
      <c r="S1174" t="s">
        <v>929</v>
      </c>
    </row>
    <row r="1175" spans="1:19" hidden="1" x14ac:dyDescent="0.2">
      <c r="A1175" s="162" t="str">
        <f>"FY"&amp;(YEAR(Table4_1[[#This Row],[Date]])-1)&amp;"/"&amp;(YEAR(Table4_1[[#This Row],[Date]])-2000)</f>
        <v>FY2023/24</v>
      </c>
      <c r="B1175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5" s="162" t="str">
        <f>Table4_1[[#This Row],[Licensee]]&amp;" "&amp;Table4_1[[#This Row],[Licence]]</f>
        <v>Horizon Power EIRL2</v>
      </c>
      <c r="D1175" s="162" t="str">
        <f t="shared" si="18"/>
        <v>FY2023/24_NQR16bi_Horizon Power EIRL2</v>
      </c>
      <c r="E1175" s="164">
        <f>IF(ISNUMBER(Table4_1[[#This Row],[Value]]),Table4_1[[#This Row],[Value]],IF(ISNUMBER(Table4_1[[#This Row],[$ Value]]),Table4_1[[#This Row],[$ Value]],Table4_1[[#This Row],[% Value]]))</f>
        <v>0</v>
      </c>
      <c r="G1175" s="238">
        <v>45473</v>
      </c>
      <c r="H1175">
        <v>4</v>
      </c>
      <c r="I1175" t="s">
        <v>188</v>
      </c>
      <c r="J1175" t="s">
        <v>195</v>
      </c>
      <c r="K1175" t="s">
        <v>299</v>
      </c>
      <c r="L1175" t="s">
        <v>420</v>
      </c>
      <c r="M1175" t="s">
        <v>416</v>
      </c>
      <c r="N1175" t="s">
        <v>418</v>
      </c>
      <c r="O1175" t="s">
        <v>71</v>
      </c>
      <c r="P1175"/>
      <c r="Q1175"/>
      <c r="R1175"/>
      <c r="S1175" t="s">
        <v>929</v>
      </c>
    </row>
    <row r="1176" spans="1:19" x14ac:dyDescent="0.2">
      <c r="A1176" s="162" t="str">
        <f>"FY"&amp;(YEAR(Table4_1[[#This Row],[Date]])-1)&amp;"/"&amp;(YEAR(Table4_1[[#This Row],[Date]])-2000)</f>
        <v>FY2024/25</v>
      </c>
      <c r="B1176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1176" s="162" t="str">
        <f>Table4_1[[#This Row],[Licensee]]&amp;" "&amp;Table4_1[[#This Row],[Licence]]</f>
        <v>Horizon Power EIRL2</v>
      </c>
      <c r="D1176" s="162" t="str">
        <f t="shared" si="18"/>
        <v>FY2024/25_NQR16bi_Horizon Power EIRL2</v>
      </c>
      <c r="E1176" s="164">
        <f>IF(ISNUMBER(Table4_1[[#This Row],[Value]]),Table4_1[[#This Row],[Value]],IF(ISNUMBER(Table4_1[[#This Row],[$ Value]]),Table4_1[[#This Row],[$ Value]],Table4_1[[#This Row],[% Value]]))</f>
        <v>0</v>
      </c>
      <c r="G1176" s="238">
        <v>45838</v>
      </c>
      <c r="H1176">
        <v>4</v>
      </c>
      <c r="I1176" t="s">
        <v>188</v>
      </c>
      <c r="J1176" t="s">
        <v>195</v>
      </c>
      <c r="K1176" t="s">
        <v>299</v>
      </c>
      <c r="L1176" t="s">
        <v>420</v>
      </c>
      <c r="M1176" t="s">
        <v>416</v>
      </c>
      <c r="N1176" t="s">
        <v>418</v>
      </c>
      <c r="O1176" t="s">
        <v>71</v>
      </c>
      <c r="P1176"/>
      <c r="Q1176"/>
      <c r="R1176"/>
      <c r="S1176" t="s">
        <v>929</v>
      </c>
    </row>
    <row r="1177" spans="1:19" hidden="1" x14ac:dyDescent="0.2">
      <c r="A1177" s="162" t="str">
        <f>"FY"&amp;(YEAR(Table4_1[[#This Row],[Date]])-1)&amp;"/"&amp;(YEAR(Table4_1[[#This Row],[Date]])-2000)</f>
        <v>FY2013/14</v>
      </c>
      <c r="B1177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77" s="162" t="str">
        <f>Table4_1[[#This Row],[Licensee]]&amp;" "&amp;Table4_1[[#This Row],[Licence]]</f>
        <v>Horizon Power EIRL2</v>
      </c>
      <c r="D1177" s="162" t="str">
        <f t="shared" si="18"/>
        <v>FY2013/14_NQR16bii_Horizon Power EIRL2</v>
      </c>
      <c r="E1177" s="164">
        <f>IF(ISNUMBER(Table4_1[[#This Row],[Value]]),Table4_1[[#This Row],[Value]],IF(ISNUMBER(Table4_1[[#This Row],[$ Value]]),Table4_1[[#This Row],[$ Value]],Table4_1[[#This Row],[% Value]]))</f>
        <v>701</v>
      </c>
      <c r="G1177" s="238">
        <v>41820</v>
      </c>
      <c r="H1177">
        <v>4</v>
      </c>
      <c r="I1177" t="s">
        <v>188</v>
      </c>
      <c r="J1177" t="s">
        <v>195</v>
      </c>
      <c r="K1177" t="s">
        <v>299</v>
      </c>
      <c r="L1177" t="s">
        <v>420</v>
      </c>
      <c r="M1177" t="s">
        <v>520</v>
      </c>
      <c r="N1177" t="s">
        <v>418</v>
      </c>
      <c r="O1177" t="s">
        <v>71</v>
      </c>
      <c r="P1177">
        <v>701</v>
      </c>
      <c r="Q1177"/>
      <c r="R1177"/>
      <c r="S1177" t="s">
        <v>929</v>
      </c>
    </row>
    <row r="1178" spans="1:19" hidden="1" x14ac:dyDescent="0.2">
      <c r="A1178" s="162" t="str">
        <f>"FY"&amp;(YEAR(Table4_1[[#This Row],[Date]])-1)&amp;"/"&amp;(YEAR(Table4_1[[#This Row],[Date]])-2000)</f>
        <v>FY2014/15</v>
      </c>
      <c r="B1178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78" s="162" t="str">
        <f>Table4_1[[#This Row],[Licensee]]&amp;" "&amp;Table4_1[[#This Row],[Licence]]</f>
        <v>Horizon Power EIRL2</v>
      </c>
      <c r="D1178" s="162" t="str">
        <f t="shared" si="18"/>
        <v>FY2014/15_NQR16bii_Horizon Power EIRL2</v>
      </c>
      <c r="E1178" s="164">
        <f>IF(ISNUMBER(Table4_1[[#This Row],[Value]]),Table4_1[[#This Row],[Value]],IF(ISNUMBER(Table4_1[[#This Row],[$ Value]]),Table4_1[[#This Row],[$ Value]],Table4_1[[#This Row],[% Value]]))</f>
        <v>767</v>
      </c>
      <c r="G1178" s="238">
        <v>42185</v>
      </c>
      <c r="H1178">
        <v>4</v>
      </c>
      <c r="I1178" t="s">
        <v>188</v>
      </c>
      <c r="J1178" t="s">
        <v>195</v>
      </c>
      <c r="K1178" t="s">
        <v>299</v>
      </c>
      <c r="L1178" t="s">
        <v>420</v>
      </c>
      <c r="M1178" t="s">
        <v>520</v>
      </c>
      <c r="N1178" t="s">
        <v>418</v>
      </c>
      <c r="O1178" t="s">
        <v>71</v>
      </c>
      <c r="P1178">
        <v>767</v>
      </c>
      <c r="Q1178"/>
      <c r="R1178"/>
      <c r="S1178" t="s">
        <v>929</v>
      </c>
    </row>
    <row r="1179" spans="1:19" hidden="1" x14ac:dyDescent="0.2">
      <c r="A1179" s="162" t="str">
        <f>"FY"&amp;(YEAR(Table4_1[[#This Row],[Date]])-1)&amp;"/"&amp;(YEAR(Table4_1[[#This Row],[Date]])-2000)</f>
        <v>FY2015/16</v>
      </c>
      <c r="B1179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79" s="162" t="str">
        <f>Table4_1[[#This Row],[Licensee]]&amp;" "&amp;Table4_1[[#This Row],[Licence]]</f>
        <v>Horizon Power EIRL2</v>
      </c>
      <c r="D1179" s="162" t="str">
        <f t="shared" si="18"/>
        <v>FY2015/16_NQR16bii_Horizon Power EIRL2</v>
      </c>
      <c r="E1179" s="164">
        <f>IF(ISNUMBER(Table4_1[[#This Row],[Value]]),Table4_1[[#This Row],[Value]],IF(ISNUMBER(Table4_1[[#This Row],[$ Value]]),Table4_1[[#This Row],[$ Value]],Table4_1[[#This Row],[% Value]]))</f>
        <v>786</v>
      </c>
      <c r="G1179" s="238">
        <v>42551</v>
      </c>
      <c r="H1179">
        <v>4</v>
      </c>
      <c r="I1179" t="s">
        <v>188</v>
      </c>
      <c r="J1179" t="s">
        <v>195</v>
      </c>
      <c r="K1179" t="s">
        <v>299</v>
      </c>
      <c r="L1179" t="s">
        <v>420</v>
      </c>
      <c r="M1179" t="s">
        <v>520</v>
      </c>
      <c r="N1179" t="s">
        <v>418</v>
      </c>
      <c r="O1179" t="s">
        <v>71</v>
      </c>
      <c r="P1179">
        <v>786</v>
      </c>
      <c r="Q1179"/>
      <c r="R1179"/>
      <c r="S1179" t="s">
        <v>929</v>
      </c>
    </row>
    <row r="1180" spans="1:19" hidden="1" x14ac:dyDescent="0.2">
      <c r="A1180" s="162" t="str">
        <f>"FY"&amp;(YEAR(Table4_1[[#This Row],[Date]])-1)&amp;"/"&amp;(YEAR(Table4_1[[#This Row],[Date]])-2000)</f>
        <v>FY2016/17</v>
      </c>
      <c r="B1180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0" s="162" t="str">
        <f>Table4_1[[#This Row],[Licensee]]&amp;" "&amp;Table4_1[[#This Row],[Licence]]</f>
        <v>Horizon Power EIRL2</v>
      </c>
      <c r="D1180" s="162" t="str">
        <f t="shared" si="18"/>
        <v>FY2016/17_NQR16bii_Horizon Power EIRL2</v>
      </c>
      <c r="E1180" s="164">
        <f>IF(ISNUMBER(Table4_1[[#This Row],[Value]]),Table4_1[[#This Row],[Value]],IF(ISNUMBER(Table4_1[[#This Row],[$ Value]]),Table4_1[[#This Row],[$ Value]],Table4_1[[#This Row],[% Value]]))</f>
        <v>801</v>
      </c>
      <c r="G1180" s="238">
        <v>42916</v>
      </c>
      <c r="H1180">
        <v>4</v>
      </c>
      <c r="I1180" t="s">
        <v>188</v>
      </c>
      <c r="J1180" t="s">
        <v>195</v>
      </c>
      <c r="K1180" t="s">
        <v>299</v>
      </c>
      <c r="L1180" t="s">
        <v>420</v>
      </c>
      <c r="M1180" t="s">
        <v>520</v>
      </c>
      <c r="N1180" t="s">
        <v>418</v>
      </c>
      <c r="O1180" t="s">
        <v>71</v>
      </c>
      <c r="P1180">
        <v>801</v>
      </c>
      <c r="Q1180"/>
      <c r="R1180"/>
      <c r="S1180" t="s">
        <v>929</v>
      </c>
    </row>
    <row r="1181" spans="1:19" hidden="1" x14ac:dyDescent="0.2">
      <c r="A1181" s="162" t="str">
        <f>"FY"&amp;(YEAR(Table4_1[[#This Row],[Date]])-1)&amp;"/"&amp;(YEAR(Table4_1[[#This Row],[Date]])-2000)</f>
        <v>FY2017/18</v>
      </c>
      <c r="B1181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1" s="162" t="str">
        <f>Table4_1[[#This Row],[Licensee]]&amp;" "&amp;Table4_1[[#This Row],[Licence]]</f>
        <v>Horizon Power EIRL2</v>
      </c>
      <c r="D1181" s="162" t="str">
        <f t="shared" si="18"/>
        <v>FY2017/18_NQR16bii_Horizon Power EIRL2</v>
      </c>
      <c r="E1181" s="164">
        <f>IF(ISNUMBER(Table4_1[[#This Row],[Value]]),Table4_1[[#This Row],[Value]],IF(ISNUMBER(Table4_1[[#This Row],[$ Value]]),Table4_1[[#This Row],[$ Value]],Table4_1[[#This Row],[% Value]]))</f>
        <v>809</v>
      </c>
      <c r="G1181" s="238">
        <v>43281</v>
      </c>
      <c r="H1181">
        <v>4</v>
      </c>
      <c r="I1181" t="s">
        <v>188</v>
      </c>
      <c r="J1181" t="s">
        <v>195</v>
      </c>
      <c r="K1181" t="s">
        <v>299</v>
      </c>
      <c r="L1181" t="s">
        <v>420</v>
      </c>
      <c r="M1181" t="s">
        <v>520</v>
      </c>
      <c r="N1181" t="s">
        <v>418</v>
      </c>
      <c r="O1181" t="s">
        <v>71</v>
      </c>
      <c r="P1181">
        <v>809</v>
      </c>
      <c r="Q1181"/>
      <c r="R1181"/>
      <c r="S1181" t="s">
        <v>929</v>
      </c>
    </row>
    <row r="1182" spans="1:19" hidden="1" x14ac:dyDescent="0.2">
      <c r="A1182" s="162" t="str">
        <f>"FY"&amp;(YEAR(Table4_1[[#This Row],[Date]])-1)&amp;"/"&amp;(YEAR(Table4_1[[#This Row],[Date]])-2000)</f>
        <v>FY2018/19</v>
      </c>
      <c r="B1182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2" s="162" t="str">
        <f>Table4_1[[#This Row],[Licensee]]&amp;" "&amp;Table4_1[[#This Row],[Licence]]</f>
        <v>Horizon Power EIRL2</v>
      </c>
      <c r="D1182" s="162" t="str">
        <f t="shared" si="18"/>
        <v>FY2018/19_NQR16bii_Horizon Power EIRL2</v>
      </c>
      <c r="E1182" s="164">
        <f>IF(ISNUMBER(Table4_1[[#This Row],[Value]]),Table4_1[[#This Row],[Value]],IF(ISNUMBER(Table4_1[[#This Row],[$ Value]]),Table4_1[[#This Row],[$ Value]],Table4_1[[#This Row],[% Value]]))</f>
        <v>802</v>
      </c>
      <c r="G1182" s="238">
        <v>43646</v>
      </c>
      <c r="H1182">
        <v>4</v>
      </c>
      <c r="I1182" t="s">
        <v>188</v>
      </c>
      <c r="J1182" t="s">
        <v>195</v>
      </c>
      <c r="K1182" t="s">
        <v>299</v>
      </c>
      <c r="L1182" t="s">
        <v>420</v>
      </c>
      <c r="M1182" t="s">
        <v>520</v>
      </c>
      <c r="N1182" t="s">
        <v>418</v>
      </c>
      <c r="O1182" t="s">
        <v>71</v>
      </c>
      <c r="P1182">
        <v>802</v>
      </c>
      <c r="Q1182"/>
      <c r="R1182"/>
      <c r="S1182" t="s">
        <v>929</v>
      </c>
    </row>
    <row r="1183" spans="1:19" hidden="1" x14ac:dyDescent="0.2">
      <c r="A1183" s="162" t="str">
        <f>"FY"&amp;(YEAR(Table4_1[[#This Row],[Date]])-1)&amp;"/"&amp;(YEAR(Table4_1[[#This Row],[Date]])-2000)</f>
        <v>FY2019/20</v>
      </c>
      <c r="B1183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3" s="162" t="str">
        <f>Table4_1[[#This Row],[Licensee]]&amp;" "&amp;Table4_1[[#This Row],[Licence]]</f>
        <v>Horizon Power EIRL2</v>
      </c>
      <c r="D1183" s="162" t="str">
        <f t="shared" si="18"/>
        <v>FY2019/20_NQR16bii_Horizon Power EIRL2</v>
      </c>
      <c r="E1183" s="164">
        <f>IF(ISNUMBER(Table4_1[[#This Row],[Value]]),Table4_1[[#This Row],[Value]],IF(ISNUMBER(Table4_1[[#This Row],[$ Value]]),Table4_1[[#This Row],[$ Value]],Table4_1[[#This Row],[% Value]]))</f>
        <v>801</v>
      </c>
      <c r="G1183" s="238">
        <v>44012</v>
      </c>
      <c r="H1183">
        <v>4</v>
      </c>
      <c r="I1183" t="s">
        <v>188</v>
      </c>
      <c r="J1183" t="s">
        <v>195</v>
      </c>
      <c r="K1183" t="s">
        <v>299</v>
      </c>
      <c r="L1183" t="s">
        <v>420</v>
      </c>
      <c r="M1183" t="s">
        <v>520</v>
      </c>
      <c r="N1183" t="s">
        <v>418</v>
      </c>
      <c r="O1183" t="s">
        <v>71</v>
      </c>
      <c r="P1183">
        <v>801</v>
      </c>
      <c r="Q1183"/>
      <c r="R1183"/>
      <c r="S1183" t="s">
        <v>929</v>
      </c>
    </row>
    <row r="1184" spans="1:19" hidden="1" x14ac:dyDescent="0.2">
      <c r="A1184" s="162" t="str">
        <f>"FY"&amp;(YEAR(Table4_1[[#This Row],[Date]])-1)&amp;"/"&amp;(YEAR(Table4_1[[#This Row],[Date]])-2000)</f>
        <v>FY2020/21</v>
      </c>
      <c r="B1184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4" s="162" t="str">
        <f>Table4_1[[#This Row],[Licensee]]&amp;" "&amp;Table4_1[[#This Row],[Licence]]</f>
        <v>Horizon Power EIRL2</v>
      </c>
      <c r="D1184" s="162" t="str">
        <f t="shared" si="18"/>
        <v>FY2020/21_NQR16bii_Horizon Power EIRL2</v>
      </c>
      <c r="E1184" s="164">
        <f>IF(ISNUMBER(Table4_1[[#This Row],[Value]]),Table4_1[[#This Row],[Value]],IF(ISNUMBER(Table4_1[[#This Row],[$ Value]]),Table4_1[[#This Row],[$ Value]],Table4_1[[#This Row],[% Value]]))</f>
        <v>802</v>
      </c>
      <c r="G1184" s="238">
        <v>44377</v>
      </c>
      <c r="H1184">
        <v>4</v>
      </c>
      <c r="I1184" t="s">
        <v>188</v>
      </c>
      <c r="J1184" t="s">
        <v>195</v>
      </c>
      <c r="K1184" t="s">
        <v>299</v>
      </c>
      <c r="L1184" t="s">
        <v>420</v>
      </c>
      <c r="M1184" t="s">
        <v>520</v>
      </c>
      <c r="N1184" t="s">
        <v>418</v>
      </c>
      <c r="O1184" t="s">
        <v>71</v>
      </c>
      <c r="P1184">
        <v>802</v>
      </c>
      <c r="Q1184"/>
      <c r="R1184"/>
      <c r="S1184" t="s">
        <v>929</v>
      </c>
    </row>
    <row r="1185" spans="1:19" hidden="1" x14ac:dyDescent="0.2">
      <c r="A1185" s="162" t="str">
        <f>"FY"&amp;(YEAR(Table4_1[[#This Row],[Date]])-1)&amp;"/"&amp;(YEAR(Table4_1[[#This Row],[Date]])-2000)</f>
        <v>FY2021/22</v>
      </c>
      <c r="B1185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5" s="162" t="str">
        <f>Table4_1[[#This Row],[Licensee]]&amp;" "&amp;Table4_1[[#This Row],[Licence]]</f>
        <v>Horizon Power EIRL2</v>
      </c>
      <c r="D1185" s="162" t="str">
        <f t="shared" si="18"/>
        <v>FY2021/22_NQR16bii_Horizon Power EIRL2</v>
      </c>
      <c r="E1185" s="164">
        <f>IF(ISNUMBER(Table4_1[[#This Row],[Value]]),Table4_1[[#This Row],[Value]],IF(ISNUMBER(Table4_1[[#This Row],[$ Value]]),Table4_1[[#This Row],[$ Value]],Table4_1[[#This Row],[% Value]]))</f>
        <v>802</v>
      </c>
      <c r="G1185" s="238">
        <v>44742</v>
      </c>
      <c r="H1185">
        <v>4</v>
      </c>
      <c r="I1185" t="s">
        <v>188</v>
      </c>
      <c r="J1185" t="s">
        <v>195</v>
      </c>
      <c r="K1185" t="s">
        <v>299</v>
      </c>
      <c r="L1185" t="s">
        <v>420</v>
      </c>
      <c r="M1185" t="s">
        <v>520</v>
      </c>
      <c r="N1185" t="s">
        <v>418</v>
      </c>
      <c r="O1185" t="s">
        <v>71</v>
      </c>
      <c r="P1185">
        <v>802</v>
      </c>
      <c r="Q1185"/>
      <c r="R1185"/>
      <c r="S1185" t="s">
        <v>929</v>
      </c>
    </row>
    <row r="1186" spans="1:19" hidden="1" x14ac:dyDescent="0.2">
      <c r="A1186" s="162" t="str">
        <f>"FY"&amp;(YEAR(Table4_1[[#This Row],[Date]])-1)&amp;"/"&amp;(YEAR(Table4_1[[#This Row],[Date]])-2000)</f>
        <v>FY2022/23</v>
      </c>
      <c r="B1186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6" s="162" t="str">
        <f>Table4_1[[#This Row],[Licensee]]&amp;" "&amp;Table4_1[[#This Row],[Licence]]</f>
        <v>Horizon Power EIRL2</v>
      </c>
      <c r="D1186" s="162" t="str">
        <f t="shared" si="18"/>
        <v>FY2022/23_NQR16bii_Horizon Power EIRL2</v>
      </c>
      <c r="E1186" s="164">
        <f>IF(ISNUMBER(Table4_1[[#This Row],[Value]]),Table4_1[[#This Row],[Value]],IF(ISNUMBER(Table4_1[[#This Row],[$ Value]]),Table4_1[[#This Row],[$ Value]],Table4_1[[#This Row],[% Value]]))</f>
        <v>844</v>
      </c>
      <c r="G1186" s="238">
        <v>45107</v>
      </c>
      <c r="H1186">
        <v>4</v>
      </c>
      <c r="I1186" t="s">
        <v>188</v>
      </c>
      <c r="J1186" t="s">
        <v>195</v>
      </c>
      <c r="K1186" t="s">
        <v>299</v>
      </c>
      <c r="L1186" t="s">
        <v>420</v>
      </c>
      <c r="M1186" t="s">
        <v>520</v>
      </c>
      <c r="N1186" t="s">
        <v>418</v>
      </c>
      <c r="O1186" t="s">
        <v>71</v>
      </c>
      <c r="P1186">
        <v>844</v>
      </c>
      <c r="Q1186"/>
      <c r="R1186"/>
      <c r="S1186" t="s">
        <v>929</v>
      </c>
    </row>
    <row r="1187" spans="1:19" hidden="1" x14ac:dyDescent="0.2">
      <c r="A1187" s="162" t="str">
        <f>"FY"&amp;(YEAR(Table4_1[[#This Row],[Date]])-1)&amp;"/"&amp;(YEAR(Table4_1[[#This Row],[Date]])-2000)</f>
        <v>FY2023/24</v>
      </c>
      <c r="B1187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7" s="162" t="str">
        <f>Table4_1[[#This Row],[Licensee]]&amp;" "&amp;Table4_1[[#This Row],[Licence]]</f>
        <v>Horizon Power EIRL2</v>
      </c>
      <c r="D1187" s="162" t="str">
        <f t="shared" si="18"/>
        <v>FY2023/24_NQR16bii_Horizon Power EIRL2</v>
      </c>
      <c r="E1187" s="164">
        <f>IF(ISNUMBER(Table4_1[[#This Row],[Value]]),Table4_1[[#This Row],[Value]],IF(ISNUMBER(Table4_1[[#This Row],[$ Value]]),Table4_1[[#This Row],[$ Value]],Table4_1[[#This Row],[% Value]]))</f>
        <v>862.73</v>
      </c>
      <c r="G1187" s="238">
        <v>45473</v>
      </c>
      <c r="H1187">
        <v>4</v>
      </c>
      <c r="I1187" t="s">
        <v>188</v>
      </c>
      <c r="J1187" t="s">
        <v>195</v>
      </c>
      <c r="K1187" t="s">
        <v>299</v>
      </c>
      <c r="L1187" t="s">
        <v>420</v>
      </c>
      <c r="M1187" t="s">
        <v>520</v>
      </c>
      <c r="N1187" t="s">
        <v>418</v>
      </c>
      <c r="O1187" t="s">
        <v>71</v>
      </c>
      <c r="P1187">
        <v>862.73</v>
      </c>
      <c r="Q1187"/>
      <c r="R1187"/>
      <c r="S1187" t="s">
        <v>929</v>
      </c>
    </row>
    <row r="1188" spans="1:19" x14ac:dyDescent="0.2">
      <c r="A1188" s="162" t="str">
        <f>"FY"&amp;(YEAR(Table4_1[[#This Row],[Date]])-1)&amp;"/"&amp;(YEAR(Table4_1[[#This Row],[Date]])-2000)</f>
        <v>FY2024/25</v>
      </c>
      <c r="B1188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1188" s="162" t="str">
        <f>Table4_1[[#This Row],[Licensee]]&amp;" "&amp;Table4_1[[#This Row],[Licence]]</f>
        <v>Horizon Power EIRL2</v>
      </c>
      <c r="D1188" s="162" t="str">
        <f t="shared" si="18"/>
        <v>FY2024/25_NQR16bii_Horizon Power EIRL2</v>
      </c>
      <c r="E1188" s="164">
        <f>IF(ISNUMBER(Table4_1[[#This Row],[Value]]),Table4_1[[#This Row],[Value]],IF(ISNUMBER(Table4_1[[#This Row],[$ Value]]),Table4_1[[#This Row],[$ Value]],Table4_1[[#This Row],[% Value]]))</f>
        <v>868.64959999999996</v>
      </c>
      <c r="G1188" s="238">
        <v>45838</v>
      </c>
      <c r="H1188">
        <v>4</v>
      </c>
      <c r="I1188" t="s">
        <v>188</v>
      </c>
      <c r="J1188" t="s">
        <v>195</v>
      </c>
      <c r="K1188" t="s">
        <v>299</v>
      </c>
      <c r="L1188" t="s">
        <v>420</v>
      </c>
      <c r="M1188" t="s">
        <v>520</v>
      </c>
      <c r="N1188" t="s">
        <v>418</v>
      </c>
      <c r="O1188" t="s">
        <v>71</v>
      </c>
      <c r="P1188">
        <v>868.64959999999996</v>
      </c>
      <c r="Q1188"/>
      <c r="R1188"/>
      <c r="S1188" t="s">
        <v>929</v>
      </c>
    </row>
    <row r="1189" spans="1:19" hidden="1" x14ac:dyDescent="0.2">
      <c r="A1189" s="162" t="str">
        <f>"FY"&amp;(YEAR(Table4_1[[#This Row],[Date]])-1)&amp;"/"&amp;(YEAR(Table4_1[[#This Row],[Date]])-2000)</f>
        <v>FY2013/14</v>
      </c>
      <c r="B1189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89" s="162" t="str">
        <f>Table4_1[[#This Row],[Licensee]]&amp;" "&amp;Table4_1[[#This Row],[Licence]]</f>
        <v>Horizon Power EIRL2</v>
      </c>
      <c r="D1189" s="162" t="str">
        <f t="shared" si="18"/>
        <v>FY2013/14_NQR17_Horizon Power EIRL2</v>
      </c>
      <c r="E1189" s="164">
        <f>IF(ISNUMBER(Table4_1[[#This Row],[Value]]),Table4_1[[#This Row],[Value]],IF(ISNUMBER(Table4_1[[#This Row],[$ Value]]),Table4_1[[#This Row],[$ Value]],Table4_1[[#This Row],[% Value]]))</f>
        <v>0</v>
      </c>
      <c r="G1189" s="238">
        <v>41820</v>
      </c>
      <c r="H1189">
        <v>4</v>
      </c>
      <c r="I1189" t="s">
        <v>188</v>
      </c>
      <c r="J1189" t="s">
        <v>195</v>
      </c>
      <c r="K1189" t="s">
        <v>299</v>
      </c>
      <c r="L1189" t="s">
        <v>375</v>
      </c>
      <c r="M1189" t="s">
        <v>74</v>
      </c>
      <c r="N1189" t="s">
        <v>393</v>
      </c>
      <c r="O1189" t="s">
        <v>190</v>
      </c>
      <c r="P1189"/>
      <c r="Q1189"/>
      <c r="R1189"/>
      <c r="S1189" t="s">
        <v>929</v>
      </c>
    </row>
    <row r="1190" spans="1:19" hidden="1" x14ac:dyDescent="0.2">
      <c r="A1190" s="162" t="str">
        <f>"FY"&amp;(YEAR(Table4_1[[#This Row],[Date]])-1)&amp;"/"&amp;(YEAR(Table4_1[[#This Row],[Date]])-2000)</f>
        <v>FY2014/15</v>
      </c>
      <c r="B1190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0" s="162" t="str">
        <f>Table4_1[[#This Row],[Licensee]]&amp;" "&amp;Table4_1[[#This Row],[Licence]]</f>
        <v>Horizon Power EIRL2</v>
      </c>
      <c r="D1190" s="162" t="str">
        <f t="shared" si="18"/>
        <v>FY2014/15_NQR17_Horizon Power EIRL2</v>
      </c>
      <c r="E1190" s="164">
        <f>IF(ISNUMBER(Table4_1[[#This Row],[Value]]),Table4_1[[#This Row],[Value]],IF(ISNUMBER(Table4_1[[#This Row],[$ Value]]),Table4_1[[#This Row],[$ Value]],Table4_1[[#This Row],[% Value]]))</f>
        <v>0</v>
      </c>
      <c r="G1190" s="238">
        <v>42185</v>
      </c>
      <c r="H1190">
        <v>4</v>
      </c>
      <c r="I1190" t="s">
        <v>188</v>
      </c>
      <c r="J1190" t="s">
        <v>195</v>
      </c>
      <c r="K1190" t="s">
        <v>299</v>
      </c>
      <c r="L1190" t="s">
        <v>375</v>
      </c>
      <c r="M1190" t="s">
        <v>74</v>
      </c>
      <c r="N1190" t="s">
        <v>393</v>
      </c>
      <c r="O1190" t="s">
        <v>190</v>
      </c>
      <c r="P1190"/>
      <c r="Q1190"/>
      <c r="R1190"/>
      <c r="S1190" t="s">
        <v>929</v>
      </c>
    </row>
    <row r="1191" spans="1:19" hidden="1" x14ac:dyDescent="0.2">
      <c r="A1191" s="162" t="str">
        <f>"FY"&amp;(YEAR(Table4_1[[#This Row],[Date]])-1)&amp;"/"&amp;(YEAR(Table4_1[[#This Row],[Date]])-2000)</f>
        <v>FY2015/16</v>
      </c>
      <c r="B1191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1" s="162" t="str">
        <f>Table4_1[[#This Row],[Licensee]]&amp;" "&amp;Table4_1[[#This Row],[Licence]]</f>
        <v>Horizon Power EIRL2</v>
      </c>
      <c r="D1191" s="162" t="str">
        <f t="shared" si="18"/>
        <v>FY2015/16_NQR17_Horizon Power EIRL2</v>
      </c>
      <c r="E1191" s="164">
        <f>IF(ISNUMBER(Table4_1[[#This Row],[Value]]),Table4_1[[#This Row],[Value]],IF(ISNUMBER(Table4_1[[#This Row],[$ Value]]),Table4_1[[#This Row],[$ Value]],Table4_1[[#This Row],[% Value]]))</f>
        <v>0</v>
      </c>
      <c r="G1191" s="238">
        <v>42551</v>
      </c>
      <c r="H1191">
        <v>4</v>
      </c>
      <c r="I1191" t="s">
        <v>188</v>
      </c>
      <c r="J1191" t="s">
        <v>195</v>
      </c>
      <c r="K1191" t="s">
        <v>299</v>
      </c>
      <c r="L1191" t="s">
        <v>375</v>
      </c>
      <c r="M1191" t="s">
        <v>74</v>
      </c>
      <c r="N1191" t="s">
        <v>393</v>
      </c>
      <c r="O1191" t="s">
        <v>190</v>
      </c>
      <c r="P1191"/>
      <c r="Q1191"/>
      <c r="R1191"/>
      <c r="S1191" t="s">
        <v>929</v>
      </c>
    </row>
    <row r="1192" spans="1:19" hidden="1" x14ac:dyDescent="0.2">
      <c r="A1192" s="162" t="str">
        <f>"FY"&amp;(YEAR(Table4_1[[#This Row],[Date]])-1)&amp;"/"&amp;(YEAR(Table4_1[[#This Row],[Date]])-2000)</f>
        <v>FY2016/17</v>
      </c>
      <c r="B1192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2" s="162" t="str">
        <f>Table4_1[[#This Row],[Licensee]]&amp;" "&amp;Table4_1[[#This Row],[Licence]]</f>
        <v>Horizon Power EIRL2</v>
      </c>
      <c r="D1192" s="162" t="str">
        <f t="shared" si="18"/>
        <v>FY2016/17_NQR17_Horizon Power EIRL2</v>
      </c>
      <c r="E1192" s="164">
        <f>IF(ISNUMBER(Table4_1[[#This Row],[Value]]),Table4_1[[#This Row],[Value]],IF(ISNUMBER(Table4_1[[#This Row],[$ Value]]),Table4_1[[#This Row],[$ Value]],Table4_1[[#This Row],[% Value]]))</f>
        <v>0</v>
      </c>
      <c r="G1192" s="238">
        <v>42916</v>
      </c>
      <c r="H1192">
        <v>4</v>
      </c>
      <c r="I1192" t="s">
        <v>188</v>
      </c>
      <c r="J1192" t="s">
        <v>195</v>
      </c>
      <c r="K1192" t="s">
        <v>299</v>
      </c>
      <c r="L1192" t="s">
        <v>375</v>
      </c>
      <c r="M1192" t="s">
        <v>74</v>
      </c>
      <c r="N1192" t="s">
        <v>393</v>
      </c>
      <c r="O1192" t="s">
        <v>190</v>
      </c>
      <c r="P1192"/>
      <c r="Q1192"/>
      <c r="R1192"/>
      <c r="S1192" t="s">
        <v>929</v>
      </c>
    </row>
    <row r="1193" spans="1:19" hidden="1" x14ac:dyDescent="0.2">
      <c r="A1193" s="162" t="str">
        <f>"FY"&amp;(YEAR(Table4_1[[#This Row],[Date]])-1)&amp;"/"&amp;(YEAR(Table4_1[[#This Row],[Date]])-2000)</f>
        <v>FY2017/18</v>
      </c>
      <c r="B1193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3" s="162" t="str">
        <f>Table4_1[[#This Row],[Licensee]]&amp;" "&amp;Table4_1[[#This Row],[Licence]]</f>
        <v>Horizon Power EIRL2</v>
      </c>
      <c r="D1193" s="162" t="str">
        <f t="shared" si="18"/>
        <v>FY2017/18_NQR17_Horizon Power EIRL2</v>
      </c>
      <c r="E1193" s="164">
        <f>IF(ISNUMBER(Table4_1[[#This Row],[Value]]),Table4_1[[#This Row],[Value]],IF(ISNUMBER(Table4_1[[#This Row],[$ Value]]),Table4_1[[#This Row],[$ Value]],Table4_1[[#This Row],[% Value]]))</f>
        <v>0</v>
      </c>
      <c r="G1193" s="238">
        <v>43281</v>
      </c>
      <c r="H1193">
        <v>4</v>
      </c>
      <c r="I1193" t="s">
        <v>188</v>
      </c>
      <c r="J1193" t="s">
        <v>195</v>
      </c>
      <c r="K1193" t="s">
        <v>299</v>
      </c>
      <c r="L1193" t="s">
        <v>375</v>
      </c>
      <c r="M1193" t="s">
        <v>74</v>
      </c>
      <c r="N1193" t="s">
        <v>393</v>
      </c>
      <c r="O1193" t="s">
        <v>190</v>
      </c>
      <c r="P1193"/>
      <c r="Q1193"/>
      <c r="R1193"/>
      <c r="S1193" t="s">
        <v>929</v>
      </c>
    </row>
    <row r="1194" spans="1:19" hidden="1" x14ac:dyDescent="0.2">
      <c r="A1194" s="162" t="str">
        <f>"FY"&amp;(YEAR(Table4_1[[#This Row],[Date]])-1)&amp;"/"&amp;(YEAR(Table4_1[[#This Row],[Date]])-2000)</f>
        <v>FY2018/19</v>
      </c>
      <c r="B1194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4" s="162" t="str">
        <f>Table4_1[[#This Row],[Licensee]]&amp;" "&amp;Table4_1[[#This Row],[Licence]]</f>
        <v>Horizon Power EIRL2</v>
      </c>
      <c r="D1194" s="162" t="str">
        <f t="shared" si="18"/>
        <v>FY2018/19_NQR17_Horizon Power EIRL2</v>
      </c>
      <c r="E1194" s="164">
        <f>IF(ISNUMBER(Table4_1[[#This Row],[Value]]),Table4_1[[#This Row],[Value]],IF(ISNUMBER(Table4_1[[#This Row],[$ Value]]),Table4_1[[#This Row],[$ Value]],Table4_1[[#This Row],[% Value]]))</f>
        <v>0</v>
      </c>
      <c r="G1194" s="238">
        <v>43646</v>
      </c>
      <c r="H1194">
        <v>4</v>
      </c>
      <c r="I1194" t="s">
        <v>188</v>
      </c>
      <c r="J1194" t="s">
        <v>195</v>
      </c>
      <c r="K1194" t="s">
        <v>299</v>
      </c>
      <c r="L1194" t="s">
        <v>375</v>
      </c>
      <c r="M1194" t="s">
        <v>74</v>
      </c>
      <c r="N1194" t="s">
        <v>393</v>
      </c>
      <c r="O1194" t="s">
        <v>190</v>
      </c>
      <c r="P1194"/>
      <c r="Q1194"/>
      <c r="R1194"/>
      <c r="S1194" t="s">
        <v>929</v>
      </c>
    </row>
    <row r="1195" spans="1:19" hidden="1" x14ac:dyDescent="0.2">
      <c r="A1195" s="162" t="str">
        <f>"FY"&amp;(YEAR(Table4_1[[#This Row],[Date]])-1)&amp;"/"&amp;(YEAR(Table4_1[[#This Row],[Date]])-2000)</f>
        <v>FY2019/20</v>
      </c>
      <c r="B1195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5" s="162" t="str">
        <f>Table4_1[[#This Row],[Licensee]]&amp;" "&amp;Table4_1[[#This Row],[Licence]]</f>
        <v>Horizon Power EIRL2</v>
      </c>
      <c r="D1195" s="162" t="str">
        <f t="shared" si="18"/>
        <v>FY2019/20_NQR17_Horizon Power EIRL2</v>
      </c>
      <c r="E1195" s="164">
        <f>IF(ISNUMBER(Table4_1[[#This Row],[Value]]),Table4_1[[#This Row],[Value]],IF(ISNUMBER(Table4_1[[#This Row],[$ Value]]),Table4_1[[#This Row],[$ Value]],Table4_1[[#This Row],[% Value]]))</f>
        <v>0</v>
      </c>
      <c r="G1195" s="238">
        <v>44012</v>
      </c>
      <c r="H1195">
        <v>4</v>
      </c>
      <c r="I1195" t="s">
        <v>188</v>
      </c>
      <c r="J1195" t="s">
        <v>195</v>
      </c>
      <c r="K1195" t="s">
        <v>299</v>
      </c>
      <c r="L1195" t="s">
        <v>375</v>
      </c>
      <c r="M1195" t="s">
        <v>74</v>
      </c>
      <c r="N1195" t="s">
        <v>393</v>
      </c>
      <c r="O1195" t="s">
        <v>190</v>
      </c>
      <c r="P1195"/>
      <c r="Q1195"/>
      <c r="R1195"/>
      <c r="S1195" t="s">
        <v>929</v>
      </c>
    </row>
    <row r="1196" spans="1:19" hidden="1" x14ac:dyDescent="0.2">
      <c r="A1196" s="162" t="str">
        <f>"FY"&amp;(YEAR(Table4_1[[#This Row],[Date]])-1)&amp;"/"&amp;(YEAR(Table4_1[[#This Row],[Date]])-2000)</f>
        <v>FY2020/21</v>
      </c>
      <c r="B1196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6" s="162" t="str">
        <f>Table4_1[[#This Row],[Licensee]]&amp;" "&amp;Table4_1[[#This Row],[Licence]]</f>
        <v>Horizon Power EIRL2</v>
      </c>
      <c r="D1196" s="162" t="str">
        <f t="shared" si="18"/>
        <v>FY2020/21_NQR17_Horizon Power EIRL2</v>
      </c>
      <c r="E1196" s="164">
        <f>IF(ISNUMBER(Table4_1[[#This Row],[Value]]),Table4_1[[#This Row],[Value]],IF(ISNUMBER(Table4_1[[#This Row],[$ Value]]),Table4_1[[#This Row],[$ Value]],Table4_1[[#This Row],[% Value]]))</f>
        <v>0</v>
      </c>
      <c r="G1196" s="238">
        <v>44377</v>
      </c>
      <c r="H1196">
        <v>4</v>
      </c>
      <c r="I1196" t="s">
        <v>188</v>
      </c>
      <c r="J1196" t="s">
        <v>195</v>
      </c>
      <c r="K1196" t="s">
        <v>299</v>
      </c>
      <c r="L1196" t="s">
        <v>375</v>
      </c>
      <c r="M1196" t="s">
        <v>74</v>
      </c>
      <c r="N1196" t="s">
        <v>393</v>
      </c>
      <c r="O1196" t="s">
        <v>190</v>
      </c>
      <c r="P1196"/>
      <c r="Q1196"/>
      <c r="R1196"/>
      <c r="S1196" t="s">
        <v>929</v>
      </c>
    </row>
    <row r="1197" spans="1:19" hidden="1" x14ac:dyDescent="0.2">
      <c r="A1197" s="162" t="str">
        <f>"FY"&amp;(YEAR(Table4_1[[#This Row],[Date]])-1)&amp;"/"&amp;(YEAR(Table4_1[[#This Row],[Date]])-2000)</f>
        <v>FY2021/22</v>
      </c>
      <c r="B1197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7" s="162" t="str">
        <f>Table4_1[[#This Row],[Licensee]]&amp;" "&amp;Table4_1[[#This Row],[Licence]]</f>
        <v>Horizon Power EIRL2</v>
      </c>
      <c r="D1197" s="162" t="str">
        <f t="shared" si="18"/>
        <v>FY2021/22_NQR17_Horizon Power EIRL2</v>
      </c>
      <c r="E1197" s="164">
        <f>IF(ISNUMBER(Table4_1[[#This Row],[Value]]),Table4_1[[#This Row],[Value]],IF(ISNUMBER(Table4_1[[#This Row],[$ Value]]),Table4_1[[#This Row],[$ Value]],Table4_1[[#This Row],[% Value]]))</f>
        <v>0</v>
      </c>
      <c r="G1197" s="238">
        <v>44742</v>
      </c>
      <c r="H1197">
        <v>4</v>
      </c>
      <c r="I1197" t="s">
        <v>188</v>
      </c>
      <c r="J1197" t="s">
        <v>195</v>
      </c>
      <c r="K1197" t="s">
        <v>299</v>
      </c>
      <c r="L1197" t="s">
        <v>375</v>
      </c>
      <c r="M1197" t="s">
        <v>74</v>
      </c>
      <c r="N1197" t="s">
        <v>393</v>
      </c>
      <c r="O1197" t="s">
        <v>190</v>
      </c>
      <c r="P1197"/>
      <c r="Q1197"/>
      <c r="R1197"/>
      <c r="S1197" t="s">
        <v>929</v>
      </c>
    </row>
    <row r="1198" spans="1:19" hidden="1" x14ac:dyDescent="0.2">
      <c r="A1198" s="162" t="str">
        <f>"FY"&amp;(YEAR(Table4_1[[#This Row],[Date]])-1)&amp;"/"&amp;(YEAR(Table4_1[[#This Row],[Date]])-2000)</f>
        <v>FY2022/23</v>
      </c>
      <c r="B1198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198" s="162" t="str">
        <f>Table4_1[[#This Row],[Licensee]]&amp;" "&amp;Table4_1[[#This Row],[Licence]]</f>
        <v>Horizon Power EIRL2</v>
      </c>
      <c r="D1198" s="162" t="str">
        <f t="shared" si="18"/>
        <v>FY2022/23_NQR17_Horizon Power EIRL2</v>
      </c>
      <c r="E1198" s="164">
        <f>IF(ISNUMBER(Table4_1[[#This Row],[Value]]),Table4_1[[#This Row],[Value]],IF(ISNUMBER(Table4_1[[#This Row],[$ Value]]),Table4_1[[#This Row],[$ Value]],Table4_1[[#This Row],[% Value]]))</f>
        <v>0</v>
      </c>
      <c r="G1198" s="238">
        <v>45107</v>
      </c>
      <c r="H1198">
        <v>4</v>
      </c>
      <c r="I1198" t="s">
        <v>188</v>
      </c>
      <c r="J1198" t="s">
        <v>195</v>
      </c>
      <c r="K1198" t="s">
        <v>299</v>
      </c>
      <c r="L1198" t="s">
        <v>375</v>
      </c>
      <c r="M1198" t="s">
        <v>74</v>
      </c>
      <c r="N1198" t="s">
        <v>393</v>
      </c>
      <c r="O1198" t="s">
        <v>190</v>
      </c>
      <c r="P1198"/>
      <c r="Q1198"/>
      <c r="R1198"/>
      <c r="S1198" t="s">
        <v>929</v>
      </c>
    </row>
    <row r="1199" spans="1:19" hidden="1" x14ac:dyDescent="0.2">
      <c r="A1199" s="162" t="str">
        <f>"FY"&amp;(YEAR(Table4_1[[#This Row],[Date]])-1)&amp;"/"&amp;(YEAR(Table4_1[[#This Row],[Date]])-2000)</f>
        <v>FY2023/24</v>
      </c>
      <c r="B1199" s="162" t="e">
        <f>VLOOKUP(Table4_1[[#This Row],[Energy]]&amp;Table4_1[[#This Row],[Indicator category]]&amp;Table4_1[[#This Row],[Indicator subcategory]]&amp;Table4_1[[#This Row],[Indicator]]&amp;Table4_1[[#This Row],[ID]],newID,2,FALSE)</f>
        <v>#N/A</v>
      </c>
      <c r="C1199" s="162" t="str">
        <f>Table4_1[[#This Row],[Licensee]]&amp;" "&amp;Table4_1[[#This Row],[Licence]]</f>
        <v>Horizon Power EIRL2</v>
      </c>
      <c r="D1199" s="162" t="e">
        <f t="shared" si="18"/>
        <v>#N/A</v>
      </c>
      <c r="E1199" s="164">
        <f>IF(ISNUMBER(Table4_1[[#This Row],[Value]]),Table4_1[[#This Row],[Value]],IF(ISNUMBER(Table4_1[[#This Row],[$ Value]]),Table4_1[[#This Row],[$ Value]],Table4_1[[#This Row],[% Value]]))</f>
        <v>0</v>
      </c>
      <c r="G1199" s="238">
        <v>45473</v>
      </c>
      <c r="H1199">
        <v>4</v>
      </c>
      <c r="I1199" t="s">
        <v>188</v>
      </c>
      <c r="J1199" t="s">
        <v>195</v>
      </c>
      <c r="K1199" t="s">
        <v>299</v>
      </c>
      <c r="L1199" t="s">
        <v>67</v>
      </c>
      <c r="M1199" t="s">
        <v>74</v>
      </c>
      <c r="N1199" t="s">
        <v>393</v>
      </c>
      <c r="O1199" t="s">
        <v>190</v>
      </c>
      <c r="P1199"/>
      <c r="Q1199"/>
      <c r="R1199"/>
      <c r="S1199" t="s">
        <v>929</v>
      </c>
    </row>
    <row r="1200" spans="1:19" x14ac:dyDescent="0.2">
      <c r="A1200" s="162" t="str">
        <f>"FY"&amp;(YEAR(Table4_1[[#This Row],[Date]])-1)&amp;"/"&amp;(YEAR(Table4_1[[#This Row],[Date]])-2000)</f>
        <v>FY2024/25</v>
      </c>
      <c r="B1200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1200" s="162" t="str">
        <f>Table4_1[[#This Row],[Licensee]]&amp;" "&amp;Table4_1[[#This Row],[Licence]]</f>
        <v>Horizon Power EIRL2</v>
      </c>
      <c r="D1200" s="162" t="str">
        <f t="shared" si="18"/>
        <v>FY2024/25_NQR17_Horizon Power EIRL2</v>
      </c>
      <c r="E1200" s="164">
        <f>IF(ISNUMBER(Table4_1[[#This Row],[Value]]),Table4_1[[#This Row],[Value]],IF(ISNUMBER(Table4_1[[#This Row],[$ Value]]),Table4_1[[#This Row],[$ Value]],Table4_1[[#This Row],[% Value]]))</f>
        <v>0</v>
      </c>
      <c r="G1200" s="238">
        <v>45838</v>
      </c>
      <c r="H1200">
        <v>4</v>
      </c>
      <c r="I1200" t="s">
        <v>188</v>
      </c>
      <c r="J1200" t="s">
        <v>195</v>
      </c>
      <c r="K1200" t="s">
        <v>299</v>
      </c>
      <c r="L1200" t="s">
        <v>375</v>
      </c>
      <c r="M1200" t="s">
        <v>74</v>
      </c>
      <c r="N1200" t="s">
        <v>393</v>
      </c>
      <c r="O1200" t="s">
        <v>190</v>
      </c>
      <c r="P1200"/>
      <c r="Q1200"/>
      <c r="R1200"/>
      <c r="S1200" t="s">
        <v>929</v>
      </c>
    </row>
    <row r="1201" spans="1:19" hidden="1" x14ac:dyDescent="0.2">
      <c r="A1201" s="162" t="str">
        <f>"FY"&amp;(YEAR(Table4_1[[#This Row],[Date]])-1)&amp;"/"&amp;(YEAR(Table4_1[[#This Row],[Date]])-2000)</f>
        <v>FY2013/14</v>
      </c>
      <c r="B1201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1" s="162" t="str">
        <f>Table4_1[[#This Row],[Licensee]]&amp;" "&amp;Table4_1[[#This Row],[Licence]]</f>
        <v>Horizon Power EIRL2</v>
      </c>
      <c r="D1201" s="162" t="str">
        <f t="shared" si="18"/>
        <v>FY2013/14_NQR18_Horizon Power EIRL2</v>
      </c>
      <c r="E1201" s="164">
        <f>IF(ISNUMBER(Table4_1[[#This Row],[Value]]),Table4_1[[#This Row],[Value]],IF(ISNUMBER(Table4_1[[#This Row],[$ Value]]),Table4_1[[#This Row],[$ Value]],Table4_1[[#This Row],[% Value]]))</f>
        <v>0</v>
      </c>
      <c r="G1201" s="238">
        <v>41820</v>
      </c>
      <c r="H1201">
        <v>4</v>
      </c>
      <c r="I1201" t="s">
        <v>188</v>
      </c>
      <c r="J1201" t="s">
        <v>195</v>
      </c>
      <c r="K1201" t="s">
        <v>299</v>
      </c>
      <c r="L1201" t="s">
        <v>67</v>
      </c>
      <c r="M1201" t="s">
        <v>76</v>
      </c>
      <c r="N1201" t="s">
        <v>423</v>
      </c>
      <c r="O1201" t="s">
        <v>424</v>
      </c>
      <c r="P1201"/>
      <c r="Q1201"/>
      <c r="R1201"/>
      <c r="S1201" t="s">
        <v>929</v>
      </c>
    </row>
    <row r="1202" spans="1:19" hidden="1" x14ac:dyDescent="0.2">
      <c r="A1202" s="162" t="str">
        <f>"FY"&amp;(YEAR(Table4_1[[#This Row],[Date]])-1)&amp;"/"&amp;(YEAR(Table4_1[[#This Row],[Date]])-2000)</f>
        <v>FY2014/15</v>
      </c>
      <c r="B1202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2" s="162" t="str">
        <f>Table4_1[[#This Row],[Licensee]]&amp;" "&amp;Table4_1[[#This Row],[Licence]]</f>
        <v>Horizon Power EIRL2</v>
      </c>
      <c r="D1202" s="162" t="str">
        <f t="shared" si="18"/>
        <v>FY2014/15_NQR18_Horizon Power EIRL2</v>
      </c>
      <c r="E1202" s="164">
        <f>IF(ISNUMBER(Table4_1[[#This Row],[Value]]),Table4_1[[#This Row],[Value]],IF(ISNUMBER(Table4_1[[#This Row],[$ Value]]),Table4_1[[#This Row],[$ Value]],Table4_1[[#This Row],[% Value]]))</f>
        <v>0</v>
      </c>
      <c r="G1202" s="238">
        <v>42185</v>
      </c>
      <c r="H1202">
        <v>4</v>
      </c>
      <c r="I1202" t="s">
        <v>188</v>
      </c>
      <c r="J1202" t="s">
        <v>195</v>
      </c>
      <c r="K1202" t="s">
        <v>299</v>
      </c>
      <c r="L1202" t="s">
        <v>67</v>
      </c>
      <c r="M1202" t="s">
        <v>76</v>
      </c>
      <c r="N1202" t="s">
        <v>423</v>
      </c>
      <c r="O1202" t="s">
        <v>424</v>
      </c>
      <c r="P1202"/>
      <c r="Q1202"/>
      <c r="R1202"/>
      <c r="S1202" t="s">
        <v>929</v>
      </c>
    </row>
    <row r="1203" spans="1:19" hidden="1" x14ac:dyDescent="0.2">
      <c r="A1203" s="162" t="str">
        <f>"FY"&amp;(YEAR(Table4_1[[#This Row],[Date]])-1)&amp;"/"&amp;(YEAR(Table4_1[[#This Row],[Date]])-2000)</f>
        <v>FY2015/16</v>
      </c>
      <c r="B1203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3" s="162" t="str">
        <f>Table4_1[[#This Row],[Licensee]]&amp;" "&amp;Table4_1[[#This Row],[Licence]]</f>
        <v>Horizon Power EIRL2</v>
      </c>
      <c r="D1203" s="162" t="str">
        <f t="shared" si="18"/>
        <v>FY2015/16_NQR18_Horizon Power EIRL2</v>
      </c>
      <c r="E1203" s="164">
        <f>IF(ISNUMBER(Table4_1[[#This Row],[Value]]),Table4_1[[#This Row],[Value]],IF(ISNUMBER(Table4_1[[#This Row],[$ Value]]),Table4_1[[#This Row],[$ Value]],Table4_1[[#This Row],[% Value]]))</f>
        <v>0</v>
      </c>
      <c r="G1203" s="238">
        <v>42551</v>
      </c>
      <c r="H1203">
        <v>4</v>
      </c>
      <c r="I1203" t="s">
        <v>188</v>
      </c>
      <c r="J1203" t="s">
        <v>195</v>
      </c>
      <c r="K1203" t="s">
        <v>299</v>
      </c>
      <c r="L1203" t="s">
        <v>67</v>
      </c>
      <c r="M1203" t="s">
        <v>76</v>
      </c>
      <c r="N1203" t="s">
        <v>423</v>
      </c>
      <c r="O1203" t="s">
        <v>424</v>
      </c>
      <c r="P1203"/>
      <c r="Q1203"/>
      <c r="R1203"/>
      <c r="S1203" t="s">
        <v>929</v>
      </c>
    </row>
    <row r="1204" spans="1:19" hidden="1" x14ac:dyDescent="0.2">
      <c r="A1204" s="162" t="str">
        <f>"FY"&amp;(YEAR(Table4_1[[#This Row],[Date]])-1)&amp;"/"&amp;(YEAR(Table4_1[[#This Row],[Date]])-2000)</f>
        <v>FY2016/17</v>
      </c>
      <c r="B1204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4" s="162" t="str">
        <f>Table4_1[[#This Row],[Licensee]]&amp;" "&amp;Table4_1[[#This Row],[Licence]]</f>
        <v>Horizon Power EIRL2</v>
      </c>
      <c r="D1204" s="162" t="str">
        <f t="shared" si="18"/>
        <v>FY2016/17_NQR18_Horizon Power EIRL2</v>
      </c>
      <c r="E1204" s="164">
        <f>IF(ISNUMBER(Table4_1[[#This Row],[Value]]),Table4_1[[#This Row],[Value]],IF(ISNUMBER(Table4_1[[#This Row],[$ Value]]),Table4_1[[#This Row],[$ Value]],Table4_1[[#This Row],[% Value]]))</f>
        <v>0</v>
      </c>
      <c r="G1204" s="238">
        <v>42916</v>
      </c>
      <c r="H1204">
        <v>4</v>
      </c>
      <c r="I1204" t="s">
        <v>188</v>
      </c>
      <c r="J1204" t="s">
        <v>195</v>
      </c>
      <c r="K1204" t="s">
        <v>299</v>
      </c>
      <c r="L1204" t="s">
        <v>67</v>
      </c>
      <c r="M1204" t="s">
        <v>76</v>
      </c>
      <c r="N1204" t="s">
        <v>423</v>
      </c>
      <c r="O1204" t="s">
        <v>424</v>
      </c>
      <c r="P1204"/>
      <c r="Q1204"/>
      <c r="R1204"/>
      <c r="S1204" t="s">
        <v>929</v>
      </c>
    </row>
    <row r="1205" spans="1:19" hidden="1" x14ac:dyDescent="0.2">
      <c r="A1205" s="162" t="str">
        <f>"FY"&amp;(YEAR(Table4_1[[#This Row],[Date]])-1)&amp;"/"&amp;(YEAR(Table4_1[[#This Row],[Date]])-2000)</f>
        <v>FY2017/18</v>
      </c>
      <c r="B1205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5" s="162" t="str">
        <f>Table4_1[[#This Row],[Licensee]]&amp;" "&amp;Table4_1[[#This Row],[Licence]]</f>
        <v>Horizon Power EIRL2</v>
      </c>
      <c r="D1205" s="162" t="str">
        <f t="shared" si="18"/>
        <v>FY2017/18_NQR18_Horizon Power EIRL2</v>
      </c>
      <c r="E1205" s="164">
        <f>IF(ISNUMBER(Table4_1[[#This Row],[Value]]),Table4_1[[#This Row],[Value]],IF(ISNUMBER(Table4_1[[#This Row],[$ Value]]),Table4_1[[#This Row],[$ Value]],Table4_1[[#This Row],[% Value]]))</f>
        <v>0</v>
      </c>
      <c r="G1205" s="238">
        <v>43281</v>
      </c>
      <c r="H1205">
        <v>4</v>
      </c>
      <c r="I1205" t="s">
        <v>188</v>
      </c>
      <c r="J1205" t="s">
        <v>195</v>
      </c>
      <c r="K1205" t="s">
        <v>299</v>
      </c>
      <c r="L1205" t="s">
        <v>67</v>
      </c>
      <c r="M1205" t="s">
        <v>76</v>
      </c>
      <c r="N1205" t="s">
        <v>423</v>
      </c>
      <c r="O1205" t="s">
        <v>424</v>
      </c>
      <c r="P1205"/>
      <c r="Q1205"/>
      <c r="R1205"/>
      <c r="S1205" t="s">
        <v>929</v>
      </c>
    </row>
    <row r="1206" spans="1:19" hidden="1" x14ac:dyDescent="0.2">
      <c r="A1206" s="162" t="str">
        <f>"FY"&amp;(YEAR(Table4_1[[#This Row],[Date]])-1)&amp;"/"&amp;(YEAR(Table4_1[[#This Row],[Date]])-2000)</f>
        <v>FY2018/19</v>
      </c>
      <c r="B1206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6" s="162" t="str">
        <f>Table4_1[[#This Row],[Licensee]]&amp;" "&amp;Table4_1[[#This Row],[Licence]]</f>
        <v>Horizon Power EIRL2</v>
      </c>
      <c r="D1206" s="162" t="str">
        <f t="shared" si="18"/>
        <v>FY2018/19_NQR18_Horizon Power EIRL2</v>
      </c>
      <c r="E1206" s="164">
        <f>IF(ISNUMBER(Table4_1[[#This Row],[Value]]),Table4_1[[#This Row],[Value]],IF(ISNUMBER(Table4_1[[#This Row],[$ Value]]),Table4_1[[#This Row],[$ Value]],Table4_1[[#This Row],[% Value]]))</f>
        <v>0</v>
      </c>
      <c r="G1206" s="238">
        <v>43646</v>
      </c>
      <c r="H1206">
        <v>4</v>
      </c>
      <c r="I1206" t="s">
        <v>188</v>
      </c>
      <c r="J1206" t="s">
        <v>195</v>
      </c>
      <c r="K1206" t="s">
        <v>299</v>
      </c>
      <c r="L1206" t="s">
        <v>67</v>
      </c>
      <c r="M1206" t="s">
        <v>76</v>
      </c>
      <c r="N1206" t="s">
        <v>423</v>
      </c>
      <c r="O1206" t="s">
        <v>424</v>
      </c>
      <c r="P1206"/>
      <c r="Q1206"/>
      <c r="R1206"/>
      <c r="S1206" t="s">
        <v>929</v>
      </c>
    </row>
    <row r="1207" spans="1:19" hidden="1" x14ac:dyDescent="0.2">
      <c r="A1207" s="162" t="str">
        <f>"FY"&amp;(YEAR(Table4_1[[#This Row],[Date]])-1)&amp;"/"&amp;(YEAR(Table4_1[[#This Row],[Date]])-2000)</f>
        <v>FY2019/20</v>
      </c>
      <c r="B1207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7" s="162" t="str">
        <f>Table4_1[[#This Row],[Licensee]]&amp;" "&amp;Table4_1[[#This Row],[Licence]]</f>
        <v>Horizon Power EIRL2</v>
      </c>
      <c r="D1207" s="162" t="str">
        <f t="shared" si="18"/>
        <v>FY2019/20_NQR18_Horizon Power EIRL2</v>
      </c>
      <c r="E1207" s="164">
        <f>IF(ISNUMBER(Table4_1[[#This Row],[Value]]),Table4_1[[#This Row],[Value]],IF(ISNUMBER(Table4_1[[#This Row],[$ Value]]),Table4_1[[#This Row],[$ Value]],Table4_1[[#This Row],[% Value]]))</f>
        <v>0</v>
      </c>
      <c r="G1207" s="238">
        <v>44012</v>
      </c>
      <c r="H1207">
        <v>4</v>
      </c>
      <c r="I1207" t="s">
        <v>188</v>
      </c>
      <c r="J1207" t="s">
        <v>195</v>
      </c>
      <c r="K1207" t="s">
        <v>299</v>
      </c>
      <c r="L1207" t="s">
        <v>67</v>
      </c>
      <c r="M1207" t="s">
        <v>76</v>
      </c>
      <c r="N1207" t="s">
        <v>423</v>
      </c>
      <c r="O1207" t="s">
        <v>424</v>
      </c>
      <c r="P1207"/>
      <c r="Q1207"/>
      <c r="R1207"/>
      <c r="S1207" t="s">
        <v>929</v>
      </c>
    </row>
    <row r="1208" spans="1:19" hidden="1" x14ac:dyDescent="0.2">
      <c r="A1208" s="162" t="str">
        <f>"FY"&amp;(YEAR(Table4_1[[#This Row],[Date]])-1)&amp;"/"&amp;(YEAR(Table4_1[[#This Row],[Date]])-2000)</f>
        <v>FY2020/21</v>
      </c>
      <c r="B1208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8" s="162" t="str">
        <f>Table4_1[[#This Row],[Licensee]]&amp;" "&amp;Table4_1[[#This Row],[Licence]]</f>
        <v>Horizon Power EIRL2</v>
      </c>
      <c r="D1208" s="162" t="str">
        <f t="shared" si="18"/>
        <v>FY2020/21_NQR18_Horizon Power EIRL2</v>
      </c>
      <c r="E1208" s="164">
        <f>IF(ISNUMBER(Table4_1[[#This Row],[Value]]),Table4_1[[#This Row],[Value]],IF(ISNUMBER(Table4_1[[#This Row],[$ Value]]),Table4_1[[#This Row],[$ Value]],Table4_1[[#This Row],[% Value]]))</f>
        <v>0</v>
      </c>
      <c r="G1208" s="238">
        <v>44377</v>
      </c>
      <c r="H1208">
        <v>4</v>
      </c>
      <c r="I1208" t="s">
        <v>188</v>
      </c>
      <c r="J1208" t="s">
        <v>195</v>
      </c>
      <c r="K1208" t="s">
        <v>299</v>
      </c>
      <c r="L1208" t="s">
        <v>67</v>
      </c>
      <c r="M1208" t="s">
        <v>76</v>
      </c>
      <c r="N1208" t="s">
        <v>423</v>
      </c>
      <c r="O1208" t="s">
        <v>424</v>
      </c>
      <c r="P1208"/>
      <c r="Q1208"/>
      <c r="R1208"/>
      <c r="S1208" t="s">
        <v>929</v>
      </c>
    </row>
    <row r="1209" spans="1:19" hidden="1" x14ac:dyDescent="0.2">
      <c r="A1209" s="162" t="str">
        <f>"FY"&amp;(YEAR(Table4_1[[#This Row],[Date]])-1)&amp;"/"&amp;(YEAR(Table4_1[[#This Row],[Date]])-2000)</f>
        <v>FY2021/22</v>
      </c>
      <c r="B1209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09" s="162" t="str">
        <f>Table4_1[[#This Row],[Licensee]]&amp;" "&amp;Table4_1[[#This Row],[Licence]]</f>
        <v>Horizon Power EIRL2</v>
      </c>
      <c r="D1209" s="162" t="str">
        <f t="shared" si="18"/>
        <v>FY2021/22_NQR18_Horizon Power EIRL2</v>
      </c>
      <c r="E1209" s="164">
        <f>IF(ISNUMBER(Table4_1[[#This Row],[Value]]),Table4_1[[#This Row],[Value]],IF(ISNUMBER(Table4_1[[#This Row],[$ Value]]),Table4_1[[#This Row],[$ Value]],Table4_1[[#This Row],[% Value]]))</f>
        <v>0</v>
      </c>
      <c r="G1209" s="238">
        <v>44742</v>
      </c>
      <c r="H1209">
        <v>4</v>
      </c>
      <c r="I1209" t="s">
        <v>188</v>
      </c>
      <c r="J1209" t="s">
        <v>195</v>
      </c>
      <c r="K1209" t="s">
        <v>299</v>
      </c>
      <c r="L1209" t="s">
        <v>67</v>
      </c>
      <c r="M1209" t="s">
        <v>76</v>
      </c>
      <c r="N1209" t="s">
        <v>423</v>
      </c>
      <c r="O1209" t="s">
        <v>424</v>
      </c>
      <c r="P1209"/>
      <c r="Q1209"/>
      <c r="R1209"/>
      <c r="S1209" t="s">
        <v>929</v>
      </c>
    </row>
    <row r="1210" spans="1:19" hidden="1" x14ac:dyDescent="0.2">
      <c r="A1210" s="162" t="str">
        <f>"FY"&amp;(YEAR(Table4_1[[#This Row],[Date]])-1)&amp;"/"&amp;(YEAR(Table4_1[[#This Row],[Date]])-2000)</f>
        <v>FY2022/23</v>
      </c>
      <c r="B1210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10" s="162" t="str">
        <f>Table4_1[[#This Row],[Licensee]]&amp;" "&amp;Table4_1[[#This Row],[Licence]]</f>
        <v>Horizon Power EIRL2</v>
      </c>
      <c r="D1210" s="162" t="str">
        <f t="shared" si="18"/>
        <v>FY2022/23_NQR18_Horizon Power EIRL2</v>
      </c>
      <c r="E1210" s="164">
        <f>IF(ISNUMBER(Table4_1[[#This Row],[Value]]),Table4_1[[#This Row],[Value]],IF(ISNUMBER(Table4_1[[#This Row],[$ Value]]),Table4_1[[#This Row],[$ Value]],Table4_1[[#This Row],[% Value]]))</f>
        <v>0</v>
      </c>
      <c r="G1210" s="238">
        <v>45107</v>
      </c>
      <c r="H1210">
        <v>4</v>
      </c>
      <c r="I1210" t="s">
        <v>188</v>
      </c>
      <c r="J1210" t="s">
        <v>195</v>
      </c>
      <c r="K1210" t="s">
        <v>299</v>
      </c>
      <c r="L1210" t="s">
        <v>67</v>
      </c>
      <c r="M1210" t="s">
        <v>76</v>
      </c>
      <c r="N1210" t="s">
        <v>423</v>
      </c>
      <c r="O1210" t="s">
        <v>424</v>
      </c>
      <c r="P1210"/>
      <c r="Q1210"/>
      <c r="R1210"/>
      <c r="S1210" t="s">
        <v>929</v>
      </c>
    </row>
    <row r="1211" spans="1:19" hidden="1" x14ac:dyDescent="0.2">
      <c r="A1211" s="162" t="str">
        <f>"FY"&amp;(YEAR(Table4_1[[#This Row],[Date]])-1)&amp;"/"&amp;(YEAR(Table4_1[[#This Row],[Date]])-2000)</f>
        <v>FY2023/24</v>
      </c>
      <c r="B1211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11" s="162" t="str">
        <f>Table4_1[[#This Row],[Licensee]]&amp;" "&amp;Table4_1[[#This Row],[Licence]]</f>
        <v>Horizon Power EIRL2</v>
      </c>
      <c r="D1211" s="162" t="str">
        <f t="shared" si="18"/>
        <v>FY2023/24_NQR18_Horizon Power EIRL2</v>
      </c>
      <c r="E1211" s="164">
        <f>IF(ISNUMBER(Table4_1[[#This Row],[Value]]),Table4_1[[#This Row],[Value]],IF(ISNUMBER(Table4_1[[#This Row],[$ Value]]),Table4_1[[#This Row],[$ Value]],Table4_1[[#This Row],[% Value]]))</f>
        <v>0</v>
      </c>
      <c r="G1211" s="238">
        <v>45473</v>
      </c>
      <c r="H1211">
        <v>4</v>
      </c>
      <c r="I1211" t="s">
        <v>188</v>
      </c>
      <c r="J1211" t="s">
        <v>195</v>
      </c>
      <c r="K1211" t="s">
        <v>299</v>
      </c>
      <c r="L1211" t="s">
        <v>67</v>
      </c>
      <c r="M1211" t="s">
        <v>76</v>
      </c>
      <c r="N1211" t="s">
        <v>423</v>
      </c>
      <c r="O1211" t="s">
        <v>424</v>
      </c>
      <c r="P1211"/>
      <c r="Q1211"/>
      <c r="R1211"/>
      <c r="S1211" t="s">
        <v>929</v>
      </c>
    </row>
    <row r="1212" spans="1:19" x14ac:dyDescent="0.2">
      <c r="A1212" s="162" t="str">
        <f>"FY"&amp;(YEAR(Table4_1[[#This Row],[Date]])-1)&amp;"/"&amp;(YEAR(Table4_1[[#This Row],[Date]])-2000)</f>
        <v>FY2024/25</v>
      </c>
      <c r="B1212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1212" s="162" t="str">
        <f>Table4_1[[#This Row],[Licensee]]&amp;" "&amp;Table4_1[[#This Row],[Licence]]</f>
        <v>Horizon Power EIRL2</v>
      </c>
      <c r="D1212" s="162" t="str">
        <f t="shared" si="18"/>
        <v>FY2024/25_NQR18_Horizon Power EIRL2</v>
      </c>
      <c r="E1212" s="164">
        <f>IF(ISNUMBER(Table4_1[[#This Row],[Value]]),Table4_1[[#This Row],[Value]],IF(ISNUMBER(Table4_1[[#This Row],[$ Value]]),Table4_1[[#This Row],[$ Value]],Table4_1[[#This Row],[% Value]]))</f>
        <v>0</v>
      </c>
      <c r="G1212" s="238">
        <v>45838</v>
      </c>
      <c r="H1212">
        <v>4</v>
      </c>
      <c r="I1212" t="s">
        <v>188</v>
      </c>
      <c r="J1212" t="s">
        <v>195</v>
      </c>
      <c r="K1212" t="s">
        <v>299</v>
      </c>
      <c r="L1212" t="s">
        <v>67</v>
      </c>
      <c r="M1212" t="s">
        <v>76</v>
      </c>
      <c r="N1212" t="s">
        <v>423</v>
      </c>
      <c r="O1212" t="s">
        <v>424</v>
      </c>
      <c r="P1212"/>
      <c r="Q1212"/>
      <c r="R1212"/>
      <c r="S1212" t="s">
        <v>929</v>
      </c>
    </row>
    <row r="1213" spans="1:19" hidden="1" x14ac:dyDescent="0.2">
      <c r="A1213" s="162" t="str">
        <f>"FY"&amp;(YEAR(Table4_1[[#This Row],[Date]])-1)&amp;"/"&amp;(YEAR(Table4_1[[#This Row],[Date]])-2000)</f>
        <v>FY2013/14</v>
      </c>
      <c r="B1213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3" s="162" t="str">
        <f>Table4_1[[#This Row],[Licensee]]&amp;" "&amp;Table4_1[[#This Row],[Licence]]</f>
        <v>Horizon Power EIRL2</v>
      </c>
      <c r="D1213" s="162" t="str">
        <f t="shared" si="18"/>
        <v>FY2013/14_NQR19_Horizon Power EIRL2</v>
      </c>
      <c r="E1213" s="164">
        <f>IF(ISNUMBER(Table4_1[[#This Row],[Value]]),Table4_1[[#This Row],[Value]],IF(ISNUMBER(Table4_1[[#This Row],[$ Value]]),Table4_1[[#This Row],[$ Value]],Table4_1[[#This Row],[% Value]]))</f>
        <v>58334</v>
      </c>
      <c r="G1213" s="238">
        <v>41820</v>
      </c>
      <c r="H1213">
        <v>4</v>
      </c>
      <c r="I1213" t="s">
        <v>188</v>
      </c>
      <c r="J1213" t="s">
        <v>195</v>
      </c>
      <c r="K1213" t="s">
        <v>299</v>
      </c>
      <c r="L1213" t="s">
        <v>67</v>
      </c>
      <c r="M1213" t="s">
        <v>79</v>
      </c>
      <c r="N1213" t="s">
        <v>385</v>
      </c>
      <c r="O1213" t="s">
        <v>191</v>
      </c>
      <c r="P1213">
        <v>58334</v>
      </c>
      <c r="Q1213"/>
      <c r="R1213"/>
      <c r="S1213" t="s">
        <v>929</v>
      </c>
    </row>
    <row r="1214" spans="1:19" hidden="1" x14ac:dyDescent="0.2">
      <c r="A1214" s="162" t="str">
        <f>"FY"&amp;(YEAR(Table4_1[[#This Row],[Date]])-1)&amp;"/"&amp;(YEAR(Table4_1[[#This Row],[Date]])-2000)</f>
        <v>FY2014/15</v>
      </c>
      <c r="B1214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4" s="162" t="str">
        <f>Table4_1[[#This Row],[Licensee]]&amp;" "&amp;Table4_1[[#This Row],[Licence]]</f>
        <v>Horizon Power EIRL2</v>
      </c>
      <c r="D1214" s="162" t="str">
        <f t="shared" si="18"/>
        <v>FY2014/15_NQR19_Horizon Power EIRL2</v>
      </c>
      <c r="E1214" s="164">
        <f>IF(ISNUMBER(Table4_1[[#This Row],[Value]]),Table4_1[[#This Row],[Value]],IF(ISNUMBER(Table4_1[[#This Row],[$ Value]]),Table4_1[[#This Row],[$ Value]],Table4_1[[#This Row],[% Value]]))</f>
        <v>58841</v>
      </c>
      <c r="G1214" s="238">
        <v>42185</v>
      </c>
      <c r="H1214">
        <v>4</v>
      </c>
      <c r="I1214" t="s">
        <v>188</v>
      </c>
      <c r="J1214" t="s">
        <v>195</v>
      </c>
      <c r="K1214" t="s">
        <v>299</v>
      </c>
      <c r="L1214" t="s">
        <v>67</v>
      </c>
      <c r="M1214" t="s">
        <v>79</v>
      </c>
      <c r="N1214" t="s">
        <v>385</v>
      </c>
      <c r="O1214" t="s">
        <v>191</v>
      </c>
      <c r="P1214">
        <v>58841</v>
      </c>
      <c r="Q1214"/>
      <c r="R1214"/>
      <c r="S1214" t="s">
        <v>929</v>
      </c>
    </row>
    <row r="1215" spans="1:19" hidden="1" x14ac:dyDescent="0.2">
      <c r="A1215" s="162" t="str">
        <f>"FY"&amp;(YEAR(Table4_1[[#This Row],[Date]])-1)&amp;"/"&amp;(YEAR(Table4_1[[#This Row],[Date]])-2000)</f>
        <v>FY2015/16</v>
      </c>
      <c r="B1215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5" s="162" t="str">
        <f>Table4_1[[#This Row],[Licensee]]&amp;" "&amp;Table4_1[[#This Row],[Licence]]</f>
        <v>Horizon Power EIRL2</v>
      </c>
      <c r="D1215" s="162" t="str">
        <f t="shared" si="18"/>
        <v>FY2015/16_NQR19_Horizon Power EIRL2</v>
      </c>
      <c r="E1215" s="164">
        <f>IF(ISNUMBER(Table4_1[[#This Row],[Value]]),Table4_1[[#This Row],[Value]],IF(ISNUMBER(Table4_1[[#This Row],[$ Value]]),Table4_1[[#This Row],[$ Value]],Table4_1[[#This Row],[% Value]]))</f>
        <v>58594</v>
      </c>
      <c r="G1215" s="238">
        <v>42551</v>
      </c>
      <c r="H1215">
        <v>4</v>
      </c>
      <c r="I1215" t="s">
        <v>188</v>
      </c>
      <c r="J1215" t="s">
        <v>195</v>
      </c>
      <c r="K1215" t="s">
        <v>299</v>
      </c>
      <c r="L1215" t="s">
        <v>67</v>
      </c>
      <c r="M1215" t="s">
        <v>79</v>
      </c>
      <c r="N1215" t="s">
        <v>385</v>
      </c>
      <c r="O1215" t="s">
        <v>191</v>
      </c>
      <c r="P1215">
        <v>58594</v>
      </c>
      <c r="Q1215"/>
      <c r="R1215"/>
      <c r="S1215" t="s">
        <v>929</v>
      </c>
    </row>
    <row r="1216" spans="1:19" hidden="1" x14ac:dyDescent="0.2">
      <c r="A1216" s="162" t="str">
        <f>"FY"&amp;(YEAR(Table4_1[[#This Row],[Date]])-1)&amp;"/"&amp;(YEAR(Table4_1[[#This Row],[Date]])-2000)</f>
        <v>FY2016/17</v>
      </c>
      <c r="B1216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6" s="162" t="str">
        <f>Table4_1[[#This Row],[Licensee]]&amp;" "&amp;Table4_1[[#This Row],[Licence]]</f>
        <v>Horizon Power EIRL2</v>
      </c>
      <c r="D1216" s="162" t="str">
        <f t="shared" si="18"/>
        <v>FY2016/17_NQR19_Horizon Power EIRL2</v>
      </c>
      <c r="E1216" s="164">
        <f>IF(ISNUMBER(Table4_1[[#This Row],[Value]]),Table4_1[[#This Row],[Value]],IF(ISNUMBER(Table4_1[[#This Row],[$ Value]]),Table4_1[[#This Row],[$ Value]],Table4_1[[#This Row],[% Value]]))</f>
        <v>57888</v>
      </c>
      <c r="G1216" s="238">
        <v>42916</v>
      </c>
      <c r="H1216">
        <v>4</v>
      </c>
      <c r="I1216" t="s">
        <v>188</v>
      </c>
      <c r="J1216" t="s">
        <v>195</v>
      </c>
      <c r="K1216" t="s">
        <v>299</v>
      </c>
      <c r="L1216" t="s">
        <v>67</v>
      </c>
      <c r="M1216" t="s">
        <v>79</v>
      </c>
      <c r="N1216" t="s">
        <v>385</v>
      </c>
      <c r="O1216" t="s">
        <v>191</v>
      </c>
      <c r="P1216">
        <v>57888</v>
      </c>
      <c r="Q1216"/>
      <c r="R1216"/>
      <c r="S1216" t="s">
        <v>929</v>
      </c>
    </row>
    <row r="1217" spans="1:19" hidden="1" x14ac:dyDescent="0.2">
      <c r="A1217" s="162" t="str">
        <f>"FY"&amp;(YEAR(Table4_1[[#This Row],[Date]])-1)&amp;"/"&amp;(YEAR(Table4_1[[#This Row],[Date]])-2000)</f>
        <v>FY2017/18</v>
      </c>
      <c r="B1217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7" s="162" t="str">
        <f>Table4_1[[#This Row],[Licensee]]&amp;" "&amp;Table4_1[[#This Row],[Licence]]</f>
        <v>Horizon Power EIRL2</v>
      </c>
      <c r="D1217" s="162" t="str">
        <f t="shared" si="18"/>
        <v>FY2017/18_NQR19_Horizon Power EIRL2</v>
      </c>
      <c r="E1217" s="164">
        <f>IF(ISNUMBER(Table4_1[[#This Row],[Value]]),Table4_1[[#This Row],[Value]],IF(ISNUMBER(Table4_1[[#This Row],[$ Value]]),Table4_1[[#This Row],[$ Value]],Table4_1[[#This Row],[% Value]]))</f>
        <v>58665</v>
      </c>
      <c r="G1217" s="238">
        <v>43281</v>
      </c>
      <c r="H1217">
        <v>4</v>
      </c>
      <c r="I1217" t="s">
        <v>188</v>
      </c>
      <c r="J1217" t="s">
        <v>195</v>
      </c>
      <c r="K1217" t="s">
        <v>299</v>
      </c>
      <c r="L1217" t="s">
        <v>67</v>
      </c>
      <c r="M1217" t="s">
        <v>79</v>
      </c>
      <c r="N1217" t="s">
        <v>385</v>
      </c>
      <c r="O1217" t="s">
        <v>191</v>
      </c>
      <c r="P1217">
        <v>58665</v>
      </c>
      <c r="Q1217"/>
      <c r="R1217"/>
      <c r="S1217" t="s">
        <v>929</v>
      </c>
    </row>
    <row r="1218" spans="1:19" hidden="1" x14ac:dyDescent="0.2">
      <c r="A1218" s="162" t="str">
        <f>"FY"&amp;(YEAR(Table4_1[[#This Row],[Date]])-1)&amp;"/"&amp;(YEAR(Table4_1[[#This Row],[Date]])-2000)</f>
        <v>FY2018/19</v>
      </c>
      <c r="B1218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8" s="162" t="str">
        <f>Table4_1[[#This Row],[Licensee]]&amp;" "&amp;Table4_1[[#This Row],[Licence]]</f>
        <v>Horizon Power EIRL2</v>
      </c>
      <c r="D1218" s="162" t="str">
        <f t="shared" si="18"/>
        <v>FY2018/19_NQR19_Horizon Power EIRL2</v>
      </c>
      <c r="E1218" s="164">
        <f>IF(ISNUMBER(Table4_1[[#This Row],[Value]]),Table4_1[[#This Row],[Value]],IF(ISNUMBER(Table4_1[[#This Row],[$ Value]]),Table4_1[[#This Row],[$ Value]],Table4_1[[#This Row],[% Value]]))</f>
        <v>57773</v>
      </c>
      <c r="G1218" s="238">
        <v>43646</v>
      </c>
      <c r="H1218">
        <v>4</v>
      </c>
      <c r="I1218" t="s">
        <v>188</v>
      </c>
      <c r="J1218" t="s">
        <v>195</v>
      </c>
      <c r="K1218" t="s">
        <v>299</v>
      </c>
      <c r="L1218" t="s">
        <v>67</v>
      </c>
      <c r="M1218" t="s">
        <v>79</v>
      </c>
      <c r="N1218" t="s">
        <v>385</v>
      </c>
      <c r="O1218" t="s">
        <v>191</v>
      </c>
      <c r="P1218">
        <v>57773</v>
      </c>
      <c r="Q1218"/>
      <c r="R1218"/>
      <c r="S1218" t="s">
        <v>929</v>
      </c>
    </row>
    <row r="1219" spans="1:19" hidden="1" x14ac:dyDescent="0.2">
      <c r="A1219" s="162" t="str">
        <f>"FY"&amp;(YEAR(Table4_1[[#This Row],[Date]])-1)&amp;"/"&amp;(YEAR(Table4_1[[#This Row],[Date]])-2000)</f>
        <v>FY2019/20</v>
      </c>
      <c r="B1219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19" s="162" t="str">
        <f>Table4_1[[#This Row],[Licensee]]&amp;" "&amp;Table4_1[[#This Row],[Licence]]</f>
        <v>Horizon Power EIRL2</v>
      </c>
      <c r="D1219" s="162" t="str">
        <f t="shared" ref="D1219:D1282" si="19">A1219&amp;"_"&amp;B1219&amp;"_"&amp;C1219</f>
        <v>FY2019/20_NQR19_Horizon Power EIRL2</v>
      </c>
      <c r="E1219" s="164">
        <f>IF(ISNUMBER(Table4_1[[#This Row],[Value]]),Table4_1[[#This Row],[Value]],IF(ISNUMBER(Table4_1[[#This Row],[$ Value]]),Table4_1[[#This Row],[$ Value]],Table4_1[[#This Row],[% Value]]))</f>
        <v>57322</v>
      </c>
      <c r="G1219" s="238">
        <v>44012</v>
      </c>
      <c r="H1219">
        <v>4</v>
      </c>
      <c r="I1219" t="s">
        <v>188</v>
      </c>
      <c r="J1219" t="s">
        <v>195</v>
      </c>
      <c r="K1219" t="s">
        <v>299</v>
      </c>
      <c r="L1219" t="s">
        <v>67</v>
      </c>
      <c r="M1219" t="s">
        <v>79</v>
      </c>
      <c r="N1219" t="s">
        <v>385</v>
      </c>
      <c r="O1219" t="s">
        <v>191</v>
      </c>
      <c r="P1219">
        <v>57322</v>
      </c>
      <c r="Q1219"/>
      <c r="R1219"/>
      <c r="S1219" t="s">
        <v>929</v>
      </c>
    </row>
    <row r="1220" spans="1:19" hidden="1" x14ac:dyDescent="0.2">
      <c r="A1220" s="162" t="str">
        <f>"FY"&amp;(YEAR(Table4_1[[#This Row],[Date]])-1)&amp;"/"&amp;(YEAR(Table4_1[[#This Row],[Date]])-2000)</f>
        <v>FY2020/21</v>
      </c>
      <c r="B1220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0" s="162" t="str">
        <f>Table4_1[[#This Row],[Licensee]]&amp;" "&amp;Table4_1[[#This Row],[Licence]]</f>
        <v>Horizon Power EIRL2</v>
      </c>
      <c r="D1220" s="162" t="str">
        <f t="shared" si="19"/>
        <v>FY2020/21_NQR19_Horizon Power EIRL2</v>
      </c>
      <c r="E1220" s="164">
        <f>IF(ISNUMBER(Table4_1[[#This Row],[Value]]),Table4_1[[#This Row],[Value]],IF(ISNUMBER(Table4_1[[#This Row],[$ Value]]),Table4_1[[#This Row],[$ Value]],Table4_1[[#This Row],[% Value]]))</f>
        <v>56814</v>
      </c>
      <c r="G1220" s="238">
        <v>44377</v>
      </c>
      <c r="H1220">
        <v>4</v>
      </c>
      <c r="I1220" t="s">
        <v>188</v>
      </c>
      <c r="J1220" t="s">
        <v>195</v>
      </c>
      <c r="K1220" t="s">
        <v>299</v>
      </c>
      <c r="L1220" t="s">
        <v>67</v>
      </c>
      <c r="M1220" t="s">
        <v>79</v>
      </c>
      <c r="N1220" t="s">
        <v>385</v>
      </c>
      <c r="O1220" t="s">
        <v>191</v>
      </c>
      <c r="P1220">
        <v>56814</v>
      </c>
      <c r="Q1220"/>
      <c r="R1220"/>
      <c r="S1220" t="s">
        <v>929</v>
      </c>
    </row>
    <row r="1221" spans="1:19" hidden="1" x14ac:dyDescent="0.2">
      <c r="A1221" s="162" t="str">
        <f>"FY"&amp;(YEAR(Table4_1[[#This Row],[Date]])-1)&amp;"/"&amp;(YEAR(Table4_1[[#This Row],[Date]])-2000)</f>
        <v>FY2021/22</v>
      </c>
      <c r="B1221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1" s="162" t="str">
        <f>Table4_1[[#This Row],[Licensee]]&amp;" "&amp;Table4_1[[#This Row],[Licence]]</f>
        <v>Horizon Power EIRL2</v>
      </c>
      <c r="D1221" s="162" t="str">
        <f t="shared" si="19"/>
        <v>FY2021/22_NQR19_Horizon Power EIRL2</v>
      </c>
      <c r="E1221" s="164">
        <f>IF(ISNUMBER(Table4_1[[#This Row],[Value]]),Table4_1[[#This Row],[Value]],IF(ISNUMBER(Table4_1[[#This Row],[$ Value]]),Table4_1[[#This Row],[$ Value]],Table4_1[[#This Row],[% Value]]))</f>
        <v>56930</v>
      </c>
      <c r="G1221" s="238">
        <v>44742</v>
      </c>
      <c r="H1221">
        <v>4</v>
      </c>
      <c r="I1221" t="s">
        <v>188</v>
      </c>
      <c r="J1221" t="s">
        <v>195</v>
      </c>
      <c r="K1221" t="s">
        <v>299</v>
      </c>
      <c r="L1221" t="s">
        <v>67</v>
      </c>
      <c r="M1221" t="s">
        <v>79</v>
      </c>
      <c r="N1221" t="s">
        <v>385</v>
      </c>
      <c r="O1221" t="s">
        <v>191</v>
      </c>
      <c r="P1221">
        <v>56930</v>
      </c>
      <c r="Q1221"/>
      <c r="R1221"/>
      <c r="S1221" t="s">
        <v>929</v>
      </c>
    </row>
    <row r="1222" spans="1:19" hidden="1" x14ac:dyDescent="0.2">
      <c r="A1222" s="162" t="str">
        <f>"FY"&amp;(YEAR(Table4_1[[#This Row],[Date]])-1)&amp;"/"&amp;(YEAR(Table4_1[[#This Row],[Date]])-2000)</f>
        <v>FY2022/23</v>
      </c>
      <c r="B1222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2" s="162" t="str">
        <f>Table4_1[[#This Row],[Licensee]]&amp;" "&amp;Table4_1[[#This Row],[Licence]]</f>
        <v>Horizon Power EIRL2</v>
      </c>
      <c r="D1222" s="162" t="str">
        <f t="shared" si="19"/>
        <v>FY2022/23_NQR19_Horizon Power EIRL2</v>
      </c>
      <c r="E1222" s="164">
        <f>IF(ISNUMBER(Table4_1[[#This Row],[Value]]),Table4_1[[#This Row],[Value]],IF(ISNUMBER(Table4_1[[#This Row],[$ Value]]),Table4_1[[#This Row],[$ Value]],Table4_1[[#This Row],[% Value]]))</f>
        <v>56930</v>
      </c>
      <c r="G1222" s="238">
        <v>45107</v>
      </c>
      <c r="H1222">
        <v>4</v>
      </c>
      <c r="I1222" t="s">
        <v>188</v>
      </c>
      <c r="J1222" t="s">
        <v>195</v>
      </c>
      <c r="K1222" t="s">
        <v>299</v>
      </c>
      <c r="L1222" t="s">
        <v>67</v>
      </c>
      <c r="M1222" t="s">
        <v>79</v>
      </c>
      <c r="N1222" t="s">
        <v>385</v>
      </c>
      <c r="O1222" t="s">
        <v>191</v>
      </c>
      <c r="P1222">
        <v>56930</v>
      </c>
      <c r="Q1222"/>
      <c r="R1222"/>
      <c r="S1222" t="s">
        <v>929</v>
      </c>
    </row>
    <row r="1223" spans="1:19" hidden="1" x14ac:dyDescent="0.2">
      <c r="A1223" s="162" t="str">
        <f>"FY"&amp;(YEAR(Table4_1[[#This Row],[Date]])-1)&amp;"/"&amp;(YEAR(Table4_1[[#This Row],[Date]])-2000)</f>
        <v>FY2023/24</v>
      </c>
      <c r="B1223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3" s="162" t="str">
        <f>Table4_1[[#This Row],[Licensee]]&amp;" "&amp;Table4_1[[#This Row],[Licence]]</f>
        <v>Horizon Power EIRL2</v>
      </c>
      <c r="D1223" s="162" t="str">
        <f t="shared" si="19"/>
        <v>FY2023/24_NQR19_Horizon Power EIRL2</v>
      </c>
      <c r="E1223" s="164">
        <f>IF(ISNUMBER(Table4_1[[#This Row],[Value]]),Table4_1[[#This Row],[Value]],IF(ISNUMBER(Table4_1[[#This Row],[$ Value]]),Table4_1[[#This Row],[$ Value]],Table4_1[[#This Row],[% Value]]))</f>
        <v>57747</v>
      </c>
      <c r="G1223" s="238">
        <v>45473</v>
      </c>
      <c r="H1223">
        <v>4</v>
      </c>
      <c r="I1223" t="s">
        <v>188</v>
      </c>
      <c r="J1223" t="s">
        <v>195</v>
      </c>
      <c r="K1223" t="s">
        <v>299</v>
      </c>
      <c r="L1223" t="s">
        <v>67</v>
      </c>
      <c r="M1223" t="s">
        <v>79</v>
      </c>
      <c r="N1223" t="s">
        <v>385</v>
      </c>
      <c r="O1223" t="s">
        <v>191</v>
      </c>
      <c r="P1223">
        <v>57747</v>
      </c>
      <c r="Q1223"/>
      <c r="R1223"/>
      <c r="S1223" t="s">
        <v>929</v>
      </c>
    </row>
    <row r="1224" spans="1:19" x14ac:dyDescent="0.2">
      <c r="A1224" s="162" t="str">
        <f>"FY"&amp;(YEAR(Table4_1[[#This Row],[Date]])-1)&amp;"/"&amp;(YEAR(Table4_1[[#This Row],[Date]])-2000)</f>
        <v>FY2024/25</v>
      </c>
      <c r="B1224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1224" s="162" t="str">
        <f>Table4_1[[#This Row],[Licensee]]&amp;" "&amp;Table4_1[[#This Row],[Licence]]</f>
        <v>Horizon Power EIRL2</v>
      </c>
      <c r="D1224" s="162" t="str">
        <f t="shared" si="19"/>
        <v>FY2024/25_NQR19_Horizon Power EIRL2</v>
      </c>
      <c r="E1224" s="164">
        <f>IF(ISNUMBER(Table4_1[[#This Row],[Value]]),Table4_1[[#This Row],[Value]],IF(ISNUMBER(Table4_1[[#This Row],[$ Value]]),Table4_1[[#This Row],[$ Value]],Table4_1[[#This Row],[% Value]]))</f>
        <v>57571</v>
      </c>
      <c r="G1224" s="238">
        <v>45838</v>
      </c>
      <c r="H1224">
        <v>4</v>
      </c>
      <c r="I1224" t="s">
        <v>188</v>
      </c>
      <c r="J1224" t="s">
        <v>195</v>
      </c>
      <c r="K1224" t="s">
        <v>299</v>
      </c>
      <c r="L1224" t="s">
        <v>67</v>
      </c>
      <c r="M1224" t="s">
        <v>79</v>
      </c>
      <c r="N1224" t="s">
        <v>385</v>
      </c>
      <c r="O1224" t="s">
        <v>191</v>
      </c>
      <c r="P1224">
        <v>57571</v>
      </c>
      <c r="Q1224"/>
      <c r="R1224"/>
      <c r="S1224" t="s">
        <v>929</v>
      </c>
    </row>
    <row r="1225" spans="1:19" hidden="1" x14ac:dyDescent="0.2">
      <c r="A1225" s="162" t="str">
        <f>"FY"&amp;(YEAR(Table4_1[[#This Row],[Date]])-1)&amp;"/"&amp;(YEAR(Table4_1[[#This Row],[Date]])-2000)</f>
        <v>FY2023/24</v>
      </c>
      <c r="B1225" s="162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1225" s="162" t="str">
        <f>Table4_1[[#This Row],[Licensee]]&amp;" "&amp;Table4_1[[#This Row],[Licence]]</f>
        <v>Horizon Power EIRL2</v>
      </c>
      <c r="D1225" s="162" t="str">
        <f t="shared" si="19"/>
        <v>FY2023/24_NQR1A_Horizon Power EIRL2</v>
      </c>
      <c r="E1225" s="164">
        <f>IF(ISNUMBER(Table4_1[[#This Row],[Value]]),Table4_1[[#This Row],[Value]],IF(ISNUMBER(Table4_1[[#This Row],[$ Value]]),Table4_1[[#This Row],[$ Value]],Table4_1[[#This Row],[% Value]]))</f>
        <v>117</v>
      </c>
      <c r="G1225" s="238">
        <v>45473</v>
      </c>
      <c r="H1225">
        <v>4</v>
      </c>
      <c r="I1225" t="s">
        <v>188</v>
      </c>
      <c r="J1225" t="s">
        <v>195</v>
      </c>
      <c r="K1225" t="s">
        <v>208</v>
      </c>
      <c r="L1225" t="s">
        <v>464</v>
      </c>
      <c r="M1225" t="s">
        <v>479</v>
      </c>
      <c r="N1225" t="s">
        <v>528</v>
      </c>
      <c r="O1225" t="s">
        <v>191</v>
      </c>
      <c r="P1225">
        <v>117</v>
      </c>
      <c r="Q1225"/>
      <c r="R1225"/>
      <c r="S1225" t="s">
        <v>929</v>
      </c>
    </row>
    <row r="1226" spans="1:19" x14ac:dyDescent="0.2">
      <c r="A1226" s="162" t="str">
        <f>"FY"&amp;(YEAR(Table4_1[[#This Row],[Date]])-1)&amp;"/"&amp;(YEAR(Table4_1[[#This Row],[Date]])-2000)</f>
        <v>FY2024/25</v>
      </c>
      <c r="B1226" s="162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1226" s="162" t="str">
        <f>Table4_1[[#This Row],[Licensee]]&amp;" "&amp;Table4_1[[#This Row],[Licence]]</f>
        <v>Horizon Power EIRL2</v>
      </c>
      <c r="D1226" s="162" t="str">
        <f t="shared" si="19"/>
        <v>FY2024/25_NQR1A_Horizon Power EIRL2</v>
      </c>
      <c r="E1226" s="164">
        <f>IF(ISNUMBER(Table4_1[[#This Row],[Value]]),Table4_1[[#This Row],[Value]],IF(ISNUMBER(Table4_1[[#This Row],[$ Value]]),Table4_1[[#This Row],[$ Value]],Table4_1[[#This Row],[% Value]]))</f>
        <v>155</v>
      </c>
      <c r="G1226" s="238">
        <v>45838</v>
      </c>
      <c r="H1226">
        <v>4</v>
      </c>
      <c r="I1226" t="s">
        <v>188</v>
      </c>
      <c r="J1226" t="s">
        <v>195</v>
      </c>
      <c r="K1226" t="s">
        <v>208</v>
      </c>
      <c r="L1226" t="s">
        <v>464</v>
      </c>
      <c r="M1226" t="s">
        <v>479</v>
      </c>
      <c r="N1226" t="s">
        <v>528</v>
      </c>
      <c r="O1226" t="s">
        <v>191</v>
      </c>
      <c r="P1226">
        <v>155</v>
      </c>
      <c r="Q1226"/>
      <c r="R1226"/>
      <c r="S1226" t="s">
        <v>929</v>
      </c>
    </row>
    <row r="1227" spans="1:19" hidden="1" x14ac:dyDescent="0.2">
      <c r="A1227" s="162" t="str">
        <f>"FY"&amp;(YEAR(Table4_1[[#This Row],[Date]])-1)&amp;"/"&amp;(YEAR(Table4_1[[#This Row],[Date]])-2000)</f>
        <v>FY2013/14</v>
      </c>
      <c r="B1227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27" s="162" t="str">
        <f>Table4_1[[#This Row],[Licensee]]&amp;" "&amp;Table4_1[[#This Row],[Licence]]</f>
        <v>Horizon Power EIRL2</v>
      </c>
      <c r="D1227" s="162" t="str">
        <f t="shared" si="19"/>
        <v>FY2013/14_NQR20_Horizon Power EIRL2</v>
      </c>
      <c r="E1227" s="164">
        <f>IF(ISNUMBER(Table4_1[[#This Row],[Value]]),Table4_1[[#This Row],[Value]],IF(ISNUMBER(Table4_1[[#This Row],[$ Value]]),Table4_1[[#This Row],[$ Value]],Table4_1[[#This Row],[% Value]]))</f>
        <v>0</v>
      </c>
      <c r="G1227" s="238">
        <v>41820</v>
      </c>
      <c r="H1227">
        <v>4</v>
      </c>
      <c r="I1227" t="s">
        <v>188</v>
      </c>
      <c r="J1227" t="s">
        <v>195</v>
      </c>
      <c r="K1227" t="s">
        <v>299</v>
      </c>
      <c r="L1227" t="s">
        <v>306</v>
      </c>
      <c r="M1227" t="s">
        <v>496</v>
      </c>
      <c r="N1227" t="s">
        <v>497</v>
      </c>
      <c r="O1227" t="s">
        <v>83</v>
      </c>
      <c r="P1227"/>
      <c r="Q1227"/>
      <c r="R1227"/>
      <c r="S1227" t="s">
        <v>929</v>
      </c>
    </row>
    <row r="1228" spans="1:19" hidden="1" x14ac:dyDescent="0.2">
      <c r="A1228" s="162" t="str">
        <f>"FY"&amp;(YEAR(Table4_1[[#This Row],[Date]])-1)&amp;"/"&amp;(YEAR(Table4_1[[#This Row],[Date]])-2000)</f>
        <v>FY2014/15</v>
      </c>
      <c r="B1228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28" s="162" t="str">
        <f>Table4_1[[#This Row],[Licensee]]&amp;" "&amp;Table4_1[[#This Row],[Licence]]</f>
        <v>Horizon Power EIRL2</v>
      </c>
      <c r="D1228" s="162" t="str">
        <f t="shared" si="19"/>
        <v>FY2014/15_NQR20_Horizon Power EIRL2</v>
      </c>
      <c r="E1228" s="164">
        <f>IF(ISNUMBER(Table4_1[[#This Row],[Value]]),Table4_1[[#This Row],[Value]],IF(ISNUMBER(Table4_1[[#This Row],[$ Value]]),Table4_1[[#This Row],[$ Value]],Table4_1[[#This Row],[% Value]]))</f>
        <v>0</v>
      </c>
      <c r="G1228" s="238">
        <v>42185</v>
      </c>
      <c r="H1228">
        <v>4</v>
      </c>
      <c r="I1228" t="s">
        <v>188</v>
      </c>
      <c r="J1228" t="s">
        <v>195</v>
      </c>
      <c r="K1228" t="s">
        <v>299</v>
      </c>
      <c r="L1228" t="s">
        <v>306</v>
      </c>
      <c r="M1228" t="s">
        <v>496</v>
      </c>
      <c r="N1228" t="s">
        <v>497</v>
      </c>
      <c r="O1228" t="s">
        <v>83</v>
      </c>
      <c r="P1228"/>
      <c r="Q1228"/>
      <c r="R1228"/>
      <c r="S1228" t="s">
        <v>929</v>
      </c>
    </row>
    <row r="1229" spans="1:19" hidden="1" x14ac:dyDescent="0.2">
      <c r="A1229" s="162" t="str">
        <f>"FY"&amp;(YEAR(Table4_1[[#This Row],[Date]])-1)&amp;"/"&amp;(YEAR(Table4_1[[#This Row],[Date]])-2000)</f>
        <v>FY2015/16</v>
      </c>
      <c r="B1229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29" s="162" t="str">
        <f>Table4_1[[#This Row],[Licensee]]&amp;" "&amp;Table4_1[[#This Row],[Licence]]</f>
        <v>Horizon Power EIRL2</v>
      </c>
      <c r="D1229" s="162" t="str">
        <f t="shared" si="19"/>
        <v>FY2015/16_NQR20_Horizon Power EIRL2</v>
      </c>
      <c r="E1229" s="164">
        <f>IF(ISNUMBER(Table4_1[[#This Row],[Value]]),Table4_1[[#This Row],[Value]],IF(ISNUMBER(Table4_1[[#This Row],[$ Value]]),Table4_1[[#This Row],[$ Value]],Table4_1[[#This Row],[% Value]]))</f>
        <v>0</v>
      </c>
      <c r="G1229" s="238">
        <v>42551</v>
      </c>
      <c r="H1229">
        <v>4</v>
      </c>
      <c r="I1229" t="s">
        <v>188</v>
      </c>
      <c r="J1229" t="s">
        <v>195</v>
      </c>
      <c r="K1229" t="s">
        <v>299</v>
      </c>
      <c r="L1229" t="s">
        <v>306</v>
      </c>
      <c r="M1229" t="s">
        <v>496</v>
      </c>
      <c r="N1229" t="s">
        <v>497</v>
      </c>
      <c r="O1229" t="s">
        <v>83</v>
      </c>
      <c r="P1229"/>
      <c r="Q1229"/>
      <c r="R1229"/>
      <c r="S1229" t="s">
        <v>929</v>
      </c>
    </row>
    <row r="1230" spans="1:19" hidden="1" x14ac:dyDescent="0.2">
      <c r="A1230" s="162" t="str">
        <f>"FY"&amp;(YEAR(Table4_1[[#This Row],[Date]])-1)&amp;"/"&amp;(YEAR(Table4_1[[#This Row],[Date]])-2000)</f>
        <v>FY2016/17</v>
      </c>
      <c r="B1230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0" s="162" t="str">
        <f>Table4_1[[#This Row],[Licensee]]&amp;" "&amp;Table4_1[[#This Row],[Licence]]</f>
        <v>Horizon Power EIRL2</v>
      </c>
      <c r="D1230" s="162" t="str">
        <f t="shared" si="19"/>
        <v>FY2016/17_NQR20_Horizon Power EIRL2</v>
      </c>
      <c r="E1230" s="164">
        <f>IF(ISNUMBER(Table4_1[[#This Row],[Value]]),Table4_1[[#This Row],[Value]],IF(ISNUMBER(Table4_1[[#This Row],[$ Value]]),Table4_1[[#This Row],[$ Value]],Table4_1[[#This Row],[% Value]]))</f>
        <v>0</v>
      </c>
      <c r="G1230" s="238">
        <v>42916</v>
      </c>
      <c r="H1230">
        <v>4</v>
      </c>
      <c r="I1230" t="s">
        <v>188</v>
      </c>
      <c r="J1230" t="s">
        <v>195</v>
      </c>
      <c r="K1230" t="s">
        <v>299</v>
      </c>
      <c r="L1230" t="s">
        <v>306</v>
      </c>
      <c r="M1230" t="s">
        <v>496</v>
      </c>
      <c r="N1230" t="s">
        <v>497</v>
      </c>
      <c r="O1230" t="s">
        <v>83</v>
      </c>
      <c r="P1230"/>
      <c r="Q1230"/>
      <c r="R1230"/>
      <c r="S1230" t="s">
        <v>929</v>
      </c>
    </row>
    <row r="1231" spans="1:19" hidden="1" x14ac:dyDescent="0.2">
      <c r="A1231" s="162" t="str">
        <f>"FY"&amp;(YEAR(Table4_1[[#This Row],[Date]])-1)&amp;"/"&amp;(YEAR(Table4_1[[#This Row],[Date]])-2000)</f>
        <v>FY2017/18</v>
      </c>
      <c r="B1231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1" s="162" t="str">
        <f>Table4_1[[#This Row],[Licensee]]&amp;" "&amp;Table4_1[[#This Row],[Licence]]</f>
        <v>Horizon Power EIRL2</v>
      </c>
      <c r="D1231" s="162" t="str">
        <f t="shared" si="19"/>
        <v>FY2017/18_NQR20_Horizon Power EIRL2</v>
      </c>
      <c r="E1231" s="164">
        <f>IF(ISNUMBER(Table4_1[[#This Row],[Value]]),Table4_1[[#This Row],[Value]],IF(ISNUMBER(Table4_1[[#This Row],[$ Value]]),Table4_1[[#This Row],[$ Value]],Table4_1[[#This Row],[% Value]]))</f>
        <v>0</v>
      </c>
      <c r="G1231" s="238">
        <v>43281</v>
      </c>
      <c r="H1231">
        <v>4</v>
      </c>
      <c r="I1231" t="s">
        <v>188</v>
      </c>
      <c r="J1231" t="s">
        <v>195</v>
      </c>
      <c r="K1231" t="s">
        <v>299</v>
      </c>
      <c r="L1231" t="s">
        <v>306</v>
      </c>
      <c r="M1231" t="s">
        <v>496</v>
      </c>
      <c r="N1231" t="s">
        <v>497</v>
      </c>
      <c r="O1231" t="s">
        <v>83</v>
      </c>
      <c r="P1231"/>
      <c r="Q1231"/>
      <c r="R1231"/>
      <c r="S1231" t="s">
        <v>929</v>
      </c>
    </row>
    <row r="1232" spans="1:19" hidden="1" x14ac:dyDescent="0.2">
      <c r="A1232" s="162" t="str">
        <f>"FY"&amp;(YEAR(Table4_1[[#This Row],[Date]])-1)&amp;"/"&amp;(YEAR(Table4_1[[#This Row],[Date]])-2000)</f>
        <v>FY2018/19</v>
      </c>
      <c r="B1232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2" s="162" t="str">
        <f>Table4_1[[#This Row],[Licensee]]&amp;" "&amp;Table4_1[[#This Row],[Licence]]</f>
        <v>Horizon Power EIRL2</v>
      </c>
      <c r="D1232" s="162" t="str">
        <f t="shared" si="19"/>
        <v>FY2018/19_NQR20_Horizon Power EIRL2</v>
      </c>
      <c r="E1232" s="164">
        <f>IF(ISNUMBER(Table4_1[[#This Row],[Value]]),Table4_1[[#This Row],[Value]],IF(ISNUMBER(Table4_1[[#This Row],[$ Value]]),Table4_1[[#This Row],[$ Value]],Table4_1[[#This Row],[% Value]]))</f>
        <v>0</v>
      </c>
      <c r="G1232" s="238">
        <v>43646</v>
      </c>
      <c r="H1232">
        <v>4</v>
      </c>
      <c r="I1232" t="s">
        <v>188</v>
      </c>
      <c r="J1232" t="s">
        <v>195</v>
      </c>
      <c r="K1232" t="s">
        <v>299</v>
      </c>
      <c r="L1232" t="s">
        <v>306</v>
      </c>
      <c r="M1232" t="s">
        <v>496</v>
      </c>
      <c r="N1232" t="s">
        <v>497</v>
      </c>
      <c r="O1232" t="s">
        <v>83</v>
      </c>
      <c r="P1232"/>
      <c r="Q1232"/>
      <c r="R1232"/>
      <c r="S1232" t="s">
        <v>929</v>
      </c>
    </row>
    <row r="1233" spans="1:19" hidden="1" x14ac:dyDescent="0.2">
      <c r="A1233" s="162" t="str">
        <f>"FY"&amp;(YEAR(Table4_1[[#This Row],[Date]])-1)&amp;"/"&amp;(YEAR(Table4_1[[#This Row],[Date]])-2000)</f>
        <v>FY2019/20</v>
      </c>
      <c r="B1233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3" s="162" t="str">
        <f>Table4_1[[#This Row],[Licensee]]&amp;" "&amp;Table4_1[[#This Row],[Licence]]</f>
        <v>Horizon Power EIRL2</v>
      </c>
      <c r="D1233" s="162" t="str">
        <f t="shared" si="19"/>
        <v>FY2019/20_NQR20_Horizon Power EIRL2</v>
      </c>
      <c r="E1233" s="164">
        <f>IF(ISNUMBER(Table4_1[[#This Row],[Value]]),Table4_1[[#This Row],[Value]],IF(ISNUMBER(Table4_1[[#This Row],[$ Value]]),Table4_1[[#This Row],[$ Value]],Table4_1[[#This Row],[% Value]]))</f>
        <v>0</v>
      </c>
      <c r="G1233" s="238">
        <v>44012</v>
      </c>
      <c r="H1233">
        <v>4</v>
      </c>
      <c r="I1233" t="s">
        <v>188</v>
      </c>
      <c r="J1233" t="s">
        <v>195</v>
      </c>
      <c r="K1233" t="s">
        <v>299</v>
      </c>
      <c r="L1233" t="s">
        <v>306</v>
      </c>
      <c r="M1233" t="s">
        <v>496</v>
      </c>
      <c r="N1233" t="s">
        <v>497</v>
      </c>
      <c r="O1233" t="s">
        <v>83</v>
      </c>
      <c r="P1233"/>
      <c r="Q1233"/>
      <c r="R1233"/>
      <c r="S1233" t="s">
        <v>929</v>
      </c>
    </row>
    <row r="1234" spans="1:19" hidden="1" x14ac:dyDescent="0.2">
      <c r="A1234" s="162" t="str">
        <f>"FY"&amp;(YEAR(Table4_1[[#This Row],[Date]])-1)&amp;"/"&amp;(YEAR(Table4_1[[#This Row],[Date]])-2000)</f>
        <v>FY2020/21</v>
      </c>
      <c r="B1234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4" s="162" t="str">
        <f>Table4_1[[#This Row],[Licensee]]&amp;" "&amp;Table4_1[[#This Row],[Licence]]</f>
        <v>Horizon Power EIRL2</v>
      </c>
      <c r="D1234" s="162" t="str">
        <f t="shared" si="19"/>
        <v>FY2020/21_NQR20_Horizon Power EIRL2</v>
      </c>
      <c r="E1234" s="164">
        <f>IF(ISNUMBER(Table4_1[[#This Row],[Value]]),Table4_1[[#This Row],[Value]],IF(ISNUMBER(Table4_1[[#This Row],[$ Value]]),Table4_1[[#This Row],[$ Value]],Table4_1[[#This Row],[% Value]]))</f>
        <v>0</v>
      </c>
      <c r="G1234" s="238">
        <v>44377</v>
      </c>
      <c r="H1234">
        <v>4</v>
      </c>
      <c r="I1234" t="s">
        <v>188</v>
      </c>
      <c r="J1234" t="s">
        <v>195</v>
      </c>
      <c r="K1234" t="s">
        <v>299</v>
      </c>
      <c r="L1234" t="s">
        <v>306</v>
      </c>
      <c r="M1234" t="s">
        <v>496</v>
      </c>
      <c r="N1234" t="s">
        <v>497</v>
      </c>
      <c r="O1234" t="s">
        <v>83</v>
      </c>
      <c r="P1234"/>
      <c r="Q1234"/>
      <c r="R1234"/>
      <c r="S1234" t="s">
        <v>929</v>
      </c>
    </row>
    <row r="1235" spans="1:19" hidden="1" x14ac:dyDescent="0.2">
      <c r="A1235" s="162" t="str">
        <f>"FY"&amp;(YEAR(Table4_1[[#This Row],[Date]])-1)&amp;"/"&amp;(YEAR(Table4_1[[#This Row],[Date]])-2000)</f>
        <v>FY2021/22</v>
      </c>
      <c r="B1235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5" s="162" t="str">
        <f>Table4_1[[#This Row],[Licensee]]&amp;" "&amp;Table4_1[[#This Row],[Licence]]</f>
        <v>Horizon Power EIRL2</v>
      </c>
      <c r="D1235" s="162" t="str">
        <f t="shared" si="19"/>
        <v>FY2021/22_NQR20_Horizon Power EIRL2</v>
      </c>
      <c r="E1235" s="164">
        <f>IF(ISNUMBER(Table4_1[[#This Row],[Value]]),Table4_1[[#This Row],[Value]],IF(ISNUMBER(Table4_1[[#This Row],[$ Value]]),Table4_1[[#This Row],[$ Value]],Table4_1[[#This Row],[% Value]]))</f>
        <v>0</v>
      </c>
      <c r="G1235" s="238">
        <v>44742</v>
      </c>
      <c r="H1235">
        <v>4</v>
      </c>
      <c r="I1235" t="s">
        <v>188</v>
      </c>
      <c r="J1235" t="s">
        <v>195</v>
      </c>
      <c r="K1235" t="s">
        <v>299</v>
      </c>
      <c r="L1235" t="s">
        <v>306</v>
      </c>
      <c r="M1235" t="s">
        <v>496</v>
      </c>
      <c r="N1235" t="s">
        <v>497</v>
      </c>
      <c r="O1235" t="s">
        <v>83</v>
      </c>
      <c r="P1235"/>
      <c r="Q1235"/>
      <c r="R1235"/>
      <c r="S1235" t="s">
        <v>929</v>
      </c>
    </row>
    <row r="1236" spans="1:19" hidden="1" x14ac:dyDescent="0.2">
      <c r="A1236" s="162" t="str">
        <f>"FY"&amp;(YEAR(Table4_1[[#This Row],[Date]])-1)&amp;"/"&amp;(YEAR(Table4_1[[#This Row],[Date]])-2000)</f>
        <v>FY2022/23</v>
      </c>
      <c r="B1236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6" s="162" t="str">
        <f>Table4_1[[#This Row],[Licensee]]&amp;" "&amp;Table4_1[[#This Row],[Licence]]</f>
        <v>Horizon Power EIRL2</v>
      </c>
      <c r="D1236" s="162" t="str">
        <f t="shared" si="19"/>
        <v>FY2022/23_NQR20_Horizon Power EIRL2</v>
      </c>
      <c r="E1236" s="164">
        <f>IF(ISNUMBER(Table4_1[[#This Row],[Value]]),Table4_1[[#This Row],[Value]],IF(ISNUMBER(Table4_1[[#This Row],[$ Value]]),Table4_1[[#This Row],[$ Value]],Table4_1[[#This Row],[% Value]]))</f>
        <v>0</v>
      </c>
      <c r="G1236" s="238">
        <v>45107</v>
      </c>
      <c r="H1236">
        <v>4</v>
      </c>
      <c r="I1236" t="s">
        <v>188</v>
      </c>
      <c r="J1236" t="s">
        <v>195</v>
      </c>
      <c r="K1236" t="s">
        <v>299</v>
      </c>
      <c r="L1236" t="s">
        <v>306</v>
      </c>
      <c r="M1236" t="s">
        <v>496</v>
      </c>
      <c r="N1236" t="s">
        <v>497</v>
      </c>
      <c r="O1236" t="s">
        <v>83</v>
      </c>
      <c r="P1236"/>
      <c r="Q1236"/>
      <c r="R1236"/>
      <c r="S1236" t="s">
        <v>929</v>
      </c>
    </row>
    <row r="1237" spans="1:19" hidden="1" x14ac:dyDescent="0.2">
      <c r="A1237" s="162" t="str">
        <f>"FY"&amp;(YEAR(Table4_1[[#This Row],[Date]])-1)&amp;"/"&amp;(YEAR(Table4_1[[#This Row],[Date]])-2000)</f>
        <v>FY2023/24</v>
      </c>
      <c r="B1237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7" s="162" t="str">
        <f>Table4_1[[#This Row],[Licensee]]&amp;" "&amp;Table4_1[[#This Row],[Licence]]</f>
        <v>Horizon Power EIRL2</v>
      </c>
      <c r="D1237" s="162" t="str">
        <f t="shared" si="19"/>
        <v>FY2023/24_NQR20_Horizon Power EIRL2</v>
      </c>
      <c r="E1237" s="164">
        <f>IF(ISNUMBER(Table4_1[[#This Row],[Value]]),Table4_1[[#This Row],[Value]],IF(ISNUMBER(Table4_1[[#This Row],[$ Value]]),Table4_1[[#This Row],[$ Value]],Table4_1[[#This Row],[% Value]]))</f>
        <v>0</v>
      </c>
      <c r="G1237" s="238">
        <v>45473</v>
      </c>
      <c r="H1237">
        <v>4</v>
      </c>
      <c r="I1237" t="s">
        <v>188</v>
      </c>
      <c r="J1237" t="s">
        <v>195</v>
      </c>
      <c r="K1237" t="s">
        <v>299</v>
      </c>
      <c r="L1237" t="s">
        <v>306</v>
      </c>
      <c r="M1237" t="s">
        <v>496</v>
      </c>
      <c r="N1237" t="s">
        <v>497</v>
      </c>
      <c r="O1237" t="s">
        <v>83</v>
      </c>
      <c r="P1237"/>
      <c r="Q1237"/>
      <c r="R1237"/>
      <c r="S1237" t="s">
        <v>929</v>
      </c>
    </row>
    <row r="1238" spans="1:19" x14ac:dyDescent="0.2">
      <c r="A1238" s="162" t="str">
        <f>"FY"&amp;(YEAR(Table4_1[[#This Row],[Date]])-1)&amp;"/"&amp;(YEAR(Table4_1[[#This Row],[Date]])-2000)</f>
        <v>FY2024/25</v>
      </c>
      <c r="B1238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1238" s="162" t="str">
        <f>Table4_1[[#This Row],[Licensee]]&amp;" "&amp;Table4_1[[#This Row],[Licence]]</f>
        <v>Horizon Power EIRL2</v>
      </c>
      <c r="D1238" s="162" t="str">
        <f t="shared" si="19"/>
        <v>FY2024/25_NQR20_Horizon Power EIRL2</v>
      </c>
      <c r="E1238" s="164">
        <f>IF(ISNUMBER(Table4_1[[#This Row],[Value]]),Table4_1[[#This Row],[Value]],IF(ISNUMBER(Table4_1[[#This Row],[$ Value]]),Table4_1[[#This Row],[$ Value]],Table4_1[[#This Row],[% Value]]))</f>
        <v>0</v>
      </c>
      <c r="G1238" s="238">
        <v>45838</v>
      </c>
      <c r="H1238">
        <v>4</v>
      </c>
      <c r="I1238" t="s">
        <v>188</v>
      </c>
      <c r="J1238" t="s">
        <v>195</v>
      </c>
      <c r="K1238" t="s">
        <v>299</v>
      </c>
      <c r="L1238" t="s">
        <v>306</v>
      </c>
      <c r="M1238" t="s">
        <v>496</v>
      </c>
      <c r="N1238" t="s">
        <v>497</v>
      </c>
      <c r="O1238" t="s">
        <v>83</v>
      </c>
      <c r="P1238"/>
      <c r="Q1238"/>
      <c r="R1238"/>
      <c r="S1238" t="s">
        <v>929</v>
      </c>
    </row>
    <row r="1239" spans="1:19" hidden="1" x14ac:dyDescent="0.2">
      <c r="A1239" s="162" t="str">
        <f>"FY"&amp;(YEAR(Table4_1[[#This Row],[Date]])-1)&amp;"/"&amp;(YEAR(Table4_1[[#This Row],[Date]])-2000)</f>
        <v>FY2013/14</v>
      </c>
      <c r="B1239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39" s="162" t="str">
        <f>Table4_1[[#This Row],[Licensee]]&amp;" "&amp;Table4_1[[#This Row],[Licence]]</f>
        <v>Horizon Power EIRL2</v>
      </c>
      <c r="D1239" s="162" t="str">
        <f t="shared" si="19"/>
        <v>FY2013/14_NQR2c_Horizon Power EIRL2</v>
      </c>
      <c r="E1239" s="164">
        <f>IF(ISNUMBER(Table4_1[[#This Row],[Value]]),Table4_1[[#This Row],[Value]],IF(ISNUMBER(Table4_1[[#This Row],[$ Value]]),Table4_1[[#This Row],[$ Value]],Table4_1[[#This Row],[% Value]]))</f>
        <v>0</v>
      </c>
      <c r="G1239" s="238">
        <v>41820</v>
      </c>
      <c r="H1239">
        <v>4</v>
      </c>
      <c r="I1239" t="s">
        <v>188</v>
      </c>
      <c r="J1239" t="s">
        <v>195</v>
      </c>
      <c r="K1239" t="s">
        <v>208</v>
      </c>
      <c r="L1239" t="s">
        <v>363</v>
      </c>
      <c r="M1239" t="s">
        <v>364</v>
      </c>
      <c r="N1239" t="s">
        <v>365</v>
      </c>
      <c r="O1239" t="s">
        <v>191</v>
      </c>
      <c r="P1239"/>
      <c r="Q1239"/>
      <c r="R1239"/>
      <c r="S1239" t="s">
        <v>929</v>
      </c>
    </row>
    <row r="1240" spans="1:19" hidden="1" x14ac:dyDescent="0.2">
      <c r="A1240" s="162" t="str">
        <f>"FY"&amp;(YEAR(Table4_1[[#This Row],[Date]])-1)&amp;"/"&amp;(YEAR(Table4_1[[#This Row],[Date]])-2000)</f>
        <v>FY2014/15</v>
      </c>
      <c r="B1240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0" s="162" t="str">
        <f>Table4_1[[#This Row],[Licensee]]&amp;" "&amp;Table4_1[[#This Row],[Licence]]</f>
        <v>Horizon Power EIRL2</v>
      </c>
      <c r="D1240" s="162" t="str">
        <f t="shared" si="19"/>
        <v>FY2014/15_NQR2c_Horizon Power EIRL2</v>
      </c>
      <c r="E1240" s="164">
        <f>IF(ISNUMBER(Table4_1[[#This Row],[Value]]),Table4_1[[#This Row],[Value]],IF(ISNUMBER(Table4_1[[#This Row],[$ Value]]),Table4_1[[#This Row],[$ Value]],Table4_1[[#This Row],[% Value]]))</f>
        <v>0</v>
      </c>
      <c r="G1240" s="238">
        <v>42185</v>
      </c>
      <c r="H1240">
        <v>4</v>
      </c>
      <c r="I1240" t="s">
        <v>188</v>
      </c>
      <c r="J1240" t="s">
        <v>195</v>
      </c>
      <c r="K1240" t="s">
        <v>208</v>
      </c>
      <c r="L1240" t="s">
        <v>363</v>
      </c>
      <c r="M1240" t="s">
        <v>364</v>
      </c>
      <c r="N1240" t="s">
        <v>365</v>
      </c>
      <c r="O1240" t="s">
        <v>191</v>
      </c>
      <c r="P1240"/>
      <c r="Q1240"/>
      <c r="R1240"/>
      <c r="S1240" t="s">
        <v>929</v>
      </c>
    </row>
    <row r="1241" spans="1:19" hidden="1" x14ac:dyDescent="0.2">
      <c r="A1241" s="162" t="str">
        <f>"FY"&amp;(YEAR(Table4_1[[#This Row],[Date]])-1)&amp;"/"&amp;(YEAR(Table4_1[[#This Row],[Date]])-2000)</f>
        <v>FY2015/16</v>
      </c>
      <c r="B1241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1" s="162" t="str">
        <f>Table4_1[[#This Row],[Licensee]]&amp;" "&amp;Table4_1[[#This Row],[Licence]]</f>
        <v>Horizon Power EIRL2</v>
      </c>
      <c r="D1241" s="162" t="str">
        <f t="shared" si="19"/>
        <v>FY2015/16_NQR2c_Horizon Power EIRL2</v>
      </c>
      <c r="E1241" s="164">
        <f>IF(ISNUMBER(Table4_1[[#This Row],[Value]]),Table4_1[[#This Row],[Value]],IF(ISNUMBER(Table4_1[[#This Row],[$ Value]]),Table4_1[[#This Row],[$ Value]],Table4_1[[#This Row],[% Value]]))</f>
        <v>0</v>
      </c>
      <c r="G1241" s="238">
        <v>42551</v>
      </c>
      <c r="H1241">
        <v>4</v>
      </c>
      <c r="I1241" t="s">
        <v>188</v>
      </c>
      <c r="J1241" t="s">
        <v>195</v>
      </c>
      <c r="K1241" t="s">
        <v>208</v>
      </c>
      <c r="L1241" t="s">
        <v>363</v>
      </c>
      <c r="M1241" t="s">
        <v>364</v>
      </c>
      <c r="N1241" t="s">
        <v>365</v>
      </c>
      <c r="O1241" t="s">
        <v>191</v>
      </c>
      <c r="P1241"/>
      <c r="Q1241"/>
      <c r="R1241"/>
      <c r="S1241" t="s">
        <v>929</v>
      </c>
    </row>
    <row r="1242" spans="1:19" hidden="1" x14ac:dyDescent="0.2">
      <c r="A1242" s="162" t="str">
        <f>"FY"&amp;(YEAR(Table4_1[[#This Row],[Date]])-1)&amp;"/"&amp;(YEAR(Table4_1[[#This Row],[Date]])-2000)</f>
        <v>FY2016/17</v>
      </c>
      <c r="B1242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2" s="162" t="str">
        <f>Table4_1[[#This Row],[Licensee]]&amp;" "&amp;Table4_1[[#This Row],[Licence]]</f>
        <v>Horizon Power EIRL2</v>
      </c>
      <c r="D1242" s="162" t="str">
        <f t="shared" si="19"/>
        <v>FY2016/17_NQR2c_Horizon Power EIRL2</v>
      </c>
      <c r="E1242" s="164">
        <f>IF(ISNUMBER(Table4_1[[#This Row],[Value]]),Table4_1[[#This Row],[Value]],IF(ISNUMBER(Table4_1[[#This Row],[$ Value]]),Table4_1[[#This Row],[$ Value]],Table4_1[[#This Row],[% Value]]))</f>
        <v>0</v>
      </c>
      <c r="G1242" s="238">
        <v>42916</v>
      </c>
      <c r="H1242">
        <v>4</v>
      </c>
      <c r="I1242" t="s">
        <v>188</v>
      </c>
      <c r="J1242" t="s">
        <v>195</v>
      </c>
      <c r="K1242" t="s">
        <v>208</v>
      </c>
      <c r="L1242" t="s">
        <v>363</v>
      </c>
      <c r="M1242" t="s">
        <v>364</v>
      </c>
      <c r="N1242" t="s">
        <v>365</v>
      </c>
      <c r="O1242" t="s">
        <v>191</v>
      </c>
      <c r="P1242"/>
      <c r="Q1242"/>
      <c r="R1242"/>
      <c r="S1242" t="s">
        <v>929</v>
      </c>
    </row>
    <row r="1243" spans="1:19" hidden="1" x14ac:dyDescent="0.2">
      <c r="A1243" s="162" t="str">
        <f>"FY"&amp;(YEAR(Table4_1[[#This Row],[Date]])-1)&amp;"/"&amp;(YEAR(Table4_1[[#This Row],[Date]])-2000)</f>
        <v>FY2017/18</v>
      </c>
      <c r="B1243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3" s="162" t="str">
        <f>Table4_1[[#This Row],[Licensee]]&amp;" "&amp;Table4_1[[#This Row],[Licence]]</f>
        <v>Horizon Power EIRL2</v>
      </c>
      <c r="D1243" s="162" t="str">
        <f t="shared" si="19"/>
        <v>FY2017/18_NQR2c_Horizon Power EIRL2</v>
      </c>
      <c r="E1243" s="164">
        <f>IF(ISNUMBER(Table4_1[[#This Row],[Value]]),Table4_1[[#This Row],[Value]],IF(ISNUMBER(Table4_1[[#This Row],[$ Value]]),Table4_1[[#This Row],[$ Value]],Table4_1[[#This Row],[% Value]]))</f>
        <v>0</v>
      </c>
      <c r="G1243" s="238">
        <v>43281</v>
      </c>
      <c r="H1243">
        <v>4</v>
      </c>
      <c r="I1243" t="s">
        <v>188</v>
      </c>
      <c r="J1243" t="s">
        <v>195</v>
      </c>
      <c r="K1243" t="s">
        <v>208</v>
      </c>
      <c r="L1243" t="s">
        <v>363</v>
      </c>
      <c r="M1243" t="s">
        <v>364</v>
      </c>
      <c r="N1243" t="s">
        <v>365</v>
      </c>
      <c r="O1243" t="s">
        <v>191</v>
      </c>
      <c r="P1243"/>
      <c r="Q1243"/>
      <c r="R1243"/>
      <c r="S1243" t="s">
        <v>929</v>
      </c>
    </row>
    <row r="1244" spans="1:19" hidden="1" x14ac:dyDescent="0.2">
      <c r="A1244" s="162" t="str">
        <f>"FY"&amp;(YEAR(Table4_1[[#This Row],[Date]])-1)&amp;"/"&amp;(YEAR(Table4_1[[#This Row],[Date]])-2000)</f>
        <v>FY2018/19</v>
      </c>
      <c r="B1244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4" s="162" t="str">
        <f>Table4_1[[#This Row],[Licensee]]&amp;" "&amp;Table4_1[[#This Row],[Licence]]</f>
        <v>Horizon Power EIRL2</v>
      </c>
      <c r="D1244" s="162" t="str">
        <f t="shared" si="19"/>
        <v>FY2018/19_NQR2c_Horizon Power EIRL2</v>
      </c>
      <c r="E1244" s="164">
        <f>IF(ISNUMBER(Table4_1[[#This Row],[Value]]),Table4_1[[#This Row],[Value]],IF(ISNUMBER(Table4_1[[#This Row],[$ Value]]),Table4_1[[#This Row],[$ Value]],Table4_1[[#This Row],[% Value]]))</f>
        <v>0</v>
      </c>
      <c r="G1244" s="238">
        <v>43646</v>
      </c>
      <c r="H1244">
        <v>4</v>
      </c>
      <c r="I1244" t="s">
        <v>188</v>
      </c>
      <c r="J1244" t="s">
        <v>195</v>
      </c>
      <c r="K1244" t="s">
        <v>208</v>
      </c>
      <c r="L1244" t="s">
        <v>363</v>
      </c>
      <c r="M1244" t="s">
        <v>364</v>
      </c>
      <c r="N1244" t="s">
        <v>365</v>
      </c>
      <c r="O1244" t="s">
        <v>191</v>
      </c>
      <c r="P1244"/>
      <c r="Q1244"/>
      <c r="R1244"/>
      <c r="S1244" t="s">
        <v>929</v>
      </c>
    </row>
    <row r="1245" spans="1:19" hidden="1" x14ac:dyDescent="0.2">
      <c r="A1245" s="162" t="str">
        <f>"FY"&amp;(YEAR(Table4_1[[#This Row],[Date]])-1)&amp;"/"&amp;(YEAR(Table4_1[[#This Row],[Date]])-2000)</f>
        <v>FY2019/20</v>
      </c>
      <c r="B1245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5" s="162" t="str">
        <f>Table4_1[[#This Row],[Licensee]]&amp;" "&amp;Table4_1[[#This Row],[Licence]]</f>
        <v>Horizon Power EIRL2</v>
      </c>
      <c r="D1245" s="162" t="str">
        <f t="shared" si="19"/>
        <v>FY2019/20_NQR2c_Horizon Power EIRL2</v>
      </c>
      <c r="E1245" s="164">
        <f>IF(ISNUMBER(Table4_1[[#This Row],[Value]]),Table4_1[[#This Row],[Value]],IF(ISNUMBER(Table4_1[[#This Row],[$ Value]]),Table4_1[[#This Row],[$ Value]],Table4_1[[#This Row],[% Value]]))</f>
        <v>0</v>
      </c>
      <c r="G1245" s="238">
        <v>44012</v>
      </c>
      <c r="H1245">
        <v>4</v>
      </c>
      <c r="I1245" t="s">
        <v>188</v>
      </c>
      <c r="J1245" t="s">
        <v>195</v>
      </c>
      <c r="K1245" t="s">
        <v>208</v>
      </c>
      <c r="L1245" t="s">
        <v>363</v>
      </c>
      <c r="M1245" t="s">
        <v>364</v>
      </c>
      <c r="N1245" t="s">
        <v>365</v>
      </c>
      <c r="O1245" t="s">
        <v>191</v>
      </c>
      <c r="P1245"/>
      <c r="Q1245"/>
      <c r="R1245"/>
      <c r="S1245" t="s">
        <v>929</v>
      </c>
    </row>
    <row r="1246" spans="1:19" hidden="1" x14ac:dyDescent="0.2">
      <c r="A1246" s="162" t="str">
        <f>"FY"&amp;(YEAR(Table4_1[[#This Row],[Date]])-1)&amp;"/"&amp;(YEAR(Table4_1[[#This Row],[Date]])-2000)</f>
        <v>FY2020/21</v>
      </c>
      <c r="B1246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6" s="162" t="str">
        <f>Table4_1[[#This Row],[Licensee]]&amp;" "&amp;Table4_1[[#This Row],[Licence]]</f>
        <v>Horizon Power EIRL2</v>
      </c>
      <c r="D1246" s="162" t="str">
        <f t="shared" si="19"/>
        <v>FY2020/21_NQR2c_Horizon Power EIRL2</v>
      </c>
      <c r="E1246" s="164">
        <f>IF(ISNUMBER(Table4_1[[#This Row],[Value]]),Table4_1[[#This Row],[Value]],IF(ISNUMBER(Table4_1[[#This Row],[$ Value]]),Table4_1[[#This Row],[$ Value]],Table4_1[[#This Row],[% Value]]))</f>
        <v>0</v>
      </c>
      <c r="G1246" s="238">
        <v>44377</v>
      </c>
      <c r="H1246">
        <v>4</v>
      </c>
      <c r="I1246" t="s">
        <v>188</v>
      </c>
      <c r="J1246" t="s">
        <v>195</v>
      </c>
      <c r="K1246" t="s">
        <v>208</v>
      </c>
      <c r="L1246" t="s">
        <v>363</v>
      </c>
      <c r="M1246" t="s">
        <v>364</v>
      </c>
      <c r="N1246" t="s">
        <v>365</v>
      </c>
      <c r="O1246" t="s">
        <v>191</v>
      </c>
      <c r="P1246"/>
      <c r="Q1246"/>
      <c r="R1246"/>
      <c r="S1246" t="s">
        <v>929</v>
      </c>
    </row>
    <row r="1247" spans="1:19" hidden="1" x14ac:dyDescent="0.2">
      <c r="A1247" s="162" t="str">
        <f>"FY"&amp;(YEAR(Table4_1[[#This Row],[Date]])-1)&amp;"/"&amp;(YEAR(Table4_1[[#This Row],[Date]])-2000)</f>
        <v>FY2021/22</v>
      </c>
      <c r="B1247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7" s="162" t="str">
        <f>Table4_1[[#This Row],[Licensee]]&amp;" "&amp;Table4_1[[#This Row],[Licence]]</f>
        <v>Horizon Power EIRL2</v>
      </c>
      <c r="D1247" s="162" t="str">
        <f t="shared" si="19"/>
        <v>FY2021/22_NQR2c_Horizon Power EIRL2</v>
      </c>
      <c r="E1247" s="164">
        <f>IF(ISNUMBER(Table4_1[[#This Row],[Value]]),Table4_1[[#This Row],[Value]],IF(ISNUMBER(Table4_1[[#This Row],[$ Value]]),Table4_1[[#This Row],[$ Value]],Table4_1[[#This Row],[% Value]]))</f>
        <v>0</v>
      </c>
      <c r="G1247" s="238">
        <v>44742</v>
      </c>
      <c r="H1247">
        <v>4</v>
      </c>
      <c r="I1247" t="s">
        <v>188</v>
      </c>
      <c r="J1247" t="s">
        <v>195</v>
      </c>
      <c r="K1247" t="s">
        <v>208</v>
      </c>
      <c r="L1247" t="s">
        <v>363</v>
      </c>
      <c r="M1247" t="s">
        <v>364</v>
      </c>
      <c r="N1247" t="s">
        <v>365</v>
      </c>
      <c r="O1247" t="s">
        <v>191</v>
      </c>
      <c r="P1247"/>
      <c r="Q1247"/>
      <c r="R1247"/>
      <c r="S1247" t="s">
        <v>929</v>
      </c>
    </row>
    <row r="1248" spans="1:19" hidden="1" x14ac:dyDescent="0.2">
      <c r="A1248" s="162" t="str">
        <f>"FY"&amp;(YEAR(Table4_1[[#This Row],[Date]])-1)&amp;"/"&amp;(YEAR(Table4_1[[#This Row],[Date]])-2000)</f>
        <v>FY2022/23</v>
      </c>
      <c r="B1248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8" s="162" t="str">
        <f>Table4_1[[#This Row],[Licensee]]&amp;" "&amp;Table4_1[[#This Row],[Licence]]</f>
        <v>Horizon Power EIRL2</v>
      </c>
      <c r="D1248" s="162" t="str">
        <f t="shared" si="19"/>
        <v>FY2022/23_NQR2c_Horizon Power EIRL2</v>
      </c>
      <c r="E1248" s="164">
        <f>IF(ISNUMBER(Table4_1[[#This Row],[Value]]),Table4_1[[#This Row],[Value]],IF(ISNUMBER(Table4_1[[#This Row],[$ Value]]),Table4_1[[#This Row],[$ Value]],Table4_1[[#This Row],[% Value]]))</f>
        <v>0</v>
      </c>
      <c r="G1248" s="238">
        <v>45107</v>
      </c>
      <c r="H1248">
        <v>4</v>
      </c>
      <c r="I1248" t="s">
        <v>188</v>
      </c>
      <c r="J1248" t="s">
        <v>195</v>
      </c>
      <c r="K1248" t="s">
        <v>208</v>
      </c>
      <c r="L1248" t="s">
        <v>363</v>
      </c>
      <c r="M1248" t="s">
        <v>364</v>
      </c>
      <c r="N1248" t="s">
        <v>365</v>
      </c>
      <c r="O1248" t="s">
        <v>191</v>
      </c>
      <c r="P1248"/>
      <c r="Q1248"/>
      <c r="R1248"/>
      <c r="S1248" t="s">
        <v>929</v>
      </c>
    </row>
    <row r="1249" spans="1:19" hidden="1" x14ac:dyDescent="0.2">
      <c r="A1249" s="162" t="str">
        <f>"FY"&amp;(YEAR(Table4_1[[#This Row],[Date]])-1)&amp;"/"&amp;(YEAR(Table4_1[[#This Row],[Date]])-2000)</f>
        <v>FY2023/24</v>
      </c>
      <c r="B1249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49" s="162" t="str">
        <f>Table4_1[[#This Row],[Licensee]]&amp;" "&amp;Table4_1[[#This Row],[Licence]]</f>
        <v>Horizon Power EIRL2</v>
      </c>
      <c r="D1249" s="162" t="str">
        <f t="shared" si="19"/>
        <v>FY2023/24_NQR2c_Horizon Power EIRL2</v>
      </c>
      <c r="E1249" s="164">
        <f>IF(ISNUMBER(Table4_1[[#This Row],[Value]]),Table4_1[[#This Row],[Value]],IF(ISNUMBER(Table4_1[[#This Row],[$ Value]]),Table4_1[[#This Row],[$ Value]],Table4_1[[#This Row],[% Value]]))</f>
        <v>0</v>
      </c>
      <c r="G1249" s="238">
        <v>45473</v>
      </c>
      <c r="H1249">
        <v>4</v>
      </c>
      <c r="I1249" t="s">
        <v>188</v>
      </c>
      <c r="J1249" t="s">
        <v>195</v>
      </c>
      <c r="K1249" t="s">
        <v>208</v>
      </c>
      <c r="L1249" t="s">
        <v>363</v>
      </c>
      <c r="M1249" t="s">
        <v>364</v>
      </c>
      <c r="N1249" t="s">
        <v>365</v>
      </c>
      <c r="O1249" t="s">
        <v>191</v>
      </c>
      <c r="P1249"/>
      <c r="Q1249"/>
      <c r="R1249"/>
      <c r="S1249" t="s">
        <v>929</v>
      </c>
    </row>
    <row r="1250" spans="1:19" x14ac:dyDescent="0.2">
      <c r="A1250" s="162" t="str">
        <f>"FY"&amp;(YEAR(Table4_1[[#This Row],[Date]])-1)&amp;"/"&amp;(YEAR(Table4_1[[#This Row],[Date]])-2000)</f>
        <v>FY2024/25</v>
      </c>
      <c r="B1250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1250" s="162" t="str">
        <f>Table4_1[[#This Row],[Licensee]]&amp;" "&amp;Table4_1[[#This Row],[Licence]]</f>
        <v>Horizon Power EIRL2</v>
      </c>
      <c r="D1250" s="162" t="str">
        <f t="shared" si="19"/>
        <v>FY2024/25_NQR2c_Horizon Power EIRL2</v>
      </c>
      <c r="E1250" s="164">
        <f>IF(ISNUMBER(Table4_1[[#This Row],[Value]]),Table4_1[[#This Row],[Value]],IF(ISNUMBER(Table4_1[[#This Row],[$ Value]]),Table4_1[[#This Row],[$ Value]],Table4_1[[#This Row],[% Value]]))</f>
        <v>0</v>
      </c>
      <c r="G1250" s="238">
        <v>45838</v>
      </c>
      <c r="H1250">
        <v>4</v>
      </c>
      <c r="I1250" t="s">
        <v>188</v>
      </c>
      <c r="J1250" t="s">
        <v>195</v>
      </c>
      <c r="K1250" t="s">
        <v>208</v>
      </c>
      <c r="L1250" t="s">
        <v>363</v>
      </c>
      <c r="M1250" t="s">
        <v>364</v>
      </c>
      <c r="N1250" t="s">
        <v>365</v>
      </c>
      <c r="O1250" t="s">
        <v>191</v>
      </c>
      <c r="P1250"/>
      <c r="Q1250"/>
      <c r="R1250"/>
      <c r="S1250" t="s">
        <v>929</v>
      </c>
    </row>
    <row r="1251" spans="1:19" hidden="1" x14ac:dyDescent="0.2">
      <c r="A1251" s="162" t="str">
        <f>"FY"&amp;(YEAR(Table4_1[[#This Row],[Date]])-1)&amp;"/"&amp;(YEAR(Table4_1[[#This Row],[Date]])-2000)</f>
        <v>FY2013/14</v>
      </c>
      <c r="B1251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1" s="162" t="str">
        <f>Table4_1[[#This Row],[Licensee]]&amp;" "&amp;Table4_1[[#This Row],[Licence]]</f>
        <v>Horizon Power EIRL2</v>
      </c>
      <c r="D1251" s="162" t="str">
        <f t="shared" si="19"/>
        <v>FY2013/14_NQR2d_Horizon Power EIRL2</v>
      </c>
      <c r="E1251" s="164">
        <f>IF(ISNUMBER(Table4_1[[#This Row],[Value]]),Table4_1[[#This Row],[Value]],IF(ISNUMBER(Table4_1[[#This Row],[$ Value]]),Table4_1[[#This Row],[$ Value]],Table4_1[[#This Row],[% Value]]))</f>
        <v>1263</v>
      </c>
      <c r="G1251" s="238">
        <v>41820</v>
      </c>
      <c r="H1251">
        <v>4</v>
      </c>
      <c r="I1251" t="s">
        <v>188</v>
      </c>
      <c r="J1251" t="s">
        <v>195</v>
      </c>
      <c r="K1251" t="s">
        <v>208</v>
      </c>
      <c r="L1251" t="s">
        <v>363</v>
      </c>
      <c r="M1251" t="s">
        <v>112</v>
      </c>
      <c r="N1251" t="s">
        <v>365</v>
      </c>
      <c r="O1251" t="s">
        <v>191</v>
      </c>
      <c r="P1251">
        <v>1263</v>
      </c>
      <c r="Q1251"/>
      <c r="R1251"/>
      <c r="S1251" t="s">
        <v>929</v>
      </c>
    </row>
    <row r="1252" spans="1:19" hidden="1" x14ac:dyDescent="0.2">
      <c r="A1252" s="162" t="str">
        <f>"FY"&amp;(YEAR(Table4_1[[#This Row],[Date]])-1)&amp;"/"&amp;(YEAR(Table4_1[[#This Row],[Date]])-2000)</f>
        <v>FY2014/15</v>
      </c>
      <c r="B1252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2" s="162" t="str">
        <f>Table4_1[[#This Row],[Licensee]]&amp;" "&amp;Table4_1[[#This Row],[Licence]]</f>
        <v>Horizon Power EIRL2</v>
      </c>
      <c r="D1252" s="162" t="str">
        <f t="shared" si="19"/>
        <v>FY2014/15_NQR2d_Horizon Power EIRL2</v>
      </c>
      <c r="E1252" s="164">
        <f>IF(ISNUMBER(Table4_1[[#This Row],[Value]]),Table4_1[[#This Row],[Value]],IF(ISNUMBER(Table4_1[[#This Row],[$ Value]]),Table4_1[[#This Row],[$ Value]],Table4_1[[#This Row],[% Value]]))</f>
        <v>106</v>
      </c>
      <c r="G1252" s="238">
        <v>42185</v>
      </c>
      <c r="H1252">
        <v>4</v>
      </c>
      <c r="I1252" t="s">
        <v>188</v>
      </c>
      <c r="J1252" t="s">
        <v>195</v>
      </c>
      <c r="K1252" t="s">
        <v>208</v>
      </c>
      <c r="L1252" t="s">
        <v>363</v>
      </c>
      <c r="M1252" t="s">
        <v>112</v>
      </c>
      <c r="N1252" t="s">
        <v>365</v>
      </c>
      <c r="O1252" t="s">
        <v>191</v>
      </c>
      <c r="P1252">
        <v>106</v>
      </c>
      <c r="Q1252"/>
      <c r="R1252"/>
      <c r="S1252" t="s">
        <v>929</v>
      </c>
    </row>
    <row r="1253" spans="1:19" hidden="1" x14ac:dyDescent="0.2">
      <c r="A1253" s="162" t="str">
        <f>"FY"&amp;(YEAR(Table4_1[[#This Row],[Date]])-1)&amp;"/"&amp;(YEAR(Table4_1[[#This Row],[Date]])-2000)</f>
        <v>FY2015/16</v>
      </c>
      <c r="B1253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3" s="162" t="str">
        <f>Table4_1[[#This Row],[Licensee]]&amp;" "&amp;Table4_1[[#This Row],[Licence]]</f>
        <v>Horizon Power EIRL2</v>
      </c>
      <c r="D1253" s="162" t="str">
        <f t="shared" si="19"/>
        <v>FY2015/16_NQR2d_Horizon Power EIRL2</v>
      </c>
      <c r="E1253" s="164">
        <f>IF(ISNUMBER(Table4_1[[#This Row],[Value]]),Table4_1[[#This Row],[Value]],IF(ISNUMBER(Table4_1[[#This Row],[$ Value]]),Table4_1[[#This Row],[$ Value]],Table4_1[[#This Row],[% Value]]))</f>
        <v>268</v>
      </c>
      <c r="G1253" s="238">
        <v>42551</v>
      </c>
      <c r="H1253">
        <v>4</v>
      </c>
      <c r="I1253" t="s">
        <v>188</v>
      </c>
      <c r="J1253" t="s">
        <v>195</v>
      </c>
      <c r="K1253" t="s">
        <v>208</v>
      </c>
      <c r="L1253" t="s">
        <v>363</v>
      </c>
      <c r="M1253" t="s">
        <v>112</v>
      </c>
      <c r="N1253" t="s">
        <v>365</v>
      </c>
      <c r="O1253" t="s">
        <v>191</v>
      </c>
      <c r="P1253">
        <v>268</v>
      </c>
      <c r="Q1253"/>
      <c r="R1253"/>
      <c r="S1253" t="s">
        <v>929</v>
      </c>
    </row>
    <row r="1254" spans="1:19" hidden="1" x14ac:dyDescent="0.2">
      <c r="A1254" s="162" t="str">
        <f>"FY"&amp;(YEAR(Table4_1[[#This Row],[Date]])-1)&amp;"/"&amp;(YEAR(Table4_1[[#This Row],[Date]])-2000)</f>
        <v>FY2016/17</v>
      </c>
      <c r="B1254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4" s="162" t="str">
        <f>Table4_1[[#This Row],[Licensee]]&amp;" "&amp;Table4_1[[#This Row],[Licence]]</f>
        <v>Horizon Power EIRL2</v>
      </c>
      <c r="D1254" s="162" t="str">
        <f t="shared" si="19"/>
        <v>FY2016/17_NQR2d_Horizon Power EIRL2</v>
      </c>
      <c r="E1254" s="164">
        <f>IF(ISNUMBER(Table4_1[[#This Row],[Value]]),Table4_1[[#This Row],[Value]],IF(ISNUMBER(Table4_1[[#This Row],[$ Value]]),Table4_1[[#This Row],[$ Value]],Table4_1[[#This Row],[% Value]]))</f>
        <v>101</v>
      </c>
      <c r="G1254" s="238">
        <v>42916</v>
      </c>
      <c r="H1254">
        <v>4</v>
      </c>
      <c r="I1254" t="s">
        <v>188</v>
      </c>
      <c r="J1254" t="s">
        <v>195</v>
      </c>
      <c r="K1254" t="s">
        <v>208</v>
      </c>
      <c r="L1254" t="s">
        <v>363</v>
      </c>
      <c r="M1254" t="s">
        <v>112</v>
      </c>
      <c r="N1254" t="s">
        <v>365</v>
      </c>
      <c r="O1254" t="s">
        <v>191</v>
      </c>
      <c r="P1254">
        <v>101</v>
      </c>
      <c r="Q1254"/>
      <c r="R1254"/>
      <c r="S1254" t="s">
        <v>929</v>
      </c>
    </row>
    <row r="1255" spans="1:19" hidden="1" x14ac:dyDescent="0.2">
      <c r="A1255" s="162" t="str">
        <f>"FY"&amp;(YEAR(Table4_1[[#This Row],[Date]])-1)&amp;"/"&amp;(YEAR(Table4_1[[#This Row],[Date]])-2000)</f>
        <v>FY2017/18</v>
      </c>
      <c r="B1255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5" s="162" t="str">
        <f>Table4_1[[#This Row],[Licensee]]&amp;" "&amp;Table4_1[[#This Row],[Licence]]</f>
        <v>Horizon Power EIRL2</v>
      </c>
      <c r="D1255" s="162" t="str">
        <f t="shared" si="19"/>
        <v>FY2017/18_NQR2d_Horizon Power EIRL2</v>
      </c>
      <c r="E1255" s="164">
        <f>IF(ISNUMBER(Table4_1[[#This Row],[Value]]),Table4_1[[#This Row],[Value]],IF(ISNUMBER(Table4_1[[#This Row],[$ Value]]),Table4_1[[#This Row],[$ Value]],Table4_1[[#This Row],[% Value]]))</f>
        <v>79</v>
      </c>
      <c r="G1255" s="238">
        <v>43281</v>
      </c>
      <c r="H1255">
        <v>4</v>
      </c>
      <c r="I1255" t="s">
        <v>188</v>
      </c>
      <c r="J1255" t="s">
        <v>195</v>
      </c>
      <c r="K1255" t="s">
        <v>208</v>
      </c>
      <c r="L1255" t="s">
        <v>363</v>
      </c>
      <c r="M1255" t="s">
        <v>112</v>
      </c>
      <c r="N1255" t="s">
        <v>365</v>
      </c>
      <c r="O1255" t="s">
        <v>191</v>
      </c>
      <c r="P1255">
        <v>79</v>
      </c>
      <c r="Q1255"/>
      <c r="R1255"/>
      <c r="S1255" t="s">
        <v>929</v>
      </c>
    </row>
    <row r="1256" spans="1:19" hidden="1" x14ac:dyDescent="0.2">
      <c r="A1256" s="162" t="str">
        <f>"FY"&amp;(YEAR(Table4_1[[#This Row],[Date]])-1)&amp;"/"&amp;(YEAR(Table4_1[[#This Row],[Date]])-2000)</f>
        <v>FY2018/19</v>
      </c>
      <c r="B1256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6" s="162" t="str">
        <f>Table4_1[[#This Row],[Licensee]]&amp;" "&amp;Table4_1[[#This Row],[Licence]]</f>
        <v>Horizon Power EIRL2</v>
      </c>
      <c r="D1256" s="162" t="str">
        <f t="shared" si="19"/>
        <v>FY2018/19_NQR2d_Horizon Power EIRL2</v>
      </c>
      <c r="E1256" s="164">
        <f>IF(ISNUMBER(Table4_1[[#This Row],[Value]]),Table4_1[[#This Row],[Value]],IF(ISNUMBER(Table4_1[[#This Row],[$ Value]]),Table4_1[[#This Row],[$ Value]],Table4_1[[#This Row],[% Value]]))</f>
        <v>120</v>
      </c>
      <c r="G1256" s="238">
        <v>43646</v>
      </c>
      <c r="H1256">
        <v>4</v>
      </c>
      <c r="I1256" t="s">
        <v>188</v>
      </c>
      <c r="J1256" t="s">
        <v>195</v>
      </c>
      <c r="K1256" t="s">
        <v>208</v>
      </c>
      <c r="L1256" t="s">
        <v>363</v>
      </c>
      <c r="M1256" t="s">
        <v>112</v>
      </c>
      <c r="N1256" t="s">
        <v>365</v>
      </c>
      <c r="O1256" t="s">
        <v>191</v>
      </c>
      <c r="P1256">
        <v>120</v>
      </c>
      <c r="Q1256"/>
      <c r="R1256"/>
      <c r="S1256" t="s">
        <v>929</v>
      </c>
    </row>
    <row r="1257" spans="1:19" hidden="1" x14ac:dyDescent="0.2">
      <c r="A1257" s="162" t="str">
        <f>"FY"&amp;(YEAR(Table4_1[[#This Row],[Date]])-1)&amp;"/"&amp;(YEAR(Table4_1[[#This Row],[Date]])-2000)</f>
        <v>FY2019/20</v>
      </c>
      <c r="B1257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7" s="162" t="str">
        <f>Table4_1[[#This Row],[Licensee]]&amp;" "&amp;Table4_1[[#This Row],[Licence]]</f>
        <v>Horizon Power EIRL2</v>
      </c>
      <c r="D1257" s="162" t="str">
        <f t="shared" si="19"/>
        <v>FY2019/20_NQR2d_Horizon Power EIRL2</v>
      </c>
      <c r="E1257" s="164">
        <f>IF(ISNUMBER(Table4_1[[#This Row],[Value]]),Table4_1[[#This Row],[Value]],IF(ISNUMBER(Table4_1[[#This Row],[$ Value]]),Table4_1[[#This Row],[$ Value]],Table4_1[[#This Row],[% Value]]))</f>
        <v>61</v>
      </c>
      <c r="G1257" s="238">
        <v>44012</v>
      </c>
      <c r="H1257">
        <v>4</v>
      </c>
      <c r="I1257" t="s">
        <v>188</v>
      </c>
      <c r="J1257" t="s">
        <v>195</v>
      </c>
      <c r="K1257" t="s">
        <v>208</v>
      </c>
      <c r="L1257" t="s">
        <v>363</v>
      </c>
      <c r="M1257" t="s">
        <v>112</v>
      </c>
      <c r="N1257" t="s">
        <v>365</v>
      </c>
      <c r="O1257" t="s">
        <v>191</v>
      </c>
      <c r="P1257">
        <v>61</v>
      </c>
      <c r="Q1257"/>
      <c r="R1257"/>
      <c r="S1257" t="s">
        <v>929</v>
      </c>
    </row>
    <row r="1258" spans="1:19" hidden="1" x14ac:dyDescent="0.2">
      <c r="A1258" s="162" t="str">
        <f>"FY"&amp;(YEAR(Table4_1[[#This Row],[Date]])-1)&amp;"/"&amp;(YEAR(Table4_1[[#This Row],[Date]])-2000)</f>
        <v>FY2020/21</v>
      </c>
      <c r="B1258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8" s="162" t="str">
        <f>Table4_1[[#This Row],[Licensee]]&amp;" "&amp;Table4_1[[#This Row],[Licence]]</f>
        <v>Horizon Power EIRL2</v>
      </c>
      <c r="D1258" s="162" t="str">
        <f t="shared" si="19"/>
        <v>FY2020/21_NQR2d_Horizon Power EIRL2</v>
      </c>
      <c r="E1258" s="164">
        <f>IF(ISNUMBER(Table4_1[[#This Row],[Value]]),Table4_1[[#This Row],[Value]],IF(ISNUMBER(Table4_1[[#This Row],[$ Value]]),Table4_1[[#This Row],[$ Value]],Table4_1[[#This Row],[% Value]]))</f>
        <v>46</v>
      </c>
      <c r="G1258" s="238">
        <v>44377</v>
      </c>
      <c r="H1258">
        <v>4</v>
      </c>
      <c r="I1258" t="s">
        <v>188</v>
      </c>
      <c r="J1258" t="s">
        <v>195</v>
      </c>
      <c r="K1258" t="s">
        <v>208</v>
      </c>
      <c r="L1258" t="s">
        <v>363</v>
      </c>
      <c r="M1258" t="s">
        <v>112</v>
      </c>
      <c r="N1258" t="s">
        <v>365</v>
      </c>
      <c r="O1258" t="s">
        <v>191</v>
      </c>
      <c r="P1258">
        <v>46</v>
      </c>
      <c r="Q1258"/>
      <c r="R1258"/>
      <c r="S1258" t="s">
        <v>929</v>
      </c>
    </row>
    <row r="1259" spans="1:19" hidden="1" x14ac:dyDescent="0.2">
      <c r="A1259" s="162" t="str">
        <f>"FY"&amp;(YEAR(Table4_1[[#This Row],[Date]])-1)&amp;"/"&amp;(YEAR(Table4_1[[#This Row],[Date]])-2000)</f>
        <v>FY2021/22</v>
      </c>
      <c r="B1259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59" s="162" t="str">
        <f>Table4_1[[#This Row],[Licensee]]&amp;" "&amp;Table4_1[[#This Row],[Licence]]</f>
        <v>Horizon Power EIRL2</v>
      </c>
      <c r="D1259" s="162" t="str">
        <f t="shared" si="19"/>
        <v>FY2021/22_NQR2d_Horizon Power EIRL2</v>
      </c>
      <c r="E1259" s="164">
        <f>IF(ISNUMBER(Table4_1[[#This Row],[Value]]),Table4_1[[#This Row],[Value]],IF(ISNUMBER(Table4_1[[#This Row],[$ Value]]),Table4_1[[#This Row],[$ Value]],Table4_1[[#This Row],[% Value]]))</f>
        <v>199</v>
      </c>
      <c r="G1259" s="238">
        <v>44742</v>
      </c>
      <c r="H1259">
        <v>4</v>
      </c>
      <c r="I1259" t="s">
        <v>188</v>
      </c>
      <c r="J1259" t="s">
        <v>195</v>
      </c>
      <c r="K1259" t="s">
        <v>208</v>
      </c>
      <c r="L1259" t="s">
        <v>363</v>
      </c>
      <c r="M1259" t="s">
        <v>112</v>
      </c>
      <c r="N1259" t="s">
        <v>365</v>
      </c>
      <c r="O1259" t="s">
        <v>191</v>
      </c>
      <c r="P1259">
        <v>199</v>
      </c>
      <c r="Q1259"/>
      <c r="R1259"/>
      <c r="S1259" t="s">
        <v>929</v>
      </c>
    </row>
    <row r="1260" spans="1:19" hidden="1" x14ac:dyDescent="0.2">
      <c r="A1260" s="162" t="str">
        <f>"FY"&amp;(YEAR(Table4_1[[#This Row],[Date]])-1)&amp;"/"&amp;(YEAR(Table4_1[[#This Row],[Date]])-2000)</f>
        <v>FY2022/23</v>
      </c>
      <c r="B1260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60" s="162" t="str">
        <f>Table4_1[[#This Row],[Licensee]]&amp;" "&amp;Table4_1[[#This Row],[Licence]]</f>
        <v>Horizon Power EIRL2</v>
      </c>
      <c r="D1260" s="162" t="str">
        <f t="shared" si="19"/>
        <v>FY2022/23_NQR2d_Horizon Power EIRL2</v>
      </c>
      <c r="E1260" s="164">
        <f>IF(ISNUMBER(Table4_1[[#This Row],[Value]]),Table4_1[[#This Row],[Value]],IF(ISNUMBER(Table4_1[[#This Row],[$ Value]]),Table4_1[[#This Row],[$ Value]],Table4_1[[#This Row],[% Value]]))</f>
        <v>843</v>
      </c>
      <c r="G1260" s="238">
        <v>45107</v>
      </c>
      <c r="H1260">
        <v>4</v>
      </c>
      <c r="I1260" t="s">
        <v>188</v>
      </c>
      <c r="J1260" t="s">
        <v>195</v>
      </c>
      <c r="K1260" t="s">
        <v>208</v>
      </c>
      <c r="L1260" t="s">
        <v>363</v>
      </c>
      <c r="M1260" t="s">
        <v>112</v>
      </c>
      <c r="N1260" t="s">
        <v>365</v>
      </c>
      <c r="O1260" t="s">
        <v>191</v>
      </c>
      <c r="P1260">
        <v>843</v>
      </c>
      <c r="Q1260"/>
      <c r="R1260"/>
      <c r="S1260" t="s">
        <v>929</v>
      </c>
    </row>
    <row r="1261" spans="1:19" hidden="1" x14ac:dyDescent="0.2">
      <c r="A1261" s="162" t="str">
        <f>"FY"&amp;(YEAR(Table4_1[[#This Row],[Date]])-1)&amp;"/"&amp;(YEAR(Table4_1[[#This Row],[Date]])-2000)</f>
        <v>FY2023/24</v>
      </c>
      <c r="B1261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61" s="162" t="str">
        <f>Table4_1[[#This Row],[Licensee]]&amp;" "&amp;Table4_1[[#This Row],[Licence]]</f>
        <v>Horizon Power EIRL2</v>
      </c>
      <c r="D1261" s="162" t="str">
        <f t="shared" si="19"/>
        <v>FY2023/24_NQR2d_Horizon Power EIRL2</v>
      </c>
      <c r="E1261" s="164">
        <f>IF(ISNUMBER(Table4_1[[#This Row],[Value]]),Table4_1[[#This Row],[Value]],IF(ISNUMBER(Table4_1[[#This Row],[$ Value]]),Table4_1[[#This Row],[$ Value]],Table4_1[[#This Row],[% Value]]))</f>
        <v>375</v>
      </c>
      <c r="G1261" s="238">
        <v>45473</v>
      </c>
      <c r="H1261">
        <v>4</v>
      </c>
      <c r="I1261" t="s">
        <v>188</v>
      </c>
      <c r="J1261" t="s">
        <v>195</v>
      </c>
      <c r="K1261" t="s">
        <v>208</v>
      </c>
      <c r="L1261" t="s">
        <v>363</v>
      </c>
      <c r="M1261" t="s">
        <v>112</v>
      </c>
      <c r="N1261" t="s">
        <v>365</v>
      </c>
      <c r="O1261" t="s">
        <v>191</v>
      </c>
      <c r="P1261">
        <v>375</v>
      </c>
      <c r="Q1261"/>
      <c r="R1261"/>
      <c r="S1261" t="s">
        <v>929</v>
      </c>
    </row>
    <row r="1262" spans="1:19" x14ac:dyDescent="0.2">
      <c r="A1262" s="162" t="str">
        <f>"FY"&amp;(YEAR(Table4_1[[#This Row],[Date]])-1)&amp;"/"&amp;(YEAR(Table4_1[[#This Row],[Date]])-2000)</f>
        <v>FY2024/25</v>
      </c>
      <c r="B1262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1262" s="162" t="str">
        <f>Table4_1[[#This Row],[Licensee]]&amp;" "&amp;Table4_1[[#This Row],[Licence]]</f>
        <v>Horizon Power EIRL2</v>
      </c>
      <c r="D1262" s="162" t="str">
        <f t="shared" si="19"/>
        <v>FY2024/25_NQR2d_Horizon Power EIRL2</v>
      </c>
      <c r="E1262" s="164">
        <f>IF(ISNUMBER(Table4_1[[#This Row],[Value]]),Table4_1[[#This Row],[Value]],IF(ISNUMBER(Table4_1[[#This Row],[$ Value]]),Table4_1[[#This Row],[$ Value]],Table4_1[[#This Row],[% Value]]))</f>
        <v>302</v>
      </c>
      <c r="G1262" s="238">
        <v>45838</v>
      </c>
      <c r="H1262">
        <v>4</v>
      </c>
      <c r="I1262" t="s">
        <v>188</v>
      </c>
      <c r="J1262" t="s">
        <v>195</v>
      </c>
      <c r="K1262" t="s">
        <v>208</v>
      </c>
      <c r="L1262" t="s">
        <v>363</v>
      </c>
      <c r="M1262" t="s">
        <v>112</v>
      </c>
      <c r="N1262" t="s">
        <v>365</v>
      </c>
      <c r="O1262" t="s">
        <v>191</v>
      </c>
      <c r="P1262">
        <v>302</v>
      </c>
      <c r="Q1262"/>
      <c r="R1262"/>
      <c r="S1262" t="s">
        <v>929</v>
      </c>
    </row>
    <row r="1263" spans="1:19" hidden="1" x14ac:dyDescent="0.2">
      <c r="A1263" s="162" t="str">
        <f>"FY"&amp;(YEAR(Table4_1[[#This Row],[Date]])-1)&amp;"/"&amp;(YEAR(Table4_1[[#This Row],[Date]])-2000)</f>
        <v>FY2023/24</v>
      </c>
      <c r="B1263" s="162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1263" s="162" t="str">
        <f>Table4_1[[#This Row],[Licensee]]&amp;" "&amp;Table4_1[[#This Row],[Licence]]</f>
        <v>Horizon Power EIRL2</v>
      </c>
      <c r="D1263" s="162" t="str">
        <f t="shared" si="19"/>
        <v>FY2023/24_NQR3a_Horizon Power EIRL2</v>
      </c>
      <c r="E1263" s="164">
        <f>IF(ISNUMBER(Table4_1[[#This Row],[Value]]),Table4_1[[#This Row],[Value]],IF(ISNUMBER(Table4_1[[#This Row],[$ Value]]),Table4_1[[#This Row],[$ Value]],Table4_1[[#This Row],[% Value]]))</f>
        <v>435.2</v>
      </c>
      <c r="G1263" s="238">
        <v>45473</v>
      </c>
      <c r="H1263">
        <v>4</v>
      </c>
      <c r="I1263" t="s">
        <v>188</v>
      </c>
      <c r="J1263" t="s">
        <v>195</v>
      </c>
      <c r="K1263" t="s">
        <v>208</v>
      </c>
      <c r="L1263" t="s">
        <v>283</v>
      </c>
      <c r="M1263" t="s">
        <v>96</v>
      </c>
      <c r="N1263" t="s">
        <v>284</v>
      </c>
      <c r="O1263" t="s">
        <v>93</v>
      </c>
      <c r="P1263">
        <v>435.2</v>
      </c>
      <c r="Q1263"/>
      <c r="R1263"/>
      <c r="S1263" t="s">
        <v>929</v>
      </c>
    </row>
    <row r="1264" spans="1:19" x14ac:dyDescent="0.2">
      <c r="A1264" s="162" t="str">
        <f>"FY"&amp;(YEAR(Table4_1[[#This Row],[Date]])-1)&amp;"/"&amp;(YEAR(Table4_1[[#This Row],[Date]])-2000)</f>
        <v>FY2024/25</v>
      </c>
      <c r="B1264" s="162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1264" s="162" t="str">
        <f>Table4_1[[#This Row],[Licensee]]&amp;" "&amp;Table4_1[[#This Row],[Licence]]</f>
        <v>Horizon Power EIRL2</v>
      </c>
      <c r="D1264" s="162" t="str">
        <f t="shared" si="19"/>
        <v>FY2024/25_NQR3a_Horizon Power EIRL2</v>
      </c>
      <c r="E1264" s="164">
        <f>IF(ISNUMBER(Table4_1[[#This Row],[Value]]),Table4_1[[#This Row],[Value]],IF(ISNUMBER(Table4_1[[#This Row],[$ Value]]),Table4_1[[#This Row],[$ Value]],Table4_1[[#This Row],[% Value]]))</f>
        <v>575.21632099999999</v>
      </c>
      <c r="G1264" s="238">
        <v>45838</v>
      </c>
      <c r="H1264">
        <v>4</v>
      </c>
      <c r="I1264" t="s">
        <v>188</v>
      </c>
      <c r="J1264" t="s">
        <v>195</v>
      </c>
      <c r="K1264" t="s">
        <v>208</v>
      </c>
      <c r="L1264" t="s">
        <v>283</v>
      </c>
      <c r="M1264" t="s">
        <v>96</v>
      </c>
      <c r="N1264" t="s">
        <v>284</v>
      </c>
      <c r="O1264" t="s">
        <v>93</v>
      </c>
      <c r="P1264">
        <v>575.21632099999999</v>
      </c>
      <c r="Q1264"/>
      <c r="R1264"/>
      <c r="S1264" t="s">
        <v>929</v>
      </c>
    </row>
    <row r="1265" spans="1:19" hidden="1" x14ac:dyDescent="0.2">
      <c r="A1265" s="162" t="str">
        <f>"FY"&amp;(YEAR(Table4_1[[#This Row],[Date]])-1)&amp;"/"&amp;(YEAR(Table4_1[[#This Row],[Date]])-2000)</f>
        <v>FY2013/14</v>
      </c>
      <c r="B1265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5" s="162" t="str">
        <f>Table4_1[[#This Row],[Licensee]]&amp;" "&amp;Table4_1[[#This Row],[Licence]]</f>
        <v>Horizon Power EIRL2</v>
      </c>
      <c r="D1265" s="162" t="str">
        <f t="shared" si="19"/>
        <v>FY2013/14_NQR3b_Horizon Power EIRL2</v>
      </c>
      <c r="E1265" s="164">
        <f>IF(ISNUMBER(Table4_1[[#This Row],[Value]]),Table4_1[[#This Row],[Value]],IF(ISNUMBER(Table4_1[[#This Row],[$ Value]]),Table4_1[[#This Row],[$ Value]],Table4_1[[#This Row],[% Value]]))</f>
        <v>0</v>
      </c>
      <c r="G1265" s="238">
        <v>41820</v>
      </c>
      <c r="H1265">
        <v>4</v>
      </c>
      <c r="I1265" t="s">
        <v>188</v>
      </c>
      <c r="J1265" t="s">
        <v>195</v>
      </c>
      <c r="K1265" t="s">
        <v>208</v>
      </c>
      <c r="L1265" t="s">
        <v>283</v>
      </c>
      <c r="M1265" t="s">
        <v>47</v>
      </c>
      <c r="N1265" t="s">
        <v>284</v>
      </c>
      <c r="O1265" t="s">
        <v>285</v>
      </c>
      <c r="P1265"/>
      <c r="Q1265"/>
      <c r="R1265"/>
      <c r="S1265" t="s">
        <v>929</v>
      </c>
    </row>
    <row r="1266" spans="1:19" hidden="1" x14ac:dyDescent="0.2">
      <c r="A1266" s="162" t="str">
        <f>"FY"&amp;(YEAR(Table4_1[[#This Row],[Date]])-1)&amp;"/"&amp;(YEAR(Table4_1[[#This Row],[Date]])-2000)</f>
        <v>FY2014/15</v>
      </c>
      <c r="B1266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6" s="162" t="str">
        <f>Table4_1[[#This Row],[Licensee]]&amp;" "&amp;Table4_1[[#This Row],[Licence]]</f>
        <v>Horizon Power EIRL2</v>
      </c>
      <c r="D1266" s="162" t="str">
        <f t="shared" si="19"/>
        <v>FY2014/15_NQR3b_Horizon Power EIRL2</v>
      </c>
      <c r="E1266" s="164">
        <f>IF(ISNUMBER(Table4_1[[#This Row],[Value]]),Table4_1[[#This Row],[Value]],IF(ISNUMBER(Table4_1[[#This Row],[$ Value]]),Table4_1[[#This Row],[$ Value]],Table4_1[[#This Row],[% Value]]))</f>
        <v>0</v>
      </c>
      <c r="G1266" s="238">
        <v>42185</v>
      </c>
      <c r="H1266">
        <v>4</v>
      </c>
      <c r="I1266" t="s">
        <v>188</v>
      </c>
      <c r="J1266" t="s">
        <v>195</v>
      </c>
      <c r="K1266" t="s">
        <v>208</v>
      </c>
      <c r="L1266" t="s">
        <v>283</v>
      </c>
      <c r="M1266" t="s">
        <v>47</v>
      </c>
      <c r="N1266" t="s">
        <v>284</v>
      </c>
      <c r="O1266" t="s">
        <v>285</v>
      </c>
      <c r="P1266"/>
      <c r="Q1266"/>
      <c r="R1266"/>
      <c r="S1266" t="s">
        <v>929</v>
      </c>
    </row>
    <row r="1267" spans="1:19" hidden="1" x14ac:dyDescent="0.2">
      <c r="A1267" s="162" t="str">
        <f>"FY"&amp;(YEAR(Table4_1[[#This Row],[Date]])-1)&amp;"/"&amp;(YEAR(Table4_1[[#This Row],[Date]])-2000)</f>
        <v>FY2015/16</v>
      </c>
      <c r="B1267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7" s="162" t="str">
        <f>Table4_1[[#This Row],[Licensee]]&amp;" "&amp;Table4_1[[#This Row],[Licence]]</f>
        <v>Horizon Power EIRL2</v>
      </c>
      <c r="D1267" s="162" t="str">
        <f t="shared" si="19"/>
        <v>FY2015/16_NQR3b_Horizon Power EIRL2</v>
      </c>
      <c r="E1267" s="164">
        <f>IF(ISNUMBER(Table4_1[[#This Row],[Value]]),Table4_1[[#This Row],[Value]],IF(ISNUMBER(Table4_1[[#This Row],[$ Value]]),Table4_1[[#This Row],[$ Value]],Table4_1[[#This Row],[% Value]]))</f>
        <v>0</v>
      </c>
      <c r="G1267" s="238">
        <v>42551</v>
      </c>
      <c r="H1267">
        <v>4</v>
      </c>
      <c r="I1267" t="s">
        <v>188</v>
      </c>
      <c r="J1267" t="s">
        <v>195</v>
      </c>
      <c r="K1267" t="s">
        <v>208</v>
      </c>
      <c r="L1267" t="s">
        <v>283</v>
      </c>
      <c r="M1267" t="s">
        <v>47</v>
      </c>
      <c r="N1267" t="s">
        <v>284</v>
      </c>
      <c r="O1267" t="s">
        <v>285</v>
      </c>
      <c r="P1267"/>
      <c r="Q1267"/>
      <c r="R1267"/>
      <c r="S1267" t="s">
        <v>929</v>
      </c>
    </row>
    <row r="1268" spans="1:19" hidden="1" x14ac:dyDescent="0.2">
      <c r="A1268" s="162" t="str">
        <f>"FY"&amp;(YEAR(Table4_1[[#This Row],[Date]])-1)&amp;"/"&amp;(YEAR(Table4_1[[#This Row],[Date]])-2000)</f>
        <v>FY2016/17</v>
      </c>
      <c r="B1268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8" s="162" t="str">
        <f>Table4_1[[#This Row],[Licensee]]&amp;" "&amp;Table4_1[[#This Row],[Licence]]</f>
        <v>Horizon Power EIRL2</v>
      </c>
      <c r="D1268" s="162" t="str">
        <f t="shared" si="19"/>
        <v>FY2016/17_NQR3b_Horizon Power EIRL2</v>
      </c>
      <c r="E1268" s="164">
        <f>IF(ISNUMBER(Table4_1[[#This Row],[Value]]),Table4_1[[#This Row],[Value]],IF(ISNUMBER(Table4_1[[#This Row],[$ Value]]),Table4_1[[#This Row],[$ Value]],Table4_1[[#This Row],[% Value]]))</f>
        <v>0</v>
      </c>
      <c r="G1268" s="238">
        <v>42916</v>
      </c>
      <c r="H1268">
        <v>4</v>
      </c>
      <c r="I1268" t="s">
        <v>188</v>
      </c>
      <c r="J1268" t="s">
        <v>195</v>
      </c>
      <c r="K1268" t="s">
        <v>208</v>
      </c>
      <c r="L1268" t="s">
        <v>283</v>
      </c>
      <c r="M1268" t="s">
        <v>47</v>
      </c>
      <c r="N1268" t="s">
        <v>284</v>
      </c>
      <c r="O1268" t="s">
        <v>285</v>
      </c>
      <c r="P1268"/>
      <c r="Q1268"/>
      <c r="R1268"/>
      <c r="S1268" t="s">
        <v>929</v>
      </c>
    </row>
    <row r="1269" spans="1:19" hidden="1" x14ac:dyDescent="0.2">
      <c r="A1269" s="162" t="str">
        <f>"FY"&amp;(YEAR(Table4_1[[#This Row],[Date]])-1)&amp;"/"&amp;(YEAR(Table4_1[[#This Row],[Date]])-2000)</f>
        <v>FY2017/18</v>
      </c>
      <c r="B1269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69" s="162" t="str">
        <f>Table4_1[[#This Row],[Licensee]]&amp;" "&amp;Table4_1[[#This Row],[Licence]]</f>
        <v>Horizon Power EIRL2</v>
      </c>
      <c r="D1269" s="162" t="str">
        <f t="shared" si="19"/>
        <v>FY2017/18_NQR3b_Horizon Power EIRL2</v>
      </c>
      <c r="E1269" s="164">
        <f>IF(ISNUMBER(Table4_1[[#This Row],[Value]]),Table4_1[[#This Row],[Value]],IF(ISNUMBER(Table4_1[[#This Row],[$ Value]]),Table4_1[[#This Row],[$ Value]],Table4_1[[#This Row],[% Value]]))</f>
        <v>0</v>
      </c>
      <c r="G1269" s="238">
        <v>43281</v>
      </c>
      <c r="H1269">
        <v>4</v>
      </c>
      <c r="I1269" t="s">
        <v>188</v>
      </c>
      <c r="J1269" t="s">
        <v>195</v>
      </c>
      <c r="K1269" t="s">
        <v>208</v>
      </c>
      <c r="L1269" t="s">
        <v>283</v>
      </c>
      <c r="M1269" t="s">
        <v>47</v>
      </c>
      <c r="N1269" t="s">
        <v>284</v>
      </c>
      <c r="O1269" t="s">
        <v>285</v>
      </c>
      <c r="P1269"/>
      <c r="Q1269"/>
      <c r="R1269"/>
      <c r="S1269" t="s">
        <v>929</v>
      </c>
    </row>
    <row r="1270" spans="1:19" hidden="1" x14ac:dyDescent="0.2">
      <c r="A1270" s="162" t="str">
        <f>"FY"&amp;(YEAR(Table4_1[[#This Row],[Date]])-1)&amp;"/"&amp;(YEAR(Table4_1[[#This Row],[Date]])-2000)</f>
        <v>FY2018/19</v>
      </c>
      <c r="B1270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0" s="162" t="str">
        <f>Table4_1[[#This Row],[Licensee]]&amp;" "&amp;Table4_1[[#This Row],[Licence]]</f>
        <v>Horizon Power EIRL2</v>
      </c>
      <c r="D1270" s="162" t="str">
        <f t="shared" si="19"/>
        <v>FY2018/19_NQR3b_Horizon Power EIRL2</v>
      </c>
      <c r="E1270" s="164">
        <f>IF(ISNUMBER(Table4_1[[#This Row],[Value]]),Table4_1[[#This Row],[Value]],IF(ISNUMBER(Table4_1[[#This Row],[$ Value]]),Table4_1[[#This Row],[$ Value]],Table4_1[[#This Row],[% Value]]))</f>
        <v>0</v>
      </c>
      <c r="G1270" s="238">
        <v>43646</v>
      </c>
      <c r="H1270">
        <v>4</v>
      </c>
      <c r="I1270" t="s">
        <v>188</v>
      </c>
      <c r="J1270" t="s">
        <v>195</v>
      </c>
      <c r="K1270" t="s">
        <v>208</v>
      </c>
      <c r="L1270" t="s">
        <v>283</v>
      </c>
      <c r="M1270" t="s">
        <v>47</v>
      </c>
      <c r="N1270" t="s">
        <v>284</v>
      </c>
      <c r="O1270" t="s">
        <v>285</v>
      </c>
      <c r="P1270"/>
      <c r="Q1270"/>
      <c r="R1270"/>
      <c r="S1270" t="s">
        <v>929</v>
      </c>
    </row>
    <row r="1271" spans="1:19" hidden="1" x14ac:dyDescent="0.2">
      <c r="A1271" s="162" t="str">
        <f>"FY"&amp;(YEAR(Table4_1[[#This Row],[Date]])-1)&amp;"/"&amp;(YEAR(Table4_1[[#This Row],[Date]])-2000)</f>
        <v>FY2019/20</v>
      </c>
      <c r="B1271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1" s="162" t="str">
        <f>Table4_1[[#This Row],[Licensee]]&amp;" "&amp;Table4_1[[#This Row],[Licence]]</f>
        <v>Horizon Power EIRL2</v>
      </c>
      <c r="D1271" s="162" t="str">
        <f t="shared" si="19"/>
        <v>FY2019/20_NQR3b_Horizon Power EIRL2</v>
      </c>
      <c r="E1271" s="164">
        <f>IF(ISNUMBER(Table4_1[[#This Row],[Value]]),Table4_1[[#This Row],[Value]],IF(ISNUMBER(Table4_1[[#This Row],[$ Value]]),Table4_1[[#This Row],[$ Value]],Table4_1[[#This Row],[% Value]]))</f>
        <v>0</v>
      </c>
      <c r="G1271" s="238">
        <v>44012</v>
      </c>
      <c r="H1271">
        <v>4</v>
      </c>
      <c r="I1271" t="s">
        <v>188</v>
      </c>
      <c r="J1271" t="s">
        <v>195</v>
      </c>
      <c r="K1271" t="s">
        <v>208</v>
      </c>
      <c r="L1271" t="s">
        <v>283</v>
      </c>
      <c r="M1271" t="s">
        <v>47</v>
      </c>
      <c r="N1271" t="s">
        <v>284</v>
      </c>
      <c r="O1271" t="s">
        <v>285</v>
      </c>
      <c r="P1271"/>
      <c r="Q1271"/>
      <c r="R1271"/>
      <c r="S1271" t="s">
        <v>929</v>
      </c>
    </row>
    <row r="1272" spans="1:19" hidden="1" x14ac:dyDescent="0.2">
      <c r="A1272" s="162" t="str">
        <f>"FY"&amp;(YEAR(Table4_1[[#This Row],[Date]])-1)&amp;"/"&amp;(YEAR(Table4_1[[#This Row],[Date]])-2000)</f>
        <v>FY2020/21</v>
      </c>
      <c r="B1272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2" s="162" t="str">
        <f>Table4_1[[#This Row],[Licensee]]&amp;" "&amp;Table4_1[[#This Row],[Licence]]</f>
        <v>Horizon Power EIRL2</v>
      </c>
      <c r="D1272" s="162" t="str">
        <f t="shared" si="19"/>
        <v>FY2020/21_NQR3b_Horizon Power EIRL2</v>
      </c>
      <c r="E1272" s="164">
        <f>IF(ISNUMBER(Table4_1[[#This Row],[Value]]),Table4_1[[#This Row],[Value]],IF(ISNUMBER(Table4_1[[#This Row],[$ Value]]),Table4_1[[#This Row],[$ Value]],Table4_1[[#This Row],[% Value]]))</f>
        <v>0</v>
      </c>
      <c r="G1272" s="238">
        <v>44377</v>
      </c>
      <c r="H1272">
        <v>4</v>
      </c>
      <c r="I1272" t="s">
        <v>188</v>
      </c>
      <c r="J1272" t="s">
        <v>195</v>
      </c>
      <c r="K1272" t="s">
        <v>208</v>
      </c>
      <c r="L1272" t="s">
        <v>283</v>
      </c>
      <c r="M1272" t="s">
        <v>47</v>
      </c>
      <c r="N1272" t="s">
        <v>284</v>
      </c>
      <c r="O1272" t="s">
        <v>285</v>
      </c>
      <c r="P1272"/>
      <c r="Q1272"/>
      <c r="R1272"/>
      <c r="S1272" t="s">
        <v>929</v>
      </c>
    </row>
    <row r="1273" spans="1:19" hidden="1" x14ac:dyDescent="0.2">
      <c r="A1273" s="162" t="str">
        <f>"FY"&amp;(YEAR(Table4_1[[#This Row],[Date]])-1)&amp;"/"&amp;(YEAR(Table4_1[[#This Row],[Date]])-2000)</f>
        <v>FY2021/22</v>
      </c>
      <c r="B1273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3" s="162" t="str">
        <f>Table4_1[[#This Row],[Licensee]]&amp;" "&amp;Table4_1[[#This Row],[Licence]]</f>
        <v>Horizon Power EIRL2</v>
      </c>
      <c r="D1273" s="162" t="str">
        <f t="shared" si="19"/>
        <v>FY2021/22_NQR3b_Horizon Power EIRL2</v>
      </c>
      <c r="E1273" s="164">
        <f>IF(ISNUMBER(Table4_1[[#This Row],[Value]]),Table4_1[[#This Row],[Value]],IF(ISNUMBER(Table4_1[[#This Row],[$ Value]]),Table4_1[[#This Row],[$ Value]],Table4_1[[#This Row],[% Value]]))</f>
        <v>0</v>
      </c>
      <c r="G1273" s="238">
        <v>44742</v>
      </c>
      <c r="H1273">
        <v>4</v>
      </c>
      <c r="I1273" t="s">
        <v>188</v>
      </c>
      <c r="J1273" t="s">
        <v>195</v>
      </c>
      <c r="K1273" t="s">
        <v>208</v>
      </c>
      <c r="L1273" t="s">
        <v>283</v>
      </c>
      <c r="M1273" t="s">
        <v>47</v>
      </c>
      <c r="N1273" t="s">
        <v>284</v>
      </c>
      <c r="O1273" t="s">
        <v>285</v>
      </c>
      <c r="P1273"/>
      <c r="Q1273"/>
      <c r="R1273"/>
      <c r="S1273" t="s">
        <v>929</v>
      </c>
    </row>
    <row r="1274" spans="1:19" hidden="1" x14ac:dyDescent="0.2">
      <c r="A1274" s="162" t="str">
        <f>"FY"&amp;(YEAR(Table4_1[[#This Row],[Date]])-1)&amp;"/"&amp;(YEAR(Table4_1[[#This Row],[Date]])-2000)</f>
        <v>FY2022/23</v>
      </c>
      <c r="B1274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4" s="162" t="str">
        <f>Table4_1[[#This Row],[Licensee]]&amp;" "&amp;Table4_1[[#This Row],[Licence]]</f>
        <v>Horizon Power EIRL2</v>
      </c>
      <c r="D1274" s="162" t="str">
        <f t="shared" si="19"/>
        <v>FY2022/23_NQR3b_Horizon Power EIRL2</v>
      </c>
      <c r="E1274" s="164">
        <f>IF(ISNUMBER(Table4_1[[#This Row],[Value]]),Table4_1[[#This Row],[Value]],IF(ISNUMBER(Table4_1[[#This Row],[$ Value]]),Table4_1[[#This Row],[$ Value]],Table4_1[[#This Row],[% Value]]))</f>
        <v>0</v>
      </c>
      <c r="G1274" s="238">
        <v>45107</v>
      </c>
      <c r="H1274">
        <v>4</v>
      </c>
      <c r="I1274" t="s">
        <v>188</v>
      </c>
      <c r="J1274" t="s">
        <v>195</v>
      </c>
      <c r="K1274" t="s">
        <v>208</v>
      </c>
      <c r="L1274" t="s">
        <v>283</v>
      </c>
      <c r="M1274" t="s">
        <v>47</v>
      </c>
      <c r="N1274" t="s">
        <v>284</v>
      </c>
      <c r="O1274" t="s">
        <v>285</v>
      </c>
      <c r="P1274"/>
      <c r="Q1274"/>
      <c r="R1274"/>
      <c r="S1274" t="s">
        <v>929</v>
      </c>
    </row>
    <row r="1275" spans="1:19" hidden="1" x14ac:dyDescent="0.2">
      <c r="A1275" s="162" t="str">
        <f>"FY"&amp;(YEAR(Table4_1[[#This Row],[Date]])-1)&amp;"/"&amp;(YEAR(Table4_1[[#This Row],[Date]])-2000)</f>
        <v>FY2023/24</v>
      </c>
      <c r="B1275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5" s="162" t="str">
        <f>Table4_1[[#This Row],[Licensee]]&amp;" "&amp;Table4_1[[#This Row],[Licence]]</f>
        <v>Horizon Power EIRL2</v>
      </c>
      <c r="D1275" s="162" t="str">
        <f t="shared" si="19"/>
        <v>FY2023/24_NQR3b_Horizon Power EIRL2</v>
      </c>
      <c r="E1275" s="164">
        <f>IF(ISNUMBER(Table4_1[[#This Row],[Value]]),Table4_1[[#This Row],[Value]],IF(ISNUMBER(Table4_1[[#This Row],[$ Value]]),Table4_1[[#This Row],[$ Value]],Table4_1[[#This Row],[% Value]]))</f>
        <v>0</v>
      </c>
      <c r="G1275" s="238">
        <v>45473</v>
      </c>
      <c r="H1275">
        <v>4</v>
      </c>
      <c r="I1275" t="s">
        <v>188</v>
      </c>
      <c r="J1275" t="s">
        <v>195</v>
      </c>
      <c r="K1275" t="s">
        <v>208</v>
      </c>
      <c r="L1275" t="s">
        <v>283</v>
      </c>
      <c r="M1275" t="s">
        <v>47</v>
      </c>
      <c r="N1275" t="s">
        <v>284</v>
      </c>
      <c r="O1275" t="s">
        <v>93</v>
      </c>
      <c r="P1275"/>
      <c r="Q1275"/>
      <c r="R1275"/>
      <c r="S1275" t="s">
        <v>929</v>
      </c>
    </row>
    <row r="1276" spans="1:19" x14ac:dyDescent="0.2">
      <c r="A1276" s="162" t="str">
        <f>"FY"&amp;(YEAR(Table4_1[[#This Row],[Date]])-1)&amp;"/"&amp;(YEAR(Table4_1[[#This Row],[Date]])-2000)</f>
        <v>FY2024/25</v>
      </c>
      <c r="B1276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1276" s="162" t="str">
        <f>Table4_1[[#This Row],[Licensee]]&amp;" "&amp;Table4_1[[#This Row],[Licence]]</f>
        <v>Horizon Power EIRL2</v>
      </c>
      <c r="D1276" s="162" t="str">
        <f t="shared" si="19"/>
        <v>FY2024/25_NQR3b_Horizon Power EIRL2</v>
      </c>
      <c r="E1276" s="164">
        <f>IF(ISNUMBER(Table4_1[[#This Row],[Value]]),Table4_1[[#This Row],[Value]],IF(ISNUMBER(Table4_1[[#This Row],[$ Value]]),Table4_1[[#This Row],[$ Value]],Table4_1[[#This Row],[% Value]]))</f>
        <v>0</v>
      </c>
      <c r="G1276" s="238">
        <v>45838</v>
      </c>
      <c r="H1276">
        <v>4</v>
      </c>
      <c r="I1276" t="s">
        <v>188</v>
      </c>
      <c r="J1276" t="s">
        <v>195</v>
      </c>
      <c r="K1276" t="s">
        <v>208</v>
      </c>
      <c r="L1276" t="s">
        <v>283</v>
      </c>
      <c r="M1276" t="s">
        <v>47</v>
      </c>
      <c r="N1276" t="s">
        <v>284</v>
      </c>
      <c r="O1276" t="s">
        <v>93</v>
      </c>
      <c r="P1276"/>
      <c r="Q1276"/>
      <c r="R1276"/>
      <c r="S1276" t="s">
        <v>929</v>
      </c>
    </row>
    <row r="1277" spans="1:19" hidden="1" x14ac:dyDescent="0.2">
      <c r="A1277" s="162" t="str">
        <f>"FY"&amp;(YEAR(Table4_1[[#This Row],[Date]])-1)&amp;"/"&amp;(YEAR(Table4_1[[#This Row],[Date]])-2000)</f>
        <v>FY2013/14</v>
      </c>
      <c r="B1277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77" s="162" t="str">
        <f>Table4_1[[#This Row],[Licensee]]&amp;" "&amp;Table4_1[[#This Row],[Licence]]</f>
        <v>Horizon Power EIRL2</v>
      </c>
      <c r="D1277" s="162" t="str">
        <f t="shared" si="19"/>
        <v>FY2013/14_NQR3c_Horizon Power EIRL2</v>
      </c>
      <c r="E1277" s="164">
        <f>IF(ISNUMBER(Table4_1[[#This Row],[Value]]),Table4_1[[#This Row],[Value]],IF(ISNUMBER(Table4_1[[#This Row],[$ Value]]),Table4_1[[#This Row],[$ Value]],Table4_1[[#This Row],[% Value]]))</f>
        <v>0</v>
      </c>
      <c r="G1277" s="238">
        <v>41820</v>
      </c>
      <c r="H1277">
        <v>4</v>
      </c>
      <c r="I1277" t="s">
        <v>188</v>
      </c>
      <c r="J1277" t="s">
        <v>195</v>
      </c>
      <c r="K1277" t="s">
        <v>208</v>
      </c>
      <c r="L1277" t="s">
        <v>283</v>
      </c>
      <c r="M1277" t="s">
        <v>48</v>
      </c>
      <c r="N1277" t="s">
        <v>284</v>
      </c>
      <c r="O1277" t="s">
        <v>285</v>
      </c>
      <c r="P1277"/>
      <c r="Q1277"/>
      <c r="R1277"/>
      <c r="S1277" t="s">
        <v>929</v>
      </c>
    </row>
    <row r="1278" spans="1:19" hidden="1" x14ac:dyDescent="0.2">
      <c r="A1278" s="162" t="str">
        <f>"FY"&amp;(YEAR(Table4_1[[#This Row],[Date]])-1)&amp;"/"&amp;(YEAR(Table4_1[[#This Row],[Date]])-2000)</f>
        <v>FY2014/15</v>
      </c>
      <c r="B1278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78" s="162" t="str">
        <f>Table4_1[[#This Row],[Licensee]]&amp;" "&amp;Table4_1[[#This Row],[Licence]]</f>
        <v>Horizon Power EIRL2</v>
      </c>
      <c r="D1278" s="162" t="str">
        <f t="shared" si="19"/>
        <v>FY2014/15_NQR3c_Horizon Power EIRL2</v>
      </c>
      <c r="E1278" s="164">
        <f>IF(ISNUMBER(Table4_1[[#This Row],[Value]]),Table4_1[[#This Row],[Value]],IF(ISNUMBER(Table4_1[[#This Row],[$ Value]]),Table4_1[[#This Row],[$ Value]],Table4_1[[#This Row],[% Value]]))</f>
        <v>0</v>
      </c>
      <c r="G1278" s="238">
        <v>42185</v>
      </c>
      <c r="H1278">
        <v>4</v>
      </c>
      <c r="I1278" t="s">
        <v>188</v>
      </c>
      <c r="J1278" t="s">
        <v>195</v>
      </c>
      <c r="K1278" t="s">
        <v>208</v>
      </c>
      <c r="L1278" t="s">
        <v>283</v>
      </c>
      <c r="M1278" t="s">
        <v>48</v>
      </c>
      <c r="N1278" t="s">
        <v>284</v>
      </c>
      <c r="O1278" t="s">
        <v>285</v>
      </c>
      <c r="P1278"/>
      <c r="Q1278"/>
      <c r="R1278"/>
      <c r="S1278" t="s">
        <v>929</v>
      </c>
    </row>
    <row r="1279" spans="1:19" hidden="1" x14ac:dyDescent="0.2">
      <c r="A1279" s="162" t="str">
        <f>"FY"&amp;(YEAR(Table4_1[[#This Row],[Date]])-1)&amp;"/"&amp;(YEAR(Table4_1[[#This Row],[Date]])-2000)</f>
        <v>FY2015/16</v>
      </c>
      <c r="B1279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79" s="162" t="str">
        <f>Table4_1[[#This Row],[Licensee]]&amp;" "&amp;Table4_1[[#This Row],[Licence]]</f>
        <v>Horizon Power EIRL2</v>
      </c>
      <c r="D1279" s="162" t="str">
        <f t="shared" si="19"/>
        <v>FY2015/16_NQR3c_Horizon Power EIRL2</v>
      </c>
      <c r="E1279" s="164">
        <f>IF(ISNUMBER(Table4_1[[#This Row],[Value]]),Table4_1[[#This Row],[Value]],IF(ISNUMBER(Table4_1[[#This Row],[$ Value]]),Table4_1[[#This Row],[$ Value]],Table4_1[[#This Row],[% Value]]))</f>
        <v>0</v>
      </c>
      <c r="G1279" s="238">
        <v>42551</v>
      </c>
      <c r="H1279">
        <v>4</v>
      </c>
      <c r="I1279" t="s">
        <v>188</v>
      </c>
      <c r="J1279" t="s">
        <v>195</v>
      </c>
      <c r="K1279" t="s">
        <v>208</v>
      </c>
      <c r="L1279" t="s">
        <v>283</v>
      </c>
      <c r="M1279" t="s">
        <v>48</v>
      </c>
      <c r="N1279" t="s">
        <v>284</v>
      </c>
      <c r="O1279" t="s">
        <v>285</v>
      </c>
      <c r="P1279"/>
      <c r="Q1279"/>
      <c r="R1279"/>
      <c r="S1279" t="s">
        <v>929</v>
      </c>
    </row>
    <row r="1280" spans="1:19" hidden="1" x14ac:dyDescent="0.2">
      <c r="A1280" s="162" t="str">
        <f>"FY"&amp;(YEAR(Table4_1[[#This Row],[Date]])-1)&amp;"/"&amp;(YEAR(Table4_1[[#This Row],[Date]])-2000)</f>
        <v>FY2016/17</v>
      </c>
      <c r="B1280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0" s="162" t="str">
        <f>Table4_1[[#This Row],[Licensee]]&amp;" "&amp;Table4_1[[#This Row],[Licence]]</f>
        <v>Horizon Power EIRL2</v>
      </c>
      <c r="D1280" s="162" t="str">
        <f t="shared" si="19"/>
        <v>FY2016/17_NQR3c_Horizon Power EIRL2</v>
      </c>
      <c r="E1280" s="164">
        <f>IF(ISNUMBER(Table4_1[[#This Row],[Value]]),Table4_1[[#This Row],[Value]],IF(ISNUMBER(Table4_1[[#This Row],[$ Value]]),Table4_1[[#This Row],[$ Value]],Table4_1[[#This Row],[% Value]]))</f>
        <v>0</v>
      </c>
      <c r="G1280" s="238">
        <v>42916</v>
      </c>
      <c r="H1280">
        <v>4</v>
      </c>
      <c r="I1280" t="s">
        <v>188</v>
      </c>
      <c r="J1280" t="s">
        <v>195</v>
      </c>
      <c r="K1280" t="s">
        <v>208</v>
      </c>
      <c r="L1280" t="s">
        <v>283</v>
      </c>
      <c r="M1280" t="s">
        <v>48</v>
      </c>
      <c r="N1280" t="s">
        <v>284</v>
      </c>
      <c r="O1280" t="s">
        <v>285</v>
      </c>
      <c r="P1280"/>
      <c r="Q1280"/>
      <c r="R1280"/>
      <c r="S1280" t="s">
        <v>929</v>
      </c>
    </row>
    <row r="1281" spans="1:19" hidden="1" x14ac:dyDescent="0.2">
      <c r="A1281" s="162" t="str">
        <f>"FY"&amp;(YEAR(Table4_1[[#This Row],[Date]])-1)&amp;"/"&amp;(YEAR(Table4_1[[#This Row],[Date]])-2000)</f>
        <v>FY2017/18</v>
      </c>
      <c r="B1281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1" s="162" t="str">
        <f>Table4_1[[#This Row],[Licensee]]&amp;" "&amp;Table4_1[[#This Row],[Licence]]</f>
        <v>Horizon Power EIRL2</v>
      </c>
      <c r="D1281" s="162" t="str">
        <f t="shared" si="19"/>
        <v>FY2017/18_NQR3c_Horizon Power EIRL2</v>
      </c>
      <c r="E1281" s="164">
        <f>IF(ISNUMBER(Table4_1[[#This Row],[Value]]),Table4_1[[#This Row],[Value]],IF(ISNUMBER(Table4_1[[#This Row],[$ Value]]),Table4_1[[#This Row],[$ Value]],Table4_1[[#This Row],[% Value]]))</f>
        <v>0</v>
      </c>
      <c r="G1281" s="238">
        <v>43281</v>
      </c>
      <c r="H1281">
        <v>4</v>
      </c>
      <c r="I1281" t="s">
        <v>188</v>
      </c>
      <c r="J1281" t="s">
        <v>195</v>
      </c>
      <c r="K1281" t="s">
        <v>208</v>
      </c>
      <c r="L1281" t="s">
        <v>283</v>
      </c>
      <c r="M1281" t="s">
        <v>48</v>
      </c>
      <c r="N1281" t="s">
        <v>284</v>
      </c>
      <c r="O1281" t="s">
        <v>285</v>
      </c>
      <c r="P1281"/>
      <c r="Q1281"/>
      <c r="R1281"/>
      <c r="S1281" t="s">
        <v>929</v>
      </c>
    </row>
    <row r="1282" spans="1:19" hidden="1" x14ac:dyDescent="0.2">
      <c r="A1282" s="162" t="str">
        <f>"FY"&amp;(YEAR(Table4_1[[#This Row],[Date]])-1)&amp;"/"&amp;(YEAR(Table4_1[[#This Row],[Date]])-2000)</f>
        <v>FY2018/19</v>
      </c>
      <c r="B1282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2" s="162" t="str">
        <f>Table4_1[[#This Row],[Licensee]]&amp;" "&amp;Table4_1[[#This Row],[Licence]]</f>
        <v>Horizon Power EIRL2</v>
      </c>
      <c r="D1282" s="162" t="str">
        <f t="shared" si="19"/>
        <v>FY2018/19_NQR3c_Horizon Power EIRL2</v>
      </c>
      <c r="E1282" s="164">
        <f>IF(ISNUMBER(Table4_1[[#This Row],[Value]]),Table4_1[[#This Row],[Value]],IF(ISNUMBER(Table4_1[[#This Row],[$ Value]]),Table4_1[[#This Row],[$ Value]],Table4_1[[#This Row],[% Value]]))</f>
        <v>0</v>
      </c>
      <c r="G1282" s="238">
        <v>43646</v>
      </c>
      <c r="H1282">
        <v>4</v>
      </c>
      <c r="I1282" t="s">
        <v>188</v>
      </c>
      <c r="J1282" t="s">
        <v>195</v>
      </c>
      <c r="K1282" t="s">
        <v>208</v>
      </c>
      <c r="L1282" t="s">
        <v>283</v>
      </c>
      <c r="M1282" t="s">
        <v>48</v>
      </c>
      <c r="N1282" t="s">
        <v>284</v>
      </c>
      <c r="O1282" t="s">
        <v>285</v>
      </c>
      <c r="P1282"/>
      <c r="Q1282"/>
      <c r="R1282"/>
      <c r="S1282" t="s">
        <v>929</v>
      </c>
    </row>
    <row r="1283" spans="1:19" hidden="1" x14ac:dyDescent="0.2">
      <c r="A1283" s="162" t="str">
        <f>"FY"&amp;(YEAR(Table4_1[[#This Row],[Date]])-1)&amp;"/"&amp;(YEAR(Table4_1[[#This Row],[Date]])-2000)</f>
        <v>FY2019/20</v>
      </c>
      <c r="B1283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3" s="162" t="str">
        <f>Table4_1[[#This Row],[Licensee]]&amp;" "&amp;Table4_1[[#This Row],[Licence]]</f>
        <v>Horizon Power EIRL2</v>
      </c>
      <c r="D1283" s="162" t="str">
        <f t="shared" ref="D1283:D1346" si="20">A1283&amp;"_"&amp;B1283&amp;"_"&amp;C1283</f>
        <v>FY2019/20_NQR3c_Horizon Power EIRL2</v>
      </c>
      <c r="E1283" s="164">
        <f>IF(ISNUMBER(Table4_1[[#This Row],[Value]]),Table4_1[[#This Row],[Value]],IF(ISNUMBER(Table4_1[[#This Row],[$ Value]]),Table4_1[[#This Row],[$ Value]],Table4_1[[#This Row],[% Value]]))</f>
        <v>0</v>
      </c>
      <c r="G1283" s="238">
        <v>44012</v>
      </c>
      <c r="H1283">
        <v>4</v>
      </c>
      <c r="I1283" t="s">
        <v>188</v>
      </c>
      <c r="J1283" t="s">
        <v>195</v>
      </c>
      <c r="K1283" t="s">
        <v>208</v>
      </c>
      <c r="L1283" t="s">
        <v>283</v>
      </c>
      <c r="M1283" t="s">
        <v>48</v>
      </c>
      <c r="N1283" t="s">
        <v>284</v>
      </c>
      <c r="O1283" t="s">
        <v>285</v>
      </c>
      <c r="P1283"/>
      <c r="Q1283"/>
      <c r="R1283"/>
      <c r="S1283" t="s">
        <v>929</v>
      </c>
    </row>
    <row r="1284" spans="1:19" hidden="1" x14ac:dyDescent="0.2">
      <c r="A1284" s="162" t="str">
        <f>"FY"&amp;(YEAR(Table4_1[[#This Row],[Date]])-1)&amp;"/"&amp;(YEAR(Table4_1[[#This Row],[Date]])-2000)</f>
        <v>FY2020/21</v>
      </c>
      <c r="B1284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4" s="162" t="str">
        <f>Table4_1[[#This Row],[Licensee]]&amp;" "&amp;Table4_1[[#This Row],[Licence]]</f>
        <v>Horizon Power EIRL2</v>
      </c>
      <c r="D1284" s="162" t="str">
        <f t="shared" si="20"/>
        <v>FY2020/21_NQR3c_Horizon Power EIRL2</v>
      </c>
      <c r="E1284" s="164">
        <f>IF(ISNUMBER(Table4_1[[#This Row],[Value]]),Table4_1[[#This Row],[Value]],IF(ISNUMBER(Table4_1[[#This Row],[$ Value]]),Table4_1[[#This Row],[$ Value]],Table4_1[[#This Row],[% Value]]))</f>
        <v>0</v>
      </c>
      <c r="G1284" s="238">
        <v>44377</v>
      </c>
      <c r="H1284">
        <v>4</v>
      </c>
      <c r="I1284" t="s">
        <v>188</v>
      </c>
      <c r="J1284" t="s">
        <v>195</v>
      </c>
      <c r="K1284" t="s">
        <v>208</v>
      </c>
      <c r="L1284" t="s">
        <v>283</v>
      </c>
      <c r="M1284" t="s">
        <v>48</v>
      </c>
      <c r="N1284" t="s">
        <v>284</v>
      </c>
      <c r="O1284" t="s">
        <v>285</v>
      </c>
      <c r="P1284"/>
      <c r="Q1284"/>
      <c r="R1284"/>
      <c r="S1284" t="s">
        <v>929</v>
      </c>
    </row>
    <row r="1285" spans="1:19" hidden="1" x14ac:dyDescent="0.2">
      <c r="A1285" s="162" t="str">
        <f>"FY"&amp;(YEAR(Table4_1[[#This Row],[Date]])-1)&amp;"/"&amp;(YEAR(Table4_1[[#This Row],[Date]])-2000)</f>
        <v>FY2021/22</v>
      </c>
      <c r="B1285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5" s="162" t="str">
        <f>Table4_1[[#This Row],[Licensee]]&amp;" "&amp;Table4_1[[#This Row],[Licence]]</f>
        <v>Horizon Power EIRL2</v>
      </c>
      <c r="D1285" s="162" t="str">
        <f t="shared" si="20"/>
        <v>FY2021/22_NQR3c_Horizon Power EIRL2</v>
      </c>
      <c r="E1285" s="164">
        <f>IF(ISNUMBER(Table4_1[[#This Row],[Value]]),Table4_1[[#This Row],[Value]],IF(ISNUMBER(Table4_1[[#This Row],[$ Value]]),Table4_1[[#This Row],[$ Value]],Table4_1[[#This Row],[% Value]]))</f>
        <v>0</v>
      </c>
      <c r="G1285" s="238">
        <v>44742</v>
      </c>
      <c r="H1285">
        <v>4</v>
      </c>
      <c r="I1285" t="s">
        <v>188</v>
      </c>
      <c r="J1285" t="s">
        <v>195</v>
      </c>
      <c r="K1285" t="s">
        <v>208</v>
      </c>
      <c r="L1285" t="s">
        <v>283</v>
      </c>
      <c r="M1285" t="s">
        <v>48</v>
      </c>
      <c r="N1285" t="s">
        <v>284</v>
      </c>
      <c r="O1285" t="s">
        <v>285</v>
      </c>
      <c r="P1285"/>
      <c r="Q1285"/>
      <c r="R1285"/>
      <c r="S1285" t="s">
        <v>929</v>
      </c>
    </row>
    <row r="1286" spans="1:19" hidden="1" x14ac:dyDescent="0.2">
      <c r="A1286" s="162" t="str">
        <f>"FY"&amp;(YEAR(Table4_1[[#This Row],[Date]])-1)&amp;"/"&amp;(YEAR(Table4_1[[#This Row],[Date]])-2000)</f>
        <v>FY2022/23</v>
      </c>
      <c r="B1286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6" s="162" t="str">
        <f>Table4_1[[#This Row],[Licensee]]&amp;" "&amp;Table4_1[[#This Row],[Licence]]</f>
        <v>Horizon Power EIRL2</v>
      </c>
      <c r="D1286" s="162" t="str">
        <f t="shared" si="20"/>
        <v>FY2022/23_NQR3c_Horizon Power EIRL2</v>
      </c>
      <c r="E1286" s="164">
        <f>IF(ISNUMBER(Table4_1[[#This Row],[Value]]),Table4_1[[#This Row],[Value]],IF(ISNUMBER(Table4_1[[#This Row],[$ Value]]),Table4_1[[#This Row],[$ Value]],Table4_1[[#This Row],[% Value]]))</f>
        <v>0</v>
      </c>
      <c r="G1286" s="238">
        <v>45107</v>
      </c>
      <c r="H1286">
        <v>4</v>
      </c>
      <c r="I1286" t="s">
        <v>188</v>
      </c>
      <c r="J1286" t="s">
        <v>195</v>
      </c>
      <c r="K1286" t="s">
        <v>208</v>
      </c>
      <c r="L1286" t="s">
        <v>283</v>
      </c>
      <c r="M1286" t="s">
        <v>48</v>
      </c>
      <c r="N1286" t="s">
        <v>284</v>
      </c>
      <c r="O1286" t="s">
        <v>285</v>
      </c>
      <c r="P1286"/>
      <c r="Q1286"/>
      <c r="R1286"/>
      <c r="S1286" t="s">
        <v>929</v>
      </c>
    </row>
    <row r="1287" spans="1:19" hidden="1" x14ac:dyDescent="0.2">
      <c r="A1287" s="162" t="str">
        <f>"FY"&amp;(YEAR(Table4_1[[#This Row],[Date]])-1)&amp;"/"&amp;(YEAR(Table4_1[[#This Row],[Date]])-2000)</f>
        <v>FY2023/24</v>
      </c>
      <c r="B1287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7" s="162" t="str">
        <f>Table4_1[[#This Row],[Licensee]]&amp;" "&amp;Table4_1[[#This Row],[Licence]]</f>
        <v>Horizon Power EIRL2</v>
      </c>
      <c r="D1287" s="162" t="str">
        <f t="shared" si="20"/>
        <v>FY2023/24_NQR3c_Horizon Power EIRL2</v>
      </c>
      <c r="E1287" s="164">
        <f>IF(ISNUMBER(Table4_1[[#This Row],[Value]]),Table4_1[[#This Row],[Value]],IF(ISNUMBER(Table4_1[[#This Row],[$ Value]]),Table4_1[[#This Row],[$ Value]],Table4_1[[#This Row],[% Value]]))</f>
        <v>0</v>
      </c>
      <c r="G1287" s="238">
        <v>45473</v>
      </c>
      <c r="H1287">
        <v>4</v>
      </c>
      <c r="I1287" t="s">
        <v>188</v>
      </c>
      <c r="J1287" t="s">
        <v>195</v>
      </c>
      <c r="K1287" t="s">
        <v>208</v>
      </c>
      <c r="L1287" t="s">
        <v>283</v>
      </c>
      <c r="M1287" t="s">
        <v>48</v>
      </c>
      <c r="N1287" t="s">
        <v>284</v>
      </c>
      <c r="O1287" t="s">
        <v>93</v>
      </c>
      <c r="P1287"/>
      <c r="Q1287"/>
      <c r="R1287"/>
      <c r="S1287" t="s">
        <v>929</v>
      </c>
    </row>
    <row r="1288" spans="1:19" x14ac:dyDescent="0.2">
      <c r="A1288" s="162" t="str">
        <f>"FY"&amp;(YEAR(Table4_1[[#This Row],[Date]])-1)&amp;"/"&amp;(YEAR(Table4_1[[#This Row],[Date]])-2000)</f>
        <v>FY2024/25</v>
      </c>
      <c r="B1288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1288" s="162" t="str">
        <f>Table4_1[[#This Row],[Licensee]]&amp;" "&amp;Table4_1[[#This Row],[Licence]]</f>
        <v>Horizon Power EIRL2</v>
      </c>
      <c r="D1288" s="162" t="str">
        <f t="shared" si="20"/>
        <v>FY2024/25_NQR3c_Horizon Power EIRL2</v>
      </c>
      <c r="E1288" s="164">
        <f>IF(ISNUMBER(Table4_1[[#This Row],[Value]]),Table4_1[[#This Row],[Value]],IF(ISNUMBER(Table4_1[[#This Row],[$ Value]]),Table4_1[[#This Row],[$ Value]],Table4_1[[#This Row],[% Value]]))</f>
        <v>0</v>
      </c>
      <c r="G1288" s="238">
        <v>45838</v>
      </c>
      <c r="H1288">
        <v>4</v>
      </c>
      <c r="I1288" t="s">
        <v>188</v>
      </c>
      <c r="J1288" t="s">
        <v>195</v>
      </c>
      <c r="K1288" t="s">
        <v>208</v>
      </c>
      <c r="L1288" t="s">
        <v>283</v>
      </c>
      <c r="M1288" t="s">
        <v>48</v>
      </c>
      <c r="N1288" t="s">
        <v>284</v>
      </c>
      <c r="O1288" t="s">
        <v>93</v>
      </c>
      <c r="P1288"/>
      <c r="Q1288"/>
      <c r="R1288"/>
      <c r="S1288" t="s">
        <v>929</v>
      </c>
    </row>
    <row r="1289" spans="1:19" hidden="1" x14ac:dyDescent="0.2">
      <c r="A1289" s="162" t="str">
        <f>"FY"&amp;(YEAR(Table4_1[[#This Row],[Date]])-1)&amp;"/"&amp;(YEAR(Table4_1[[#This Row],[Date]])-2000)</f>
        <v>FY2013/14</v>
      </c>
      <c r="B1289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89" s="162" t="str">
        <f>Table4_1[[#This Row],[Licensee]]&amp;" "&amp;Table4_1[[#This Row],[Licence]]</f>
        <v>Horizon Power EIRL2</v>
      </c>
      <c r="D1289" s="162" t="str">
        <f t="shared" si="20"/>
        <v>FY2013/14_NQR3d_Horizon Power EIRL2</v>
      </c>
      <c r="E1289" s="164">
        <f>IF(ISNUMBER(Table4_1[[#This Row],[Value]]),Table4_1[[#This Row],[Value]],IF(ISNUMBER(Table4_1[[#This Row],[$ Value]]),Table4_1[[#This Row],[$ Value]],Table4_1[[#This Row],[% Value]]))</f>
        <v>84.5</v>
      </c>
      <c r="G1289" s="238">
        <v>41820</v>
      </c>
      <c r="H1289">
        <v>4</v>
      </c>
      <c r="I1289" t="s">
        <v>188</v>
      </c>
      <c r="J1289" t="s">
        <v>195</v>
      </c>
      <c r="K1289" t="s">
        <v>208</v>
      </c>
      <c r="L1289" t="s">
        <v>283</v>
      </c>
      <c r="M1289" t="s">
        <v>510</v>
      </c>
      <c r="N1289" t="s">
        <v>284</v>
      </c>
      <c r="O1289" t="s">
        <v>285</v>
      </c>
      <c r="P1289">
        <v>84.5</v>
      </c>
      <c r="Q1289"/>
      <c r="R1289"/>
      <c r="S1289" t="s">
        <v>929</v>
      </c>
    </row>
    <row r="1290" spans="1:19" hidden="1" x14ac:dyDescent="0.2">
      <c r="A1290" s="162" t="str">
        <f>"FY"&amp;(YEAR(Table4_1[[#This Row],[Date]])-1)&amp;"/"&amp;(YEAR(Table4_1[[#This Row],[Date]])-2000)</f>
        <v>FY2014/15</v>
      </c>
      <c r="B1290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0" s="162" t="str">
        <f>Table4_1[[#This Row],[Licensee]]&amp;" "&amp;Table4_1[[#This Row],[Licence]]</f>
        <v>Horizon Power EIRL2</v>
      </c>
      <c r="D1290" s="162" t="str">
        <f t="shared" si="20"/>
        <v>FY2014/15_NQR3d_Horizon Power EIRL2</v>
      </c>
      <c r="E1290" s="164">
        <f>IF(ISNUMBER(Table4_1[[#This Row],[Value]]),Table4_1[[#This Row],[Value]],IF(ISNUMBER(Table4_1[[#This Row],[$ Value]]),Table4_1[[#This Row],[$ Value]],Table4_1[[#This Row],[% Value]]))</f>
        <v>102.91</v>
      </c>
      <c r="G1290" s="238">
        <v>42185</v>
      </c>
      <c r="H1290">
        <v>4</v>
      </c>
      <c r="I1290" t="s">
        <v>188</v>
      </c>
      <c r="J1290" t="s">
        <v>195</v>
      </c>
      <c r="K1290" t="s">
        <v>208</v>
      </c>
      <c r="L1290" t="s">
        <v>283</v>
      </c>
      <c r="M1290" t="s">
        <v>510</v>
      </c>
      <c r="N1290" t="s">
        <v>284</v>
      </c>
      <c r="O1290" t="s">
        <v>285</v>
      </c>
      <c r="P1290">
        <v>102.91</v>
      </c>
      <c r="Q1290"/>
      <c r="R1290"/>
      <c r="S1290" t="s">
        <v>929</v>
      </c>
    </row>
    <row r="1291" spans="1:19" hidden="1" x14ac:dyDescent="0.2">
      <c r="A1291" s="162" t="str">
        <f>"FY"&amp;(YEAR(Table4_1[[#This Row],[Date]])-1)&amp;"/"&amp;(YEAR(Table4_1[[#This Row],[Date]])-2000)</f>
        <v>FY2015/16</v>
      </c>
      <c r="B1291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1" s="162" t="str">
        <f>Table4_1[[#This Row],[Licensee]]&amp;" "&amp;Table4_1[[#This Row],[Licence]]</f>
        <v>Horizon Power EIRL2</v>
      </c>
      <c r="D1291" s="162" t="str">
        <f t="shared" si="20"/>
        <v>FY2015/16_NQR3d_Horizon Power EIRL2</v>
      </c>
      <c r="E1291" s="164">
        <f>IF(ISNUMBER(Table4_1[[#This Row],[Value]]),Table4_1[[#This Row],[Value]],IF(ISNUMBER(Table4_1[[#This Row],[$ Value]]),Table4_1[[#This Row],[$ Value]],Table4_1[[#This Row],[% Value]]))</f>
        <v>100.12</v>
      </c>
      <c r="G1291" s="238">
        <v>42551</v>
      </c>
      <c r="H1291">
        <v>4</v>
      </c>
      <c r="I1291" t="s">
        <v>188</v>
      </c>
      <c r="J1291" t="s">
        <v>195</v>
      </c>
      <c r="K1291" t="s">
        <v>208</v>
      </c>
      <c r="L1291" t="s">
        <v>283</v>
      </c>
      <c r="M1291" t="s">
        <v>510</v>
      </c>
      <c r="N1291" t="s">
        <v>284</v>
      </c>
      <c r="O1291" t="s">
        <v>285</v>
      </c>
      <c r="P1291">
        <v>100.12</v>
      </c>
      <c r="Q1291"/>
      <c r="R1291"/>
      <c r="S1291" t="s">
        <v>929</v>
      </c>
    </row>
    <row r="1292" spans="1:19" hidden="1" x14ac:dyDescent="0.2">
      <c r="A1292" s="162" t="str">
        <f>"FY"&amp;(YEAR(Table4_1[[#This Row],[Date]])-1)&amp;"/"&amp;(YEAR(Table4_1[[#This Row],[Date]])-2000)</f>
        <v>FY2016/17</v>
      </c>
      <c r="B1292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2" s="162" t="str">
        <f>Table4_1[[#This Row],[Licensee]]&amp;" "&amp;Table4_1[[#This Row],[Licence]]</f>
        <v>Horizon Power EIRL2</v>
      </c>
      <c r="D1292" s="162" t="str">
        <f t="shared" si="20"/>
        <v>FY2016/17_NQR3d_Horizon Power EIRL2</v>
      </c>
      <c r="E1292" s="164">
        <f>IF(ISNUMBER(Table4_1[[#This Row],[Value]]),Table4_1[[#This Row],[Value]],IF(ISNUMBER(Table4_1[[#This Row],[$ Value]]),Table4_1[[#This Row],[$ Value]],Table4_1[[#This Row],[% Value]]))</f>
        <v>103.42</v>
      </c>
      <c r="G1292" s="238">
        <v>42916</v>
      </c>
      <c r="H1292">
        <v>4</v>
      </c>
      <c r="I1292" t="s">
        <v>188</v>
      </c>
      <c r="J1292" t="s">
        <v>195</v>
      </c>
      <c r="K1292" t="s">
        <v>208</v>
      </c>
      <c r="L1292" t="s">
        <v>283</v>
      </c>
      <c r="M1292" t="s">
        <v>510</v>
      </c>
      <c r="N1292" t="s">
        <v>284</v>
      </c>
      <c r="O1292" t="s">
        <v>285</v>
      </c>
      <c r="P1292">
        <v>103.42</v>
      </c>
      <c r="Q1292"/>
      <c r="R1292"/>
      <c r="S1292" t="s">
        <v>929</v>
      </c>
    </row>
    <row r="1293" spans="1:19" hidden="1" x14ac:dyDescent="0.2">
      <c r="A1293" s="162" t="str">
        <f>"FY"&amp;(YEAR(Table4_1[[#This Row],[Date]])-1)&amp;"/"&amp;(YEAR(Table4_1[[#This Row],[Date]])-2000)</f>
        <v>FY2017/18</v>
      </c>
      <c r="B1293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3" s="162" t="str">
        <f>Table4_1[[#This Row],[Licensee]]&amp;" "&amp;Table4_1[[#This Row],[Licence]]</f>
        <v>Horizon Power EIRL2</v>
      </c>
      <c r="D1293" s="162" t="str">
        <f t="shared" si="20"/>
        <v>FY2017/18_NQR3d_Horizon Power EIRL2</v>
      </c>
      <c r="E1293" s="164">
        <f>IF(ISNUMBER(Table4_1[[#This Row],[Value]]),Table4_1[[#This Row],[Value]],IF(ISNUMBER(Table4_1[[#This Row],[$ Value]]),Table4_1[[#This Row],[$ Value]],Table4_1[[#This Row],[% Value]]))</f>
        <v>108.24</v>
      </c>
      <c r="G1293" s="238">
        <v>43281</v>
      </c>
      <c r="H1293">
        <v>4</v>
      </c>
      <c r="I1293" t="s">
        <v>188</v>
      </c>
      <c r="J1293" t="s">
        <v>195</v>
      </c>
      <c r="K1293" t="s">
        <v>208</v>
      </c>
      <c r="L1293" t="s">
        <v>283</v>
      </c>
      <c r="M1293" t="s">
        <v>510</v>
      </c>
      <c r="N1293" t="s">
        <v>284</v>
      </c>
      <c r="O1293" t="s">
        <v>285</v>
      </c>
      <c r="P1293">
        <v>108.24</v>
      </c>
      <c r="Q1293"/>
      <c r="R1293"/>
      <c r="S1293" t="s">
        <v>929</v>
      </c>
    </row>
    <row r="1294" spans="1:19" hidden="1" x14ac:dyDescent="0.2">
      <c r="A1294" s="162" t="str">
        <f>"FY"&amp;(YEAR(Table4_1[[#This Row],[Date]])-1)&amp;"/"&amp;(YEAR(Table4_1[[#This Row],[Date]])-2000)</f>
        <v>FY2018/19</v>
      </c>
      <c r="B1294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4" s="162" t="str">
        <f>Table4_1[[#This Row],[Licensee]]&amp;" "&amp;Table4_1[[#This Row],[Licence]]</f>
        <v>Horizon Power EIRL2</v>
      </c>
      <c r="D1294" s="162" t="str">
        <f t="shared" si="20"/>
        <v>FY2018/19_NQR3d_Horizon Power EIRL2</v>
      </c>
      <c r="E1294" s="164">
        <f>IF(ISNUMBER(Table4_1[[#This Row],[Value]]),Table4_1[[#This Row],[Value]],IF(ISNUMBER(Table4_1[[#This Row],[$ Value]]),Table4_1[[#This Row],[$ Value]],Table4_1[[#This Row],[% Value]]))</f>
        <v>98.12</v>
      </c>
      <c r="G1294" s="238">
        <v>43646</v>
      </c>
      <c r="H1294">
        <v>4</v>
      </c>
      <c r="I1294" t="s">
        <v>188</v>
      </c>
      <c r="J1294" t="s">
        <v>195</v>
      </c>
      <c r="K1294" t="s">
        <v>208</v>
      </c>
      <c r="L1294" t="s">
        <v>283</v>
      </c>
      <c r="M1294" t="s">
        <v>510</v>
      </c>
      <c r="N1294" t="s">
        <v>284</v>
      </c>
      <c r="O1294" t="s">
        <v>285</v>
      </c>
      <c r="P1294">
        <v>98.12</v>
      </c>
      <c r="Q1294"/>
      <c r="R1294"/>
      <c r="S1294" t="s">
        <v>929</v>
      </c>
    </row>
    <row r="1295" spans="1:19" hidden="1" x14ac:dyDescent="0.2">
      <c r="A1295" s="162" t="str">
        <f>"FY"&amp;(YEAR(Table4_1[[#This Row],[Date]])-1)&amp;"/"&amp;(YEAR(Table4_1[[#This Row],[Date]])-2000)</f>
        <v>FY2019/20</v>
      </c>
      <c r="B1295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5" s="162" t="str">
        <f>Table4_1[[#This Row],[Licensee]]&amp;" "&amp;Table4_1[[#This Row],[Licence]]</f>
        <v>Horizon Power EIRL2</v>
      </c>
      <c r="D1295" s="162" t="str">
        <f t="shared" si="20"/>
        <v>FY2019/20_NQR3d_Horizon Power EIRL2</v>
      </c>
      <c r="E1295" s="164">
        <f>IF(ISNUMBER(Table4_1[[#This Row],[Value]]),Table4_1[[#This Row],[Value]],IF(ISNUMBER(Table4_1[[#This Row],[$ Value]]),Table4_1[[#This Row],[$ Value]],Table4_1[[#This Row],[% Value]]))</f>
        <v>109.1</v>
      </c>
      <c r="G1295" s="238">
        <v>44012</v>
      </c>
      <c r="H1295">
        <v>4</v>
      </c>
      <c r="I1295" t="s">
        <v>188</v>
      </c>
      <c r="J1295" t="s">
        <v>195</v>
      </c>
      <c r="K1295" t="s">
        <v>208</v>
      </c>
      <c r="L1295" t="s">
        <v>283</v>
      </c>
      <c r="M1295" t="s">
        <v>510</v>
      </c>
      <c r="N1295" t="s">
        <v>284</v>
      </c>
      <c r="O1295" t="s">
        <v>285</v>
      </c>
      <c r="P1295">
        <v>109.1</v>
      </c>
      <c r="Q1295"/>
      <c r="R1295"/>
      <c r="S1295" t="s">
        <v>929</v>
      </c>
    </row>
    <row r="1296" spans="1:19" hidden="1" x14ac:dyDescent="0.2">
      <c r="A1296" s="162" t="str">
        <f>"FY"&amp;(YEAR(Table4_1[[#This Row],[Date]])-1)&amp;"/"&amp;(YEAR(Table4_1[[#This Row],[Date]])-2000)</f>
        <v>FY2020/21</v>
      </c>
      <c r="B1296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6" s="162" t="str">
        <f>Table4_1[[#This Row],[Licensee]]&amp;" "&amp;Table4_1[[#This Row],[Licence]]</f>
        <v>Horizon Power EIRL2</v>
      </c>
      <c r="D1296" s="162" t="str">
        <f t="shared" si="20"/>
        <v>FY2020/21_NQR3d_Horizon Power EIRL2</v>
      </c>
      <c r="E1296" s="164">
        <f>IF(ISNUMBER(Table4_1[[#This Row],[Value]]),Table4_1[[#This Row],[Value]],IF(ISNUMBER(Table4_1[[#This Row],[$ Value]]),Table4_1[[#This Row],[$ Value]],Table4_1[[#This Row],[% Value]]))</f>
        <v>108.74</v>
      </c>
      <c r="G1296" s="238">
        <v>44377</v>
      </c>
      <c r="H1296">
        <v>4</v>
      </c>
      <c r="I1296" t="s">
        <v>188</v>
      </c>
      <c r="J1296" t="s">
        <v>195</v>
      </c>
      <c r="K1296" t="s">
        <v>208</v>
      </c>
      <c r="L1296" t="s">
        <v>283</v>
      </c>
      <c r="M1296" t="s">
        <v>510</v>
      </c>
      <c r="N1296" t="s">
        <v>284</v>
      </c>
      <c r="O1296" t="s">
        <v>285</v>
      </c>
      <c r="P1296">
        <v>108.74</v>
      </c>
      <c r="Q1296"/>
      <c r="R1296"/>
      <c r="S1296" t="s">
        <v>929</v>
      </c>
    </row>
    <row r="1297" spans="1:19" hidden="1" x14ac:dyDescent="0.2">
      <c r="A1297" s="162" t="str">
        <f>"FY"&amp;(YEAR(Table4_1[[#This Row],[Date]])-1)&amp;"/"&amp;(YEAR(Table4_1[[#This Row],[Date]])-2000)</f>
        <v>FY2021/22</v>
      </c>
      <c r="B1297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7" s="162" t="str">
        <f>Table4_1[[#This Row],[Licensee]]&amp;" "&amp;Table4_1[[#This Row],[Licence]]</f>
        <v>Horizon Power EIRL2</v>
      </c>
      <c r="D1297" s="162" t="str">
        <f t="shared" si="20"/>
        <v>FY2021/22_NQR3d_Horizon Power EIRL2</v>
      </c>
      <c r="E1297" s="164">
        <f>IF(ISNUMBER(Table4_1[[#This Row],[Value]]),Table4_1[[#This Row],[Value]],IF(ISNUMBER(Table4_1[[#This Row],[$ Value]]),Table4_1[[#This Row],[$ Value]],Table4_1[[#This Row],[% Value]]))</f>
        <v>107</v>
      </c>
      <c r="G1297" s="238">
        <v>44742</v>
      </c>
      <c r="H1297">
        <v>4</v>
      </c>
      <c r="I1297" t="s">
        <v>188</v>
      </c>
      <c r="J1297" t="s">
        <v>195</v>
      </c>
      <c r="K1297" t="s">
        <v>208</v>
      </c>
      <c r="L1297" t="s">
        <v>283</v>
      </c>
      <c r="M1297" t="s">
        <v>510</v>
      </c>
      <c r="N1297" t="s">
        <v>284</v>
      </c>
      <c r="O1297" t="s">
        <v>285</v>
      </c>
      <c r="P1297">
        <v>107</v>
      </c>
      <c r="Q1297"/>
      <c r="R1297"/>
      <c r="S1297" t="s">
        <v>929</v>
      </c>
    </row>
    <row r="1298" spans="1:19" hidden="1" x14ac:dyDescent="0.2">
      <c r="A1298" s="162" t="str">
        <f>"FY"&amp;(YEAR(Table4_1[[#This Row],[Date]])-1)&amp;"/"&amp;(YEAR(Table4_1[[#This Row],[Date]])-2000)</f>
        <v>FY2022/23</v>
      </c>
      <c r="B1298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8" s="162" t="str">
        <f>Table4_1[[#This Row],[Licensee]]&amp;" "&amp;Table4_1[[#This Row],[Licence]]</f>
        <v>Horizon Power EIRL2</v>
      </c>
      <c r="D1298" s="162" t="str">
        <f t="shared" si="20"/>
        <v>FY2022/23_NQR3d_Horizon Power EIRL2</v>
      </c>
      <c r="E1298" s="164">
        <f>IF(ISNUMBER(Table4_1[[#This Row],[Value]]),Table4_1[[#This Row],[Value]],IF(ISNUMBER(Table4_1[[#This Row],[$ Value]]),Table4_1[[#This Row],[$ Value]],Table4_1[[#This Row],[% Value]]))</f>
        <v>97.8</v>
      </c>
      <c r="G1298" s="238">
        <v>45107</v>
      </c>
      <c r="H1298">
        <v>4</v>
      </c>
      <c r="I1298" t="s">
        <v>188</v>
      </c>
      <c r="J1298" t="s">
        <v>195</v>
      </c>
      <c r="K1298" t="s">
        <v>208</v>
      </c>
      <c r="L1298" t="s">
        <v>283</v>
      </c>
      <c r="M1298" t="s">
        <v>510</v>
      </c>
      <c r="N1298" t="s">
        <v>284</v>
      </c>
      <c r="O1298" t="s">
        <v>285</v>
      </c>
      <c r="P1298">
        <v>97.8</v>
      </c>
      <c r="Q1298"/>
      <c r="R1298"/>
      <c r="S1298" t="s">
        <v>929</v>
      </c>
    </row>
    <row r="1299" spans="1:19" hidden="1" x14ac:dyDescent="0.2">
      <c r="A1299" s="162" t="str">
        <f>"FY"&amp;(YEAR(Table4_1[[#This Row],[Date]])-1)&amp;"/"&amp;(YEAR(Table4_1[[#This Row],[Date]])-2000)</f>
        <v>FY2023/24</v>
      </c>
      <c r="B1299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299" s="162" t="str">
        <f>Table4_1[[#This Row],[Licensee]]&amp;" "&amp;Table4_1[[#This Row],[Licence]]</f>
        <v>Horizon Power EIRL2</v>
      </c>
      <c r="D1299" s="162" t="str">
        <f t="shared" si="20"/>
        <v>FY2023/24_NQR3d_Horizon Power EIRL2</v>
      </c>
      <c r="E1299" s="164">
        <f>IF(ISNUMBER(Table4_1[[#This Row],[Value]]),Table4_1[[#This Row],[Value]],IF(ISNUMBER(Table4_1[[#This Row],[$ Value]]),Table4_1[[#This Row],[$ Value]],Table4_1[[#This Row],[% Value]]))</f>
        <v>86.68</v>
      </c>
      <c r="G1299" s="238">
        <v>45473</v>
      </c>
      <c r="H1299">
        <v>4</v>
      </c>
      <c r="I1299" t="s">
        <v>188</v>
      </c>
      <c r="J1299" t="s">
        <v>195</v>
      </c>
      <c r="K1299" t="s">
        <v>208</v>
      </c>
      <c r="L1299" t="s">
        <v>283</v>
      </c>
      <c r="M1299" t="s">
        <v>510</v>
      </c>
      <c r="N1299" t="s">
        <v>284</v>
      </c>
      <c r="O1299" t="s">
        <v>93</v>
      </c>
      <c r="P1299">
        <v>86.68</v>
      </c>
      <c r="Q1299"/>
      <c r="R1299"/>
      <c r="S1299" t="s">
        <v>929</v>
      </c>
    </row>
    <row r="1300" spans="1:19" x14ac:dyDescent="0.2">
      <c r="A1300" s="162" t="str">
        <f>"FY"&amp;(YEAR(Table4_1[[#This Row],[Date]])-1)&amp;"/"&amp;(YEAR(Table4_1[[#This Row],[Date]])-2000)</f>
        <v>FY2024/25</v>
      </c>
      <c r="B1300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1300" s="162" t="str">
        <f>Table4_1[[#This Row],[Licensee]]&amp;" "&amp;Table4_1[[#This Row],[Licence]]</f>
        <v>Horizon Power EIRL2</v>
      </c>
      <c r="D1300" s="162" t="str">
        <f t="shared" si="20"/>
        <v>FY2024/25_NQR3d_Horizon Power EIRL2</v>
      </c>
      <c r="E1300" s="164">
        <f>IF(ISNUMBER(Table4_1[[#This Row],[Value]]),Table4_1[[#This Row],[Value]],IF(ISNUMBER(Table4_1[[#This Row],[$ Value]]),Table4_1[[#This Row],[$ Value]],Table4_1[[#This Row],[% Value]]))</f>
        <v>86.19</v>
      </c>
      <c r="G1300" s="238">
        <v>45838</v>
      </c>
      <c r="H1300">
        <v>4</v>
      </c>
      <c r="I1300" t="s">
        <v>188</v>
      </c>
      <c r="J1300" t="s">
        <v>195</v>
      </c>
      <c r="K1300" t="s">
        <v>208</v>
      </c>
      <c r="L1300" t="s">
        <v>283</v>
      </c>
      <c r="M1300" t="s">
        <v>510</v>
      </c>
      <c r="N1300" t="s">
        <v>284</v>
      </c>
      <c r="O1300" t="s">
        <v>93</v>
      </c>
      <c r="P1300">
        <v>86.19</v>
      </c>
      <c r="Q1300"/>
      <c r="R1300"/>
      <c r="S1300" t="s">
        <v>929</v>
      </c>
    </row>
    <row r="1301" spans="1:19" hidden="1" x14ac:dyDescent="0.2">
      <c r="A1301" s="162" t="str">
        <f>"FY"&amp;(YEAR(Table4_1[[#This Row],[Date]])-1)&amp;"/"&amp;(YEAR(Table4_1[[#This Row],[Date]])-2000)</f>
        <v>FY2023/24</v>
      </c>
      <c r="B1301" s="162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1301" s="162" t="str">
        <f>Table4_1[[#This Row],[Licensee]]&amp;" "&amp;Table4_1[[#This Row],[Licence]]</f>
        <v>Horizon Power EIRL2</v>
      </c>
      <c r="D1301" s="162" t="str">
        <f t="shared" si="20"/>
        <v>FY2023/24_NQR4a_Horizon Power EIRL2</v>
      </c>
      <c r="E1301" s="164">
        <f>IF(ISNUMBER(Table4_1[[#This Row],[Value]]),Table4_1[[#This Row],[Value]],IF(ISNUMBER(Table4_1[[#This Row],[$ Value]]),Table4_1[[#This Row],[$ Value]],Table4_1[[#This Row],[% Value]]))</f>
        <v>0.1</v>
      </c>
      <c r="G1301" s="238">
        <v>45473</v>
      </c>
      <c r="H1301">
        <v>4</v>
      </c>
      <c r="I1301" t="s">
        <v>188</v>
      </c>
      <c r="J1301" t="s">
        <v>195</v>
      </c>
      <c r="K1301" t="s">
        <v>208</v>
      </c>
      <c r="L1301" t="s">
        <v>286</v>
      </c>
      <c r="M1301" t="s">
        <v>96</v>
      </c>
      <c r="N1301" t="s">
        <v>287</v>
      </c>
      <c r="O1301" t="s">
        <v>191</v>
      </c>
      <c r="P1301">
        <v>0.1</v>
      </c>
      <c r="Q1301"/>
      <c r="R1301"/>
      <c r="S1301" t="s">
        <v>929</v>
      </c>
    </row>
    <row r="1302" spans="1:19" x14ac:dyDescent="0.2">
      <c r="A1302" s="162" t="str">
        <f>"FY"&amp;(YEAR(Table4_1[[#This Row],[Date]])-1)&amp;"/"&amp;(YEAR(Table4_1[[#This Row],[Date]])-2000)</f>
        <v>FY2024/25</v>
      </c>
      <c r="B1302" s="162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1302" s="162" t="str">
        <f>Table4_1[[#This Row],[Licensee]]&amp;" "&amp;Table4_1[[#This Row],[Licence]]</f>
        <v>Horizon Power EIRL2</v>
      </c>
      <c r="D1302" s="162" t="str">
        <f t="shared" si="20"/>
        <v>FY2024/25_NQR4a_Horizon Power EIRL2</v>
      </c>
      <c r="E1302" s="164">
        <f>IF(ISNUMBER(Table4_1[[#This Row],[Value]]),Table4_1[[#This Row],[Value]],IF(ISNUMBER(Table4_1[[#This Row],[$ Value]]),Table4_1[[#This Row],[$ Value]],Table4_1[[#This Row],[% Value]]))</f>
        <v>0.33</v>
      </c>
      <c r="G1302" s="238">
        <v>45838</v>
      </c>
      <c r="H1302">
        <v>4</v>
      </c>
      <c r="I1302" t="s">
        <v>188</v>
      </c>
      <c r="J1302" t="s">
        <v>195</v>
      </c>
      <c r="K1302" t="s">
        <v>208</v>
      </c>
      <c r="L1302" t="s">
        <v>286</v>
      </c>
      <c r="M1302" t="s">
        <v>96</v>
      </c>
      <c r="N1302" t="s">
        <v>287</v>
      </c>
      <c r="O1302" t="s">
        <v>191</v>
      </c>
      <c r="P1302">
        <v>0.33</v>
      </c>
      <c r="Q1302"/>
      <c r="R1302"/>
      <c r="S1302" t="s">
        <v>929</v>
      </c>
    </row>
    <row r="1303" spans="1:19" hidden="1" x14ac:dyDescent="0.2">
      <c r="A1303" s="162" t="str">
        <f>"FY"&amp;(YEAR(Table4_1[[#This Row],[Date]])-1)&amp;"/"&amp;(YEAR(Table4_1[[#This Row],[Date]])-2000)</f>
        <v>FY2013/14</v>
      </c>
      <c r="B1303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3" s="162" t="str">
        <f>Table4_1[[#This Row],[Licensee]]&amp;" "&amp;Table4_1[[#This Row],[Licence]]</f>
        <v>Horizon Power EIRL2</v>
      </c>
      <c r="D1303" s="162" t="str">
        <f t="shared" si="20"/>
        <v>FY2013/14_NQR4b_Horizon Power EIRL2</v>
      </c>
      <c r="E1303" s="164">
        <f>IF(ISNUMBER(Table4_1[[#This Row],[Value]]),Table4_1[[#This Row],[Value]],IF(ISNUMBER(Table4_1[[#This Row],[$ Value]]),Table4_1[[#This Row],[$ Value]],Table4_1[[#This Row],[% Value]]))</f>
        <v>0</v>
      </c>
      <c r="G1303" s="238">
        <v>41820</v>
      </c>
      <c r="H1303">
        <v>4</v>
      </c>
      <c r="I1303" t="s">
        <v>188</v>
      </c>
      <c r="J1303" t="s">
        <v>195</v>
      </c>
      <c r="K1303" t="s">
        <v>208</v>
      </c>
      <c r="L1303" t="s">
        <v>286</v>
      </c>
      <c r="M1303" t="s">
        <v>47</v>
      </c>
      <c r="N1303" t="s">
        <v>287</v>
      </c>
      <c r="O1303" t="s">
        <v>191</v>
      </c>
      <c r="P1303"/>
      <c r="Q1303"/>
      <c r="R1303"/>
      <c r="S1303" t="s">
        <v>929</v>
      </c>
    </row>
    <row r="1304" spans="1:19" hidden="1" x14ac:dyDescent="0.2">
      <c r="A1304" s="162" t="str">
        <f>"FY"&amp;(YEAR(Table4_1[[#This Row],[Date]])-1)&amp;"/"&amp;(YEAR(Table4_1[[#This Row],[Date]])-2000)</f>
        <v>FY2014/15</v>
      </c>
      <c r="B1304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4" s="162" t="str">
        <f>Table4_1[[#This Row],[Licensee]]&amp;" "&amp;Table4_1[[#This Row],[Licence]]</f>
        <v>Horizon Power EIRL2</v>
      </c>
      <c r="D1304" s="162" t="str">
        <f t="shared" si="20"/>
        <v>FY2014/15_NQR4b_Horizon Power EIRL2</v>
      </c>
      <c r="E1304" s="164">
        <f>IF(ISNUMBER(Table4_1[[#This Row],[Value]]),Table4_1[[#This Row],[Value]],IF(ISNUMBER(Table4_1[[#This Row],[$ Value]]),Table4_1[[#This Row],[$ Value]],Table4_1[[#This Row],[% Value]]))</f>
        <v>0</v>
      </c>
      <c r="G1304" s="238">
        <v>42185</v>
      </c>
      <c r="H1304">
        <v>4</v>
      </c>
      <c r="I1304" t="s">
        <v>188</v>
      </c>
      <c r="J1304" t="s">
        <v>195</v>
      </c>
      <c r="K1304" t="s">
        <v>208</v>
      </c>
      <c r="L1304" t="s">
        <v>286</v>
      </c>
      <c r="M1304" t="s">
        <v>47</v>
      </c>
      <c r="N1304" t="s">
        <v>287</v>
      </c>
      <c r="O1304" t="s">
        <v>191</v>
      </c>
      <c r="P1304"/>
      <c r="Q1304"/>
      <c r="R1304"/>
      <c r="S1304" t="s">
        <v>929</v>
      </c>
    </row>
    <row r="1305" spans="1:19" hidden="1" x14ac:dyDescent="0.2">
      <c r="A1305" s="162" t="str">
        <f>"FY"&amp;(YEAR(Table4_1[[#This Row],[Date]])-1)&amp;"/"&amp;(YEAR(Table4_1[[#This Row],[Date]])-2000)</f>
        <v>FY2015/16</v>
      </c>
      <c r="B1305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5" s="162" t="str">
        <f>Table4_1[[#This Row],[Licensee]]&amp;" "&amp;Table4_1[[#This Row],[Licence]]</f>
        <v>Horizon Power EIRL2</v>
      </c>
      <c r="D1305" s="162" t="str">
        <f t="shared" si="20"/>
        <v>FY2015/16_NQR4b_Horizon Power EIRL2</v>
      </c>
      <c r="E1305" s="164">
        <f>IF(ISNUMBER(Table4_1[[#This Row],[Value]]),Table4_1[[#This Row],[Value]],IF(ISNUMBER(Table4_1[[#This Row],[$ Value]]),Table4_1[[#This Row],[$ Value]],Table4_1[[#This Row],[% Value]]))</f>
        <v>0</v>
      </c>
      <c r="G1305" s="238">
        <v>42551</v>
      </c>
      <c r="H1305">
        <v>4</v>
      </c>
      <c r="I1305" t="s">
        <v>188</v>
      </c>
      <c r="J1305" t="s">
        <v>195</v>
      </c>
      <c r="K1305" t="s">
        <v>208</v>
      </c>
      <c r="L1305" t="s">
        <v>286</v>
      </c>
      <c r="M1305" t="s">
        <v>47</v>
      </c>
      <c r="N1305" t="s">
        <v>287</v>
      </c>
      <c r="O1305" t="s">
        <v>191</v>
      </c>
      <c r="P1305"/>
      <c r="Q1305"/>
      <c r="R1305"/>
      <c r="S1305" t="s">
        <v>929</v>
      </c>
    </row>
    <row r="1306" spans="1:19" hidden="1" x14ac:dyDescent="0.2">
      <c r="A1306" s="162" t="str">
        <f>"FY"&amp;(YEAR(Table4_1[[#This Row],[Date]])-1)&amp;"/"&amp;(YEAR(Table4_1[[#This Row],[Date]])-2000)</f>
        <v>FY2016/17</v>
      </c>
      <c r="B1306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6" s="162" t="str">
        <f>Table4_1[[#This Row],[Licensee]]&amp;" "&amp;Table4_1[[#This Row],[Licence]]</f>
        <v>Horizon Power EIRL2</v>
      </c>
      <c r="D1306" s="162" t="str">
        <f t="shared" si="20"/>
        <v>FY2016/17_NQR4b_Horizon Power EIRL2</v>
      </c>
      <c r="E1306" s="164">
        <f>IF(ISNUMBER(Table4_1[[#This Row],[Value]]),Table4_1[[#This Row],[Value]],IF(ISNUMBER(Table4_1[[#This Row],[$ Value]]),Table4_1[[#This Row],[$ Value]],Table4_1[[#This Row],[% Value]]))</f>
        <v>0</v>
      </c>
      <c r="G1306" s="238">
        <v>42916</v>
      </c>
      <c r="H1306">
        <v>4</v>
      </c>
      <c r="I1306" t="s">
        <v>188</v>
      </c>
      <c r="J1306" t="s">
        <v>195</v>
      </c>
      <c r="K1306" t="s">
        <v>208</v>
      </c>
      <c r="L1306" t="s">
        <v>286</v>
      </c>
      <c r="M1306" t="s">
        <v>47</v>
      </c>
      <c r="N1306" t="s">
        <v>287</v>
      </c>
      <c r="O1306" t="s">
        <v>191</v>
      </c>
      <c r="P1306"/>
      <c r="Q1306"/>
      <c r="R1306"/>
      <c r="S1306" t="s">
        <v>929</v>
      </c>
    </row>
    <row r="1307" spans="1:19" hidden="1" x14ac:dyDescent="0.2">
      <c r="A1307" s="162" t="str">
        <f>"FY"&amp;(YEAR(Table4_1[[#This Row],[Date]])-1)&amp;"/"&amp;(YEAR(Table4_1[[#This Row],[Date]])-2000)</f>
        <v>FY2017/18</v>
      </c>
      <c r="B1307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7" s="162" t="str">
        <f>Table4_1[[#This Row],[Licensee]]&amp;" "&amp;Table4_1[[#This Row],[Licence]]</f>
        <v>Horizon Power EIRL2</v>
      </c>
      <c r="D1307" s="162" t="str">
        <f t="shared" si="20"/>
        <v>FY2017/18_NQR4b_Horizon Power EIRL2</v>
      </c>
      <c r="E1307" s="164">
        <f>IF(ISNUMBER(Table4_1[[#This Row],[Value]]),Table4_1[[#This Row],[Value]],IF(ISNUMBER(Table4_1[[#This Row],[$ Value]]),Table4_1[[#This Row],[$ Value]],Table4_1[[#This Row],[% Value]]))</f>
        <v>0</v>
      </c>
      <c r="G1307" s="238">
        <v>43281</v>
      </c>
      <c r="H1307">
        <v>4</v>
      </c>
      <c r="I1307" t="s">
        <v>188</v>
      </c>
      <c r="J1307" t="s">
        <v>195</v>
      </c>
      <c r="K1307" t="s">
        <v>208</v>
      </c>
      <c r="L1307" t="s">
        <v>286</v>
      </c>
      <c r="M1307" t="s">
        <v>47</v>
      </c>
      <c r="N1307" t="s">
        <v>287</v>
      </c>
      <c r="O1307" t="s">
        <v>191</v>
      </c>
      <c r="P1307"/>
      <c r="Q1307"/>
      <c r="R1307"/>
      <c r="S1307" t="s">
        <v>929</v>
      </c>
    </row>
    <row r="1308" spans="1:19" hidden="1" x14ac:dyDescent="0.2">
      <c r="A1308" s="162" t="str">
        <f>"FY"&amp;(YEAR(Table4_1[[#This Row],[Date]])-1)&amp;"/"&amp;(YEAR(Table4_1[[#This Row],[Date]])-2000)</f>
        <v>FY2018/19</v>
      </c>
      <c r="B1308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8" s="162" t="str">
        <f>Table4_1[[#This Row],[Licensee]]&amp;" "&amp;Table4_1[[#This Row],[Licence]]</f>
        <v>Horizon Power EIRL2</v>
      </c>
      <c r="D1308" s="162" t="str">
        <f t="shared" si="20"/>
        <v>FY2018/19_NQR4b_Horizon Power EIRL2</v>
      </c>
      <c r="E1308" s="164">
        <f>IF(ISNUMBER(Table4_1[[#This Row],[Value]]),Table4_1[[#This Row],[Value]],IF(ISNUMBER(Table4_1[[#This Row],[$ Value]]),Table4_1[[#This Row],[$ Value]],Table4_1[[#This Row],[% Value]]))</f>
        <v>0</v>
      </c>
      <c r="G1308" s="238">
        <v>43646</v>
      </c>
      <c r="H1308">
        <v>4</v>
      </c>
      <c r="I1308" t="s">
        <v>188</v>
      </c>
      <c r="J1308" t="s">
        <v>195</v>
      </c>
      <c r="K1308" t="s">
        <v>208</v>
      </c>
      <c r="L1308" t="s">
        <v>286</v>
      </c>
      <c r="M1308" t="s">
        <v>47</v>
      </c>
      <c r="N1308" t="s">
        <v>287</v>
      </c>
      <c r="O1308" t="s">
        <v>191</v>
      </c>
      <c r="P1308"/>
      <c r="Q1308"/>
      <c r="R1308"/>
      <c r="S1308" t="s">
        <v>929</v>
      </c>
    </row>
    <row r="1309" spans="1:19" hidden="1" x14ac:dyDescent="0.2">
      <c r="A1309" s="162" t="str">
        <f>"FY"&amp;(YEAR(Table4_1[[#This Row],[Date]])-1)&amp;"/"&amp;(YEAR(Table4_1[[#This Row],[Date]])-2000)</f>
        <v>FY2019/20</v>
      </c>
      <c r="B1309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09" s="162" t="str">
        <f>Table4_1[[#This Row],[Licensee]]&amp;" "&amp;Table4_1[[#This Row],[Licence]]</f>
        <v>Horizon Power EIRL2</v>
      </c>
      <c r="D1309" s="162" t="str">
        <f t="shared" si="20"/>
        <v>FY2019/20_NQR4b_Horizon Power EIRL2</v>
      </c>
      <c r="E1309" s="164">
        <f>IF(ISNUMBER(Table4_1[[#This Row],[Value]]),Table4_1[[#This Row],[Value]],IF(ISNUMBER(Table4_1[[#This Row],[$ Value]]),Table4_1[[#This Row],[$ Value]],Table4_1[[#This Row],[% Value]]))</f>
        <v>0</v>
      </c>
      <c r="G1309" s="238">
        <v>44012</v>
      </c>
      <c r="H1309">
        <v>4</v>
      </c>
      <c r="I1309" t="s">
        <v>188</v>
      </c>
      <c r="J1309" t="s">
        <v>195</v>
      </c>
      <c r="K1309" t="s">
        <v>208</v>
      </c>
      <c r="L1309" t="s">
        <v>286</v>
      </c>
      <c r="M1309" t="s">
        <v>47</v>
      </c>
      <c r="N1309" t="s">
        <v>287</v>
      </c>
      <c r="O1309" t="s">
        <v>191</v>
      </c>
      <c r="P1309"/>
      <c r="Q1309"/>
      <c r="R1309"/>
      <c r="S1309" t="s">
        <v>929</v>
      </c>
    </row>
    <row r="1310" spans="1:19" hidden="1" x14ac:dyDescent="0.2">
      <c r="A1310" s="162" t="str">
        <f>"FY"&amp;(YEAR(Table4_1[[#This Row],[Date]])-1)&amp;"/"&amp;(YEAR(Table4_1[[#This Row],[Date]])-2000)</f>
        <v>FY2020/21</v>
      </c>
      <c r="B1310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0" s="162" t="str">
        <f>Table4_1[[#This Row],[Licensee]]&amp;" "&amp;Table4_1[[#This Row],[Licence]]</f>
        <v>Horizon Power EIRL2</v>
      </c>
      <c r="D1310" s="162" t="str">
        <f t="shared" si="20"/>
        <v>FY2020/21_NQR4b_Horizon Power EIRL2</v>
      </c>
      <c r="E1310" s="164">
        <f>IF(ISNUMBER(Table4_1[[#This Row],[Value]]),Table4_1[[#This Row],[Value]],IF(ISNUMBER(Table4_1[[#This Row],[$ Value]]),Table4_1[[#This Row],[$ Value]],Table4_1[[#This Row],[% Value]]))</f>
        <v>0</v>
      </c>
      <c r="G1310" s="238">
        <v>44377</v>
      </c>
      <c r="H1310">
        <v>4</v>
      </c>
      <c r="I1310" t="s">
        <v>188</v>
      </c>
      <c r="J1310" t="s">
        <v>195</v>
      </c>
      <c r="K1310" t="s">
        <v>208</v>
      </c>
      <c r="L1310" t="s">
        <v>286</v>
      </c>
      <c r="M1310" t="s">
        <v>47</v>
      </c>
      <c r="N1310" t="s">
        <v>287</v>
      </c>
      <c r="O1310" t="s">
        <v>191</v>
      </c>
      <c r="P1310"/>
      <c r="Q1310"/>
      <c r="R1310"/>
      <c r="S1310" t="s">
        <v>929</v>
      </c>
    </row>
    <row r="1311" spans="1:19" hidden="1" x14ac:dyDescent="0.2">
      <c r="A1311" s="162" t="str">
        <f>"FY"&amp;(YEAR(Table4_1[[#This Row],[Date]])-1)&amp;"/"&amp;(YEAR(Table4_1[[#This Row],[Date]])-2000)</f>
        <v>FY2021/22</v>
      </c>
      <c r="B1311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1" s="162" t="str">
        <f>Table4_1[[#This Row],[Licensee]]&amp;" "&amp;Table4_1[[#This Row],[Licence]]</f>
        <v>Horizon Power EIRL2</v>
      </c>
      <c r="D1311" s="162" t="str">
        <f t="shared" si="20"/>
        <v>FY2021/22_NQR4b_Horizon Power EIRL2</v>
      </c>
      <c r="E1311" s="164">
        <f>IF(ISNUMBER(Table4_1[[#This Row],[Value]]),Table4_1[[#This Row],[Value]],IF(ISNUMBER(Table4_1[[#This Row],[$ Value]]),Table4_1[[#This Row],[$ Value]],Table4_1[[#This Row],[% Value]]))</f>
        <v>0</v>
      </c>
      <c r="G1311" s="238">
        <v>44742</v>
      </c>
      <c r="H1311">
        <v>4</v>
      </c>
      <c r="I1311" t="s">
        <v>188</v>
      </c>
      <c r="J1311" t="s">
        <v>195</v>
      </c>
      <c r="K1311" t="s">
        <v>208</v>
      </c>
      <c r="L1311" t="s">
        <v>286</v>
      </c>
      <c r="M1311" t="s">
        <v>47</v>
      </c>
      <c r="N1311" t="s">
        <v>287</v>
      </c>
      <c r="O1311" t="s">
        <v>191</v>
      </c>
      <c r="P1311"/>
      <c r="Q1311"/>
      <c r="R1311"/>
      <c r="S1311" t="s">
        <v>929</v>
      </c>
    </row>
    <row r="1312" spans="1:19" hidden="1" x14ac:dyDescent="0.2">
      <c r="A1312" s="162" t="str">
        <f>"FY"&amp;(YEAR(Table4_1[[#This Row],[Date]])-1)&amp;"/"&amp;(YEAR(Table4_1[[#This Row],[Date]])-2000)</f>
        <v>FY2022/23</v>
      </c>
      <c r="B1312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2" s="162" t="str">
        <f>Table4_1[[#This Row],[Licensee]]&amp;" "&amp;Table4_1[[#This Row],[Licence]]</f>
        <v>Horizon Power EIRL2</v>
      </c>
      <c r="D1312" s="162" t="str">
        <f t="shared" si="20"/>
        <v>FY2022/23_NQR4b_Horizon Power EIRL2</v>
      </c>
      <c r="E1312" s="164">
        <f>IF(ISNUMBER(Table4_1[[#This Row],[Value]]),Table4_1[[#This Row],[Value]],IF(ISNUMBER(Table4_1[[#This Row],[$ Value]]),Table4_1[[#This Row],[$ Value]],Table4_1[[#This Row],[% Value]]))</f>
        <v>0</v>
      </c>
      <c r="G1312" s="238">
        <v>45107</v>
      </c>
      <c r="H1312">
        <v>4</v>
      </c>
      <c r="I1312" t="s">
        <v>188</v>
      </c>
      <c r="J1312" t="s">
        <v>195</v>
      </c>
      <c r="K1312" t="s">
        <v>208</v>
      </c>
      <c r="L1312" t="s">
        <v>286</v>
      </c>
      <c r="M1312" t="s">
        <v>47</v>
      </c>
      <c r="N1312" t="s">
        <v>287</v>
      </c>
      <c r="O1312" t="s">
        <v>191</v>
      </c>
      <c r="P1312"/>
      <c r="Q1312"/>
      <c r="R1312"/>
      <c r="S1312" t="s">
        <v>929</v>
      </c>
    </row>
    <row r="1313" spans="1:19" hidden="1" x14ac:dyDescent="0.2">
      <c r="A1313" s="162" t="str">
        <f>"FY"&amp;(YEAR(Table4_1[[#This Row],[Date]])-1)&amp;"/"&amp;(YEAR(Table4_1[[#This Row],[Date]])-2000)</f>
        <v>FY2023/24</v>
      </c>
      <c r="B1313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3" s="162" t="str">
        <f>Table4_1[[#This Row],[Licensee]]&amp;" "&amp;Table4_1[[#This Row],[Licence]]</f>
        <v>Horizon Power EIRL2</v>
      </c>
      <c r="D1313" s="162" t="str">
        <f t="shared" si="20"/>
        <v>FY2023/24_NQR4b_Horizon Power EIRL2</v>
      </c>
      <c r="E1313" s="164">
        <f>IF(ISNUMBER(Table4_1[[#This Row],[Value]]),Table4_1[[#This Row],[Value]],IF(ISNUMBER(Table4_1[[#This Row],[$ Value]]),Table4_1[[#This Row],[$ Value]],Table4_1[[#This Row],[% Value]]))</f>
        <v>0</v>
      </c>
      <c r="G1313" s="238">
        <v>45473</v>
      </c>
      <c r="H1313">
        <v>4</v>
      </c>
      <c r="I1313" t="s">
        <v>188</v>
      </c>
      <c r="J1313" t="s">
        <v>195</v>
      </c>
      <c r="K1313" t="s">
        <v>208</v>
      </c>
      <c r="L1313" t="s">
        <v>286</v>
      </c>
      <c r="M1313" t="s">
        <v>47</v>
      </c>
      <c r="N1313" t="s">
        <v>287</v>
      </c>
      <c r="O1313" t="s">
        <v>191</v>
      </c>
      <c r="P1313"/>
      <c r="Q1313"/>
      <c r="R1313"/>
      <c r="S1313" t="s">
        <v>929</v>
      </c>
    </row>
    <row r="1314" spans="1:19" x14ac:dyDescent="0.2">
      <c r="A1314" s="162" t="str">
        <f>"FY"&amp;(YEAR(Table4_1[[#This Row],[Date]])-1)&amp;"/"&amp;(YEAR(Table4_1[[#This Row],[Date]])-2000)</f>
        <v>FY2024/25</v>
      </c>
      <c r="B1314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1314" s="162" t="str">
        <f>Table4_1[[#This Row],[Licensee]]&amp;" "&amp;Table4_1[[#This Row],[Licence]]</f>
        <v>Horizon Power EIRL2</v>
      </c>
      <c r="D1314" s="162" t="str">
        <f t="shared" si="20"/>
        <v>FY2024/25_NQR4b_Horizon Power EIRL2</v>
      </c>
      <c r="E1314" s="164">
        <f>IF(ISNUMBER(Table4_1[[#This Row],[Value]]),Table4_1[[#This Row],[Value]],IF(ISNUMBER(Table4_1[[#This Row],[$ Value]]),Table4_1[[#This Row],[$ Value]],Table4_1[[#This Row],[% Value]]))</f>
        <v>0</v>
      </c>
      <c r="G1314" s="238">
        <v>45838</v>
      </c>
      <c r="H1314">
        <v>4</v>
      </c>
      <c r="I1314" t="s">
        <v>188</v>
      </c>
      <c r="J1314" t="s">
        <v>195</v>
      </c>
      <c r="K1314" t="s">
        <v>208</v>
      </c>
      <c r="L1314" t="s">
        <v>286</v>
      </c>
      <c r="M1314" t="s">
        <v>47</v>
      </c>
      <c r="N1314" t="s">
        <v>287</v>
      </c>
      <c r="O1314" t="s">
        <v>191</v>
      </c>
      <c r="P1314"/>
      <c r="Q1314"/>
      <c r="R1314"/>
      <c r="S1314" t="s">
        <v>929</v>
      </c>
    </row>
    <row r="1315" spans="1:19" hidden="1" x14ac:dyDescent="0.2">
      <c r="A1315" s="162" t="str">
        <f>"FY"&amp;(YEAR(Table4_1[[#This Row],[Date]])-1)&amp;"/"&amp;(YEAR(Table4_1[[#This Row],[Date]])-2000)</f>
        <v>FY2013/14</v>
      </c>
      <c r="B1315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5" s="162" t="str">
        <f>Table4_1[[#This Row],[Licensee]]&amp;" "&amp;Table4_1[[#This Row],[Licence]]</f>
        <v>Horizon Power EIRL2</v>
      </c>
      <c r="D1315" s="162" t="str">
        <f t="shared" si="20"/>
        <v>FY2013/14_NQR4c_Horizon Power EIRL2</v>
      </c>
      <c r="E1315" s="164">
        <f>IF(ISNUMBER(Table4_1[[#This Row],[Value]]),Table4_1[[#This Row],[Value]],IF(ISNUMBER(Table4_1[[#This Row],[$ Value]]),Table4_1[[#This Row],[$ Value]],Table4_1[[#This Row],[% Value]]))</f>
        <v>0</v>
      </c>
      <c r="G1315" s="238">
        <v>41820</v>
      </c>
      <c r="H1315">
        <v>4</v>
      </c>
      <c r="I1315" t="s">
        <v>188</v>
      </c>
      <c r="J1315" t="s">
        <v>195</v>
      </c>
      <c r="K1315" t="s">
        <v>208</v>
      </c>
      <c r="L1315" t="s">
        <v>286</v>
      </c>
      <c r="M1315" t="s">
        <v>48</v>
      </c>
      <c r="N1315" t="s">
        <v>287</v>
      </c>
      <c r="O1315" t="s">
        <v>191</v>
      </c>
      <c r="P1315"/>
      <c r="Q1315"/>
      <c r="R1315"/>
      <c r="S1315" t="s">
        <v>929</v>
      </c>
    </row>
    <row r="1316" spans="1:19" hidden="1" x14ac:dyDescent="0.2">
      <c r="A1316" s="162" t="str">
        <f>"FY"&amp;(YEAR(Table4_1[[#This Row],[Date]])-1)&amp;"/"&amp;(YEAR(Table4_1[[#This Row],[Date]])-2000)</f>
        <v>FY2014/15</v>
      </c>
      <c r="B1316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6" s="162" t="str">
        <f>Table4_1[[#This Row],[Licensee]]&amp;" "&amp;Table4_1[[#This Row],[Licence]]</f>
        <v>Horizon Power EIRL2</v>
      </c>
      <c r="D1316" s="162" t="str">
        <f t="shared" si="20"/>
        <v>FY2014/15_NQR4c_Horizon Power EIRL2</v>
      </c>
      <c r="E1316" s="164">
        <f>IF(ISNUMBER(Table4_1[[#This Row],[Value]]),Table4_1[[#This Row],[Value]],IF(ISNUMBER(Table4_1[[#This Row],[$ Value]]),Table4_1[[#This Row],[$ Value]],Table4_1[[#This Row],[% Value]]))</f>
        <v>0</v>
      </c>
      <c r="G1316" s="238">
        <v>42185</v>
      </c>
      <c r="H1316">
        <v>4</v>
      </c>
      <c r="I1316" t="s">
        <v>188</v>
      </c>
      <c r="J1316" t="s">
        <v>195</v>
      </c>
      <c r="K1316" t="s">
        <v>208</v>
      </c>
      <c r="L1316" t="s">
        <v>286</v>
      </c>
      <c r="M1316" t="s">
        <v>48</v>
      </c>
      <c r="N1316" t="s">
        <v>287</v>
      </c>
      <c r="O1316" t="s">
        <v>191</v>
      </c>
      <c r="P1316"/>
      <c r="Q1316"/>
      <c r="R1316"/>
      <c r="S1316" t="s">
        <v>929</v>
      </c>
    </row>
    <row r="1317" spans="1:19" hidden="1" x14ac:dyDescent="0.2">
      <c r="A1317" s="162" t="str">
        <f>"FY"&amp;(YEAR(Table4_1[[#This Row],[Date]])-1)&amp;"/"&amp;(YEAR(Table4_1[[#This Row],[Date]])-2000)</f>
        <v>FY2015/16</v>
      </c>
      <c r="B1317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7" s="162" t="str">
        <f>Table4_1[[#This Row],[Licensee]]&amp;" "&amp;Table4_1[[#This Row],[Licence]]</f>
        <v>Horizon Power EIRL2</v>
      </c>
      <c r="D1317" s="162" t="str">
        <f t="shared" si="20"/>
        <v>FY2015/16_NQR4c_Horizon Power EIRL2</v>
      </c>
      <c r="E1317" s="164">
        <f>IF(ISNUMBER(Table4_1[[#This Row],[Value]]),Table4_1[[#This Row],[Value]],IF(ISNUMBER(Table4_1[[#This Row],[$ Value]]),Table4_1[[#This Row],[$ Value]],Table4_1[[#This Row],[% Value]]))</f>
        <v>0</v>
      </c>
      <c r="G1317" s="238">
        <v>42551</v>
      </c>
      <c r="H1317">
        <v>4</v>
      </c>
      <c r="I1317" t="s">
        <v>188</v>
      </c>
      <c r="J1317" t="s">
        <v>195</v>
      </c>
      <c r="K1317" t="s">
        <v>208</v>
      </c>
      <c r="L1317" t="s">
        <v>286</v>
      </c>
      <c r="M1317" t="s">
        <v>48</v>
      </c>
      <c r="N1317" t="s">
        <v>287</v>
      </c>
      <c r="O1317" t="s">
        <v>191</v>
      </c>
      <c r="P1317"/>
      <c r="Q1317"/>
      <c r="R1317"/>
      <c r="S1317" t="s">
        <v>929</v>
      </c>
    </row>
    <row r="1318" spans="1:19" hidden="1" x14ac:dyDescent="0.2">
      <c r="A1318" s="162" t="str">
        <f>"FY"&amp;(YEAR(Table4_1[[#This Row],[Date]])-1)&amp;"/"&amp;(YEAR(Table4_1[[#This Row],[Date]])-2000)</f>
        <v>FY2016/17</v>
      </c>
      <c r="B1318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8" s="162" t="str">
        <f>Table4_1[[#This Row],[Licensee]]&amp;" "&amp;Table4_1[[#This Row],[Licence]]</f>
        <v>Horizon Power EIRL2</v>
      </c>
      <c r="D1318" s="162" t="str">
        <f t="shared" si="20"/>
        <v>FY2016/17_NQR4c_Horizon Power EIRL2</v>
      </c>
      <c r="E1318" s="164">
        <f>IF(ISNUMBER(Table4_1[[#This Row],[Value]]),Table4_1[[#This Row],[Value]],IF(ISNUMBER(Table4_1[[#This Row],[$ Value]]),Table4_1[[#This Row],[$ Value]],Table4_1[[#This Row],[% Value]]))</f>
        <v>0</v>
      </c>
      <c r="G1318" s="238">
        <v>42916</v>
      </c>
      <c r="H1318">
        <v>4</v>
      </c>
      <c r="I1318" t="s">
        <v>188</v>
      </c>
      <c r="J1318" t="s">
        <v>195</v>
      </c>
      <c r="K1318" t="s">
        <v>208</v>
      </c>
      <c r="L1318" t="s">
        <v>286</v>
      </c>
      <c r="M1318" t="s">
        <v>48</v>
      </c>
      <c r="N1318" t="s">
        <v>287</v>
      </c>
      <c r="O1318" t="s">
        <v>191</v>
      </c>
      <c r="P1318"/>
      <c r="Q1318"/>
      <c r="R1318"/>
      <c r="S1318" t="s">
        <v>929</v>
      </c>
    </row>
    <row r="1319" spans="1:19" hidden="1" x14ac:dyDescent="0.2">
      <c r="A1319" s="162" t="str">
        <f>"FY"&amp;(YEAR(Table4_1[[#This Row],[Date]])-1)&amp;"/"&amp;(YEAR(Table4_1[[#This Row],[Date]])-2000)</f>
        <v>FY2017/18</v>
      </c>
      <c r="B1319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19" s="162" t="str">
        <f>Table4_1[[#This Row],[Licensee]]&amp;" "&amp;Table4_1[[#This Row],[Licence]]</f>
        <v>Horizon Power EIRL2</v>
      </c>
      <c r="D1319" s="162" t="str">
        <f t="shared" si="20"/>
        <v>FY2017/18_NQR4c_Horizon Power EIRL2</v>
      </c>
      <c r="E1319" s="164">
        <f>IF(ISNUMBER(Table4_1[[#This Row],[Value]]),Table4_1[[#This Row],[Value]],IF(ISNUMBER(Table4_1[[#This Row],[$ Value]]),Table4_1[[#This Row],[$ Value]],Table4_1[[#This Row],[% Value]]))</f>
        <v>0</v>
      </c>
      <c r="G1319" s="238">
        <v>43281</v>
      </c>
      <c r="H1319">
        <v>4</v>
      </c>
      <c r="I1319" t="s">
        <v>188</v>
      </c>
      <c r="J1319" t="s">
        <v>195</v>
      </c>
      <c r="K1319" t="s">
        <v>208</v>
      </c>
      <c r="L1319" t="s">
        <v>286</v>
      </c>
      <c r="M1319" t="s">
        <v>48</v>
      </c>
      <c r="N1319" t="s">
        <v>287</v>
      </c>
      <c r="O1319" t="s">
        <v>191</v>
      </c>
      <c r="P1319"/>
      <c r="Q1319"/>
      <c r="R1319"/>
      <c r="S1319" t="s">
        <v>929</v>
      </c>
    </row>
    <row r="1320" spans="1:19" hidden="1" x14ac:dyDescent="0.2">
      <c r="A1320" s="162" t="str">
        <f>"FY"&amp;(YEAR(Table4_1[[#This Row],[Date]])-1)&amp;"/"&amp;(YEAR(Table4_1[[#This Row],[Date]])-2000)</f>
        <v>FY2018/19</v>
      </c>
      <c r="B1320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0" s="162" t="str">
        <f>Table4_1[[#This Row],[Licensee]]&amp;" "&amp;Table4_1[[#This Row],[Licence]]</f>
        <v>Horizon Power EIRL2</v>
      </c>
      <c r="D1320" s="162" t="str">
        <f t="shared" si="20"/>
        <v>FY2018/19_NQR4c_Horizon Power EIRL2</v>
      </c>
      <c r="E1320" s="164">
        <f>IF(ISNUMBER(Table4_1[[#This Row],[Value]]),Table4_1[[#This Row],[Value]],IF(ISNUMBER(Table4_1[[#This Row],[$ Value]]),Table4_1[[#This Row],[$ Value]],Table4_1[[#This Row],[% Value]]))</f>
        <v>0</v>
      </c>
      <c r="G1320" s="238">
        <v>43646</v>
      </c>
      <c r="H1320">
        <v>4</v>
      </c>
      <c r="I1320" t="s">
        <v>188</v>
      </c>
      <c r="J1320" t="s">
        <v>195</v>
      </c>
      <c r="K1320" t="s">
        <v>208</v>
      </c>
      <c r="L1320" t="s">
        <v>286</v>
      </c>
      <c r="M1320" t="s">
        <v>48</v>
      </c>
      <c r="N1320" t="s">
        <v>287</v>
      </c>
      <c r="O1320" t="s">
        <v>191</v>
      </c>
      <c r="P1320"/>
      <c r="Q1320"/>
      <c r="R1320"/>
      <c r="S1320" t="s">
        <v>929</v>
      </c>
    </row>
    <row r="1321" spans="1:19" hidden="1" x14ac:dyDescent="0.2">
      <c r="A1321" s="162" t="str">
        <f>"FY"&amp;(YEAR(Table4_1[[#This Row],[Date]])-1)&amp;"/"&amp;(YEAR(Table4_1[[#This Row],[Date]])-2000)</f>
        <v>FY2019/20</v>
      </c>
      <c r="B1321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1" s="162" t="str">
        <f>Table4_1[[#This Row],[Licensee]]&amp;" "&amp;Table4_1[[#This Row],[Licence]]</f>
        <v>Horizon Power EIRL2</v>
      </c>
      <c r="D1321" s="162" t="str">
        <f t="shared" si="20"/>
        <v>FY2019/20_NQR4c_Horizon Power EIRL2</v>
      </c>
      <c r="E1321" s="164">
        <f>IF(ISNUMBER(Table4_1[[#This Row],[Value]]),Table4_1[[#This Row],[Value]],IF(ISNUMBER(Table4_1[[#This Row],[$ Value]]),Table4_1[[#This Row],[$ Value]],Table4_1[[#This Row],[% Value]]))</f>
        <v>0</v>
      </c>
      <c r="G1321" s="238">
        <v>44012</v>
      </c>
      <c r="H1321">
        <v>4</v>
      </c>
      <c r="I1321" t="s">
        <v>188</v>
      </c>
      <c r="J1321" t="s">
        <v>195</v>
      </c>
      <c r="K1321" t="s">
        <v>208</v>
      </c>
      <c r="L1321" t="s">
        <v>286</v>
      </c>
      <c r="M1321" t="s">
        <v>48</v>
      </c>
      <c r="N1321" t="s">
        <v>287</v>
      </c>
      <c r="O1321" t="s">
        <v>191</v>
      </c>
      <c r="P1321"/>
      <c r="Q1321"/>
      <c r="R1321"/>
      <c r="S1321" t="s">
        <v>929</v>
      </c>
    </row>
    <row r="1322" spans="1:19" hidden="1" x14ac:dyDescent="0.2">
      <c r="A1322" s="162" t="str">
        <f>"FY"&amp;(YEAR(Table4_1[[#This Row],[Date]])-1)&amp;"/"&amp;(YEAR(Table4_1[[#This Row],[Date]])-2000)</f>
        <v>FY2020/21</v>
      </c>
      <c r="B1322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2" s="162" t="str">
        <f>Table4_1[[#This Row],[Licensee]]&amp;" "&amp;Table4_1[[#This Row],[Licence]]</f>
        <v>Horizon Power EIRL2</v>
      </c>
      <c r="D1322" s="162" t="str">
        <f t="shared" si="20"/>
        <v>FY2020/21_NQR4c_Horizon Power EIRL2</v>
      </c>
      <c r="E1322" s="164">
        <f>IF(ISNUMBER(Table4_1[[#This Row],[Value]]),Table4_1[[#This Row],[Value]],IF(ISNUMBER(Table4_1[[#This Row],[$ Value]]),Table4_1[[#This Row],[$ Value]],Table4_1[[#This Row],[% Value]]))</f>
        <v>0</v>
      </c>
      <c r="G1322" s="238">
        <v>44377</v>
      </c>
      <c r="H1322">
        <v>4</v>
      </c>
      <c r="I1322" t="s">
        <v>188</v>
      </c>
      <c r="J1322" t="s">
        <v>195</v>
      </c>
      <c r="K1322" t="s">
        <v>208</v>
      </c>
      <c r="L1322" t="s">
        <v>286</v>
      </c>
      <c r="M1322" t="s">
        <v>48</v>
      </c>
      <c r="N1322" t="s">
        <v>287</v>
      </c>
      <c r="O1322" t="s">
        <v>191</v>
      </c>
      <c r="P1322"/>
      <c r="Q1322"/>
      <c r="R1322"/>
      <c r="S1322" t="s">
        <v>929</v>
      </c>
    </row>
    <row r="1323" spans="1:19" hidden="1" x14ac:dyDescent="0.2">
      <c r="A1323" s="162" t="str">
        <f>"FY"&amp;(YEAR(Table4_1[[#This Row],[Date]])-1)&amp;"/"&amp;(YEAR(Table4_1[[#This Row],[Date]])-2000)</f>
        <v>FY2021/22</v>
      </c>
      <c r="B1323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3" s="162" t="str">
        <f>Table4_1[[#This Row],[Licensee]]&amp;" "&amp;Table4_1[[#This Row],[Licence]]</f>
        <v>Horizon Power EIRL2</v>
      </c>
      <c r="D1323" s="162" t="str">
        <f t="shared" si="20"/>
        <v>FY2021/22_NQR4c_Horizon Power EIRL2</v>
      </c>
      <c r="E1323" s="164">
        <f>IF(ISNUMBER(Table4_1[[#This Row],[Value]]),Table4_1[[#This Row],[Value]],IF(ISNUMBER(Table4_1[[#This Row],[$ Value]]),Table4_1[[#This Row],[$ Value]],Table4_1[[#This Row],[% Value]]))</f>
        <v>0</v>
      </c>
      <c r="G1323" s="238">
        <v>44742</v>
      </c>
      <c r="H1323">
        <v>4</v>
      </c>
      <c r="I1323" t="s">
        <v>188</v>
      </c>
      <c r="J1323" t="s">
        <v>195</v>
      </c>
      <c r="K1323" t="s">
        <v>208</v>
      </c>
      <c r="L1323" t="s">
        <v>286</v>
      </c>
      <c r="M1323" t="s">
        <v>48</v>
      </c>
      <c r="N1323" t="s">
        <v>287</v>
      </c>
      <c r="O1323" t="s">
        <v>191</v>
      </c>
      <c r="P1323"/>
      <c r="Q1323"/>
      <c r="R1323"/>
      <c r="S1323" t="s">
        <v>929</v>
      </c>
    </row>
    <row r="1324" spans="1:19" hidden="1" x14ac:dyDescent="0.2">
      <c r="A1324" s="162" t="str">
        <f>"FY"&amp;(YEAR(Table4_1[[#This Row],[Date]])-1)&amp;"/"&amp;(YEAR(Table4_1[[#This Row],[Date]])-2000)</f>
        <v>FY2022/23</v>
      </c>
      <c r="B1324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4" s="162" t="str">
        <f>Table4_1[[#This Row],[Licensee]]&amp;" "&amp;Table4_1[[#This Row],[Licence]]</f>
        <v>Horizon Power EIRL2</v>
      </c>
      <c r="D1324" s="162" t="str">
        <f t="shared" si="20"/>
        <v>FY2022/23_NQR4c_Horizon Power EIRL2</v>
      </c>
      <c r="E1324" s="164">
        <f>IF(ISNUMBER(Table4_1[[#This Row],[Value]]),Table4_1[[#This Row],[Value]],IF(ISNUMBER(Table4_1[[#This Row],[$ Value]]),Table4_1[[#This Row],[$ Value]],Table4_1[[#This Row],[% Value]]))</f>
        <v>0</v>
      </c>
      <c r="G1324" s="238">
        <v>45107</v>
      </c>
      <c r="H1324">
        <v>4</v>
      </c>
      <c r="I1324" t="s">
        <v>188</v>
      </c>
      <c r="J1324" t="s">
        <v>195</v>
      </c>
      <c r="K1324" t="s">
        <v>208</v>
      </c>
      <c r="L1324" t="s">
        <v>286</v>
      </c>
      <c r="M1324" t="s">
        <v>48</v>
      </c>
      <c r="N1324" t="s">
        <v>287</v>
      </c>
      <c r="O1324" t="s">
        <v>191</v>
      </c>
      <c r="P1324"/>
      <c r="Q1324"/>
      <c r="R1324"/>
      <c r="S1324" t="s">
        <v>929</v>
      </c>
    </row>
    <row r="1325" spans="1:19" hidden="1" x14ac:dyDescent="0.2">
      <c r="A1325" s="162" t="str">
        <f>"FY"&amp;(YEAR(Table4_1[[#This Row],[Date]])-1)&amp;"/"&amp;(YEAR(Table4_1[[#This Row],[Date]])-2000)</f>
        <v>FY2023/24</v>
      </c>
      <c r="B1325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5" s="162" t="str">
        <f>Table4_1[[#This Row],[Licensee]]&amp;" "&amp;Table4_1[[#This Row],[Licence]]</f>
        <v>Horizon Power EIRL2</v>
      </c>
      <c r="D1325" s="162" t="str">
        <f t="shared" si="20"/>
        <v>FY2023/24_NQR4c_Horizon Power EIRL2</v>
      </c>
      <c r="E1325" s="164">
        <f>IF(ISNUMBER(Table4_1[[#This Row],[Value]]),Table4_1[[#This Row],[Value]],IF(ISNUMBER(Table4_1[[#This Row],[$ Value]]),Table4_1[[#This Row],[$ Value]],Table4_1[[#This Row],[% Value]]))</f>
        <v>0</v>
      </c>
      <c r="G1325" s="238">
        <v>45473</v>
      </c>
      <c r="H1325">
        <v>4</v>
      </c>
      <c r="I1325" t="s">
        <v>188</v>
      </c>
      <c r="J1325" t="s">
        <v>195</v>
      </c>
      <c r="K1325" t="s">
        <v>208</v>
      </c>
      <c r="L1325" t="s">
        <v>286</v>
      </c>
      <c r="M1325" t="s">
        <v>48</v>
      </c>
      <c r="N1325" t="s">
        <v>287</v>
      </c>
      <c r="O1325" t="s">
        <v>191</v>
      </c>
      <c r="P1325"/>
      <c r="Q1325"/>
      <c r="R1325"/>
      <c r="S1325" t="s">
        <v>929</v>
      </c>
    </row>
    <row r="1326" spans="1:19" x14ac:dyDescent="0.2">
      <c r="A1326" s="162" t="str">
        <f>"FY"&amp;(YEAR(Table4_1[[#This Row],[Date]])-1)&amp;"/"&amp;(YEAR(Table4_1[[#This Row],[Date]])-2000)</f>
        <v>FY2024/25</v>
      </c>
      <c r="B1326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1326" s="162" t="str">
        <f>Table4_1[[#This Row],[Licensee]]&amp;" "&amp;Table4_1[[#This Row],[Licence]]</f>
        <v>Horizon Power EIRL2</v>
      </c>
      <c r="D1326" s="162" t="str">
        <f t="shared" si="20"/>
        <v>FY2024/25_NQR4c_Horizon Power EIRL2</v>
      </c>
      <c r="E1326" s="164">
        <f>IF(ISNUMBER(Table4_1[[#This Row],[Value]]),Table4_1[[#This Row],[Value]],IF(ISNUMBER(Table4_1[[#This Row],[$ Value]]),Table4_1[[#This Row],[$ Value]],Table4_1[[#This Row],[% Value]]))</f>
        <v>0</v>
      </c>
      <c r="G1326" s="238">
        <v>45838</v>
      </c>
      <c r="H1326">
        <v>4</v>
      </c>
      <c r="I1326" t="s">
        <v>188</v>
      </c>
      <c r="J1326" t="s">
        <v>195</v>
      </c>
      <c r="K1326" t="s">
        <v>208</v>
      </c>
      <c r="L1326" t="s">
        <v>286</v>
      </c>
      <c r="M1326" t="s">
        <v>48</v>
      </c>
      <c r="N1326" t="s">
        <v>287</v>
      </c>
      <c r="O1326" t="s">
        <v>191</v>
      </c>
      <c r="P1326"/>
      <c r="Q1326"/>
      <c r="R1326"/>
      <c r="S1326" t="s">
        <v>929</v>
      </c>
    </row>
    <row r="1327" spans="1:19" hidden="1" x14ac:dyDescent="0.2">
      <c r="A1327" s="162" t="str">
        <f>"FY"&amp;(YEAR(Table4_1[[#This Row],[Date]])-1)&amp;"/"&amp;(YEAR(Table4_1[[#This Row],[Date]])-2000)</f>
        <v>FY2013/14</v>
      </c>
      <c r="B1327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27" s="162" t="str">
        <f>Table4_1[[#This Row],[Licensee]]&amp;" "&amp;Table4_1[[#This Row],[Licence]]</f>
        <v>Horizon Power EIRL2</v>
      </c>
      <c r="D1327" s="162" t="str">
        <f t="shared" si="20"/>
        <v>FY2013/14_NQR4d_Horizon Power EIRL2</v>
      </c>
      <c r="E1327" s="164">
        <f>IF(ISNUMBER(Table4_1[[#This Row],[Value]]),Table4_1[[#This Row],[Value]],IF(ISNUMBER(Table4_1[[#This Row],[$ Value]]),Table4_1[[#This Row],[$ Value]],Table4_1[[#This Row],[% Value]]))</f>
        <v>3.92</v>
      </c>
      <c r="G1327" s="238">
        <v>41820</v>
      </c>
      <c r="H1327">
        <v>4</v>
      </c>
      <c r="I1327" t="s">
        <v>188</v>
      </c>
      <c r="J1327" t="s">
        <v>195</v>
      </c>
      <c r="K1327" t="s">
        <v>208</v>
      </c>
      <c r="L1327" t="s">
        <v>286</v>
      </c>
      <c r="M1327" t="s">
        <v>510</v>
      </c>
      <c r="N1327" t="s">
        <v>287</v>
      </c>
      <c r="O1327" t="s">
        <v>191</v>
      </c>
      <c r="P1327">
        <v>3.92</v>
      </c>
      <c r="Q1327"/>
      <c r="R1327"/>
      <c r="S1327" t="s">
        <v>929</v>
      </c>
    </row>
    <row r="1328" spans="1:19" hidden="1" x14ac:dyDescent="0.2">
      <c r="A1328" s="162" t="str">
        <f>"FY"&amp;(YEAR(Table4_1[[#This Row],[Date]])-1)&amp;"/"&amp;(YEAR(Table4_1[[#This Row],[Date]])-2000)</f>
        <v>FY2014/15</v>
      </c>
      <c r="B1328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28" s="162" t="str">
        <f>Table4_1[[#This Row],[Licensee]]&amp;" "&amp;Table4_1[[#This Row],[Licence]]</f>
        <v>Horizon Power EIRL2</v>
      </c>
      <c r="D1328" s="162" t="str">
        <f t="shared" si="20"/>
        <v>FY2014/15_NQR4d_Horizon Power EIRL2</v>
      </c>
      <c r="E1328" s="164">
        <f>IF(ISNUMBER(Table4_1[[#This Row],[Value]]),Table4_1[[#This Row],[Value]],IF(ISNUMBER(Table4_1[[#This Row],[$ Value]]),Table4_1[[#This Row],[$ Value]],Table4_1[[#This Row],[% Value]]))</f>
        <v>3.75</v>
      </c>
      <c r="G1328" s="238">
        <v>42185</v>
      </c>
      <c r="H1328">
        <v>4</v>
      </c>
      <c r="I1328" t="s">
        <v>188</v>
      </c>
      <c r="J1328" t="s">
        <v>195</v>
      </c>
      <c r="K1328" t="s">
        <v>208</v>
      </c>
      <c r="L1328" t="s">
        <v>286</v>
      </c>
      <c r="M1328" t="s">
        <v>510</v>
      </c>
      <c r="N1328" t="s">
        <v>287</v>
      </c>
      <c r="O1328" t="s">
        <v>191</v>
      </c>
      <c r="P1328">
        <v>3.75</v>
      </c>
      <c r="Q1328"/>
      <c r="R1328"/>
      <c r="S1328" t="s">
        <v>929</v>
      </c>
    </row>
    <row r="1329" spans="1:19" hidden="1" x14ac:dyDescent="0.2">
      <c r="A1329" s="162" t="str">
        <f>"FY"&amp;(YEAR(Table4_1[[#This Row],[Date]])-1)&amp;"/"&amp;(YEAR(Table4_1[[#This Row],[Date]])-2000)</f>
        <v>FY2015/16</v>
      </c>
      <c r="B1329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29" s="162" t="str">
        <f>Table4_1[[#This Row],[Licensee]]&amp;" "&amp;Table4_1[[#This Row],[Licence]]</f>
        <v>Horizon Power EIRL2</v>
      </c>
      <c r="D1329" s="162" t="str">
        <f t="shared" si="20"/>
        <v>FY2015/16_NQR4d_Horizon Power EIRL2</v>
      </c>
      <c r="E1329" s="164">
        <f>IF(ISNUMBER(Table4_1[[#This Row],[Value]]),Table4_1[[#This Row],[Value]],IF(ISNUMBER(Table4_1[[#This Row],[$ Value]]),Table4_1[[#This Row],[$ Value]],Table4_1[[#This Row],[% Value]]))</f>
        <v>3.71</v>
      </c>
      <c r="G1329" s="238">
        <v>42551</v>
      </c>
      <c r="H1329">
        <v>4</v>
      </c>
      <c r="I1329" t="s">
        <v>188</v>
      </c>
      <c r="J1329" t="s">
        <v>195</v>
      </c>
      <c r="K1329" t="s">
        <v>208</v>
      </c>
      <c r="L1329" t="s">
        <v>286</v>
      </c>
      <c r="M1329" t="s">
        <v>510</v>
      </c>
      <c r="N1329" t="s">
        <v>287</v>
      </c>
      <c r="O1329" t="s">
        <v>191</v>
      </c>
      <c r="P1329">
        <v>3.71</v>
      </c>
      <c r="Q1329"/>
      <c r="R1329"/>
      <c r="S1329" t="s">
        <v>929</v>
      </c>
    </row>
    <row r="1330" spans="1:19" hidden="1" x14ac:dyDescent="0.2">
      <c r="A1330" s="162" t="str">
        <f>"FY"&amp;(YEAR(Table4_1[[#This Row],[Date]])-1)&amp;"/"&amp;(YEAR(Table4_1[[#This Row],[Date]])-2000)</f>
        <v>FY2016/17</v>
      </c>
      <c r="B1330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0" s="162" t="str">
        <f>Table4_1[[#This Row],[Licensee]]&amp;" "&amp;Table4_1[[#This Row],[Licence]]</f>
        <v>Horizon Power EIRL2</v>
      </c>
      <c r="D1330" s="162" t="str">
        <f t="shared" si="20"/>
        <v>FY2016/17_NQR4d_Horizon Power EIRL2</v>
      </c>
      <c r="E1330" s="164">
        <f>IF(ISNUMBER(Table4_1[[#This Row],[Value]]),Table4_1[[#This Row],[Value]],IF(ISNUMBER(Table4_1[[#This Row],[$ Value]]),Table4_1[[#This Row],[$ Value]],Table4_1[[#This Row],[% Value]]))</f>
        <v>3.33</v>
      </c>
      <c r="G1330" s="238">
        <v>42916</v>
      </c>
      <c r="H1330">
        <v>4</v>
      </c>
      <c r="I1330" t="s">
        <v>188</v>
      </c>
      <c r="J1330" t="s">
        <v>195</v>
      </c>
      <c r="K1330" t="s">
        <v>208</v>
      </c>
      <c r="L1330" t="s">
        <v>286</v>
      </c>
      <c r="M1330" t="s">
        <v>510</v>
      </c>
      <c r="N1330" t="s">
        <v>287</v>
      </c>
      <c r="O1330" t="s">
        <v>191</v>
      </c>
      <c r="P1330">
        <v>3.33</v>
      </c>
      <c r="Q1330"/>
      <c r="R1330"/>
      <c r="S1330" t="s">
        <v>929</v>
      </c>
    </row>
    <row r="1331" spans="1:19" hidden="1" x14ac:dyDescent="0.2">
      <c r="A1331" s="162" t="str">
        <f>"FY"&amp;(YEAR(Table4_1[[#This Row],[Date]])-1)&amp;"/"&amp;(YEAR(Table4_1[[#This Row],[Date]])-2000)</f>
        <v>FY2017/18</v>
      </c>
      <c r="B1331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1" s="162" t="str">
        <f>Table4_1[[#This Row],[Licensee]]&amp;" "&amp;Table4_1[[#This Row],[Licence]]</f>
        <v>Horizon Power EIRL2</v>
      </c>
      <c r="D1331" s="162" t="str">
        <f t="shared" si="20"/>
        <v>FY2017/18_NQR4d_Horizon Power EIRL2</v>
      </c>
      <c r="E1331" s="164">
        <f>IF(ISNUMBER(Table4_1[[#This Row],[Value]]),Table4_1[[#This Row],[Value]],IF(ISNUMBER(Table4_1[[#This Row],[$ Value]]),Table4_1[[#This Row],[$ Value]],Table4_1[[#This Row],[% Value]]))</f>
        <v>2.69</v>
      </c>
      <c r="G1331" s="238">
        <v>43281</v>
      </c>
      <c r="H1331">
        <v>4</v>
      </c>
      <c r="I1331" t="s">
        <v>188</v>
      </c>
      <c r="J1331" t="s">
        <v>195</v>
      </c>
      <c r="K1331" t="s">
        <v>208</v>
      </c>
      <c r="L1331" t="s">
        <v>286</v>
      </c>
      <c r="M1331" t="s">
        <v>510</v>
      </c>
      <c r="N1331" t="s">
        <v>287</v>
      </c>
      <c r="O1331" t="s">
        <v>191</v>
      </c>
      <c r="P1331">
        <v>2.69</v>
      </c>
      <c r="Q1331"/>
      <c r="R1331"/>
      <c r="S1331" t="s">
        <v>929</v>
      </c>
    </row>
    <row r="1332" spans="1:19" hidden="1" x14ac:dyDescent="0.2">
      <c r="A1332" s="162" t="str">
        <f>"FY"&amp;(YEAR(Table4_1[[#This Row],[Date]])-1)&amp;"/"&amp;(YEAR(Table4_1[[#This Row],[Date]])-2000)</f>
        <v>FY2018/19</v>
      </c>
      <c r="B1332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2" s="162" t="str">
        <f>Table4_1[[#This Row],[Licensee]]&amp;" "&amp;Table4_1[[#This Row],[Licence]]</f>
        <v>Horizon Power EIRL2</v>
      </c>
      <c r="D1332" s="162" t="str">
        <f t="shared" si="20"/>
        <v>FY2018/19_NQR4d_Horizon Power EIRL2</v>
      </c>
      <c r="E1332" s="164">
        <f>IF(ISNUMBER(Table4_1[[#This Row],[Value]]),Table4_1[[#This Row],[Value]],IF(ISNUMBER(Table4_1[[#This Row],[$ Value]]),Table4_1[[#This Row],[$ Value]],Table4_1[[#This Row],[% Value]]))</f>
        <v>2.39</v>
      </c>
      <c r="G1332" s="238">
        <v>43646</v>
      </c>
      <c r="H1332">
        <v>4</v>
      </c>
      <c r="I1332" t="s">
        <v>188</v>
      </c>
      <c r="J1332" t="s">
        <v>195</v>
      </c>
      <c r="K1332" t="s">
        <v>208</v>
      </c>
      <c r="L1332" t="s">
        <v>286</v>
      </c>
      <c r="M1332" t="s">
        <v>510</v>
      </c>
      <c r="N1332" t="s">
        <v>287</v>
      </c>
      <c r="O1332" t="s">
        <v>191</v>
      </c>
      <c r="P1332">
        <v>2.39</v>
      </c>
      <c r="Q1332"/>
      <c r="R1332"/>
      <c r="S1332" t="s">
        <v>929</v>
      </c>
    </row>
    <row r="1333" spans="1:19" hidden="1" x14ac:dyDescent="0.2">
      <c r="A1333" s="162" t="str">
        <f>"FY"&amp;(YEAR(Table4_1[[#This Row],[Date]])-1)&amp;"/"&amp;(YEAR(Table4_1[[#This Row],[Date]])-2000)</f>
        <v>FY2019/20</v>
      </c>
      <c r="B1333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3" s="162" t="str">
        <f>Table4_1[[#This Row],[Licensee]]&amp;" "&amp;Table4_1[[#This Row],[Licence]]</f>
        <v>Horizon Power EIRL2</v>
      </c>
      <c r="D1333" s="162" t="str">
        <f t="shared" si="20"/>
        <v>FY2019/20_NQR4d_Horizon Power EIRL2</v>
      </c>
      <c r="E1333" s="164">
        <f>IF(ISNUMBER(Table4_1[[#This Row],[Value]]),Table4_1[[#This Row],[Value]],IF(ISNUMBER(Table4_1[[#This Row],[$ Value]]),Table4_1[[#This Row],[$ Value]],Table4_1[[#This Row],[% Value]]))</f>
        <v>2.14</v>
      </c>
      <c r="G1333" s="238">
        <v>44012</v>
      </c>
      <c r="H1333">
        <v>4</v>
      </c>
      <c r="I1333" t="s">
        <v>188</v>
      </c>
      <c r="J1333" t="s">
        <v>195</v>
      </c>
      <c r="K1333" t="s">
        <v>208</v>
      </c>
      <c r="L1333" t="s">
        <v>286</v>
      </c>
      <c r="M1333" t="s">
        <v>510</v>
      </c>
      <c r="N1333" t="s">
        <v>287</v>
      </c>
      <c r="O1333" t="s">
        <v>191</v>
      </c>
      <c r="P1333">
        <v>2.14</v>
      </c>
      <c r="Q1333"/>
      <c r="R1333"/>
      <c r="S1333" t="s">
        <v>929</v>
      </c>
    </row>
    <row r="1334" spans="1:19" hidden="1" x14ac:dyDescent="0.2">
      <c r="A1334" s="162" t="str">
        <f>"FY"&amp;(YEAR(Table4_1[[#This Row],[Date]])-1)&amp;"/"&amp;(YEAR(Table4_1[[#This Row],[Date]])-2000)</f>
        <v>FY2020/21</v>
      </c>
      <c r="B1334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4" s="162" t="str">
        <f>Table4_1[[#This Row],[Licensee]]&amp;" "&amp;Table4_1[[#This Row],[Licence]]</f>
        <v>Horizon Power EIRL2</v>
      </c>
      <c r="D1334" s="162" t="str">
        <f t="shared" si="20"/>
        <v>FY2020/21_NQR4d_Horizon Power EIRL2</v>
      </c>
      <c r="E1334" s="164">
        <f>IF(ISNUMBER(Table4_1[[#This Row],[Value]]),Table4_1[[#This Row],[Value]],IF(ISNUMBER(Table4_1[[#This Row],[$ Value]]),Table4_1[[#This Row],[$ Value]],Table4_1[[#This Row],[% Value]]))</f>
        <v>2.0649999999999999</v>
      </c>
      <c r="G1334" s="238">
        <v>44377</v>
      </c>
      <c r="H1334">
        <v>4</v>
      </c>
      <c r="I1334" t="s">
        <v>188</v>
      </c>
      <c r="J1334" t="s">
        <v>195</v>
      </c>
      <c r="K1334" t="s">
        <v>208</v>
      </c>
      <c r="L1334" t="s">
        <v>286</v>
      </c>
      <c r="M1334" t="s">
        <v>510</v>
      </c>
      <c r="N1334" t="s">
        <v>287</v>
      </c>
      <c r="O1334" t="s">
        <v>191</v>
      </c>
      <c r="P1334">
        <v>2.0649999999999999</v>
      </c>
      <c r="Q1334"/>
      <c r="R1334"/>
      <c r="S1334" t="s">
        <v>929</v>
      </c>
    </row>
    <row r="1335" spans="1:19" hidden="1" x14ac:dyDescent="0.2">
      <c r="A1335" s="162" t="str">
        <f>"FY"&amp;(YEAR(Table4_1[[#This Row],[Date]])-1)&amp;"/"&amp;(YEAR(Table4_1[[#This Row],[Date]])-2000)</f>
        <v>FY2021/22</v>
      </c>
      <c r="B1335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5" s="162" t="str">
        <f>Table4_1[[#This Row],[Licensee]]&amp;" "&amp;Table4_1[[#This Row],[Licence]]</f>
        <v>Horizon Power EIRL2</v>
      </c>
      <c r="D1335" s="162" t="str">
        <f t="shared" si="20"/>
        <v>FY2021/22_NQR4d_Horizon Power EIRL2</v>
      </c>
      <c r="E1335" s="164">
        <f>IF(ISNUMBER(Table4_1[[#This Row],[Value]]),Table4_1[[#This Row],[Value]],IF(ISNUMBER(Table4_1[[#This Row],[$ Value]]),Table4_1[[#This Row],[$ Value]],Table4_1[[#This Row],[% Value]]))</f>
        <v>2.2999999999999998</v>
      </c>
      <c r="G1335" s="238">
        <v>44742</v>
      </c>
      <c r="H1335">
        <v>4</v>
      </c>
      <c r="I1335" t="s">
        <v>188</v>
      </c>
      <c r="J1335" t="s">
        <v>195</v>
      </c>
      <c r="K1335" t="s">
        <v>208</v>
      </c>
      <c r="L1335" t="s">
        <v>286</v>
      </c>
      <c r="M1335" t="s">
        <v>510</v>
      </c>
      <c r="N1335" t="s">
        <v>287</v>
      </c>
      <c r="O1335" t="s">
        <v>191</v>
      </c>
      <c r="P1335">
        <v>2.2999999999999998</v>
      </c>
      <c r="Q1335"/>
      <c r="R1335"/>
      <c r="S1335" t="s">
        <v>929</v>
      </c>
    </row>
    <row r="1336" spans="1:19" hidden="1" x14ac:dyDescent="0.2">
      <c r="A1336" s="162" t="str">
        <f>"FY"&amp;(YEAR(Table4_1[[#This Row],[Date]])-1)&amp;"/"&amp;(YEAR(Table4_1[[#This Row],[Date]])-2000)</f>
        <v>FY2022/23</v>
      </c>
      <c r="B1336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6" s="162" t="str">
        <f>Table4_1[[#This Row],[Licensee]]&amp;" "&amp;Table4_1[[#This Row],[Licence]]</f>
        <v>Horizon Power EIRL2</v>
      </c>
      <c r="D1336" s="162" t="str">
        <f t="shared" si="20"/>
        <v>FY2022/23_NQR4d_Horizon Power EIRL2</v>
      </c>
      <c r="E1336" s="164">
        <f>IF(ISNUMBER(Table4_1[[#This Row],[Value]]),Table4_1[[#This Row],[Value]],IF(ISNUMBER(Table4_1[[#This Row],[$ Value]]),Table4_1[[#This Row],[$ Value]],Table4_1[[#This Row],[% Value]]))</f>
        <v>2.7</v>
      </c>
      <c r="G1336" s="238">
        <v>45107</v>
      </c>
      <c r="H1336">
        <v>4</v>
      </c>
      <c r="I1336" t="s">
        <v>188</v>
      </c>
      <c r="J1336" t="s">
        <v>195</v>
      </c>
      <c r="K1336" t="s">
        <v>208</v>
      </c>
      <c r="L1336" t="s">
        <v>286</v>
      </c>
      <c r="M1336" t="s">
        <v>510</v>
      </c>
      <c r="N1336" t="s">
        <v>287</v>
      </c>
      <c r="O1336" t="s">
        <v>191</v>
      </c>
      <c r="P1336">
        <v>2.7</v>
      </c>
      <c r="Q1336"/>
      <c r="R1336"/>
      <c r="S1336" t="s">
        <v>929</v>
      </c>
    </row>
    <row r="1337" spans="1:19" hidden="1" x14ac:dyDescent="0.2">
      <c r="A1337" s="162" t="str">
        <f>"FY"&amp;(YEAR(Table4_1[[#This Row],[Date]])-1)&amp;"/"&amp;(YEAR(Table4_1[[#This Row],[Date]])-2000)</f>
        <v>FY2023/24</v>
      </c>
      <c r="B1337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7" s="162" t="str">
        <f>Table4_1[[#This Row],[Licensee]]&amp;" "&amp;Table4_1[[#This Row],[Licence]]</f>
        <v>Horizon Power EIRL2</v>
      </c>
      <c r="D1337" s="162" t="str">
        <f t="shared" si="20"/>
        <v>FY2023/24_NQR4d_Horizon Power EIRL2</v>
      </c>
      <c r="E1337" s="164">
        <f>IF(ISNUMBER(Table4_1[[#This Row],[Value]]),Table4_1[[#This Row],[Value]],IF(ISNUMBER(Table4_1[[#This Row],[$ Value]]),Table4_1[[#This Row],[$ Value]],Table4_1[[#This Row],[% Value]]))</f>
        <v>2.64</v>
      </c>
      <c r="G1337" s="238">
        <v>45473</v>
      </c>
      <c r="H1337">
        <v>4</v>
      </c>
      <c r="I1337" t="s">
        <v>188</v>
      </c>
      <c r="J1337" t="s">
        <v>195</v>
      </c>
      <c r="K1337" t="s">
        <v>208</v>
      </c>
      <c r="L1337" t="s">
        <v>286</v>
      </c>
      <c r="M1337" t="s">
        <v>510</v>
      </c>
      <c r="N1337" t="s">
        <v>287</v>
      </c>
      <c r="O1337" t="s">
        <v>191</v>
      </c>
      <c r="P1337">
        <v>2.64</v>
      </c>
      <c r="Q1337"/>
      <c r="R1337"/>
      <c r="S1337" t="s">
        <v>929</v>
      </c>
    </row>
    <row r="1338" spans="1:19" x14ac:dyDescent="0.2">
      <c r="A1338" s="162" t="str">
        <f>"FY"&amp;(YEAR(Table4_1[[#This Row],[Date]])-1)&amp;"/"&amp;(YEAR(Table4_1[[#This Row],[Date]])-2000)</f>
        <v>FY2024/25</v>
      </c>
      <c r="B1338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1338" s="162" t="str">
        <f>Table4_1[[#This Row],[Licensee]]&amp;" "&amp;Table4_1[[#This Row],[Licence]]</f>
        <v>Horizon Power EIRL2</v>
      </c>
      <c r="D1338" s="162" t="str">
        <f t="shared" si="20"/>
        <v>FY2024/25_NQR4d_Horizon Power EIRL2</v>
      </c>
      <c r="E1338" s="164">
        <f>IF(ISNUMBER(Table4_1[[#This Row],[Value]]),Table4_1[[#This Row],[Value]],IF(ISNUMBER(Table4_1[[#This Row],[$ Value]]),Table4_1[[#This Row],[$ Value]],Table4_1[[#This Row],[% Value]]))</f>
        <v>2.6</v>
      </c>
      <c r="G1338" s="238">
        <v>45838</v>
      </c>
      <c r="H1338">
        <v>4</v>
      </c>
      <c r="I1338" t="s">
        <v>188</v>
      </c>
      <c r="J1338" t="s">
        <v>195</v>
      </c>
      <c r="K1338" t="s">
        <v>208</v>
      </c>
      <c r="L1338" t="s">
        <v>286</v>
      </c>
      <c r="M1338" t="s">
        <v>510</v>
      </c>
      <c r="N1338" t="s">
        <v>287</v>
      </c>
      <c r="O1338" t="s">
        <v>191</v>
      </c>
      <c r="P1338">
        <v>2.6</v>
      </c>
      <c r="Q1338"/>
      <c r="R1338"/>
      <c r="S1338" t="s">
        <v>929</v>
      </c>
    </row>
    <row r="1339" spans="1:19" hidden="1" x14ac:dyDescent="0.2">
      <c r="A1339" s="162" t="str">
        <f>"FY"&amp;(YEAR(Table4_1[[#This Row],[Date]])-1)&amp;"/"&amp;(YEAR(Table4_1[[#This Row],[Date]])-2000)</f>
        <v>FY2023/24</v>
      </c>
      <c r="B1339" s="162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1339" s="162" t="str">
        <f>Table4_1[[#This Row],[Licensee]]&amp;" "&amp;Table4_1[[#This Row],[Licence]]</f>
        <v>Horizon Power EIRL2</v>
      </c>
      <c r="D1339" s="162" t="str">
        <f t="shared" si="20"/>
        <v>FY2023/24_NQR5a_Horizon Power EIRL2</v>
      </c>
      <c r="E1339" s="164">
        <f>IF(ISNUMBER(Table4_1[[#This Row],[Value]]),Table4_1[[#This Row],[Value]],IF(ISNUMBER(Table4_1[[#This Row],[$ Value]]),Table4_1[[#This Row],[$ Value]],Table4_1[[#This Row],[% Value]]))</f>
        <v>0.99960000000000004</v>
      </c>
      <c r="G1339" s="238">
        <v>45473</v>
      </c>
      <c r="H1339">
        <v>4</v>
      </c>
      <c r="I1339" t="s">
        <v>188</v>
      </c>
      <c r="J1339" t="s">
        <v>195</v>
      </c>
      <c r="K1339" t="s">
        <v>208</v>
      </c>
      <c r="L1339" t="s">
        <v>702</v>
      </c>
      <c r="M1339" t="s">
        <v>96</v>
      </c>
      <c r="N1339" t="s">
        <v>288</v>
      </c>
      <c r="O1339" t="s">
        <v>190</v>
      </c>
      <c r="P1339"/>
      <c r="Q1339">
        <v>0.99960000000000004</v>
      </c>
      <c r="R1339"/>
      <c r="S1339" t="s">
        <v>929</v>
      </c>
    </row>
    <row r="1340" spans="1:19" x14ac:dyDescent="0.2">
      <c r="A1340" s="162" t="str">
        <f>"FY"&amp;(YEAR(Table4_1[[#This Row],[Date]])-1)&amp;"/"&amp;(YEAR(Table4_1[[#This Row],[Date]])-2000)</f>
        <v>FY2024/25</v>
      </c>
      <c r="B1340" s="162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1340" s="162" t="str">
        <f>Table4_1[[#This Row],[Licensee]]&amp;" "&amp;Table4_1[[#This Row],[Licence]]</f>
        <v>Horizon Power EIRL2</v>
      </c>
      <c r="D1340" s="162" t="str">
        <f t="shared" si="20"/>
        <v>FY2024/25_NQR5a_Horizon Power EIRL2</v>
      </c>
      <c r="E1340" s="164">
        <f>IF(ISNUMBER(Table4_1[[#This Row],[Value]]),Table4_1[[#This Row],[Value]],IF(ISNUMBER(Table4_1[[#This Row],[$ Value]]),Table4_1[[#This Row],[$ Value]],Table4_1[[#This Row],[% Value]]))</f>
        <v>0.999</v>
      </c>
      <c r="G1340" s="238">
        <v>45838</v>
      </c>
      <c r="H1340">
        <v>4</v>
      </c>
      <c r="I1340" t="s">
        <v>188</v>
      </c>
      <c r="J1340" t="s">
        <v>195</v>
      </c>
      <c r="K1340" t="s">
        <v>208</v>
      </c>
      <c r="L1340" t="s">
        <v>702</v>
      </c>
      <c r="M1340" t="s">
        <v>96</v>
      </c>
      <c r="N1340" t="s">
        <v>288</v>
      </c>
      <c r="O1340" t="s">
        <v>190</v>
      </c>
      <c r="P1340"/>
      <c r="Q1340">
        <v>0.999</v>
      </c>
      <c r="R1340"/>
      <c r="S1340" t="s">
        <v>929</v>
      </c>
    </row>
    <row r="1341" spans="1:19" hidden="1" x14ac:dyDescent="0.2">
      <c r="A1341" s="162" t="str">
        <f>"FY"&amp;(YEAR(Table4_1[[#This Row],[Date]])-1)&amp;"/"&amp;(YEAR(Table4_1[[#This Row],[Date]])-2000)</f>
        <v>FY2013/14</v>
      </c>
      <c r="B1341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1" s="162" t="str">
        <f>Table4_1[[#This Row],[Licensee]]&amp;" "&amp;Table4_1[[#This Row],[Licence]]</f>
        <v>Horizon Power EIRL2</v>
      </c>
      <c r="D1341" s="162" t="str">
        <f t="shared" si="20"/>
        <v>FY2013/14_NQR5b_Horizon Power EIRL2</v>
      </c>
      <c r="E1341" s="164">
        <f>IF(ISNUMBER(Table4_1[[#This Row],[Value]]),Table4_1[[#This Row],[Value]],IF(ISNUMBER(Table4_1[[#This Row],[$ Value]]),Table4_1[[#This Row],[$ Value]],Table4_1[[#This Row],[% Value]]))</f>
        <v>0</v>
      </c>
      <c r="G1341" s="238">
        <v>41820</v>
      </c>
      <c r="H1341">
        <v>4</v>
      </c>
      <c r="I1341" t="s">
        <v>188</v>
      </c>
      <c r="J1341" t="s">
        <v>195</v>
      </c>
      <c r="K1341" t="s">
        <v>208</v>
      </c>
      <c r="L1341" t="s">
        <v>702</v>
      </c>
      <c r="M1341" t="s">
        <v>47</v>
      </c>
      <c r="N1341" t="s">
        <v>288</v>
      </c>
      <c r="O1341" t="s">
        <v>190</v>
      </c>
      <c r="P1341"/>
      <c r="Q1341">
        <v>0</v>
      </c>
      <c r="R1341"/>
      <c r="S1341" t="s">
        <v>929</v>
      </c>
    </row>
    <row r="1342" spans="1:19" hidden="1" x14ac:dyDescent="0.2">
      <c r="A1342" s="162" t="str">
        <f>"FY"&amp;(YEAR(Table4_1[[#This Row],[Date]])-1)&amp;"/"&amp;(YEAR(Table4_1[[#This Row],[Date]])-2000)</f>
        <v>FY2014/15</v>
      </c>
      <c r="B1342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2" s="162" t="str">
        <f>Table4_1[[#This Row],[Licensee]]&amp;" "&amp;Table4_1[[#This Row],[Licence]]</f>
        <v>Horizon Power EIRL2</v>
      </c>
      <c r="D1342" s="162" t="str">
        <f t="shared" si="20"/>
        <v>FY2014/15_NQR5b_Horizon Power EIRL2</v>
      </c>
      <c r="E1342" s="164">
        <f>IF(ISNUMBER(Table4_1[[#This Row],[Value]]),Table4_1[[#This Row],[Value]],IF(ISNUMBER(Table4_1[[#This Row],[$ Value]]),Table4_1[[#This Row],[$ Value]],Table4_1[[#This Row],[% Value]]))</f>
        <v>0</v>
      </c>
      <c r="G1342" s="238">
        <v>42185</v>
      </c>
      <c r="H1342">
        <v>4</v>
      </c>
      <c r="I1342" t="s">
        <v>188</v>
      </c>
      <c r="J1342" t="s">
        <v>195</v>
      </c>
      <c r="K1342" t="s">
        <v>208</v>
      </c>
      <c r="L1342" t="s">
        <v>702</v>
      </c>
      <c r="M1342" t="s">
        <v>47</v>
      </c>
      <c r="N1342" t="s">
        <v>288</v>
      </c>
      <c r="O1342" t="s">
        <v>190</v>
      </c>
      <c r="P1342"/>
      <c r="Q1342">
        <v>0</v>
      </c>
      <c r="R1342"/>
      <c r="S1342" t="s">
        <v>929</v>
      </c>
    </row>
    <row r="1343" spans="1:19" hidden="1" x14ac:dyDescent="0.2">
      <c r="A1343" s="162" t="str">
        <f>"FY"&amp;(YEAR(Table4_1[[#This Row],[Date]])-1)&amp;"/"&amp;(YEAR(Table4_1[[#This Row],[Date]])-2000)</f>
        <v>FY2015/16</v>
      </c>
      <c r="B1343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3" s="162" t="str">
        <f>Table4_1[[#This Row],[Licensee]]&amp;" "&amp;Table4_1[[#This Row],[Licence]]</f>
        <v>Horizon Power EIRL2</v>
      </c>
      <c r="D1343" s="162" t="str">
        <f t="shared" si="20"/>
        <v>FY2015/16_NQR5b_Horizon Power EIRL2</v>
      </c>
      <c r="E1343" s="164">
        <f>IF(ISNUMBER(Table4_1[[#This Row],[Value]]),Table4_1[[#This Row],[Value]],IF(ISNUMBER(Table4_1[[#This Row],[$ Value]]),Table4_1[[#This Row],[$ Value]],Table4_1[[#This Row],[% Value]]))</f>
        <v>0</v>
      </c>
      <c r="G1343" s="238">
        <v>42551</v>
      </c>
      <c r="H1343">
        <v>4</v>
      </c>
      <c r="I1343" t="s">
        <v>188</v>
      </c>
      <c r="J1343" t="s">
        <v>195</v>
      </c>
      <c r="K1343" t="s">
        <v>208</v>
      </c>
      <c r="L1343" t="s">
        <v>702</v>
      </c>
      <c r="M1343" t="s">
        <v>47</v>
      </c>
      <c r="N1343" t="s">
        <v>288</v>
      </c>
      <c r="O1343" t="s">
        <v>190</v>
      </c>
      <c r="P1343"/>
      <c r="Q1343">
        <v>0</v>
      </c>
      <c r="R1343"/>
      <c r="S1343" t="s">
        <v>929</v>
      </c>
    </row>
    <row r="1344" spans="1:19" hidden="1" x14ac:dyDescent="0.2">
      <c r="A1344" s="162" t="str">
        <f>"FY"&amp;(YEAR(Table4_1[[#This Row],[Date]])-1)&amp;"/"&amp;(YEAR(Table4_1[[#This Row],[Date]])-2000)</f>
        <v>FY2016/17</v>
      </c>
      <c r="B1344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4" s="162" t="str">
        <f>Table4_1[[#This Row],[Licensee]]&amp;" "&amp;Table4_1[[#This Row],[Licence]]</f>
        <v>Horizon Power EIRL2</v>
      </c>
      <c r="D1344" s="162" t="str">
        <f t="shared" si="20"/>
        <v>FY2016/17_NQR5b_Horizon Power EIRL2</v>
      </c>
      <c r="E1344" s="164">
        <f>IF(ISNUMBER(Table4_1[[#This Row],[Value]]),Table4_1[[#This Row],[Value]],IF(ISNUMBER(Table4_1[[#This Row],[$ Value]]),Table4_1[[#This Row],[$ Value]],Table4_1[[#This Row],[% Value]]))</f>
        <v>0</v>
      </c>
      <c r="G1344" s="238">
        <v>42916</v>
      </c>
      <c r="H1344">
        <v>4</v>
      </c>
      <c r="I1344" t="s">
        <v>188</v>
      </c>
      <c r="J1344" t="s">
        <v>195</v>
      </c>
      <c r="K1344" t="s">
        <v>208</v>
      </c>
      <c r="L1344" t="s">
        <v>702</v>
      </c>
      <c r="M1344" t="s">
        <v>47</v>
      </c>
      <c r="N1344" t="s">
        <v>288</v>
      </c>
      <c r="O1344" t="s">
        <v>190</v>
      </c>
      <c r="P1344"/>
      <c r="Q1344">
        <v>0</v>
      </c>
      <c r="R1344"/>
      <c r="S1344" t="s">
        <v>929</v>
      </c>
    </row>
    <row r="1345" spans="1:19" hidden="1" x14ac:dyDescent="0.2">
      <c r="A1345" s="162" t="str">
        <f>"FY"&amp;(YEAR(Table4_1[[#This Row],[Date]])-1)&amp;"/"&amp;(YEAR(Table4_1[[#This Row],[Date]])-2000)</f>
        <v>FY2017/18</v>
      </c>
      <c r="B1345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5" s="162" t="str">
        <f>Table4_1[[#This Row],[Licensee]]&amp;" "&amp;Table4_1[[#This Row],[Licence]]</f>
        <v>Horizon Power EIRL2</v>
      </c>
      <c r="D1345" s="162" t="str">
        <f t="shared" si="20"/>
        <v>FY2017/18_NQR5b_Horizon Power EIRL2</v>
      </c>
      <c r="E1345" s="164">
        <f>IF(ISNUMBER(Table4_1[[#This Row],[Value]]),Table4_1[[#This Row],[Value]],IF(ISNUMBER(Table4_1[[#This Row],[$ Value]]),Table4_1[[#This Row],[$ Value]],Table4_1[[#This Row],[% Value]]))</f>
        <v>0</v>
      </c>
      <c r="G1345" s="238">
        <v>43281</v>
      </c>
      <c r="H1345">
        <v>4</v>
      </c>
      <c r="I1345" t="s">
        <v>188</v>
      </c>
      <c r="J1345" t="s">
        <v>195</v>
      </c>
      <c r="K1345" t="s">
        <v>208</v>
      </c>
      <c r="L1345" t="s">
        <v>702</v>
      </c>
      <c r="M1345" t="s">
        <v>47</v>
      </c>
      <c r="N1345" t="s">
        <v>288</v>
      </c>
      <c r="O1345" t="s">
        <v>190</v>
      </c>
      <c r="P1345"/>
      <c r="Q1345">
        <v>0</v>
      </c>
      <c r="R1345"/>
      <c r="S1345" t="s">
        <v>929</v>
      </c>
    </row>
    <row r="1346" spans="1:19" hidden="1" x14ac:dyDescent="0.2">
      <c r="A1346" s="162" t="str">
        <f>"FY"&amp;(YEAR(Table4_1[[#This Row],[Date]])-1)&amp;"/"&amp;(YEAR(Table4_1[[#This Row],[Date]])-2000)</f>
        <v>FY2018/19</v>
      </c>
      <c r="B1346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6" s="162" t="str">
        <f>Table4_1[[#This Row],[Licensee]]&amp;" "&amp;Table4_1[[#This Row],[Licence]]</f>
        <v>Horizon Power EIRL2</v>
      </c>
      <c r="D1346" s="162" t="str">
        <f t="shared" si="20"/>
        <v>FY2018/19_NQR5b_Horizon Power EIRL2</v>
      </c>
      <c r="E1346" s="164">
        <f>IF(ISNUMBER(Table4_1[[#This Row],[Value]]),Table4_1[[#This Row],[Value]],IF(ISNUMBER(Table4_1[[#This Row],[$ Value]]),Table4_1[[#This Row],[$ Value]],Table4_1[[#This Row],[% Value]]))</f>
        <v>0</v>
      </c>
      <c r="G1346" s="238">
        <v>43646</v>
      </c>
      <c r="H1346">
        <v>4</v>
      </c>
      <c r="I1346" t="s">
        <v>188</v>
      </c>
      <c r="J1346" t="s">
        <v>195</v>
      </c>
      <c r="K1346" t="s">
        <v>208</v>
      </c>
      <c r="L1346" t="s">
        <v>702</v>
      </c>
      <c r="M1346" t="s">
        <v>47</v>
      </c>
      <c r="N1346" t="s">
        <v>288</v>
      </c>
      <c r="O1346" t="s">
        <v>190</v>
      </c>
      <c r="P1346"/>
      <c r="Q1346">
        <v>0</v>
      </c>
      <c r="R1346"/>
      <c r="S1346" t="s">
        <v>929</v>
      </c>
    </row>
    <row r="1347" spans="1:19" hidden="1" x14ac:dyDescent="0.2">
      <c r="A1347" s="162" t="str">
        <f>"FY"&amp;(YEAR(Table4_1[[#This Row],[Date]])-1)&amp;"/"&amp;(YEAR(Table4_1[[#This Row],[Date]])-2000)</f>
        <v>FY2019/20</v>
      </c>
      <c r="B1347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7" s="162" t="str">
        <f>Table4_1[[#This Row],[Licensee]]&amp;" "&amp;Table4_1[[#This Row],[Licence]]</f>
        <v>Horizon Power EIRL2</v>
      </c>
      <c r="D1347" s="162" t="str">
        <f t="shared" ref="D1347:D1410" si="21">A1347&amp;"_"&amp;B1347&amp;"_"&amp;C1347</f>
        <v>FY2019/20_NQR5b_Horizon Power EIRL2</v>
      </c>
      <c r="E1347" s="164">
        <f>IF(ISNUMBER(Table4_1[[#This Row],[Value]]),Table4_1[[#This Row],[Value]],IF(ISNUMBER(Table4_1[[#This Row],[$ Value]]),Table4_1[[#This Row],[$ Value]],Table4_1[[#This Row],[% Value]]))</f>
        <v>0</v>
      </c>
      <c r="G1347" s="238">
        <v>44012</v>
      </c>
      <c r="H1347">
        <v>4</v>
      </c>
      <c r="I1347" t="s">
        <v>188</v>
      </c>
      <c r="J1347" t="s">
        <v>195</v>
      </c>
      <c r="K1347" t="s">
        <v>208</v>
      </c>
      <c r="L1347" t="s">
        <v>702</v>
      </c>
      <c r="M1347" t="s">
        <v>47</v>
      </c>
      <c r="N1347" t="s">
        <v>288</v>
      </c>
      <c r="O1347" t="s">
        <v>190</v>
      </c>
      <c r="P1347"/>
      <c r="Q1347">
        <v>0</v>
      </c>
      <c r="R1347"/>
      <c r="S1347" t="s">
        <v>929</v>
      </c>
    </row>
    <row r="1348" spans="1:19" hidden="1" x14ac:dyDescent="0.2">
      <c r="A1348" s="162" t="str">
        <f>"FY"&amp;(YEAR(Table4_1[[#This Row],[Date]])-1)&amp;"/"&amp;(YEAR(Table4_1[[#This Row],[Date]])-2000)</f>
        <v>FY2020/21</v>
      </c>
      <c r="B1348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8" s="162" t="str">
        <f>Table4_1[[#This Row],[Licensee]]&amp;" "&amp;Table4_1[[#This Row],[Licence]]</f>
        <v>Horizon Power EIRL2</v>
      </c>
      <c r="D1348" s="162" t="str">
        <f t="shared" si="21"/>
        <v>FY2020/21_NQR5b_Horizon Power EIRL2</v>
      </c>
      <c r="E1348" s="164">
        <f>IF(ISNUMBER(Table4_1[[#This Row],[Value]]),Table4_1[[#This Row],[Value]],IF(ISNUMBER(Table4_1[[#This Row],[$ Value]]),Table4_1[[#This Row],[$ Value]],Table4_1[[#This Row],[% Value]]))</f>
        <v>0</v>
      </c>
      <c r="G1348" s="238">
        <v>44377</v>
      </c>
      <c r="H1348">
        <v>4</v>
      </c>
      <c r="I1348" t="s">
        <v>188</v>
      </c>
      <c r="J1348" t="s">
        <v>195</v>
      </c>
      <c r="K1348" t="s">
        <v>208</v>
      </c>
      <c r="L1348" t="s">
        <v>702</v>
      </c>
      <c r="M1348" t="s">
        <v>47</v>
      </c>
      <c r="N1348" t="s">
        <v>288</v>
      </c>
      <c r="O1348" t="s">
        <v>190</v>
      </c>
      <c r="P1348"/>
      <c r="Q1348">
        <v>0</v>
      </c>
      <c r="R1348"/>
      <c r="S1348" t="s">
        <v>929</v>
      </c>
    </row>
    <row r="1349" spans="1:19" hidden="1" x14ac:dyDescent="0.2">
      <c r="A1349" s="162" t="str">
        <f>"FY"&amp;(YEAR(Table4_1[[#This Row],[Date]])-1)&amp;"/"&amp;(YEAR(Table4_1[[#This Row],[Date]])-2000)</f>
        <v>FY2021/22</v>
      </c>
      <c r="B1349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49" s="162" t="str">
        <f>Table4_1[[#This Row],[Licensee]]&amp;" "&amp;Table4_1[[#This Row],[Licence]]</f>
        <v>Horizon Power EIRL2</v>
      </c>
      <c r="D1349" s="162" t="str">
        <f t="shared" si="21"/>
        <v>FY2021/22_NQR5b_Horizon Power EIRL2</v>
      </c>
      <c r="E1349" s="164">
        <f>IF(ISNUMBER(Table4_1[[#This Row],[Value]]),Table4_1[[#This Row],[Value]],IF(ISNUMBER(Table4_1[[#This Row],[$ Value]]),Table4_1[[#This Row],[$ Value]],Table4_1[[#This Row],[% Value]]))</f>
        <v>0</v>
      </c>
      <c r="G1349" s="238">
        <v>44742</v>
      </c>
      <c r="H1349">
        <v>4</v>
      </c>
      <c r="I1349" t="s">
        <v>188</v>
      </c>
      <c r="J1349" t="s">
        <v>195</v>
      </c>
      <c r="K1349" t="s">
        <v>208</v>
      </c>
      <c r="L1349" t="s">
        <v>702</v>
      </c>
      <c r="M1349" t="s">
        <v>47</v>
      </c>
      <c r="N1349" t="s">
        <v>288</v>
      </c>
      <c r="O1349" t="s">
        <v>190</v>
      </c>
      <c r="P1349"/>
      <c r="Q1349">
        <v>0</v>
      </c>
      <c r="R1349"/>
      <c r="S1349" t="s">
        <v>929</v>
      </c>
    </row>
    <row r="1350" spans="1:19" hidden="1" x14ac:dyDescent="0.2">
      <c r="A1350" s="162" t="str">
        <f>"FY"&amp;(YEAR(Table4_1[[#This Row],[Date]])-1)&amp;"/"&amp;(YEAR(Table4_1[[#This Row],[Date]])-2000)</f>
        <v>FY2022/23</v>
      </c>
      <c r="B1350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50" s="162" t="str">
        <f>Table4_1[[#This Row],[Licensee]]&amp;" "&amp;Table4_1[[#This Row],[Licence]]</f>
        <v>Horizon Power EIRL2</v>
      </c>
      <c r="D1350" s="162" t="str">
        <f t="shared" si="21"/>
        <v>FY2022/23_NQR5b_Horizon Power EIRL2</v>
      </c>
      <c r="E1350" s="164">
        <f>IF(ISNUMBER(Table4_1[[#This Row],[Value]]),Table4_1[[#This Row],[Value]],IF(ISNUMBER(Table4_1[[#This Row],[$ Value]]),Table4_1[[#This Row],[$ Value]],Table4_1[[#This Row],[% Value]]))</f>
        <v>0</v>
      </c>
      <c r="G1350" s="238">
        <v>45107</v>
      </c>
      <c r="H1350">
        <v>4</v>
      </c>
      <c r="I1350" t="s">
        <v>188</v>
      </c>
      <c r="J1350" t="s">
        <v>195</v>
      </c>
      <c r="K1350" t="s">
        <v>208</v>
      </c>
      <c r="L1350" t="s">
        <v>702</v>
      </c>
      <c r="M1350" t="s">
        <v>47</v>
      </c>
      <c r="N1350" t="s">
        <v>288</v>
      </c>
      <c r="O1350" t="s">
        <v>190</v>
      </c>
      <c r="P1350"/>
      <c r="Q1350">
        <v>0</v>
      </c>
      <c r="R1350"/>
      <c r="S1350" t="s">
        <v>929</v>
      </c>
    </row>
    <row r="1351" spans="1:19" hidden="1" x14ac:dyDescent="0.2">
      <c r="A1351" s="162" t="str">
        <f>"FY"&amp;(YEAR(Table4_1[[#This Row],[Date]])-1)&amp;"/"&amp;(YEAR(Table4_1[[#This Row],[Date]])-2000)</f>
        <v>FY2023/24</v>
      </c>
      <c r="B1351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51" s="162" t="str">
        <f>Table4_1[[#This Row],[Licensee]]&amp;" "&amp;Table4_1[[#This Row],[Licence]]</f>
        <v>Horizon Power EIRL2</v>
      </c>
      <c r="D1351" s="162" t="str">
        <f t="shared" si="21"/>
        <v>FY2023/24_NQR5b_Horizon Power EIRL2</v>
      </c>
      <c r="E1351" s="164">
        <f>IF(ISNUMBER(Table4_1[[#This Row],[Value]]),Table4_1[[#This Row],[Value]],IF(ISNUMBER(Table4_1[[#This Row],[$ Value]]),Table4_1[[#This Row],[$ Value]],Table4_1[[#This Row],[% Value]]))</f>
        <v>0</v>
      </c>
      <c r="G1351" s="238">
        <v>45473</v>
      </c>
      <c r="H1351">
        <v>4</v>
      </c>
      <c r="I1351" t="s">
        <v>188</v>
      </c>
      <c r="J1351" t="s">
        <v>195</v>
      </c>
      <c r="K1351" t="s">
        <v>208</v>
      </c>
      <c r="L1351" t="s">
        <v>702</v>
      </c>
      <c r="M1351" t="s">
        <v>47</v>
      </c>
      <c r="N1351" t="s">
        <v>288</v>
      </c>
      <c r="O1351" t="s">
        <v>190</v>
      </c>
      <c r="P1351"/>
      <c r="Q1351"/>
      <c r="R1351"/>
      <c r="S1351" t="s">
        <v>929</v>
      </c>
    </row>
    <row r="1352" spans="1:19" x14ac:dyDescent="0.2">
      <c r="A1352" s="162" t="str">
        <f>"FY"&amp;(YEAR(Table4_1[[#This Row],[Date]])-1)&amp;"/"&amp;(YEAR(Table4_1[[#This Row],[Date]])-2000)</f>
        <v>FY2024/25</v>
      </c>
      <c r="B1352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1352" s="162" t="str">
        <f>Table4_1[[#This Row],[Licensee]]&amp;" "&amp;Table4_1[[#This Row],[Licence]]</f>
        <v>Horizon Power EIRL2</v>
      </c>
      <c r="D1352" s="162" t="str">
        <f t="shared" si="21"/>
        <v>FY2024/25_NQR5b_Horizon Power EIRL2</v>
      </c>
      <c r="E1352" s="164">
        <f>IF(ISNUMBER(Table4_1[[#This Row],[Value]]),Table4_1[[#This Row],[Value]],IF(ISNUMBER(Table4_1[[#This Row],[$ Value]]),Table4_1[[#This Row],[$ Value]],Table4_1[[#This Row],[% Value]]))</f>
        <v>0</v>
      </c>
      <c r="G1352" s="238">
        <v>45838</v>
      </c>
      <c r="H1352">
        <v>4</v>
      </c>
      <c r="I1352" t="s">
        <v>188</v>
      </c>
      <c r="J1352" t="s">
        <v>195</v>
      </c>
      <c r="K1352" t="s">
        <v>208</v>
      </c>
      <c r="L1352" t="s">
        <v>702</v>
      </c>
      <c r="M1352" t="s">
        <v>47</v>
      </c>
      <c r="N1352" t="s">
        <v>288</v>
      </c>
      <c r="O1352" t="s">
        <v>190</v>
      </c>
      <c r="P1352"/>
      <c r="Q1352"/>
      <c r="R1352"/>
      <c r="S1352" t="s">
        <v>929</v>
      </c>
    </row>
    <row r="1353" spans="1:19" hidden="1" x14ac:dyDescent="0.2">
      <c r="A1353" s="162" t="str">
        <f>"FY"&amp;(YEAR(Table4_1[[#This Row],[Date]])-1)&amp;"/"&amp;(YEAR(Table4_1[[#This Row],[Date]])-2000)</f>
        <v>FY2013/14</v>
      </c>
      <c r="B1353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3" s="162" t="str">
        <f>Table4_1[[#This Row],[Licensee]]&amp;" "&amp;Table4_1[[#This Row],[Licence]]</f>
        <v>Horizon Power EIRL2</v>
      </c>
      <c r="D1353" s="162" t="str">
        <f t="shared" si="21"/>
        <v>FY2013/14_NQR5c_Horizon Power EIRL2</v>
      </c>
      <c r="E1353" s="164">
        <f>IF(ISNUMBER(Table4_1[[#This Row],[Value]]),Table4_1[[#This Row],[Value]],IF(ISNUMBER(Table4_1[[#This Row],[$ Value]]),Table4_1[[#This Row],[$ Value]],Table4_1[[#This Row],[% Value]]))</f>
        <v>0</v>
      </c>
      <c r="G1353" s="238">
        <v>41820</v>
      </c>
      <c r="H1353">
        <v>4</v>
      </c>
      <c r="I1353" t="s">
        <v>188</v>
      </c>
      <c r="J1353" t="s">
        <v>195</v>
      </c>
      <c r="K1353" t="s">
        <v>208</v>
      </c>
      <c r="L1353" t="s">
        <v>702</v>
      </c>
      <c r="M1353" t="s">
        <v>48</v>
      </c>
      <c r="N1353" t="s">
        <v>288</v>
      </c>
      <c r="O1353" t="s">
        <v>190</v>
      </c>
      <c r="P1353"/>
      <c r="Q1353">
        <v>0</v>
      </c>
      <c r="R1353"/>
      <c r="S1353" t="s">
        <v>929</v>
      </c>
    </row>
    <row r="1354" spans="1:19" hidden="1" x14ac:dyDescent="0.2">
      <c r="A1354" s="162" t="str">
        <f>"FY"&amp;(YEAR(Table4_1[[#This Row],[Date]])-1)&amp;"/"&amp;(YEAR(Table4_1[[#This Row],[Date]])-2000)</f>
        <v>FY2014/15</v>
      </c>
      <c r="B1354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4" s="162" t="str">
        <f>Table4_1[[#This Row],[Licensee]]&amp;" "&amp;Table4_1[[#This Row],[Licence]]</f>
        <v>Horizon Power EIRL2</v>
      </c>
      <c r="D1354" s="162" t="str">
        <f t="shared" si="21"/>
        <v>FY2014/15_NQR5c_Horizon Power EIRL2</v>
      </c>
      <c r="E1354" s="164">
        <f>IF(ISNUMBER(Table4_1[[#This Row],[Value]]),Table4_1[[#This Row],[Value]],IF(ISNUMBER(Table4_1[[#This Row],[$ Value]]),Table4_1[[#This Row],[$ Value]],Table4_1[[#This Row],[% Value]]))</f>
        <v>0</v>
      </c>
      <c r="G1354" s="238">
        <v>42185</v>
      </c>
      <c r="H1354">
        <v>4</v>
      </c>
      <c r="I1354" t="s">
        <v>188</v>
      </c>
      <c r="J1354" t="s">
        <v>195</v>
      </c>
      <c r="K1354" t="s">
        <v>208</v>
      </c>
      <c r="L1354" t="s">
        <v>702</v>
      </c>
      <c r="M1354" t="s">
        <v>48</v>
      </c>
      <c r="N1354" t="s">
        <v>288</v>
      </c>
      <c r="O1354" t="s">
        <v>190</v>
      </c>
      <c r="P1354"/>
      <c r="Q1354">
        <v>0</v>
      </c>
      <c r="R1354"/>
      <c r="S1354" t="s">
        <v>929</v>
      </c>
    </row>
    <row r="1355" spans="1:19" hidden="1" x14ac:dyDescent="0.2">
      <c r="A1355" s="162" t="str">
        <f>"FY"&amp;(YEAR(Table4_1[[#This Row],[Date]])-1)&amp;"/"&amp;(YEAR(Table4_1[[#This Row],[Date]])-2000)</f>
        <v>FY2015/16</v>
      </c>
      <c r="B1355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5" s="162" t="str">
        <f>Table4_1[[#This Row],[Licensee]]&amp;" "&amp;Table4_1[[#This Row],[Licence]]</f>
        <v>Horizon Power EIRL2</v>
      </c>
      <c r="D1355" s="162" t="str">
        <f t="shared" si="21"/>
        <v>FY2015/16_NQR5c_Horizon Power EIRL2</v>
      </c>
      <c r="E1355" s="164">
        <f>IF(ISNUMBER(Table4_1[[#This Row],[Value]]),Table4_1[[#This Row],[Value]],IF(ISNUMBER(Table4_1[[#This Row],[$ Value]]),Table4_1[[#This Row],[$ Value]],Table4_1[[#This Row],[% Value]]))</f>
        <v>0</v>
      </c>
      <c r="G1355" s="238">
        <v>42551</v>
      </c>
      <c r="H1355">
        <v>4</v>
      </c>
      <c r="I1355" t="s">
        <v>188</v>
      </c>
      <c r="J1355" t="s">
        <v>195</v>
      </c>
      <c r="K1355" t="s">
        <v>208</v>
      </c>
      <c r="L1355" t="s">
        <v>702</v>
      </c>
      <c r="M1355" t="s">
        <v>48</v>
      </c>
      <c r="N1355" t="s">
        <v>288</v>
      </c>
      <c r="O1355" t="s">
        <v>190</v>
      </c>
      <c r="P1355"/>
      <c r="Q1355">
        <v>0</v>
      </c>
      <c r="R1355"/>
      <c r="S1355" t="s">
        <v>929</v>
      </c>
    </row>
    <row r="1356" spans="1:19" hidden="1" x14ac:dyDescent="0.2">
      <c r="A1356" s="162" t="str">
        <f>"FY"&amp;(YEAR(Table4_1[[#This Row],[Date]])-1)&amp;"/"&amp;(YEAR(Table4_1[[#This Row],[Date]])-2000)</f>
        <v>FY2016/17</v>
      </c>
      <c r="B1356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6" s="162" t="str">
        <f>Table4_1[[#This Row],[Licensee]]&amp;" "&amp;Table4_1[[#This Row],[Licence]]</f>
        <v>Horizon Power EIRL2</v>
      </c>
      <c r="D1356" s="162" t="str">
        <f t="shared" si="21"/>
        <v>FY2016/17_NQR5c_Horizon Power EIRL2</v>
      </c>
      <c r="E1356" s="164">
        <f>IF(ISNUMBER(Table4_1[[#This Row],[Value]]),Table4_1[[#This Row],[Value]],IF(ISNUMBER(Table4_1[[#This Row],[$ Value]]),Table4_1[[#This Row],[$ Value]],Table4_1[[#This Row],[% Value]]))</f>
        <v>0</v>
      </c>
      <c r="G1356" s="238">
        <v>42916</v>
      </c>
      <c r="H1356">
        <v>4</v>
      </c>
      <c r="I1356" t="s">
        <v>188</v>
      </c>
      <c r="J1356" t="s">
        <v>195</v>
      </c>
      <c r="K1356" t="s">
        <v>208</v>
      </c>
      <c r="L1356" t="s">
        <v>702</v>
      </c>
      <c r="M1356" t="s">
        <v>48</v>
      </c>
      <c r="N1356" t="s">
        <v>288</v>
      </c>
      <c r="O1356" t="s">
        <v>190</v>
      </c>
      <c r="P1356"/>
      <c r="Q1356">
        <v>0</v>
      </c>
      <c r="R1356"/>
      <c r="S1356" t="s">
        <v>929</v>
      </c>
    </row>
    <row r="1357" spans="1:19" hidden="1" x14ac:dyDescent="0.2">
      <c r="A1357" s="162" t="str">
        <f>"FY"&amp;(YEAR(Table4_1[[#This Row],[Date]])-1)&amp;"/"&amp;(YEAR(Table4_1[[#This Row],[Date]])-2000)</f>
        <v>FY2017/18</v>
      </c>
      <c r="B1357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7" s="162" t="str">
        <f>Table4_1[[#This Row],[Licensee]]&amp;" "&amp;Table4_1[[#This Row],[Licence]]</f>
        <v>Horizon Power EIRL2</v>
      </c>
      <c r="D1357" s="162" t="str">
        <f t="shared" si="21"/>
        <v>FY2017/18_NQR5c_Horizon Power EIRL2</v>
      </c>
      <c r="E1357" s="164">
        <f>IF(ISNUMBER(Table4_1[[#This Row],[Value]]),Table4_1[[#This Row],[Value]],IF(ISNUMBER(Table4_1[[#This Row],[$ Value]]),Table4_1[[#This Row],[$ Value]],Table4_1[[#This Row],[% Value]]))</f>
        <v>0</v>
      </c>
      <c r="G1357" s="238">
        <v>43281</v>
      </c>
      <c r="H1357">
        <v>4</v>
      </c>
      <c r="I1357" t="s">
        <v>188</v>
      </c>
      <c r="J1357" t="s">
        <v>195</v>
      </c>
      <c r="K1357" t="s">
        <v>208</v>
      </c>
      <c r="L1357" t="s">
        <v>702</v>
      </c>
      <c r="M1357" t="s">
        <v>48</v>
      </c>
      <c r="N1357" t="s">
        <v>288</v>
      </c>
      <c r="O1357" t="s">
        <v>190</v>
      </c>
      <c r="P1357"/>
      <c r="Q1357">
        <v>0</v>
      </c>
      <c r="R1357"/>
      <c r="S1357" t="s">
        <v>929</v>
      </c>
    </row>
    <row r="1358" spans="1:19" hidden="1" x14ac:dyDescent="0.2">
      <c r="A1358" s="162" t="str">
        <f>"FY"&amp;(YEAR(Table4_1[[#This Row],[Date]])-1)&amp;"/"&amp;(YEAR(Table4_1[[#This Row],[Date]])-2000)</f>
        <v>FY2018/19</v>
      </c>
      <c r="B1358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8" s="162" t="str">
        <f>Table4_1[[#This Row],[Licensee]]&amp;" "&amp;Table4_1[[#This Row],[Licence]]</f>
        <v>Horizon Power EIRL2</v>
      </c>
      <c r="D1358" s="162" t="str">
        <f t="shared" si="21"/>
        <v>FY2018/19_NQR5c_Horizon Power EIRL2</v>
      </c>
      <c r="E1358" s="164">
        <f>IF(ISNUMBER(Table4_1[[#This Row],[Value]]),Table4_1[[#This Row],[Value]],IF(ISNUMBER(Table4_1[[#This Row],[$ Value]]),Table4_1[[#This Row],[$ Value]],Table4_1[[#This Row],[% Value]]))</f>
        <v>0</v>
      </c>
      <c r="G1358" s="238">
        <v>43646</v>
      </c>
      <c r="H1358">
        <v>4</v>
      </c>
      <c r="I1358" t="s">
        <v>188</v>
      </c>
      <c r="J1358" t="s">
        <v>195</v>
      </c>
      <c r="K1358" t="s">
        <v>208</v>
      </c>
      <c r="L1358" t="s">
        <v>702</v>
      </c>
      <c r="M1358" t="s">
        <v>48</v>
      </c>
      <c r="N1358" t="s">
        <v>288</v>
      </c>
      <c r="O1358" t="s">
        <v>190</v>
      </c>
      <c r="P1358"/>
      <c r="Q1358">
        <v>0</v>
      </c>
      <c r="R1358"/>
      <c r="S1358" t="s">
        <v>929</v>
      </c>
    </row>
    <row r="1359" spans="1:19" hidden="1" x14ac:dyDescent="0.2">
      <c r="A1359" s="162" t="str">
        <f>"FY"&amp;(YEAR(Table4_1[[#This Row],[Date]])-1)&amp;"/"&amp;(YEAR(Table4_1[[#This Row],[Date]])-2000)</f>
        <v>FY2019/20</v>
      </c>
      <c r="B1359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59" s="162" t="str">
        <f>Table4_1[[#This Row],[Licensee]]&amp;" "&amp;Table4_1[[#This Row],[Licence]]</f>
        <v>Horizon Power EIRL2</v>
      </c>
      <c r="D1359" s="162" t="str">
        <f t="shared" si="21"/>
        <v>FY2019/20_NQR5c_Horizon Power EIRL2</v>
      </c>
      <c r="E1359" s="164">
        <f>IF(ISNUMBER(Table4_1[[#This Row],[Value]]),Table4_1[[#This Row],[Value]],IF(ISNUMBER(Table4_1[[#This Row],[$ Value]]),Table4_1[[#This Row],[$ Value]],Table4_1[[#This Row],[% Value]]))</f>
        <v>0</v>
      </c>
      <c r="G1359" s="238">
        <v>44012</v>
      </c>
      <c r="H1359">
        <v>4</v>
      </c>
      <c r="I1359" t="s">
        <v>188</v>
      </c>
      <c r="J1359" t="s">
        <v>195</v>
      </c>
      <c r="K1359" t="s">
        <v>208</v>
      </c>
      <c r="L1359" t="s">
        <v>702</v>
      </c>
      <c r="M1359" t="s">
        <v>48</v>
      </c>
      <c r="N1359" t="s">
        <v>288</v>
      </c>
      <c r="O1359" t="s">
        <v>190</v>
      </c>
      <c r="P1359"/>
      <c r="Q1359">
        <v>0</v>
      </c>
      <c r="R1359"/>
      <c r="S1359" t="s">
        <v>929</v>
      </c>
    </row>
    <row r="1360" spans="1:19" hidden="1" x14ac:dyDescent="0.2">
      <c r="A1360" s="162" t="str">
        <f>"FY"&amp;(YEAR(Table4_1[[#This Row],[Date]])-1)&amp;"/"&amp;(YEAR(Table4_1[[#This Row],[Date]])-2000)</f>
        <v>FY2020/21</v>
      </c>
      <c r="B1360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0" s="162" t="str">
        <f>Table4_1[[#This Row],[Licensee]]&amp;" "&amp;Table4_1[[#This Row],[Licence]]</f>
        <v>Horizon Power EIRL2</v>
      </c>
      <c r="D1360" s="162" t="str">
        <f t="shared" si="21"/>
        <v>FY2020/21_NQR5c_Horizon Power EIRL2</v>
      </c>
      <c r="E1360" s="164">
        <f>IF(ISNUMBER(Table4_1[[#This Row],[Value]]),Table4_1[[#This Row],[Value]],IF(ISNUMBER(Table4_1[[#This Row],[$ Value]]),Table4_1[[#This Row],[$ Value]],Table4_1[[#This Row],[% Value]]))</f>
        <v>0</v>
      </c>
      <c r="G1360" s="238">
        <v>44377</v>
      </c>
      <c r="H1360">
        <v>4</v>
      </c>
      <c r="I1360" t="s">
        <v>188</v>
      </c>
      <c r="J1360" t="s">
        <v>195</v>
      </c>
      <c r="K1360" t="s">
        <v>208</v>
      </c>
      <c r="L1360" t="s">
        <v>702</v>
      </c>
      <c r="M1360" t="s">
        <v>48</v>
      </c>
      <c r="N1360" t="s">
        <v>288</v>
      </c>
      <c r="O1360" t="s">
        <v>190</v>
      </c>
      <c r="P1360"/>
      <c r="Q1360">
        <v>0</v>
      </c>
      <c r="R1360"/>
      <c r="S1360" t="s">
        <v>929</v>
      </c>
    </row>
    <row r="1361" spans="1:19" hidden="1" x14ac:dyDescent="0.2">
      <c r="A1361" s="162" t="str">
        <f>"FY"&amp;(YEAR(Table4_1[[#This Row],[Date]])-1)&amp;"/"&amp;(YEAR(Table4_1[[#This Row],[Date]])-2000)</f>
        <v>FY2021/22</v>
      </c>
      <c r="B1361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1" s="162" t="str">
        <f>Table4_1[[#This Row],[Licensee]]&amp;" "&amp;Table4_1[[#This Row],[Licence]]</f>
        <v>Horizon Power EIRL2</v>
      </c>
      <c r="D1361" s="162" t="str">
        <f t="shared" si="21"/>
        <v>FY2021/22_NQR5c_Horizon Power EIRL2</v>
      </c>
      <c r="E1361" s="164">
        <f>IF(ISNUMBER(Table4_1[[#This Row],[Value]]),Table4_1[[#This Row],[Value]],IF(ISNUMBER(Table4_1[[#This Row],[$ Value]]),Table4_1[[#This Row],[$ Value]],Table4_1[[#This Row],[% Value]]))</f>
        <v>0</v>
      </c>
      <c r="G1361" s="238">
        <v>44742</v>
      </c>
      <c r="H1361">
        <v>4</v>
      </c>
      <c r="I1361" t="s">
        <v>188</v>
      </c>
      <c r="J1361" t="s">
        <v>195</v>
      </c>
      <c r="K1361" t="s">
        <v>208</v>
      </c>
      <c r="L1361" t="s">
        <v>702</v>
      </c>
      <c r="M1361" t="s">
        <v>48</v>
      </c>
      <c r="N1361" t="s">
        <v>288</v>
      </c>
      <c r="O1361" t="s">
        <v>190</v>
      </c>
      <c r="P1361"/>
      <c r="Q1361">
        <v>0</v>
      </c>
      <c r="R1361"/>
      <c r="S1361" t="s">
        <v>929</v>
      </c>
    </row>
    <row r="1362" spans="1:19" hidden="1" x14ac:dyDescent="0.2">
      <c r="A1362" s="162" t="str">
        <f>"FY"&amp;(YEAR(Table4_1[[#This Row],[Date]])-1)&amp;"/"&amp;(YEAR(Table4_1[[#This Row],[Date]])-2000)</f>
        <v>FY2022/23</v>
      </c>
      <c r="B1362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2" s="162" t="str">
        <f>Table4_1[[#This Row],[Licensee]]&amp;" "&amp;Table4_1[[#This Row],[Licence]]</f>
        <v>Horizon Power EIRL2</v>
      </c>
      <c r="D1362" s="162" t="str">
        <f t="shared" si="21"/>
        <v>FY2022/23_NQR5c_Horizon Power EIRL2</v>
      </c>
      <c r="E1362" s="164">
        <f>IF(ISNUMBER(Table4_1[[#This Row],[Value]]),Table4_1[[#This Row],[Value]],IF(ISNUMBER(Table4_1[[#This Row],[$ Value]]),Table4_1[[#This Row],[$ Value]],Table4_1[[#This Row],[% Value]]))</f>
        <v>0</v>
      </c>
      <c r="G1362" s="238">
        <v>45107</v>
      </c>
      <c r="H1362">
        <v>4</v>
      </c>
      <c r="I1362" t="s">
        <v>188</v>
      </c>
      <c r="J1362" t="s">
        <v>195</v>
      </c>
      <c r="K1362" t="s">
        <v>208</v>
      </c>
      <c r="L1362" t="s">
        <v>702</v>
      </c>
      <c r="M1362" t="s">
        <v>48</v>
      </c>
      <c r="N1362" t="s">
        <v>288</v>
      </c>
      <c r="O1362" t="s">
        <v>190</v>
      </c>
      <c r="P1362"/>
      <c r="Q1362">
        <v>0</v>
      </c>
      <c r="R1362"/>
      <c r="S1362" t="s">
        <v>929</v>
      </c>
    </row>
    <row r="1363" spans="1:19" hidden="1" x14ac:dyDescent="0.2">
      <c r="A1363" s="162" t="str">
        <f>"FY"&amp;(YEAR(Table4_1[[#This Row],[Date]])-1)&amp;"/"&amp;(YEAR(Table4_1[[#This Row],[Date]])-2000)</f>
        <v>FY2023/24</v>
      </c>
      <c r="B1363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3" s="162" t="str">
        <f>Table4_1[[#This Row],[Licensee]]&amp;" "&amp;Table4_1[[#This Row],[Licence]]</f>
        <v>Horizon Power EIRL2</v>
      </c>
      <c r="D1363" s="162" t="str">
        <f t="shared" si="21"/>
        <v>FY2023/24_NQR5c_Horizon Power EIRL2</v>
      </c>
      <c r="E1363" s="164">
        <f>IF(ISNUMBER(Table4_1[[#This Row],[Value]]),Table4_1[[#This Row],[Value]],IF(ISNUMBER(Table4_1[[#This Row],[$ Value]]),Table4_1[[#This Row],[$ Value]],Table4_1[[#This Row],[% Value]]))</f>
        <v>0</v>
      </c>
      <c r="G1363" s="238">
        <v>45473</v>
      </c>
      <c r="H1363">
        <v>4</v>
      </c>
      <c r="I1363" t="s">
        <v>188</v>
      </c>
      <c r="J1363" t="s">
        <v>195</v>
      </c>
      <c r="K1363" t="s">
        <v>208</v>
      </c>
      <c r="L1363" t="s">
        <v>702</v>
      </c>
      <c r="M1363" t="s">
        <v>48</v>
      </c>
      <c r="N1363" t="s">
        <v>288</v>
      </c>
      <c r="O1363" t="s">
        <v>190</v>
      </c>
      <c r="P1363"/>
      <c r="Q1363"/>
      <c r="R1363"/>
      <c r="S1363" t="s">
        <v>929</v>
      </c>
    </row>
    <row r="1364" spans="1:19" x14ac:dyDescent="0.2">
      <c r="A1364" s="162" t="str">
        <f>"FY"&amp;(YEAR(Table4_1[[#This Row],[Date]])-1)&amp;"/"&amp;(YEAR(Table4_1[[#This Row],[Date]])-2000)</f>
        <v>FY2024/25</v>
      </c>
      <c r="B1364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1364" s="162" t="str">
        <f>Table4_1[[#This Row],[Licensee]]&amp;" "&amp;Table4_1[[#This Row],[Licence]]</f>
        <v>Horizon Power EIRL2</v>
      </c>
      <c r="D1364" s="162" t="str">
        <f t="shared" si="21"/>
        <v>FY2024/25_NQR5c_Horizon Power EIRL2</v>
      </c>
      <c r="E1364" s="164">
        <f>IF(ISNUMBER(Table4_1[[#This Row],[Value]]),Table4_1[[#This Row],[Value]],IF(ISNUMBER(Table4_1[[#This Row],[$ Value]]),Table4_1[[#This Row],[$ Value]],Table4_1[[#This Row],[% Value]]))</f>
        <v>0</v>
      </c>
      <c r="G1364" s="238">
        <v>45838</v>
      </c>
      <c r="H1364">
        <v>4</v>
      </c>
      <c r="I1364" t="s">
        <v>188</v>
      </c>
      <c r="J1364" t="s">
        <v>195</v>
      </c>
      <c r="K1364" t="s">
        <v>208</v>
      </c>
      <c r="L1364" t="s">
        <v>702</v>
      </c>
      <c r="M1364" t="s">
        <v>48</v>
      </c>
      <c r="N1364" t="s">
        <v>288</v>
      </c>
      <c r="O1364" t="s">
        <v>190</v>
      </c>
      <c r="P1364"/>
      <c r="Q1364"/>
      <c r="R1364"/>
      <c r="S1364" t="s">
        <v>929</v>
      </c>
    </row>
    <row r="1365" spans="1:19" hidden="1" x14ac:dyDescent="0.2">
      <c r="A1365" s="162" t="str">
        <f>"FY"&amp;(YEAR(Table4_1[[#This Row],[Date]])-1)&amp;"/"&amp;(YEAR(Table4_1[[#This Row],[Date]])-2000)</f>
        <v>FY2013/14</v>
      </c>
      <c r="B1365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5" s="162" t="str">
        <f>Table4_1[[#This Row],[Licensee]]&amp;" "&amp;Table4_1[[#This Row],[Licence]]</f>
        <v>Horizon Power EIRL2</v>
      </c>
      <c r="D1365" s="162" t="str">
        <f t="shared" si="21"/>
        <v>FY2013/14_NQR5d_Horizon Power EIRL2</v>
      </c>
      <c r="E1365" s="164">
        <f>IF(ISNUMBER(Table4_1[[#This Row],[Value]]),Table4_1[[#This Row],[Value]],IF(ISNUMBER(Table4_1[[#This Row],[$ Value]]),Table4_1[[#This Row],[$ Value]],Table4_1[[#This Row],[% Value]]))</f>
        <v>0.99985000000000002</v>
      </c>
      <c r="G1365" s="238">
        <v>41820</v>
      </c>
      <c r="H1365">
        <v>4</v>
      </c>
      <c r="I1365" t="s">
        <v>188</v>
      </c>
      <c r="J1365" t="s">
        <v>195</v>
      </c>
      <c r="K1365" t="s">
        <v>208</v>
      </c>
      <c r="L1365" t="s">
        <v>702</v>
      </c>
      <c r="M1365" t="s">
        <v>510</v>
      </c>
      <c r="N1365" t="s">
        <v>288</v>
      </c>
      <c r="O1365" t="s">
        <v>190</v>
      </c>
      <c r="P1365"/>
      <c r="Q1365">
        <v>0.99985000000000002</v>
      </c>
      <c r="R1365"/>
      <c r="S1365" t="s">
        <v>929</v>
      </c>
    </row>
    <row r="1366" spans="1:19" hidden="1" x14ac:dyDescent="0.2">
      <c r="A1366" s="162" t="str">
        <f>"FY"&amp;(YEAR(Table4_1[[#This Row],[Date]])-1)&amp;"/"&amp;(YEAR(Table4_1[[#This Row],[Date]])-2000)</f>
        <v>FY2014/15</v>
      </c>
      <c r="B1366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6" s="162" t="str">
        <f>Table4_1[[#This Row],[Licensee]]&amp;" "&amp;Table4_1[[#This Row],[Licence]]</f>
        <v>Horizon Power EIRL2</v>
      </c>
      <c r="D1366" s="162" t="str">
        <f t="shared" si="21"/>
        <v>FY2014/15_NQR5d_Horizon Power EIRL2</v>
      </c>
      <c r="E1366" s="164">
        <f>IF(ISNUMBER(Table4_1[[#This Row],[Value]]),Table4_1[[#This Row],[Value]],IF(ISNUMBER(Table4_1[[#This Row],[$ Value]]),Table4_1[[#This Row],[$ Value]],Table4_1[[#This Row],[% Value]]))</f>
        <v>0.99970000000000003</v>
      </c>
      <c r="G1366" s="238">
        <v>42185</v>
      </c>
      <c r="H1366">
        <v>4</v>
      </c>
      <c r="I1366" t="s">
        <v>188</v>
      </c>
      <c r="J1366" t="s">
        <v>195</v>
      </c>
      <c r="K1366" t="s">
        <v>208</v>
      </c>
      <c r="L1366" t="s">
        <v>702</v>
      </c>
      <c r="M1366" t="s">
        <v>510</v>
      </c>
      <c r="N1366" t="s">
        <v>288</v>
      </c>
      <c r="O1366" t="s">
        <v>190</v>
      </c>
      <c r="P1366"/>
      <c r="Q1366">
        <v>0.99970000000000003</v>
      </c>
      <c r="R1366"/>
      <c r="S1366" t="s">
        <v>929</v>
      </c>
    </row>
    <row r="1367" spans="1:19" hidden="1" x14ac:dyDescent="0.2">
      <c r="A1367" s="162" t="str">
        <f>"FY"&amp;(YEAR(Table4_1[[#This Row],[Date]])-1)&amp;"/"&amp;(YEAR(Table4_1[[#This Row],[Date]])-2000)</f>
        <v>FY2015/16</v>
      </c>
      <c r="B1367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7" s="162" t="str">
        <f>Table4_1[[#This Row],[Licensee]]&amp;" "&amp;Table4_1[[#This Row],[Licence]]</f>
        <v>Horizon Power EIRL2</v>
      </c>
      <c r="D1367" s="162" t="str">
        <f t="shared" si="21"/>
        <v>FY2015/16_NQR5d_Horizon Power EIRL2</v>
      </c>
      <c r="E1367" s="164">
        <f>IF(ISNUMBER(Table4_1[[#This Row],[Value]]),Table4_1[[#This Row],[Value]],IF(ISNUMBER(Table4_1[[#This Row],[$ Value]]),Table4_1[[#This Row],[$ Value]],Table4_1[[#This Row],[% Value]]))</f>
        <v>0.99985000000000002</v>
      </c>
      <c r="G1367" s="238">
        <v>42551</v>
      </c>
      <c r="H1367">
        <v>4</v>
      </c>
      <c r="I1367" t="s">
        <v>188</v>
      </c>
      <c r="J1367" t="s">
        <v>195</v>
      </c>
      <c r="K1367" t="s">
        <v>208</v>
      </c>
      <c r="L1367" t="s">
        <v>702</v>
      </c>
      <c r="M1367" t="s">
        <v>510</v>
      </c>
      <c r="N1367" t="s">
        <v>288</v>
      </c>
      <c r="O1367" t="s">
        <v>190</v>
      </c>
      <c r="P1367"/>
      <c r="Q1367">
        <v>0.99985000000000002</v>
      </c>
      <c r="R1367"/>
      <c r="S1367" t="s">
        <v>929</v>
      </c>
    </row>
    <row r="1368" spans="1:19" hidden="1" x14ac:dyDescent="0.2">
      <c r="A1368" s="162" t="str">
        <f>"FY"&amp;(YEAR(Table4_1[[#This Row],[Date]])-1)&amp;"/"&amp;(YEAR(Table4_1[[#This Row],[Date]])-2000)</f>
        <v>FY2016/17</v>
      </c>
      <c r="B1368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8" s="162" t="str">
        <f>Table4_1[[#This Row],[Licensee]]&amp;" "&amp;Table4_1[[#This Row],[Licence]]</f>
        <v>Horizon Power EIRL2</v>
      </c>
      <c r="D1368" s="162" t="str">
        <f t="shared" si="21"/>
        <v>FY2016/17_NQR5d_Horizon Power EIRL2</v>
      </c>
      <c r="E1368" s="164">
        <f>IF(ISNUMBER(Table4_1[[#This Row],[Value]]),Table4_1[[#This Row],[Value]],IF(ISNUMBER(Table4_1[[#This Row],[$ Value]]),Table4_1[[#This Row],[$ Value]],Table4_1[[#This Row],[% Value]]))</f>
        <v>0.99983999999999995</v>
      </c>
      <c r="G1368" s="238">
        <v>42916</v>
      </c>
      <c r="H1368">
        <v>4</v>
      </c>
      <c r="I1368" t="s">
        <v>188</v>
      </c>
      <c r="J1368" t="s">
        <v>195</v>
      </c>
      <c r="K1368" t="s">
        <v>208</v>
      </c>
      <c r="L1368" t="s">
        <v>702</v>
      </c>
      <c r="M1368" t="s">
        <v>510</v>
      </c>
      <c r="N1368" t="s">
        <v>288</v>
      </c>
      <c r="O1368" t="s">
        <v>190</v>
      </c>
      <c r="P1368"/>
      <c r="Q1368">
        <v>0.99983999999999995</v>
      </c>
      <c r="R1368"/>
      <c r="S1368" t="s">
        <v>929</v>
      </c>
    </row>
    <row r="1369" spans="1:19" hidden="1" x14ac:dyDescent="0.2">
      <c r="A1369" s="162" t="str">
        <f>"FY"&amp;(YEAR(Table4_1[[#This Row],[Date]])-1)&amp;"/"&amp;(YEAR(Table4_1[[#This Row],[Date]])-2000)</f>
        <v>FY2017/18</v>
      </c>
      <c r="B1369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69" s="162" t="str">
        <f>Table4_1[[#This Row],[Licensee]]&amp;" "&amp;Table4_1[[#This Row],[Licence]]</f>
        <v>Horizon Power EIRL2</v>
      </c>
      <c r="D1369" s="162" t="str">
        <f t="shared" si="21"/>
        <v>FY2017/18_NQR5d_Horizon Power EIRL2</v>
      </c>
      <c r="E1369" s="164">
        <f>IF(ISNUMBER(Table4_1[[#This Row],[Value]]),Table4_1[[#This Row],[Value]],IF(ISNUMBER(Table4_1[[#This Row],[$ Value]]),Table4_1[[#This Row],[$ Value]],Table4_1[[#This Row],[% Value]]))</f>
        <v>0.99983</v>
      </c>
      <c r="G1369" s="238">
        <v>43281</v>
      </c>
      <c r="H1369">
        <v>4</v>
      </c>
      <c r="I1369" t="s">
        <v>188</v>
      </c>
      <c r="J1369" t="s">
        <v>195</v>
      </c>
      <c r="K1369" t="s">
        <v>208</v>
      </c>
      <c r="L1369" t="s">
        <v>702</v>
      </c>
      <c r="M1369" t="s">
        <v>510</v>
      </c>
      <c r="N1369" t="s">
        <v>288</v>
      </c>
      <c r="O1369" t="s">
        <v>190</v>
      </c>
      <c r="P1369"/>
      <c r="Q1369">
        <v>0.99983</v>
      </c>
      <c r="R1369"/>
      <c r="S1369" t="s">
        <v>929</v>
      </c>
    </row>
    <row r="1370" spans="1:19" hidden="1" x14ac:dyDescent="0.2">
      <c r="A1370" s="162" t="str">
        <f>"FY"&amp;(YEAR(Table4_1[[#This Row],[Date]])-1)&amp;"/"&amp;(YEAR(Table4_1[[#This Row],[Date]])-2000)</f>
        <v>FY2018/19</v>
      </c>
      <c r="B1370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0" s="162" t="str">
        <f>Table4_1[[#This Row],[Licensee]]&amp;" "&amp;Table4_1[[#This Row],[Licence]]</f>
        <v>Horizon Power EIRL2</v>
      </c>
      <c r="D1370" s="162" t="str">
        <f t="shared" si="21"/>
        <v>FY2018/19_NQR5d_Horizon Power EIRL2</v>
      </c>
      <c r="E1370" s="164">
        <f>IF(ISNUMBER(Table4_1[[#This Row],[Value]]),Table4_1[[#This Row],[Value]],IF(ISNUMBER(Table4_1[[#This Row],[$ Value]]),Table4_1[[#This Row],[$ Value]],Table4_1[[#This Row],[% Value]]))</f>
        <v>0.99980999999999998</v>
      </c>
      <c r="G1370" s="238">
        <v>43646</v>
      </c>
      <c r="H1370">
        <v>4</v>
      </c>
      <c r="I1370" t="s">
        <v>188</v>
      </c>
      <c r="J1370" t="s">
        <v>195</v>
      </c>
      <c r="K1370" t="s">
        <v>208</v>
      </c>
      <c r="L1370" t="s">
        <v>702</v>
      </c>
      <c r="M1370" t="s">
        <v>510</v>
      </c>
      <c r="N1370" t="s">
        <v>288</v>
      </c>
      <c r="O1370" t="s">
        <v>190</v>
      </c>
      <c r="P1370"/>
      <c r="Q1370">
        <v>0.99980999999999998</v>
      </c>
      <c r="R1370"/>
      <c r="S1370" t="s">
        <v>929</v>
      </c>
    </row>
    <row r="1371" spans="1:19" hidden="1" x14ac:dyDescent="0.2">
      <c r="A1371" s="162" t="str">
        <f>"FY"&amp;(YEAR(Table4_1[[#This Row],[Date]])-1)&amp;"/"&amp;(YEAR(Table4_1[[#This Row],[Date]])-2000)</f>
        <v>FY2019/20</v>
      </c>
      <c r="B1371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1" s="162" t="str">
        <f>Table4_1[[#This Row],[Licensee]]&amp;" "&amp;Table4_1[[#This Row],[Licence]]</f>
        <v>Horizon Power EIRL2</v>
      </c>
      <c r="D1371" s="162" t="str">
        <f t="shared" si="21"/>
        <v>FY2019/20_NQR5d_Horizon Power EIRL2</v>
      </c>
      <c r="E1371" s="164">
        <f>IF(ISNUMBER(Table4_1[[#This Row],[Value]]),Table4_1[[#This Row],[Value]],IF(ISNUMBER(Table4_1[[#This Row],[$ Value]]),Table4_1[[#This Row],[$ Value]],Table4_1[[#This Row],[% Value]]))</f>
        <v>0.99980000000000002</v>
      </c>
      <c r="G1371" s="238">
        <v>44012</v>
      </c>
      <c r="H1371">
        <v>4</v>
      </c>
      <c r="I1371" t="s">
        <v>188</v>
      </c>
      <c r="J1371" t="s">
        <v>195</v>
      </c>
      <c r="K1371" t="s">
        <v>208</v>
      </c>
      <c r="L1371" t="s">
        <v>702</v>
      </c>
      <c r="M1371" t="s">
        <v>510</v>
      </c>
      <c r="N1371" t="s">
        <v>288</v>
      </c>
      <c r="O1371" t="s">
        <v>190</v>
      </c>
      <c r="P1371"/>
      <c r="Q1371">
        <v>0.99980000000000002</v>
      </c>
      <c r="R1371"/>
      <c r="S1371" t="s">
        <v>929</v>
      </c>
    </row>
    <row r="1372" spans="1:19" hidden="1" x14ac:dyDescent="0.2">
      <c r="A1372" s="162" t="str">
        <f>"FY"&amp;(YEAR(Table4_1[[#This Row],[Date]])-1)&amp;"/"&amp;(YEAR(Table4_1[[#This Row],[Date]])-2000)</f>
        <v>FY2020/21</v>
      </c>
      <c r="B1372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2" s="162" t="str">
        <f>Table4_1[[#This Row],[Licensee]]&amp;" "&amp;Table4_1[[#This Row],[Licence]]</f>
        <v>Horizon Power EIRL2</v>
      </c>
      <c r="D1372" s="162" t="str">
        <f t="shared" si="21"/>
        <v>FY2020/21_NQR5d_Horizon Power EIRL2</v>
      </c>
      <c r="E1372" s="164">
        <f>IF(ISNUMBER(Table4_1[[#This Row],[Value]]),Table4_1[[#This Row],[Value]],IF(ISNUMBER(Table4_1[[#This Row],[$ Value]]),Table4_1[[#This Row],[$ Value]],Table4_1[[#This Row],[% Value]]))</f>
        <v>0.99980000000000002</v>
      </c>
      <c r="G1372" s="238">
        <v>44377</v>
      </c>
      <c r="H1372">
        <v>4</v>
      </c>
      <c r="I1372" t="s">
        <v>188</v>
      </c>
      <c r="J1372" t="s">
        <v>195</v>
      </c>
      <c r="K1372" t="s">
        <v>208</v>
      </c>
      <c r="L1372" t="s">
        <v>702</v>
      </c>
      <c r="M1372" t="s">
        <v>510</v>
      </c>
      <c r="N1372" t="s">
        <v>288</v>
      </c>
      <c r="O1372" t="s">
        <v>190</v>
      </c>
      <c r="P1372"/>
      <c r="Q1372">
        <v>0.99980000000000002</v>
      </c>
      <c r="R1372"/>
      <c r="S1372" t="s">
        <v>929</v>
      </c>
    </row>
    <row r="1373" spans="1:19" hidden="1" x14ac:dyDescent="0.2">
      <c r="A1373" s="162" t="str">
        <f>"FY"&amp;(YEAR(Table4_1[[#This Row],[Date]])-1)&amp;"/"&amp;(YEAR(Table4_1[[#This Row],[Date]])-2000)</f>
        <v>FY2021/22</v>
      </c>
      <c r="B1373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3" s="162" t="str">
        <f>Table4_1[[#This Row],[Licensee]]&amp;" "&amp;Table4_1[[#This Row],[Licence]]</f>
        <v>Horizon Power EIRL2</v>
      </c>
      <c r="D1373" s="162" t="str">
        <f t="shared" si="21"/>
        <v>FY2021/22_NQR5d_Horizon Power EIRL2</v>
      </c>
      <c r="E1373" s="164">
        <f>IF(ISNUMBER(Table4_1[[#This Row],[Value]]),Table4_1[[#This Row],[Value]],IF(ISNUMBER(Table4_1[[#This Row],[$ Value]]),Table4_1[[#This Row],[$ Value]],Table4_1[[#This Row],[% Value]]))</f>
        <v>0.99980000000000002</v>
      </c>
      <c r="G1373" s="238">
        <v>44742</v>
      </c>
      <c r="H1373">
        <v>4</v>
      </c>
      <c r="I1373" t="s">
        <v>188</v>
      </c>
      <c r="J1373" t="s">
        <v>195</v>
      </c>
      <c r="K1373" t="s">
        <v>208</v>
      </c>
      <c r="L1373" t="s">
        <v>702</v>
      </c>
      <c r="M1373" t="s">
        <v>510</v>
      </c>
      <c r="N1373" t="s">
        <v>288</v>
      </c>
      <c r="O1373" t="s">
        <v>190</v>
      </c>
      <c r="P1373"/>
      <c r="Q1373">
        <v>0.99980000000000002</v>
      </c>
      <c r="R1373"/>
      <c r="S1373" t="s">
        <v>929</v>
      </c>
    </row>
    <row r="1374" spans="1:19" hidden="1" x14ac:dyDescent="0.2">
      <c r="A1374" s="162" t="str">
        <f>"FY"&amp;(YEAR(Table4_1[[#This Row],[Date]])-1)&amp;"/"&amp;(YEAR(Table4_1[[#This Row],[Date]])-2000)</f>
        <v>FY2022/23</v>
      </c>
      <c r="B1374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4" s="162" t="str">
        <f>Table4_1[[#This Row],[Licensee]]&amp;" "&amp;Table4_1[[#This Row],[Licence]]</f>
        <v>Horizon Power EIRL2</v>
      </c>
      <c r="D1374" s="162" t="str">
        <f t="shared" si="21"/>
        <v>FY2022/23_NQR5d_Horizon Power EIRL2</v>
      </c>
      <c r="E1374" s="164">
        <f>IF(ISNUMBER(Table4_1[[#This Row],[Value]]),Table4_1[[#This Row],[Value]],IF(ISNUMBER(Table4_1[[#This Row],[$ Value]]),Table4_1[[#This Row],[$ Value]],Table4_1[[#This Row],[% Value]]))</f>
        <v>0.99980000000000002</v>
      </c>
      <c r="G1374" s="238">
        <v>45107</v>
      </c>
      <c r="H1374">
        <v>4</v>
      </c>
      <c r="I1374" t="s">
        <v>188</v>
      </c>
      <c r="J1374" t="s">
        <v>195</v>
      </c>
      <c r="K1374" t="s">
        <v>208</v>
      </c>
      <c r="L1374" t="s">
        <v>702</v>
      </c>
      <c r="M1374" t="s">
        <v>510</v>
      </c>
      <c r="N1374" t="s">
        <v>288</v>
      </c>
      <c r="O1374" t="s">
        <v>190</v>
      </c>
      <c r="P1374"/>
      <c r="Q1374">
        <v>0.99980000000000002</v>
      </c>
      <c r="R1374"/>
      <c r="S1374" t="s">
        <v>929</v>
      </c>
    </row>
    <row r="1375" spans="1:19" hidden="1" x14ac:dyDescent="0.2">
      <c r="A1375" s="162" t="str">
        <f>"FY"&amp;(YEAR(Table4_1[[#This Row],[Date]])-1)&amp;"/"&amp;(YEAR(Table4_1[[#This Row],[Date]])-2000)</f>
        <v>FY2023/24</v>
      </c>
      <c r="B1375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5" s="162" t="str">
        <f>Table4_1[[#This Row],[Licensee]]&amp;" "&amp;Table4_1[[#This Row],[Licence]]</f>
        <v>Horizon Power EIRL2</v>
      </c>
      <c r="D1375" s="162" t="str">
        <f t="shared" si="21"/>
        <v>FY2023/24_NQR5d_Horizon Power EIRL2</v>
      </c>
      <c r="E1375" s="164">
        <f>IF(ISNUMBER(Table4_1[[#This Row],[Value]]),Table4_1[[#This Row],[Value]],IF(ISNUMBER(Table4_1[[#This Row],[$ Value]]),Table4_1[[#This Row],[$ Value]],Table4_1[[#This Row],[% Value]]))</f>
        <v>0.99980000000000002</v>
      </c>
      <c r="G1375" s="238">
        <v>45473</v>
      </c>
      <c r="H1375">
        <v>4</v>
      </c>
      <c r="I1375" t="s">
        <v>188</v>
      </c>
      <c r="J1375" t="s">
        <v>195</v>
      </c>
      <c r="K1375" t="s">
        <v>208</v>
      </c>
      <c r="L1375" t="s">
        <v>702</v>
      </c>
      <c r="M1375" t="s">
        <v>510</v>
      </c>
      <c r="N1375" t="s">
        <v>288</v>
      </c>
      <c r="O1375" t="s">
        <v>190</v>
      </c>
      <c r="P1375"/>
      <c r="Q1375">
        <v>0.99980000000000002</v>
      </c>
      <c r="R1375"/>
      <c r="S1375" t="s">
        <v>929</v>
      </c>
    </row>
    <row r="1376" spans="1:19" x14ac:dyDescent="0.2">
      <c r="A1376" s="162" t="str">
        <f>"FY"&amp;(YEAR(Table4_1[[#This Row],[Date]])-1)&amp;"/"&amp;(YEAR(Table4_1[[#This Row],[Date]])-2000)</f>
        <v>FY2024/25</v>
      </c>
      <c r="B1376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1376" s="162" t="str">
        <f>Table4_1[[#This Row],[Licensee]]&amp;" "&amp;Table4_1[[#This Row],[Licence]]</f>
        <v>Horizon Power EIRL2</v>
      </c>
      <c r="D1376" s="162" t="str">
        <f t="shared" si="21"/>
        <v>FY2024/25_NQR5d_Horizon Power EIRL2</v>
      </c>
      <c r="E1376" s="164">
        <f>IF(ISNUMBER(Table4_1[[#This Row],[Value]]),Table4_1[[#This Row],[Value]],IF(ISNUMBER(Table4_1[[#This Row],[$ Value]]),Table4_1[[#This Row],[$ Value]],Table4_1[[#This Row],[% Value]]))</f>
        <v>0.99980000000000002</v>
      </c>
      <c r="G1376" s="238">
        <v>45838</v>
      </c>
      <c r="H1376">
        <v>4</v>
      </c>
      <c r="I1376" t="s">
        <v>188</v>
      </c>
      <c r="J1376" t="s">
        <v>195</v>
      </c>
      <c r="K1376" t="s">
        <v>208</v>
      </c>
      <c r="L1376" t="s">
        <v>702</v>
      </c>
      <c r="M1376" t="s">
        <v>510</v>
      </c>
      <c r="N1376" t="s">
        <v>288</v>
      </c>
      <c r="O1376" t="s">
        <v>190</v>
      </c>
      <c r="P1376"/>
      <c r="Q1376">
        <v>0.99980000000000002</v>
      </c>
      <c r="R1376"/>
      <c r="S1376" t="s">
        <v>929</v>
      </c>
    </row>
    <row r="1377" spans="1:19" hidden="1" x14ac:dyDescent="0.2">
      <c r="A1377" s="162" t="str">
        <f>"FY"&amp;(YEAR(Table4_1[[#This Row],[Date]])-1)&amp;"/"&amp;(YEAR(Table4_1[[#This Row],[Date]])-2000)</f>
        <v>FY2023/24</v>
      </c>
      <c r="B1377" s="162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1377" s="162" t="str">
        <f>Table4_1[[#This Row],[Licensee]]&amp;" "&amp;Table4_1[[#This Row],[Licence]]</f>
        <v>Horizon Power EIRL2</v>
      </c>
      <c r="D1377" s="162" t="str">
        <f t="shared" si="21"/>
        <v>FY2023/24_NQR6a_Horizon Power EIRL2</v>
      </c>
      <c r="E1377" s="164">
        <f>IF(ISNUMBER(Table4_1[[#This Row],[Value]]),Table4_1[[#This Row],[Value]],IF(ISNUMBER(Table4_1[[#This Row],[$ Value]]),Table4_1[[#This Row],[$ Value]],Table4_1[[#This Row],[% Value]]))</f>
        <v>176.5</v>
      </c>
      <c r="G1377" s="238">
        <v>45473</v>
      </c>
      <c r="H1377">
        <v>4</v>
      </c>
      <c r="I1377" t="s">
        <v>188</v>
      </c>
      <c r="J1377" t="s">
        <v>195</v>
      </c>
      <c r="K1377" t="s">
        <v>208</v>
      </c>
      <c r="L1377" t="s">
        <v>289</v>
      </c>
      <c r="M1377" t="s">
        <v>96</v>
      </c>
      <c r="N1377" t="s">
        <v>290</v>
      </c>
      <c r="O1377" t="s">
        <v>93</v>
      </c>
      <c r="P1377">
        <v>176.5</v>
      </c>
      <c r="Q1377"/>
      <c r="R1377"/>
      <c r="S1377" t="s">
        <v>929</v>
      </c>
    </row>
    <row r="1378" spans="1:19" x14ac:dyDescent="0.2">
      <c r="A1378" s="162" t="str">
        <f>"FY"&amp;(YEAR(Table4_1[[#This Row],[Date]])-1)&amp;"/"&amp;(YEAR(Table4_1[[#This Row],[Date]])-2000)</f>
        <v>FY2024/25</v>
      </c>
      <c r="B1378" s="162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1378" s="162" t="str">
        <f>Table4_1[[#This Row],[Licensee]]&amp;" "&amp;Table4_1[[#This Row],[Licence]]</f>
        <v>Horizon Power EIRL2</v>
      </c>
      <c r="D1378" s="162" t="str">
        <f t="shared" si="21"/>
        <v>FY2024/25_NQR6a_Horizon Power EIRL2</v>
      </c>
      <c r="E1378" s="164">
        <f>IF(ISNUMBER(Table4_1[[#This Row],[Value]]),Table4_1[[#This Row],[Value]],IF(ISNUMBER(Table4_1[[#This Row],[$ Value]]),Table4_1[[#This Row],[$ Value]],Table4_1[[#This Row],[% Value]]))</f>
        <v>161.90018559999999</v>
      </c>
      <c r="G1378" s="238">
        <v>45838</v>
      </c>
      <c r="H1378">
        <v>4</v>
      </c>
      <c r="I1378" t="s">
        <v>188</v>
      </c>
      <c r="J1378" t="s">
        <v>195</v>
      </c>
      <c r="K1378" t="s">
        <v>208</v>
      </c>
      <c r="L1378" t="s">
        <v>289</v>
      </c>
      <c r="M1378" t="s">
        <v>96</v>
      </c>
      <c r="N1378" t="s">
        <v>290</v>
      </c>
      <c r="O1378" t="s">
        <v>93</v>
      </c>
      <c r="P1378">
        <v>161.90018559999999</v>
      </c>
      <c r="Q1378"/>
      <c r="R1378"/>
      <c r="S1378" t="s">
        <v>929</v>
      </c>
    </row>
    <row r="1379" spans="1:19" hidden="1" x14ac:dyDescent="0.2">
      <c r="A1379" s="162" t="str">
        <f>"FY"&amp;(YEAR(Table4_1[[#This Row],[Date]])-1)&amp;"/"&amp;(YEAR(Table4_1[[#This Row],[Date]])-2000)</f>
        <v>FY2013/14</v>
      </c>
      <c r="B1379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79" s="162" t="str">
        <f>Table4_1[[#This Row],[Licensee]]&amp;" "&amp;Table4_1[[#This Row],[Licence]]</f>
        <v>Horizon Power EIRL2</v>
      </c>
      <c r="D1379" s="162" t="str">
        <f t="shared" si="21"/>
        <v>FY2013/14_NQR6b_Horizon Power EIRL2</v>
      </c>
      <c r="E1379" s="164">
        <f>IF(ISNUMBER(Table4_1[[#This Row],[Value]]),Table4_1[[#This Row],[Value]],IF(ISNUMBER(Table4_1[[#This Row],[$ Value]]),Table4_1[[#This Row],[$ Value]],Table4_1[[#This Row],[% Value]]))</f>
        <v>0</v>
      </c>
      <c r="G1379" s="238">
        <v>41820</v>
      </c>
      <c r="H1379">
        <v>4</v>
      </c>
      <c r="I1379" t="s">
        <v>188</v>
      </c>
      <c r="J1379" t="s">
        <v>195</v>
      </c>
      <c r="K1379" t="s">
        <v>208</v>
      </c>
      <c r="L1379" t="s">
        <v>289</v>
      </c>
      <c r="M1379" t="s">
        <v>47</v>
      </c>
      <c r="N1379" t="s">
        <v>290</v>
      </c>
      <c r="O1379" t="s">
        <v>285</v>
      </c>
      <c r="P1379"/>
      <c r="Q1379"/>
      <c r="R1379"/>
      <c r="S1379" t="s">
        <v>929</v>
      </c>
    </row>
    <row r="1380" spans="1:19" hidden="1" x14ac:dyDescent="0.2">
      <c r="A1380" s="162" t="str">
        <f>"FY"&amp;(YEAR(Table4_1[[#This Row],[Date]])-1)&amp;"/"&amp;(YEAR(Table4_1[[#This Row],[Date]])-2000)</f>
        <v>FY2014/15</v>
      </c>
      <c r="B1380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0" s="162" t="str">
        <f>Table4_1[[#This Row],[Licensee]]&amp;" "&amp;Table4_1[[#This Row],[Licence]]</f>
        <v>Horizon Power EIRL2</v>
      </c>
      <c r="D1380" s="162" t="str">
        <f t="shared" si="21"/>
        <v>FY2014/15_NQR6b_Horizon Power EIRL2</v>
      </c>
      <c r="E1380" s="164">
        <f>IF(ISNUMBER(Table4_1[[#This Row],[Value]]),Table4_1[[#This Row],[Value]],IF(ISNUMBER(Table4_1[[#This Row],[$ Value]]),Table4_1[[#This Row],[$ Value]],Table4_1[[#This Row],[% Value]]))</f>
        <v>0</v>
      </c>
      <c r="G1380" s="238">
        <v>42185</v>
      </c>
      <c r="H1380">
        <v>4</v>
      </c>
      <c r="I1380" t="s">
        <v>188</v>
      </c>
      <c r="J1380" t="s">
        <v>195</v>
      </c>
      <c r="K1380" t="s">
        <v>208</v>
      </c>
      <c r="L1380" t="s">
        <v>289</v>
      </c>
      <c r="M1380" t="s">
        <v>47</v>
      </c>
      <c r="N1380" t="s">
        <v>290</v>
      </c>
      <c r="O1380" t="s">
        <v>285</v>
      </c>
      <c r="P1380"/>
      <c r="Q1380"/>
      <c r="R1380"/>
      <c r="S1380" t="s">
        <v>929</v>
      </c>
    </row>
    <row r="1381" spans="1:19" hidden="1" x14ac:dyDescent="0.2">
      <c r="A1381" s="162" t="str">
        <f>"FY"&amp;(YEAR(Table4_1[[#This Row],[Date]])-1)&amp;"/"&amp;(YEAR(Table4_1[[#This Row],[Date]])-2000)</f>
        <v>FY2015/16</v>
      </c>
      <c r="B1381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1" s="162" t="str">
        <f>Table4_1[[#This Row],[Licensee]]&amp;" "&amp;Table4_1[[#This Row],[Licence]]</f>
        <v>Horizon Power EIRL2</v>
      </c>
      <c r="D1381" s="162" t="str">
        <f t="shared" si="21"/>
        <v>FY2015/16_NQR6b_Horizon Power EIRL2</v>
      </c>
      <c r="E1381" s="164">
        <f>IF(ISNUMBER(Table4_1[[#This Row],[Value]]),Table4_1[[#This Row],[Value]],IF(ISNUMBER(Table4_1[[#This Row],[$ Value]]),Table4_1[[#This Row],[$ Value]],Table4_1[[#This Row],[% Value]]))</f>
        <v>0</v>
      </c>
      <c r="G1381" s="238">
        <v>42551</v>
      </c>
      <c r="H1381">
        <v>4</v>
      </c>
      <c r="I1381" t="s">
        <v>188</v>
      </c>
      <c r="J1381" t="s">
        <v>195</v>
      </c>
      <c r="K1381" t="s">
        <v>208</v>
      </c>
      <c r="L1381" t="s">
        <v>289</v>
      </c>
      <c r="M1381" t="s">
        <v>47</v>
      </c>
      <c r="N1381" t="s">
        <v>290</v>
      </c>
      <c r="O1381" t="s">
        <v>285</v>
      </c>
      <c r="P1381"/>
      <c r="Q1381"/>
      <c r="R1381"/>
      <c r="S1381" t="s">
        <v>929</v>
      </c>
    </row>
    <row r="1382" spans="1:19" hidden="1" x14ac:dyDescent="0.2">
      <c r="A1382" s="162" t="str">
        <f>"FY"&amp;(YEAR(Table4_1[[#This Row],[Date]])-1)&amp;"/"&amp;(YEAR(Table4_1[[#This Row],[Date]])-2000)</f>
        <v>FY2016/17</v>
      </c>
      <c r="B1382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2" s="162" t="str">
        <f>Table4_1[[#This Row],[Licensee]]&amp;" "&amp;Table4_1[[#This Row],[Licence]]</f>
        <v>Horizon Power EIRL2</v>
      </c>
      <c r="D1382" s="162" t="str">
        <f t="shared" si="21"/>
        <v>FY2016/17_NQR6b_Horizon Power EIRL2</v>
      </c>
      <c r="E1382" s="164">
        <f>IF(ISNUMBER(Table4_1[[#This Row],[Value]]),Table4_1[[#This Row],[Value]],IF(ISNUMBER(Table4_1[[#This Row],[$ Value]]),Table4_1[[#This Row],[$ Value]],Table4_1[[#This Row],[% Value]]))</f>
        <v>0</v>
      </c>
      <c r="G1382" s="238">
        <v>42916</v>
      </c>
      <c r="H1382">
        <v>4</v>
      </c>
      <c r="I1382" t="s">
        <v>188</v>
      </c>
      <c r="J1382" t="s">
        <v>195</v>
      </c>
      <c r="K1382" t="s">
        <v>208</v>
      </c>
      <c r="L1382" t="s">
        <v>289</v>
      </c>
      <c r="M1382" t="s">
        <v>47</v>
      </c>
      <c r="N1382" t="s">
        <v>290</v>
      </c>
      <c r="O1382" t="s">
        <v>285</v>
      </c>
      <c r="P1382"/>
      <c r="Q1382"/>
      <c r="R1382"/>
      <c r="S1382" t="s">
        <v>929</v>
      </c>
    </row>
    <row r="1383" spans="1:19" hidden="1" x14ac:dyDescent="0.2">
      <c r="A1383" s="162" t="str">
        <f>"FY"&amp;(YEAR(Table4_1[[#This Row],[Date]])-1)&amp;"/"&amp;(YEAR(Table4_1[[#This Row],[Date]])-2000)</f>
        <v>FY2017/18</v>
      </c>
      <c r="B1383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3" s="162" t="str">
        <f>Table4_1[[#This Row],[Licensee]]&amp;" "&amp;Table4_1[[#This Row],[Licence]]</f>
        <v>Horizon Power EIRL2</v>
      </c>
      <c r="D1383" s="162" t="str">
        <f t="shared" si="21"/>
        <v>FY2017/18_NQR6b_Horizon Power EIRL2</v>
      </c>
      <c r="E1383" s="164">
        <f>IF(ISNUMBER(Table4_1[[#This Row],[Value]]),Table4_1[[#This Row],[Value]],IF(ISNUMBER(Table4_1[[#This Row],[$ Value]]),Table4_1[[#This Row],[$ Value]],Table4_1[[#This Row],[% Value]]))</f>
        <v>0</v>
      </c>
      <c r="G1383" s="238">
        <v>43281</v>
      </c>
      <c r="H1383">
        <v>4</v>
      </c>
      <c r="I1383" t="s">
        <v>188</v>
      </c>
      <c r="J1383" t="s">
        <v>195</v>
      </c>
      <c r="K1383" t="s">
        <v>208</v>
      </c>
      <c r="L1383" t="s">
        <v>289</v>
      </c>
      <c r="M1383" t="s">
        <v>47</v>
      </c>
      <c r="N1383" t="s">
        <v>290</v>
      </c>
      <c r="O1383" t="s">
        <v>285</v>
      </c>
      <c r="P1383"/>
      <c r="Q1383"/>
      <c r="R1383"/>
      <c r="S1383" t="s">
        <v>929</v>
      </c>
    </row>
    <row r="1384" spans="1:19" hidden="1" x14ac:dyDescent="0.2">
      <c r="A1384" s="162" t="str">
        <f>"FY"&amp;(YEAR(Table4_1[[#This Row],[Date]])-1)&amp;"/"&amp;(YEAR(Table4_1[[#This Row],[Date]])-2000)</f>
        <v>FY2018/19</v>
      </c>
      <c r="B1384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4" s="162" t="str">
        <f>Table4_1[[#This Row],[Licensee]]&amp;" "&amp;Table4_1[[#This Row],[Licence]]</f>
        <v>Horizon Power EIRL2</v>
      </c>
      <c r="D1384" s="162" t="str">
        <f t="shared" si="21"/>
        <v>FY2018/19_NQR6b_Horizon Power EIRL2</v>
      </c>
      <c r="E1384" s="164">
        <f>IF(ISNUMBER(Table4_1[[#This Row],[Value]]),Table4_1[[#This Row],[Value]],IF(ISNUMBER(Table4_1[[#This Row],[$ Value]]),Table4_1[[#This Row],[$ Value]],Table4_1[[#This Row],[% Value]]))</f>
        <v>0</v>
      </c>
      <c r="G1384" s="238">
        <v>43646</v>
      </c>
      <c r="H1384">
        <v>4</v>
      </c>
      <c r="I1384" t="s">
        <v>188</v>
      </c>
      <c r="J1384" t="s">
        <v>195</v>
      </c>
      <c r="K1384" t="s">
        <v>208</v>
      </c>
      <c r="L1384" t="s">
        <v>289</v>
      </c>
      <c r="M1384" t="s">
        <v>47</v>
      </c>
      <c r="N1384" t="s">
        <v>290</v>
      </c>
      <c r="O1384" t="s">
        <v>285</v>
      </c>
      <c r="P1384"/>
      <c r="Q1384"/>
      <c r="R1384"/>
      <c r="S1384" t="s">
        <v>929</v>
      </c>
    </row>
    <row r="1385" spans="1:19" hidden="1" x14ac:dyDescent="0.2">
      <c r="A1385" s="162" t="str">
        <f>"FY"&amp;(YEAR(Table4_1[[#This Row],[Date]])-1)&amp;"/"&amp;(YEAR(Table4_1[[#This Row],[Date]])-2000)</f>
        <v>FY2019/20</v>
      </c>
      <c r="B1385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5" s="162" t="str">
        <f>Table4_1[[#This Row],[Licensee]]&amp;" "&amp;Table4_1[[#This Row],[Licence]]</f>
        <v>Horizon Power EIRL2</v>
      </c>
      <c r="D1385" s="162" t="str">
        <f t="shared" si="21"/>
        <v>FY2019/20_NQR6b_Horizon Power EIRL2</v>
      </c>
      <c r="E1385" s="164">
        <f>IF(ISNUMBER(Table4_1[[#This Row],[Value]]),Table4_1[[#This Row],[Value]],IF(ISNUMBER(Table4_1[[#This Row],[$ Value]]),Table4_1[[#This Row],[$ Value]],Table4_1[[#This Row],[% Value]]))</f>
        <v>0</v>
      </c>
      <c r="G1385" s="238">
        <v>44012</v>
      </c>
      <c r="H1385">
        <v>4</v>
      </c>
      <c r="I1385" t="s">
        <v>188</v>
      </c>
      <c r="J1385" t="s">
        <v>195</v>
      </c>
      <c r="K1385" t="s">
        <v>208</v>
      </c>
      <c r="L1385" t="s">
        <v>289</v>
      </c>
      <c r="M1385" t="s">
        <v>47</v>
      </c>
      <c r="N1385" t="s">
        <v>290</v>
      </c>
      <c r="O1385" t="s">
        <v>285</v>
      </c>
      <c r="P1385"/>
      <c r="Q1385"/>
      <c r="R1385"/>
      <c r="S1385" t="s">
        <v>929</v>
      </c>
    </row>
    <row r="1386" spans="1:19" hidden="1" x14ac:dyDescent="0.2">
      <c r="A1386" s="162" t="str">
        <f>"FY"&amp;(YEAR(Table4_1[[#This Row],[Date]])-1)&amp;"/"&amp;(YEAR(Table4_1[[#This Row],[Date]])-2000)</f>
        <v>FY2020/21</v>
      </c>
      <c r="B1386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6" s="162" t="str">
        <f>Table4_1[[#This Row],[Licensee]]&amp;" "&amp;Table4_1[[#This Row],[Licence]]</f>
        <v>Horizon Power EIRL2</v>
      </c>
      <c r="D1386" s="162" t="str">
        <f t="shared" si="21"/>
        <v>FY2020/21_NQR6b_Horizon Power EIRL2</v>
      </c>
      <c r="E1386" s="164">
        <f>IF(ISNUMBER(Table4_1[[#This Row],[Value]]),Table4_1[[#This Row],[Value]],IF(ISNUMBER(Table4_1[[#This Row],[$ Value]]),Table4_1[[#This Row],[$ Value]],Table4_1[[#This Row],[% Value]]))</f>
        <v>0</v>
      </c>
      <c r="G1386" s="238">
        <v>44377</v>
      </c>
      <c r="H1386">
        <v>4</v>
      </c>
      <c r="I1386" t="s">
        <v>188</v>
      </c>
      <c r="J1386" t="s">
        <v>195</v>
      </c>
      <c r="K1386" t="s">
        <v>208</v>
      </c>
      <c r="L1386" t="s">
        <v>289</v>
      </c>
      <c r="M1386" t="s">
        <v>47</v>
      </c>
      <c r="N1386" t="s">
        <v>290</v>
      </c>
      <c r="O1386" t="s">
        <v>285</v>
      </c>
      <c r="P1386"/>
      <c r="Q1386"/>
      <c r="R1386"/>
      <c r="S1386" t="s">
        <v>929</v>
      </c>
    </row>
    <row r="1387" spans="1:19" hidden="1" x14ac:dyDescent="0.2">
      <c r="A1387" s="162" t="str">
        <f>"FY"&amp;(YEAR(Table4_1[[#This Row],[Date]])-1)&amp;"/"&amp;(YEAR(Table4_1[[#This Row],[Date]])-2000)</f>
        <v>FY2021/22</v>
      </c>
      <c r="B1387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7" s="162" t="str">
        <f>Table4_1[[#This Row],[Licensee]]&amp;" "&amp;Table4_1[[#This Row],[Licence]]</f>
        <v>Horizon Power EIRL2</v>
      </c>
      <c r="D1387" s="162" t="str">
        <f t="shared" si="21"/>
        <v>FY2021/22_NQR6b_Horizon Power EIRL2</v>
      </c>
      <c r="E1387" s="164">
        <f>IF(ISNUMBER(Table4_1[[#This Row],[Value]]),Table4_1[[#This Row],[Value]],IF(ISNUMBER(Table4_1[[#This Row],[$ Value]]),Table4_1[[#This Row],[$ Value]],Table4_1[[#This Row],[% Value]]))</f>
        <v>0</v>
      </c>
      <c r="G1387" s="238">
        <v>44742</v>
      </c>
      <c r="H1387">
        <v>4</v>
      </c>
      <c r="I1387" t="s">
        <v>188</v>
      </c>
      <c r="J1387" t="s">
        <v>195</v>
      </c>
      <c r="K1387" t="s">
        <v>208</v>
      </c>
      <c r="L1387" t="s">
        <v>289</v>
      </c>
      <c r="M1387" t="s">
        <v>47</v>
      </c>
      <c r="N1387" t="s">
        <v>290</v>
      </c>
      <c r="O1387" t="s">
        <v>285</v>
      </c>
      <c r="P1387"/>
      <c r="Q1387"/>
      <c r="R1387"/>
      <c r="S1387" t="s">
        <v>929</v>
      </c>
    </row>
    <row r="1388" spans="1:19" hidden="1" x14ac:dyDescent="0.2">
      <c r="A1388" s="162" t="str">
        <f>"FY"&amp;(YEAR(Table4_1[[#This Row],[Date]])-1)&amp;"/"&amp;(YEAR(Table4_1[[#This Row],[Date]])-2000)</f>
        <v>FY2022/23</v>
      </c>
      <c r="B1388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8" s="162" t="str">
        <f>Table4_1[[#This Row],[Licensee]]&amp;" "&amp;Table4_1[[#This Row],[Licence]]</f>
        <v>Horizon Power EIRL2</v>
      </c>
      <c r="D1388" s="162" t="str">
        <f t="shared" si="21"/>
        <v>FY2022/23_NQR6b_Horizon Power EIRL2</v>
      </c>
      <c r="E1388" s="164">
        <f>IF(ISNUMBER(Table4_1[[#This Row],[Value]]),Table4_1[[#This Row],[Value]],IF(ISNUMBER(Table4_1[[#This Row],[$ Value]]),Table4_1[[#This Row],[$ Value]],Table4_1[[#This Row],[% Value]]))</f>
        <v>0</v>
      </c>
      <c r="G1388" s="238">
        <v>45107</v>
      </c>
      <c r="H1388">
        <v>4</v>
      </c>
      <c r="I1388" t="s">
        <v>188</v>
      </c>
      <c r="J1388" t="s">
        <v>195</v>
      </c>
      <c r="K1388" t="s">
        <v>208</v>
      </c>
      <c r="L1388" t="s">
        <v>289</v>
      </c>
      <c r="M1388" t="s">
        <v>47</v>
      </c>
      <c r="N1388" t="s">
        <v>290</v>
      </c>
      <c r="O1388" t="s">
        <v>285</v>
      </c>
      <c r="P1388"/>
      <c r="Q1388"/>
      <c r="R1388"/>
      <c r="S1388" t="s">
        <v>929</v>
      </c>
    </row>
    <row r="1389" spans="1:19" hidden="1" x14ac:dyDescent="0.2">
      <c r="A1389" s="162" t="str">
        <f>"FY"&amp;(YEAR(Table4_1[[#This Row],[Date]])-1)&amp;"/"&amp;(YEAR(Table4_1[[#This Row],[Date]])-2000)</f>
        <v>FY2023/24</v>
      </c>
      <c r="B1389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89" s="162" t="str">
        <f>Table4_1[[#This Row],[Licensee]]&amp;" "&amp;Table4_1[[#This Row],[Licence]]</f>
        <v>Horizon Power EIRL2</v>
      </c>
      <c r="D1389" s="162" t="str">
        <f t="shared" si="21"/>
        <v>FY2023/24_NQR6b_Horizon Power EIRL2</v>
      </c>
      <c r="E1389" s="164">
        <f>IF(ISNUMBER(Table4_1[[#This Row],[Value]]),Table4_1[[#This Row],[Value]],IF(ISNUMBER(Table4_1[[#This Row],[$ Value]]),Table4_1[[#This Row],[$ Value]],Table4_1[[#This Row],[% Value]]))</f>
        <v>0</v>
      </c>
      <c r="G1389" s="238">
        <v>45473</v>
      </c>
      <c r="H1389">
        <v>4</v>
      </c>
      <c r="I1389" t="s">
        <v>188</v>
      </c>
      <c r="J1389" t="s">
        <v>195</v>
      </c>
      <c r="K1389" t="s">
        <v>208</v>
      </c>
      <c r="L1389" t="s">
        <v>289</v>
      </c>
      <c r="M1389" t="s">
        <v>47</v>
      </c>
      <c r="N1389" t="s">
        <v>290</v>
      </c>
      <c r="O1389" t="s">
        <v>93</v>
      </c>
      <c r="P1389"/>
      <c r="Q1389"/>
      <c r="R1389"/>
      <c r="S1389" t="s">
        <v>929</v>
      </c>
    </row>
    <row r="1390" spans="1:19" x14ac:dyDescent="0.2">
      <c r="A1390" s="162" t="str">
        <f>"FY"&amp;(YEAR(Table4_1[[#This Row],[Date]])-1)&amp;"/"&amp;(YEAR(Table4_1[[#This Row],[Date]])-2000)</f>
        <v>FY2024/25</v>
      </c>
      <c r="B1390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1390" s="162" t="str">
        <f>Table4_1[[#This Row],[Licensee]]&amp;" "&amp;Table4_1[[#This Row],[Licence]]</f>
        <v>Horizon Power EIRL2</v>
      </c>
      <c r="D1390" s="162" t="str">
        <f t="shared" si="21"/>
        <v>FY2024/25_NQR6b_Horizon Power EIRL2</v>
      </c>
      <c r="E1390" s="164">
        <f>IF(ISNUMBER(Table4_1[[#This Row],[Value]]),Table4_1[[#This Row],[Value]],IF(ISNUMBER(Table4_1[[#This Row],[$ Value]]),Table4_1[[#This Row],[$ Value]],Table4_1[[#This Row],[% Value]]))</f>
        <v>0</v>
      </c>
      <c r="G1390" s="238">
        <v>45838</v>
      </c>
      <c r="H1390">
        <v>4</v>
      </c>
      <c r="I1390" t="s">
        <v>188</v>
      </c>
      <c r="J1390" t="s">
        <v>195</v>
      </c>
      <c r="K1390" t="s">
        <v>208</v>
      </c>
      <c r="L1390" t="s">
        <v>289</v>
      </c>
      <c r="M1390" t="s">
        <v>47</v>
      </c>
      <c r="N1390" t="s">
        <v>290</v>
      </c>
      <c r="O1390" t="s">
        <v>93</v>
      </c>
      <c r="P1390"/>
      <c r="Q1390"/>
      <c r="R1390"/>
      <c r="S1390" t="s">
        <v>929</v>
      </c>
    </row>
    <row r="1391" spans="1:19" hidden="1" x14ac:dyDescent="0.2">
      <c r="A1391" s="162" t="str">
        <f>"FY"&amp;(YEAR(Table4_1[[#This Row],[Date]])-1)&amp;"/"&amp;(YEAR(Table4_1[[#This Row],[Date]])-2000)</f>
        <v>FY2013/14</v>
      </c>
      <c r="B1391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1" s="162" t="str">
        <f>Table4_1[[#This Row],[Licensee]]&amp;" "&amp;Table4_1[[#This Row],[Licence]]</f>
        <v>Horizon Power EIRL2</v>
      </c>
      <c r="D1391" s="162" t="str">
        <f t="shared" si="21"/>
        <v>FY2013/14_NQR6c_Horizon Power EIRL2</v>
      </c>
      <c r="E1391" s="164">
        <f>IF(ISNUMBER(Table4_1[[#This Row],[Value]]),Table4_1[[#This Row],[Value]],IF(ISNUMBER(Table4_1[[#This Row],[$ Value]]),Table4_1[[#This Row],[$ Value]],Table4_1[[#This Row],[% Value]]))</f>
        <v>0</v>
      </c>
      <c r="G1391" s="238">
        <v>41820</v>
      </c>
      <c r="H1391">
        <v>4</v>
      </c>
      <c r="I1391" t="s">
        <v>188</v>
      </c>
      <c r="J1391" t="s">
        <v>195</v>
      </c>
      <c r="K1391" t="s">
        <v>208</v>
      </c>
      <c r="L1391" t="s">
        <v>289</v>
      </c>
      <c r="M1391" t="s">
        <v>48</v>
      </c>
      <c r="N1391" t="s">
        <v>290</v>
      </c>
      <c r="O1391" t="s">
        <v>285</v>
      </c>
      <c r="P1391"/>
      <c r="Q1391"/>
      <c r="R1391"/>
      <c r="S1391" t="s">
        <v>929</v>
      </c>
    </row>
    <row r="1392" spans="1:19" hidden="1" x14ac:dyDescent="0.2">
      <c r="A1392" s="162" t="str">
        <f>"FY"&amp;(YEAR(Table4_1[[#This Row],[Date]])-1)&amp;"/"&amp;(YEAR(Table4_1[[#This Row],[Date]])-2000)</f>
        <v>FY2014/15</v>
      </c>
      <c r="B1392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2" s="162" t="str">
        <f>Table4_1[[#This Row],[Licensee]]&amp;" "&amp;Table4_1[[#This Row],[Licence]]</f>
        <v>Horizon Power EIRL2</v>
      </c>
      <c r="D1392" s="162" t="str">
        <f t="shared" si="21"/>
        <v>FY2014/15_NQR6c_Horizon Power EIRL2</v>
      </c>
      <c r="E1392" s="164">
        <f>IF(ISNUMBER(Table4_1[[#This Row],[Value]]),Table4_1[[#This Row],[Value]],IF(ISNUMBER(Table4_1[[#This Row],[$ Value]]),Table4_1[[#This Row],[$ Value]],Table4_1[[#This Row],[% Value]]))</f>
        <v>0</v>
      </c>
      <c r="G1392" s="238">
        <v>42185</v>
      </c>
      <c r="H1392">
        <v>4</v>
      </c>
      <c r="I1392" t="s">
        <v>188</v>
      </c>
      <c r="J1392" t="s">
        <v>195</v>
      </c>
      <c r="K1392" t="s">
        <v>208</v>
      </c>
      <c r="L1392" t="s">
        <v>289</v>
      </c>
      <c r="M1392" t="s">
        <v>48</v>
      </c>
      <c r="N1392" t="s">
        <v>290</v>
      </c>
      <c r="O1392" t="s">
        <v>285</v>
      </c>
      <c r="P1392"/>
      <c r="Q1392"/>
      <c r="R1392"/>
      <c r="S1392" t="s">
        <v>929</v>
      </c>
    </row>
    <row r="1393" spans="1:19" hidden="1" x14ac:dyDescent="0.2">
      <c r="A1393" s="162" t="str">
        <f>"FY"&amp;(YEAR(Table4_1[[#This Row],[Date]])-1)&amp;"/"&amp;(YEAR(Table4_1[[#This Row],[Date]])-2000)</f>
        <v>FY2015/16</v>
      </c>
      <c r="B1393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3" s="162" t="str">
        <f>Table4_1[[#This Row],[Licensee]]&amp;" "&amp;Table4_1[[#This Row],[Licence]]</f>
        <v>Horizon Power EIRL2</v>
      </c>
      <c r="D1393" s="162" t="str">
        <f t="shared" si="21"/>
        <v>FY2015/16_NQR6c_Horizon Power EIRL2</v>
      </c>
      <c r="E1393" s="164">
        <f>IF(ISNUMBER(Table4_1[[#This Row],[Value]]),Table4_1[[#This Row],[Value]],IF(ISNUMBER(Table4_1[[#This Row],[$ Value]]),Table4_1[[#This Row],[$ Value]],Table4_1[[#This Row],[% Value]]))</f>
        <v>0</v>
      </c>
      <c r="G1393" s="238">
        <v>42551</v>
      </c>
      <c r="H1393">
        <v>4</v>
      </c>
      <c r="I1393" t="s">
        <v>188</v>
      </c>
      <c r="J1393" t="s">
        <v>195</v>
      </c>
      <c r="K1393" t="s">
        <v>208</v>
      </c>
      <c r="L1393" t="s">
        <v>289</v>
      </c>
      <c r="M1393" t="s">
        <v>48</v>
      </c>
      <c r="N1393" t="s">
        <v>290</v>
      </c>
      <c r="O1393" t="s">
        <v>285</v>
      </c>
      <c r="P1393"/>
      <c r="Q1393"/>
      <c r="R1393"/>
      <c r="S1393" t="s">
        <v>929</v>
      </c>
    </row>
    <row r="1394" spans="1:19" hidden="1" x14ac:dyDescent="0.2">
      <c r="A1394" s="162" t="str">
        <f>"FY"&amp;(YEAR(Table4_1[[#This Row],[Date]])-1)&amp;"/"&amp;(YEAR(Table4_1[[#This Row],[Date]])-2000)</f>
        <v>FY2016/17</v>
      </c>
      <c r="B1394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4" s="162" t="str">
        <f>Table4_1[[#This Row],[Licensee]]&amp;" "&amp;Table4_1[[#This Row],[Licence]]</f>
        <v>Horizon Power EIRL2</v>
      </c>
      <c r="D1394" s="162" t="str">
        <f t="shared" si="21"/>
        <v>FY2016/17_NQR6c_Horizon Power EIRL2</v>
      </c>
      <c r="E1394" s="164">
        <f>IF(ISNUMBER(Table4_1[[#This Row],[Value]]),Table4_1[[#This Row],[Value]],IF(ISNUMBER(Table4_1[[#This Row],[$ Value]]),Table4_1[[#This Row],[$ Value]],Table4_1[[#This Row],[% Value]]))</f>
        <v>0</v>
      </c>
      <c r="G1394" s="238">
        <v>42916</v>
      </c>
      <c r="H1394">
        <v>4</v>
      </c>
      <c r="I1394" t="s">
        <v>188</v>
      </c>
      <c r="J1394" t="s">
        <v>195</v>
      </c>
      <c r="K1394" t="s">
        <v>208</v>
      </c>
      <c r="L1394" t="s">
        <v>289</v>
      </c>
      <c r="M1394" t="s">
        <v>48</v>
      </c>
      <c r="N1394" t="s">
        <v>290</v>
      </c>
      <c r="O1394" t="s">
        <v>285</v>
      </c>
      <c r="P1394"/>
      <c r="Q1394"/>
      <c r="R1394"/>
      <c r="S1394" t="s">
        <v>929</v>
      </c>
    </row>
    <row r="1395" spans="1:19" hidden="1" x14ac:dyDescent="0.2">
      <c r="A1395" s="162" t="str">
        <f>"FY"&amp;(YEAR(Table4_1[[#This Row],[Date]])-1)&amp;"/"&amp;(YEAR(Table4_1[[#This Row],[Date]])-2000)</f>
        <v>FY2017/18</v>
      </c>
      <c r="B1395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5" s="162" t="str">
        <f>Table4_1[[#This Row],[Licensee]]&amp;" "&amp;Table4_1[[#This Row],[Licence]]</f>
        <v>Horizon Power EIRL2</v>
      </c>
      <c r="D1395" s="162" t="str">
        <f t="shared" si="21"/>
        <v>FY2017/18_NQR6c_Horizon Power EIRL2</v>
      </c>
      <c r="E1395" s="164">
        <f>IF(ISNUMBER(Table4_1[[#This Row],[Value]]),Table4_1[[#This Row],[Value]],IF(ISNUMBER(Table4_1[[#This Row],[$ Value]]),Table4_1[[#This Row],[$ Value]],Table4_1[[#This Row],[% Value]]))</f>
        <v>0</v>
      </c>
      <c r="G1395" s="238">
        <v>43281</v>
      </c>
      <c r="H1395">
        <v>4</v>
      </c>
      <c r="I1395" t="s">
        <v>188</v>
      </c>
      <c r="J1395" t="s">
        <v>195</v>
      </c>
      <c r="K1395" t="s">
        <v>208</v>
      </c>
      <c r="L1395" t="s">
        <v>289</v>
      </c>
      <c r="M1395" t="s">
        <v>48</v>
      </c>
      <c r="N1395" t="s">
        <v>290</v>
      </c>
      <c r="O1395" t="s">
        <v>285</v>
      </c>
      <c r="P1395"/>
      <c r="Q1395"/>
      <c r="R1395"/>
      <c r="S1395" t="s">
        <v>929</v>
      </c>
    </row>
    <row r="1396" spans="1:19" hidden="1" x14ac:dyDescent="0.2">
      <c r="A1396" s="162" t="str">
        <f>"FY"&amp;(YEAR(Table4_1[[#This Row],[Date]])-1)&amp;"/"&amp;(YEAR(Table4_1[[#This Row],[Date]])-2000)</f>
        <v>FY2018/19</v>
      </c>
      <c r="B1396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6" s="162" t="str">
        <f>Table4_1[[#This Row],[Licensee]]&amp;" "&amp;Table4_1[[#This Row],[Licence]]</f>
        <v>Horizon Power EIRL2</v>
      </c>
      <c r="D1396" s="162" t="str">
        <f t="shared" si="21"/>
        <v>FY2018/19_NQR6c_Horizon Power EIRL2</v>
      </c>
      <c r="E1396" s="164">
        <f>IF(ISNUMBER(Table4_1[[#This Row],[Value]]),Table4_1[[#This Row],[Value]],IF(ISNUMBER(Table4_1[[#This Row],[$ Value]]),Table4_1[[#This Row],[$ Value]],Table4_1[[#This Row],[% Value]]))</f>
        <v>0</v>
      </c>
      <c r="G1396" s="238">
        <v>43646</v>
      </c>
      <c r="H1396">
        <v>4</v>
      </c>
      <c r="I1396" t="s">
        <v>188</v>
      </c>
      <c r="J1396" t="s">
        <v>195</v>
      </c>
      <c r="K1396" t="s">
        <v>208</v>
      </c>
      <c r="L1396" t="s">
        <v>289</v>
      </c>
      <c r="M1396" t="s">
        <v>48</v>
      </c>
      <c r="N1396" t="s">
        <v>290</v>
      </c>
      <c r="O1396" t="s">
        <v>285</v>
      </c>
      <c r="P1396"/>
      <c r="Q1396"/>
      <c r="R1396"/>
      <c r="S1396" t="s">
        <v>929</v>
      </c>
    </row>
    <row r="1397" spans="1:19" hidden="1" x14ac:dyDescent="0.2">
      <c r="A1397" s="162" t="str">
        <f>"FY"&amp;(YEAR(Table4_1[[#This Row],[Date]])-1)&amp;"/"&amp;(YEAR(Table4_1[[#This Row],[Date]])-2000)</f>
        <v>FY2019/20</v>
      </c>
      <c r="B1397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7" s="162" t="str">
        <f>Table4_1[[#This Row],[Licensee]]&amp;" "&amp;Table4_1[[#This Row],[Licence]]</f>
        <v>Horizon Power EIRL2</v>
      </c>
      <c r="D1397" s="162" t="str">
        <f t="shared" si="21"/>
        <v>FY2019/20_NQR6c_Horizon Power EIRL2</v>
      </c>
      <c r="E1397" s="164">
        <f>IF(ISNUMBER(Table4_1[[#This Row],[Value]]),Table4_1[[#This Row],[Value]],IF(ISNUMBER(Table4_1[[#This Row],[$ Value]]),Table4_1[[#This Row],[$ Value]],Table4_1[[#This Row],[% Value]]))</f>
        <v>0</v>
      </c>
      <c r="G1397" s="238">
        <v>44012</v>
      </c>
      <c r="H1397">
        <v>4</v>
      </c>
      <c r="I1397" t="s">
        <v>188</v>
      </c>
      <c r="J1397" t="s">
        <v>195</v>
      </c>
      <c r="K1397" t="s">
        <v>208</v>
      </c>
      <c r="L1397" t="s">
        <v>289</v>
      </c>
      <c r="M1397" t="s">
        <v>48</v>
      </c>
      <c r="N1397" t="s">
        <v>290</v>
      </c>
      <c r="O1397" t="s">
        <v>285</v>
      </c>
      <c r="P1397"/>
      <c r="Q1397"/>
      <c r="R1397"/>
      <c r="S1397" t="s">
        <v>929</v>
      </c>
    </row>
    <row r="1398" spans="1:19" hidden="1" x14ac:dyDescent="0.2">
      <c r="A1398" s="162" t="str">
        <f>"FY"&amp;(YEAR(Table4_1[[#This Row],[Date]])-1)&amp;"/"&amp;(YEAR(Table4_1[[#This Row],[Date]])-2000)</f>
        <v>FY2020/21</v>
      </c>
      <c r="B1398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8" s="162" t="str">
        <f>Table4_1[[#This Row],[Licensee]]&amp;" "&amp;Table4_1[[#This Row],[Licence]]</f>
        <v>Horizon Power EIRL2</v>
      </c>
      <c r="D1398" s="162" t="str">
        <f t="shared" si="21"/>
        <v>FY2020/21_NQR6c_Horizon Power EIRL2</v>
      </c>
      <c r="E1398" s="164">
        <f>IF(ISNUMBER(Table4_1[[#This Row],[Value]]),Table4_1[[#This Row],[Value]],IF(ISNUMBER(Table4_1[[#This Row],[$ Value]]),Table4_1[[#This Row],[$ Value]],Table4_1[[#This Row],[% Value]]))</f>
        <v>0</v>
      </c>
      <c r="G1398" s="238">
        <v>44377</v>
      </c>
      <c r="H1398">
        <v>4</v>
      </c>
      <c r="I1398" t="s">
        <v>188</v>
      </c>
      <c r="J1398" t="s">
        <v>195</v>
      </c>
      <c r="K1398" t="s">
        <v>208</v>
      </c>
      <c r="L1398" t="s">
        <v>289</v>
      </c>
      <c r="M1398" t="s">
        <v>48</v>
      </c>
      <c r="N1398" t="s">
        <v>290</v>
      </c>
      <c r="O1398" t="s">
        <v>285</v>
      </c>
      <c r="P1398"/>
      <c r="Q1398"/>
      <c r="R1398"/>
      <c r="S1398" t="s">
        <v>929</v>
      </c>
    </row>
    <row r="1399" spans="1:19" hidden="1" x14ac:dyDescent="0.2">
      <c r="A1399" s="162" t="str">
        <f>"FY"&amp;(YEAR(Table4_1[[#This Row],[Date]])-1)&amp;"/"&amp;(YEAR(Table4_1[[#This Row],[Date]])-2000)</f>
        <v>FY2021/22</v>
      </c>
      <c r="B1399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399" s="162" t="str">
        <f>Table4_1[[#This Row],[Licensee]]&amp;" "&amp;Table4_1[[#This Row],[Licence]]</f>
        <v>Horizon Power EIRL2</v>
      </c>
      <c r="D1399" s="162" t="str">
        <f t="shared" si="21"/>
        <v>FY2021/22_NQR6c_Horizon Power EIRL2</v>
      </c>
      <c r="E1399" s="164">
        <f>IF(ISNUMBER(Table4_1[[#This Row],[Value]]),Table4_1[[#This Row],[Value]],IF(ISNUMBER(Table4_1[[#This Row],[$ Value]]),Table4_1[[#This Row],[$ Value]],Table4_1[[#This Row],[% Value]]))</f>
        <v>0</v>
      </c>
      <c r="G1399" s="238">
        <v>44742</v>
      </c>
      <c r="H1399">
        <v>4</v>
      </c>
      <c r="I1399" t="s">
        <v>188</v>
      </c>
      <c r="J1399" t="s">
        <v>195</v>
      </c>
      <c r="K1399" t="s">
        <v>208</v>
      </c>
      <c r="L1399" t="s">
        <v>289</v>
      </c>
      <c r="M1399" t="s">
        <v>48</v>
      </c>
      <c r="N1399" t="s">
        <v>290</v>
      </c>
      <c r="O1399" t="s">
        <v>285</v>
      </c>
      <c r="P1399"/>
      <c r="Q1399"/>
      <c r="R1399"/>
      <c r="S1399" t="s">
        <v>929</v>
      </c>
    </row>
    <row r="1400" spans="1:19" hidden="1" x14ac:dyDescent="0.2">
      <c r="A1400" s="162" t="str">
        <f>"FY"&amp;(YEAR(Table4_1[[#This Row],[Date]])-1)&amp;"/"&amp;(YEAR(Table4_1[[#This Row],[Date]])-2000)</f>
        <v>FY2022/23</v>
      </c>
      <c r="B1400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400" s="162" t="str">
        <f>Table4_1[[#This Row],[Licensee]]&amp;" "&amp;Table4_1[[#This Row],[Licence]]</f>
        <v>Horizon Power EIRL2</v>
      </c>
      <c r="D1400" s="162" t="str">
        <f t="shared" si="21"/>
        <v>FY2022/23_NQR6c_Horizon Power EIRL2</v>
      </c>
      <c r="E1400" s="164">
        <f>IF(ISNUMBER(Table4_1[[#This Row],[Value]]),Table4_1[[#This Row],[Value]],IF(ISNUMBER(Table4_1[[#This Row],[$ Value]]),Table4_1[[#This Row],[$ Value]],Table4_1[[#This Row],[% Value]]))</f>
        <v>0</v>
      </c>
      <c r="G1400" s="238">
        <v>45107</v>
      </c>
      <c r="H1400">
        <v>4</v>
      </c>
      <c r="I1400" t="s">
        <v>188</v>
      </c>
      <c r="J1400" t="s">
        <v>195</v>
      </c>
      <c r="K1400" t="s">
        <v>208</v>
      </c>
      <c r="L1400" t="s">
        <v>289</v>
      </c>
      <c r="M1400" t="s">
        <v>48</v>
      </c>
      <c r="N1400" t="s">
        <v>290</v>
      </c>
      <c r="O1400" t="s">
        <v>285</v>
      </c>
      <c r="P1400"/>
      <c r="Q1400"/>
      <c r="R1400"/>
      <c r="S1400" t="s">
        <v>929</v>
      </c>
    </row>
    <row r="1401" spans="1:19" hidden="1" x14ac:dyDescent="0.2">
      <c r="A1401" s="162" t="str">
        <f>"FY"&amp;(YEAR(Table4_1[[#This Row],[Date]])-1)&amp;"/"&amp;(YEAR(Table4_1[[#This Row],[Date]])-2000)</f>
        <v>FY2023/24</v>
      </c>
      <c r="B1401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401" s="162" t="str">
        <f>Table4_1[[#This Row],[Licensee]]&amp;" "&amp;Table4_1[[#This Row],[Licence]]</f>
        <v>Horizon Power EIRL2</v>
      </c>
      <c r="D1401" s="162" t="str">
        <f t="shared" si="21"/>
        <v>FY2023/24_NQR6c_Horizon Power EIRL2</v>
      </c>
      <c r="E1401" s="164">
        <f>IF(ISNUMBER(Table4_1[[#This Row],[Value]]),Table4_1[[#This Row],[Value]],IF(ISNUMBER(Table4_1[[#This Row],[$ Value]]),Table4_1[[#This Row],[$ Value]],Table4_1[[#This Row],[% Value]]))</f>
        <v>0</v>
      </c>
      <c r="G1401" s="238">
        <v>45473</v>
      </c>
      <c r="H1401">
        <v>4</v>
      </c>
      <c r="I1401" t="s">
        <v>188</v>
      </c>
      <c r="J1401" t="s">
        <v>195</v>
      </c>
      <c r="K1401" t="s">
        <v>208</v>
      </c>
      <c r="L1401" t="s">
        <v>289</v>
      </c>
      <c r="M1401" t="s">
        <v>48</v>
      </c>
      <c r="N1401" t="s">
        <v>290</v>
      </c>
      <c r="O1401" t="s">
        <v>93</v>
      </c>
      <c r="P1401"/>
      <c r="Q1401"/>
      <c r="R1401"/>
      <c r="S1401" t="s">
        <v>929</v>
      </c>
    </row>
    <row r="1402" spans="1:19" x14ac:dyDescent="0.2">
      <c r="A1402" s="162" t="str">
        <f>"FY"&amp;(YEAR(Table4_1[[#This Row],[Date]])-1)&amp;"/"&amp;(YEAR(Table4_1[[#This Row],[Date]])-2000)</f>
        <v>FY2024/25</v>
      </c>
      <c r="B1402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1402" s="162" t="str">
        <f>Table4_1[[#This Row],[Licensee]]&amp;" "&amp;Table4_1[[#This Row],[Licence]]</f>
        <v>Horizon Power EIRL2</v>
      </c>
      <c r="D1402" s="162" t="str">
        <f t="shared" si="21"/>
        <v>FY2024/25_NQR6c_Horizon Power EIRL2</v>
      </c>
      <c r="E1402" s="164">
        <f>IF(ISNUMBER(Table4_1[[#This Row],[Value]]),Table4_1[[#This Row],[Value]],IF(ISNUMBER(Table4_1[[#This Row],[$ Value]]),Table4_1[[#This Row],[$ Value]],Table4_1[[#This Row],[% Value]]))</f>
        <v>0</v>
      </c>
      <c r="G1402" s="238">
        <v>45838</v>
      </c>
      <c r="H1402">
        <v>4</v>
      </c>
      <c r="I1402" t="s">
        <v>188</v>
      </c>
      <c r="J1402" t="s">
        <v>195</v>
      </c>
      <c r="K1402" t="s">
        <v>208</v>
      </c>
      <c r="L1402" t="s">
        <v>289</v>
      </c>
      <c r="M1402" t="s">
        <v>48</v>
      </c>
      <c r="N1402" t="s">
        <v>290</v>
      </c>
      <c r="O1402" t="s">
        <v>93</v>
      </c>
      <c r="P1402"/>
      <c r="Q1402"/>
      <c r="R1402"/>
      <c r="S1402" t="s">
        <v>929</v>
      </c>
    </row>
    <row r="1403" spans="1:19" hidden="1" x14ac:dyDescent="0.2">
      <c r="A1403" s="162" t="str">
        <f>"FY"&amp;(YEAR(Table4_1[[#This Row],[Date]])-1)&amp;"/"&amp;(YEAR(Table4_1[[#This Row],[Date]])-2000)</f>
        <v>FY2013/14</v>
      </c>
      <c r="B1403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3" s="162" t="str">
        <f>Table4_1[[#This Row],[Licensee]]&amp;" "&amp;Table4_1[[#This Row],[Licence]]</f>
        <v>Horizon Power EIRL2</v>
      </c>
      <c r="D1403" s="162" t="str">
        <f t="shared" si="21"/>
        <v>FY2013/14_NQR6d_Horizon Power EIRL2</v>
      </c>
      <c r="E1403" s="164">
        <f>IF(ISNUMBER(Table4_1[[#This Row],[Value]]),Table4_1[[#This Row],[Value]],IF(ISNUMBER(Table4_1[[#This Row],[$ Value]]),Table4_1[[#This Row],[$ Value]],Table4_1[[#This Row],[% Value]]))</f>
        <v>330.31</v>
      </c>
      <c r="G1403" s="238">
        <v>41820</v>
      </c>
      <c r="H1403">
        <v>4</v>
      </c>
      <c r="I1403" t="s">
        <v>188</v>
      </c>
      <c r="J1403" t="s">
        <v>195</v>
      </c>
      <c r="K1403" t="s">
        <v>208</v>
      </c>
      <c r="L1403" t="s">
        <v>289</v>
      </c>
      <c r="M1403" t="s">
        <v>510</v>
      </c>
      <c r="N1403" t="s">
        <v>290</v>
      </c>
      <c r="O1403" t="s">
        <v>285</v>
      </c>
      <c r="P1403">
        <v>330.31</v>
      </c>
      <c r="Q1403"/>
      <c r="R1403"/>
      <c r="S1403" t="s">
        <v>929</v>
      </c>
    </row>
    <row r="1404" spans="1:19" hidden="1" x14ac:dyDescent="0.2">
      <c r="A1404" s="162" t="str">
        <f>"FY"&amp;(YEAR(Table4_1[[#This Row],[Date]])-1)&amp;"/"&amp;(YEAR(Table4_1[[#This Row],[Date]])-2000)</f>
        <v>FY2014/15</v>
      </c>
      <c r="B1404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4" s="162" t="str">
        <f>Table4_1[[#This Row],[Licensee]]&amp;" "&amp;Table4_1[[#This Row],[Licence]]</f>
        <v>Horizon Power EIRL2</v>
      </c>
      <c r="D1404" s="162" t="str">
        <f t="shared" si="21"/>
        <v>FY2014/15_NQR6d_Horizon Power EIRL2</v>
      </c>
      <c r="E1404" s="164">
        <f>IF(ISNUMBER(Table4_1[[#This Row],[Value]]),Table4_1[[#This Row],[Value]],IF(ISNUMBER(Table4_1[[#This Row],[$ Value]]),Table4_1[[#This Row],[$ Value]],Table4_1[[#This Row],[% Value]]))</f>
        <v>373</v>
      </c>
      <c r="G1404" s="238">
        <v>42185</v>
      </c>
      <c r="H1404">
        <v>4</v>
      </c>
      <c r="I1404" t="s">
        <v>188</v>
      </c>
      <c r="J1404" t="s">
        <v>195</v>
      </c>
      <c r="K1404" t="s">
        <v>208</v>
      </c>
      <c r="L1404" t="s">
        <v>289</v>
      </c>
      <c r="M1404" t="s">
        <v>510</v>
      </c>
      <c r="N1404" t="s">
        <v>290</v>
      </c>
      <c r="O1404" t="s">
        <v>285</v>
      </c>
      <c r="P1404">
        <v>373</v>
      </c>
      <c r="Q1404"/>
      <c r="R1404"/>
      <c r="S1404" t="s">
        <v>929</v>
      </c>
    </row>
    <row r="1405" spans="1:19" hidden="1" x14ac:dyDescent="0.2">
      <c r="A1405" s="162" t="str">
        <f>"FY"&amp;(YEAR(Table4_1[[#This Row],[Date]])-1)&amp;"/"&amp;(YEAR(Table4_1[[#This Row],[Date]])-2000)</f>
        <v>FY2015/16</v>
      </c>
      <c r="B1405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5" s="162" t="str">
        <f>Table4_1[[#This Row],[Licensee]]&amp;" "&amp;Table4_1[[#This Row],[Licence]]</f>
        <v>Horizon Power EIRL2</v>
      </c>
      <c r="D1405" s="162" t="str">
        <f t="shared" si="21"/>
        <v>FY2015/16_NQR6d_Horizon Power EIRL2</v>
      </c>
      <c r="E1405" s="164">
        <f>IF(ISNUMBER(Table4_1[[#This Row],[Value]]),Table4_1[[#This Row],[Value]],IF(ISNUMBER(Table4_1[[#This Row],[$ Value]]),Table4_1[[#This Row],[$ Value]],Table4_1[[#This Row],[% Value]]))</f>
        <v>359.37</v>
      </c>
      <c r="G1405" s="238">
        <v>42551</v>
      </c>
      <c r="H1405">
        <v>4</v>
      </c>
      <c r="I1405" t="s">
        <v>188</v>
      </c>
      <c r="J1405" t="s">
        <v>195</v>
      </c>
      <c r="K1405" t="s">
        <v>208</v>
      </c>
      <c r="L1405" t="s">
        <v>289</v>
      </c>
      <c r="M1405" t="s">
        <v>510</v>
      </c>
      <c r="N1405" t="s">
        <v>290</v>
      </c>
      <c r="O1405" t="s">
        <v>285</v>
      </c>
      <c r="P1405">
        <v>359.37</v>
      </c>
      <c r="Q1405"/>
      <c r="R1405"/>
      <c r="S1405" t="s">
        <v>929</v>
      </c>
    </row>
    <row r="1406" spans="1:19" hidden="1" x14ac:dyDescent="0.2">
      <c r="A1406" s="162" t="str">
        <f>"FY"&amp;(YEAR(Table4_1[[#This Row],[Date]])-1)&amp;"/"&amp;(YEAR(Table4_1[[#This Row],[Date]])-2000)</f>
        <v>FY2016/17</v>
      </c>
      <c r="B1406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6" s="162" t="str">
        <f>Table4_1[[#This Row],[Licensee]]&amp;" "&amp;Table4_1[[#This Row],[Licence]]</f>
        <v>Horizon Power EIRL2</v>
      </c>
      <c r="D1406" s="162" t="str">
        <f t="shared" si="21"/>
        <v>FY2016/17_NQR6d_Horizon Power EIRL2</v>
      </c>
      <c r="E1406" s="164">
        <f>IF(ISNUMBER(Table4_1[[#This Row],[Value]]),Table4_1[[#This Row],[Value]],IF(ISNUMBER(Table4_1[[#This Row],[$ Value]]),Table4_1[[#This Row],[$ Value]],Table4_1[[#This Row],[% Value]]))</f>
        <v>338.45</v>
      </c>
      <c r="G1406" s="238">
        <v>42916</v>
      </c>
      <c r="H1406">
        <v>4</v>
      </c>
      <c r="I1406" t="s">
        <v>188</v>
      </c>
      <c r="J1406" t="s">
        <v>195</v>
      </c>
      <c r="K1406" t="s">
        <v>208</v>
      </c>
      <c r="L1406" t="s">
        <v>289</v>
      </c>
      <c r="M1406" t="s">
        <v>510</v>
      </c>
      <c r="N1406" t="s">
        <v>290</v>
      </c>
      <c r="O1406" t="s">
        <v>285</v>
      </c>
      <c r="P1406">
        <v>338.45</v>
      </c>
      <c r="Q1406"/>
      <c r="R1406"/>
      <c r="S1406" t="s">
        <v>929</v>
      </c>
    </row>
    <row r="1407" spans="1:19" hidden="1" x14ac:dyDescent="0.2">
      <c r="A1407" s="162" t="str">
        <f>"FY"&amp;(YEAR(Table4_1[[#This Row],[Date]])-1)&amp;"/"&amp;(YEAR(Table4_1[[#This Row],[Date]])-2000)</f>
        <v>FY2017/18</v>
      </c>
      <c r="B1407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7" s="162" t="str">
        <f>Table4_1[[#This Row],[Licensee]]&amp;" "&amp;Table4_1[[#This Row],[Licence]]</f>
        <v>Horizon Power EIRL2</v>
      </c>
      <c r="D1407" s="162" t="str">
        <f t="shared" si="21"/>
        <v>FY2017/18_NQR6d_Horizon Power EIRL2</v>
      </c>
      <c r="E1407" s="164">
        <f>IF(ISNUMBER(Table4_1[[#This Row],[Value]]),Table4_1[[#This Row],[Value]],IF(ISNUMBER(Table4_1[[#This Row],[$ Value]]),Table4_1[[#This Row],[$ Value]],Table4_1[[#This Row],[% Value]]))</f>
        <v>292.66000000000003</v>
      </c>
      <c r="G1407" s="238">
        <v>43281</v>
      </c>
      <c r="H1407">
        <v>4</v>
      </c>
      <c r="I1407" t="s">
        <v>188</v>
      </c>
      <c r="J1407" t="s">
        <v>195</v>
      </c>
      <c r="K1407" t="s">
        <v>208</v>
      </c>
      <c r="L1407" t="s">
        <v>289</v>
      </c>
      <c r="M1407" t="s">
        <v>510</v>
      </c>
      <c r="N1407" t="s">
        <v>290</v>
      </c>
      <c r="O1407" t="s">
        <v>285</v>
      </c>
      <c r="P1407">
        <v>292.66000000000003</v>
      </c>
      <c r="Q1407"/>
      <c r="R1407"/>
      <c r="S1407" t="s">
        <v>929</v>
      </c>
    </row>
    <row r="1408" spans="1:19" hidden="1" x14ac:dyDescent="0.2">
      <c r="A1408" s="162" t="str">
        <f>"FY"&amp;(YEAR(Table4_1[[#This Row],[Date]])-1)&amp;"/"&amp;(YEAR(Table4_1[[#This Row],[Date]])-2000)</f>
        <v>FY2018/19</v>
      </c>
      <c r="B1408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8" s="162" t="str">
        <f>Table4_1[[#This Row],[Licensee]]&amp;" "&amp;Table4_1[[#This Row],[Licence]]</f>
        <v>Horizon Power EIRL2</v>
      </c>
      <c r="D1408" s="162" t="str">
        <f t="shared" si="21"/>
        <v>FY2018/19_NQR6d_Horizon Power EIRL2</v>
      </c>
      <c r="E1408" s="164">
        <f>IF(ISNUMBER(Table4_1[[#This Row],[Value]]),Table4_1[[#This Row],[Value]],IF(ISNUMBER(Table4_1[[#This Row],[$ Value]]),Table4_1[[#This Row],[$ Value]],Table4_1[[#This Row],[% Value]]))</f>
        <v>225.85</v>
      </c>
      <c r="G1408" s="238">
        <v>43646</v>
      </c>
      <c r="H1408">
        <v>4</v>
      </c>
      <c r="I1408" t="s">
        <v>188</v>
      </c>
      <c r="J1408" t="s">
        <v>195</v>
      </c>
      <c r="K1408" t="s">
        <v>208</v>
      </c>
      <c r="L1408" t="s">
        <v>289</v>
      </c>
      <c r="M1408" t="s">
        <v>510</v>
      </c>
      <c r="N1408" t="s">
        <v>290</v>
      </c>
      <c r="O1408" t="s">
        <v>285</v>
      </c>
      <c r="P1408">
        <v>225.85</v>
      </c>
      <c r="Q1408"/>
      <c r="R1408"/>
      <c r="S1408" t="s">
        <v>929</v>
      </c>
    </row>
    <row r="1409" spans="1:19" hidden="1" x14ac:dyDescent="0.2">
      <c r="A1409" s="162" t="str">
        <f>"FY"&amp;(YEAR(Table4_1[[#This Row],[Date]])-1)&amp;"/"&amp;(YEAR(Table4_1[[#This Row],[Date]])-2000)</f>
        <v>FY2019/20</v>
      </c>
      <c r="B1409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09" s="162" t="str">
        <f>Table4_1[[#This Row],[Licensee]]&amp;" "&amp;Table4_1[[#This Row],[Licence]]</f>
        <v>Horizon Power EIRL2</v>
      </c>
      <c r="D1409" s="162" t="str">
        <f t="shared" si="21"/>
        <v>FY2019/20_NQR6d_Horizon Power EIRL2</v>
      </c>
      <c r="E1409" s="164">
        <f>IF(ISNUMBER(Table4_1[[#This Row],[Value]]),Table4_1[[#This Row],[Value]],IF(ISNUMBER(Table4_1[[#This Row],[$ Value]]),Table4_1[[#This Row],[$ Value]],Table4_1[[#This Row],[% Value]]))</f>
        <v>234</v>
      </c>
      <c r="G1409" s="238">
        <v>44012</v>
      </c>
      <c r="H1409">
        <v>4</v>
      </c>
      <c r="I1409" t="s">
        <v>188</v>
      </c>
      <c r="J1409" t="s">
        <v>195</v>
      </c>
      <c r="K1409" t="s">
        <v>208</v>
      </c>
      <c r="L1409" t="s">
        <v>289</v>
      </c>
      <c r="M1409" t="s">
        <v>510</v>
      </c>
      <c r="N1409" t="s">
        <v>290</v>
      </c>
      <c r="O1409" t="s">
        <v>285</v>
      </c>
      <c r="P1409">
        <v>234</v>
      </c>
      <c r="Q1409"/>
      <c r="R1409"/>
      <c r="S1409" t="s">
        <v>929</v>
      </c>
    </row>
    <row r="1410" spans="1:19" hidden="1" x14ac:dyDescent="0.2">
      <c r="A1410" s="162" t="str">
        <f>"FY"&amp;(YEAR(Table4_1[[#This Row],[Date]])-1)&amp;"/"&amp;(YEAR(Table4_1[[#This Row],[Date]])-2000)</f>
        <v>FY2020/21</v>
      </c>
      <c r="B1410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0" s="162" t="str">
        <f>Table4_1[[#This Row],[Licensee]]&amp;" "&amp;Table4_1[[#This Row],[Licence]]</f>
        <v>Horizon Power EIRL2</v>
      </c>
      <c r="D1410" s="162" t="str">
        <f t="shared" si="21"/>
        <v>FY2020/21_NQR6d_Horizon Power EIRL2</v>
      </c>
      <c r="E1410" s="164">
        <f>IF(ISNUMBER(Table4_1[[#This Row],[Value]]),Table4_1[[#This Row],[Value]],IF(ISNUMBER(Table4_1[[#This Row],[$ Value]]),Table4_1[[#This Row],[$ Value]],Table4_1[[#This Row],[% Value]]))</f>
        <v>226</v>
      </c>
      <c r="G1410" s="238">
        <v>44377</v>
      </c>
      <c r="H1410">
        <v>4</v>
      </c>
      <c r="I1410" t="s">
        <v>188</v>
      </c>
      <c r="J1410" t="s">
        <v>195</v>
      </c>
      <c r="K1410" t="s">
        <v>208</v>
      </c>
      <c r="L1410" t="s">
        <v>289</v>
      </c>
      <c r="M1410" t="s">
        <v>510</v>
      </c>
      <c r="N1410" t="s">
        <v>290</v>
      </c>
      <c r="O1410" t="s">
        <v>285</v>
      </c>
      <c r="P1410">
        <v>226</v>
      </c>
      <c r="Q1410"/>
      <c r="R1410"/>
      <c r="S1410" t="s">
        <v>929</v>
      </c>
    </row>
    <row r="1411" spans="1:19" hidden="1" x14ac:dyDescent="0.2">
      <c r="A1411" s="162" t="str">
        <f>"FY"&amp;(YEAR(Table4_1[[#This Row],[Date]])-1)&amp;"/"&amp;(YEAR(Table4_1[[#This Row],[Date]])-2000)</f>
        <v>FY2021/22</v>
      </c>
      <c r="B1411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1" s="162" t="str">
        <f>Table4_1[[#This Row],[Licensee]]&amp;" "&amp;Table4_1[[#This Row],[Licence]]</f>
        <v>Horizon Power EIRL2</v>
      </c>
      <c r="D1411" s="162" t="str">
        <f t="shared" ref="D1411:D1474" si="22">A1411&amp;"_"&amp;B1411&amp;"_"&amp;C1411</f>
        <v>FY2021/22_NQR6d_Horizon Power EIRL2</v>
      </c>
      <c r="E1411" s="164">
        <f>IF(ISNUMBER(Table4_1[[#This Row],[Value]]),Table4_1[[#This Row],[Value]],IF(ISNUMBER(Table4_1[[#This Row],[$ Value]]),Table4_1[[#This Row],[$ Value]],Table4_1[[#This Row],[% Value]]))</f>
        <v>246</v>
      </c>
      <c r="G1411" s="238">
        <v>44742</v>
      </c>
      <c r="H1411">
        <v>4</v>
      </c>
      <c r="I1411" t="s">
        <v>188</v>
      </c>
      <c r="J1411" t="s">
        <v>195</v>
      </c>
      <c r="K1411" t="s">
        <v>208</v>
      </c>
      <c r="L1411" t="s">
        <v>289</v>
      </c>
      <c r="M1411" t="s">
        <v>510</v>
      </c>
      <c r="N1411" t="s">
        <v>290</v>
      </c>
      <c r="O1411" t="s">
        <v>285</v>
      </c>
      <c r="P1411">
        <v>246</v>
      </c>
      <c r="Q1411"/>
      <c r="R1411"/>
      <c r="S1411" t="s">
        <v>929</v>
      </c>
    </row>
    <row r="1412" spans="1:19" hidden="1" x14ac:dyDescent="0.2">
      <c r="A1412" s="162" t="str">
        <f>"FY"&amp;(YEAR(Table4_1[[#This Row],[Date]])-1)&amp;"/"&amp;(YEAR(Table4_1[[#This Row],[Date]])-2000)</f>
        <v>FY2022/23</v>
      </c>
      <c r="B1412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2" s="162" t="str">
        <f>Table4_1[[#This Row],[Licensee]]&amp;" "&amp;Table4_1[[#This Row],[Licence]]</f>
        <v>Horizon Power EIRL2</v>
      </c>
      <c r="D1412" s="162" t="str">
        <f t="shared" si="22"/>
        <v>FY2022/23_NQR6d_Horizon Power EIRL2</v>
      </c>
      <c r="E1412" s="164">
        <f>IF(ISNUMBER(Table4_1[[#This Row],[Value]]),Table4_1[[#This Row],[Value]],IF(ISNUMBER(Table4_1[[#This Row],[$ Value]]),Table4_1[[#This Row],[$ Value]],Table4_1[[#This Row],[% Value]]))</f>
        <v>258</v>
      </c>
      <c r="G1412" s="238">
        <v>45107</v>
      </c>
      <c r="H1412">
        <v>4</v>
      </c>
      <c r="I1412" t="s">
        <v>188</v>
      </c>
      <c r="J1412" t="s">
        <v>195</v>
      </c>
      <c r="K1412" t="s">
        <v>208</v>
      </c>
      <c r="L1412" t="s">
        <v>289</v>
      </c>
      <c r="M1412" t="s">
        <v>510</v>
      </c>
      <c r="N1412" t="s">
        <v>290</v>
      </c>
      <c r="O1412" t="s">
        <v>285</v>
      </c>
      <c r="P1412">
        <v>258</v>
      </c>
      <c r="Q1412"/>
      <c r="R1412"/>
      <c r="S1412" t="s">
        <v>929</v>
      </c>
    </row>
    <row r="1413" spans="1:19" hidden="1" x14ac:dyDescent="0.2">
      <c r="A1413" s="162" t="str">
        <f>"FY"&amp;(YEAR(Table4_1[[#This Row],[Date]])-1)&amp;"/"&amp;(YEAR(Table4_1[[#This Row],[Date]])-2000)</f>
        <v>FY2023/24</v>
      </c>
      <c r="B1413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3" s="162" t="str">
        <f>Table4_1[[#This Row],[Licensee]]&amp;" "&amp;Table4_1[[#This Row],[Licence]]</f>
        <v>Horizon Power EIRL2</v>
      </c>
      <c r="D1413" s="162" t="str">
        <f t="shared" si="22"/>
        <v>FY2023/24_NQR6d_Horizon Power EIRL2</v>
      </c>
      <c r="E1413" s="164">
        <f>IF(ISNUMBER(Table4_1[[#This Row],[Value]]),Table4_1[[#This Row],[Value]],IF(ISNUMBER(Table4_1[[#This Row],[$ Value]]),Table4_1[[#This Row],[$ Value]],Table4_1[[#This Row],[% Value]]))</f>
        <v>228.1</v>
      </c>
      <c r="G1413" s="238">
        <v>45473</v>
      </c>
      <c r="H1413">
        <v>4</v>
      </c>
      <c r="I1413" t="s">
        <v>188</v>
      </c>
      <c r="J1413" t="s">
        <v>195</v>
      </c>
      <c r="K1413" t="s">
        <v>208</v>
      </c>
      <c r="L1413" t="s">
        <v>289</v>
      </c>
      <c r="M1413" t="s">
        <v>510</v>
      </c>
      <c r="N1413" t="s">
        <v>290</v>
      </c>
      <c r="O1413" t="s">
        <v>93</v>
      </c>
      <c r="P1413">
        <v>228.1</v>
      </c>
      <c r="Q1413"/>
      <c r="R1413"/>
      <c r="S1413" t="s">
        <v>929</v>
      </c>
    </row>
    <row r="1414" spans="1:19" x14ac:dyDescent="0.2">
      <c r="A1414" s="162" t="str">
        <f>"FY"&amp;(YEAR(Table4_1[[#This Row],[Date]])-1)&amp;"/"&amp;(YEAR(Table4_1[[#This Row],[Date]])-2000)</f>
        <v>FY2024/25</v>
      </c>
      <c r="B1414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1414" s="162" t="str">
        <f>Table4_1[[#This Row],[Licensee]]&amp;" "&amp;Table4_1[[#This Row],[Licence]]</f>
        <v>Horizon Power EIRL2</v>
      </c>
      <c r="D1414" s="162" t="str">
        <f t="shared" si="22"/>
        <v>FY2024/25_NQR6d_Horizon Power EIRL2</v>
      </c>
      <c r="E1414" s="164">
        <f>IF(ISNUMBER(Table4_1[[#This Row],[Value]]),Table4_1[[#This Row],[Value]],IF(ISNUMBER(Table4_1[[#This Row],[$ Value]]),Table4_1[[#This Row],[$ Value]],Table4_1[[#This Row],[% Value]]))</f>
        <v>223.16094190000001</v>
      </c>
      <c r="G1414" s="238">
        <v>45838</v>
      </c>
      <c r="H1414">
        <v>4</v>
      </c>
      <c r="I1414" t="s">
        <v>188</v>
      </c>
      <c r="J1414" t="s">
        <v>195</v>
      </c>
      <c r="K1414" t="s">
        <v>208</v>
      </c>
      <c r="L1414" t="s">
        <v>289</v>
      </c>
      <c r="M1414" t="s">
        <v>510</v>
      </c>
      <c r="N1414" t="s">
        <v>290</v>
      </c>
      <c r="O1414" t="s">
        <v>93</v>
      </c>
      <c r="P1414">
        <v>223.16094190000001</v>
      </c>
      <c r="Q1414"/>
      <c r="R1414"/>
      <c r="S1414" t="s">
        <v>929</v>
      </c>
    </row>
    <row r="1415" spans="1:19" hidden="1" x14ac:dyDescent="0.2">
      <c r="A1415" s="162" t="str">
        <f>"FY"&amp;(YEAR(Table4_1[[#This Row],[Date]])-1)&amp;"/"&amp;(YEAR(Table4_1[[#This Row],[Date]])-2000)</f>
        <v>FY2013/14</v>
      </c>
      <c r="B1415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5" s="162" t="str">
        <f>Table4_1[[#This Row],[Licensee]]&amp;" "&amp;Table4_1[[#This Row],[Licence]]</f>
        <v>Horizon Power EIRL2</v>
      </c>
      <c r="D1415" s="162" t="str">
        <f t="shared" si="22"/>
        <v>FY2013/14_NQR7_Horizon Power EIRL2</v>
      </c>
      <c r="E1415" s="164">
        <f>IF(ISNUMBER(Table4_1[[#This Row],[Value]]),Table4_1[[#This Row],[Value]],IF(ISNUMBER(Table4_1[[#This Row],[$ Value]]),Table4_1[[#This Row],[$ Value]],Table4_1[[#This Row],[% Value]]))</f>
        <v>31</v>
      </c>
      <c r="G1415" s="238">
        <v>41820</v>
      </c>
      <c r="H1415">
        <v>4</v>
      </c>
      <c r="I1415" t="s">
        <v>188</v>
      </c>
      <c r="J1415" t="s">
        <v>195</v>
      </c>
      <c r="K1415" t="s">
        <v>192</v>
      </c>
      <c r="L1415" t="s">
        <v>271</v>
      </c>
      <c r="M1415" t="s">
        <v>230</v>
      </c>
      <c r="N1415" t="s">
        <v>399</v>
      </c>
      <c r="O1415" t="s">
        <v>191</v>
      </c>
      <c r="P1415">
        <v>31</v>
      </c>
      <c r="Q1415"/>
      <c r="R1415"/>
      <c r="S1415" t="s">
        <v>929</v>
      </c>
    </row>
    <row r="1416" spans="1:19" hidden="1" x14ac:dyDescent="0.2">
      <c r="A1416" s="162" t="str">
        <f>"FY"&amp;(YEAR(Table4_1[[#This Row],[Date]])-1)&amp;"/"&amp;(YEAR(Table4_1[[#This Row],[Date]])-2000)</f>
        <v>FY2014/15</v>
      </c>
      <c r="B1416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6" s="162" t="str">
        <f>Table4_1[[#This Row],[Licensee]]&amp;" "&amp;Table4_1[[#This Row],[Licence]]</f>
        <v>Horizon Power EIRL2</v>
      </c>
      <c r="D1416" s="162" t="str">
        <f t="shared" si="22"/>
        <v>FY2014/15_NQR7_Horizon Power EIRL2</v>
      </c>
      <c r="E1416" s="164">
        <f>IF(ISNUMBER(Table4_1[[#This Row],[Value]]),Table4_1[[#This Row],[Value]],IF(ISNUMBER(Table4_1[[#This Row],[$ Value]]),Table4_1[[#This Row],[$ Value]],Table4_1[[#This Row],[% Value]]))</f>
        <v>32</v>
      </c>
      <c r="G1416" s="238">
        <v>42185</v>
      </c>
      <c r="H1416">
        <v>4</v>
      </c>
      <c r="I1416" t="s">
        <v>188</v>
      </c>
      <c r="J1416" t="s">
        <v>195</v>
      </c>
      <c r="K1416" t="s">
        <v>192</v>
      </c>
      <c r="L1416" t="s">
        <v>271</v>
      </c>
      <c r="M1416" t="s">
        <v>230</v>
      </c>
      <c r="N1416" t="s">
        <v>399</v>
      </c>
      <c r="O1416" t="s">
        <v>191</v>
      </c>
      <c r="P1416">
        <v>32</v>
      </c>
      <c r="Q1416"/>
      <c r="R1416"/>
      <c r="S1416" t="s">
        <v>929</v>
      </c>
    </row>
    <row r="1417" spans="1:19" hidden="1" x14ac:dyDescent="0.2">
      <c r="A1417" s="162" t="str">
        <f>"FY"&amp;(YEAR(Table4_1[[#This Row],[Date]])-1)&amp;"/"&amp;(YEAR(Table4_1[[#This Row],[Date]])-2000)</f>
        <v>FY2015/16</v>
      </c>
      <c r="B1417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7" s="162" t="str">
        <f>Table4_1[[#This Row],[Licensee]]&amp;" "&amp;Table4_1[[#This Row],[Licence]]</f>
        <v>Horizon Power EIRL2</v>
      </c>
      <c r="D1417" s="162" t="str">
        <f t="shared" si="22"/>
        <v>FY2015/16_NQR7_Horizon Power EIRL2</v>
      </c>
      <c r="E1417" s="164">
        <f>IF(ISNUMBER(Table4_1[[#This Row],[Value]]),Table4_1[[#This Row],[Value]],IF(ISNUMBER(Table4_1[[#This Row],[$ Value]]),Table4_1[[#This Row],[$ Value]],Table4_1[[#This Row],[% Value]]))</f>
        <v>34</v>
      </c>
      <c r="G1417" s="238">
        <v>42551</v>
      </c>
      <c r="H1417">
        <v>4</v>
      </c>
      <c r="I1417" t="s">
        <v>188</v>
      </c>
      <c r="J1417" t="s">
        <v>195</v>
      </c>
      <c r="K1417" t="s">
        <v>192</v>
      </c>
      <c r="L1417" t="s">
        <v>271</v>
      </c>
      <c r="M1417" t="s">
        <v>230</v>
      </c>
      <c r="N1417" t="s">
        <v>399</v>
      </c>
      <c r="O1417" t="s">
        <v>191</v>
      </c>
      <c r="P1417">
        <v>34</v>
      </c>
      <c r="Q1417"/>
      <c r="R1417"/>
      <c r="S1417" t="s">
        <v>929</v>
      </c>
    </row>
    <row r="1418" spans="1:19" hidden="1" x14ac:dyDescent="0.2">
      <c r="A1418" s="162" t="str">
        <f>"FY"&amp;(YEAR(Table4_1[[#This Row],[Date]])-1)&amp;"/"&amp;(YEAR(Table4_1[[#This Row],[Date]])-2000)</f>
        <v>FY2016/17</v>
      </c>
      <c r="B1418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8" s="162" t="str">
        <f>Table4_1[[#This Row],[Licensee]]&amp;" "&amp;Table4_1[[#This Row],[Licence]]</f>
        <v>Horizon Power EIRL2</v>
      </c>
      <c r="D1418" s="162" t="str">
        <f t="shared" si="22"/>
        <v>FY2016/17_NQR7_Horizon Power EIRL2</v>
      </c>
      <c r="E1418" s="164">
        <f>IF(ISNUMBER(Table4_1[[#This Row],[Value]]),Table4_1[[#This Row],[Value]],IF(ISNUMBER(Table4_1[[#This Row],[$ Value]]),Table4_1[[#This Row],[$ Value]],Table4_1[[#This Row],[% Value]]))</f>
        <v>111</v>
      </c>
      <c r="G1418" s="238">
        <v>42916</v>
      </c>
      <c r="H1418">
        <v>4</v>
      </c>
      <c r="I1418" t="s">
        <v>188</v>
      </c>
      <c r="J1418" t="s">
        <v>195</v>
      </c>
      <c r="K1418" t="s">
        <v>192</v>
      </c>
      <c r="L1418" t="s">
        <v>271</v>
      </c>
      <c r="M1418" t="s">
        <v>230</v>
      </c>
      <c r="N1418" t="s">
        <v>399</v>
      </c>
      <c r="O1418" t="s">
        <v>191</v>
      </c>
      <c r="P1418">
        <v>111</v>
      </c>
      <c r="Q1418"/>
      <c r="R1418"/>
      <c r="S1418" t="s">
        <v>929</v>
      </c>
    </row>
    <row r="1419" spans="1:19" hidden="1" x14ac:dyDescent="0.2">
      <c r="A1419" s="162" t="str">
        <f>"FY"&amp;(YEAR(Table4_1[[#This Row],[Date]])-1)&amp;"/"&amp;(YEAR(Table4_1[[#This Row],[Date]])-2000)</f>
        <v>FY2017/18</v>
      </c>
      <c r="B1419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19" s="162" t="str">
        <f>Table4_1[[#This Row],[Licensee]]&amp;" "&amp;Table4_1[[#This Row],[Licence]]</f>
        <v>Horizon Power EIRL2</v>
      </c>
      <c r="D1419" s="162" t="str">
        <f t="shared" si="22"/>
        <v>FY2017/18_NQR7_Horizon Power EIRL2</v>
      </c>
      <c r="E1419" s="164">
        <f>IF(ISNUMBER(Table4_1[[#This Row],[Value]]),Table4_1[[#This Row],[Value]],IF(ISNUMBER(Table4_1[[#This Row],[$ Value]]),Table4_1[[#This Row],[$ Value]],Table4_1[[#This Row],[% Value]]))</f>
        <v>27</v>
      </c>
      <c r="G1419" s="238">
        <v>43281</v>
      </c>
      <c r="H1419">
        <v>4</v>
      </c>
      <c r="I1419" t="s">
        <v>188</v>
      </c>
      <c r="J1419" t="s">
        <v>195</v>
      </c>
      <c r="K1419" t="s">
        <v>192</v>
      </c>
      <c r="L1419" t="s">
        <v>271</v>
      </c>
      <c r="M1419" t="s">
        <v>230</v>
      </c>
      <c r="N1419" t="s">
        <v>399</v>
      </c>
      <c r="O1419" t="s">
        <v>191</v>
      </c>
      <c r="P1419">
        <v>27</v>
      </c>
      <c r="Q1419"/>
      <c r="R1419"/>
      <c r="S1419" t="s">
        <v>929</v>
      </c>
    </row>
    <row r="1420" spans="1:19" hidden="1" x14ac:dyDescent="0.2">
      <c r="A1420" s="162" t="str">
        <f>"FY"&amp;(YEAR(Table4_1[[#This Row],[Date]])-1)&amp;"/"&amp;(YEAR(Table4_1[[#This Row],[Date]])-2000)</f>
        <v>FY2018/19</v>
      </c>
      <c r="B1420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0" s="162" t="str">
        <f>Table4_1[[#This Row],[Licensee]]&amp;" "&amp;Table4_1[[#This Row],[Licence]]</f>
        <v>Horizon Power EIRL2</v>
      </c>
      <c r="D1420" s="162" t="str">
        <f t="shared" si="22"/>
        <v>FY2018/19_NQR7_Horizon Power EIRL2</v>
      </c>
      <c r="E1420" s="164">
        <f>IF(ISNUMBER(Table4_1[[#This Row],[Value]]),Table4_1[[#This Row],[Value]],IF(ISNUMBER(Table4_1[[#This Row],[$ Value]]),Table4_1[[#This Row],[$ Value]],Table4_1[[#This Row],[% Value]]))</f>
        <v>76</v>
      </c>
      <c r="G1420" s="238">
        <v>43646</v>
      </c>
      <c r="H1420">
        <v>4</v>
      </c>
      <c r="I1420" t="s">
        <v>188</v>
      </c>
      <c r="J1420" t="s">
        <v>195</v>
      </c>
      <c r="K1420" t="s">
        <v>192</v>
      </c>
      <c r="L1420" t="s">
        <v>271</v>
      </c>
      <c r="M1420" t="s">
        <v>230</v>
      </c>
      <c r="N1420" t="s">
        <v>399</v>
      </c>
      <c r="O1420" t="s">
        <v>191</v>
      </c>
      <c r="P1420">
        <v>76</v>
      </c>
      <c r="Q1420"/>
      <c r="R1420"/>
      <c r="S1420" t="s">
        <v>929</v>
      </c>
    </row>
    <row r="1421" spans="1:19" hidden="1" x14ac:dyDescent="0.2">
      <c r="A1421" s="162" t="str">
        <f>"FY"&amp;(YEAR(Table4_1[[#This Row],[Date]])-1)&amp;"/"&amp;(YEAR(Table4_1[[#This Row],[Date]])-2000)</f>
        <v>FY2019/20</v>
      </c>
      <c r="B1421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1" s="162" t="str">
        <f>Table4_1[[#This Row],[Licensee]]&amp;" "&amp;Table4_1[[#This Row],[Licence]]</f>
        <v>Horizon Power EIRL2</v>
      </c>
      <c r="D1421" s="162" t="str">
        <f t="shared" si="22"/>
        <v>FY2019/20_NQR7_Horizon Power EIRL2</v>
      </c>
      <c r="E1421" s="164">
        <f>IF(ISNUMBER(Table4_1[[#This Row],[Value]]),Table4_1[[#This Row],[Value]],IF(ISNUMBER(Table4_1[[#This Row],[$ Value]]),Table4_1[[#This Row],[$ Value]],Table4_1[[#This Row],[% Value]]))</f>
        <v>56</v>
      </c>
      <c r="G1421" s="238">
        <v>44012</v>
      </c>
      <c r="H1421">
        <v>4</v>
      </c>
      <c r="I1421" t="s">
        <v>188</v>
      </c>
      <c r="J1421" t="s">
        <v>195</v>
      </c>
      <c r="K1421" t="s">
        <v>192</v>
      </c>
      <c r="L1421" t="s">
        <v>271</v>
      </c>
      <c r="M1421" t="s">
        <v>230</v>
      </c>
      <c r="N1421" t="s">
        <v>399</v>
      </c>
      <c r="O1421" t="s">
        <v>191</v>
      </c>
      <c r="P1421">
        <v>56</v>
      </c>
      <c r="Q1421"/>
      <c r="R1421"/>
      <c r="S1421" t="s">
        <v>929</v>
      </c>
    </row>
    <row r="1422" spans="1:19" hidden="1" x14ac:dyDescent="0.2">
      <c r="A1422" s="162" t="str">
        <f>"FY"&amp;(YEAR(Table4_1[[#This Row],[Date]])-1)&amp;"/"&amp;(YEAR(Table4_1[[#This Row],[Date]])-2000)</f>
        <v>FY2020/21</v>
      </c>
      <c r="B1422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2" s="162" t="str">
        <f>Table4_1[[#This Row],[Licensee]]&amp;" "&amp;Table4_1[[#This Row],[Licence]]</f>
        <v>Horizon Power EIRL2</v>
      </c>
      <c r="D1422" s="162" t="str">
        <f t="shared" si="22"/>
        <v>FY2020/21_NQR7_Horizon Power EIRL2</v>
      </c>
      <c r="E1422" s="164">
        <f>IF(ISNUMBER(Table4_1[[#This Row],[Value]]),Table4_1[[#This Row],[Value]],IF(ISNUMBER(Table4_1[[#This Row],[$ Value]]),Table4_1[[#This Row],[$ Value]],Table4_1[[#This Row],[% Value]]))</f>
        <v>452</v>
      </c>
      <c r="G1422" s="238">
        <v>44377</v>
      </c>
      <c r="H1422">
        <v>4</v>
      </c>
      <c r="I1422" t="s">
        <v>188</v>
      </c>
      <c r="J1422" t="s">
        <v>195</v>
      </c>
      <c r="K1422" t="s">
        <v>192</v>
      </c>
      <c r="L1422" t="s">
        <v>271</v>
      </c>
      <c r="M1422" t="s">
        <v>230</v>
      </c>
      <c r="N1422" t="s">
        <v>399</v>
      </c>
      <c r="O1422" t="s">
        <v>191</v>
      </c>
      <c r="P1422">
        <v>452</v>
      </c>
      <c r="Q1422"/>
      <c r="R1422"/>
      <c r="S1422" t="s">
        <v>929</v>
      </c>
    </row>
    <row r="1423" spans="1:19" hidden="1" x14ac:dyDescent="0.2">
      <c r="A1423" s="162" t="str">
        <f>"FY"&amp;(YEAR(Table4_1[[#This Row],[Date]])-1)&amp;"/"&amp;(YEAR(Table4_1[[#This Row],[Date]])-2000)</f>
        <v>FY2021/22</v>
      </c>
      <c r="B1423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3" s="162" t="str">
        <f>Table4_1[[#This Row],[Licensee]]&amp;" "&amp;Table4_1[[#This Row],[Licence]]</f>
        <v>Horizon Power EIRL2</v>
      </c>
      <c r="D1423" s="162" t="str">
        <f t="shared" si="22"/>
        <v>FY2021/22_NQR7_Horizon Power EIRL2</v>
      </c>
      <c r="E1423" s="164">
        <f>IF(ISNUMBER(Table4_1[[#This Row],[Value]]),Table4_1[[#This Row],[Value]],IF(ISNUMBER(Table4_1[[#This Row],[$ Value]]),Table4_1[[#This Row],[$ Value]],Table4_1[[#This Row],[% Value]]))</f>
        <v>44</v>
      </c>
      <c r="G1423" s="238">
        <v>44742</v>
      </c>
      <c r="H1423">
        <v>4</v>
      </c>
      <c r="I1423" t="s">
        <v>188</v>
      </c>
      <c r="J1423" t="s">
        <v>195</v>
      </c>
      <c r="K1423" t="s">
        <v>192</v>
      </c>
      <c r="L1423" t="s">
        <v>271</v>
      </c>
      <c r="M1423" t="s">
        <v>230</v>
      </c>
      <c r="N1423" t="s">
        <v>399</v>
      </c>
      <c r="O1423" t="s">
        <v>191</v>
      </c>
      <c r="P1423">
        <v>44</v>
      </c>
      <c r="Q1423"/>
      <c r="R1423"/>
      <c r="S1423" t="s">
        <v>929</v>
      </c>
    </row>
    <row r="1424" spans="1:19" hidden="1" x14ac:dyDescent="0.2">
      <c r="A1424" s="162" t="str">
        <f>"FY"&amp;(YEAR(Table4_1[[#This Row],[Date]])-1)&amp;"/"&amp;(YEAR(Table4_1[[#This Row],[Date]])-2000)</f>
        <v>FY2022/23</v>
      </c>
      <c r="B1424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4" s="162" t="str">
        <f>Table4_1[[#This Row],[Licensee]]&amp;" "&amp;Table4_1[[#This Row],[Licence]]</f>
        <v>Horizon Power EIRL2</v>
      </c>
      <c r="D1424" s="162" t="str">
        <f t="shared" si="22"/>
        <v>FY2022/23_NQR7_Horizon Power EIRL2</v>
      </c>
      <c r="E1424" s="164">
        <f>IF(ISNUMBER(Table4_1[[#This Row],[Value]]),Table4_1[[#This Row],[Value]],IF(ISNUMBER(Table4_1[[#This Row],[$ Value]]),Table4_1[[#This Row],[$ Value]],Table4_1[[#This Row],[% Value]]))</f>
        <v>85</v>
      </c>
      <c r="G1424" s="238">
        <v>45107</v>
      </c>
      <c r="H1424">
        <v>4</v>
      </c>
      <c r="I1424" t="s">
        <v>188</v>
      </c>
      <c r="J1424" t="s">
        <v>195</v>
      </c>
      <c r="K1424" t="s">
        <v>192</v>
      </c>
      <c r="L1424" t="s">
        <v>271</v>
      </c>
      <c r="M1424" t="s">
        <v>230</v>
      </c>
      <c r="N1424" t="s">
        <v>399</v>
      </c>
      <c r="O1424" t="s">
        <v>191</v>
      </c>
      <c r="P1424">
        <v>85</v>
      </c>
      <c r="Q1424"/>
      <c r="R1424"/>
      <c r="S1424" t="s">
        <v>929</v>
      </c>
    </row>
    <row r="1425" spans="1:19" hidden="1" x14ac:dyDescent="0.2">
      <c r="A1425" s="162" t="str">
        <f>"FY"&amp;(YEAR(Table4_1[[#This Row],[Date]])-1)&amp;"/"&amp;(YEAR(Table4_1[[#This Row],[Date]])-2000)</f>
        <v>FY2023/24</v>
      </c>
      <c r="B1425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5" s="162" t="str">
        <f>Table4_1[[#This Row],[Licensee]]&amp;" "&amp;Table4_1[[#This Row],[Licence]]</f>
        <v>Horizon Power EIRL2</v>
      </c>
      <c r="D1425" s="162" t="str">
        <f t="shared" si="22"/>
        <v>FY2023/24_NQR7_Horizon Power EIRL2</v>
      </c>
      <c r="E1425" s="164">
        <f>IF(ISNUMBER(Table4_1[[#This Row],[Value]]),Table4_1[[#This Row],[Value]],IF(ISNUMBER(Table4_1[[#This Row],[$ Value]]),Table4_1[[#This Row],[$ Value]],Table4_1[[#This Row],[% Value]]))</f>
        <v>45</v>
      </c>
      <c r="G1425" s="238">
        <v>45473</v>
      </c>
      <c r="H1425">
        <v>4</v>
      </c>
      <c r="I1425" t="s">
        <v>188</v>
      </c>
      <c r="J1425" t="s">
        <v>195</v>
      </c>
      <c r="K1425" t="s">
        <v>192</v>
      </c>
      <c r="L1425" t="s">
        <v>271</v>
      </c>
      <c r="M1425" t="s">
        <v>230</v>
      </c>
      <c r="N1425" t="s">
        <v>399</v>
      </c>
      <c r="O1425" t="s">
        <v>191</v>
      </c>
      <c r="P1425">
        <v>45</v>
      </c>
      <c r="Q1425"/>
      <c r="R1425"/>
      <c r="S1425" t="s">
        <v>929</v>
      </c>
    </row>
    <row r="1426" spans="1:19" x14ac:dyDescent="0.2">
      <c r="A1426" s="162" t="str">
        <f>"FY"&amp;(YEAR(Table4_1[[#This Row],[Date]])-1)&amp;"/"&amp;(YEAR(Table4_1[[#This Row],[Date]])-2000)</f>
        <v>FY2024/25</v>
      </c>
      <c r="B1426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1426" s="162" t="str">
        <f>Table4_1[[#This Row],[Licensee]]&amp;" "&amp;Table4_1[[#This Row],[Licence]]</f>
        <v>Horizon Power EIRL2</v>
      </c>
      <c r="D1426" s="162" t="str">
        <f t="shared" si="22"/>
        <v>FY2024/25_NQR7_Horizon Power EIRL2</v>
      </c>
      <c r="E1426" s="164">
        <f>IF(ISNUMBER(Table4_1[[#This Row],[Value]]),Table4_1[[#This Row],[Value]],IF(ISNUMBER(Table4_1[[#This Row],[$ Value]]),Table4_1[[#This Row],[$ Value]],Table4_1[[#This Row],[% Value]]))</f>
        <v>97</v>
      </c>
      <c r="G1426" s="238">
        <v>45838</v>
      </c>
      <c r="H1426">
        <v>4</v>
      </c>
      <c r="I1426" t="s">
        <v>188</v>
      </c>
      <c r="J1426" t="s">
        <v>195</v>
      </c>
      <c r="K1426" t="s">
        <v>192</v>
      </c>
      <c r="L1426" t="s">
        <v>271</v>
      </c>
      <c r="M1426" t="s">
        <v>230</v>
      </c>
      <c r="N1426" t="s">
        <v>399</v>
      </c>
      <c r="O1426" t="s">
        <v>191</v>
      </c>
      <c r="P1426">
        <v>97</v>
      </c>
      <c r="Q1426"/>
      <c r="R1426"/>
      <c r="S1426" t="s">
        <v>929</v>
      </c>
    </row>
    <row r="1427" spans="1:19" hidden="1" x14ac:dyDescent="0.2">
      <c r="A1427" s="162" t="str">
        <f>"FY"&amp;(YEAR(Table4_1[[#This Row],[Date]])-1)&amp;"/"&amp;(YEAR(Table4_1[[#This Row],[Date]])-2000)</f>
        <v>FY2023/24</v>
      </c>
      <c r="B1427" s="162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1427" s="162" t="str">
        <f>Table4_1[[#This Row],[Licensee]]&amp;" "&amp;Table4_1[[#This Row],[Licence]]</f>
        <v>Horizon Power EIRL2</v>
      </c>
      <c r="D1427" s="162" t="str">
        <f t="shared" si="22"/>
        <v>FY2023/24_NQR7A_Horizon Power EIRL2</v>
      </c>
      <c r="E1427" s="164">
        <f>IF(ISNUMBER(Table4_1[[#This Row],[Value]]),Table4_1[[#This Row],[Value]],IF(ISNUMBER(Table4_1[[#This Row],[$ Value]]),Table4_1[[#This Row],[$ Value]],Table4_1[[#This Row],[% Value]]))</f>
        <v>0</v>
      </c>
      <c r="G1427" s="238">
        <v>45473</v>
      </c>
      <c r="H1427">
        <v>4</v>
      </c>
      <c r="I1427" t="s">
        <v>188</v>
      </c>
      <c r="J1427" t="s">
        <v>195</v>
      </c>
      <c r="K1427" t="s">
        <v>192</v>
      </c>
      <c r="L1427" t="s">
        <v>271</v>
      </c>
      <c r="M1427" t="s">
        <v>549</v>
      </c>
      <c r="N1427" t="s">
        <v>550</v>
      </c>
      <c r="O1427" t="s">
        <v>191</v>
      </c>
      <c r="P1427">
        <v>0</v>
      </c>
      <c r="Q1427"/>
      <c r="R1427"/>
      <c r="S1427" t="s">
        <v>929</v>
      </c>
    </row>
    <row r="1428" spans="1:19" x14ac:dyDescent="0.2">
      <c r="A1428" s="162" t="str">
        <f>"FY"&amp;(YEAR(Table4_1[[#This Row],[Date]])-1)&amp;"/"&amp;(YEAR(Table4_1[[#This Row],[Date]])-2000)</f>
        <v>FY2024/25</v>
      </c>
      <c r="B1428" s="162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1428" s="162" t="str">
        <f>Table4_1[[#This Row],[Licensee]]&amp;" "&amp;Table4_1[[#This Row],[Licence]]</f>
        <v>Horizon Power EIRL2</v>
      </c>
      <c r="D1428" s="162" t="str">
        <f t="shared" si="22"/>
        <v>FY2024/25_NQR7A_Horizon Power EIRL2</v>
      </c>
      <c r="E1428" s="164">
        <f>IF(ISNUMBER(Table4_1[[#This Row],[Value]]),Table4_1[[#This Row],[Value]],IF(ISNUMBER(Table4_1[[#This Row],[$ Value]]),Table4_1[[#This Row],[$ Value]],Table4_1[[#This Row],[% Value]]))</f>
        <v>97</v>
      </c>
      <c r="G1428" s="238">
        <v>45838</v>
      </c>
      <c r="H1428">
        <v>4</v>
      </c>
      <c r="I1428" t="s">
        <v>188</v>
      </c>
      <c r="J1428" t="s">
        <v>195</v>
      </c>
      <c r="K1428" t="s">
        <v>192</v>
      </c>
      <c r="L1428" t="s">
        <v>271</v>
      </c>
      <c r="M1428" t="s">
        <v>549</v>
      </c>
      <c r="N1428" t="s">
        <v>550</v>
      </c>
      <c r="O1428" t="s">
        <v>191</v>
      </c>
      <c r="P1428">
        <v>97</v>
      </c>
      <c r="Q1428"/>
      <c r="R1428"/>
      <c r="S1428" t="s">
        <v>929</v>
      </c>
    </row>
    <row r="1429" spans="1:19" hidden="1" x14ac:dyDescent="0.2">
      <c r="A1429" s="162" t="str">
        <f>"FY"&amp;(YEAR(Table4_1[[#This Row],[Date]])-1)&amp;"/"&amp;(YEAR(Table4_1[[#This Row],[Date]])-2000)</f>
        <v>FY2023/24</v>
      </c>
      <c r="B1429" s="162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1429" s="162" t="str">
        <f>Table4_1[[#This Row],[Licensee]]&amp;" "&amp;Table4_1[[#This Row],[Licence]]</f>
        <v>Horizon Power EIRL2</v>
      </c>
      <c r="D1429" s="162" t="str">
        <f t="shared" si="22"/>
        <v>FY2023/24_NQR8a_Horizon Power EIRL2</v>
      </c>
      <c r="E1429" s="164">
        <f>IF(ISNUMBER(Table4_1[[#This Row],[Value]]),Table4_1[[#This Row],[Value]],IF(ISNUMBER(Table4_1[[#This Row],[$ Value]]),Table4_1[[#This Row],[$ Value]],Table4_1[[#This Row],[% Value]]))</f>
        <v>0</v>
      </c>
      <c r="G1429" s="238">
        <v>45473</v>
      </c>
      <c r="H1429">
        <v>4</v>
      </c>
      <c r="I1429" t="s">
        <v>188</v>
      </c>
      <c r="J1429" t="s">
        <v>195</v>
      </c>
      <c r="K1429" t="s">
        <v>192</v>
      </c>
      <c r="L1429" t="s">
        <v>271</v>
      </c>
      <c r="M1429" t="s">
        <v>96</v>
      </c>
      <c r="N1429" t="s">
        <v>272</v>
      </c>
      <c r="O1429" t="s">
        <v>191</v>
      </c>
      <c r="P1429">
        <v>0</v>
      </c>
      <c r="Q1429"/>
      <c r="R1429"/>
      <c r="S1429" t="s">
        <v>929</v>
      </c>
    </row>
    <row r="1430" spans="1:19" x14ac:dyDescent="0.2">
      <c r="A1430" s="162" t="str">
        <f>"FY"&amp;(YEAR(Table4_1[[#This Row],[Date]])-1)&amp;"/"&amp;(YEAR(Table4_1[[#This Row],[Date]])-2000)</f>
        <v>FY2024/25</v>
      </c>
      <c r="B1430" s="162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1430" s="162" t="str">
        <f>Table4_1[[#This Row],[Licensee]]&amp;" "&amp;Table4_1[[#This Row],[Licence]]</f>
        <v>Horizon Power EIRL2</v>
      </c>
      <c r="D1430" s="162" t="str">
        <f t="shared" si="22"/>
        <v>FY2024/25_NQR8a_Horizon Power EIRL2</v>
      </c>
      <c r="E1430" s="164">
        <f>IF(ISNUMBER(Table4_1[[#This Row],[Value]]),Table4_1[[#This Row],[Value]],IF(ISNUMBER(Table4_1[[#This Row],[$ Value]]),Table4_1[[#This Row],[$ Value]],Table4_1[[#This Row],[% Value]]))</f>
        <v>0</v>
      </c>
      <c r="G1430" s="238">
        <v>45838</v>
      </c>
      <c r="H1430">
        <v>4</v>
      </c>
      <c r="I1430" t="s">
        <v>188</v>
      </c>
      <c r="J1430" t="s">
        <v>195</v>
      </c>
      <c r="K1430" t="s">
        <v>192</v>
      </c>
      <c r="L1430" t="s">
        <v>271</v>
      </c>
      <c r="M1430" t="s">
        <v>96</v>
      </c>
      <c r="N1430" t="s">
        <v>272</v>
      </c>
      <c r="O1430" t="s">
        <v>191</v>
      </c>
      <c r="P1430">
        <v>0</v>
      </c>
      <c r="Q1430"/>
      <c r="R1430"/>
      <c r="S1430" t="s">
        <v>929</v>
      </c>
    </row>
    <row r="1431" spans="1:19" hidden="1" x14ac:dyDescent="0.2">
      <c r="A1431" s="162" t="str">
        <f>"FY"&amp;(YEAR(Table4_1[[#This Row],[Date]])-1)&amp;"/"&amp;(YEAR(Table4_1[[#This Row],[Date]])-2000)</f>
        <v>FY2013/14</v>
      </c>
      <c r="B1431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1" s="162" t="str">
        <f>Table4_1[[#This Row],[Licensee]]&amp;" "&amp;Table4_1[[#This Row],[Licence]]</f>
        <v>Horizon Power EIRL2</v>
      </c>
      <c r="D1431" s="162" t="str">
        <f t="shared" si="22"/>
        <v>FY2013/14_NQR8b_Horizon Power EIRL2</v>
      </c>
      <c r="E1431" s="164">
        <f>IF(ISNUMBER(Table4_1[[#This Row],[Value]]),Table4_1[[#This Row],[Value]],IF(ISNUMBER(Table4_1[[#This Row],[$ Value]]),Table4_1[[#This Row],[$ Value]],Table4_1[[#This Row],[% Value]]))</f>
        <v>0</v>
      </c>
      <c r="G1431" s="238">
        <v>41820</v>
      </c>
      <c r="H1431">
        <v>4</v>
      </c>
      <c r="I1431" t="s">
        <v>188</v>
      </c>
      <c r="J1431" t="s">
        <v>195</v>
      </c>
      <c r="K1431" t="s">
        <v>192</v>
      </c>
      <c r="L1431" t="s">
        <v>271</v>
      </c>
      <c r="M1431" t="s">
        <v>47</v>
      </c>
      <c r="N1431" t="s">
        <v>272</v>
      </c>
      <c r="O1431" t="s">
        <v>191</v>
      </c>
      <c r="P1431"/>
      <c r="Q1431"/>
      <c r="R1431"/>
      <c r="S1431" t="s">
        <v>929</v>
      </c>
    </row>
    <row r="1432" spans="1:19" hidden="1" x14ac:dyDescent="0.2">
      <c r="A1432" s="162" t="str">
        <f>"FY"&amp;(YEAR(Table4_1[[#This Row],[Date]])-1)&amp;"/"&amp;(YEAR(Table4_1[[#This Row],[Date]])-2000)</f>
        <v>FY2014/15</v>
      </c>
      <c r="B1432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2" s="162" t="str">
        <f>Table4_1[[#This Row],[Licensee]]&amp;" "&amp;Table4_1[[#This Row],[Licence]]</f>
        <v>Horizon Power EIRL2</v>
      </c>
      <c r="D1432" s="162" t="str">
        <f t="shared" si="22"/>
        <v>FY2014/15_NQR8b_Horizon Power EIRL2</v>
      </c>
      <c r="E1432" s="164">
        <f>IF(ISNUMBER(Table4_1[[#This Row],[Value]]),Table4_1[[#This Row],[Value]],IF(ISNUMBER(Table4_1[[#This Row],[$ Value]]),Table4_1[[#This Row],[$ Value]],Table4_1[[#This Row],[% Value]]))</f>
        <v>0</v>
      </c>
      <c r="G1432" s="238">
        <v>42185</v>
      </c>
      <c r="H1432">
        <v>4</v>
      </c>
      <c r="I1432" t="s">
        <v>188</v>
      </c>
      <c r="J1432" t="s">
        <v>195</v>
      </c>
      <c r="K1432" t="s">
        <v>192</v>
      </c>
      <c r="L1432" t="s">
        <v>271</v>
      </c>
      <c r="M1432" t="s">
        <v>47</v>
      </c>
      <c r="N1432" t="s">
        <v>272</v>
      </c>
      <c r="O1432" t="s">
        <v>191</v>
      </c>
      <c r="P1432"/>
      <c r="Q1432"/>
      <c r="R1432"/>
      <c r="S1432" t="s">
        <v>929</v>
      </c>
    </row>
    <row r="1433" spans="1:19" hidden="1" x14ac:dyDescent="0.2">
      <c r="A1433" s="162" t="str">
        <f>"FY"&amp;(YEAR(Table4_1[[#This Row],[Date]])-1)&amp;"/"&amp;(YEAR(Table4_1[[#This Row],[Date]])-2000)</f>
        <v>FY2015/16</v>
      </c>
      <c r="B1433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3" s="162" t="str">
        <f>Table4_1[[#This Row],[Licensee]]&amp;" "&amp;Table4_1[[#This Row],[Licence]]</f>
        <v>Horizon Power EIRL2</v>
      </c>
      <c r="D1433" s="162" t="str">
        <f t="shared" si="22"/>
        <v>FY2015/16_NQR8b_Horizon Power EIRL2</v>
      </c>
      <c r="E1433" s="164">
        <f>IF(ISNUMBER(Table4_1[[#This Row],[Value]]),Table4_1[[#This Row],[Value]],IF(ISNUMBER(Table4_1[[#This Row],[$ Value]]),Table4_1[[#This Row],[$ Value]],Table4_1[[#This Row],[% Value]]))</f>
        <v>0</v>
      </c>
      <c r="G1433" s="238">
        <v>42551</v>
      </c>
      <c r="H1433">
        <v>4</v>
      </c>
      <c r="I1433" t="s">
        <v>188</v>
      </c>
      <c r="J1433" t="s">
        <v>195</v>
      </c>
      <c r="K1433" t="s">
        <v>192</v>
      </c>
      <c r="L1433" t="s">
        <v>271</v>
      </c>
      <c r="M1433" t="s">
        <v>47</v>
      </c>
      <c r="N1433" t="s">
        <v>272</v>
      </c>
      <c r="O1433" t="s">
        <v>191</v>
      </c>
      <c r="P1433"/>
      <c r="Q1433"/>
      <c r="R1433"/>
      <c r="S1433" t="s">
        <v>929</v>
      </c>
    </row>
    <row r="1434" spans="1:19" hidden="1" x14ac:dyDescent="0.2">
      <c r="A1434" s="162" t="str">
        <f>"FY"&amp;(YEAR(Table4_1[[#This Row],[Date]])-1)&amp;"/"&amp;(YEAR(Table4_1[[#This Row],[Date]])-2000)</f>
        <v>FY2016/17</v>
      </c>
      <c r="B1434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4" s="162" t="str">
        <f>Table4_1[[#This Row],[Licensee]]&amp;" "&amp;Table4_1[[#This Row],[Licence]]</f>
        <v>Horizon Power EIRL2</v>
      </c>
      <c r="D1434" s="162" t="str">
        <f t="shared" si="22"/>
        <v>FY2016/17_NQR8b_Horizon Power EIRL2</v>
      </c>
      <c r="E1434" s="164">
        <f>IF(ISNUMBER(Table4_1[[#This Row],[Value]]),Table4_1[[#This Row],[Value]],IF(ISNUMBER(Table4_1[[#This Row],[$ Value]]),Table4_1[[#This Row],[$ Value]],Table4_1[[#This Row],[% Value]]))</f>
        <v>0</v>
      </c>
      <c r="G1434" s="238">
        <v>42916</v>
      </c>
      <c r="H1434">
        <v>4</v>
      </c>
      <c r="I1434" t="s">
        <v>188</v>
      </c>
      <c r="J1434" t="s">
        <v>195</v>
      </c>
      <c r="K1434" t="s">
        <v>192</v>
      </c>
      <c r="L1434" t="s">
        <v>271</v>
      </c>
      <c r="M1434" t="s">
        <v>47</v>
      </c>
      <c r="N1434" t="s">
        <v>272</v>
      </c>
      <c r="O1434" t="s">
        <v>191</v>
      </c>
      <c r="P1434"/>
      <c r="Q1434"/>
      <c r="R1434"/>
      <c r="S1434" t="s">
        <v>929</v>
      </c>
    </row>
    <row r="1435" spans="1:19" hidden="1" x14ac:dyDescent="0.2">
      <c r="A1435" s="162" t="str">
        <f>"FY"&amp;(YEAR(Table4_1[[#This Row],[Date]])-1)&amp;"/"&amp;(YEAR(Table4_1[[#This Row],[Date]])-2000)</f>
        <v>FY2017/18</v>
      </c>
      <c r="B1435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5" s="162" t="str">
        <f>Table4_1[[#This Row],[Licensee]]&amp;" "&amp;Table4_1[[#This Row],[Licence]]</f>
        <v>Horizon Power EIRL2</v>
      </c>
      <c r="D1435" s="162" t="str">
        <f t="shared" si="22"/>
        <v>FY2017/18_NQR8b_Horizon Power EIRL2</v>
      </c>
      <c r="E1435" s="164">
        <f>IF(ISNUMBER(Table4_1[[#This Row],[Value]]),Table4_1[[#This Row],[Value]],IF(ISNUMBER(Table4_1[[#This Row],[$ Value]]),Table4_1[[#This Row],[$ Value]],Table4_1[[#This Row],[% Value]]))</f>
        <v>0</v>
      </c>
      <c r="G1435" s="238">
        <v>43281</v>
      </c>
      <c r="H1435">
        <v>4</v>
      </c>
      <c r="I1435" t="s">
        <v>188</v>
      </c>
      <c r="J1435" t="s">
        <v>195</v>
      </c>
      <c r="K1435" t="s">
        <v>192</v>
      </c>
      <c r="L1435" t="s">
        <v>271</v>
      </c>
      <c r="M1435" t="s">
        <v>47</v>
      </c>
      <c r="N1435" t="s">
        <v>272</v>
      </c>
      <c r="O1435" t="s">
        <v>191</v>
      </c>
      <c r="P1435"/>
      <c r="Q1435"/>
      <c r="R1435"/>
      <c r="S1435" t="s">
        <v>929</v>
      </c>
    </row>
    <row r="1436" spans="1:19" hidden="1" x14ac:dyDescent="0.2">
      <c r="A1436" s="162" t="str">
        <f>"FY"&amp;(YEAR(Table4_1[[#This Row],[Date]])-1)&amp;"/"&amp;(YEAR(Table4_1[[#This Row],[Date]])-2000)</f>
        <v>FY2018/19</v>
      </c>
      <c r="B1436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6" s="162" t="str">
        <f>Table4_1[[#This Row],[Licensee]]&amp;" "&amp;Table4_1[[#This Row],[Licence]]</f>
        <v>Horizon Power EIRL2</v>
      </c>
      <c r="D1436" s="162" t="str">
        <f t="shared" si="22"/>
        <v>FY2018/19_NQR8b_Horizon Power EIRL2</v>
      </c>
      <c r="E1436" s="164">
        <f>IF(ISNUMBER(Table4_1[[#This Row],[Value]]),Table4_1[[#This Row],[Value]],IF(ISNUMBER(Table4_1[[#This Row],[$ Value]]),Table4_1[[#This Row],[$ Value]],Table4_1[[#This Row],[% Value]]))</f>
        <v>0</v>
      </c>
      <c r="G1436" s="238">
        <v>43646</v>
      </c>
      <c r="H1436">
        <v>4</v>
      </c>
      <c r="I1436" t="s">
        <v>188</v>
      </c>
      <c r="J1436" t="s">
        <v>195</v>
      </c>
      <c r="K1436" t="s">
        <v>192</v>
      </c>
      <c r="L1436" t="s">
        <v>271</v>
      </c>
      <c r="M1436" t="s">
        <v>47</v>
      </c>
      <c r="N1436" t="s">
        <v>272</v>
      </c>
      <c r="O1436" t="s">
        <v>191</v>
      </c>
      <c r="P1436"/>
      <c r="Q1436"/>
      <c r="R1436"/>
      <c r="S1436" t="s">
        <v>929</v>
      </c>
    </row>
    <row r="1437" spans="1:19" hidden="1" x14ac:dyDescent="0.2">
      <c r="A1437" s="162" t="str">
        <f>"FY"&amp;(YEAR(Table4_1[[#This Row],[Date]])-1)&amp;"/"&amp;(YEAR(Table4_1[[#This Row],[Date]])-2000)</f>
        <v>FY2019/20</v>
      </c>
      <c r="B1437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7" s="162" t="str">
        <f>Table4_1[[#This Row],[Licensee]]&amp;" "&amp;Table4_1[[#This Row],[Licence]]</f>
        <v>Horizon Power EIRL2</v>
      </c>
      <c r="D1437" s="162" t="str">
        <f t="shared" si="22"/>
        <v>FY2019/20_NQR8b_Horizon Power EIRL2</v>
      </c>
      <c r="E1437" s="164">
        <f>IF(ISNUMBER(Table4_1[[#This Row],[Value]]),Table4_1[[#This Row],[Value]],IF(ISNUMBER(Table4_1[[#This Row],[$ Value]]),Table4_1[[#This Row],[$ Value]],Table4_1[[#This Row],[% Value]]))</f>
        <v>0</v>
      </c>
      <c r="G1437" s="238">
        <v>44012</v>
      </c>
      <c r="H1437">
        <v>4</v>
      </c>
      <c r="I1437" t="s">
        <v>188</v>
      </c>
      <c r="J1437" t="s">
        <v>195</v>
      </c>
      <c r="K1437" t="s">
        <v>192</v>
      </c>
      <c r="L1437" t="s">
        <v>271</v>
      </c>
      <c r="M1437" t="s">
        <v>47</v>
      </c>
      <c r="N1437" t="s">
        <v>272</v>
      </c>
      <c r="O1437" t="s">
        <v>191</v>
      </c>
      <c r="P1437"/>
      <c r="Q1437"/>
      <c r="R1437"/>
      <c r="S1437" t="s">
        <v>929</v>
      </c>
    </row>
    <row r="1438" spans="1:19" hidden="1" x14ac:dyDescent="0.2">
      <c r="A1438" s="162" t="str">
        <f>"FY"&amp;(YEAR(Table4_1[[#This Row],[Date]])-1)&amp;"/"&amp;(YEAR(Table4_1[[#This Row],[Date]])-2000)</f>
        <v>FY2020/21</v>
      </c>
      <c r="B1438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8" s="162" t="str">
        <f>Table4_1[[#This Row],[Licensee]]&amp;" "&amp;Table4_1[[#This Row],[Licence]]</f>
        <v>Horizon Power EIRL2</v>
      </c>
      <c r="D1438" s="162" t="str">
        <f t="shared" si="22"/>
        <v>FY2020/21_NQR8b_Horizon Power EIRL2</v>
      </c>
      <c r="E1438" s="164">
        <f>IF(ISNUMBER(Table4_1[[#This Row],[Value]]),Table4_1[[#This Row],[Value]],IF(ISNUMBER(Table4_1[[#This Row],[$ Value]]),Table4_1[[#This Row],[$ Value]],Table4_1[[#This Row],[% Value]]))</f>
        <v>0</v>
      </c>
      <c r="G1438" s="238">
        <v>44377</v>
      </c>
      <c r="H1438">
        <v>4</v>
      </c>
      <c r="I1438" t="s">
        <v>188</v>
      </c>
      <c r="J1438" t="s">
        <v>195</v>
      </c>
      <c r="K1438" t="s">
        <v>192</v>
      </c>
      <c r="L1438" t="s">
        <v>271</v>
      </c>
      <c r="M1438" t="s">
        <v>47</v>
      </c>
      <c r="N1438" t="s">
        <v>272</v>
      </c>
      <c r="O1438" t="s">
        <v>191</v>
      </c>
      <c r="P1438"/>
      <c r="Q1438"/>
      <c r="R1438"/>
      <c r="S1438" t="s">
        <v>929</v>
      </c>
    </row>
    <row r="1439" spans="1:19" hidden="1" x14ac:dyDescent="0.2">
      <c r="A1439" s="162" t="str">
        <f>"FY"&amp;(YEAR(Table4_1[[#This Row],[Date]])-1)&amp;"/"&amp;(YEAR(Table4_1[[#This Row],[Date]])-2000)</f>
        <v>FY2021/22</v>
      </c>
      <c r="B1439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39" s="162" t="str">
        <f>Table4_1[[#This Row],[Licensee]]&amp;" "&amp;Table4_1[[#This Row],[Licence]]</f>
        <v>Horizon Power EIRL2</v>
      </c>
      <c r="D1439" s="162" t="str">
        <f t="shared" si="22"/>
        <v>FY2021/22_NQR8b_Horizon Power EIRL2</v>
      </c>
      <c r="E1439" s="164">
        <f>IF(ISNUMBER(Table4_1[[#This Row],[Value]]),Table4_1[[#This Row],[Value]],IF(ISNUMBER(Table4_1[[#This Row],[$ Value]]),Table4_1[[#This Row],[$ Value]],Table4_1[[#This Row],[% Value]]))</f>
        <v>0</v>
      </c>
      <c r="G1439" s="238">
        <v>44742</v>
      </c>
      <c r="H1439">
        <v>4</v>
      </c>
      <c r="I1439" t="s">
        <v>188</v>
      </c>
      <c r="J1439" t="s">
        <v>195</v>
      </c>
      <c r="K1439" t="s">
        <v>192</v>
      </c>
      <c r="L1439" t="s">
        <v>271</v>
      </c>
      <c r="M1439" t="s">
        <v>47</v>
      </c>
      <c r="N1439" t="s">
        <v>272</v>
      </c>
      <c r="O1439" t="s">
        <v>191</v>
      </c>
      <c r="P1439"/>
      <c r="Q1439"/>
      <c r="R1439"/>
      <c r="S1439" t="s">
        <v>929</v>
      </c>
    </row>
    <row r="1440" spans="1:19" hidden="1" x14ac:dyDescent="0.2">
      <c r="A1440" s="162" t="str">
        <f>"FY"&amp;(YEAR(Table4_1[[#This Row],[Date]])-1)&amp;"/"&amp;(YEAR(Table4_1[[#This Row],[Date]])-2000)</f>
        <v>FY2022/23</v>
      </c>
      <c r="B1440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40" s="162" t="str">
        <f>Table4_1[[#This Row],[Licensee]]&amp;" "&amp;Table4_1[[#This Row],[Licence]]</f>
        <v>Horizon Power EIRL2</v>
      </c>
      <c r="D1440" s="162" t="str">
        <f t="shared" si="22"/>
        <v>FY2022/23_NQR8b_Horizon Power EIRL2</v>
      </c>
      <c r="E1440" s="164">
        <f>IF(ISNUMBER(Table4_1[[#This Row],[Value]]),Table4_1[[#This Row],[Value]],IF(ISNUMBER(Table4_1[[#This Row],[$ Value]]),Table4_1[[#This Row],[$ Value]],Table4_1[[#This Row],[% Value]]))</f>
        <v>0</v>
      </c>
      <c r="G1440" s="238">
        <v>45107</v>
      </c>
      <c r="H1440">
        <v>4</v>
      </c>
      <c r="I1440" t="s">
        <v>188</v>
      </c>
      <c r="J1440" t="s">
        <v>195</v>
      </c>
      <c r="K1440" t="s">
        <v>192</v>
      </c>
      <c r="L1440" t="s">
        <v>271</v>
      </c>
      <c r="M1440" t="s">
        <v>47</v>
      </c>
      <c r="N1440" t="s">
        <v>272</v>
      </c>
      <c r="O1440" t="s">
        <v>191</v>
      </c>
      <c r="P1440"/>
      <c r="Q1440"/>
      <c r="R1440"/>
      <c r="S1440" t="s">
        <v>929</v>
      </c>
    </row>
    <row r="1441" spans="1:19" hidden="1" x14ac:dyDescent="0.2">
      <c r="A1441" s="162" t="str">
        <f>"FY"&amp;(YEAR(Table4_1[[#This Row],[Date]])-1)&amp;"/"&amp;(YEAR(Table4_1[[#This Row],[Date]])-2000)</f>
        <v>FY2023/24</v>
      </c>
      <c r="B1441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41" s="162" t="str">
        <f>Table4_1[[#This Row],[Licensee]]&amp;" "&amp;Table4_1[[#This Row],[Licence]]</f>
        <v>Horizon Power EIRL2</v>
      </c>
      <c r="D1441" s="162" t="str">
        <f t="shared" si="22"/>
        <v>FY2023/24_NQR8b_Horizon Power EIRL2</v>
      </c>
      <c r="E1441" s="164">
        <f>IF(ISNUMBER(Table4_1[[#This Row],[Value]]),Table4_1[[#This Row],[Value]],IF(ISNUMBER(Table4_1[[#This Row],[$ Value]]),Table4_1[[#This Row],[$ Value]],Table4_1[[#This Row],[% Value]]))</f>
        <v>0</v>
      </c>
      <c r="G1441" s="238">
        <v>45473</v>
      </c>
      <c r="H1441">
        <v>4</v>
      </c>
      <c r="I1441" t="s">
        <v>188</v>
      </c>
      <c r="J1441" t="s">
        <v>195</v>
      </c>
      <c r="K1441" t="s">
        <v>192</v>
      </c>
      <c r="L1441" t="s">
        <v>271</v>
      </c>
      <c r="M1441" t="s">
        <v>47</v>
      </c>
      <c r="N1441" t="s">
        <v>272</v>
      </c>
      <c r="O1441" t="s">
        <v>191</v>
      </c>
      <c r="P1441"/>
      <c r="Q1441"/>
      <c r="R1441"/>
      <c r="S1441" t="s">
        <v>929</v>
      </c>
    </row>
    <row r="1442" spans="1:19" x14ac:dyDescent="0.2">
      <c r="A1442" s="162" t="str">
        <f>"FY"&amp;(YEAR(Table4_1[[#This Row],[Date]])-1)&amp;"/"&amp;(YEAR(Table4_1[[#This Row],[Date]])-2000)</f>
        <v>FY2024/25</v>
      </c>
      <c r="B1442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1442" s="162" t="str">
        <f>Table4_1[[#This Row],[Licensee]]&amp;" "&amp;Table4_1[[#This Row],[Licence]]</f>
        <v>Horizon Power EIRL2</v>
      </c>
      <c r="D1442" s="162" t="str">
        <f t="shared" si="22"/>
        <v>FY2024/25_NQR8b_Horizon Power EIRL2</v>
      </c>
      <c r="E1442" s="164">
        <f>IF(ISNUMBER(Table4_1[[#This Row],[Value]]),Table4_1[[#This Row],[Value]],IF(ISNUMBER(Table4_1[[#This Row],[$ Value]]),Table4_1[[#This Row],[$ Value]],Table4_1[[#This Row],[% Value]]))</f>
        <v>0</v>
      </c>
      <c r="G1442" s="238">
        <v>45838</v>
      </c>
      <c r="H1442">
        <v>4</v>
      </c>
      <c r="I1442" t="s">
        <v>188</v>
      </c>
      <c r="J1442" t="s">
        <v>195</v>
      </c>
      <c r="K1442" t="s">
        <v>192</v>
      </c>
      <c r="L1442" t="s">
        <v>271</v>
      </c>
      <c r="M1442" t="s">
        <v>47</v>
      </c>
      <c r="N1442" t="s">
        <v>272</v>
      </c>
      <c r="O1442" t="s">
        <v>191</v>
      </c>
      <c r="P1442"/>
      <c r="Q1442"/>
      <c r="R1442"/>
      <c r="S1442" t="s">
        <v>929</v>
      </c>
    </row>
    <row r="1443" spans="1:19" hidden="1" x14ac:dyDescent="0.2">
      <c r="A1443" s="162" t="str">
        <f>"FY"&amp;(YEAR(Table4_1[[#This Row],[Date]])-1)&amp;"/"&amp;(YEAR(Table4_1[[#This Row],[Date]])-2000)</f>
        <v>FY2013/14</v>
      </c>
      <c r="B1443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3" s="162" t="str">
        <f>Table4_1[[#This Row],[Licensee]]&amp;" "&amp;Table4_1[[#This Row],[Licence]]</f>
        <v>Horizon Power EIRL2</v>
      </c>
      <c r="D1443" s="162" t="str">
        <f t="shared" si="22"/>
        <v>FY2013/14_NQR8c_Horizon Power EIRL2</v>
      </c>
      <c r="E1443" s="164">
        <f>IF(ISNUMBER(Table4_1[[#This Row],[Value]]),Table4_1[[#This Row],[Value]],IF(ISNUMBER(Table4_1[[#This Row],[$ Value]]),Table4_1[[#This Row],[$ Value]],Table4_1[[#This Row],[% Value]]))</f>
        <v>0</v>
      </c>
      <c r="G1443" s="238">
        <v>41820</v>
      </c>
      <c r="H1443">
        <v>4</v>
      </c>
      <c r="I1443" t="s">
        <v>188</v>
      </c>
      <c r="J1443" t="s">
        <v>195</v>
      </c>
      <c r="K1443" t="s">
        <v>192</v>
      </c>
      <c r="L1443" t="s">
        <v>271</v>
      </c>
      <c r="M1443" t="s">
        <v>48</v>
      </c>
      <c r="N1443" t="s">
        <v>272</v>
      </c>
      <c r="O1443" t="s">
        <v>191</v>
      </c>
      <c r="P1443"/>
      <c r="Q1443"/>
      <c r="R1443"/>
      <c r="S1443" t="s">
        <v>929</v>
      </c>
    </row>
    <row r="1444" spans="1:19" hidden="1" x14ac:dyDescent="0.2">
      <c r="A1444" s="162" t="str">
        <f>"FY"&amp;(YEAR(Table4_1[[#This Row],[Date]])-1)&amp;"/"&amp;(YEAR(Table4_1[[#This Row],[Date]])-2000)</f>
        <v>FY2014/15</v>
      </c>
      <c r="B1444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4" s="162" t="str">
        <f>Table4_1[[#This Row],[Licensee]]&amp;" "&amp;Table4_1[[#This Row],[Licence]]</f>
        <v>Horizon Power EIRL2</v>
      </c>
      <c r="D1444" s="162" t="str">
        <f t="shared" si="22"/>
        <v>FY2014/15_NQR8c_Horizon Power EIRL2</v>
      </c>
      <c r="E1444" s="164">
        <f>IF(ISNUMBER(Table4_1[[#This Row],[Value]]),Table4_1[[#This Row],[Value]],IF(ISNUMBER(Table4_1[[#This Row],[$ Value]]),Table4_1[[#This Row],[$ Value]],Table4_1[[#This Row],[% Value]]))</f>
        <v>0</v>
      </c>
      <c r="G1444" s="238">
        <v>42185</v>
      </c>
      <c r="H1444">
        <v>4</v>
      </c>
      <c r="I1444" t="s">
        <v>188</v>
      </c>
      <c r="J1444" t="s">
        <v>195</v>
      </c>
      <c r="K1444" t="s">
        <v>192</v>
      </c>
      <c r="L1444" t="s">
        <v>271</v>
      </c>
      <c r="M1444" t="s">
        <v>48</v>
      </c>
      <c r="N1444" t="s">
        <v>272</v>
      </c>
      <c r="O1444" t="s">
        <v>191</v>
      </c>
      <c r="P1444"/>
      <c r="Q1444"/>
      <c r="R1444"/>
      <c r="S1444" t="s">
        <v>929</v>
      </c>
    </row>
    <row r="1445" spans="1:19" hidden="1" x14ac:dyDescent="0.2">
      <c r="A1445" s="162" t="str">
        <f>"FY"&amp;(YEAR(Table4_1[[#This Row],[Date]])-1)&amp;"/"&amp;(YEAR(Table4_1[[#This Row],[Date]])-2000)</f>
        <v>FY2015/16</v>
      </c>
      <c r="B1445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5" s="162" t="str">
        <f>Table4_1[[#This Row],[Licensee]]&amp;" "&amp;Table4_1[[#This Row],[Licence]]</f>
        <v>Horizon Power EIRL2</v>
      </c>
      <c r="D1445" s="162" t="str">
        <f t="shared" si="22"/>
        <v>FY2015/16_NQR8c_Horizon Power EIRL2</v>
      </c>
      <c r="E1445" s="164">
        <f>IF(ISNUMBER(Table4_1[[#This Row],[Value]]),Table4_1[[#This Row],[Value]],IF(ISNUMBER(Table4_1[[#This Row],[$ Value]]),Table4_1[[#This Row],[$ Value]],Table4_1[[#This Row],[% Value]]))</f>
        <v>0</v>
      </c>
      <c r="G1445" s="238">
        <v>42551</v>
      </c>
      <c r="H1445">
        <v>4</v>
      </c>
      <c r="I1445" t="s">
        <v>188</v>
      </c>
      <c r="J1445" t="s">
        <v>195</v>
      </c>
      <c r="K1445" t="s">
        <v>192</v>
      </c>
      <c r="L1445" t="s">
        <v>271</v>
      </c>
      <c r="M1445" t="s">
        <v>48</v>
      </c>
      <c r="N1445" t="s">
        <v>272</v>
      </c>
      <c r="O1445" t="s">
        <v>191</v>
      </c>
      <c r="P1445"/>
      <c r="Q1445"/>
      <c r="R1445"/>
      <c r="S1445" t="s">
        <v>929</v>
      </c>
    </row>
    <row r="1446" spans="1:19" hidden="1" x14ac:dyDescent="0.2">
      <c r="A1446" s="162" t="str">
        <f>"FY"&amp;(YEAR(Table4_1[[#This Row],[Date]])-1)&amp;"/"&amp;(YEAR(Table4_1[[#This Row],[Date]])-2000)</f>
        <v>FY2016/17</v>
      </c>
      <c r="B1446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6" s="162" t="str">
        <f>Table4_1[[#This Row],[Licensee]]&amp;" "&amp;Table4_1[[#This Row],[Licence]]</f>
        <v>Horizon Power EIRL2</v>
      </c>
      <c r="D1446" s="162" t="str">
        <f t="shared" si="22"/>
        <v>FY2016/17_NQR8c_Horizon Power EIRL2</v>
      </c>
      <c r="E1446" s="164">
        <f>IF(ISNUMBER(Table4_1[[#This Row],[Value]]),Table4_1[[#This Row],[Value]],IF(ISNUMBER(Table4_1[[#This Row],[$ Value]]),Table4_1[[#This Row],[$ Value]],Table4_1[[#This Row],[% Value]]))</f>
        <v>0</v>
      </c>
      <c r="G1446" s="238">
        <v>42916</v>
      </c>
      <c r="H1446">
        <v>4</v>
      </c>
      <c r="I1446" t="s">
        <v>188</v>
      </c>
      <c r="J1446" t="s">
        <v>195</v>
      </c>
      <c r="K1446" t="s">
        <v>192</v>
      </c>
      <c r="L1446" t="s">
        <v>271</v>
      </c>
      <c r="M1446" t="s">
        <v>48</v>
      </c>
      <c r="N1446" t="s">
        <v>272</v>
      </c>
      <c r="O1446" t="s">
        <v>191</v>
      </c>
      <c r="P1446"/>
      <c r="Q1446"/>
      <c r="R1446"/>
      <c r="S1446" t="s">
        <v>929</v>
      </c>
    </row>
    <row r="1447" spans="1:19" hidden="1" x14ac:dyDescent="0.2">
      <c r="A1447" s="162" t="str">
        <f>"FY"&amp;(YEAR(Table4_1[[#This Row],[Date]])-1)&amp;"/"&amp;(YEAR(Table4_1[[#This Row],[Date]])-2000)</f>
        <v>FY2017/18</v>
      </c>
      <c r="B1447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7" s="162" t="str">
        <f>Table4_1[[#This Row],[Licensee]]&amp;" "&amp;Table4_1[[#This Row],[Licence]]</f>
        <v>Horizon Power EIRL2</v>
      </c>
      <c r="D1447" s="162" t="str">
        <f t="shared" si="22"/>
        <v>FY2017/18_NQR8c_Horizon Power EIRL2</v>
      </c>
      <c r="E1447" s="164">
        <f>IF(ISNUMBER(Table4_1[[#This Row],[Value]]),Table4_1[[#This Row],[Value]],IF(ISNUMBER(Table4_1[[#This Row],[$ Value]]),Table4_1[[#This Row],[$ Value]],Table4_1[[#This Row],[% Value]]))</f>
        <v>0</v>
      </c>
      <c r="G1447" s="238">
        <v>43281</v>
      </c>
      <c r="H1447">
        <v>4</v>
      </c>
      <c r="I1447" t="s">
        <v>188</v>
      </c>
      <c r="J1447" t="s">
        <v>195</v>
      </c>
      <c r="K1447" t="s">
        <v>192</v>
      </c>
      <c r="L1447" t="s">
        <v>271</v>
      </c>
      <c r="M1447" t="s">
        <v>48</v>
      </c>
      <c r="N1447" t="s">
        <v>272</v>
      </c>
      <c r="O1447" t="s">
        <v>191</v>
      </c>
      <c r="P1447"/>
      <c r="Q1447"/>
      <c r="R1447"/>
      <c r="S1447" t="s">
        <v>929</v>
      </c>
    </row>
    <row r="1448" spans="1:19" hidden="1" x14ac:dyDescent="0.2">
      <c r="A1448" s="162" t="str">
        <f>"FY"&amp;(YEAR(Table4_1[[#This Row],[Date]])-1)&amp;"/"&amp;(YEAR(Table4_1[[#This Row],[Date]])-2000)</f>
        <v>FY2018/19</v>
      </c>
      <c r="B1448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8" s="162" t="str">
        <f>Table4_1[[#This Row],[Licensee]]&amp;" "&amp;Table4_1[[#This Row],[Licence]]</f>
        <v>Horizon Power EIRL2</v>
      </c>
      <c r="D1448" s="162" t="str">
        <f t="shared" si="22"/>
        <v>FY2018/19_NQR8c_Horizon Power EIRL2</v>
      </c>
      <c r="E1448" s="164">
        <f>IF(ISNUMBER(Table4_1[[#This Row],[Value]]),Table4_1[[#This Row],[Value]],IF(ISNUMBER(Table4_1[[#This Row],[$ Value]]),Table4_1[[#This Row],[$ Value]],Table4_1[[#This Row],[% Value]]))</f>
        <v>0</v>
      </c>
      <c r="G1448" s="238">
        <v>43646</v>
      </c>
      <c r="H1448">
        <v>4</v>
      </c>
      <c r="I1448" t="s">
        <v>188</v>
      </c>
      <c r="J1448" t="s">
        <v>195</v>
      </c>
      <c r="K1448" t="s">
        <v>192</v>
      </c>
      <c r="L1448" t="s">
        <v>271</v>
      </c>
      <c r="M1448" t="s">
        <v>48</v>
      </c>
      <c r="N1448" t="s">
        <v>272</v>
      </c>
      <c r="O1448" t="s">
        <v>191</v>
      </c>
      <c r="P1448"/>
      <c r="Q1448"/>
      <c r="R1448"/>
      <c r="S1448" t="s">
        <v>929</v>
      </c>
    </row>
    <row r="1449" spans="1:19" hidden="1" x14ac:dyDescent="0.2">
      <c r="A1449" s="162" t="str">
        <f>"FY"&amp;(YEAR(Table4_1[[#This Row],[Date]])-1)&amp;"/"&amp;(YEAR(Table4_1[[#This Row],[Date]])-2000)</f>
        <v>FY2019/20</v>
      </c>
      <c r="B1449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49" s="162" t="str">
        <f>Table4_1[[#This Row],[Licensee]]&amp;" "&amp;Table4_1[[#This Row],[Licence]]</f>
        <v>Horizon Power EIRL2</v>
      </c>
      <c r="D1449" s="162" t="str">
        <f t="shared" si="22"/>
        <v>FY2019/20_NQR8c_Horizon Power EIRL2</v>
      </c>
      <c r="E1449" s="164">
        <f>IF(ISNUMBER(Table4_1[[#This Row],[Value]]),Table4_1[[#This Row],[Value]],IF(ISNUMBER(Table4_1[[#This Row],[$ Value]]),Table4_1[[#This Row],[$ Value]],Table4_1[[#This Row],[% Value]]))</f>
        <v>0</v>
      </c>
      <c r="G1449" s="238">
        <v>44012</v>
      </c>
      <c r="H1449">
        <v>4</v>
      </c>
      <c r="I1449" t="s">
        <v>188</v>
      </c>
      <c r="J1449" t="s">
        <v>195</v>
      </c>
      <c r="K1449" t="s">
        <v>192</v>
      </c>
      <c r="L1449" t="s">
        <v>271</v>
      </c>
      <c r="M1449" t="s">
        <v>48</v>
      </c>
      <c r="N1449" t="s">
        <v>272</v>
      </c>
      <c r="O1449" t="s">
        <v>191</v>
      </c>
      <c r="P1449"/>
      <c r="Q1449"/>
      <c r="R1449"/>
      <c r="S1449" t="s">
        <v>929</v>
      </c>
    </row>
    <row r="1450" spans="1:19" hidden="1" x14ac:dyDescent="0.2">
      <c r="A1450" s="162" t="str">
        <f>"FY"&amp;(YEAR(Table4_1[[#This Row],[Date]])-1)&amp;"/"&amp;(YEAR(Table4_1[[#This Row],[Date]])-2000)</f>
        <v>FY2020/21</v>
      </c>
      <c r="B1450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0" s="162" t="str">
        <f>Table4_1[[#This Row],[Licensee]]&amp;" "&amp;Table4_1[[#This Row],[Licence]]</f>
        <v>Horizon Power EIRL2</v>
      </c>
      <c r="D1450" s="162" t="str">
        <f t="shared" si="22"/>
        <v>FY2020/21_NQR8c_Horizon Power EIRL2</v>
      </c>
      <c r="E1450" s="164">
        <f>IF(ISNUMBER(Table4_1[[#This Row],[Value]]),Table4_1[[#This Row],[Value]],IF(ISNUMBER(Table4_1[[#This Row],[$ Value]]),Table4_1[[#This Row],[$ Value]],Table4_1[[#This Row],[% Value]]))</f>
        <v>0</v>
      </c>
      <c r="G1450" s="238">
        <v>44377</v>
      </c>
      <c r="H1450">
        <v>4</v>
      </c>
      <c r="I1450" t="s">
        <v>188</v>
      </c>
      <c r="J1450" t="s">
        <v>195</v>
      </c>
      <c r="K1450" t="s">
        <v>192</v>
      </c>
      <c r="L1450" t="s">
        <v>271</v>
      </c>
      <c r="M1450" t="s">
        <v>48</v>
      </c>
      <c r="N1450" t="s">
        <v>272</v>
      </c>
      <c r="O1450" t="s">
        <v>191</v>
      </c>
      <c r="P1450"/>
      <c r="Q1450"/>
      <c r="R1450"/>
      <c r="S1450" t="s">
        <v>929</v>
      </c>
    </row>
    <row r="1451" spans="1:19" hidden="1" x14ac:dyDescent="0.2">
      <c r="A1451" s="162" t="str">
        <f>"FY"&amp;(YEAR(Table4_1[[#This Row],[Date]])-1)&amp;"/"&amp;(YEAR(Table4_1[[#This Row],[Date]])-2000)</f>
        <v>FY2021/22</v>
      </c>
      <c r="B1451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1" s="162" t="str">
        <f>Table4_1[[#This Row],[Licensee]]&amp;" "&amp;Table4_1[[#This Row],[Licence]]</f>
        <v>Horizon Power EIRL2</v>
      </c>
      <c r="D1451" s="162" t="str">
        <f t="shared" si="22"/>
        <v>FY2021/22_NQR8c_Horizon Power EIRL2</v>
      </c>
      <c r="E1451" s="164">
        <f>IF(ISNUMBER(Table4_1[[#This Row],[Value]]),Table4_1[[#This Row],[Value]],IF(ISNUMBER(Table4_1[[#This Row],[$ Value]]),Table4_1[[#This Row],[$ Value]],Table4_1[[#This Row],[% Value]]))</f>
        <v>0</v>
      </c>
      <c r="G1451" s="238">
        <v>44742</v>
      </c>
      <c r="H1451">
        <v>4</v>
      </c>
      <c r="I1451" t="s">
        <v>188</v>
      </c>
      <c r="J1451" t="s">
        <v>195</v>
      </c>
      <c r="K1451" t="s">
        <v>192</v>
      </c>
      <c r="L1451" t="s">
        <v>271</v>
      </c>
      <c r="M1451" t="s">
        <v>48</v>
      </c>
      <c r="N1451" t="s">
        <v>272</v>
      </c>
      <c r="O1451" t="s">
        <v>191</v>
      </c>
      <c r="P1451"/>
      <c r="Q1451"/>
      <c r="R1451"/>
      <c r="S1451" t="s">
        <v>929</v>
      </c>
    </row>
    <row r="1452" spans="1:19" hidden="1" x14ac:dyDescent="0.2">
      <c r="A1452" s="162" t="str">
        <f>"FY"&amp;(YEAR(Table4_1[[#This Row],[Date]])-1)&amp;"/"&amp;(YEAR(Table4_1[[#This Row],[Date]])-2000)</f>
        <v>FY2022/23</v>
      </c>
      <c r="B1452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2" s="162" t="str">
        <f>Table4_1[[#This Row],[Licensee]]&amp;" "&amp;Table4_1[[#This Row],[Licence]]</f>
        <v>Horizon Power EIRL2</v>
      </c>
      <c r="D1452" s="162" t="str">
        <f t="shared" si="22"/>
        <v>FY2022/23_NQR8c_Horizon Power EIRL2</v>
      </c>
      <c r="E1452" s="164">
        <f>IF(ISNUMBER(Table4_1[[#This Row],[Value]]),Table4_1[[#This Row],[Value]],IF(ISNUMBER(Table4_1[[#This Row],[$ Value]]),Table4_1[[#This Row],[$ Value]],Table4_1[[#This Row],[% Value]]))</f>
        <v>0</v>
      </c>
      <c r="G1452" s="238">
        <v>45107</v>
      </c>
      <c r="H1452">
        <v>4</v>
      </c>
      <c r="I1452" t="s">
        <v>188</v>
      </c>
      <c r="J1452" t="s">
        <v>195</v>
      </c>
      <c r="K1452" t="s">
        <v>192</v>
      </c>
      <c r="L1452" t="s">
        <v>271</v>
      </c>
      <c r="M1452" t="s">
        <v>48</v>
      </c>
      <c r="N1452" t="s">
        <v>272</v>
      </c>
      <c r="O1452" t="s">
        <v>191</v>
      </c>
      <c r="P1452"/>
      <c r="Q1452"/>
      <c r="R1452"/>
      <c r="S1452" t="s">
        <v>929</v>
      </c>
    </row>
    <row r="1453" spans="1:19" hidden="1" x14ac:dyDescent="0.2">
      <c r="A1453" s="162" t="str">
        <f>"FY"&amp;(YEAR(Table4_1[[#This Row],[Date]])-1)&amp;"/"&amp;(YEAR(Table4_1[[#This Row],[Date]])-2000)</f>
        <v>FY2023/24</v>
      </c>
      <c r="B1453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3" s="162" t="str">
        <f>Table4_1[[#This Row],[Licensee]]&amp;" "&amp;Table4_1[[#This Row],[Licence]]</f>
        <v>Horizon Power EIRL2</v>
      </c>
      <c r="D1453" s="162" t="str">
        <f t="shared" si="22"/>
        <v>FY2023/24_NQR8c_Horizon Power EIRL2</v>
      </c>
      <c r="E1453" s="164">
        <f>IF(ISNUMBER(Table4_1[[#This Row],[Value]]),Table4_1[[#This Row],[Value]],IF(ISNUMBER(Table4_1[[#This Row],[$ Value]]),Table4_1[[#This Row],[$ Value]],Table4_1[[#This Row],[% Value]]))</f>
        <v>0</v>
      </c>
      <c r="G1453" s="238">
        <v>45473</v>
      </c>
      <c r="H1453">
        <v>4</v>
      </c>
      <c r="I1453" t="s">
        <v>188</v>
      </c>
      <c r="J1453" t="s">
        <v>195</v>
      </c>
      <c r="K1453" t="s">
        <v>192</v>
      </c>
      <c r="L1453" t="s">
        <v>271</v>
      </c>
      <c r="M1453" t="s">
        <v>48</v>
      </c>
      <c r="N1453" t="s">
        <v>272</v>
      </c>
      <c r="O1453" t="s">
        <v>191</v>
      </c>
      <c r="P1453"/>
      <c r="Q1453"/>
      <c r="R1453"/>
      <c r="S1453" t="s">
        <v>929</v>
      </c>
    </row>
    <row r="1454" spans="1:19" x14ac:dyDescent="0.2">
      <c r="A1454" s="162" t="str">
        <f>"FY"&amp;(YEAR(Table4_1[[#This Row],[Date]])-1)&amp;"/"&amp;(YEAR(Table4_1[[#This Row],[Date]])-2000)</f>
        <v>FY2024/25</v>
      </c>
      <c r="B1454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1454" s="162" t="str">
        <f>Table4_1[[#This Row],[Licensee]]&amp;" "&amp;Table4_1[[#This Row],[Licence]]</f>
        <v>Horizon Power EIRL2</v>
      </c>
      <c r="D1454" s="162" t="str">
        <f t="shared" si="22"/>
        <v>FY2024/25_NQR8c_Horizon Power EIRL2</v>
      </c>
      <c r="E1454" s="164">
        <f>IF(ISNUMBER(Table4_1[[#This Row],[Value]]),Table4_1[[#This Row],[Value]],IF(ISNUMBER(Table4_1[[#This Row],[$ Value]]),Table4_1[[#This Row],[$ Value]],Table4_1[[#This Row],[% Value]]))</f>
        <v>42</v>
      </c>
      <c r="G1454" s="238">
        <v>45838</v>
      </c>
      <c r="H1454">
        <v>4</v>
      </c>
      <c r="I1454" t="s">
        <v>188</v>
      </c>
      <c r="J1454" t="s">
        <v>195</v>
      </c>
      <c r="K1454" t="s">
        <v>192</v>
      </c>
      <c r="L1454" t="s">
        <v>271</v>
      </c>
      <c r="M1454" t="s">
        <v>48</v>
      </c>
      <c r="N1454" t="s">
        <v>272</v>
      </c>
      <c r="O1454" t="s">
        <v>191</v>
      </c>
      <c r="P1454">
        <v>42</v>
      </c>
      <c r="Q1454"/>
      <c r="R1454"/>
      <c r="S1454" t="s">
        <v>929</v>
      </c>
    </row>
    <row r="1455" spans="1:19" hidden="1" x14ac:dyDescent="0.2">
      <c r="A1455" s="162" t="str">
        <f>"FY"&amp;(YEAR(Table4_1[[#This Row],[Date]])-1)&amp;"/"&amp;(YEAR(Table4_1[[#This Row],[Date]])-2000)</f>
        <v>FY2013/14</v>
      </c>
      <c r="B1455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5" s="162" t="str">
        <f>Table4_1[[#This Row],[Licensee]]&amp;" "&amp;Table4_1[[#This Row],[Licence]]</f>
        <v>Horizon Power EIRL2</v>
      </c>
      <c r="D1455" s="162" t="str">
        <f t="shared" si="22"/>
        <v>FY2013/14_NQR8d_Horizon Power EIRL2</v>
      </c>
      <c r="E1455" s="164">
        <f>IF(ISNUMBER(Table4_1[[#This Row],[Value]]),Table4_1[[#This Row],[Value]],IF(ISNUMBER(Table4_1[[#This Row],[$ Value]]),Table4_1[[#This Row],[$ Value]],Table4_1[[#This Row],[% Value]]))</f>
        <v>31</v>
      </c>
      <c r="G1455" s="238">
        <v>41820</v>
      </c>
      <c r="H1455">
        <v>4</v>
      </c>
      <c r="I1455" t="s">
        <v>188</v>
      </c>
      <c r="J1455" t="s">
        <v>195</v>
      </c>
      <c r="K1455" t="s">
        <v>192</v>
      </c>
      <c r="L1455" t="s">
        <v>271</v>
      </c>
      <c r="M1455" t="s">
        <v>510</v>
      </c>
      <c r="N1455" t="s">
        <v>272</v>
      </c>
      <c r="O1455" t="s">
        <v>191</v>
      </c>
      <c r="P1455">
        <v>31</v>
      </c>
      <c r="Q1455"/>
      <c r="R1455"/>
      <c r="S1455" t="s">
        <v>929</v>
      </c>
    </row>
    <row r="1456" spans="1:19" hidden="1" x14ac:dyDescent="0.2">
      <c r="A1456" s="162" t="str">
        <f>"FY"&amp;(YEAR(Table4_1[[#This Row],[Date]])-1)&amp;"/"&amp;(YEAR(Table4_1[[#This Row],[Date]])-2000)</f>
        <v>FY2014/15</v>
      </c>
      <c r="B1456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6" s="162" t="str">
        <f>Table4_1[[#This Row],[Licensee]]&amp;" "&amp;Table4_1[[#This Row],[Licence]]</f>
        <v>Horizon Power EIRL2</v>
      </c>
      <c r="D1456" s="162" t="str">
        <f t="shared" si="22"/>
        <v>FY2014/15_NQR8d_Horizon Power EIRL2</v>
      </c>
      <c r="E1456" s="164">
        <f>IF(ISNUMBER(Table4_1[[#This Row],[Value]]),Table4_1[[#This Row],[Value]],IF(ISNUMBER(Table4_1[[#This Row],[$ Value]]),Table4_1[[#This Row],[$ Value]],Table4_1[[#This Row],[% Value]]))</f>
        <v>32</v>
      </c>
      <c r="G1456" s="238">
        <v>42185</v>
      </c>
      <c r="H1456">
        <v>4</v>
      </c>
      <c r="I1456" t="s">
        <v>188</v>
      </c>
      <c r="J1456" t="s">
        <v>195</v>
      </c>
      <c r="K1456" t="s">
        <v>192</v>
      </c>
      <c r="L1456" t="s">
        <v>271</v>
      </c>
      <c r="M1456" t="s">
        <v>510</v>
      </c>
      <c r="N1456" t="s">
        <v>272</v>
      </c>
      <c r="O1456" t="s">
        <v>191</v>
      </c>
      <c r="P1456">
        <v>32</v>
      </c>
      <c r="Q1456"/>
      <c r="R1456"/>
      <c r="S1456" t="s">
        <v>929</v>
      </c>
    </row>
    <row r="1457" spans="1:19" hidden="1" x14ac:dyDescent="0.2">
      <c r="A1457" s="162" t="str">
        <f>"FY"&amp;(YEAR(Table4_1[[#This Row],[Date]])-1)&amp;"/"&amp;(YEAR(Table4_1[[#This Row],[Date]])-2000)</f>
        <v>FY2015/16</v>
      </c>
      <c r="B1457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7" s="162" t="str">
        <f>Table4_1[[#This Row],[Licensee]]&amp;" "&amp;Table4_1[[#This Row],[Licence]]</f>
        <v>Horizon Power EIRL2</v>
      </c>
      <c r="D1457" s="162" t="str">
        <f t="shared" si="22"/>
        <v>FY2015/16_NQR8d_Horizon Power EIRL2</v>
      </c>
      <c r="E1457" s="164">
        <f>IF(ISNUMBER(Table4_1[[#This Row],[Value]]),Table4_1[[#This Row],[Value]],IF(ISNUMBER(Table4_1[[#This Row],[$ Value]]),Table4_1[[#This Row],[$ Value]],Table4_1[[#This Row],[% Value]]))</f>
        <v>34</v>
      </c>
      <c r="G1457" s="238">
        <v>42551</v>
      </c>
      <c r="H1457">
        <v>4</v>
      </c>
      <c r="I1457" t="s">
        <v>188</v>
      </c>
      <c r="J1457" t="s">
        <v>195</v>
      </c>
      <c r="K1457" t="s">
        <v>192</v>
      </c>
      <c r="L1457" t="s">
        <v>271</v>
      </c>
      <c r="M1457" t="s">
        <v>510</v>
      </c>
      <c r="N1457" t="s">
        <v>272</v>
      </c>
      <c r="O1457" t="s">
        <v>191</v>
      </c>
      <c r="P1457">
        <v>34</v>
      </c>
      <c r="Q1457"/>
      <c r="R1457"/>
      <c r="S1457" t="s">
        <v>929</v>
      </c>
    </row>
    <row r="1458" spans="1:19" hidden="1" x14ac:dyDescent="0.2">
      <c r="A1458" s="162" t="str">
        <f>"FY"&amp;(YEAR(Table4_1[[#This Row],[Date]])-1)&amp;"/"&amp;(YEAR(Table4_1[[#This Row],[Date]])-2000)</f>
        <v>FY2016/17</v>
      </c>
      <c r="B1458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8" s="162" t="str">
        <f>Table4_1[[#This Row],[Licensee]]&amp;" "&amp;Table4_1[[#This Row],[Licence]]</f>
        <v>Horizon Power EIRL2</v>
      </c>
      <c r="D1458" s="162" t="str">
        <f t="shared" si="22"/>
        <v>FY2016/17_NQR8d_Horizon Power EIRL2</v>
      </c>
      <c r="E1458" s="164">
        <f>IF(ISNUMBER(Table4_1[[#This Row],[Value]]),Table4_1[[#This Row],[Value]],IF(ISNUMBER(Table4_1[[#This Row],[$ Value]]),Table4_1[[#This Row],[$ Value]],Table4_1[[#This Row],[% Value]]))</f>
        <v>111</v>
      </c>
      <c r="G1458" s="238">
        <v>42916</v>
      </c>
      <c r="H1458">
        <v>4</v>
      </c>
      <c r="I1458" t="s">
        <v>188</v>
      </c>
      <c r="J1458" t="s">
        <v>195</v>
      </c>
      <c r="K1458" t="s">
        <v>192</v>
      </c>
      <c r="L1458" t="s">
        <v>271</v>
      </c>
      <c r="M1458" t="s">
        <v>510</v>
      </c>
      <c r="N1458" t="s">
        <v>272</v>
      </c>
      <c r="O1458" t="s">
        <v>191</v>
      </c>
      <c r="P1458">
        <v>111</v>
      </c>
      <c r="Q1458"/>
      <c r="R1458"/>
      <c r="S1458" t="s">
        <v>929</v>
      </c>
    </row>
    <row r="1459" spans="1:19" hidden="1" x14ac:dyDescent="0.2">
      <c r="A1459" s="162" t="str">
        <f>"FY"&amp;(YEAR(Table4_1[[#This Row],[Date]])-1)&amp;"/"&amp;(YEAR(Table4_1[[#This Row],[Date]])-2000)</f>
        <v>FY2017/18</v>
      </c>
      <c r="B1459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59" s="162" t="str">
        <f>Table4_1[[#This Row],[Licensee]]&amp;" "&amp;Table4_1[[#This Row],[Licence]]</f>
        <v>Horizon Power EIRL2</v>
      </c>
      <c r="D1459" s="162" t="str">
        <f t="shared" si="22"/>
        <v>FY2017/18_NQR8d_Horizon Power EIRL2</v>
      </c>
      <c r="E1459" s="164">
        <f>IF(ISNUMBER(Table4_1[[#This Row],[Value]]),Table4_1[[#This Row],[Value]],IF(ISNUMBER(Table4_1[[#This Row],[$ Value]]),Table4_1[[#This Row],[$ Value]],Table4_1[[#This Row],[% Value]]))</f>
        <v>27</v>
      </c>
      <c r="G1459" s="238">
        <v>43281</v>
      </c>
      <c r="H1459">
        <v>4</v>
      </c>
      <c r="I1459" t="s">
        <v>188</v>
      </c>
      <c r="J1459" t="s">
        <v>195</v>
      </c>
      <c r="K1459" t="s">
        <v>192</v>
      </c>
      <c r="L1459" t="s">
        <v>271</v>
      </c>
      <c r="M1459" t="s">
        <v>510</v>
      </c>
      <c r="N1459" t="s">
        <v>272</v>
      </c>
      <c r="O1459" t="s">
        <v>191</v>
      </c>
      <c r="P1459">
        <v>27</v>
      </c>
      <c r="Q1459"/>
      <c r="R1459"/>
      <c r="S1459" t="s">
        <v>929</v>
      </c>
    </row>
    <row r="1460" spans="1:19" hidden="1" x14ac:dyDescent="0.2">
      <c r="A1460" s="162" t="str">
        <f>"FY"&amp;(YEAR(Table4_1[[#This Row],[Date]])-1)&amp;"/"&amp;(YEAR(Table4_1[[#This Row],[Date]])-2000)</f>
        <v>FY2018/19</v>
      </c>
      <c r="B1460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0" s="162" t="str">
        <f>Table4_1[[#This Row],[Licensee]]&amp;" "&amp;Table4_1[[#This Row],[Licence]]</f>
        <v>Horizon Power EIRL2</v>
      </c>
      <c r="D1460" s="162" t="str">
        <f t="shared" si="22"/>
        <v>FY2018/19_NQR8d_Horizon Power EIRL2</v>
      </c>
      <c r="E1460" s="164">
        <f>IF(ISNUMBER(Table4_1[[#This Row],[Value]]),Table4_1[[#This Row],[Value]],IF(ISNUMBER(Table4_1[[#This Row],[$ Value]]),Table4_1[[#This Row],[$ Value]],Table4_1[[#This Row],[% Value]]))</f>
        <v>76</v>
      </c>
      <c r="G1460" s="238">
        <v>43646</v>
      </c>
      <c r="H1460">
        <v>4</v>
      </c>
      <c r="I1460" t="s">
        <v>188</v>
      </c>
      <c r="J1460" t="s">
        <v>195</v>
      </c>
      <c r="K1460" t="s">
        <v>192</v>
      </c>
      <c r="L1460" t="s">
        <v>271</v>
      </c>
      <c r="M1460" t="s">
        <v>510</v>
      </c>
      <c r="N1460" t="s">
        <v>272</v>
      </c>
      <c r="O1460" t="s">
        <v>191</v>
      </c>
      <c r="P1460">
        <v>76</v>
      </c>
      <c r="Q1460"/>
      <c r="R1460"/>
      <c r="S1460" t="s">
        <v>929</v>
      </c>
    </row>
    <row r="1461" spans="1:19" hidden="1" x14ac:dyDescent="0.2">
      <c r="A1461" s="162" t="str">
        <f>"FY"&amp;(YEAR(Table4_1[[#This Row],[Date]])-1)&amp;"/"&amp;(YEAR(Table4_1[[#This Row],[Date]])-2000)</f>
        <v>FY2019/20</v>
      </c>
      <c r="B1461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1" s="162" t="str">
        <f>Table4_1[[#This Row],[Licensee]]&amp;" "&amp;Table4_1[[#This Row],[Licence]]</f>
        <v>Horizon Power EIRL2</v>
      </c>
      <c r="D1461" s="162" t="str">
        <f t="shared" si="22"/>
        <v>FY2019/20_NQR8d_Horizon Power EIRL2</v>
      </c>
      <c r="E1461" s="164">
        <f>IF(ISNUMBER(Table4_1[[#This Row],[Value]]),Table4_1[[#This Row],[Value]],IF(ISNUMBER(Table4_1[[#This Row],[$ Value]]),Table4_1[[#This Row],[$ Value]],Table4_1[[#This Row],[% Value]]))</f>
        <v>56</v>
      </c>
      <c r="G1461" s="238">
        <v>44012</v>
      </c>
      <c r="H1461">
        <v>4</v>
      </c>
      <c r="I1461" t="s">
        <v>188</v>
      </c>
      <c r="J1461" t="s">
        <v>195</v>
      </c>
      <c r="K1461" t="s">
        <v>192</v>
      </c>
      <c r="L1461" t="s">
        <v>271</v>
      </c>
      <c r="M1461" t="s">
        <v>510</v>
      </c>
      <c r="N1461" t="s">
        <v>272</v>
      </c>
      <c r="O1461" t="s">
        <v>191</v>
      </c>
      <c r="P1461">
        <v>56</v>
      </c>
      <c r="Q1461"/>
      <c r="R1461"/>
      <c r="S1461" t="s">
        <v>929</v>
      </c>
    </row>
    <row r="1462" spans="1:19" hidden="1" x14ac:dyDescent="0.2">
      <c r="A1462" s="162" t="str">
        <f>"FY"&amp;(YEAR(Table4_1[[#This Row],[Date]])-1)&amp;"/"&amp;(YEAR(Table4_1[[#This Row],[Date]])-2000)</f>
        <v>FY2020/21</v>
      </c>
      <c r="B1462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2" s="162" t="str">
        <f>Table4_1[[#This Row],[Licensee]]&amp;" "&amp;Table4_1[[#This Row],[Licence]]</f>
        <v>Horizon Power EIRL2</v>
      </c>
      <c r="D1462" s="162" t="str">
        <f t="shared" si="22"/>
        <v>FY2020/21_NQR8d_Horizon Power EIRL2</v>
      </c>
      <c r="E1462" s="164">
        <f>IF(ISNUMBER(Table4_1[[#This Row],[Value]]),Table4_1[[#This Row],[Value]],IF(ISNUMBER(Table4_1[[#This Row],[$ Value]]),Table4_1[[#This Row],[$ Value]],Table4_1[[#This Row],[% Value]]))</f>
        <v>452</v>
      </c>
      <c r="G1462" s="238">
        <v>44377</v>
      </c>
      <c r="H1462">
        <v>4</v>
      </c>
      <c r="I1462" t="s">
        <v>188</v>
      </c>
      <c r="J1462" t="s">
        <v>195</v>
      </c>
      <c r="K1462" t="s">
        <v>192</v>
      </c>
      <c r="L1462" t="s">
        <v>271</v>
      </c>
      <c r="M1462" t="s">
        <v>510</v>
      </c>
      <c r="N1462" t="s">
        <v>272</v>
      </c>
      <c r="O1462" t="s">
        <v>191</v>
      </c>
      <c r="P1462">
        <v>452</v>
      </c>
      <c r="Q1462"/>
      <c r="R1462"/>
      <c r="S1462" t="s">
        <v>929</v>
      </c>
    </row>
    <row r="1463" spans="1:19" hidden="1" x14ac:dyDescent="0.2">
      <c r="A1463" s="162" t="str">
        <f>"FY"&amp;(YEAR(Table4_1[[#This Row],[Date]])-1)&amp;"/"&amp;(YEAR(Table4_1[[#This Row],[Date]])-2000)</f>
        <v>FY2021/22</v>
      </c>
      <c r="B1463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3" s="162" t="str">
        <f>Table4_1[[#This Row],[Licensee]]&amp;" "&amp;Table4_1[[#This Row],[Licence]]</f>
        <v>Horizon Power EIRL2</v>
      </c>
      <c r="D1463" s="162" t="str">
        <f t="shared" si="22"/>
        <v>FY2021/22_NQR8d_Horizon Power EIRL2</v>
      </c>
      <c r="E1463" s="164">
        <f>IF(ISNUMBER(Table4_1[[#This Row],[Value]]),Table4_1[[#This Row],[Value]],IF(ISNUMBER(Table4_1[[#This Row],[$ Value]]),Table4_1[[#This Row],[$ Value]],Table4_1[[#This Row],[% Value]]))</f>
        <v>44</v>
      </c>
      <c r="G1463" s="238">
        <v>44742</v>
      </c>
      <c r="H1463">
        <v>4</v>
      </c>
      <c r="I1463" t="s">
        <v>188</v>
      </c>
      <c r="J1463" t="s">
        <v>195</v>
      </c>
      <c r="K1463" t="s">
        <v>192</v>
      </c>
      <c r="L1463" t="s">
        <v>271</v>
      </c>
      <c r="M1463" t="s">
        <v>510</v>
      </c>
      <c r="N1463" t="s">
        <v>272</v>
      </c>
      <c r="O1463" t="s">
        <v>191</v>
      </c>
      <c r="P1463">
        <v>44</v>
      </c>
      <c r="Q1463"/>
      <c r="R1463"/>
      <c r="S1463" t="s">
        <v>929</v>
      </c>
    </row>
    <row r="1464" spans="1:19" hidden="1" x14ac:dyDescent="0.2">
      <c r="A1464" s="162" t="str">
        <f>"FY"&amp;(YEAR(Table4_1[[#This Row],[Date]])-1)&amp;"/"&amp;(YEAR(Table4_1[[#This Row],[Date]])-2000)</f>
        <v>FY2022/23</v>
      </c>
      <c r="B1464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4" s="162" t="str">
        <f>Table4_1[[#This Row],[Licensee]]&amp;" "&amp;Table4_1[[#This Row],[Licence]]</f>
        <v>Horizon Power EIRL2</v>
      </c>
      <c r="D1464" s="162" t="str">
        <f t="shared" si="22"/>
        <v>FY2022/23_NQR8d_Horizon Power EIRL2</v>
      </c>
      <c r="E1464" s="164">
        <f>IF(ISNUMBER(Table4_1[[#This Row],[Value]]),Table4_1[[#This Row],[Value]],IF(ISNUMBER(Table4_1[[#This Row],[$ Value]]),Table4_1[[#This Row],[$ Value]],Table4_1[[#This Row],[% Value]]))</f>
        <v>85</v>
      </c>
      <c r="G1464" s="238">
        <v>45107</v>
      </c>
      <c r="H1464">
        <v>4</v>
      </c>
      <c r="I1464" t="s">
        <v>188</v>
      </c>
      <c r="J1464" t="s">
        <v>195</v>
      </c>
      <c r="K1464" t="s">
        <v>192</v>
      </c>
      <c r="L1464" t="s">
        <v>271</v>
      </c>
      <c r="M1464" t="s">
        <v>510</v>
      </c>
      <c r="N1464" t="s">
        <v>272</v>
      </c>
      <c r="O1464" t="s">
        <v>191</v>
      </c>
      <c r="P1464">
        <v>85</v>
      </c>
      <c r="Q1464"/>
      <c r="R1464"/>
      <c r="S1464" t="s">
        <v>929</v>
      </c>
    </row>
    <row r="1465" spans="1:19" hidden="1" x14ac:dyDescent="0.2">
      <c r="A1465" s="162" t="str">
        <f>"FY"&amp;(YEAR(Table4_1[[#This Row],[Date]])-1)&amp;"/"&amp;(YEAR(Table4_1[[#This Row],[Date]])-2000)</f>
        <v>FY2023/24</v>
      </c>
      <c r="B1465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5" s="162" t="str">
        <f>Table4_1[[#This Row],[Licensee]]&amp;" "&amp;Table4_1[[#This Row],[Licence]]</f>
        <v>Horizon Power EIRL2</v>
      </c>
      <c r="D1465" s="162" t="str">
        <f t="shared" si="22"/>
        <v>FY2023/24_NQR8d_Horizon Power EIRL2</v>
      </c>
      <c r="E1465" s="164">
        <f>IF(ISNUMBER(Table4_1[[#This Row],[Value]]),Table4_1[[#This Row],[Value]],IF(ISNUMBER(Table4_1[[#This Row],[$ Value]]),Table4_1[[#This Row],[$ Value]],Table4_1[[#This Row],[% Value]]))</f>
        <v>45</v>
      </c>
      <c r="G1465" s="238">
        <v>45473</v>
      </c>
      <c r="H1465">
        <v>4</v>
      </c>
      <c r="I1465" t="s">
        <v>188</v>
      </c>
      <c r="J1465" t="s">
        <v>195</v>
      </c>
      <c r="K1465" t="s">
        <v>192</v>
      </c>
      <c r="L1465" t="s">
        <v>271</v>
      </c>
      <c r="M1465" t="s">
        <v>510</v>
      </c>
      <c r="N1465" t="s">
        <v>272</v>
      </c>
      <c r="O1465" t="s">
        <v>191</v>
      </c>
      <c r="P1465">
        <v>45</v>
      </c>
      <c r="Q1465"/>
      <c r="R1465"/>
      <c r="S1465" t="s">
        <v>929</v>
      </c>
    </row>
    <row r="1466" spans="1:19" x14ac:dyDescent="0.2">
      <c r="A1466" s="162" t="str">
        <f>"FY"&amp;(YEAR(Table4_1[[#This Row],[Date]])-1)&amp;"/"&amp;(YEAR(Table4_1[[#This Row],[Date]])-2000)</f>
        <v>FY2024/25</v>
      </c>
      <c r="B1466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1466" s="162" t="str">
        <f>Table4_1[[#This Row],[Licensee]]&amp;" "&amp;Table4_1[[#This Row],[Licence]]</f>
        <v>Horizon Power EIRL2</v>
      </c>
      <c r="D1466" s="162" t="str">
        <f t="shared" si="22"/>
        <v>FY2024/25_NQR8d_Horizon Power EIRL2</v>
      </c>
      <c r="E1466" s="164">
        <f>IF(ISNUMBER(Table4_1[[#This Row],[Value]]),Table4_1[[#This Row],[Value]],IF(ISNUMBER(Table4_1[[#This Row],[$ Value]]),Table4_1[[#This Row],[$ Value]],Table4_1[[#This Row],[% Value]]))</f>
        <v>55</v>
      </c>
      <c r="G1466" s="238">
        <v>45838</v>
      </c>
      <c r="H1466">
        <v>4</v>
      </c>
      <c r="I1466" t="s">
        <v>188</v>
      </c>
      <c r="J1466" t="s">
        <v>195</v>
      </c>
      <c r="K1466" t="s">
        <v>192</v>
      </c>
      <c r="L1466" t="s">
        <v>271</v>
      </c>
      <c r="M1466" t="s">
        <v>510</v>
      </c>
      <c r="N1466" t="s">
        <v>272</v>
      </c>
      <c r="O1466" t="s">
        <v>191</v>
      </c>
      <c r="P1466">
        <v>55</v>
      </c>
      <c r="Q1466"/>
      <c r="R1466"/>
      <c r="S1466" t="s">
        <v>929</v>
      </c>
    </row>
    <row r="1467" spans="1:19" hidden="1" x14ac:dyDescent="0.2">
      <c r="A1467" s="162" t="str">
        <f>"FY"&amp;(YEAR(Table4_1[[#This Row],[Date]])-1)&amp;"/"&amp;(YEAR(Table4_1[[#This Row],[Date]])-2000)</f>
        <v>FY2023/24</v>
      </c>
      <c r="B1467" s="162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1467" s="162" t="str">
        <f>Table4_1[[#This Row],[Licensee]]&amp;" "&amp;Table4_1[[#This Row],[Licence]]</f>
        <v>Horizon Power EIRL2</v>
      </c>
      <c r="D1467" s="162" t="str">
        <f t="shared" si="22"/>
        <v>FY2023/24_NQR9_Horizon Power EIRL2</v>
      </c>
      <c r="E1467" s="164">
        <f>IF(ISNUMBER(Table4_1[[#This Row],[Value]]),Table4_1[[#This Row],[Value]],IF(ISNUMBER(Table4_1[[#This Row],[$ Value]]),Table4_1[[#This Row],[$ Value]],Table4_1[[#This Row],[% Value]]))</f>
        <v>1456527.86</v>
      </c>
      <c r="G1467" s="238">
        <v>45473</v>
      </c>
      <c r="H1467">
        <v>4</v>
      </c>
      <c r="I1467" t="s">
        <v>188</v>
      </c>
      <c r="J1467" t="s">
        <v>195</v>
      </c>
      <c r="K1467" t="s">
        <v>192</v>
      </c>
      <c r="L1467" t="s">
        <v>271</v>
      </c>
      <c r="M1467" t="s">
        <v>551</v>
      </c>
      <c r="N1467" t="s">
        <v>552</v>
      </c>
      <c r="O1467" t="s">
        <v>194</v>
      </c>
      <c r="P1467"/>
      <c r="Q1467"/>
      <c r="R1467">
        <v>1456527.86</v>
      </c>
      <c r="S1467" t="s">
        <v>929</v>
      </c>
    </row>
    <row r="1468" spans="1:19" x14ac:dyDescent="0.2">
      <c r="A1468" s="162" t="str">
        <f>"FY"&amp;(YEAR(Table4_1[[#This Row],[Date]])-1)&amp;"/"&amp;(YEAR(Table4_1[[#This Row],[Date]])-2000)</f>
        <v>FY2024/25</v>
      </c>
      <c r="B1468" s="162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1468" s="162" t="str">
        <f>Table4_1[[#This Row],[Licensee]]&amp;" "&amp;Table4_1[[#This Row],[Licence]]</f>
        <v>Horizon Power EIRL2</v>
      </c>
      <c r="D1468" s="162" t="str">
        <f t="shared" si="22"/>
        <v>FY2024/25_NQR9_Horizon Power EIRL2</v>
      </c>
      <c r="E1468" s="164">
        <f>IF(ISNUMBER(Table4_1[[#This Row],[Value]]),Table4_1[[#This Row],[Value]],IF(ISNUMBER(Table4_1[[#This Row],[$ Value]]),Table4_1[[#This Row],[$ Value]],Table4_1[[#This Row],[% Value]]))</f>
        <v>2168849.2799999998</v>
      </c>
      <c r="G1468" s="238">
        <v>45838</v>
      </c>
      <c r="H1468">
        <v>4</v>
      </c>
      <c r="I1468" t="s">
        <v>188</v>
      </c>
      <c r="J1468" t="s">
        <v>195</v>
      </c>
      <c r="K1468" t="s">
        <v>192</v>
      </c>
      <c r="L1468" t="s">
        <v>271</v>
      </c>
      <c r="M1468" t="s">
        <v>551</v>
      </c>
      <c r="N1468" t="s">
        <v>552</v>
      </c>
      <c r="O1468" t="s">
        <v>194</v>
      </c>
      <c r="P1468"/>
      <c r="Q1468"/>
      <c r="R1468">
        <v>2168849.2799999998</v>
      </c>
      <c r="S1468" t="s">
        <v>929</v>
      </c>
    </row>
    <row r="1469" spans="1:19" hidden="1" x14ac:dyDescent="0.2">
      <c r="A1469" s="162" t="str">
        <f>"FY"&amp;(YEAR(Table4_1[[#This Row],[Date]])-1)&amp;"/"&amp;(YEAR(Table4_1[[#This Row],[Date]])-2000)</f>
        <v>FY2013/14</v>
      </c>
      <c r="B1469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69" s="162" t="str">
        <f>Table4_1[[#This Row],[Licensee]]&amp;" "&amp;Table4_1[[#This Row],[Licence]]</f>
        <v>Horizon Power EIRL2</v>
      </c>
      <c r="D1469" s="162" t="str">
        <f t="shared" si="22"/>
        <v>FY2013/14_NRR1_Horizon Power EIRL2</v>
      </c>
      <c r="E1469" s="164">
        <f>IF(ISNUMBER(Table4_1[[#This Row],[Value]]),Table4_1[[#This Row],[Value]],IF(ISNUMBER(Table4_1[[#This Row],[$ Value]]),Table4_1[[#This Row],[$ Value]],Table4_1[[#This Row],[% Value]]))</f>
        <v>31</v>
      </c>
      <c r="G1469" s="238">
        <v>41820</v>
      </c>
      <c r="H1469">
        <v>4</v>
      </c>
      <c r="I1469" t="s">
        <v>188</v>
      </c>
      <c r="J1469" t="s">
        <v>195</v>
      </c>
      <c r="K1469" t="s">
        <v>192</v>
      </c>
      <c r="L1469" t="s">
        <v>252</v>
      </c>
      <c r="M1469" t="s">
        <v>189</v>
      </c>
      <c r="N1469" t="s">
        <v>405</v>
      </c>
      <c r="O1469" t="s">
        <v>191</v>
      </c>
      <c r="P1469">
        <v>31</v>
      </c>
      <c r="Q1469"/>
      <c r="R1469"/>
      <c r="S1469" t="s">
        <v>929</v>
      </c>
    </row>
    <row r="1470" spans="1:19" hidden="1" x14ac:dyDescent="0.2">
      <c r="A1470" s="162" t="str">
        <f>"FY"&amp;(YEAR(Table4_1[[#This Row],[Date]])-1)&amp;"/"&amp;(YEAR(Table4_1[[#This Row],[Date]])-2000)</f>
        <v>FY2014/15</v>
      </c>
      <c r="B1470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0" s="162" t="str">
        <f>Table4_1[[#This Row],[Licensee]]&amp;" "&amp;Table4_1[[#This Row],[Licence]]</f>
        <v>Horizon Power EIRL2</v>
      </c>
      <c r="D1470" s="162" t="str">
        <f t="shared" si="22"/>
        <v>FY2014/15_NRR1_Horizon Power EIRL2</v>
      </c>
      <c r="E1470" s="164">
        <f>IF(ISNUMBER(Table4_1[[#This Row],[Value]]),Table4_1[[#This Row],[Value]],IF(ISNUMBER(Table4_1[[#This Row],[$ Value]]),Table4_1[[#This Row],[$ Value]],Table4_1[[#This Row],[% Value]]))</f>
        <v>32</v>
      </c>
      <c r="G1470" s="238">
        <v>42185</v>
      </c>
      <c r="H1470">
        <v>4</v>
      </c>
      <c r="I1470" t="s">
        <v>188</v>
      </c>
      <c r="J1470" t="s">
        <v>195</v>
      </c>
      <c r="K1470" t="s">
        <v>192</v>
      </c>
      <c r="L1470" t="s">
        <v>252</v>
      </c>
      <c r="M1470" t="s">
        <v>189</v>
      </c>
      <c r="N1470" t="s">
        <v>405</v>
      </c>
      <c r="O1470" t="s">
        <v>191</v>
      </c>
      <c r="P1470">
        <v>32</v>
      </c>
      <c r="Q1470"/>
      <c r="R1470"/>
      <c r="S1470" t="s">
        <v>929</v>
      </c>
    </row>
    <row r="1471" spans="1:19" hidden="1" x14ac:dyDescent="0.2">
      <c r="A1471" s="162" t="str">
        <f>"FY"&amp;(YEAR(Table4_1[[#This Row],[Date]])-1)&amp;"/"&amp;(YEAR(Table4_1[[#This Row],[Date]])-2000)</f>
        <v>FY2015/16</v>
      </c>
      <c r="B1471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1" s="162" t="str">
        <f>Table4_1[[#This Row],[Licensee]]&amp;" "&amp;Table4_1[[#This Row],[Licence]]</f>
        <v>Horizon Power EIRL2</v>
      </c>
      <c r="D1471" s="162" t="str">
        <f t="shared" si="22"/>
        <v>FY2015/16_NRR1_Horizon Power EIRL2</v>
      </c>
      <c r="E1471" s="164">
        <f>IF(ISNUMBER(Table4_1[[#This Row],[Value]]),Table4_1[[#This Row],[Value]],IF(ISNUMBER(Table4_1[[#This Row],[$ Value]]),Table4_1[[#This Row],[$ Value]],Table4_1[[#This Row],[% Value]]))</f>
        <v>34</v>
      </c>
      <c r="G1471" s="238">
        <v>42551</v>
      </c>
      <c r="H1471">
        <v>4</v>
      </c>
      <c r="I1471" t="s">
        <v>188</v>
      </c>
      <c r="J1471" t="s">
        <v>195</v>
      </c>
      <c r="K1471" t="s">
        <v>192</v>
      </c>
      <c r="L1471" t="s">
        <v>252</v>
      </c>
      <c r="M1471" t="s">
        <v>189</v>
      </c>
      <c r="N1471" t="s">
        <v>405</v>
      </c>
      <c r="O1471" t="s">
        <v>191</v>
      </c>
      <c r="P1471">
        <v>34</v>
      </c>
      <c r="Q1471"/>
      <c r="R1471"/>
      <c r="S1471" t="s">
        <v>929</v>
      </c>
    </row>
    <row r="1472" spans="1:19" hidden="1" x14ac:dyDescent="0.2">
      <c r="A1472" s="162" t="str">
        <f>"FY"&amp;(YEAR(Table4_1[[#This Row],[Date]])-1)&amp;"/"&amp;(YEAR(Table4_1[[#This Row],[Date]])-2000)</f>
        <v>FY2016/17</v>
      </c>
      <c r="B1472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2" s="162" t="str">
        <f>Table4_1[[#This Row],[Licensee]]&amp;" "&amp;Table4_1[[#This Row],[Licence]]</f>
        <v>Horizon Power EIRL2</v>
      </c>
      <c r="D1472" s="162" t="str">
        <f t="shared" si="22"/>
        <v>FY2016/17_NRR1_Horizon Power EIRL2</v>
      </c>
      <c r="E1472" s="164">
        <f>IF(ISNUMBER(Table4_1[[#This Row],[Value]]),Table4_1[[#This Row],[Value]],IF(ISNUMBER(Table4_1[[#This Row],[$ Value]]),Table4_1[[#This Row],[$ Value]],Table4_1[[#This Row],[% Value]]))</f>
        <v>111</v>
      </c>
      <c r="G1472" s="238">
        <v>42916</v>
      </c>
      <c r="H1472">
        <v>4</v>
      </c>
      <c r="I1472" t="s">
        <v>188</v>
      </c>
      <c r="J1472" t="s">
        <v>195</v>
      </c>
      <c r="K1472" t="s">
        <v>192</v>
      </c>
      <c r="L1472" t="s">
        <v>252</v>
      </c>
      <c r="M1472" t="s">
        <v>189</v>
      </c>
      <c r="N1472" t="s">
        <v>405</v>
      </c>
      <c r="O1472" t="s">
        <v>191</v>
      </c>
      <c r="P1472">
        <v>111</v>
      </c>
      <c r="Q1472"/>
      <c r="R1472"/>
      <c r="S1472" t="s">
        <v>929</v>
      </c>
    </row>
    <row r="1473" spans="1:19" hidden="1" x14ac:dyDescent="0.2">
      <c r="A1473" s="162" t="str">
        <f>"FY"&amp;(YEAR(Table4_1[[#This Row],[Date]])-1)&amp;"/"&amp;(YEAR(Table4_1[[#This Row],[Date]])-2000)</f>
        <v>FY2017/18</v>
      </c>
      <c r="B1473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3" s="162" t="str">
        <f>Table4_1[[#This Row],[Licensee]]&amp;" "&amp;Table4_1[[#This Row],[Licence]]</f>
        <v>Horizon Power EIRL2</v>
      </c>
      <c r="D1473" s="162" t="str">
        <f t="shared" si="22"/>
        <v>FY2017/18_NRR1_Horizon Power EIRL2</v>
      </c>
      <c r="E1473" s="164">
        <f>IF(ISNUMBER(Table4_1[[#This Row],[Value]]),Table4_1[[#This Row],[Value]],IF(ISNUMBER(Table4_1[[#This Row],[$ Value]]),Table4_1[[#This Row],[$ Value]],Table4_1[[#This Row],[% Value]]))</f>
        <v>27</v>
      </c>
      <c r="G1473" s="238">
        <v>43281</v>
      </c>
      <c r="H1473">
        <v>4</v>
      </c>
      <c r="I1473" t="s">
        <v>188</v>
      </c>
      <c r="J1473" t="s">
        <v>195</v>
      </c>
      <c r="K1473" t="s">
        <v>192</v>
      </c>
      <c r="L1473" t="s">
        <v>252</v>
      </c>
      <c r="M1473" t="s">
        <v>189</v>
      </c>
      <c r="N1473" t="s">
        <v>405</v>
      </c>
      <c r="O1473" t="s">
        <v>191</v>
      </c>
      <c r="P1473">
        <v>27</v>
      </c>
      <c r="Q1473"/>
      <c r="R1473"/>
      <c r="S1473" t="s">
        <v>929</v>
      </c>
    </row>
    <row r="1474" spans="1:19" hidden="1" x14ac:dyDescent="0.2">
      <c r="A1474" s="162" t="str">
        <f>"FY"&amp;(YEAR(Table4_1[[#This Row],[Date]])-1)&amp;"/"&amp;(YEAR(Table4_1[[#This Row],[Date]])-2000)</f>
        <v>FY2018/19</v>
      </c>
      <c r="B1474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4" s="162" t="str">
        <f>Table4_1[[#This Row],[Licensee]]&amp;" "&amp;Table4_1[[#This Row],[Licence]]</f>
        <v>Horizon Power EIRL2</v>
      </c>
      <c r="D1474" s="162" t="str">
        <f t="shared" si="22"/>
        <v>FY2018/19_NRR1_Horizon Power EIRL2</v>
      </c>
      <c r="E1474" s="164">
        <f>IF(ISNUMBER(Table4_1[[#This Row],[Value]]),Table4_1[[#This Row],[Value]],IF(ISNUMBER(Table4_1[[#This Row],[$ Value]]),Table4_1[[#This Row],[$ Value]],Table4_1[[#This Row],[% Value]]))</f>
        <v>21</v>
      </c>
      <c r="G1474" s="238">
        <v>43646</v>
      </c>
      <c r="H1474">
        <v>4</v>
      </c>
      <c r="I1474" t="s">
        <v>188</v>
      </c>
      <c r="J1474" t="s">
        <v>195</v>
      </c>
      <c r="K1474" t="s">
        <v>192</v>
      </c>
      <c r="L1474" t="s">
        <v>252</v>
      </c>
      <c r="M1474" t="s">
        <v>189</v>
      </c>
      <c r="N1474" t="s">
        <v>405</v>
      </c>
      <c r="O1474" t="s">
        <v>191</v>
      </c>
      <c r="P1474">
        <v>21</v>
      </c>
      <c r="Q1474"/>
      <c r="R1474"/>
      <c r="S1474" t="s">
        <v>929</v>
      </c>
    </row>
    <row r="1475" spans="1:19" hidden="1" x14ac:dyDescent="0.2">
      <c r="A1475" s="162" t="str">
        <f>"FY"&amp;(YEAR(Table4_1[[#This Row],[Date]])-1)&amp;"/"&amp;(YEAR(Table4_1[[#This Row],[Date]])-2000)</f>
        <v>FY2019/20</v>
      </c>
      <c r="B1475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5" s="162" t="str">
        <f>Table4_1[[#This Row],[Licensee]]&amp;" "&amp;Table4_1[[#This Row],[Licence]]</f>
        <v>Horizon Power EIRL2</v>
      </c>
      <c r="D1475" s="162" t="str">
        <f t="shared" ref="D1475:D1538" si="23">A1475&amp;"_"&amp;B1475&amp;"_"&amp;C1475</f>
        <v>FY2019/20_NRR1_Horizon Power EIRL2</v>
      </c>
      <c r="E1475" s="164">
        <f>IF(ISNUMBER(Table4_1[[#This Row],[Value]]),Table4_1[[#This Row],[Value]],IF(ISNUMBER(Table4_1[[#This Row],[$ Value]]),Table4_1[[#This Row],[$ Value]],Table4_1[[#This Row],[% Value]]))</f>
        <v>18</v>
      </c>
      <c r="G1475" s="238">
        <v>44012</v>
      </c>
      <c r="H1475">
        <v>4</v>
      </c>
      <c r="I1475" t="s">
        <v>188</v>
      </c>
      <c r="J1475" t="s">
        <v>195</v>
      </c>
      <c r="K1475" t="s">
        <v>192</v>
      </c>
      <c r="L1475" t="s">
        <v>252</v>
      </c>
      <c r="M1475" t="s">
        <v>189</v>
      </c>
      <c r="N1475" t="s">
        <v>405</v>
      </c>
      <c r="O1475" t="s">
        <v>191</v>
      </c>
      <c r="P1475">
        <v>18</v>
      </c>
      <c r="Q1475"/>
      <c r="R1475"/>
      <c r="S1475" t="s">
        <v>929</v>
      </c>
    </row>
    <row r="1476" spans="1:19" hidden="1" x14ac:dyDescent="0.2">
      <c r="A1476" s="162" t="str">
        <f>"FY"&amp;(YEAR(Table4_1[[#This Row],[Date]])-1)&amp;"/"&amp;(YEAR(Table4_1[[#This Row],[Date]])-2000)</f>
        <v>FY2020/21</v>
      </c>
      <c r="B1476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6" s="162" t="str">
        <f>Table4_1[[#This Row],[Licensee]]&amp;" "&amp;Table4_1[[#This Row],[Licence]]</f>
        <v>Horizon Power EIRL2</v>
      </c>
      <c r="D1476" s="162" t="str">
        <f t="shared" si="23"/>
        <v>FY2020/21_NRR1_Horizon Power EIRL2</v>
      </c>
      <c r="E1476" s="164">
        <f>IF(ISNUMBER(Table4_1[[#This Row],[Value]]),Table4_1[[#This Row],[Value]],IF(ISNUMBER(Table4_1[[#This Row],[$ Value]]),Table4_1[[#This Row],[$ Value]],Table4_1[[#This Row],[% Value]]))</f>
        <v>16</v>
      </c>
      <c r="G1476" s="238">
        <v>44377</v>
      </c>
      <c r="H1476">
        <v>4</v>
      </c>
      <c r="I1476" t="s">
        <v>188</v>
      </c>
      <c r="J1476" t="s">
        <v>195</v>
      </c>
      <c r="K1476" t="s">
        <v>192</v>
      </c>
      <c r="L1476" t="s">
        <v>252</v>
      </c>
      <c r="M1476" t="s">
        <v>189</v>
      </c>
      <c r="N1476" t="s">
        <v>405</v>
      </c>
      <c r="O1476" t="s">
        <v>191</v>
      </c>
      <c r="P1476">
        <v>16</v>
      </c>
      <c r="Q1476"/>
      <c r="R1476"/>
      <c r="S1476" t="s">
        <v>929</v>
      </c>
    </row>
    <row r="1477" spans="1:19" hidden="1" x14ac:dyDescent="0.2">
      <c r="A1477" s="162" t="str">
        <f>"FY"&amp;(YEAR(Table4_1[[#This Row],[Date]])-1)&amp;"/"&amp;(YEAR(Table4_1[[#This Row],[Date]])-2000)</f>
        <v>FY2021/22</v>
      </c>
      <c r="B1477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7" s="162" t="str">
        <f>Table4_1[[#This Row],[Licensee]]&amp;" "&amp;Table4_1[[#This Row],[Licence]]</f>
        <v>Horizon Power EIRL2</v>
      </c>
      <c r="D1477" s="162" t="str">
        <f t="shared" si="23"/>
        <v>FY2021/22_NRR1_Horizon Power EIRL2</v>
      </c>
      <c r="E1477" s="164">
        <f>IF(ISNUMBER(Table4_1[[#This Row],[Value]]),Table4_1[[#This Row],[Value]],IF(ISNUMBER(Table4_1[[#This Row],[$ Value]]),Table4_1[[#This Row],[$ Value]],Table4_1[[#This Row],[% Value]]))</f>
        <v>15</v>
      </c>
      <c r="G1477" s="238">
        <v>44742</v>
      </c>
      <c r="H1477">
        <v>4</v>
      </c>
      <c r="I1477" t="s">
        <v>188</v>
      </c>
      <c r="J1477" t="s">
        <v>195</v>
      </c>
      <c r="K1477" t="s">
        <v>192</v>
      </c>
      <c r="L1477" t="s">
        <v>252</v>
      </c>
      <c r="M1477" t="s">
        <v>189</v>
      </c>
      <c r="N1477" t="s">
        <v>405</v>
      </c>
      <c r="O1477" t="s">
        <v>191</v>
      </c>
      <c r="P1477">
        <v>15</v>
      </c>
      <c r="Q1477"/>
      <c r="R1477"/>
      <c r="S1477" t="s">
        <v>929</v>
      </c>
    </row>
    <row r="1478" spans="1:19" hidden="1" x14ac:dyDescent="0.2">
      <c r="A1478" s="162" t="str">
        <f>"FY"&amp;(YEAR(Table4_1[[#This Row],[Date]])-1)&amp;"/"&amp;(YEAR(Table4_1[[#This Row],[Date]])-2000)</f>
        <v>FY2022/23</v>
      </c>
      <c r="B1478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8" s="162" t="str">
        <f>Table4_1[[#This Row],[Licensee]]&amp;" "&amp;Table4_1[[#This Row],[Licence]]</f>
        <v>Horizon Power EIRL2</v>
      </c>
      <c r="D1478" s="162" t="str">
        <f t="shared" si="23"/>
        <v>FY2022/23_NRR1_Horizon Power EIRL2</v>
      </c>
      <c r="E1478" s="164">
        <f>IF(ISNUMBER(Table4_1[[#This Row],[Value]]),Table4_1[[#This Row],[Value]],IF(ISNUMBER(Table4_1[[#This Row],[$ Value]]),Table4_1[[#This Row],[$ Value]],Table4_1[[#This Row],[% Value]]))</f>
        <v>14</v>
      </c>
      <c r="G1478" s="238">
        <v>45107</v>
      </c>
      <c r="H1478">
        <v>4</v>
      </c>
      <c r="I1478" t="s">
        <v>188</v>
      </c>
      <c r="J1478" t="s">
        <v>195</v>
      </c>
      <c r="K1478" t="s">
        <v>192</v>
      </c>
      <c r="L1478" t="s">
        <v>252</v>
      </c>
      <c r="M1478" t="s">
        <v>189</v>
      </c>
      <c r="N1478" t="s">
        <v>405</v>
      </c>
      <c r="O1478" t="s">
        <v>191</v>
      </c>
      <c r="P1478">
        <v>14</v>
      </c>
      <c r="Q1478"/>
      <c r="R1478"/>
      <c r="S1478" t="s">
        <v>929</v>
      </c>
    </row>
    <row r="1479" spans="1:19" hidden="1" x14ac:dyDescent="0.2">
      <c r="A1479" s="162" t="str">
        <f>"FY"&amp;(YEAR(Table4_1[[#This Row],[Date]])-1)&amp;"/"&amp;(YEAR(Table4_1[[#This Row],[Date]])-2000)</f>
        <v>FY2023/24</v>
      </c>
      <c r="B1479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1479" s="162" t="str">
        <f>Table4_1[[#This Row],[Licensee]]&amp;" "&amp;Table4_1[[#This Row],[Licence]]</f>
        <v>Horizon Power EIRL2</v>
      </c>
      <c r="D1479" s="162" t="str">
        <f t="shared" si="23"/>
        <v>FY2023/24_NRR1_Horizon Power EIRL2</v>
      </c>
      <c r="E1479" s="164">
        <f>IF(ISNUMBER(Table4_1[[#This Row],[Value]]),Table4_1[[#This Row],[Value]],IF(ISNUMBER(Table4_1[[#This Row],[$ Value]]),Table4_1[[#This Row],[$ Value]],Table4_1[[#This Row],[% Value]]))</f>
        <v>8</v>
      </c>
      <c r="G1479" s="238">
        <v>45473</v>
      </c>
      <c r="H1479">
        <v>4</v>
      </c>
      <c r="I1479" t="s">
        <v>188</v>
      </c>
      <c r="J1479" t="s">
        <v>195</v>
      </c>
      <c r="K1479" t="s">
        <v>192</v>
      </c>
      <c r="L1479" t="s">
        <v>252</v>
      </c>
      <c r="M1479" t="s">
        <v>189</v>
      </c>
      <c r="N1479" t="s">
        <v>405</v>
      </c>
      <c r="O1479" t="s">
        <v>191</v>
      </c>
      <c r="P1479">
        <v>8</v>
      </c>
      <c r="Q1479"/>
      <c r="R1479"/>
      <c r="S1479" t="s">
        <v>929</v>
      </c>
    </row>
    <row r="1480" spans="1:19" hidden="1" x14ac:dyDescent="0.2">
      <c r="A1480" s="162" t="str">
        <f>"FY"&amp;(YEAR(Table4_1[[#This Row],[Date]])-1)&amp;"/"&amp;(YEAR(Table4_1[[#This Row],[Date]])-2000)</f>
        <v>FY2023/24</v>
      </c>
      <c r="B1480" s="162" t="str">
        <f>VLOOKUP(Table4_1[[#This Row],[Energy]]&amp;Table4_1[[#This Row],[Indicator category]]&amp;Table4_1[[#This Row],[Indicator subcategory]]&amp;Table4_1[[#This Row],[Indicator]]&amp;Table4_1[[#This Row],[ID]],newID,2,FALSE)</f>
        <v>NRR10</v>
      </c>
      <c r="C1480" s="162" t="str">
        <f>Table4_1[[#This Row],[Licensee]]&amp;" "&amp;Table4_1[[#This Row],[Licence]]</f>
        <v>Horizon Power EIRL2</v>
      </c>
      <c r="D1480" s="162" t="str">
        <f t="shared" si="23"/>
        <v>FY2023/24_NRR10_Horizon Power EIRL2</v>
      </c>
      <c r="E1480" s="164">
        <f>IF(ISNUMBER(Table4_1[[#This Row],[Value]]),Table4_1[[#This Row],[Value]],IF(ISNUMBER(Table4_1[[#This Row],[$ Value]]),Table4_1[[#This Row],[$ Value]],Table4_1[[#This Row],[% Value]]))</f>
        <v>0</v>
      </c>
      <c r="G1480" s="238">
        <v>45473</v>
      </c>
      <c r="H1480">
        <v>4</v>
      </c>
      <c r="I1480" t="s">
        <v>188</v>
      </c>
      <c r="J1480" t="s">
        <v>195</v>
      </c>
      <c r="K1480" t="s">
        <v>192</v>
      </c>
      <c r="L1480" t="s">
        <v>252</v>
      </c>
      <c r="M1480" t="s">
        <v>253</v>
      </c>
      <c r="N1480" t="s">
        <v>254</v>
      </c>
      <c r="O1480" t="s">
        <v>191</v>
      </c>
      <c r="P1480">
        <v>0</v>
      </c>
      <c r="Q1480"/>
      <c r="R1480"/>
      <c r="S1480" t="s">
        <v>929</v>
      </c>
    </row>
    <row r="1481" spans="1:19" hidden="1" x14ac:dyDescent="0.2">
      <c r="A1481" s="162" t="str">
        <f>"FY"&amp;(YEAR(Table4_1[[#This Row],[Date]])-1)&amp;"/"&amp;(YEAR(Table4_1[[#This Row],[Date]])-2000)</f>
        <v>FY2023/24</v>
      </c>
      <c r="B1481" s="162" t="str">
        <f>VLOOKUP(Table4_1[[#This Row],[Energy]]&amp;Table4_1[[#This Row],[Indicator category]]&amp;Table4_1[[#This Row],[Indicator subcategory]]&amp;Table4_1[[#This Row],[Indicator]]&amp;Table4_1[[#This Row],[ID]],newID,2,FALSE)</f>
        <v>NRR11</v>
      </c>
      <c r="C1481" s="162" t="str">
        <f>Table4_1[[#This Row],[Licensee]]&amp;" "&amp;Table4_1[[#This Row],[Licence]]</f>
        <v>Horizon Power EIRL2</v>
      </c>
      <c r="D1481" s="162" t="str">
        <f t="shared" si="23"/>
        <v>FY2023/24_NRR11_Horizon Power EIRL2</v>
      </c>
      <c r="E1481" s="164">
        <f>IF(ISNUMBER(Table4_1[[#This Row],[Value]]),Table4_1[[#This Row],[Value]],IF(ISNUMBER(Table4_1[[#This Row],[$ Value]]),Table4_1[[#This Row],[$ Value]],Table4_1[[#This Row],[% Value]]))</f>
        <v>0</v>
      </c>
      <c r="G1481" s="238">
        <v>45473</v>
      </c>
      <c r="H1481">
        <v>4</v>
      </c>
      <c r="I1481" t="s">
        <v>188</v>
      </c>
      <c r="J1481" t="s">
        <v>195</v>
      </c>
      <c r="K1481" t="s">
        <v>192</v>
      </c>
      <c r="L1481" t="s">
        <v>252</v>
      </c>
      <c r="M1481" t="s">
        <v>253</v>
      </c>
      <c r="N1481" t="s">
        <v>255</v>
      </c>
      <c r="O1481" t="s">
        <v>190</v>
      </c>
      <c r="P1481"/>
      <c r="Q1481"/>
      <c r="R1481"/>
      <c r="S1481" t="s">
        <v>929</v>
      </c>
    </row>
    <row r="1482" spans="1:19" hidden="1" x14ac:dyDescent="0.2">
      <c r="A1482" s="162" t="str">
        <f>"FY"&amp;(YEAR(Table4_1[[#This Row],[Date]])-1)&amp;"/"&amp;(YEAR(Table4_1[[#This Row],[Date]])-2000)</f>
        <v>FY2023/24</v>
      </c>
      <c r="B1482" s="162" t="str">
        <f>VLOOKUP(Table4_1[[#This Row],[Energy]]&amp;Table4_1[[#This Row],[Indicator category]]&amp;Table4_1[[#This Row],[Indicator subcategory]]&amp;Table4_1[[#This Row],[Indicator]]&amp;Table4_1[[#This Row],[ID]],newID,2,FALSE)</f>
        <v>NRR12</v>
      </c>
      <c r="C1482" s="162" t="str">
        <f>Table4_1[[#This Row],[Licensee]]&amp;" "&amp;Table4_1[[#This Row],[Licence]]</f>
        <v>Horizon Power EIRL2</v>
      </c>
      <c r="D1482" s="162" t="str">
        <f t="shared" si="23"/>
        <v>FY2023/24_NRR12_Horizon Power EIRL2</v>
      </c>
      <c r="E1482" s="164">
        <f>IF(ISNUMBER(Table4_1[[#This Row],[Value]]),Table4_1[[#This Row],[Value]],IF(ISNUMBER(Table4_1[[#This Row],[$ Value]]),Table4_1[[#This Row],[$ Value]],Table4_1[[#This Row],[% Value]]))</f>
        <v>0</v>
      </c>
      <c r="G1482" s="238">
        <v>45473</v>
      </c>
      <c r="H1482">
        <v>4</v>
      </c>
      <c r="I1482" t="s">
        <v>188</v>
      </c>
      <c r="J1482" t="s">
        <v>195</v>
      </c>
      <c r="K1482" t="s">
        <v>192</v>
      </c>
      <c r="L1482" t="s">
        <v>252</v>
      </c>
      <c r="M1482" t="s">
        <v>256</v>
      </c>
      <c r="N1482" t="s">
        <v>382</v>
      </c>
      <c r="O1482" t="s">
        <v>191</v>
      </c>
      <c r="P1482">
        <v>0</v>
      </c>
      <c r="Q1482"/>
      <c r="R1482"/>
      <c r="S1482" t="s">
        <v>929</v>
      </c>
    </row>
    <row r="1483" spans="1:19" hidden="1" x14ac:dyDescent="0.2">
      <c r="A1483" s="162" t="str">
        <f>"FY"&amp;(YEAR(Table4_1[[#This Row],[Date]])-1)&amp;"/"&amp;(YEAR(Table4_1[[#This Row],[Date]])-2000)</f>
        <v>FY2023/24</v>
      </c>
      <c r="B1483" s="162" t="str">
        <f>VLOOKUP(Table4_1[[#This Row],[Energy]]&amp;Table4_1[[#This Row],[Indicator category]]&amp;Table4_1[[#This Row],[Indicator subcategory]]&amp;Table4_1[[#This Row],[Indicator]]&amp;Table4_1[[#This Row],[ID]],newID,2,FALSE)</f>
        <v>NRR13</v>
      </c>
      <c r="C1483" s="162" t="str">
        <f>Table4_1[[#This Row],[Licensee]]&amp;" "&amp;Table4_1[[#This Row],[Licence]]</f>
        <v>Horizon Power EIRL2</v>
      </c>
      <c r="D1483" s="162" t="str">
        <f t="shared" si="23"/>
        <v>FY2023/24_NRR13_Horizon Power EIRL2</v>
      </c>
      <c r="E1483" s="164">
        <f>IF(ISNUMBER(Table4_1[[#This Row],[Value]]),Table4_1[[#This Row],[Value]],IF(ISNUMBER(Table4_1[[#This Row],[$ Value]]),Table4_1[[#This Row],[$ Value]],Table4_1[[#This Row],[% Value]]))</f>
        <v>0</v>
      </c>
      <c r="G1483" s="238">
        <v>45473</v>
      </c>
      <c r="H1483">
        <v>4</v>
      </c>
      <c r="I1483" t="s">
        <v>188</v>
      </c>
      <c r="J1483" t="s">
        <v>195</v>
      </c>
      <c r="K1483" t="s">
        <v>192</v>
      </c>
      <c r="L1483" t="s">
        <v>252</v>
      </c>
      <c r="M1483" t="s">
        <v>256</v>
      </c>
      <c r="N1483" t="s">
        <v>257</v>
      </c>
      <c r="O1483" t="s">
        <v>190</v>
      </c>
      <c r="P1483"/>
      <c r="Q1483"/>
      <c r="R1483"/>
      <c r="S1483" t="s">
        <v>929</v>
      </c>
    </row>
    <row r="1484" spans="1:19" hidden="1" x14ac:dyDescent="0.2">
      <c r="A1484" s="162" t="str">
        <f>"FY"&amp;(YEAR(Table4_1[[#This Row],[Date]])-1)&amp;"/"&amp;(YEAR(Table4_1[[#This Row],[Date]])-2000)</f>
        <v>FY2023/24</v>
      </c>
      <c r="B1484" s="162" t="str">
        <f>VLOOKUP(Table4_1[[#This Row],[Energy]]&amp;Table4_1[[#This Row],[Indicator category]]&amp;Table4_1[[#This Row],[Indicator subcategory]]&amp;Table4_1[[#This Row],[Indicator]]&amp;Table4_1[[#This Row],[ID]],newID,2,FALSE)</f>
        <v>NRR14</v>
      </c>
      <c r="C1484" s="162" t="str">
        <f>Table4_1[[#This Row],[Licensee]]&amp;" "&amp;Table4_1[[#This Row],[Licence]]</f>
        <v>Horizon Power EIRL2</v>
      </c>
      <c r="D1484" s="162" t="str">
        <f t="shared" si="23"/>
        <v>FY2023/24_NRR14_Horizon Power EIRL2</v>
      </c>
      <c r="E1484" s="164">
        <f>IF(ISNUMBER(Table4_1[[#This Row],[Value]]),Table4_1[[#This Row],[Value]],IF(ISNUMBER(Table4_1[[#This Row],[$ Value]]),Table4_1[[#This Row],[$ Value]],Table4_1[[#This Row],[% Value]]))</f>
        <v>0</v>
      </c>
      <c r="G1484" s="238">
        <v>45473</v>
      </c>
      <c r="H1484">
        <v>4</v>
      </c>
      <c r="I1484" t="s">
        <v>188</v>
      </c>
      <c r="J1484" t="s">
        <v>195</v>
      </c>
      <c r="K1484" t="s">
        <v>192</v>
      </c>
      <c r="L1484" t="s">
        <v>252</v>
      </c>
      <c r="M1484" t="s">
        <v>383</v>
      </c>
      <c r="N1484" t="s">
        <v>553</v>
      </c>
      <c r="O1484" t="s">
        <v>191</v>
      </c>
      <c r="P1484">
        <v>0</v>
      </c>
      <c r="Q1484"/>
      <c r="R1484"/>
      <c r="S1484" t="s">
        <v>929</v>
      </c>
    </row>
    <row r="1485" spans="1:19" hidden="1" x14ac:dyDescent="0.2">
      <c r="A1485" s="162" t="str">
        <f>"FY"&amp;(YEAR(Table4_1[[#This Row],[Date]])-1)&amp;"/"&amp;(YEAR(Table4_1[[#This Row],[Date]])-2000)</f>
        <v>FY2023/24</v>
      </c>
      <c r="B1485" s="162" t="str">
        <f>VLOOKUP(Table4_1[[#This Row],[Energy]]&amp;Table4_1[[#This Row],[Indicator category]]&amp;Table4_1[[#This Row],[Indicator subcategory]]&amp;Table4_1[[#This Row],[Indicator]]&amp;Table4_1[[#This Row],[ID]],newID,2,FALSE)</f>
        <v>NRR15</v>
      </c>
      <c r="C1485" s="162" t="str">
        <f>Table4_1[[#This Row],[Licensee]]&amp;" "&amp;Table4_1[[#This Row],[Licence]]</f>
        <v>Horizon Power EIRL2</v>
      </c>
      <c r="D1485" s="162" t="str">
        <f t="shared" si="23"/>
        <v>FY2023/24_NRR15_Horizon Power EIRL2</v>
      </c>
      <c r="E1485" s="164">
        <f>IF(ISNUMBER(Table4_1[[#This Row],[Value]]),Table4_1[[#This Row],[Value]],IF(ISNUMBER(Table4_1[[#This Row],[$ Value]]),Table4_1[[#This Row],[$ Value]],Table4_1[[#This Row],[% Value]]))</f>
        <v>0</v>
      </c>
      <c r="G1485" s="238">
        <v>45473</v>
      </c>
      <c r="H1485">
        <v>4</v>
      </c>
      <c r="I1485" t="s">
        <v>188</v>
      </c>
      <c r="J1485" t="s">
        <v>195</v>
      </c>
      <c r="K1485" t="s">
        <v>192</v>
      </c>
      <c r="L1485" t="s">
        <v>252</v>
      </c>
      <c r="M1485" t="s">
        <v>383</v>
      </c>
      <c r="N1485" t="s">
        <v>384</v>
      </c>
      <c r="O1485" t="s">
        <v>190</v>
      </c>
      <c r="P1485"/>
      <c r="Q1485"/>
      <c r="R1485"/>
      <c r="S1485" t="s">
        <v>929</v>
      </c>
    </row>
    <row r="1486" spans="1:19" hidden="1" x14ac:dyDescent="0.2">
      <c r="A1486" s="162" t="str">
        <f>"FY"&amp;(YEAR(Table4_1[[#This Row],[Date]])-1)&amp;"/"&amp;(YEAR(Table4_1[[#This Row],[Date]])-2000)</f>
        <v>FY2023/24</v>
      </c>
      <c r="B1486" s="162" t="str">
        <f>VLOOKUP(Table4_1[[#This Row],[Energy]]&amp;Table4_1[[#This Row],[Indicator category]]&amp;Table4_1[[#This Row],[Indicator subcategory]]&amp;Table4_1[[#This Row],[Indicator]]&amp;Table4_1[[#This Row],[ID]],newID,2,FALSE)</f>
        <v>NRR16</v>
      </c>
      <c r="C1486" s="162" t="str">
        <f>Table4_1[[#This Row],[Licensee]]&amp;" "&amp;Table4_1[[#This Row],[Licence]]</f>
        <v>Horizon Power EIRL2</v>
      </c>
      <c r="D1486" s="162" t="str">
        <f t="shared" si="23"/>
        <v>FY2023/24_NRR16_Horizon Power EIRL2</v>
      </c>
      <c r="E1486" s="164">
        <f>IF(ISNUMBER(Table4_1[[#This Row],[Value]]),Table4_1[[#This Row],[Value]],IF(ISNUMBER(Table4_1[[#This Row],[$ Value]]),Table4_1[[#This Row],[$ Value]],Table4_1[[#This Row],[% Value]]))</f>
        <v>4</v>
      </c>
      <c r="G1486" s="238">
        <v>45473</v>
      </c>
      <c r="H1486">
        <v>4</v>
      </c>
      <c r="I1486" t="s">
        <v>188</v>
      </c>
      <c r="J1486" t="s">
        <v>195</v>
      </c>
      <c r="K1486" t="s">
        <v>192</v>
      </c>
      <c r="L1486" t="s">
        <v>252</v>
      </c>
      <c r="M1486" t="s">
        <v>554</v>
      </c>
      <c r="N1486" t="s">
        <v>555</v>
      </c>
      <c r="O1486" t="s">
        <v>191</v>
      </c>
      <c r="P1486">
        <v>4</v>
      </c>
      <c r="Q1486"/>
      <c r="R1486"/>
      <c r="S1486" t="s">
        <v>929</v>
      </c>
    </row>
    <row r="1487" spans="1:19" hidden="1" x14ac:dyDescent="0.2">
      <c r="A1487" s="162" t="str">
        <f>"FY"&amp;(YEAR(Table4_1[[#This Row],[Date]])-1)&amp;"/"&amp;(YEAR(Table4_1[[#This Row],[Date]])-2000)</f>
        <v>FY2023/24</v>
      </c>
      <c r="B1487" s="162" t="str">
        <f>VLOOKUP(Table4_1[[#This Row],[Energy]]&amp;Table4_1[[#This Row],[Indicator category]]&amp;Table4_1[[#This Row],[Indicator subcategory]]&amp;Table4_1[[#This Row],[Indicator]]&amp;Table4_1[[#This Row],[ID]],newID,2,FALSE)</f>
        <v>NRR17</v>
      </c>
      <c r="C1487" s="162" t="str">
        <f>Table4_1[[#This Row],[Licensee]]&amp;" "&amp;Table4_1[[#This Row],[Licence]]</f>
        <v>Horizon Power EIRL2</v>
      </c>
      <c r="D1487" s="162" t="str">
        <f t="shared" si="23"/>
        <v>FY2023/24_NRR17_Horizon Power EIRL2</v>
      </c>
      <c r="E1487" s="164">
        <f>IF(ISNUMBER(Table4_1[[#This Row],[Value]]),Table4_1[[#This Row],[Value]],IF(ISNUMBER(Table4_1[[#This Row],[$ Value]]),Table4_1[[#This Row],[$ Value]],Table4_1[[#This Row],[% Value]]))</f>
        <v>0</v>
      </c>
      <c r="G1487" s="238">
        <v>45473</v>
      </c>
      <c r="H1487">
        <v>4</v>
      </c>
      <c r="I1487" t="s">
        <v>188</v>
      </c>
      <c r="J1487" t="s">
        <v>195</v>
      </c>
      <c r="K1487" t="s">
        <v>192</v>
      </c>
      <c r="L1487" t="s">
        <v>252</v>
      </c>
      <c r="M1487" t="s">
        <v>554</v>
      </c>
      <c r="N1487" t="s">
        <v>556</v>
      </c>
      <c r="O1487" t="s">
        <v>190</v>
      </c>
      <c r="P1487"/>
      <c r="Q1487"/>
      <c r="R1487"/>
      <c r="S1487" t="s">
        <v>929</v>
      </c>
    </row>
    <row r="1488" spans="1:19" hidden="1" x14ac:dyDescent="0.2">
      <c r="A1488" s="162" t="str">
        <f>"FY"&amp;(YEAR(Table4_1[[#This Row],[Date]])-1)&amp;"/"&amp;(YEAR(Table4_1[[#This Row],[Date]])-2000)</f>
        <v>FY2023/24</v>
      </c>
      <c r="B1488" s="162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1488" s="162" t="str">
        <f>Table4_1[[#This Row],[Licensee]]&amp;" "&amp;Table4_1[[#This Row],[Licence]]</f>
        <v>Horizon Power EIRL2</v>
      </c>
      <c r="D1488" s="162" t="str">
        <f t="shared" si="23"/>
        <v>FY2023/24_NRR18a_Horizon Power EIRL2</v>
      </c>
      <c r="E1488" s="164">
        <f>IF(ISNUMBER(Table4_1[[#This Row],[Value]]),Table4_1[[#This Row],[Value]],IF(ISNUMBER(Table4_1[[#This Row],[$ Value]]),Table4_1[[#This Row],[$ Value]],Table4_1[[#This Row],[% Value]]))</f>
        <v>3</v>
      </c>
      <c r="G1488" s="238">
        <v>45473</v>
      </c>
      <c r="H1488">
        <v>4</v>
      </c>
      <c r="I1488" t="s">
        <v>188</v>
      </c>
      <c r="J1488" t="s">
        <v>195</v>
      </c>
      <c r="K1488" t="s">
        <v>192</v>
      </c>
      <c r="L1488" t="s">
        <v>514</v>
      </c>
      <c r="M1488" t="s">
        <v>524</v>
      </c>
      <c r="N1488" t="s">
        <v>525</v>
      </c>
      <c r="O1488" t="s">
        <v>191</v>
      </c>
      <c r="P1488">
        <v>3</v>
      </c>
      <c r="Q1488"/>
      <c r="R1488"/>
      <c r="S1488" t="s">
        <v>929</v>
      </c>
    </row>
    <row r="1489" spans="1:19" hidden="1" x14ac:dyDescent="0.2">
      <c r="A1489" s="162" t="str">
        <f>"FY"&amp;(YEAR(Table4_1[[#This Row],[Date]])-1)&amp;"/"&amp;(YEAR(Table4_1[[#This Row],[Date]])-2000)</f>
        <v>FY2023/24</v>
      </c>
      <c r="B1489" s="162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1489" s="162" t="str">
        <f>Table4_1[[#This Row],[Licensee]]&amp;" "&amp;Table4_1[[#This Row],[Licence]]</f>
        <v>Horizon Power EIRL2</v>
      </c>
      <c r="D1489" s="162" t="str">
        <f t="shared" si="23"/>
        <v>FY2023/24_NRR18a_Horizon Power EIRL2</v>
      </c>
      <c r="E1489" s="164">
        <f>IF(ISNUMBER(Table4_1[[#This Row],[Value]]),Table4_1[[#This Row],[Value]],IF(ISNUMBER(Table4_1[[#This Row],[$ Value]]),Table4_1[[#This Row],[$ Value]],Table4_1[[#This Row],[% Value]]))</f>
        <v>0</v>
      </c>
      <c r="G1489" s="238">
        <v>45473</v>
      </c>
      <c r="H1489">
        <v>4</v>
      </c>
      <c r="I1489" t="s">
        <v>188</v>
      </c>
      <c r="J1489" t="s">
        <v>195</v>
      </c>
      <c r="K1489" t="s">
        <v>192</v>
      </c>
      <c r="L1489" t="s">
        <v>514</v>
      </c>
      <c r="M1489" t="s">
        <v>524</v>
      </c>
      <c r="N1489" t="s">
        <v>525</v>
      </c>
      <c r="O1489" t="s">
        <v>190</v>
      </c>
      <c r="P1489"/>
      <c r="Q1489"/>
      <c r="R1489"/>
      <c r="S1489" t="s">
        <v>929</v>
      </c>
    </row>
    <row r="1490" spans="1:19" hidden="1" x14ac:dyDescent="0.2">
      <c r="A1490" s="162" t="str">
        <f>"FY"&amp;(YEAR(Table4_1[[#This Row],[Date]])-1)&amp;"/"&amp;(YEAR(Table4_1[[#This Row],[Date]])-2000)</f>
        <v>FY2023/24</v>
      </c>
      <c r="B1490" s="162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1490" s="162" t="str">
        <f>Table4_1[[#This Row],[Licensee]]&amp;" "&amp;Table4_1[[#This Row],[Licence]]</f>
        <v>Horizon Power EIRL2</v>
      </c>
      <c r="D1490" s="162" t="str">
        <f t="shared" si="23"/>
        <v>FY2023/24_NRR18b_Horizon Power EIRL2</v>
      </c>
      <c r="E1490" s="164">
        <f>IF(ISNUMBER(Table4_1[[#This Row],[Value]]),Table4_1[[#This Row],[Value]],IF(ISNUMBER(Table4_1[[#This Row],[$ Value]]),Table4_1[[#This Row],[$ Value]],Table4_1[[#This Row],[% Value]]))</f>
        <v>0</v>
      </c>
      <c r="G1490" s="238">
        <v>45473</v>
      </c>
      <c r="H1490">
        <v>4</v>
      </c>
      <c r="I1490" t="s">
        <v>188</v>
      </c>
      <c r="J1490" t="s">
        <v>195</v>
      </c>
      <c r="K1490" t="s">
        <v>192</v>
      </c>
      <c r="L1490" t="s">
        <v>514</v>
      </c>
      <c r="M1490" t="s">
        <v>535</v>
      </c>
      <c r="N1490" t="s">
        <v>536</v>
      </c>
      <c r="O1490" t="s">
        <v>191</v>
      </c>
      <c r="P1490">
        <v>0</v>
      </c>
      <c r="Q1490"/>
      <c r="R1490"/>
      <c r="S1490" t="s">
        <v>929</v>
      </c>
    </row>
    <row r="1491" spans="1:19" hidden="1" x14ac:dyDescent="0.2">
      <c r="A1491" s="162" t="str">
        <f>"FY"&amp;(YEAR(Table4_1[[#This Row],[Date]])-1)&amp;"/"&amp;(YEAR(Table4_1[[#This Row],[Date]])-2000)</f>
        <v>FY2023/24</v>
      </c>
      <c r="B1491" s="162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1491" s="162" t="str">
        <f>Table4_1[[#This Row],[Licensee]]&amp;" "&amp;Table4_1[[#This Row],[Licence]]</f>
        <v>Horizon Power EIRL2</v>
      </c>
      <c r="D1491" s="162" t="str">
        <f t="shared" si="23"/>
        <v>FY2023/24_NRR18b_Horizon Power EIRL2</v>
      </c>
      <c r="E1491" s="164">
        <f>IF(ISNUMBER(Table4_1[[#This Row],[Value]]),Table4_1[[#This Row],[Value]],IF(ISNUMBER(Table4_1[[#This Row],[$ Value]]),Table4_1[[#This Row],[$ Value]],Table4_1[[#This Row],[% Value]]))</f>
        <v>0</v>
      </c>
      <c r="G1491" s="238">
        <v>45473</v>
      </c>
      <c r="H1491">
        <v>4</v>
      </c>
      <c r="I1491" t="s">
        <v>188</v>
      </c>
      <c r="J1491" t="s">
        <v>195</v>
      </c>
      <c r="K1491" t="s">
        <v>192</v>
      </c>
      <c r="L1491" t="s">
        <v>514</v>
      </c>
      <c r="M1491" t="s">
        <v>535</v>
      </c>
      <c r="N1491" t="s">
        <v>536</v>
      </c>
      <c r="O1491" t="s">
        <v>190</v>
      </c>
      <c r="P1491"/>
      <c r="Q1491"/>
      <c r="R1491"/>
      <c r="S1491" t="s">
        <v>929</v>
      </c>
    </row>
    <row r="1492" spans="1:19" hidden="1" x14ac:dyDescent="0.2">
      <c r="A1492" s="162" t="str">
        <f>"FY"&amp;(YEAR(Table4_1[[#This Row],[Date]])-1)&amp;"/"&amp;(YEAR(Table4_1[[#This Row],[Date]])-2000)</f>
        <v>FY2023/24</v>
      </c>
      <c r="B1492" s="162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1492" s="162" t="str">
        <f>Table4_1[[#This Row],[Licensee]]&amp;" "&amp;Table4_1[[#This Row],[Licence]]</f>
        <v>Horizon Power EIRL2</v>
      </c>
      <c r="D1492" s="162" t="str">
        <f t="shared" si="23"/>
        <v>FY2023/24_NRR18c_Horizon Power EIRL2</v>
      </c>
      <c r="E1492" s="164">
        <f>IF(ISNUMBER(Table4_1[[#This Row],[Value]]),Table4_1[[#This Row],[Value]],IF(ISNUMBER(Table4_1[[#This Row],[$ Value]]),Table4_1[[#This Row],[$ Value]],Table4_1[[#This Row],[% Value]]))</f>
        <v>0</v>
      </c>
      <c r="G1492" s="238">
        <v>45473</v>
      </c>
      <c r="H1492">
        <v>4</v>
      </c>
      <c r="I1492" t="s">
        <v>188</v>
      </c>
      <c r="J1492" t="s">
        <v>195</v>
      </c>
      <c r="K1492" t="s">
        <v>192</v>
      </c>
      <c r="L1492" t="s">
        <v>514</v>
      </c>
      <c r="M1492" t="s">
        <v>537</v>
      </c>
      <c r="N1492" t="s">
        <v>538</v>
      </c>
      <c r="O1492" t="s">
        <v>191</v>
      </c>
      <c r="P1492">
        <v>0</v>
      </c>
      <c r="Q1492"/>
      <c r="R1492"/>
      <c r="S1492" t="s">
        <v>929</v>
      </c>
    </row>
    <row r="1493" spans="1:19" hidden="1" x14ac:dyDescent="0.2">
      <c r="A1493" s="162" t="str">
        <f>"FY"&amp;(YEAR(Table4_1[[#This Row],[Date]])-1)&amp;"/"&amp;(YEAR(Table4_1[[#This Row],[Date]])-2000)</f>
        <v>FY2023/24</v>
      </c>
      <c r="B1493" s="162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1493" s="162" t="str">
        <f>Table4_1[[#This Row],[Licensee]]&amp;" "&amp;Table4_1[[#This Row],[Licence]]</f>
        <v>Horizon Power EIRL2</v>
      </c>
      <c r="D1493" s="162" t="str">
        <f t="shared" si="23"/>
        <v>FY2023/24_NRR18c_Horizon Power EIRL2</v>
      </c>
      <c r="E1493" s="164">
        <f>IF(ISNUMBER(Table4_1[[#This Row],[Value]]),Table4_1[[#This Row],[Value]],IF(ISNUMBER(Table4_1[[#This Row],[$ Value]]),Table4_1[[#This Row],[$ Value]],Table4_1[[#This Row],[% Value]]))</f>
        <v>0</v>
      </c>
      <c r="G1493" s="238">
        <v>45473</v>
      </c>
      <c r="H1493">
        <v>4</v>
      </c>
      <c r="I1493" t="s">
        <v>188</v>
      </c>
      <c r="J1493" t="s">
        <v>195</v>
      </c>
      <c r="K1493" t="s">
        <v>192</v>
      </c>
      <c r="L1493" t="s">
        <v>514</v>
      </c>
      <c r="M1493" t="s">
        <v>537</v>
      </c>
      <c r="N1493" t="s">
        <v>538</v>
      </c>
      <c r="O1493" t="s">
        <v>190</v>
      </c>
      <c r="P1493"/>
      <c r="Q1493"/>
      <c r="R1493"/>
      <c r="S1493" t="s">
        <v>929</v>
      </c>
    </row>
    <row r="1494" spans="1:19" hidden="1" x14ac:dyDescent="0.2">
      <c r="A1494" s="162" t="str">
        <f>"FY"&amp;(YEAR(Table4_1[[#This Row],[Date]])-1)&amp;"/"&amp;(YEAR(Table4_1[[#This Row],[Date]])-2000)</f>
        <v>FY2023/24</v>
      </c>
      <c r="B1494" s="162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1494" s="162" t="str">
        <f>Table4_1[[#This Row],[Licensee]]&amp;" "&amp;Table4_1[[#This Row],[Licence]]</f>
        <v>Horizon Power EIRL2</v>
      </c>
      <c r="D1494" s="162" t="str">
        <f t="shared" si="23"/>
        <v>FY2023/24_NRR18d_Horizon Power EIRL2</v>
      </c>
      <c r="E1494" s="164">
        <f>IF(ISNUMBER(Table4_1[[#This Row],[Value]]),Table4_1[[#This Row],[Value]],IF(ISNUMBER(Table4_1[[#This Row],[$ Value]]),Table4_1[[#This Row],[$ Value]],Table4_1[[#This Row],[% Value]]))</f>
        <v>0</v>
      </c>
      <c r="G1494" s="238">
        <v>45473</v>
      </c>
      <c r="H1494">
        <v>4</v>
      </c>
      <c r="I1494" t="s">
        <v>188</v>
      </c>
      <c r="J1494" t="s">
        <v>195</v>
      </c>
      <c r="K1494" t="s">
        <v>192</v>
      </c>
      <c r="L1494" t="s">
        <v>514</v>
      </c>
      <c r="M1494" t="s">
        <v>522</v>
      </c>
      <c r="N1494" t="s">
        <v>523</v>
      </c>
      <c r="O1494" t="s">
        <v>191</v>
      </c>
      <c r="P1494">
        <v>0</v>
      </c>
      <c r="Q1494"/>
      <c r="R1494"/>
      <c r="S1494" t="s">
        <v>929</v>
      </c>
    </row>
    <row r="1495" spans="1:19" hidden="1" x14ac:dyDescent="0.2">
      <c r="A1495" s="162" t="str">
        <f>"FY"&amp;(YEAR(Table4_1[[#This Row],[Date]])-1)&amp;"/"&amp;(YEAR(Table4_1[[#This Row],[Date]])-2000)</f>
        <v>FY2023/24</v>
      </c>
      <c r="B1495" s="162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1495" s="162" t="str">
        <f>Table4_1[[#This Row],[Licensee]]&amp;" "&amp;Table4_1[[#This Row],[Licence]]</f>
        <v>Horizon Power EIRL2</v>
      </c>
      <c r="D1495" s="162" t="str">
        <f t="shared" si="23"/>
        <v>FY2023/24_NRR18d_Horizon Power EIRL2</v>
      </c>
      <c r="E1495" s="164">
        <f>IF(ISNUMBER(Table4_1[[#This Row],[Value]]),Table4_1[[#This Row],[Value]],IF(ISNUMBER(Table4_1[[#This Row],[$ Value]]),Table4_1[[#This Row],[$ Value]],Table4_1[[#This Row],[% Value]]))</f>
        <v>0</v>
      </c>
      <c r="G1495" s="238">
        <v>45473</v>
      </c>
      <c r="H1495">
        <v>4</v>
      </c>
      <c r="I1495" t="s">
        <v>188</v>
      </c>
      <c r="J1495" t="s">
        <v>195</v>
      </c>
      <c r="K1495" t="s">
        <v>192</v>
      </c>
      <c r="L1495" t="s">
        <v>514</v>
      </c>
      <c r="M1495" t="s">
        <v>522</v>
      </c>
      <c r="N1495" t="s">
        <v>523</v>
      </c>
      <c r="O1495" t="s">
        <v>190</v>
      </c>
      <c r="P1495"/>
      <c r="Q1495"/>
      <c r="R1495"/>
      <c r="S1495" t="s">
        <v>929</v>
      </c>
    </row>
    <row r="1496" spans="1:19" hidden="1" x14ac:dyDescent="0.2">
      <c r="A1496" s="162" t="str">
        <f>"FY"&amp;(YEAR(Table4_1[[#This Row],[Date]])-1)&amp;"/"&amp;(YEAR(Table4_1[[#This Row],[Date]])-2000)</f>
        <v>FY2023/24</v>
      </c>
      <c r="B1496" s="162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1496" s="162" t="str">
        <f>Table4_1[[#This Row],[Licensee]]&amp;" "&amp;Table4_1[[#This Row],[Licence]]</f>
        <v>Horizon Power EIRL2</v>
      </c>
      <c r="D1496" s="162" t="str">
        <f t="shared" si="23"/>
        <v>FY2023/24_NRR18e_Horizon Power EIRL2</v>
      </c>
      <c r="E1496" s="164">
        <f>IF(ISNUMBER(Table4_1[[#This Row],[Value]]),Table4_1[[#This Row],[Value]],IF(ISNUMBER(Table4_1[[#This Row],[$ Value]]),Table4_1[[#This Row],[$ Value]],Table4_1[[#This Row],[% Value]]))</f>
        <v>0</v>
      </c>
      <c r="G1496" s="238">
        <v>45473</v>
      </c>
      <c r="H1496">
        <v>4</v>
      </c>
      <c r="I1496" t="s">
        <v>188</v>
      </c>
      <c r="J1496" t="s">
        <v>195</v>
      </c>
      <c r="K1496" t="s">
        <v>192</v>
      </c>
      <c r="L1496" t="s">
        <v>514</v>
      </c>
      <c r="M1496" t="s">
        <v>546</v>
      </c>
      <c r="N1496" t="s">
        <v>547</v>
      </c>
      <c r="O1496" t="s">
        <v>191</v>
      </c>
      <c r="P1496">
        <v>0</v>
      </c>
      <c r="Q1496"/>
      <c r="R1496"/>
      <c r="S1496" t="s">
        <v>929</v>
      </c>
    </row>
    <row r="1497" spans="1:19" hidden="1" x14ac:dyDescent="0.2">
      <c r="A1497" s="162" t="str">
        <f>"FY"&amp;(YEAR(Table4_1[[#This Row],[Date]])-1)&amp;"/"&amp;(YEAR(Table4_1[[#This Row],[Date]])-2000)</f>
        <v>FY2023/24</v>
      </c>
      <c r="B1497" s="162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1497" s="162" t="str">
        <f>Table4_1[[#This Row],[Licensee]]&amp;" "&amp;Table4_1[[#This Row],[Licence]]</f>
        <v>Horizon Power EIRL2</v>
      </c>
      <c r="D1497" s="162" t="str">
        <f t="shared" si="23"/>
        <v>FY2023/24_NRR18e_Horizon Power EIRL2</v>
      </c>
      <c r="E1497" s="164">
        <f>IF(ISNUMBER(Table4_1[[#This Row],[Value]]),Table4_1[[#This Row],[Value]],IF(ISNUMBER(Table4_1[[#This Row],[$ Value]]),Table4_1[[#This Row],[$ Value]],Table4_1[[#This Row],[% Value]]))</f>
        <v>0</v>
      </c>
      <c r="G1497" s="238">
        <v>45473</v>
      </c>
      <c r="H1497">
        <v>4</v>
      </c>
      <c r="I1497" t="s">
        <v>188</v>
      </c>
      <c r="J1497" t="s">
        <v>195</v>
      </c>
      <c r="K1497" t="s">
        <v>192</v>
      </c>
      <c r="L1497" t="s">
        <v>514</v>
      </c>
      <c r="M1497" t="s">
        <v>546</v>
      </c>
      <c r="N1497" t="s">
        <v>547</v>
      </c>
      <c r="O1497" t="s">
        <v>190</v>
      </c>
      <c r="P1497"/>
      <c r="Q1497"/>
      <c r="R1497"/>
      <c r="S1497" t="s">
        <v>929</v>
      </c>
    </row>
    <row r="1498" spans="1:19" hidden="1" x14ac:dyDescent="0.2">
      <c r="A1498" s="162" t="str">
        <f>"FY"&amp;(YEAR(Table4_1[[#This Row],[Date]])-1)&amp;"/"&amp;(YEAR(Table4_1[[#This Row],[Date]])-2000)</f>
        <v>FY2023/24</v>
      </c>
      <c r="B1498" s="162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1498" s="162" t="str">
        <f>Table4_1[[#This Row],[Licensee]]&amp;" "&amp;Table4_1[[#This Row],[Licence]]</f>
        <v>Horizon Power EIRL2</v>
      </c>
      <c r="D1498" s="162" t="str">
        <f t="shared" si="23"/>
        <v>FY2023/24_NRR18f_Horizon Power EIRL2</v>
      </c>
      <c r="E1498" s="164">
        <f>IF(ISNUMBER(Table4_1[[#This Row],[Value]]),Table4_1[[#This Row],[Value]],IF(ISNUMBER(Table4_1[[#This Row],[$ Value]]),Table4_1[[#This Row],[$ Value]],Table4_1[[#This Row],[% Value]]))</f>
        <v>0</v>
      </c>
      <c r="G1498" s="238">
        <v>45473</v>
      </c>
      <c r="H1498">
        <v>4</v>
      </c>
      <c r="I1498" t="s">
        <v>188</v>
      </c>
      <c r="J1498" t="s">
        <v>195</v>
      </c>
      <c r="K1498" t="s">
        <v>192</v>
      </c>
      <c r="L1498" t="s">
        <v>514</v>
      </c>
      <c r="M1498" t="s">
        <v>515</v>
      </c>
      <c r="N1498" t="s">
        <v>516</v>
      </c>
      <c r="O1498" t="s">
        <v>191</v>
      </c>
      <c r="P1498">
        <v>0</v>
      </c>
      <c r="Q1498"/>
      <c r="R1498"/>
      <c r="S1498" t="s">
        <v>929</v>
      </c>
    </row>
    <row r="1499" spans="1:19" hidden="1" x14ac:dyDescent="0.2">
      <c r="A1499" s="162" t="str">
        <f>"FY"&amp;(YEAR(Table4_1[[#This Row],[Date]])-1)&amp;"/"&amp;(YEAR(Table4_1[[#This Row],[Date]])-2000)</f>
        <v>FY2023/24</v>
      </c>
      <c r="B1499" s="162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1499" s="162" t="str">
        <f>Table4_1[[#This Row],[Licensee]]&amp;" "&amp;Table4_1[[#This Row],[Licence]]</f>
        <v>Horizon Power EIRL2</v>
      </c>
      <c r="D1499" s="162" t="str">
        <f t="shared" si="23"/>
        <v>FY2023/24_NRR18f_Horizon Power EIRL2</v>
      </c>
      <c r="E1499" s="164">
        <f>IF(ISNUMBER(Table4_1[[#This Row],[Value]]),Table4_1[[#This Row],[Value]],IF(ISNUMBER(Table4_1[[#This Row],[$ Value]]),Table4_1[[#This Row],[$ Value]],Table4_1[[#This Row],[% Value]]))</f>
        <v>0</v>
      </c>
      <c r="G1499" s="238">
        <v>45473</v>
      </c>
      <c r="H1499">
        <v>4</v>
      </c>
      <c r="I1499" t="s">
        <v>188</v>
      </c>
      <c r="J1499" t="s">
        <v>195</v>
      </c>
      <c r="K1499" t="s">
        <v>192</v>
      </c>
      <c r="L1499" t="s">
        <v>514</v>
      </c>
      <c r="M1499" t="s">
        <v>515</v>
      </c>
      <c r="N1499" t="s">
        <v>516</v>
      </c>
      <c r="O1499" t="s">
        <v>190</v>
      </c>
      <c r="P1499"/>
      <c r="Q1499"/>
      <c r="R1499"/>
      <c r="S1499" t="s">
        <v>929</v>
      </c>
    </row>
    <row r="1500" spans="1:19" hidden="1" x14ac:dyDescent="0.2">
      <c r="A1500" s="162" t="str">
        <f>"FY"&amp;(YEAR(Table4_1[[#This Row],[Date]])-1)&amp;"/"&amp;(YEAR(Table4_1[[#This Row],[Date]])-2000)</f>
        <v>FY2023/24</v>
      </c>
      <c r="B1500" s="162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1500" s="162" t="str">
        <f>Table4_1[[#This Row],[Licensee]]&amp;" "&amp;Table4_1[[#This Row],[Licence]]</f>
        <v>Horizon Power EIRL2</v>
      </c>
      <c r="D1500" s="162" t="str">
        <f t="shared" si="23"/>
        <v>FY2023/24_NRR18g_Horizon Power EIRL2</v>
      </c>
      <c r="E1500" s="164">
        <f>IF(ISNUMBER(Table4_1[[#This Row],[Value]]),Table4_1[[#This Row],[Value]],IF(ISNUMBER(Table4_1[[#This Row],[$ Value]]),Table4_1[[#This Row],[$ Value]],Table4_1[[#This Row],[% Value]]))</f>
        <v>5</v>
      </c>
      <c r="G1500" s="238">
        <v>45473</v>
      </c>
      <c r="H1500">
        <v>4</v>
      </c>
      <c r="I1500" t="s">
        <v>188</v>
      </c>
      <c r="J1500" t="s">
        <v>195</v>
      </c>
      <c r="K1500" t="s">
        <v>192</v>
      </c>
      <c r="L1500" t="s">
        <v>514</v>
      </c>
      <c r="M1500" t="s">
        <v>544</v>
      </c>
      <c r="N1500" t="s">
        <v>545</v>
      </c>
      <c r="O1500" t="s">
        <v>191</v>
      </c>
      <c r="P1500">
        <v>5</v>
      </c>
      <c r="Q1500"/>
      <c r="R1500"/>
      <c r="S1500" t="s">
        <v>929</v>
      </c>
    </row>
    <row r="1501" spans="1:19" hidden="1" x14ac:dyDescent="0.2">
      <c r="A1501" s="162" t="str">
        <f>"FY"&amp;(YEAR(Table4_1[[#This Row],[Date]])-1)&amp;"/"&amp;(YEAR(Table4_1[[#This Row],[Date]])-2000)</f>
        <v>FY2023/24</v>
      </c>
      <c r="B1501" s="162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1501" s="162" t="str">
        <f>Table4_1[[#This Row],[Licensee]]&amp;" "&amp;Table4_1[[#This Row],[Licence]]</f>
        <v>Horizon Power EIRL2</v>
      </c>
      <c r="D1501" s="162" t="str">
        <f t="shared" si="23"/>
        <v>FY2023/24_NRR18g_Horizon Power EIRL2</v>
      </c>
      <c r="E1501" s="164">
        <f>IF(ISNUMBER(Table4_1[[#This Row],[Value]]),Table4_1[[#This Row],[Value]],IF(ISNUMBER(Table4_1[[#This Row],[$ Value]]),Table4_1[[#This Row],[$ Value]],Table4_1[[#This Row],[% Value]]))</f>
        <v>0</v>
      </c>
      <c r="G1501" s="238">
        <v>45473</v>
      </c>
      <c r="H1501">
        <v>4</v>
      </c>
      <c r="I1501" t="s">
        <v>188</v>
      </c>
      <c r="J1501" t="s">
        <v>195</v>
      </c>
      <c r="K1501" t="s">
        <v>192</v>
      </c>
      <c r="L1501" t="s">
        <v>514</v>
      </c>
      <c r="M1501" t="s">
        <v>544</v>
      </c>
      <c r="N1501" t="s">
        <v>545</v>
      </c>
      <c r="O1501" t="s">
        <v>190</v>
      </c>
      <c r="P1501"/>
      <c r="Q1501"/>
      <c r="R1501"/>
      <c r="S1501" t="s">
        <v>929</v>
      </c>
    </row>
    <row r="1502" spans="1:19" hidden="1" x14ac:dyDescent="0.2">
      <c r="A1502" s="162" t="str">
        <f>"FY"&amp;(YEAR(Table4_1[[#This Row],[Date]])-1)&amp;"/"&amp;(YEAR(Table4_1[[#This Row],[Date]])-2000)</f>
        <v>FY2023/24</v>
      </c>
      <c r="B1502" s="162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1502" s="162" t="str">
        <f>Table4_1[[#This Row],[Licensee]]&amp;" "&amp;Table4_1[[#This Row],[Licence]]</f>
        <v>Horizon Power EIRL2</v>
      </c>
      <c r="D1502" s="162" t="str">
        <f t="shared" si="23"/>
        <v>FY2023/24_NRR18h_Horizon Power EIRL2</v>
      </c>
      <c r="E1502" s="164">
        <f>IF(ISNUMBER(Table4_1[[#This Row],[Value]]),Table4_1[[#This Row],[Value]],IF(ISNUMBER(Table4_1[[#This Row],[$ Value]]),Table4_1[[#This Row],[$ Value]],Table4_1[[#This Row],[% Value]]))</f>
        <v>0</v>
      </c>
      <c r="G1502" s="238">
        <v>45473</v>
      </c>
      <c r="H1502">
        <v>4</v>
      </c>
      <c r="I1502" t="s">
        <v>188</v>
      </c>
      <c r="J1502" t="s">
        <v>195</v>
      </c>
      <c r="K1502" t="s">
        <v>192</v>
      </c>
      <c r="L1502" t="s">
        <v>514</v>
      </c>
      <c r="M1502" t="s">
        <v>557</v>
      </c>
      <c r="N1502" t="s">
        <v>558</v>
      </c>
      <c r="O1502" t="s">
        <v>191</v>
      </c>
      <c r="P1502">
        <v>0</v>
      </c>
      <c r="Q1502"/>
      <c r="R1502"/>
      <c r="S1502" t="s">
        <v>929</v>
      </c>
    </row>
    <row r="1503" spans="1:19" hidden="1" x14ac:dyDescent="0.2">
      <c r="A1503" s="162" t="str">
        <f>"FY"&amp;(YEAR(Table4_1[[#This Row],[Date]])-1)&amp;"/"&amp;(YEAR(Table4_1[[#This Row],[Date]])-2000)</f>
        <v>FY2023/24</v>
      </c>
      <c r="B1503" s="162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1503" s="162" t="str">
        <f>Table4_1[[#This Row],[Licensee]]&amp;" "&amp;Table4_1[[#This Row],[Licence]]</f>
        <v>Horizon Power EIRL2</v>
      </c>
      <c r="D1503" s="162" t="str">
        <f t="shared" si="23"/>
        <v>FY2023/24_NRR18h_Horizon Power EIRL2</v>
      </c>
      <c r="E1503" s="164">
        <f>IF(ISNUMBER(Table4_1[[#This Row],[Value]]),Table4_1[[#This Row],[Value]],IF(ISNUMBER(Table4_1[[#This Row],[$ Value]]),Table4_1[[#This Row],[$ Value]],Table4_1[[#This Row],[% Value]]))</f>
        <v>0</v>
      </c>
      <c r="G1503" s="238">
        <v>45473</v>
      </c>
      <c r="H1503">
        <v>4</v>
      </c>
      <c r="I1503" t="s">
        <v>188</v>
      </c>
      <c r="J1503" t="s">
        <v>195</v>
      </c>
      <c r="K1503" t="s">
        <v>192</v>
      </c>
      <c r="L1503" t="s">
        <v>514</v>
      </c>
      <c r="M1503" t="s">
        <v>557</v>
      </c>
      <c r="N1503" t="s">
        <v>558</v>
      </c>
      <c r="O1503" t="s">
        <v>190</v>
      </c>
      <c r="P1503"/>
      <c r="Q1503"/>
      <c r="R1503"/>
      <c r="S1503" t="s">
        <v>929</v>
      </c>
    </row>
    <row r="1504" spans="1:19" hidden="1" x14ac:dyDescent="0.2">
      <c r="A1504" s="162" t="str">
        <f>"FY"&amp;(YEAR(Table4_1[[#This Row],[Date]])-1)&amp;"/"&amp;(YEAR(Table4_1[[#This Row],[Date]])-2000)</f>
        <v>FY2023/24</v>
      </c>
      <c r="B1504" s="162" t="str">
        <f>VLOOKUP(Table4_1[[#This Row],[Energy]]&amp;Table4_1[[#This Row],[Indicator category]]&amp;Table4_1[[#This Row],[Indicator subcategory]]&amp;Table4_1[[#This Row],[Indicator]]&amp;Table4_1[[#This Row],[ID]],newID,2,FALSE)</f>
        <v>NRR2</v>
      </c>
      <c r="C1504" s="162" t="str">
        <f>Table4_1[[#This Row],[Licensee]]&amp;" "&amp;Table4_1[[#This Row],[Licence]]</f>
        <v>Horizon Power EIRL2</v>
      </c>
      <c r="D1504" s="162" t="str">
        <f t="shared" si="23"/>
        <v>FY2023/24_NRR2_Horizon Power EIRL2</v>
      </c>
      <c r="E1504" s="164">
        <f>IF(ISNUMBER(Table4_1[[#This Row],[Value]]),Table4_1[[#This Row],[Value]],IF(ISNUMBER(Table4_1[[#This Row],[$ Value]]),Table4_1[[#This Row],[$ Value]],Table4_1[[#This Row],[% Value]]))</f>
        <v>4</v>
      </c>
      <c r="G1504" s="238">
        <v>45473</v>
      </c>
      <c r="H1504">
        <v>4</v>
      </c>
      <c r="I1504" t="s">
        <v>188</v>
      </c>
      <c r="J1504" t="s">
        <v>195</v>
      </c>
      <c r="K1504" t="s">
        <v>192</v>
      </c>
      <c r="L1504" t="s">
        <v>252</v>
      </c>
      <c r="M1504" t="s">
        <v>529</v>
      </c>
      <c r="N1504" t="s">
        <v>530</v>
      </c>
      <c r="O1504" t="s">
        <v>191</v>
      </c>
      <c r="P1504">
        <v>4</v>
      </c>
      <c r="Q1504"/>
      <c r="R1504"/>
      <c r="S1504" t="s">
        <v>929</v>
      </c>
    </row>
    <row r="1505" spans="1:19" hidden="1" x14ac:dyDescent="0.2">
      <c r="A1505" s="162" t="str">
        <f>"FY"&amp;(YEAR(Table4_1[[#This Row],[Date]])-1)&amp;"/"&amp;(YEAR(Table4_1[[#This Row],[Date]])-2000)</f>
        <v>FY2023/24</v>
      </c>
      <c r="B1505" s="162" t="str">
        <f>VLOOKUP(Table4_1[[#This Row],[Energy]]&amp;Table4_1[[#This Row],[Indicator category]]&amp;Table4_1[[#This Row],[Indicator subcategory]]&amp;Table4_1[[#This Row],[Indicator]]&amp;Table4_1[[#This Row],[ID]],newID,2,FALSE)</f>
        <v>NRR3</v>
      </c>
      <c r="C1505" s="162" t="str">
        <f>Table4_1[[#This Row],[Licensee]]&amp;" "&amp;Table4_1[[#This Row],[Licence]]</f>
        <v>Horizon Power EIRL2</v>
      </c>
      <c r="D1505" s="162" t="str">
        <f t="shared" si="23"/>
        <v>FY2023/24_NRR3_Horizon Power EIRL2</v>
      </c>
      <c r="E1505" s="164">
        <f>IF(ISNUMBER(Table4_1[[#This Row],[Value]]),Table4_1[[#This Row],[Value]],IF(ISNUMBER(Table4_1[[#This Row],[$ Value]]),Table4_1[[#This Row],[$ Value]],Table4_1[[#This Row],[% Value]]))</f>
        <v>0</v>
      </c>
      <c r="G1505" s="238">
        <v>45473</v>
      </c>
      <c r="H1505">
        <v>4</v>
      </c>
      <c r="I1505" t="s">
        <v>188</v>
      </c>
      <c r="J1505" t="s">
        <v>195</v>
      </c>
      <c r="K1505" t="s">
        <v>192</v>
      </c>
      <c r="L1505" t="s">
        <v>252</v>
      </c>
      <c r="M1505" t="s">
        <v>529</v>
      </c>
      <c r="N1505" t="s">
        <v>531</v>
      </c>
      <c r="O1505" t="s">
        <v>190</v>
      </c>
      <c r="P1505"/>
      <c r="Q1505"/>
      <c r="R1505"/>
      <c r="S1505" t="s">
        <v>929</v>
      </c>
    </row>
    <row r="1506" spans="1:19" hidden="1" x14ac:dyDescent="0.2">
      <c r="A1506" s="162" t="str">
        <f>"FY"&amp;(YEAR(Table4_1[[#This Row],[Date]])-1)&amp;"/"&amp;(YEAR(Table4_1[[#This Row],[Date]])-2000)</f>
        <v>FY2023/24</v>
      </c>
      <c r="B1506" s="162" t="str">
        <f>VLOOKUP(Table4_1[[#This Row],[Energy]]&amp;Table4_1[[#This Row],[Indicator category]]&amp;Table4_1[[#This Row],[Indicator subcategory]]&amp;Table4_1[[#This Row],[Indicator]]&amp;Table4_1[[#This Row],[ID]],newID,2,FALSE)</f>
        <v>NRR4</v>
      </c>
      <c r="C1506" s="162" t="str">
        <f>Table4_1[[#This Row],[Licensee]]&amp;" "&amp;Table4_1[[#This Row],[Licence]]</f>
        <v>Horizon Power EIRL2</v>
      </c>
      <c r="D1506" s="162" t="str">
        <f t="shared" si="23"/>
        <v>FY2023/24_NRR4_Horizon Power EIRL2</v>
      </c>
      <c r="E1506" s="164">
        <f>IF(ISNUMBER(Table4_1[[#This Row],[Value]]),Table4_1[[#This Row],[Value]],IF(ISNUMBER(Table4_1[[#This Row],[$ Value]]),Table4_1[[#This Row],[$ Value]],Table4_1[[#This Row],[% Value]]))</f>
        <v>0</v>
      </c>
      <c r="G1506" s="238">
        <v>45473</v>
      </c>
      <c r="H1506">
        <v>4</v>
      </c>
      <c r="I1506" t="s">
        <v>188</v>
      </c>
      <c r="J1506" t="s">
        <v>195</v>
      </c>
      <c r="K1506" t="s">
        <v>192</v>
      </c>
      <c r="L1506" t="s">
        <v>252</v>
      </c>
      <c r="M1506" t="s">
        <v>264</v>
      </c>
      <c r="N1506" t="s">
        <v>265</v>
      </c>
      <c r="O1506" t="s">
        <v>191</v>
      </c>
      <c r="P1506">
        <v>0</v>
      </c>
      <c r="Q1506"/>
      <c r="R1506"/>
      <c r="S1506" t="s">
        <v>929</v>
      </c>
    </row>
    <row r="1507" spans="1:19" hidden="1" x14ac:dyDescent="0.2">
      <c r="A1507" s="162" t="str">
        <f>"FY"&amp;(YEAR(Table4_1[[#This Row],[Date]])-1)&amp;"/"&amp;(YEAR(Table4_1[[#This Row],[Date]])-2000)</f>
        <v>FY2023/24</v>
      </c>
      <c r="B1507" s="162" t="str">
        <f>VLOOKUP(Table4_1[[#This Row],[Energy]]&amp;Table4_1[[#This Row],[Indicator category]]&amp;Table4_1[[#This Row],[Indicator subcategory]]&amp;Table4_1[[#This Row],[Indicator]]&amp;Table4_1[[#This Row],[ID]],newID,2,FALSE)</f>
        <v>NRR5</v>
      </c>
      <c r="C1507" s="162" t="str">
        <f>Table4_1[[#This Row],[Licensee]]&amp;" "&amp;Table4_1[[#This Row],[Licence]]</f>
        <v>Horizon Power EIRL2</v>
      </c>
      <c r="D1507" s="162" t="str">
        <f t="shared" si="23"/>
        <v>FY2023/24_NRR5_Horizon Power EIRL2</v>
      </c>
      <c r="E1507" s="164">
        <f>IF(ISNUMBER(Table4_1[[#This Row],[Value]]),Table4_1[[#This Row],[Value]],IF(ISNUMBER(Table4_1[[#This Row],[$ Value]]),Table4_1[[#This Row],[$ Value]],Table4_1[[#This Row],[% Value]]))</f>
        <v>0</v>
      </c>
      <c r="G1507" s="238">
        <v>45473</v>
      </c>
      <c r="H1507">
        <v>4</v>
      </c>
      <c r="I1507" t="s">
        <v>188</v>
      </c>
      <c r="J1507" t="s">
        <v>195</v>
      </c>
      <c r="K1507" t="s">
        <v>192</v>
      </c>
      <c r="L1507" t="s">
        <v>252</v>
      </c>
      <c r="M1507" t="s">
        <v>264</v>
      </c>
      <c r="N1507" t="s">
        <v>266</v>
      </c>
      <c r="O1507" t="s">
        <v>190</v>
      </c>
      <c r="P1507"/>
      <c r="Q1507"/>
      <c r="R1507"/>
      <c r="S1507" t="s">
        <v>929</v>
      </c>
    </row>
    <row r="1508" spans="1:19" hidden="1" x14ac:dyDescent="0.2">
      <c r="A1508" s="162" t="str">
        <f>"FY"&amp;(YEAR(Table4_1[[#This Row],[Date]])-1)&amp;"/"&amp;(YEAR(Table4_1[[#This Row],[Date]])-2000)</f>
        <v>FY2023/24</v>
      </c>
      <c r="B1508" s="162" t="str">
        <f>VLOOKUP(Table4_1[[#This Row],[Energy]]&amp;Table4_1[[#This Row],[Indicator category]]&amp;Table4_1[[#This Row],[Indicator subcategory]]&amp;Table4_1[[#This Row],[Indicator]]&amp;Table4_1[[#This Row],[ID]],newID,2,FALSE)</f>
        <v>NRR6</v>
      </c>
      <c r="C1508" s="162" t="str">
        <f>Table4_1[[#This Row],[Licensee]]&amp;" "&amp;Table4_1[[#This Row],[Licence]]</f>
        <v>Horizon Power EIRL2</v>
      </c>
      <c r="D1508" s="162" t="str">
        <f t="shared" si="23"/>
        <v>FY2023/24_NRR6_Horizon Power EIRL2</v>
      </c>
      <c r="E1508" s="164">
        <f>IF(ISNUMBER(Table4_1[[#This Row],[Value]]),Table4_1[[#This Row],[Value]],IF(ISNUMBER(Table4_1[[#This Row],[$ Value]]),Table4_1[[#This Row],[$ Value]],Table4_1[[#This Row],[% Value]]))</f>
        <v>0</v>
      </c>
      <c r="G1508" s="238">
        <v>45473</v>
      </c>
      <c r="H1508">
        <v>4</v>
      </c>
      <c r="I1508" t="s">
        <v>188</v>
      </c>
      <c r="J1508" t="s">
        <v>195</v>
      </c>
      <c r="K1508" t="s">
        <v>192</v>
      </c>
      <c r="L1508" t="s">
        <v>252</v>
      </c>
      <c r="M1508" t="s">
        <v>258</v>
      </c>
      <c r="N1508" t="s">
        <v>259</v>
      </c>
      <c r="O1508" t="s">
        <v>191</v>
      </c>
      <c r="P1508">
        <v>0</v>
      </c>
      <c r="Q1508"/>
      <c r="R1508"/>
      <c r="S1508" t="s">
        <v>929</v>
      </c>
    </row>
    <row r="1509" spans="1:19" hidden="1" x14ac:dyDescent="0.2">
      <c r="A1509" s="162" t="str">
        <f>"FY"&amp;(YEAR(Table4_1[[#This Row],[Date]])-1)&amp;"/"&amp;(YEAR(Table4_1[[#This Row],[Date]])-2000)</f>
        <v>FY2023/24</v>
      </c>
      <c r="B1509" s="162" t="str">
        <f>VLOOKUP(Table4_1[[#This Row],[Energy]]&amp;Table4_1[[#This Row],[Indicator category]]&amp;Table4_1[[#This Row],[Indicator subcategory]]&amp;Table4_1[[#This Row],[Indicator]]&amp;Table4_1[[#This Row],[ID]],newID,2,FALSE)</f>
        <v>NRR7</v>
      </c>
      <c r="C1509" s="162" t="str">
        <f>Table4_1[[#This Row],[Licensee]]&amp;" "&amp;Table4_1[[#This Row],[Licence]]</f>
        <v>Horizon Power EIRL2</v>
      </c>
      <c r="D1509" s="162" t="str">
        <f t="shared" si="23"/>
        <v>FY2023/24_NRR7_Horizon Power EIRL2</v>
      </c>
      <c r="E1509" s="164">
        <f>IF(ISNUMBER(Table4_1[[#This Row],[Value]]),Table4_1[[#This Row],[Value]],IF(ISNUMBER(Table4_1[[#This Row],[$ Value]]),Table4_1[[#This Row],[$ Value]],Table4_1[[#This Row],[% Value]]))</f>
        <v>0</v>
      </c>
      <c r="G1509" s="238">
        <v>45473</v>
      </c>
      <c r="H1509">
        <v>4</v>
      </c>
      <c r="I1509" t="s">
        <v>188</v>
      </c>
      <c r="J1509" t="s">
        <v>195</v>
      </c>
      <c r="K1509" t="s">
        <v>192</v>
      </c>
      <c r="L1509" t="s">
        <v>252</v>
      </c>
      <c r="M1509" t="s">
        <v>258</v>
      </c>
      <c r="N1509" t="s">
        <v>260</v>
      </c>
      <c r="O1509" t="s">
        <v>190</v>
      </c>
      <c r="P1509"/>
      <c r="Q1509"/>
      <c r="R1509"/>
      <c r="S1509" t="s">
        <v>929</v>
      </c>
    </row>
    <row r="1510" spans="1:19" hidden="1" x14ac:dyDescent="0.2">
      <c r="A1510" s="162" t="str">
        <f>"FY"&amp;(YEAR(Table4_1[[#This Row],[Date]])-1)&amp;"/"&amp;(YEAR(Table4_1[[#This Row],[Date]])-2000)</f>
        <v>FY2023/24</v>
      </c>
      <c r="B1510" s="162" t="str">
        <f>VLOOKUP(Table4_1[[#This Row],[Energy]]&amp;Table4_1[[#This Row],[Indicator category]]&amp;Table4_1[[#This Row],[Indicator subcategory]]&amp;Table4_1[[#This Row],[Indicator]]&amp;Table4_1[[#This Row],[ID]],newID,2,FALSE)</f>
        <v>NRR8</v>
      </c>
      <c r="C1510" s="162" t="str">
        <f>Table4_1[[#This Row],[Licensee]]&amp;" "&amp;Table4_1[[#This Row],[Licence]]</f>
        <v>Horizon Power EIRL2</v>
      </c>
      <c r="D1510" s="162" t="str">
        <f t="shared" si="23"/>
        <v>FY2023/24_NRR8_Horizon Power EIRL2</v>
      </c>
      <c r="E1510" s="164">
        <f>IF(ISNUMBER(Table4_1[[#This Row],[Value]]),Table4_1[[#This Row],[Value]],IF(ISNUMBER(Table4_1[[#This Row],[$ Value]]),Table4_1[[#This Row],[$ Value]],Table4_1[[#This Row],[% Value]]))</f>
        <v>0</v>
      </c>
      <c r="G1510" s="238">
        <v>45473</v>
      </c>
      <c r="H1510">
        <v>4</v>
      </c>
      <c r="I1510" t="s">
        <v>188</v>
      </c>
      <c r="J1510" t="s">
        <v>195</v>
      </c>
      <c r="K1510" t="s">
        <v>192</v>
      </c>
      <c r="L1510" t="s">
        <v>252</v>
      </c>
      <c r="M1510" t="s">
        <v>261</v>
      </c>
      <c r="N1510" t="s">
        <v>263</v>
      </c>
      <c r="O1510" t="s">
        <v>191</v>
      </c>
      <c r="P1510">
        <v>0</v>
      </c>
      <c r="Q1510"/>
      <c r="R1510"/>
      <c r="S1510" t="s">
        <v>929</v>
      </c>
    </row>
    <row r="1511" spans="1:19" hidden="1" x14ac:dyDescent="0.2">
      <c r="A1511" s="162" t="str">
        <f>"FY"&amp;(YEAR(Table4_1[[#This Row],[Date]])-1)&amp;"/"&amp;(YEAR(Table4_1[[#This Row],[Date]])-2000)</f>
        <v>FY2023/24</v>
      </c>
      <c r="B1511" s="162" t="str">
        <f>VLOOKUP(Table4_1[[#This Row],[Energy]]&amp;Table4_1[[#This Row],[Indicator category]]&amp;Table4_1[[#This Row],[Indicator subcategory]]&amp;Table4_1[[#This Row],[Indicator]]&amp;Table4_1[[#This Row],[ID]],newID,2,FALSE)</f>
        <v>NRR9</v>
      </c>
      <c r="C1511" s="162" t="str">
        <f>Table4_1[[#This Row],[Licensee]]&amp;" "&amp;Table4_1[[#This Row],[Licence]]</f>
        <v>Horizon Power EIRL2</v>
      </c>
      <c r="D1511" s="162" t="str">
        <f t="shared" si="23"/>
        <v>FY2023/24_NRR9_Horizon Power EIRL2</v>
      </c>
      <c r="E1511" s="164">
        <f>IF(ISNUMBER(Table4_1[[#This Row],[Value]]),Table4_1[[#This Row],[Value]],IF(ISNUMBER(Table4_1[[#This Row],[$ Value]]),Table4_1[[#This Row],[$ Value]],Table4_1[[#This Row],[% Value]]))</f>
        <v>0</v>
      </c>
      <c r="G1511" s="238">
        <v>45473</v>
      </c>
      <c r="H1511">
        <v>4</v>
      </c>
      <c r="I1511" t="s">
        <v>188</v>
      </c>
      <c r="J1511" t="s">
        <v>195</v>
      </c>
      <c r="K1511" t="s">
        <v>192</v>
      </c>
      <c r="L1511" t="s">
        <v>252</v>
      </c>
      <c r="M1511" t="s">
        <v>261</v>
      </c>
      <c r="N1511" t="s">
        <v>262</v>
      </c>
      <c r="O1511" t="s">
        <v>190</v>
      </c>
      <c r="P1511"/>
      <c r="Q1511"/>
      <c r="R1511"/>
      <c r="S1511" t="s">
        <v>929</v>
      </c>
    </row>
    <row r="1512" spans="1:19" hidden="1" x14ac:dyDescent="0.2">
      <c r="A1512" s="162" t="str">
        <f>"FY"&amp;(YEAR(Table4_1[[#This Row],[Date]])-1)&amp;"/"&amp;(YEAR(Table4_1[[#This Row],[Date]])-2000)</f>
        <v>FY2023/24</v>
      </c>
      <c r="B1512" s="162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1512" s="162" t="str">
        <f>Table4_1[[#This Row],[Licensee]]&amp;" "&amp;Table4_1[[#This Row],[Licence]]</f>
        <v>Horizon Power EIRL2</v>
      </c>
      <c r="D1512" s="162" t="str">
        <f t="shared" si="23"/>
        <v>FY2023/24_SAIDIinput_b_Horizon Power EIRL2</v>
      </c>
      <c r="E1512" s="164">
        <f>IF(ISNUMBER(Table4_1[[#This Row],[Value]]),Table4_1[[#This Row],[Value]],IF(ISNUMBER(Table4_1[[#This Row],[$ Value]]),Table4_1[[#This Row],[$ Value]],Table4_1[[#This Row],[% Value]]))</f>
        <v>0</v>
      </c>
      <c r="G1512" s="238">
        <v>45473</v>
      </c>
      <c r="H1512">
        <v>4</v>
      </c>
      <c r="I1512" t="s">
        <v>188</v>
      </c>
      <c r="J1512" t="s">
        <v>195</v>
      </c>
      <c r="K1512" t="s">
        <v>208</v>
      </c>
      <c r="L1512" t="s">
        <v>341</v>
      </c>
      <c r="M1512" t="s">
        <v>47</v>
      </c>
      <c r="N1512" t="s">
        <v>342</v>
      </c>
      <c r="O1512" t="s">
        <v>93</v>
      </c>
      <c r="P1512"/>
      <c r="Q1512"/>
      <c r="R1512"/>
      <c r="S1512" t="s">
        <v>929</v>
      </c>
    </row>
    <row r="1513" spans="1:19" hidden="1" x14ac:dyDescent="0.2">
      <c r="A1513" s="162" t="str">
        <f>"FY"&amp;(YEAR(Table4_1[[#This Row],[Date]])-1)&amp;"/"&amp;(YEAR(Table4_1[[#This Row],[Date]])-2000)</f>
        <v>FY2024/25</v>
      </c>
      <c r="B1513" s="162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1513" s="162" t="str">
        <f>Table4_1[[#This Row],[Licensee]]&amp;" "&amp;Table4_1[[#This Row],[Licence]]</f>
        <v>Horizon Power EIRL2</v>
      </c>
      <c r="D1513" s="162" t="str">
        <f t="shared" si="23"/>
        <v>FY2024/25_SAIDIinput_b_Horizon Power EIRL2</v>
      </c>
      <c r="E1513" s="164">
        <f>IF(ISNUMBER(Table4_1[[#This Row],[Value]]),Table4_1[[#This Row],[Value]],IF(ISNUMBER(Table4_1[[#This Row],[$ Value]]),Table4_1[[#This Row],[$ Value]],Table4_1[[#This Row],[% Value]]))</f>
        <v>0</v>
      </c>
      <c r="G1513" s="238">
        <v>45838</v>
      </c>
      <c r="H1513">
        <v>4</v>
      </c>
      <c r="I1513" t="s">
        <v>188</v>
      </c>
      <c r="J1513" t="s">
        <v>195</v>
      </c>
      <c r="K1513" t="s">
        <v>208</v>
      </c>
      <c r="L1513" t="s">
        <v>341</v>
      </c>
      <c r="M1513" t="s">
        <v>47</v>
      </c>
      <c r="N1513" t="s">
        <v>342</v>
      </c>
      <c r="O1513" t="s">
        <v>93</v>
      </c>
      <c r="P1513"/>
      <c r="Q1513"/>
      <c r="R1513"/>
      <c r="S1513" t="s">
        <v>929</v>
      </c>
    </row>
    <row r="1514" spans="1:19" hidden="1" x14ac:dyDescent="0.2">
      <c r="A1514" s="162" t="str">
        <f>"FY"&amp;(YEAR(Table4_1[[#This Row],[Date]])-1)&amp;"/"&amp;(YEAR(Table4_1[[#This Row],[Date]])-2000)</f>
        <v>FY2023/24</v>
      </c>
      <c r="B1514" s="162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1514" s="162" t="str">
        <f>Table4_1[[#This Row],[Licensee]]&amp;" "&amp;Table4_1[[#This Row],[Licence]]</f>
        <v>Horizon Power EIRL2</v>
      </c>
      <c r="D1514" s="162" t="str">
        <f t="shared" si="23"/>
        <v>FY2023/24_SAIDIinput_bi_Horizon Power EIRL2</v>
      </c>
      <c r="E1514" s="164">
        <f>IF(ISNUMBER(Table4_1[[#This Row],[Value]]),Table4_1[[#This Row],[Value]],IF(ISNUMBER(Table4_1[[#This Row],[$ Value]]),Table4_1[[#This Row],[$ Value]],Table4_1[[#This Row],[% Value]]))</f>
        <v>0</v>
      </c>
      <c r="G1514" s="238">
        <v>45473</v>
      </c>
      <c r="H1514">
        <v>4</v>
      </c>
      <c r="I1514" t="s">
        <v>188</v>
      </c>
      <c r="J1514" t="s">
        <v>195</v>
      </c>
      <c r="K1514" t="s">
        <v>208</v>
      </c>
      <c r="L1514" t="s">
        <v>343</v>
      </c>
      <c r="M1514" t="s">
        <v>47</v>
      </c>
      <c r="N1514" t="s">
        <v>342</v>
      </c>
      <c r="O1514" t="s">
        <v>93</v>
      </c>
      <c r="P1514"/>
      <c r="Q1514"/>
      <c r="R1514"/>
      <c r="S1514" t="s">
        <v>929</v>
      </c>
    </row>
    <row r="1515" spans="1:19" hidden="1" x14ac:dyDescent="0.2">
      <c r="A1515" s="162" t="str">
        <f>"FY"&amp;(YEAR(Table4_1[[#This Row],[Date]])-1)&amp;"/"&amp;(YEAR(Table4_1[[#This Row],[Date]])-2000)</f>
        <v>FY2024/25</v>
      </c>
      <c r="B1515" s="162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1515" s="162" t="str">
        <f>Table4_1[[#This Row],[Licensee]]&amp;" "&amp;Table4_1[[#This Row],[Licence]]</f>
        <v>Horizon Power EIRL2</v>
      </c>
      <c r="D1515" s="162" t="str">
        <f t="shared" si="23"/>
        <v>FY2024/25_SAIDIinput_bi_Horizon Power EIRL2</v>
      </c>
      <c r="E1515" s="164">
        <f>IF(ISNUMBER(Table4_1[[#This Row],[Value]]),Table4_1[[#This Row],[Value]],IF(ISNUMBER(Table4_1[[#This Row],[$ Value]]),Table4_1[[#This Row],[$ Value]],Table4_1[[#This Row],[% Value]]))</f>
        <v>0</v>
      </c>
      <c r="G1515" s="238">
        <v>45838</v>
      </c>
      <c r="H1515">
        <v>4</v>
      </c>
      <c r="I1515" t="s">
        <v>188</v>
      </c>
      <c r="J1515" t="s">
        <v>195</v>
      </c>
      <c r="K1515" t="s">
        <v>208</v>
      </c>
      <c r="L1515" t="s">
        <v>343</v>
      </c>
      <c r="M1515" t="s">
        <v>47</v>
      </c>
      <c r="N1515" t="s">
        <v>342</v>
      </c>
      <c r="O1515" t="s">
        <v>93</v>
      </c>
      <c r="P1515"/>
      <c r="Q1515"/>
      <c r="R1515"/>
      <c r="S1515" t="s">
        <v>929</v>
      </c>
    </row>
    <row r="1516" spans="1:19" hidden="1" x14ac:dyDescent="0.2">
      <c r="A1516" s="162" t="str">
        <f>"FY"&amp;(YEAR(Table4_1[[#This Row],[Date]])-1)&amp;"/"&amp;(YEAR(Table4_1[[#This Row],[Date]])-2000)</f>
        <v>FY2023/24</v>
      </c>
      <c r="B1516" s="162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1516" s="162" t="str">
        <f>Table4_1[[#This Row],[Licensee]]&amp;" "&amp;Table4_1[[#This Row],[Licence]]</f>
        <v>Horizon Power EIRL2</v>
      </c>
      <c r="D1516" s="162" t="str">
        <f t="shared" si="23"/>
        <v>FY2023/24_SAIDIinput_bii_Horizon Power EIRL2</v>
      </c>
      <c r="E1516" s="164">
        <f>IF(ISNUMBER(Table4_1[[#This Row],[Value]]),Table4_1[[#This Row],[Value]],IF(ISNUMBER(Table4_1[[#This Row],[$ Value]]),Table4_1[[#This Row],[$ Value]],Table4_1[[#This Row],[% Value]]))</f>
        <v>0</v>
      </c>
      <c r="G1516" s="238">
        <v>45473</v>
      </c>
      <c r="H1516">
        <v>4</v>
      </c>
      <c r="I1516" t="s">
        <v>188</v>
      </c>
      <c r="J1516" t="s">
        <v>195</v>
      </c>
      <c r="K1516" t="s">
        <v>208</v>
      </c>
      <c r="L1516" t="s">
        <v>344</v>
      </c>
      <c r="M1516" t="s">
        <v>47</v>
      </c>
      <c r="N1516" t="s">
        <v>342</v>
      </c>
      <c r="O1516" t="s">
        <v>93</v>
      </c>
      <c r="P1516"/>
      <c r="Q1516"/>
      <c r="R1516"/>
      <c r="S1516" t="s">
        <v>929</v>
      </c>
    </row>
    <row r="1517" spans="1:19" hidden="1" x14ac:dyDescent="0.2">
      <c r="A1517" s="162" t="str">
        <f>"FY"&amp;(YEAR(Table4_1[[#This Row],[Date]])-1)&amp;"/"&amp;(YEAR(Table4_1[[#This Row],[Date]])-2000)</f>
        <v>FY2024/25</v>
      </c>
      <c r="B1517" s="162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1517" s="162" t="str">
        <f>Table4_1[[#This Row],[Licensee]]&amp;" "&amp;Table4_1[[#This Row],[Licence]]</f>
        <v>Horizon Power EIRL2</v>
      </c>
      <c r="D1517" s="162" t="str">
        <f t="shared" si="23"/>
        <v>FY2024/25_SAIDIinput_bii_Horizon Power EIRL2</v>
      </c>
      <c r="E1517" s="164">
        <f>IF(ISNUMBER(Table4_1[[#This Row],[Value]]),Table4_1[[#This Row],[Value]],IF(ISNUMBER(Table4_1[[#This Row],[$ Value]]),Table4_1[[#This Row],[$ Value]],Table4_1[[#This Row],[% Value]]))</f>
        <v>0</v>
      </c>
      <c r="G1517" s="238">
        <v>45838</v>
      </c>
      <c r="H1517">
        <v>4</v>
      </c>
      <c r="I1517" t="s">
        <v>188</v>
      </c>
      <c r="J1517" t="s">
        <v>195</v>
      </c>
      <c r="K1517" t="s">
        <v>208</v>
      </c>
      <c r="L1517" t="s">
        <v>344</v>
      </c>
      <c r="M1517" t="s">
        <v>47</v>
      </c>
      <c r="N1517" t="s">
        <v>342</v>
      </c>
      <c r="O1517" t="s">
        <v>93</v>
      </c>
      <c r="P1517"/>
      <c r="Q1517"/>
      <c r="R1517"/>
      <c r="S1517" t="s">
        <v>929</v>
      </c>
    </row>
    <row r="1518" spans="1:19" hidden="1" x14ac:dyDescent="0.2">
      <c r="A1518" s="162" t="str">
        <f>"FY"&amp;(YEAR(Table4_1[[#This Row],[Date]])-1)&amp;"/"&amp;(YEAR(Table4_1[[#This Row],[Date]])-2000)</f>
        <v>FY2023/24</v>
      </c>
      <c r="B1518" s="162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1518" s="162" t="str">
        <f>Table4_1[[#This Row],[Licensee]]&amp;" "&amp;Table4_1[[#This Row],[Licence]]</f>
        <v>Horizon Power EIRL2</v>
      </c>
      <c r="D1518" s="162" t="str">
        <f t="shared" si="23"/>
        <v>FY2023/24_SAIDIinput_biii_Horizon Power EIRL2</v>
      </c>
      <c r="E1518" s="164">
        <f>IF(ISNUMBER(Table4_1[[#This Row],[Value]]),Table4_1[[#This Row],[Value]],IF(ISNUMBER(Table4_1[[#This Row],[$ Value]]),Table4_1[[#This Row],[$ Value]],Table4_1[[#This Row],[% Value]]))</f>
        <v>0</v>
      </c>
      <c r="G1518" s="238">
        <v>45473</v>
      </c>
      <c r="H1518">
        <v>4</v>
      </c>
      <c r="I1518" t="s">
        <v>188</v>
      </c>
      <c r="J1518" t="s">
        <v>195</v>
      </c>
      <c r="K1518" t="s">
        <v>208</v>
      </c>
      <c r="L1518" t="s">
        <v>345</v>
      </c>
      <c r="M1518" t="s">
        <v>47</v>
      </c>
      <c r="N1518" t="s">
        <v>342</v>
      </c>
      <c r="O1518" t="s">
        <v>93</v>
      </c>
      <c r="P1518"/>
      <c r="Q1518"/>
      <c r="R1518"/>
      <c r="S1518" t="s">
        <v>929</v>
      </c>
    </row>
    <row r="1519" spans="1:19" hidden="1" x14ac:dyDescent="0.2">
      <c r="A1519" s="162" t="str">
        <f>"FY"&amp;(YEAR(Table4_1[[#This Row],[Date]])-1)&amp;"/"&amp;(YEAR(Table4_1[[#This Row],[Date]])-2000)</f>
        <v>FY2024/25</v>
      </c>
      <c r="B1519" s="162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1519" s="162" t="str">
        <f>Table4_1[[#This Row],[Licensee]]&amp;" "&amp;Table4_1[[#This Row],[Licence]]</f>
        <v>Horizon Power EIRL2</v>
      </c>
      <c r="D1519" s="162" t="str">
        <f t="shared" si="23"/>
        <v>FY2024/25_SAIDIinput_biii_Horizon Power EIRL2</v>
      </c>
      <c r="E1519" s="164">
        <f>IF(ISNUMBER(Table4_1[[#This Row],[Value]]),Table4_1[[#This Row],[Value]],IF(ISNUMBER(Table4_1[[#This Row],[$ Value]]),Table4_1[[#This Row],[$ Value]],Table4_1[[#This Row],[% Value]]))</f>
        <v>0</v>
      </c>
      <c r="G1519" s="238">
        <v>45838</v>
      </c>
      <c r="H1519">
        <v>4</v>
      </c>
      <c r="I1519" t="s">
        <v>188</v>
      </c>
      <c r="J1519" t="s">
        <v>195</v>
      </c>
      <c r="K1519" t="s">
        <v>208</v>
      </c>
      <c r="L1519" t="s">
        <v>345</v>
      </c>
      <c r="M1519" t="s">
        <v>47</v>
      </c>
      <c r="N1519" t="s">
        <v>342</v>
      </c>
      <c r="O1519" t="s">
        <v>93</v>
      </c>
      <c r="P1519"/>
      <c r="Q1519"/>
      <c r="R1519"/>
      <c r="S1519" t="s">
        <v>929</v>
      </c>
    </row>
    <row r="1520" spans="1:19" hidden="1" x14ac:dyDescent="0.2">
      <c r="A1520" s="162" t="str">
        <f>"FY"&amp;(YEAR(Table4_1[[#This Row],[Date]])-1)&amp;"/"&amp;(YEAR(Table4_1[[#This Row],[Date]])-2000)</f>
        <v>FY2023/24</v>
      </c>
      <c r="B1520" s="162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1520" s="162" t="str">
        <f>Table4_1[[#This Row],[Licensee]]&amp;" "&amp;Table4_1[[#This Row],[Licence]]</f>
        <v>Horizon Power EIRL2</v>
      </c>
      <c r="D1520" s="162" t="str">
        <f t="shared" si="23"/>
        <v>FY2023/24_SAIDIinput_c_Horizon Power EIRL2</v>
      </c>
      <c r="E1520" s="164">
        <f>IF(ISNUMBER(Table4_1[[#This Row],[Value]]),Table4_1[[#This Row],[Value]],IF(ISNUMBER(Table4_1[[#This Row],[$ Value]]),Table4_1[[#This Row],[$ Value]],Table4_1[[#This Row],[% Value]]))</f>
        <v>367251.5</v>
      </c>
      <c r="G1520" s="238">
        <v>45473</v>
      </c>
      <c r="H1520">
        <v>4</v>
      </c>
      <c r="I1520" t="s">
        <v>188</v>
      </c>
      <c r="J1520" t="s">
        <v>195</v>
      </c>
      <c r="K1520" t="s">
        <v>208</v>
      </c>
      <c r="L1520" t="s">
        <v>341</v>
      </c>
      <c r="M1520" t="s">
        <v>48</v>
      </c>
      <c r="N1520" t="s">
        <v>342</v>
      </c>
      <c r="O1520" t="s">
        <v>93</v>
      </c>
      <c r="P1520">
        <v>367251.5</v>
      </c>
      <c r="Q1520"/>
      <c r="R1520"/>
      <c r="S1520" t="s">
        <v>929</v>
      </c>
    </row>
    <row r="1521" spans="1:19" hidden="1" x14ac:dyDescent="0.2">
      <c r="A1521" s="162" t="str">
        <f>"FY"&amp;(YEAR(Table4_1[[#This Row],[Date]])-1)&amp;"/"&amp;(YEAR(Table4_1[[#This Row],[Date]])-2000)</f>
        <v>FY2024/25</v>
      </c>
      <c r="B1521" s="162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1521" s="162" t="str">
        <f>Table4_1[[#This Row],[Licensee]]&amp;" "&amp;Table4_1[[#This Row],[Licence]]</f>
        <v>Horizon Power EIRL2</v>
      </c>
      <c r="D1521" s="162" t="str">
        <f t="shared" si="23"/>
        <v>FY2024/25_SAIDIinput_c_Horizon Power EIRL2</v>
      </c>
      <c r="E1521" s="164">
        <f>IF(ISNUMBER(Table4_1[[#This Row],[Value]]),Table4_1[[#This Row],[Value]],IF(ISNUMBER(Table4_1[[#This Row],[$ Value]]),Table4_1[[#This Row],[$ Value]],Table4_1[[#This Row],[% Value]]))</f>
        <v>11522.19</v>
      </c>
      <c r="G1521" s="238">
        <v>45838</v>
      </c>
      <c r="H1521">
        <v>4</v>
      </c>
      <c r="I1521" t="s">
        <v>188</v>
      </c>
      <c r="J1521" t="s">
        <v>195</v>
      </c>
      <c r="K1521" t="s">
        <v>208</v>
      </c>
      <c r="L1521" t="s">
        <v>341</v>
      </c>
      <c r="M1521" t="s">
        <v>48</v>
      </c>
      <c r="N1521" t="s">
        <v>342</v>
      </c>
      <c r="O1521" t="s">
        <v>93</v>
      </c>
      <c r="P1521">
        <v>11522.19</v>
      </c>
      <c r="Q1521"/>
      <c r="R1521"/>
      <c r="S1521" t="s">
        <v>929</v>
      </c>
    </row>
    <row r="1522" spans="1:19" hidden="1" x14ac:dyDescent="0.2">
      <c r="A1522" s="162" t="str">
        <f>"FY"&amp;(YEAR(Table4_1[[#This Row],[Date]])-1)&amp;"/"&amp;(YEAR(Table4_1[[#This Row],[Date]])-2000)</f>
        <v>FY2023/24</v>
      </c>
      <c r="B1522" s="162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1522" s="162" t="str">
        <f>Table4_1[[#This Row],[Licensee]]&amp;" "&amp;Table4_1[[#This Row],[Licence]]</f>
        <v>Horizon Power EIRL2</v>
      </c>
      <c r="D1522" s="162" t="str">
        <f t="shared" si="23"/>
        <v>FY2023/24_SAIDIinput_ci_Horizon Power EIRL2</v>
      </c>
      <c r="E1522" s="164">
        <f>IF(ISNUMBER(Table4_1[[#This Row],[Value]]),Table4_1[[#This Row],[Value]],IF(ISNUMBER(Table4_1[[#This Row],[$ Value]]),Table4_1[[#This Row],[$ Value]],Table4_1[[#This Row],[% Value]]))</f>
        <v>6211.71</v>
      </c>
      <c r="G1522" s="238">
        <v>45473</v>
      </c>
      <c r="H1522">
        <v>4</v>
      </c>
      <c r="I1522" t="s">
        <v>188</v>
      </c>
      <c r="J1522" t="s">
        <v>195</v>
      </c>
      <c r="K1522" t="s">
        <v>208</v>
      </c>
      <c r="L1522" t="s">
        <v>343</v>
      </c>
      <c r="M1522" t="s">
        <v>48</v>
      </c>
      <c r="N1522" t="s">
        <v>342</v>
      </c>
      <c r="O1522" t="s">
        <v>93</v>
      </c>
      <c r="P1522">
        <v>6211.71</v>
      </c>
      <c r="Q1522"/>
      <c r="R1522"/>
      <c r="S1522" t="s">
        <v>929</v>
      </c>
    </row>
    <row r="1523" spans="1:19" hidden="1" x14ac:dyDescent="0.2">
      <c r="A1523" s="162" t="str">
        <f>"FY"&amp;(YEAR(Table4_1[[#This Row],[Date]])-1)&amp;"/"&amp;(YEAR(Table4_1[[#This Row],[Date]])-2000)</f>
        <v>FY2024/25</v>
      </c>
      <c r="B1523" s="162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1523" s="162" t="str">
        <f>Table4_1[[#This Row],[Licensee]]&amp;" "&amp;Table4_1[[#This Row],[Licence]]</f>
        <v>Horizon Power EIRL2</v>
      </c>
      <c r="D1523" s="162" t="str">
        <f t="shared" si="23"/>
        <v>FY2024/25_SAIDIinput_ci_Horizon Power EIRL2</v>
      </c>
      <c r="E1523" s="164">
        <f>IF(ISNUMBER(Table4_1[[#This Row],[Value]]),Table4_1[[#This Row],[Value]],IF(ISNUMBER(Table4_1[[#This Row],[$ Value]]),Table4_1[[#This Row],[$ Value]],Table4_1[[#This Row],[% Value]]))</f>
        <v>0</v>
      </c>
      <c r="G1523" s="238">
        <v>45838</v>
      </c>
      <c r="H1523">
        <v>4</v>
      </c>
      <c r="I1523" t="s">
        <v>188</v>
      </c>
      <c r="J1523" t="s">
        <v>195</v>
      </c>
      <c r="K1523" t="s">
        <v>208</v>
      </c>
      <c r="L1523" t="s">
        <v>343</v>
      </c>
      <c r="M1523" t="s">
        <v>48</v>
      </c>
      <c r="N1523" t="s">
        <v>342</v>
      </c>
      <c r="O1523" t="s">
        <v>93</v>
      </c>
      <c r="P1523">
        <v>0</v>
      </c>
      <c r="Q1523"/>
      <c r="R1523"/>
      <c r="S1523" t="s">
        <v>929</v>
      </c>
    </row>
    <row r="1524" spans="1:19" hidden="1" x14ac:dyDescent="0.2">
      <c r="A1524" s="162" t="str">
        <f>"FY"&amp;(YEAR(Table4_1[[#This Row],[Date]])-1)&amp;"/"&amp;(YEAR(Table4_1[[#This Row],[Date]])-2000)</f>
        <v>FY2023/24</v>
      </c>
      <c r="B1524" s="162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1524" s="162" t="str">
        <f>Table4_1[[#This Row],[Licensee]]&amp;" "&amp;Table4_1[[#This Row],[Licence]]</f>
        <v>Horizon Power EIRL2</v>
      </c>
      <c r="D1524" s="162" t="str">
        <f t="shared" si="23"/>
        <v>FY2023/24_SAIDIinput_cii_Horizon Power EIRL2</v>
      </c>
      <c r="E1524" s="164">
        <f>IF(ISNUMBER(Table4_1[[#This Row],[Value]]),Table4_1[[#This Row],[Value]],IF(ISNUMBER(Table4_1[[#This Row],[$ Value]]),Table4_1[[#This Row],[$ Value]],Table4_1[[#This Row],[% Value]]))</f>
        <v>361039.79</v>
      </c>
      <c r="G1524" s="238">
        <v>45473</v>
      </c>
      <c r="H1524">
        <v>4</v>
      </c>
      <c r="I1524" t="s">
        <v>188</v>
      </c>
      <c r="J1524" t="s">
        <v>195</v>
      </c>
      <c r="K1524" t="s">
        <v>208</v>
      </c>
      <c r="L1524" t="s">
        <v>344</v>
      </c>
      <c r="M1524" t="s">
        <v>48</v>
      </c>
      <c r="N1524" t="s">
        <v>342</v>
      </c>
      <c r="O1524" t="s">
        <v>93</v>
      </c>
      <c r="P1524">
        <v>361039.79</v>
      </c>
      <c r="Q1524"/>
      <c r="R1524"/>
      <c r="S1524" t="s">
        <v>929</v>
      </c>
    </row>
    <row r="1525" spans="1:19" hidden="1" x14ac:dyDescent="0.2">
      <c r="A1525" s="162" t="str">
        <f>"FY"&amp;(YEAR(Table4_1[[#This Row],[Date]])-1)&amp;"/"&amp;(YEAR(Table4_1[[#This Row],[Date]])-2000)</f>
        <v>FY2024/25</v>
      </c>
      <c r="B1525" s="162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1525" s="162" t="str">
        <f>Table4_1[[#This Row],[Licensee]]&amp;" "&amp;Table4_1[[#This Row],[Licence]]</f>
        <v>Horizon Power EIRL2</v>
      </c>
      <c r="D1525" s="162" t="str">
        <f t="shared" si="23"/>
        <v>FY2024/25_SAIDIinput_cii_Horizon Power EIRL2</v>
      </c>
      <c r="E1525" s="164">
        <f>IF(ISNUMBER(Table4_1[[#This Row],[Value]]),Table4_1[[#This Row],[Value]],IF(ISNUMBER(Table4_1[[#This Row],[$ Value]]),Table4_1[[#This Row],[$ Value]],Table4_1[[#This Row],[% Value]]))</f>
        <v>11522.19</v>
      </c>
      <c r="G1525" s="238">
        <v>45838</v>
      </c>
      <c r="H1525">
        <v>4</v>
      </c>
      <c r="I1525" t="s">
        <v>188</v>
      </c>
      <c r="J1525" t="s">
        <v>195</v>
      </c>
      <c r="K1525" t="s">
        <v>208</v>
      </c>
      <c r="L1525" t="s">
        <v>344</v>
      </c>
      <c r="M1525" t="s">
        <v>48</v>
      </c>
      <c r="N1525" t="s">
        <v>342</v>
      </c>
      <c r="O1525" t="s">
        <v>93</v>
      </c>
      <c r="P1525">
        <v>11522.19</v>
      </c>
      <c r="Q1525"/>
      <c r="R1525"/>
      <c r="S1525" t="s">
        <v>929</v>
      </c>
    </row>
    <row r="1526" spans="1:19" hidden="1" x14ac:dyDescent="0.2">
      <c r="A1526" s="162" t="str">
        <f>"FY"&amp;(YEAR(Table4_1[[#This Row],[Date]])-1)&amp;"/"&amp;(YEAR(Table4_1[[#This Row],[Date]])-2000)</f>
        <v>FY2023/24</v>
      </c>
      <c r="B1526" s="162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1526" s="162" t="str">
        <f>Table4_1[[#This Row],[Licensee]]&amp;" "&amp;Table4_1[[#This Row],[Licence]]</f>
        <v>Horizon Power EIRL2</v>
      </c>
      <c r="D1526" s="162" t="str">
        <f t="shared" si="23"/>
        <v>FY2023/24_SAIDIinput_ciii_Horizon Power EIRL2</v>
      </c>
      <c r="E1526" s="164">
        <f>IF(ISNUMBER(Table4_1[[#This Row],[Value]]),Table4_1[[#This Row],[Value]],IF(ISNUMBER(Table4_1[[#This Row],[$ Value]]),Table4_1[[#This Row],[$ Value]],Table4_1[[#This Row],[% Value]]))</f>
        <v>360571.8</v>
      </c>
      <c r="G1526" s="238">
        <v>45473</v>
      </c>
      <c r="H1526">
        <v>4</v>
      </c>
      <c r="I1526" t="s">
        <v>188</v>
      </c>
      <c r="J1526" t="s">
        <v>195</v>
      </c>
      <c r="K1526" t="s">
        <v>208</v>
      </c>
      <c r="L1526" t="s">
        <v>345</v>
      </c>
      <c r="M1526" t="s">
        <v>48</v>
      </c>
      <c r="N1526" t="s">
        <v>342</v>
      </c>
      <c r="O1526" t="s">
        <v>93</v>
      </c>
      <c r="P1526">
        <v>360571.8</v>
      </c>
      <c r="Q1526"/>
      <c r="R1526"/>
      <c r="S1526" t="s">
        <v>929</v>
      </c>
    </row>
    <row r="1527" spans="1:19" hidden="1" x14ac:dyDescent="0.2">
      <c r="A1527" s="162" t="str">
        <f>"FY"&amp;(YEAR(Table4_1[[#This Row],[Date]])-1)&amp;"/"&amp;(YEAR(Table4_1[[#This Row],[Date]])-2000)</f>
        <v>FY2024/25</v>
      </c>
      <c r="B1527" s="162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1527" s="162" t="str">
        <f>Table4_1[[#This Row],[Licensee]]&amp;" "&amp;Table4_1[[#This Row],[Licence]]</f>
        <v>Horizon Power EIRL2</v>
      </c>
      <c r="D1527" s="162" t="str">
        <f t="shared" si="23"/>
        <v>FY2024/25_SAIDIinput_ciii_Horizon Power EIRL2</v>
      </c>
      <c r="E1527" s="164">
        <f>IF(ISNUMBER(Table4_1[[#This Row],[Value]]),Table4_1[[#This Row],[Value]],IF(ISNUMBER(Table4_1[[#This Row],[$ Value]]),Table4_1[[#This Row],[$ Value]],Table4_1[[#This Row],[% Value]]))</f>
        <v>11522.19</v>
      </c>
      <c r="G1527" s="238">
        <v>45838</v>
      </c>
      <c r="H1527">
        <v>4</v>
      </c>
      <c r="I1527" t="s">
        <v>188</v>
      </c>
      <c r="J1527" t="s">
        <v>195</v>
      </c>
      <c r="K1527" t="s">
        <v>208</v>
      </c>
      <c r="L1527" t="s">
        <v>345</v>
      </c>
      <c r="M1527" t="s">
        <v>48</v>
      </c>
      <c r="N1527" t="s">
        <v>342</v>
      </c>
      <c r="O1527" t="s">
        <v>93</v>
      </c>
      <c r="P1527">
        <v>11522.19</v>
      </c>
      <c r="Q1527"/>
      <c r="R1527"/>
      <c r="S1527" t="s">
        <v>929</v>
      </c>
    </row>
    <row r="1528" spans="1:19" hidden="1" x14ac:dyDescent="0.2">
      <c r="A1528" s="162" t="str">
        <f>"FY"&amp;(YEAR(Table4_1[[#This Row],[Date]])-1)&amp;"/"&amp;(YEAR(Table4_1[[#This Row],[Date]])-2000)</f>
        <v>FY2023/24</v>
      </c>
      <c r="B1528" s="162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1528" s="162" t="str">
        <f>Table4_1[[#This Row],[Licensee]]&amp;" "&amp;Table4_1[[#This Row],[Licence]]</f>
        <v>Horizon Power EIRL2</v>
      </c>
      <c r="D1528" s="162" t="str">
        <f t="shared" si="23"/>
        <v>FY2023/24_SAIDIinput_d_Horizon Power EIRL2</v>
      </c>
      <c r="E1528" s="164">
        <f>IF(ISNUMBER(Table4_1[[#This Row],[Value]]),Table4_1[[#This Row],[Value]],IF(ISNUMBER(Table4_1[[#This Row],[$ Value]]),Table4_1[[#This Row],[$ Value]],Table4_1[[#This Row],[% Value]]))</f>
        <v>8034575.8700000001</v>
      </c>
      <c r="G1528" s="238">
        <v>45473</v>
      </c>
      <c r="H1528">
        <v>4</v>
      </c>
      <c r="I1528" t="s">
        <v>188</v>
      </c>
      <c r="J1528" t="s">
        <v>195</v>
      </c>
      <c r="K1528" t="s">
        <v>208</v>
      </c>
      <c r="L1528" t="s">
        <v>341</v>
      </c>
      <c r="M1528" t="s">
        <v>49</v>
      </c>
      <c r="N1528" t="s">
        <v>342</v>
      </c>
      <c r="O1528" t="s">
        <v>93</v>
      </c>
      <c r="P1528">
        <v>8034575.8700000001</v>
      </c>
      <c r="Q1528"/>
      <c r="R1528"/>
      <c r="S1528" t="s">
        <v>929</v>
      </c>
    </row>
    <row r="1529" spans="1:19" hidden="1" x14ac:dyDescent="0.2">
      <c r="A1529" s="162" t="str">
        <f>"FY"&amp;(YEAR(Table4_1[[#This Row],[Date]])-1)&amp;"/"&amp;(YEAR(Table4_1[[#This Row],[Date]])-2000)</f>
        <v>FY2024/25</v>
      </c>
      <c r="B1529" s="162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1529" s="162" t="str">
        <f>Table4_1[[#This Row],[Licensee]]&amp;" "&amp;Table4_1[[#This Row],[Licence]]</f>
        <v>Horizon Power EIRL2</v>
      </c>
      <c r="D1529" s="162" t="str">
        <f t="shared" si="23"/>
        <v>FY2024/25_SAIDIinput_d_Horizon Power EIRL2</v>
      </c>
      <c r="E1529" s="164">
        <f>IF(ISNUMBER(Table4_1[[#This Row],[Value]]),Table4_1[[#This Row],[Value]],IF(ISNUMBER(Table4_1[[#This Row],[$ Value]]),Table4_1[[#This Row],[$ Value]],Table4_1[[#This Row],[% Value]]))</f>
        <v>8483329.6300000008</v>
      </c>
      <c r="G1529" s="238">
        <v>45838</v>
      </c>
      <c r="H1529">
        <v>4</v>
      </c>
      <c r="I1529" t="s">
        <v>188</v>
      </c>
      <c r="J1529" t="s">
        <v>195</v>
      </c>
      <c r="K1529" t="s">
        <v>208</v>
      </c>
      <c r="L1529" t="s">
        <v>341</v>
      </c>
      <c r="M1529" t="s">
        <v>49</v>
      </c>
      <c r="N1529" t="s">
        <v>342</v>
      </c>
      <c r="O1529" t="s">
        <v>93</v>
      </c>
      <c r="P1529">
        <v>8483329.6300000008</v>
      </c>
      <c r="Q1529"/>
      <c r="R1529"/>
      <c r="S1529" t="s">
        <v>929</v>
      </c>
    </row>
    <row r="1530" spans="1:19" hidden="1" x14ac:dyDescent="0.2">
      <c r="A1530" s="162" t="str">
        <f>"FY"&amp;(YEAR(Table4_1[[#This Row],[Date]])-1)&amp;"/"&amp;(YEAR(Table4_1[[#This Row],[Date]])-2000)</f>
        <v>FY2023/24</v>
      </c>
      <c r="B1530" s="162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1530" s="162" t="str">
        <f>Table4_1[[#This Row],[Licensee]]&amp;" "&amp;Table4_1[[#This Row],[Licence]]</f>
        <v>Horizon Power EIRL2</v>
      </c>
      <c r="D1530" s="162" t="str">
        <f t="shared" si="23"/>
        <v>FY2023/24_SAIDIinput_di_Horizon Power EIRL2</v>
      </c>
      <c r="E1530" s="164">
        <f>IF(ISNUMBER(Table4_1[[#This Row],[Value]]),Table4_1[[#This Row],[Value]],IF(ISNUMBER(Table4_1[[#This Row],[$ Value]]),Table4_1[[#This Row],[$ Value]],Table4_1[[#This Row],[% Value]]))</f>
        <v>2212628.5299999998</v>
      </c>
      <c r="G1530" s="238">
        <v>45473</v>
      </c>
      <c r="H1530">
        <v>4</v>
      </c>
      <c r="I1530" t="s">
        <v>188</v>
      </c>
      <c r="J1530" t="s">
        <v>195</v>
      </c>
      <c r="K1530" t="s">
        <v>208</v>
      </c>
      <c r="L1530" t="s">
        <v>343</v>
      </c>
      <c r="M1530" t="s">
        <v>49</v>
      </c>
      <c r="N1530" t="s">
        <v>342</v>
      </c>
      <c r="O1530" t="s">
        <v>93</v>
      </c>
      <c r="P1530">
        <v>2212628.5299999998</v>
      </c>
      <c r="Q1530"/>
      <c r="R1530"/>
      <c r="S1530" t="s">
        <v>929</v>
      </c>
    </row>
    <row r="1531" spans="1:19" hidden="1" x14ac:dyDescent="0.2">
      <c r="A1531" s="162" t="str">
        <f>"FY"&amp;(YEAR(Table4_1[[#This Row],[Date]])-1)&amp;"/"&amp;(YEAR(Table4_1[[#This Row],[Date]])-2000)</f>
        <v>FY2024/25</v>
      </c>
      <c r="B1531" s="162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1531" s="162" t="str">
        <f>Table4_1[[#This Row],[Licensee]]&amp;" "&amp;Table4_1[[#This Row],[Licence]]</f>
        <v>Horizon Power EIRL2</v>
      </c>
      <c r="D1531" s="162" t="str">
        <f t="shared" si="23"/>
        <v>FY2024/25_SAIDIinput_di_Horizon Power EIRL2</v>
      </c>
      <c r="E1531" s="164">
        <f>IF(ISNUMBER(Table4_1[[#This Row],[Value]]),Table4_1[[#This Row],[Value]],IF(ISNUMBER(Table4_1[[#This Row],[$ Value]]),Table4_1[[#This Row],[$ Value]],Table4_1[[#This Row],[% Value]]))</f>
        <v>2135519.4900000002</v>
      </c>
      <c r="G1531" s="238">
        <v>45838</v>
      </c>
      <c r="H1531">
        <v>4</v>
      </c>
      <c r="I1531" t="s">
        <v>188</v>
      </c>
      <c r="J1531" t="s">
        <v>195</v>
      </c>
      <c r="K1531" t="s">
        <v>208</v>
      </c>
      <c r="L1531" t="s">
        <v>343</v>
      </c>
      <c r="M1531" t="s">
        <v>49</v>
      </c>
      <c r="N1531" t="s">
        <v>342</v>
      </c>
      <c r="O1531" t="s">
        <v>93</v>
      </c>
      <c r="P1531">
        <v>2135519.4900000002</v>
      </c>
      <c r="Q1531"/>
      <c r="R1531"/>
      <c r="S1531" t="s">
        <v>929</v>
      </c>
    </row>
    <row r="1532" spans="1:19" hidden="1" x14ac:dyDescent="0.2">
      <c r="A1532" s="162" t="str">
        <f>"FY"&amp;(YEAR(Table4_1[[#This Row],[Date]])-1)&amp;"/"&amp;(YEAR(Table4_1[[#This Row],[Date]])-2000)</f>
        <v>FY2023/24</v>
      </c>
      <c r="B1532" s="162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1532" s="162" t="str">
        <f>Table4_1[[#This Row],[Licensee]]&amp;" "&amp;Table4_1[[#This Row],[Licence]]</f>
        <v>Horizon Power EIRL2</v>
      </c>
      <c r="D1532" s="162" t="str">
        <f t="shared" si="23"/>
        <v>FY2023/24_SAIDIinput_dii_Horizon Power EIRL2</v>
      </c>
      <c r="E1532" s="164">
        <f>IF(ISNUMBER(Table4_1[[#This Row],[Value]]),Table4_1[[#This Row],[Value]],IF(ISNUMBER(Table4_1[[#This Row],[$ Value]]),Table4_1[[#This Row],[$ Value]],Table4_1[[#This Row],[% Value]]))</f>
        <v>5821947.3399999999</v>
      </c>
      <c r="G1532" s="238">
        <v>45473</v>
      </c>
      <c r="H1532">
        <v>4</v>
      </c>
      <c r="I1532" t="s">
        <v>188</v>
      </c>
      <c r="J1532" t="s">
        <v>195</v>
      </c>
      <c r="K1532" t="s">
        <v>208</v>
      </c>
      <c r="L1532" t="s">
        <v>344</v>
      </c>
      <c r="M1532" t="s">
        <v>49</v>
      </c>
      <c r="N1532" t="s">
        <v>342</v>
      </c>
      <c r="O1532" t="s">
        <v>93</v>
      </c>
      <c r="P1532">
        <v>5821947.3399999999</v>
      </c>
      <c r="Q1532"/>
      <c r="R1532"/>
      <c r="S1532" t="s">
        <v>929</v>
      </c>
    </row>
    <row r="1533" spans="1:19" hidden="1" x14ac:dyDescent="0.2">
      <c r="A1533" s="162" t="str">
        <f>"FY"&amp;(YEAR(Table4_1[[#This Row],[Date]])-1)&amp;"/"&amp;(YEAR(Table4_1[[#This Row],[Date]])-2000)</f>
        <v>FY2024/25</v>
      </c>
      <c r="B1533" s="162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1533" s="162" t="str">
        <f>Table4_1[[#This Row],[Licensee]]&amp;" "&amp;Table4_1[[#This Row],[Licence]]</f>
        <v>Horizon Power EIRL2</v>
      </c>
      <c r="D1533" s="162" t="str">
        <f t="shared" si="23"/>
        <v>FY2024/25_SAIDIinput_dii_Horizon Power EIRL2</v>
      </c>
      <c r="E1533" s="164">
        <f>IF(ISNUMBER(Table4_1[[#This Row],[Value]]),Table4_1[[#This Row],[Value]],IF(ISNUMBER(Table4_1[[#This Row],[$ Value]]),Table4_1[[#This Row],[$ Value]],Table4_1[[#This Row],[% Value]]))</f>
        <v>6347810.1399999997</v>
      </c>
      <c r="G1533" s="238">
        <v>45838</v>
      </c>
      <c r="H1533">
        <v>4</v>
      </c>
      <c r="I1533" t="s">
        <v>188</v>
      </c>
      <c r="J1533" t="s">
        <v>195</v>
      </c>
      <c r="K1533" t="s">
        <v>208</v>
      </c>
      <c r="L1533" t="s">
        <v>344</v>
      </c>
      <c r="M1533" t="s">
        <v>49</v>
      </c>
      <c r="N1533" t="s">
        <v>342</v>
      </c>
      <c r="O1533" t="s">
        <v>93</v>
      </c>
      <c r="P1533">
        <v>6347810.1399999997</v>
      </c>
      <c r="Q1533"/>
      <c r="R1533"/>
      <c r="S1533" t="s">
        <v>929</v>
      </c>
    </row>
    <row r="1534" spans="1:19" hidden="1" x14ac:dyDescent="0.2">
      <c r="A1534" s="162" t="str">
        <f>"FY"&amp;(YEAR(Table4_1[[#This Row],[Date]])-1)&amp;"/"&amp;(YEAR(Table4_1[[#This Row],[Date]])-2000)</f>
        <v>FY2023/24</v>
      </c>
      <c r="B1534" s="162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1534" s="162" t="str">
        <f>Table4_1[[#This Row],[Licensee]]&amp;" "&amp;Table4_1[[#This Row],[Licence]]</f>
        <v>Horizon Power EIRL2</v>
      </c>
      <c r="D1534" s="162" t="str">
        <f t="shared" si="23"/>
        <v>FY2023/24_SAIDIinput_diii_Horizon Power EIRL2</v>
      </c>
      <c r="E1534" s="164">
        <f>IF(ISNUMBER(Table4_1[[#This Row],[Value]]),Table4_1[[#This Row],[Value]],IF(ISNUMBER(Table4_1[[#This Row],[$ Value]]),Table4_1[[#This Row],[$ Value]],Table4_1[[#This Row],[% Value]]))</f>
        <v>5572993.9000000004</v>
      </c>
      <c r="G1534" s="238">
        <v>45473</v>
      </c>
      <c r="H1534">
        <v>4</v>
      </c>
      <c r="I1534" t="s">
        <v>188</v>
      </c>
      <c r="J1534" t="s">
        <v>195</v>
      </c>
      <c r="K1534" t="s">
        <v>208</v>
      </c>
      <c r="L1534" t="s">
        <v>345</v>
      </c>
      <c r="M1534" t="s">
        <v>49</v>
      </c>
      <c r="N1534" t="s">
        <v>342</v>
      </c>
      <c r="O1534" t="s">
        <v>93</v>
      </c>
      <c r="P1534">
        <v>5572993.9000000004</v>
      </c>
      <c r="Q1534"/>
      <c r="R1534"/>
      <c r="S1534" t="s">
        <v>929</v>
      </c>
    </row>
    <row r="1535" spans="1:19" hidden="1" x14ac:dyDescent="0.2">
      <c r="A1535" s="162" t="str">
        <f>"FY"&amp;(YEAR(Table4_1[[#This Row],[Date]])-1)&amp;"/"&amp;(YEAR(Table4_1[[#This Row],[Date]])-2000)</f>
        <v>FY2024/25</v>
      </c>
      <c r="B1535" s="162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1535" s="162" t="str">
        <f>Table4_1[[#This Row],[Licensee]]&amp;" "&amp;Table4_1[[#This Row],[Licence]]</f>
        <v>Horizon Power EIRL2</v>
      </c>
      <c r="D1535" s="162" t="str">
        <f t="shared" si="23"/>
        <v>FY2024/25_SAIDIinput_diii_Horizon Power EIRL2</v>
      </c>
      <c r="E1535" s="164">
        <f>IF(ISNUMBER(Table4_1[[#This Row],[Value]]),Table4_1[[#This Row],[Value]],IF(ISNUMBER(Table4_1[[#This Row],[$ Value]]),Table4_1[[#This Row],[$ Value]],Table4_1[[#This Row],[% Value]]))</f>
        <v>5071394.47</v>
      </c>
      <c r="G1535" s="238">
        <v>45838</v>
      </c>
      <c r="H1535">
        <v>4</v>
      </c>
      <c r="I1535" t="s">
        <v>188</v>
      </c>
      <c r="J1535" t="s">
        <v>195</v>
      </c>
      <c r="K1535" t="s">
        <v>208</v>
      </c>
      <c r="L1535" t="s">
        <v>345</v>
      </c>
      <c r="M1535" t="s">
        <v>49</v>
      </c>
      <c r="N1535" t="s">
        <v>342</v>
      </c>
      <c r="O1535" t="s">
        <v>93</v>
      </c>
      <c r="P1535">
        <v>5071394.47</v>
      </c>
      <c r="Q1535"/>
      <c r="R1535"/>
      <c r="S1535" t="s">
        <v>929</v>
      </c>
    </row>
    <row r="1536" spans="1:19" hidden="1" x14ac:dyDescent="0.2">
      <c r="A1536" s="162" t="str">
        <f>"FY"&amp;(YEAR(Table4_1[[#This Row],[Date]])-1)&amp;"/"&amp;(YEAR(Table4_1[[#This Row],[Date]])-2000)</f>
        <v>FY2023/24</v>
      </c>
      <c r="B1536" s="162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1536" s="162" t="str">
        <f>Table4_1[[#This Row],[Licensee]]&amp;" "&amp;Table4_1[[#This Row],[Licence]]</f>
        <v>Horizon Power EIRL2</v>
      </c>
      <c r="D1536" s="162" t="str">
        <f t="shared" si="23"/>
        <v>FY2023/24_SAIDIinput_e_Horizon Power EIRL2</v>
      </c>
      <c r="E1536" s="164">
        <f>IF(ISNUMBER(Table4_1[[#This Row],[Value]]),Table4_1[[#This Row],[Value]],IF(ISNUMBER(Table4_1[[#This Row],[$ Value]]),Table4_1[[#This Row],[$ Value]],Table4_1[[#This Row],[% Value]]))</f>
        <v>2042658.25</v>
      </c>
      <c r="G1536" s="238">
        <v>45473</v>
      </c>
      <c r="H1536">
        <v>4</v>
      </c>
      <c r="I1536" t="s">
        <v>188</v>
      </c>
      <c r="J1536" t="s">
        <v>195</v>
      </c>
      <c r="K1536" t="s">
        <v>208</v>
      </c>
      <c r="L1536" t="s">
        <v>341</v>
      </c>
      <c r="M1536" t="s">
        <v>50</v>
      </c>
      <c r="N1536" t="s">
        <v>342</v>
      </c>
      <c r="O1536" t="s">
        <v>93</v>
      </c>
      <c r="P1536">
        <v>2042658.25</v>
      </c>
      <c r="Q1536"/>
      <c r="R1536"/>
      <c r="S1536" t="s">
        <v>929</v>
      </c>
    </row>
    <row r="1537" spans="1:19" hidden="1" x14ac:dyDescent="0.2">
      <c r="A1537" s="162" t="str">
        <f>"FY"&amp;(YEAR(Table4_1[[#This Row],[Date]])-1)&amp;"/"&amp;(YEAR(Table4_1[[#This Row],[Date]])-2000)</f>
        <v>FY2024/25</v>
      </c>
      <c r="B1537" s="162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1537" s="162" t="str">
        <f>Table4_1[[#This Row],[Licensee]]&amp;" "&amp;Table4_1[[#This Row],[Licence]]</f>
        <v>Horizon Power EIRL2</v>
      </c>
      <c r="D1537" s="162" t="str">
        <f t="shared" si="23"/>
        <v>FY2024/25_SAIDIinput_e_Horizon Power EIRL2</v>
      </c>
      <c r="E1537" s="164">
        <f>IF(ISNUMBER(Table4_1[[#This Row],[Value]]),Table4_1[[#This Row],[Value]],IF(ISNUMBER(Table4_1[[#This Row],[$ Value]]),Table4_1[[#This Row],[$ Value]],Table4_1[[#This Row],[% Value]]))</f>
        <v>1286775.3799999999</v>
      </c>
      <c r="G1537" s="238">
        <v>45838</v>
      </c>
      <c r="H1537">
        <v>4</v>
      </c>
      <c r="I1537" t="s">
        <v>188</v>
      </c>
      <c r="J1537" t="s">
        <v>195</v>
      </c>
      <c r="K1537" t="s">
        <v>208</v>
      </c>
      <c r="L1537" t="s">
        <v>341</v>
      </c>
      <c r="M1537" t="s">
        <v>50</v>
      </c>
      <c r="N1537" t="s">
        <v>342</v>
      </c>
      <c r="O1537" t="s">
        <v>93</v>
      </c>
      <c r="P1537">
        <v>1286775.3799999999</v>
      </c>
      <c r="Q1537"/>
      <c r="R1537"/>
      <c r="S1537" t="s">
        <v>929</v>
      </c>
    </row>
    <row r="1538" spans="1:19" hidden="1" x14ac:dyDescent="0.2">
      <c r="A1538" s="162" t="str">
        <f>"FY"&amp;(YEAR(Table4_1[[#This Row],[Date]])-1)&amp;"/"&amp;(YEAR(Table4_1[[#This Row],[Date]])-2000)</f>
        <v>FY2023/24</v>
      </c>
      <c r="B1538" s="162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1538" s="162" t="str">
        <f>Table4_1[[#This Row],[Licensee]]&amp;" "&amp;Table4_1[[#This Row],[Licence]]</f>
        <v>Horizon Power EIRL2</v>
      </c>
      <c r="D1538" s="162" t="str">
        <f t="shared" si="23"/>
        <v>FY2023/24_SAIDIinput_ei_Horizon Power EIRL2</v>
      </c>
      <c r="E1538" s="164">
        <f>IF(ISNUMBER(Table4_1[[#This Row],[Value]]),Table4_1[[#This Row],[Value]],IF(ISNUMBER(Table4_1[[#This Row],[$ Value]]),Table4_1[[#This Row],[$ Value]],Table4_1[[#This Row],[% Value]]))</f>
        <v>435577.73</v>
      </c>
      <c r="G1538" s="238">
        <v>45473</v>
      </c>
      <c r="H1538">
        <v>4</v>
      </c>
      <c r="I1538" t="s">
        <v>188</v>
      </c>
      <c r="J1538" t="s">
        <v>195</v>
      </c>
      <c r="K1538" t="s">
        <v>208</v>
      </c>
      <c r="L1538" t="s">
        <v>343</v>
      </c>
      <c r="M1538" t="s">
        <v>50</v>
      </c>
      <c r="N1538" t="s">
        <v>342</v>
      </c>
      <c r="O1538" t="s">
        <v>93</v>
      </c>
      <c r="P1538">
        <v>435577.73</v>
      </c>
      <c r="Q1538"/>
      <c r="R1538"/>
      <c r="S1538" t="s">
        <v>929</v>
      </c>
    </row>
    <row r="1539" spans="1:19" hidden="1" x14ac:dyDescent="0.2">
      <c r="A1539" s="162" t="str">
        <f>"FY"&amp;(YEAR(Table4_1[[#This Row],[Date]])-1)&amp;"/"&amp;(YEAR(Table4_1[[#This Row],[Date]])-2000)</f>
        <v>FY2024/25</v>
      </c>
      <c r="B1539" s="162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1539" s="162" t="str">
        <f>Table4_1[[#This Row],[Licensee]]&amp;" "&amp;Table4_1[[#This Row],[Licence]]</f>
        <v>Horizon Power EIRL2</v>
      </c>
      <c r="D1539" s="162" t="str">
        <f t="shared" ref="D1539:D1602" si="24">A1539&amp;"_"&amp;B1539&amp;"_"&amp;C1539</f>
        <v>FY2024/25_SAIDIinput_ei_Horizon Power EIRL2</v>
      </c>
      <c r="E1539" s="164">
        <f>IF(ISNUMBER(Table4_1[[#This Row],[Value]]),Table4_1[[#This Row],[Value]],IF(ISNUMBER(Table4_1[[#This Row],[$ Value]]),Table4_1[[#This Row],[$ Value]],Table4_1[[#This Row],[% Value]]))</f>
        <v>178018.01</v>
      </c>
      <c r="G1539" s="238">
        <v>45838</v>
      </c>
      <c r="H1539">
        <v>4</v>
      </c>
      <c r="I1539" t="s">
        <v>188</v>
      </c>
      <c r="J1539" t="s">
        <v>195</v>
      </c>
      <c r="K1539" t="s">
        <v>208</v>
      </c>
      <c r="L1539" t="s">
        <v>343</v>
      </c>
      <c r="M1539" t="s">
        <v>50</v>
      </c>
      <c r="N1539" t="s">
        <v>342</v>
      </c>
      <c r="O1539" t="s">
        <v>93</v>
      </c>
      <c r="P1539">
        <v>178018.01</v>
      </c>
      <c r="Q1539"/>
      <c r="R1539"/>
      <c r="S1539" t="s">
        <v>929</v>
      </c>
    </row>
    <row r="1540" spans="1:19" hidden="1" x14ac:dyDescent="0.2">
      <c r="A1540" s="162" t="str">
        <f>"FY"&amp;(YEAR(Table4_1[[#This Row],[Date]])-1)&amp;"/"&amp;(YEAR(Table4_1[[#This Row],[Date]])-2000)</f>
        <v>FY2023/24</v>
      </c>
      <c r="B1540" s="162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1540" s="162" t="str">
        <f>Table4_1[[#This Row],[Licensee]]&amp;" "&amp;Table4_1[[#This Row],[Licence]]</f>
        <v>Horizon Power EIRL2</v>
      </c>
      <c r="D1540" s="162" t="str">
        <f t="shared" si="24"/>
        <v>FY2023/24_SAIDIinput_eii_Horizon Power EIRL2</v>
      </c>
      <c r="E1540" s="164">
        <f>IF(ISNUMBER(Table4_1[[#This Row],[Value]]),Table4_1[[#This Row],[Value]],IF(ISNUMBER(Table4_1[[#This Row],[$ Value]]),Table4_1[[#This Row],[$ Value]],Table4_1[[#This Row],[% Value]]))</f>
        <v>1607080.52</v>
      </c>
      <c r="G1540" s="238">
        <v>45473</v>
      </c>
      <c r="H1540">
        <v>4</v>
      </c>
      <c r="I1540" t="s">
        <v>188</v>
      </c>
      <c r="J1540" t="s">
        <v>195</v>
      </c>
      <c r="K1540" t="s">
        <v>208</v>
      </c>
      <c r="L1540" t="s">
        <v>344</v>
      </c>
      <c r="M1540" t="s">
        <v>50</v>
      </c>
      <c r="N1540" t="s">
        <v>342</v>
      </c>
      <c r="O1540" t="s">
        <v>93</v>
      </c>
      <c r="P1540">
        <v>1607080.52</v>
      </c>
      <c r="Q1540"/>
      <c r="R1540"/>
      <c r="S1540" t="s">
        <v>929</v>
      </c>
    </row>
    <row r="1541" spans="1:19" hidden="1" x14ac:dyDescent="0.2">
      <c r="A1541" s="162" t="str">
        <f>"FY"&amp;(YEAR(Table4_1[[#This Row],[Date]])-1)&amp;"/"&amp;(YEAR(Table4_1[[#This Row],[Date]])-2000)</f>
        <v>FY2024/25</v>
      </c>
      <c r="B1541" s="162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1541" s="162" t="str">
        <f>Table4_1[[#This Row],[Licensee]]&amp;" "&amp;Table4_1[[#This Row],[Licence]]</f>
        <v>Horizon Power EIRL2</v>
      </c>
      <c r="D1541" s="162" t="str">
        <f t="shared" si="24"/>
        <v>FY2024/25_SAIDIinput_eii_Horizon Power EIRL2</v>
      </c>
      <c r="E1541" s="164">
        <f>IF(ISNUMBER(Table4_1[[#This Row],[Value]]),Table4_1[[#This Row],[Value]],IF(ISNUMBER(Table4_1[[#This Row],[$ Value]]),Table4_1[[#This Row],[$ Value]],Table4_1[[#This Row],[% Value]]))</f>
        <v>1108757.3700000001</v>
      </c>
      <c r="G1541" s="238">
        <v>45838</v>
      </c>
      <c r="H1541">
        <v>4</v>
      </c>
      <c r="I1541" t="s">
        <v>188</v>
      </c>
      <c r="J1541" t="s">
        <v>195</v>
      </c>
      <c r="K1541" t="s">
        <v>208</v>
      </c>
      <c r="L1541" t="s">
        <v>344</v>
      </c>
      <c r="M1541" t="s">
        <v>50</v>
      </c>
      <c r="N1541" t="s">
        <v>342</v>
      </c>
      <c r="O1541" t="s">
        <v>93</v>
      </c>
      <c r="P1541">
        <v>1108757.3700000001</v>
      </c>
      <c r="Q1541"/>
      <c r="R1541"/>
      <c r="S1541" t="s">
        <v>929</v>
      </c>
    </row>
    <row r="1542" spans="1:19" hidden="1" x14ac:dyDescent="0.2">
      <c r="A1542" s="162" t="str">
        <f>"FY"&amp;(YEAR(Table4_1[[#This Row],[Date]])-1)&amp;"/"&amp;(YEAR(Table4_1[[#This Row],[Date]])-2000)</f>
        <v>FY2023/24</v>
      </c>
      <c r="B1542" s="162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1542" s="162" t="str">
        <f>Table4_1[[#This Row],[Licensee]]&amp;" "&amp;Table4_1[[#This Row],[Licence]]</f>
        <v>Horizon Power EIRL2</v>
      </c>
      <c r="D1542" s="162" t="str">
        <f t="shared" si="24"/>
        <v>FY2023/24_SAIDIinput_eiii_Horizon Power EIRL2</v>
      </c>
      <c r="E1542" s="164">
        <f>IF(ISNUMBER(Table4_1[[#This Row],[Value]]),Table4_1[[#This Row],[Value]],IF(ISNUMBER(Table4_1[[#This Row],[$ Value]]),Table4_1[[#This Row],[$ Value]],Table4_1[[#This Row],[% Value]]))</f>
        <v>1582005.9</v>
      </c>
      <c r="G1542" s="238">
        <v>45473</v>
      </c>
      <c r="H1542">
        <v>4</v>
      </c>
      <c r="I1542" t="s">
        <v>188</v>
      </c>
      <c r="J1542" t="s">
        <v>195</v>
      </c>
      <c r="K1542" t="s">
        <v>208</v>
      </c>
      <c r="L1542" t="s">
        <v>345</v>
      </c>
      <c r="M1542" t="s">
        <v>50</v>
      </c>
      <c r="N1542" t="s">
        <v>342</v>
      </c>
      <c r="O1542" t="s">
        <v>93</v>
      </c>
      <c r="P1542">
        <v>1582005.9</v>
      </c>
      <c r="Q1542"/>
      <c r="R1542"/>
      <c r="S1542" t="s">
        <v>929</v>
      </c>
    </row>
    <row r="1543" spans="1:19" hidden="1" x14ac:dyDescent="0.2">
      <c r="A1543" s="162" t="str">
        <f>"FY"&amp;(YEAR(Table4_1[[#This Row],[Date]])-1)&amp;"/"&amp;(YEAR(Table4_1[[#This Row],[Date]])-2000)</f>
        <v>FY2024/25</v>
      </c>
      <c r="B1543" s="162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1543" s="162" t="str">
        <f>Table4_1[[#This Row],[Licensee]]&amp;" "&amp;Table4_1[[#This Row],[Licence]]</f>
        <v>Horizon Power EIRL2</v>
      </c>
      <c r="D1543" s="162" t="str">
        <f t="shared" si="24"/>
        <v>FY2024/25_SAIDIinput_eiii_Horizon Power EIRL2</v>
      </c>
      <c r="E1543" s="164">
        <f>IF(ISNUMBER(Table4_1[[#This Row],[Value]]),Table4_1[[#This Row],[Value]],IF(ISNUMBER(Table4_1[[#This Row],[$ Value]]),Table4_1[[#This Row],[$ Value]],Table4_1[[#This Row],[% Value]]))</f>
        <v>1054096.1599999999</v>
      </c>
      <c r="G1543" s="238">
        <v>45838</v>
      </c>
      <c r="H1543">
        <v>4</v>
      </c>
      <c r="I1543" t="s">
        <v>188</v>
      </c>
      <c r="J1543" t="s">
        <v>195</v>
      </c>
      <c r="K1543" t="s">
        <v>208</v>
      </c>
      <c r="L1543" t="s">
        <v>345</v>
      </c>
      <c r="M1543" t="s">
        <v>50</v>
      </c>
      <c r="N1543" t="s">
        <v>342</v>
      </c>
      <c r="O1543" t="s">
        <v>93</v>
      </c>
      <c r="P1543">
        <v>1054096.1599999999</v>
      </c>
      <c r="Q1543"/>
      <c r="R1543"/>
      <c r="S1543" t="s">
        <v>929</v>
      </c>
    </row>
    <row r="1544" spans="1:19" hidden="1" x14ac:dyDescent="0.2">
      <c r="A1544" s="162" t="str">
        <f>"FY"&amp;(YEAR(Table4_1[[#This Row],[Date]])-1)&amp;"/"&amp;(YEAR(Table4_1[[#This Row],[Date]])-2000)</f>
        <v>FY2023/24</v>
      </c>
      <c r="B1544" s="162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1544" s="162" t="str">
        <f>Table4_1[[#This Row],[Licensee]]&amp;" "&amp;Table4_1[[#This Row],[Licence]]</f>
        <v>Horizon Power EIRL2</v>
      </c>
      <c r="D1544" s="162" t="str">
        <f t="shared" si="24"/>
        <v>FY2023/24_SAIFIinput_b_Horizon Power EIRL2</v>
      </c>
      <c r="E1544" s="164">
        <f>IF(ISNUMBER(Table4_1[[#This Row],[Value]]),Table4_1[[#This Row],[Value]],IF(ISNUMBER(Table4_1[[#This Row],[$ Value]]),Table4_1[[#This Row],[$ Value]],Table4_1[[#This Row],[% Value]]))</f>
        <v>0</v>
      </c>
      <c r="G1544" s="238">
        <v>45473</v>
      </c>
      <c r="H1544">
        <v>4</v>
      </c>
      <c r="I1544" t="s">
        <v>188</v>
      </c>
      <c r="J1544" t="s">
        <v>195</v>
      </c>
      <c r="K1544" t="s">
        <v>208</v>
      </c>
      <c r="L1544" t="s">
        <v>346</v>
      </c>
      <c r="M1544" t="s">
        <v>47</v>
      </c>
      <c r="N1544" t="s">
        <v>347</v>
      </c>
      <c r="O1544" t="s">
        <v>191</v>
      </c>
      <c r="P1544"/>
      <c r="Q1544"/>
      <c r="R1544"/>
      <c r="S1544" t="s">
        <v>929</v>
      </c>
    </row>
    <row r="1545" spans="1:19" hidden="1" x14ac:dyDescent="0.2">
      <c r="A1545" s="162" t="str">
        <f>"FY"&amp;(YEAR(Table4_1[[#This Row],[Date]])-1)&amp;"/"&amp;(YEAR(Table4_1[[#This Row],[Date]])-2000)</f>
        <v>FY2024/25</v>
      </c>
      <c r="B1545" s="162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1545" s="162" t="str">
        <f>Table4_1[[#This Row],[Licensee]]&amp;" "&amp;Table4_1[[#This Row],[Licence]]</f>
        <v>Horizon Power EIRL2</v>
      </c>
      <c r="D1545" s="162" t="str">
        <f t="shared" si="24"/>
        <v>FY2024/25_SAIFIinput_b_Horizon Power EIRL2</v>
      </c>
      <c r="E1545" s="164">
        <f>IF(ISNUMBER(Table4_1[[#This Row],[Value]]),Table4_1[[#This Row],[Value]],IF(ISNUMBER(Table4_1[[#This Row],[$ Value]]),Table4_1[[#This Row],[$ Value]],Table4_1[[#This Row],[% Value]]))</f>
        <v>0</v>
      </c>
      <c r="G1545" s="238">
        <v>45838</v>
      </c>
      <c r="H1545">
        <v>4</v>
      </c>
      <c r="I1545" t="s">
        <v>188</v>
      </c>
      <c r="J1545" t="s">
        <v>195</v>
      </c>
      <c r="K1545" t="s">
        <v>208</v>
      </c>
      <c r="L1545" t="s">
        <v>346</v>
      </c>
      <c r="M1545" t="s">
        <v>47</v>
      </c>
      <c r="N1545" t="s">
        <v>347</v>
      </c>
      <c r="O1545" t="s">
        <v>191</v>
      </c>
      <c r="P1545"/>
      <c r="Q1545"/>
      <c r="R1545"/>
      <c r="S1545" t="s">
        <v>929</v>
      </c>
    </row>
    <row r="1546" spans="1:19" hidden="1" x14ac:dyDescent="0.2">
      <c r="A1546" s="162" t="str">
        <f>"FY"&amp;(YEAR(Table4_1[[#This Row],[Date]])-1)&amp;"/"&amp;(YEAR(Table4_1[[#This Row],[Date]])-2000)</f>
        <v>FY2023/24</v>
      </c>
      <c r="B1546" s="162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1546" s="162" t="str">
        <f>Table4_1[[#This Row],[Licensee]]&amp;" "&amp;Table4_1[[#This Row],[Licence]]</f>
        <v>Horizon Power EIRL2</v>
      </c>
      <c r="D1546" s="162" t="str">
        <f t="shared" si="24"/>
        <v>FY2023/24_SAIFIinput_bi_Horizon Power EIRL2</v>
      </c>
      <c r="E1546" s="164">
        <f>IF(ISNUMBER(Table4_1[[#This Row],[Value]]),Table4_1[[#This Row],[Value]],IF(ISNUMBER(Table4_1[[#This Row],[$ Value]]),Table4_1[[#This Row],[$ Value]],Table4_1[[#This Row],[% Value]]))</f>
        <v>0</v>
      </c>
      <c r="G1546" s="238">
        <v>45473</v>
      </c>
      <c r="H1546">
        <v>4</v>
      </c>
      <c r="I1546" t="s">
        <v>188</v>
      </c>
      <c r="J1546" t="s">
        <v>195</v>
      </c>
      <c r="K1546" t="s">
        <v>208</v>
      </c>
      <c r="L1546" t="s">
        <v>348</v>
      </c>
      <c r="M1546" t="s">
        <v>47</v>
      </c>
      <c r="N1546" t="s">
        <v>347</v>
      </c>
      <c r="O1546" t="s">
        <v>191</v>
      </c>
      <c r="P1546"/>
      <c r="Q1546"/>
      <c r="R1546"/>
      <c r="S1546" t="s">
        <v>929</v>
      </c>
    </row>
    <row r="1547" spans="1:19" hidden="1" x14ac:dyDescent="0.2">
      <c r="A1547" s="162" t="str">
        <f>"FY"&amp;(YEAR(Table4_1[[#This Row],[Date]])-1)&amp;"/"&amp;(YEAR(Table4_1[[#This Row],[Date]])-2000)</f>
        <v>FY2024/25</v>
      </c>
      <c r="B1547" s="162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1547" s="162" t="str">
        <f>Table4_1[[#This Row],[Licensee]]&amp;" "&amp;Table4_1[[#This Row],[Licence]]</f>
        <v>Horizon Power EIRL2</v>
      </c>
      <c r="D1547" s="162" t="str">
        <f t="shared" si="24"/>
        <v>FY2024/25_SAIFIinput_bi_Horizon Power EIRL2</v>
      </c>
      <c r="E1547" s="164">
        <f>IF(ISNUMBER(Table4_1[[#This Row],[Value]]),Table4_1[[#This Row],[Value]],IF(ISNUMBER(Table4_1[[#This Row],[$ Value]]),Table4_1[[#This Row],[$ Value]],Table4_1[[#This Row],[% Value]]))</f>
        <v>0</v>
      </c>
      <c r="G1547" s="238">
        <v>45838</v>
      </c>
      <c r="H1547">
        <v>4</v>
      </c>
      <c r="I1547" t="s">
        <v>188</v>
      </c>
      <c r="J1547" t="s">
        <v>195</v>
      </c>
      <c r="K1547" t="s">
        <v>208</v>
      </c>
      <c r="L1547" t="s">
        <v>348</v>
      </c>
      <c r="M1547" t="s">
        <v>47</v>
      </c>
      <c r="N1547" t="s">
        <v>347</v>
      </c>
      <c r="O1547" t="s">
        <v>191</v>
      </c>
      <c r="P1547"/>
      <c r="Q1547"/>
      <c r="R1547"/>
      <c r="S1547" t="s">
        <v>929</v>
      </c>
    </row>
    <row r="1548" spans="1:19" hidden="1" x14ac:dyDescent="0.2">
      <c r="A1548" s="162" t="str">
        <f>"FY"&amp;(YEAR(Table4_1[[#This Row],[Date]])-1)&amp;"/"&amp;(YEAR(Table4_1[[#This Row],[Date]])-2000)</f>
        <v>FY2023/24</v>
      </c>
      <c r="B1548" s="162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1548" s="162" t="str">
        <f>Table4_1[[#This Row],[Licensee]]&amp;" "&amp;Table4_1[[#This Row],[Licence]]</f>
        <v>Horizon Power EIRL2</v>
      </c>
      <c r="D1548" s="162" t="str">
        <f t="shared" si="24"/>
        <v>FY2023/24_SAIFIinput_bii_Horizon Power EIRL2</v>
      </c>
      <c r="E1548" s="164">
        <f>IF(ISNUMBER(Table4_1[[#This Row],[Value]]),Table4_1[[#This Row],[Value]],IF(ISNUMBER(Table4_1[[#This Row],[$ Value]]),Table4_1[[#This Row],[$ Value]],Table4_1[[#This Row],[% Value]]))</f>
        <v>0</v>
      </c>
      <c r="G1548" s="238">
        <v>45473</v>
      </c>
      <c r="H1548">
        <v>4</v>
      </c>
      <c r="I1548" t="s">
        <v>188</v>
      </c>
      <c r="J1548" t="s">
        <v>195</v>
      </c>
      <c r="K1548" t="s">
        <v>208</v>
      </c>
      <c r="L1548" t="s">
        <v>349</v>
      </c>
      <c r="M1548" t="s">
        <v>47</v>
      </c>
      <c r="N1548" t="s">
        <v>347</v>
      </c>
      <c r="O1548" t="s">
        <v>191</v>
      </c>
      <c r="P1548"/>
      <c r="Q1548"/>
      <c r="R1548"/>
      <c r="S1548" t="s">
        <v>929</v>
      </c>
    </row>
    <row r="1549" spans="1:19" hidden="1" x14ac:dyDescent="0.2">
      <c r="A1549" s="162" t="str">
        <f>"FY"&amp;(YEAR(Table4_1[[#This Row],[Date]])-1)&amp;"/"&amp;(YEAR(Table4_1[[#This Row],[Date]])-2000)</f>
        <v>FY2024/25</v>
      </c>
      <c r="B1549" s="162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1549" s="162" t="str">
        <f>Table4_1[[#This Row],[Licensee]]&amp;" "&amp;Table4_1[[#This Row],[Licence]]</f>
        <v>Horizon Power EIRL2</v>
      </c>
      <c r="D1549" s="162" t="str">
        <f t="shared" si="24"/>
        <v>FY2024/25_SAIFIinput_bii_Horizon Power EIRL2</v>
      </c>
      <c r="E1549" s="164">
        <f>IF(ISNUMBER(Table4_1[[#This Row],[Value]]),Table4_1[[#This Row],[Value]],IF(ISNUMBER(Table4_1[[#This Row],[$ Value]]),Table4_1[[#This Row],[$ Value]],Table4_1[[#This Row],[% Value]]))</f>
        <v>0</v>
      </c>
      <c r="G1549" s="238">
        <v>45838</v>
      </c>
      <c r="H1549">
        <v>4</v>
      </c>
      <c r="I1549" t="s">
        <v>188</v>
      </c>
      <c r="J1549" t="s">
        <v>195</v>
      </c>
      <c r="K1549" t="s">
        <v>208</v>
      </c>
      <c r="L1549" t="s">
        <v>349</v>
      </c>
      <c r="M1549" t="s">
        <v>47</v>
      </c>
      <c r="N1549" t="s">
        <v>347</v>
      </c>
      <c r="O1549" t="s">
        <v>191</v>
      </c>
      <c r="P1549"/>
      <c r="Q1549"/>
      <c r="R1549"/>
      <c r="S1549" t="s">
        <v>929</v>
      </c>
    </row>
    <row r="1550" spans="1:19" hidden="1" x14ac:dyDescent="0.2">
      <c r="A1550" s="162" t="str">
        <f>"FY"&amp;(YEAR(Table4_1[[#This Row],[Date]])-1)&amp;"/"&amp;(YEAR(Table4_1[[#This Row],[Date]])-2000)</f>
        <v>FY2023/24</v>
      </c>
      <c r="B1550" s="162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1550" s="162" t="str">
        <f>Table4_1[[#This Row],[Licensee]]&amp;" "&amp;Table4_1[[#This Row],[Licence]]</f>
        <v>Horizon Power EIRL2</v>
      </c>
      <c r="D1550" s="162" t="str">
        <f t="shared" si="24"/>
        <v>FY2023/24_SAIFIinput_biii_Horizon Power EIRL2</v>
      </c>
      <c r="E1550" s="164">
        <f>IF(ISNUMBER(Table4_1[[#This Row],[Value]]),Table4_1[[#This Row],[Value]],IF(ISNUMBER(Table4_1[[#This Row],[$ Value]]),Table4_1[[#This Row],[$ Value]],Table4_1[[#This Row],[% Value]]))</f>
        <v>0</v>
      </c>
      <c r="G1550" s="238">
        <v>45473</v>
      </c>
      <c r="H1550">
        <v>4</v>
      </c>
      <c r="I1550" t="s">
        <v>188</v>
      </c>
      <c r="J1550" t="s">
        <v>195</v>
      </c>
      <c r="K1550" t="s">
        <v>208</v>
      </c>
      <c r="L1550" t="s">
        <v>350</v>
      </c>
      <c r="M1550" t="s">
        <v>47</v>
      </c>
      <c r="N1550" t="s">
        <v>347</v>
      </c>
      <c r="O1550" t="s">
        <v>191</v>
      </c>
      <c r="P1550"/>
      <c r="Q1550"/>
      <c r="R1550"/>
      <c r="S1550" t="s">
        <v>929</v>
      </c>
    </row>
    <row r="1551" spans="1:19" hidden="1" x14ac:dyDescent="0.2">
      <c r="A1551" s="162" t="str">
        <f>"FY"&amp;(YEAR(Table4_1[[#This Row],[Date]])-1)&amp;"/"&amp;(YEAR(Table4_1[[#This Row],[Date]])-2000)</f>
        <v>FY2024/25</v>
      </c>
      <c r="B1551" s="162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1551" s="162" t="str">
        <f>Table4_1[[#This Row],[Licensee]]&amp;" "&amp;Table4_1[[#This Row],[Licence]]</f>
        <v>Horizon Power EIRL2</v>
      </c>
      <c r="D1551" s="162" t="str">
        <f t="shared" si="24"/>
        <v>FY2024/25_SAIFIinput_biii_Horizon Power EIRL2</v>
      </c>
      <c r="E1551" s="164">
        <f>IF(ISNUMBER(Table4_1[[#This Row],[Value]]),Table4_1[[#This Row],[Value]],IF(ISNUMBER(Table4_1[[#This Row],[$ Value]]),Table4_1[[#This Row],[$ Value]],Table4_1[[#This Row],[% Value]]))</f>
        <v>0</v>
      </c>
      <c r="G1551" s="238">
        <v>45838</v>
      </c>
      <c r="H1551">
        <v>4</v>
      </c>
      <c r="I1551" t="s">
        <v>188</v>
      </c>
      <c r="J1551" t="s">
        <v>195</v>
      </c>
      <c r="K1551" t="s">
        <v>208</v>
      </c>
      <c r="L1551" t="s">
        <v>350</v>
      </c>
      <c r="M1551" t="s">
        <v>47</v>
      </c>
      <c r="N1551" t="s">
        <v>347</v>
      </c>
      <c r="O1551" t="s">
        <v>191</v>
      </c>
      <c r="P1551"/>
      <c r="Q1551"/>
      <c r="R1551"/>
      <c r="S1551" t="s">
        <v>929</v>
      </c>
    </row>
    <row r="1552" spans="1:19" hidden="1" x14ac:dyDescent="0.2">
      <c r="A1552" s="162" t="str">
        <f>"FY"&amp;(YEAR(Table4_1[[#This Row],[Date]])-1)&amp;"/"&amp;(YEAR(Table4_1[[#This Row],[Date]])-2000)</f>
        <v>FY2023/24</v>
      </c>
      <c r="B1552" s="162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1552" s="162" t="str">
        <f>Table4_1[[#This Row],[Licensee]]&amp;" "&amp;Table4_1[[#This Row],[Licence]]</f>
        <v>Horizon Power EIRL2</v>
      </c>
      <c r="D1552" s="162" t="str">
        <f t="shared" si="24"/>
        <v>FY2023/24_SAIFIinput_c_Horizon Power EIRL2</v>
      </c>
      <c r="E1552" s="164">
        <f>IF(ISNUMBER(Table4_1[[#This Row],[Value]]),Table4_1[[#This Row],[Value]],IF(ISNUMBER(Table4_1[[#This Row],[$ Value]]),Table4_1[[#This Row],[$ Value]],Table4_1[[#This Row],[% Value]]))</f>
        <v>733</v>
      </c>
      <c r="G1552" s="238">
        <v>45473</v>
      </c>
      <c r="H1552">
        <v>4</v>
      </c>
      <c r="I1552" t="s">
        <v>188</v>
      </c>
      <c r="J1552" t="s">
        <v>195</v>
      </c>
      <c r="K1552" t="s">
        <v>208</v>
      </c>
      <c r="L1552" t="s">
        <v>346</v>
      </c>
      <c r="M1552" t="s">
        <v>48</v>
      </c>
      <c r="N1552" t="s">
        <v>347</v>
      </c>
      <c r="O1552" t="s">
        <v>191</v>
      </c>
      <c r="P1552">
        <v>733</v>
      </c>
      <c r="Q1552"/>
      <c r="R1552"/>
      <c r="S1552" t="s">
        <v>929</v>
      </c>
    </row>
    <row r="1553" spans="1:19" hidden="1" x14ac:dyDescent="0.2">
      <c r="A1553" s="162" t="str">
        <f>"FY"&amp;(YEAR(Table4_1[[#This Row],[Date]])-1)&amp;"/"&amp;(YEAR(Table4_1[[#This Row],[Date]])-2000)</f>
        <v>FY2024/25</v>
      </c>
      <c r="B1553" s="162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1553" s="162" t="str">
        <f>Table4_1[[#This Row],[Licensee]]&amp;" "&amp;Table4_1[[#This Row],[Licence]]</f>
        <v>Horizon Power EIRL2</v>
      </c>
      <c r="D1553" s="162" t="str">
        <f t="shared" si="24"/>
        <v>FY2024/25_SAIFIinput_c_Horizon Power EIRL2</v>
      </c>
      <c r="E1553" s="164">
        <f>IF(ISNUMBER(Table4_1[[#This Row],[Value]]),Table4_1[[#This Row],[Value]],IF(ISNUMBER(Table4_1[[#This Row],[$ Value]]),Table4_1[[#This Row],[$ Value]],Table4_1[[#This Row],[% Value]]))</f>
        <v>24</v>
      </c>
      <c r="G1553" s="238">
        <v>45838</v>
      </c>
      <c r="H1553">
        <v>4</v>
      </c>
      <c r="I1553" t="s">
        <v>188</v>
      </c>
      <c r="J1553" t="s">
        <v>195</v>
      </c>
      <c r="K1553" t="s">
        <v>208</v>
      </c>
      <c r="L1553" t="s">
        <v>346</v>
      </c>
      <c r="M1553" t="s">
        <v>48</v>
      </c>
      <c r="N1553" t="s">
        <v>347</v>
      </c>
      <c r="O1553" t="s">
        <v>191</v>
      </c>
      <c r="P1553">
        <v>24</v>
      </c>
      <c r="Q1553"/>
      <c r="R1553"/>
      <c r="S1553" t="s">
        <v>929</v>
      </c>
    </row>
    <row r="1554" spans="1:19" hidden="1" x14ac:dyDescent="0.2">
      <c r="A1554" s="162" t="str">
        <f>"FY"&amp;(YEAR(Table4_1[[#This Row],[Date]])-1)&amp;"/"&amp;(YEAR(Table4_1[[#This Row],[Date]])-2000)</f>
        <v>FY2023/24</v>
      </c>
      <c r="B1554" s="162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1554" s="162" t="str">
        <f>Table4_1[[#This Row],[Licensee]]&amp;" "&amp;Table4_1[[#This Row],[Licence]]</f>
        <v>Horizon Power EIRL2</v>
      </c>
      <c r="D1554" s="162" t="str">
        <f t="shared" si="24"/>
        <v>FY2023/24_SAIFIinput_ci_Horizon Power EIRL2</v>
      </c>
      <c r="E1554" s="164">
        <f>IF(ISNUMBER(Table4_1[[#This Row],[Value]]),Table4_1[[#This Row],[Value]],IF(ISNUMBER(Table4_1[[#This Row],[$ Value]]),Table4_1[[#This Row],[$ Value]],Table4_1[[#This Row],[% Value]]))</f>
        <v>74</v>
      </c>
      <c r="G1554" s="238">
        <v>45473</v>
      </c>
      <c r="H1554">
        <v>4</v>
      </c>
      <c r="I1554" t="s">
        <v>188</v>
      </c>
      <c r="J1554" t="s">
        <v>195</v>
      </c>
      <c r="K1554" t="s">
        <v>208</v>
      </c>
      <c r="L1554" t="s">
        <v>348</v>
      </c>
      <c r="M1554" t="s">
        <v>48</v>
      </c>
      <c r="N1554" t="s">
        <v>347</v>
      </c>
      <c r="O1554" t="s">
        <v>191</v>
      </c>
      <c r="P1554">
        <v>74</v>
      </c>
      <c r="Q1554"/>
      <c r="R1554"/>
      <c r="S1554" t="s">
        <v>929</v>
      </c>
    </row>
    <row r="1555" spans="1:19" hidden="1" x14ac:dyDescent="0.2">
      <c r="A1555" s="162" t="str">
        <f>"FY"&amp;(YEAR(Table4_1[[#This Row],[Date]])-1)&amp;"/"&amp;(YEAR(Table4_1[[#This Row],[Date]])-2000)</f>
        <v>FY2024/25</v>
      </c>
      <c r="B1555" s="162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1555" s="162" t="str">
        <f>Table4_1[[#This Row],[Licensee]]&amp;" "&amp;Table4_1[[#This Row],[Licence]]</f>
        <v>Horizon Power EIRL2</v>
      </c>
      <c r="D1555" s="162" t="str">
        <f t="shared" si="24"/>
        <v>FY2024/25_SAIFIinput_ci_Horizon Power EIRL2</v>
      </c>
      <c r="E1555" s="164">
        <f>IF(ISNUMBER(Table4_1[[#This Row],[Value]]),Table4_1[[#This Row],[Value]],IF(ISNUMBER(Table4_1[[#This Row],[$ Value]]),Table4_1[[#This Row],[$ Value]],Table4_1[[#This Row],[% Value]]))</f>
        <v>0</v>
      </c>
      <c r="G1555" s="238">
        <v>45838</v>
      </c>
      <c r="H1555">
        <v>4</v>
      </c>
      <c r="I1555" t="s">
        <v>188</v>
      </c>
      <c r="J1555" t="s">
        <v>195</v>
      </c>
      <c r="K1555" t="s">
        <v>208</v>
      </c>
      <c r="L1555" t="s">
        <v>348</v>
      </c>
      <c r="M1555" t="s">
        <v>48</v>
      </c>
      <c r="N1555" t="s">
        <v>347</v>
      </c>
      <c r="O1555" t="s">
        <v>191</v>
      </c>
      <c r="P1555">
        <v>0</v>
      </c>
      <c r="Q1555"/>
      <c r="R1555"/>
      <c r="S1555" t="s">
        <v>929</v>
      </c>
    </row>
    <row r="1556" spans="1:19" hidden="1" x14ac:dyDescent="0.2">
      <c r="A1556" s="162" t="str">
        <f>"FY"&amp;(YEAR(Table4_1[[#This Row],[Date]])-1)&amp;"/"&amp;(YEAR(Table4_1[[#This Row],[Date]])-2000)</f>
        <v>FY2023/24</v>
      </c>
      <c r="B1556" s="162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1556" s="162" t="str">
        <f>Table4_1[[#This Row],[Licensee]]&amp;" "&amp;Table4_1[[#This Row],[Licence]]</f>
        <v>Horizon Power EIRL2</v>
      </c>
      <c r="D1556" s="162" t="str">
        <f t="shared" si="24"/>
        <v>FY2023/24_SAIFIinput_cii_Horizon Power EIRL2</v>
      </c>
      <c r="E1556" s="164">
        <f>IF(ISNUMBER(Table4_1[[#This Row],[Value]]),Table4_1[[#This Row],[Value]],IF(ISNUMBER(Table4_1[[#This Row],[$ Value]]),Table4_1[[#This Row],[$ Value]],Table4_1[[#This Row],[% Value]]))</f>
        <v>659</v>
      </c>
      <c r="G1556" s="238">
        <v>45473</v>
      </c>
      <c r="H1556">
        <v>4</v>
      </c>
      <c r="I1556" t="s">
        <v>188</v>
      </c>
      <c r="J1556" t="s">
        <v>195</v>
      </c>
      <c r="K1556" t="s">
        <v>208</v>
      </c>
      <c r="L1556" t="s">
        <v>349</v>
      </c>
      <c r="M1556" t="s">
        <v>48</v>
      </c>
      <c r="N1556" t="s">
        <v>347</v>
      </c>
      <c r="O1556" t="s">
        <v>191</v>
      </c>
      <c r="P1556">
        <v>659</v>
      </c>
      <c r="Q1556"/>
      <c r="R1556"/>
      <c r="S1556" t="s">
        <v>929</v>
      </c>
    </row>
    <row r="1557" spans="1:19" hidden="1" x14ac:dyDescent="0.2">
      <c r="A1557" s="162" t="str">
        <f>"FY"&amp;(YEAR(Table4_1[[#This Row],[Date]])-1)&amp;"/"&amp;(YEAR(Table4_1[[#This Row],[Date]])-2000)</f>
        <v>FY2024/25</v>
      </c>
      <c r="B1557" s="162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1557" s="162" t="str">
        <f>Table4_1[[#This Row],[Licensee]]&amp;" "&amp;Table4_1[[#This Row],[Licence]]</f>
        <v>Horizon Power EIRL2</v>
      </c>
      <c r="D1557" s="162" t="str">
        <f t="shared" si="24"/>
        <v>FY2024/25_SAIFIinput_cii_Horizon Power EIRL2</v>
      </c>
      <c r="E1557" s="164">
        <f>IF(ISNUMBER(Table4_1[[#This Row],[Value]]),Table4_1[[#This Row],[Value]],IF(ISNUMBER(Table4_1[[#This Row],[$ Value]]),Table4_1[[#This Row],[$ Value]],Table4_1[[#This Row],[% Value]]))</f>
        <v>24</v>
      </c>
      <c r="G1557" s="238">
        <v>45838</v>
      </c>
      <c r="H1557">
        <v>4</v>
      </c>
      <c r="I1557" t="s">
        <v>188</v>
      </c>
      <c r="J1557" t="s">
        <v>195</v>
      </c>
      <c r="K1557" t="s">
        <v>208</v>
      </c>
      <c r="L1557" t="s">
        <v>349</v>
      </c>
      <c r="M1557" t="s">
        <v>48</v>
      </c>
      <c r="N1557" t="s">
        <v>347</v>
      </c>
      <c r="O1557" t="s">
        <v>191</v>
      </c>
      <c r="P1557">
        <v>24</v>
      </c>
      <c r="Q1557"/>
      <c r="R1557"/>
      <c r="S1557" t="s">
        <v>929</v>
      </c>
    </row>
    <row r="1558" spans="1:19" hidden="1" x14ac:dyDescent="0.2">
      <c r="A1558" s="162" t="str">
        <f>"FY"&amp;(YEAR(Table4_1[[#This Row],[Date]])-1)&amp;"/"&amp;(YEAR(Table4_1[[#This Row],[Date]])-2000)</f>
        <v>FY2023/24</v>
      </c>
      <c r="B1558" s="162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1558" s="162" t="str">
        <f>Table4_1[[#This Row],[Licensee]]&amp;" "&amp;Table4_1[[#This Row],[Licence]]</f>
        <v>Horizon Power EIRL2</v>
      </c>
      <c r="D1558" s="162" t="str">
        <f t="shared" si="24"/>
        <v>FY2023/24_SAIFIinput_ciii_Horizon Power EIRL2</v>
      </c>
      <c r="E1558" s="164">
        <f>IF(ISNUMBER(Table4_1[[#This Row],[Value]]),Table4_1[[#This Row],[Value]],IF(ISNUMBER(Table4_1[[#This Row],[$ Value]]),Table4_1[[#This Row],[$ Value]],Table4_1[[#This Row],[% Value]]))</f>
        <v>650</v>
      </c>
      <c r="G1558" s="238">
        <v>45473</v>
      </c>
      <c r="H1558">
        <v>4</v>
      </c>
      <c r="I1558" t="s">
        <v>188</v>
      </c>
      <c r="J1558" t="s">
        <v>195</v>
      </c>
      <c r="K1558" t="s">
        <v>208</v>
      </c>
      <c r="L1558" t="s">
        <v>350</v>
      </c>
      <c r="M1558" t="s">
        <v>48</v>
      </c>
      <c r="N1558" t="s">
        <v>347</v>
      </c>
      <c r="O1558" t="s">
        <v>191</v>
      </c>
      <c r="P1558">
        <v>650</v>
      </c>
      <c r="Q1558"/>
      <c r="R1558"/>
      <c r="S1558" t="s">
        <v>929</v>
      </c>
    </row>
    <row r="1559" spans="1:19" hidden="1" x14ac:dyDescent="0.2">
      <c r="A1559" s="162" t="str">
        <f>"FY"&amp;(YEAR(Table4_1[[#This Row],[Date]])-1)&amp;"/"&amp;(YEAR(Table4_1[[#This Row],[Date]])-2000)</f>
        <v>FY2024/25</v>
      </c>
      <c r="B1559" s="162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1559" s="162" t="str">
        <f>Table4_1[[#This Row],[Licensee]]&amp;" "&amp;Table4_1[[#This Row],[Licence]]</f>
        <v>Horizon Power EIRL2</v>
      </c>
      <c r="D1559" s="162" t="str">
        <f t="shared" si="24"/>
        <v>FY2024/25_SAIFIinput_ciii_Horizon Power EIRL2</v>
      </c>
      <c r="E1559" s="164">
        <f>IF(ISNUMBER(Table4_1[[#This Row],[Value]]),Table4_1[[#This Row],[Value]],IF(ISNUMBER(Table4_1[[#This Row],[$ Value]]),Table4_1[[#This Row],[$ Value]],Table4_1[[#This Row],[% Value]]))</f>
        <v>24</v>
      </c>
      <c r="G1559" s="238">
        <v>45838</v>
      </c>
      <c r="H1559">
        <v>4</v>
      </c>
      <c r="I1559" t="s">
        <v>188</v>
      </c>
      <c r="J1559" t="s">
        <v>195</v>
      </c>
      <c r="K1559" t="s">
        <v>208</v>
      </c>
      <c r="L1559" t="s">
        <v>350</v>
      </c>
      <c r="M1559" t="s">
        <v>48</v>
      </c>
      <c r="N1559" t="s">
        <v>347</v>
      </c>
      <c r="O1559" t="s">
        <v>191</v>
      </c>
      <c r="P1559">
        <v>24</v>
      </c>
      <c r="Q1559"/>
      <c r="R1559"/>
      <c r="S1559" t="s">
        <v>929</v>
      </c>
    </row>
    <row r="1560" spans="1:19" hidden="1" x14ac:dyDescent="0.2">
      <c r="A1560" s="162" t="str">
        <f>"FY"&amp;(YEAR(Table4_1[[#This Row],[Date]])-1)&amp;"/"&amp;(YEAR(Table4_1[[#This Row],[Date]])-2000)</f>
        <v>FY2023/24</v>
      </c>
      <c r="B1560" s="162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1560" s="162" t="str">
        <f>Table4_1[[#This Row],[Licensee]]&amp;" "&amp;Table4_1[[#This Row],[Licence]]</f>
        <v>Horizon Power EIRL2</v>
      </c>
      <c r="D1560" s="162" t="str">
        <f t="shared" si="24"/>
        <v>FY2023/24_SAIFIinput_d_Horizon Power EIRL2</v>
      </c>
      <c r="E1560" s="164">
        <f>IF(ISNUMBER(Table4_1[[#This Row],[Value]]),Table4_1[[#This Row],[Value]],IF(ISNUMBER(Table4_1[[#This Row],[$ Value]]),Table4_1[[#This Row],[$ Value]],Table4_1[[#This Row],[% Value]]))</f>
        <v>117939</v>
      </c>
      <c r="G1560" s="238">
        <v>45473</v>
      </c>
      <c r="H1560">
        <v>4</v>
      </c>
      <c r="I1560" t="s">
        <v>188</v>
      </c>
      <c r="J1560" t="s">
        <v>195</v>
      </c>
      <c r="K1560" t="s">
        <v>208</v>
      </c>
      <c r="L1560" t="s">
        <v>346</v>
      </c>
      <c r="M1560" t="s">
        <v>49</v>
      </c>
      <c r="N1560" t="s">
        <v>347</v>
      </c>
      <c r="O1560" t="s">
        <v>191</v>
      </c>
      <c r="P1560">
        <v>117939</v>
      </c>
      <c r="Q1560"/>
      <c r="R1560"/>
      <c r="S1560" t="s">
        <v>929</v>
      </c>
    </row>
    <row r="1561" spans="1:19" hidden="1" x14ac:dyDescent="0.2">
      <c r="A1561" s="162" t="str">
        <f>"FY"&amp;(YEAR(Table4_1[[#This Row],[Date]])-1)&amp;"/"&amp;(YEAR(Table4_1[[#This Row],[Date]])-2000)</f>
        <v>FY2024/25</v>
      </c>
      <c r="B1561" s="162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1561" s="162" t="str">
        <f>Table4_1[[#This Row],[Licensee]]&amp;" "&amp;Table4_1[[#This Row],[Licence]]</f>
        <v>Horizon Power EIRL2</v>
      </c>
      <c r="D1561" s="162" t="str">
        <f t="shared" si="24"/>
        <v>FY2024/25_SAIFIinput_d_Horizon Power EIRL2</v>
      </c>
      <c r="E1561" s="164">
        <f>IF(ISNUMBER(Table4_1[[#This Row],[Value]]),Table4_1[[#This Row],[Value]],IF(ISNUMBER(Table4_1[[#This Row],[$ Value]]),Table4_1[[#This Row],[$ Value]],Table4_1[[#This Row],[% Value]]))</f>
        <v>102516</v>
      </c>
      <c r="G1561" s="238">
        <v>45838</v>
      </c>
      <c r="H1561">
        <v>4</v>
      </c>
      <c r="I1561" t="s">
        <v>188</v>
      </c>
      <c r="J1561" t="s">
        <v>195</v>
      </c>
      <c r="K1561" t="s">
        <v>208</v>
      </c>
      <c r="L1561" t="s">
        <v>346</v>
      </c>
      <c r="M1561" t="s">
        <v>49</v>
      </c>
      <c r="N1561" t="s">
        <v>347</v>
      </c>
      <c r="O1561" t="s">
        <v>191</v>
      </c>
      <c r="P1561">
        <v>102516</v>
      </c>
      <c r="Q1561"/>
      <c r="R1561"/>
      <c r="S1561" t="s">
        <v>929</v>
      </c>
    </row>
    <row r="1562" spans="1:19" hidden="1" x14ac:dyDescent="0.2">
      <c r="A1562" s="162" t="str">
        <f>"FY"&amp;(YEAR(Table4_1[[#This Row],[Date]])-1)&amp;"/"&amp;(YEAR(Table4_1[[#This Row],[Date]])-2000)</f>
        <v>FY2023/24</v>
      </c>
      <c r="B1562" s="162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1562" s="162" t="str">
        <f>Table4_1[[#This Row],[Licensee]]&amp;" "&amp;Table4_1[[#This Row],[Licence]]</f>
        <v>Horizon Power EIRL2</v>
      </c>
      <c r="D1562" s="162" t="str">
        <f t="shared" si="24"/>
        <v>FY2023/24_SAIFIinput_di_Horizon Power EIRL2</v>
      </c>
      <c r="E1562" s="164">
        <f>IF(ISNUMBER(Table4_1[[#This Row],[Value]]),Table4_1[[#This Row],[Value]],IF(ISNUMBER(Table4_1[[#This Row],[$ Value]]),Table4_1[[#This Row],[$ Value]],Table4_1[[#This Row],[% Value]]))</f>
        <v>13084</v>
      </c>
      <c r="G1562" s="238">
        <v>45473</v>
      </c>
      <c r="H1562">
        <v>4</v>
      </c>
      <c r="I1562" t="s">
        <v>188</v>
      </c>
      <c r="J1562" t="s">
        <v>195</v>
      </c>
      <c r="K1562" t="s">
        <v>208</v>
      </c>
      <c r="L1562" t="s">
        <v>348</v>
      </c>
      <c r="M1562" t="s">
        <v>49</v>
      </c>
      <c r="N1562" t="s">
        <v>347</v>
      </c>
      <c r="O1562" t="s">
        <v>191</v>
      </c>
      <c r="P1562">
        <v>13084</v>
      </c>
      <c r="Q1562"/>
      <c r="R1562"/>
      <c r="S1562" t="s">
        <v>929</v>
      </c>
    </row>
    <row r="1563" spans="1:19" hidden="1" x14ac:dyDescent="0.2">
      <c r="A1563" s="162" t="str">
        <f>"FY"&amp;(YEAR(Table4_1[[#This Row],[Date]])-1)&amp;"/"&amp;(YEAR(Table4_1[[#This Row],[Date]])-2000)</f>
        <v>FY2024/25</v>
      </c>
      <c r="B1563" s="162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1563" s="162" t="str">
        <f>Table4_1[[#This Row],[Licensee]]&amp;" "&amp;Table4_1[[#This Row],[Licence]]</f>
        <v>Horizon Power EIRL2</v>
      </c>
      <c r="D1563" s="162" t="str">
        <f t="shared" si="24"/>
        <v>FY2024/25_SAIFIinput_di_Horizon Power EIRL2</v>
      </c>
      <c r="E1563" s="164">
        <f>IF(ISNUMBER(Table4_1[[#This Row],[Value]]),Table4_1[[#This Row],[Value]],IF(ISNUMBER(Table4_1[[#This Row],[$ Value]]),Table4_1[[#This Row],[$ Value]],Table4_1[[#This Row],[% Value]]))</f>
        <v>13656</v>
      </c>
      <c r="G1563" s="238">
        <v>45838</v>
      </c>
      <c r="H1563">
        <v>4</v>
      </c>
      <c r="I1563" t="s">
        <v>188</v>
      </c>
      <c r="J1563" t="s">
        <v>195</v>
      </c>
      <c r="K1563" t="s">
        <v>208</v>
      </c>
      <c r="L1563" t="s">
        <v>348</v>
      </c>
      <c r="M1563" t="s">
        <v>49</v>
      </c>
      <c r="N1563" t="s">
        <v>347</v>
      </c>
      <c r="O1563" t="s">
        <v>191</v>
      </c>
      <c r="P1563">
        <v>13656</v>
      </c>
      <c r="Q1563"/>
      <c r="R1563"/>
      <c r="S1563" t="s">
        <v>929</v>
      </c>
    </row>
    <row r="1564" spans="1:19" hidden="1" x14ac:dyDescent="0.2">
      <c r="A1564" s="162" t="str">
        <f>"FY"&amp;(YEAR(Table4_1[[#This Row],[Date]])-1)&amp;"/"&amp;(YEAR(Table4_1[[#This Row],[Date]])-2000)</f>
        <v>FY2023/24</v>
      </c>
      <c r="B1564" s="162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1564" s="162" t="str">
        <f>Table4_1[[#This Row],[Licensee]]&amp;" "&amp;Table4_1[[#This Row],[Licence]]</f>
        <v>Horizon Power EIRL2</v>
      </c>
      <c r="D1564" s="162" t="str">
        <f t="shared" si="24"/>
        <v>FY2023/24_SAIFIinput_dii_Horizon Power EIRL2</v>
      </c>
      <c r="E1564" s="164">
        <f>IF(ISNUMBER(Table4_1[[#This Row],[Value]]),Table4_1[[#This Row],[Value]],IF(ISNUMBER(Table4_1[[#This Row],[$ Value]]),Table4_1[[#This Row],[$ Value]],Table4_1[[#This Row],[% Value]]))</f>
        <v>104855</v>
      </c>
      <c r="G1564" s="238">
        <v>45473</v>
      </c>
      <c r="H1564">
        <v>4</v>
      </c>
      <c r="I1564" t="s">
        <v>188</v>
      </c>
      <c r="J1564" t="s">
        <v>195</v>
      </c>
      <c r="K1564" t="s">
        <v>208</v>
      </c>
      <c r="L1564" t="s">
        <v>349</v>
      </c>
      <c r="M1564" t="s">
        <v>49</v>
      </c>
      <c r="N1564" t="s">
        <v>347</v>
      </c>
      <c r="O1564" t="s">
        <v>191</v>
      </c>
      <c r="P1564">
        <v>104855</v>
      </c>
      <c r="Q1564"/>
      <c r="R1564"/>
      <c r="S1564" t="s">
        <v>929</v>
      </c>
    </row>
    <row r="1565" spans="1:19" hidden="1" x14ac:dyDescent="0.2">
      <c r="A1565" s="162" t="str">
        <f>"FY"&amp;(YEAR(Table4_1[[#This Row],[Date]])-1)&amp;"/"&amp;(YEAR(Table4_1[[#This Row],[Date]])-2000)</f>
        <v>FY2024/25</v>
      </c>
      <c r="B1565" s="162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1565" s="162" t="str">
        <f>Table4_1[[#This Row],[Licensee]]&amp;" "&amp;Table4_1[[#This Row],[Licence]]</f>
        <v>Horizon Power EIRL2</v>
      </c>
      <c r="D1565" s="162" t="str">
        <f t="shared" si="24"/>
        <v>FY2024/25_SAIFIinput_dii_Horizon Power EIRL2</v>
      </c>
      <c r="E1565" s="164">
        <f>IF(ISNUMBER(Table4_1[[#This Row],[Value]]),Table4_1[[#This Row],[Value]],IF(ISNUMBER(Table4_1[[#This Row],[$ Value]]),Table4_1[[#This Row],[$ Value]],Table4_1[[#This Row],[% Value]]))</f>
        <v>88860</v>
      </c>
      <c r="G1565" s="238">
        <v>45838</v>
      </c>
      <c r="H1565">
        <v>4</v>
      </c>
      <c r="I1565" t="s">
        <v>188</v>
      </c>
      <c r="J1565" t="s">
        <v>195</v>
      </c>
      <c r="K1565" t="s">
        <v>208</v>
      </c>
      <c r="L1565" t="s">
        <v>349</v>
      </c>
      <c r="M1565" t="s">
        <v>49</v>
      </c>
      <c r="N1565" t="s">
        <v>347</v>
      </c>
      <c r="O1565" t="s">
        <v>191</v>
      </c>
      <c r="P1565">
        <v>88860</v>
      </c>
      <c r="Q1565"/>
      <c r="R1565"/>
      <c r="S1565" t="s">
        <v>929</v>
      </c>
    </row>
    <row r="1566" spans="1:19" hidden="1" x14ac:dyDescent="0.2">
      <c r="A1566" s="162" t="str">
        <f>"FY"&amp;(YEAR(Table4_1[[#This Row],[Date]])-1)&amp;"/"&amp;(YEAR(Table4_1[[#This Row],[Date]])-2000)</f>
        <v>FY2023/24</v>
      </c>
      <c r="B1566" s="162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1566" s="162" t="str">
        <f>Table4_1[[#This Row],[Licensee]]&amp;" "&amp;Table4_1[[#This Row],[Licence]]</f>
        <v>Horizon Power EIRL2</v>
      </c>
      <c r="D1566" s="162" t="str">
        <f t="shared" si="24"/>
        <v>FY2023/24_SAIFIinput_diii_Horizon Power EIRL2</v>
      </c>
      <c r="E1566" s="164">
        <f>IF(ISNUMBER(Table4_1[[#This Row],[Value]]),Table4_1[[#This Row],[Value]],IF(ISNUMBER(Table4_1[[#This Row],[$ Value]]),Table4_1[[#This Row],[$ Value]],Table4_1[[#This Row],[% Value]]))</f>
        <v>103654</v>
      </c>
      <c r="G1566" s="238">
        <v>45473</v>
      </c>
      <c r="H1566">
        <v>4</v>
      </c>
      <c r="I1566" t="s">
        <v>188</v>
      </c>
      <c r="J1566" t="s">
        <v>195</v>
      </c>
      <c r="K1566" t="s">
        <v>208</v>
      </c>
      <c r="L1566" t="s">
        <v>350</v>
      </c>
      <c r="M1566" t="s">
        <v>49</v>
      </c>
      <c r="N1566" t="s">
        <v>347</v>
      </c>
      <c r="O1566" t="s">
        <v>191</v>
      </c>
      <c r="P1566">
        <v>103654</v>
      </c>
      <c r="Q1566"/>
      <c r="R1566"/>
      <c r="S1566" t="s">
        <v>929</v>
      </c>
    </row>
    <row r="1567" spans="1:19" hidden="1" x14ac:dyDescent="0.2">
      <c r="A1567" s="162" t="str">
        <f>"FY"&amp;(YEAR(Table4_1[[#This Row],[Date]])-1)&amp;"/"&amp;(YEAR(Table4_1[[#This Row],[Date]])-2000)</f>
        <v>FY2024/25</v>
      </c>
      <c r="B1567" s="162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1567" s="162" t="str">
        <f>Table4_1[[#This Row],[Licensee]]&amp;" "&amp;Table4_1[[#This Row],[Licence]]</f>
        <v>Horizon Power EIRL2</v>
      </c>
      <c r="D1567" s="162" t="str">
        <f t="shared" si="24"/>
        <v>FY2024/25_SAIFIinput_diii_Horizon Power EIRL2</v>
      </c>
      <c r="E1567" s="164">
        <f>IF(ISNUMBER(Table4_1[[#This Row],[Value]]),Table4_1[[#This Row],[Value]],IF(ISNUMBER(Table4_1[[#This Row],[$ Value]]),Table4_1[[#This Row],[$ Value]],Table4_1[[#This Row],[% Value]]))</f>
        <v>82780</v>
      </c>
      <c r="G1567" s="238">
        <v>45838</v>
      </c>
      <c r="H1567">
        <v>4</v>
      </c>
      <c r="I1567" t="s">
        <v>188</v>
      </c>
      <c r="J1567" t="s">
        <v>195</v>
      </c>
      <c r="K1567" t="s">
        <v>208</v>
      </c>
      <c r="L1567" t="s">
        <v>350</v>
      </c>
      <c r="M1567" t="s">
        <v>49</v>
      </c>
      <c r="N1567" t="s">
        <v>347</v>
      </c>
      <c r="O1567" t="s">
        <v>191</v>
      </c>
      <c r="P1567">
        <v>82780</v>
      </c>
      <c r="Q1567"/>
      <c r="R1567"/>
      <c r="S1567" t="s">
        <v>929</v>
      </c>
    </row>
    <row r="1568" spans="1:19" hidden="1" x14ac:dyDescent="0.2">
      <c r="A1568" s="162" t="str">
        <f>"FY"&amp;(YEAR(Table4_1[[#This Row],[Date]])-1)&amp;"/"&amp;(YEAR(Table4_1[[#This Row],[Date]])-2000)</f>
        <v>FY2023/24</v>
      </c>
      <c r="B1568" s="162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1568" s="162" t="str">
        <f>Table4_1[[#This Row],[Licensee]]&amp;" "&amp;Table4_1[[#This Row],[Licence]]</f>
        <v>Horizon Power EIRL2</v>
      </c>
      <c r="D1568" s="162" t="str">
        <f t="shared" si="24"/>
        <v>FY2023/24_SAIFIinput_e_Horizon Power EIRL2</v>
      </c>
      <c r="E1568" s="164">
        <f>IF(ISNUMBER(Table4_1[[#This Row],[Value]]),Table4_1[[#This Row],[Value]],IF(ISNUMBER(Table4_1[[#This Row],[$ Value]]),Table4_1[[#This Row],[$ Value]],Table4_1[[#This Row],[% Value]]))</f>
        <v>12900</v>
      </c>
      <c r="G1568" s="238">
        <v>45473</v>
      </c>
      <c r="H1568">
        <v>4</v>
      </c>
      <c r="I1568" t="s">
        <v>188</v>
      </c>
      <c r="J1568" t="s">
        <v>195</v>
      </c>
      <c r="K1568" t="s">
        <v>208</v>
      </c>
      <c r="L1568" t="s">
        <v>346</v>
      </c>
      <c r="M1568" t="s">
        <v>50</v>
      </c>
      <c r="N1568" t="s">
        <v>347</v>
      </c>
      <c r="O1568" t="s">
        <v>191</v>
      </c>
      <c r="P1568">
        <v>12900</v>
      </c>
      <c r="Q1568"/>
      <c r="R1568"/>
      <c r="S1568" t="s">
        <v>929</v>
      </c>
    </row>
    <row r="1569" spans="1:19" hidden="1" x14ac:dyDescent="0.2">
      <c r="A1569" s="162" t="str">
        <f>"FY"&amp;(YEAR(Table4_1[[#This Row],[Date]])-1)&amp;"/"&amp;(YEAR(Table4_1[[#This Row],[Date]])-2000)</f>
        <v>FY2024/25</v>
      </c>
      <c r="B1569" s="162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1569" s="162" t="str">
        <f>Table4_1[[#This Row],[Licensee]]&amp;" "&amp;Table4_1[[#This Row],[Licence]]</f>
        <v>Horizon Power EIRL2</v>
      </c>
      <c r="D1569" s="162" t="str">
        <f t="shared" si="24"/>
        <v>FY2024/25_SAIFIinput_e_Horizon Power EIRL2</v>
      </c>
      <c r="E1569" s="164">
        <f>IF(ISNUMBER(Table4_1[[#This Row],[Value]]),Table4_1[[#This Row],[Value]],IF(ISNUMBER(Table4_1[[#This Row],[$ Value]]),Table4_1[[#This Row],[$ Value]],Table4_1[[#This Row],[% Value]]))</f>
        <v>9192</v>
      </c>
      <c r="G1569" s="238">
        <v>45838</v>
      </c>
      <c r="H1569">
        <v>4</v>
      </c>
      <c r="I1569" t="s">
        <v>188</v>
      </c>
      <c r="J1569" t="s">
        <v>195</v>
      </c>
      <c r="K1569" t="s">
        <v>208</v>
      </c>
      <c r="L1569" t="s">
        <v>346</v>
      </c>
      <c r="M1569" t="s">
        <v>50</v>
      </c>
      <c r="N1569" t="s">
        <v>347</v>
      </c>
      <c r="O1569" t="s">
        <v>191</v>
      </c>
      <c r="P1569">
        <v>9192</v>
      </c>
      <c r="Q1569"/>
      <c r="R1569"/>
      <c r="S1569" t="s">
        <v>929</v>
      </c>
    </row>
    <row r="1570" spans="1:19" hidden="1" x14ac:dyDescent="0.2">
      <c r="A1570" s="162" t="str">
        <f>"FY"&amp;(YEAR(Table4_1[[#This Row],[Date]])-1)&amp;"/"&amp;(YEAR(Table4_1[[#This Row],[Date]])-2000)</f>
        <v>FY2023/24</v>
      </c>
      <c r="B1570" s="162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1570" s="162" t="str">
        <f>Table4_1[[#This Row],[Licensee]]&amp;" "&amp;Table4_1[[#This Row],[Licence]]</f>
        <v>Horizon Power EIRL2</v>
      </c>
      <c r="D1570" s="162" t="str">
        <f t="shared" si="24"/>
        <v>FY2023/24_SAIFIinput_ei_Horizon Power EIRL2</v>
      </c>
      <c r="E1570" s="164">
        <f>IF(ISNUMBER(Table4_1[[#This Row],[Value]]),Table4_1[[#This Row],[Value]],IF(ISNUMBER(Table4_1[[#This Row],[$ Value]]),Table4_1[[#This Row],[$ Value]],Table4_1[[#This Row],[% Value]]))</f>
        <v>1442</v>
      </c>
      <c r="G1570" s="238">
        <v>45473</v>
      </c>
      <c r="H1570">
        <v>4</v>
      </c>
      <c r="I1570" t="s">
        <v>188</v>
      </c>
      <c r="J1570" t="s">
        <v>195</v>
      </c>
      <c r="K1570" t="s">
        <v>208</v>
      </c>
      <c r="L1570" t="s">
        <v>348</v>
      </c>
      <c r="M1570" t="s">
        <v>50</v>
      </c>
      <c r="N1570" t="s">
        <v>347</v>
      </c>
      <c r="O1570" t="s">
        <v>191</v>
      </c>
      <c r="P1570">
        <v>1442</v>
      </c>
      <c r="Q1570"/>
      <c r="R1570"/>
      <c r="S1570" t="s">
        <v>929</v>
      </c>
    </row>
    <row r="1571" spans="1:19" hidden="1" x14ac:dyDescent="0.2">
      <c r="A1571" s="162" t="str">
        <f>"FY"&amp;(YEAR(Table4_1[[#This Row],[Date]])-1)&amp;"/"&amp;(YEAR(Table4_1[[#This Row],[Date]])-2000)</f>
        <v>FY2024/25</v>
      </c>
      <c r="B1571" s="162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1571" s="162" t="str">
        <f>Table4_1[[#This Row],[Licensee]]&amp;" "&amp;Table4_1[[#This Row],[Licence]]</f>
        <v>Horizon Power EIRL2</v>
      </c>
      <c r="D1571" s="162" t="str">
        <f t="shared" si="24"/>
        <v>FY2024/25_SAIFIinput_ei_Horizon Power EIRL2</v>
      </c>
      <c r="E1571" s="164">
        <f>IF(ISNUMBER(Table4_1[[#This Row],[Value]]),Table4_1[[#This Row],[Value]],IF(ISNUMBER(Table4_1[[#This Row],[$ Value]]),Table4_1[[#This Row],[$ Value]],Table4_1[[#This Row],[% Value]]))</f>
        <v>844</v>
      </c>
      <c r="G1571" s="238">
        <v>45838</v>
      </c>
      <c r="H1571">
        <v>4</v>
      </c>
      <c r="I1571" t="s">
        <v>188</v>
      </c>
      <c r="J1571" t="s">
        <v>195</v>
      </c>
      <c r="K1571" t="s">
        <v>208</v>
      </c>
      <c r="L1571" t="s">
        <v>348</v>
      </c>
      <c r="M1571" t="s">
        <v>50</v>
      </c>
      <c r="N1571" t="s">
        <v>347</v>
      </c>
      <c r="O1571" t="s">
        <v>191</v>
      </c>
      <c r="P1571">
        <v>844</v>
      </c>
      <c r="Q1571"/>
      <c r="R1571"/>
      <c r="S1571" t="s">
        <v>929</v>
      </c>
    </row>
    <row r="1572" spans="1:19" hidden="1" x14ac:dyDescent="0.2">
      <c r="A1572" s="162" t="str">
        <f>"FY"&amp;(YEAR(Table4_1[[#This Row],[Date]])-1)&amp;"/"&amp;(YEAR(Table4_1[[#This Row],[Date]])-2000)</f>
        <v>FY2023/24</v>
      </c>
      <c r="B1572" s="162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1572" s="162" t="str">
        <f>Table4_1[[#This Row],[Licensee]]&amp;" "&amp;Table4_1[[#This Row],[Licence]]</f>
        <v>Horizon Power EIRL2</v>
      </c>
      <c r="D1572" s="162" t="str">
        <f t="shared" si="24"/>
        <v>FY2023/24_SAIFIinput_eii_Horizon Power EIRL2</v>
      </c>
      <c r="E1572" s="164">
        <f>IF(ISNUMBER(Table4_1[[#This Row],[Value]]),Table4_1[[#This Row],[Value]],IF(ISNUMBER(Table4_1[[#This Row],[$ Value]]),Table4_1[[#This Row],[$ Value]],Table4_1[[#This Row],[% Value]]))</f>
        <v>11458</v>
      </c>
      <c r="G1572" s="238">
        <v>45473</v>
      </c>
      <c r="H1572">
        <v>4</v>
      </c>
      <c r="I1572" t="s">
        <v>188</v>
      </c>
      <c r="J1572" t="s">
        <v>195</v>
      </c>
      <c r="K1572" t="s">
        <v>208</v>
      </c>
      <c r="L1572" t="s">
        <v>349</v>
      </c>
      <c r="M1572" t="s">
        <v>50</v>
      </c>
      <c r="N1572" t="s">
        <v>347</v>
      </c>
      <c r="O1572" t="s">
        <v>191</v>
      </c>
      <c r="P1572">
        <v>11458</v>
      </c>
      <c r="Q1572"/>
      <c r="R1572"/>
      <c r="S1572" t="s">
        <v>929</v>
      </c>
    </row>
    <row r="1573" spans="1:19" hidden="1" x14ac:dyDescent="0.2">
      <c r="A1573" s="162" t="str">
        <f>"FY"&amp;(YEAR(Table4_1[[#This Row],[Date]])-1)&amp;"/"&amp;(YEAR(Table4_1[[#This Row],[Date]])-2000)</f>
        <v>FY2024/25</v>
      </c>
      <c r="B1573" s="162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1573" s="162" t="str">
        <f>Table4_1[[#This Row],[Licensee]]&amp;" "&amp;Table4_1[[#This Row],[Licence]]</f>
        <v>Horizon Power EIRL2</v>
      </c>
      <c r="D1573" s="162" t="str">
        <f t="shared" si="24"/>
        <v>FY2024/25_SAIFIinput_eii_Horizon Power EIRL2</v>
      </c>
      <c r="E1573" s="164">
        <f>IF(ISNUMBER(Table4_1[[#This Row],[Value]]),Table4_1[[#This Row],[Value]],IF(ISNUMBER(Table4_1[[#This Row],[$ Value]]),Table4_1[[#This Row],[$ Value]],Table4_1[[#This Row],[% Value]]))</f>
        <v>8348</v>
      </c>
      <c r="G1573" s="238">
        <v>45838</v>
      </c>
      <c r="H1573">
        <v>4</v>
      </c>
      <c r="I1573" t="s">
        <v>188</v>
      </c>
      <c r="J1573" t="s">
        <v>195</v>
      </c>
      <c r="K1573" t="s">
        <v>208</v>
      </c>
      <c r="L1573" t="s">
        <v>349</v>
      </c>
      <c r="M1573" t="s">
        <v>50</v>
      </c>
      <c r="N1573" t="s">
        <v>347</v>
      </c>
      <c r="O1573" t="s">
        <v>191</v>
      </c>
      <c r="P1573">
        <v>8348</v>
      </c>
      <c r="Q1573"/>
      <c r="R1573"/>
      <c r="S1573" t="s">
        <v>929</v>
      </c>
    </row>
    <row r="1574" spans="1:19" hidden="1" x14ac:dyDescent="0.2">
      <c r="A1574" s="162" t="str">
        <f>"FY"&amp;(YEAR(Table4_1[[#This Row],[Date]])-1)&amp;"/"&amp;(YEAR(Table4_1[[#This Row],[Date]])-2000)</f>
        <v>FY2023/24</v>
      </c>
      <c r="B1574" s="162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1574" s="162" t="str">
        <f>Table4_1[[#This Row],[Licensee]]&amp;" "&amp;Table4_1[[#This Row],[Licence]]</f>
        <v>Horizon Power EIRL2</v>
      </c>
      <c r="D1574" s="162" t="str">
        <f t="shared" si="24"/>
        <v>FY2023/24_SAIFIinput_eiii_Horizon Power EIRL2</v>
      </c>
      <c r="E1574" s="164">
        <f>IF(ISNUMBER(Table4_1[[#This Row],[Value]]),Table4_1[[#This Row],[Value]],IF(ISNUMBER(Table4_1[[#This Row],[$ Value]]),Table4_1[[#This Row],[$ Value]],Table4_1[[#This Row],[% Value]]))</f>
        <v>11295</v>
      </c>
      <c r="G1574" s="238">
        <v>45473</v>
      </c>
      <c r="H1574">
        <v>4</v>
      </c>
      <c r="I1574" t="s">
        <v>188</v>
      </c>
      <c r="J1574" t="s">
        <v>195</v>
      </c>
      <c r="K1574" t="s">
        <v>208</v>
      </c>
      <c r="L1574" t="s">
        <v>350</v>
      </c>
      <c r="M1574" t="s">
        <v>50</v>
      </c>
      <c r="N1574" t="s">
        <v>347</v>
      </c>
      <c r="O1574" t="s">
        <v>191</v>
      </c>
      <c r="P1574">
        <v>11295</v>
      </c>
      <c r="Q1574"/>
      <c r="R1574"/>
      <c r="S1574" t="s">
        <v>929</v>
      </c>
    </row>
    <row r="1575" spans="1:19" hidden="1" x14ac:dyDescent="0.2">
      <c r="A1575" s="162" t="str">
        <f>"FY"&amp;(YEAR(Table4_1[[#This Row],[Date]])-1)&amp;"/"&amp;(YEAR(Table4_1[[#This Row],[Date]])-2000)</f>
        <v>FY2024/25</v>
      </c>
      <c r="B1575" s="162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1575" s="162" t="str">
        <f>Table4_1[[#This Row],[Licensee]]&amp;" "&amp;Table4_1[[#This Row],[Licence]]</f>
        <v>Horizon Power EIRL2</v>
      </c>
      <c r="D1575" s="162" t="str">
        <f t="shared" si="24"/>
        <v>FY2024/25_SAIFIinput_eiii_Horizon Power EIRL2</v>
      </c>
      <c r="E1575" s="164">
        <f>IF(ISNUMBER(Table4_1[[#This Row],[Value]]),Table4_1[[#This Row],[Value]],IF(ISNUMBER(Table4_1[[#This Row],[$ Value]]),Table4_1[[#This Row],[$ Value]],Table4_1[[#This Row],[% Value]]))</f>
        <v>7969</v>
      </c>
      <c r="G1575" s="238">
        <v>45838</v>
      </c>
      <c r="H1575">
        <v>4</v>
      </c>
      <c r="I1575" t="s">
        <v>188</v>
      </c>
      <c r="J1575" t="s">
        <v>195</v>
      </c>
      <c r="K1575" t="s">
        <v>208</v>
      </c>
      <c r="L1575" t="s">
        <v>350</v>
      </c>
      <c r="M1575" t="s">
        <v>50</v>
      </c>
      <c r="N1575" t="s">
        <v>347</v>
      </c>
      <c r="O1575" t="s">
        <v>191</v>
      </c>
      <c r="P1575">
        <v>7969</v>
      </c>
      <c r="Q1575"/>
      <c r="R1575"/>
      <c r="S1575" t="s">
        <v>929</v>
      </c>
    </row>
    <row r="1576" spans="1:19" hidden="1" x14ac:dyDescent="0.2">
      <c r="A1576" s="162" t="str">
        <f>"FY"&amp;(YEAR(Table4_1[[#This Row],[Date]])-1)&amp;"/"&amp;(YEAR(Table4_1[[#This Row],[Date]])-2000)</f>
        <v>FY2017/18</v>
      </c>
      <c r="B1576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76" s="162" t="str">
        <f>Table4_1[[#This Row],[Licensee]]&amp;" "&amp;Table4_1[[#This Row],[Licence]]</f>
        <v>Peel Renewable Energy Pty Ltd EDL7</v>
      </c>
      <c r="D1576" s="162" t="str">
        <f t="shared" si="24"/>
        <v>FY2017/18_CCD1_Peel Renewable Energy Pty Ltd EDL7</v>
      </c>
      <c r="E1576" s="164">
        <f>IF(ISNUMBER(Table4_1[[#This Row],[Value]]),Table4_1[[#This Row],[Value]],IF(ISNUMBER(Table4_1[[#This Row],[$ Value]]),Table4_1[[#This Row],[$ Value]],Table4_1[[#This Row],[% Value]]))</f>
        <v>0</v>
      </c>
      <c r="G1576" s="238">
        <v>43281</v>
      </c>
      <c r="H1576">
        <v>4</v>
      </c>
      <c r="I1576" t="s">
        <v>188</v>
      </c>
      <c r="J1576" t="s">
        <v>930</v>
      </c>
      <c r="K1576" t="s">
        <v>13</v>
      </c>
      <c r="L1576"/>
      <c r="M1576" t="s">
        <v>212</v>
      </c>
      <c r="N1576" t="s">
        <v>213</v>
      </c>
      <c r="O1576" t="s">
        <v>191</v>
      </c>
      <c r="P1576"/>
      <c r="Q1576"/>
      <c r="R1576"/>
      <c r="S1576" t="s">
        <v>931</v>
      </c>
    </row>
    <row r="1577" spans="1:19" hidden="1" x14ac:dyDescent="0.2">
      <c r="A1577" s="162" t="str">
        <f>"FY"&amp;(YEAR(Table4_1[[#This Row],[Date]])-1)&amp;"/"&amp;(YEAR(Table4_1[[#This Row],[Date]])-2000)</f>
        <v>FY2018/19</v>
      </c>
      <c r="B1577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77" s="162" t="str">
        <f>Table4_1[[#This Row],[Licensee]]&amp;" "&amp;Table4_1[[#This Row],[Licence]]</f>
        <v>Peel Renewable Energy Pty Ltd EDL7</v>
      </c>
      <c r="D1577" s="162" t="str">
        <f t="shared" si="24"/>
        <v>FY2018/19_CCD1_Peel Renewable Energy Pty Ltd EDL7</v>
      </c>
      <c r="E1577" s="164">
        <f>IF(ISNUMBER(Table4_1[[#This Row],[Value]]),Table4_1[[#This Row],[Value]],IF(ISNUMBER(Table4_1[[#This Row],[$ Value]]),Table4_1[[#This Row],[$ Value]],Table4_1[[#This Row],[% Value]]))</f>
        <v>0</v>
      </c>
      <c r="G1577" s="238">
        <v>43646</v>
      </c>
      <c r="H1577">
        <v>4</v>
      </c>
      <c r="I1577" t="s">
        <v>188</v>
      </c>
      <c r="J1577" t="s">
        <v>930</v>
      </c>
      <c r="K1577" t="s">
        <v>13</v>
      </c>
      <c r="L1577"/>
      <c r="M1577" t="s">
        <v>212</v>
      </c>
      <c r="N1577" t="s">
        <v>213</v>
      </c>
      <c r="O1577" t="s">
        <v>191</v>
      </c>
      <c r="P1577"/>
      <c r="Q1577"/>
      <c r="R1577"/>
      <c r="S1577" t="s">
        <v>931</v>
      </c>
    </row>
    <row r="1578" spans="1:19" hidden="1" x14ac:dyDescent="0.2">
      <c r="A1578" s="162" t="str">
        <f>"FY"&amp;(YEAR(Table4_1[[#This Row],[Date]])-1)&amp;"/"&amp;(YEAR(Table4_1[[#This Row],[Date]])-2000)</f>
        <v>FY2019/20</v>
      </c>
      <c r="B1578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78" s="162" t="str">
        <f>Table4_1[[#This Row],[Licensee]]&amp;" "&amp;Table4_1[[#This Row],[Licence]]</f>
        <v>Peel Renewable Energy Pty Ltd EDL7</v>
      </c>
      <c r="D1578" s="162" t="str">
        <f t="shared" si="24"/>
        <v>FY2019/20_CCD1_Peel Renewable Energy Pty Ltd EDL7</v>
      </c>
      <c r="E1578" s="164">
        <f>IF(ISNUMBER(Table4_1[[#This Row],[Value]]),Table4_1[[#This Row],[Value]],IF(ISNUMBER(Table4_1[[#This Row],[$ Value]]),Table4_1[[#This Row],[$ Value]],Table4_1[[#This Row],[% Value]]))</f>
        <v>0</v>
      </c>
      <c r="G1578" s="238">
        <v>44012</v>
      </c>
      <c r="H1578">
        <v>4</v>
      </c>
      <c r="I1578" t="s">
        <v>188</v>
      </c>
      <c r="J1578" t="s">
        <v>930</v>
      </c>
      <c r="K1578" t="s">
        <v>13</v>
      </c>
      <c r="L1578"/>
      <c r="M1578" t="s">
        <v>212</v>
      </c>
      <c r="N1578" t="s">
        <v>213</v>
      </c>
      <c r="O1578" t="s">
        <v>191</v>
      </c>
      <c r="P1578"/>
      <c r="Q1578"/>
      <c r="R1578"/>
      <c r="S1578" t="s">
        <v>931</v>
      </c>
    </row>
    <row r="1579" spans="1:19" hidden="1" x14ac:dyDescent="0.2">
      <c r="A1579" s="162" t="str">
        <f>"FY"&amp;(YEAR(Table4_1[[#This Row],[Date]])-1)&amp;"/"&amp;(YEAR(Table4_1[[#This Row],[Date]])-2000)</f>
        <v>FY2020/21</v>
      </c>
      <c r="B1579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79" s="162" t="str">
        <f>Table4_1[[#This Row],[Licensee]]&amp;" "&amp;Table4_1[[#This Row],[Licence]]</f>
        <v>Peel Renewable Energy Pty Ltd EDL7</v>
      </c>
      <c r="D1579" s="162" t="str">
        <f t="shared" si="24"/>
        <v>FY2020/21_CCD1_Peel Renewable Energy Pty Ltd EDL7</v>
      </c>
      <c r="E1579" s="164">
        <f>IF(ISNUMBER(Table4_1[[#This Row],[Value]]),Table4_1[[#This Row],[Value]],IF(ISNUMBER(Table4_1[[#This Row],[$ Value]]),Table4_1[[#This Row],[$ Value]],Table4_1[[#This Row],[% Value]]))</f>
        <v>5</v>
      </c>
      <c r="G1579" s="238">
        <v>44377</v>
      </c>
      <c r="H1579">
        <v>4</v>
      </c>
      <c r="I1579" t="s">
        <v>188</v>
      </c>
      <c r="J1579" t="s">
        <v>930</v>
      </c>
      <c r="K1579" t="s">
        <v>13</v>
      </c>
      <c r="L1579"/>
      <c r="M1579" t="s">
        <v>212</v>
      </c>
      <c r="N1579" t="s">
        <v>213</v>
      </c>
      <c r="O1579" t="s">
        <v>191</v>
      </c>
      <c r="P1579">
        <v>5</v>
      </c>
      <c r="Q1579"/>
      <c r="R1579"/>
      <c r="S1579" t="s">
        <v>931</v>
      </c>
    </row>
    <row r="1580" spans="1:19" hidden="1" x14ac:dyDescent="0.2">
      <c r="A1580" s="162" t="str">
        <f>"FY"&amp;(YEAR(Table4_1[[#This Row],[Date]])-1)&amp;"/"&amp;(YEAR(Table4_1[[#This Row],[Date]])-2000)</f>
        <v>FY2021/22</v>
      </c>
      <c r="B1580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80" s="162" t="str">
        <f>Table4_1[[#This Row],[Licensee]]&amp;" "&amp;Table4_1[[#This Row],[Licence]]</f>
        <v>Peel Renewable Energy Pty Ltd EDL7</v>
      </c>
      <c r="D1580" s="162" t="str">
        <f t="shared" si="24"/>
        <v>FY2021/22_CCD1_Peel Renewable Energy Pty Ltd EDL7</v>
      </c>
      <c r="E1580" s="164">
        <f>IF(ISNUMBER(Table4_1[[#This Row],[Value]]),Table4_1[[#This Row],[Value]],IF(ISNUMBER(Table4_1[[#This Row],[$ Value]]),Table4_1[[#This Row],[$ Value]],Table4_1[[#This Row],[% Value]]))</f>
        <v>4</v>
      </c>
      <c r="G1580" s="238">
        <v>44742</v>
      </c>
      <c r="H1580">
        <v>4</v>
      </c>
      <c r="I1580" t="s">
        <v>188</v>
      </c>
      <c r="J1580" t="s">
        <v>930</v>
      </c>
      <c r="K1580" t="s">
        <v>13</v>
      </c>
      <c r="L1580"/>
      <c r="M1580" t="s">
        <v>212</v>
      </c>
      <c r="N1580" t="s">
        <v>213</v>
      </c>
      <c r="O1580" t="s">
        <v>191</v>
      </c>
      <c r="P1580">
        <v>4</v>
      </c>
      <c r="Q1580"/>
      <c r="R1580"/>
      <c r="S1580" t="s">
        <v>931</v>
      </c>
    </row>
    <row r="1581" spans="1:19" hidden="1" x14ac:dyDescent="0.2">
      <c r="A1581" s="162" t="str">
        <f>"FY"&amp;(YEAR(Table4_1[[#This Row],[Date]])-1)&amp;"/"&amp;(YEAR(Table4_1[[#This Row],[Date]])-2000)</f>
        <v>FY2022/23</v>
      </c>
      <c r="B1581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1581" s="162" t="str">
        <f>Table4_1[[#This Row],[Licensee]]&amp;" "&amp;Table4_1[[#This Row],[Licence]]</f>
        <v>Peel Renewable Energy Pty Ltd EDL7</v>
      </c>
      <c r="D1581" s="162" t="str">
        <f t="shared" si="24"/>
        <v>FY2022/23_CCD1_Peel Renewable Energy Pty Ltd EDL7</v>
      </c>
      <c r="E1581" s="164">
        <f>IF(ISNUMBER(Table4_1[[#This Row],[Value]]),Table4_1[[#This Row],[Value]],IF(ISNUMBER(Table4_1[[#This Row],[$ Value]]),Table4_1[[#This Row],[$ Value]],Table4_1[[#This Row],[% Value]]))</f>
        <v>4</v>
      </c>
      <c r="G1581" s="238">
        <v>45107</v>
      </c>
      <c r="H1581">
        <v>4</v>
      </c>
      <c r="I1581" t="s">
        <v>188</v>
      </c>
      <c r="J1581" t="s">
        <v>930</v>
      </c>
      <c r="K1581" t="s">
        <v>13</v>
      </c>
      <c r="L1581"/>
      <c r="M1581" t="s">
        <v>212</v>
      </c>
      <c r="N1581" t="s">
        <v>213</v>
      </c>
      <c r="O1581" t="s">
        <v>191</v>
      </c>
      <c r="P1581">
        <v>4</v>
      </c>
      <c r="Q1581"/>
      <c r="R1581"/>
      <c r="S1581" t="s">
        <v>931</v>
      </c>
    </row>
    <row r="1582" spans="1:19" hidden="1" x14ac:dyDescent="0.2">
      <c r="A1582" s="162" t="str">
        <f>"FY"&amp;(YEAR(Table4_1[[#This Row],[Date]])-1)&amp;"/"&amp;(YEAR(Table4_1[[#This Row],[Date]])-2000)</f>
        <v>FY2017/18</v>
      </c>
      <c r="B1582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2" s="162" t="str">
        <f>Table4_1[[#This Row],[Licensee]]&amp;" "&amp;Table4_1[[#This Row],[Licence]]</f>
        <v>Peel Renewable Energy Pty Ltd EDL7</v>
      </c>
      <c r="D1582" s="162" t="str">
        <f t="shared" si="24"/>
        <v>FY2017/18_CCD10_Peel Renewable Energy Pty Ltd EDL7</v>
      </c>
      <c r="E1582" s="164">
        <f>IF(ISNUMBER(Table4_1[[#This Row],[Value]]),Table4_1[[#This Row],[Value]],IF(ISNUMBER(Table4_1[[#This Row],[$ Value]]),Table4_1[[#This Row],[$ Value]],Table4_1[[#This Row],[% Value]]))</f>
        <v>0</v>
      </c>
      <c r="G1582" s="238">
        <v>43281</v>
      </c>
      <c r="H1582">
        <v>4</v>
      </c>
      <c r="I1582" t="s">
        <v>188</v>
      </c>
      <c r="J1582" t="s">
        <v>930</v>
      </c>
      <c r="K1582" t="s">
        <v>192</v>
      </c>
      <c r="L1582" t="s">
        <v>214</v>
      </c>
      <c r="M1582" t="s">
        <v>215</v>
      </c>
      <c r="N1582" t="s">
        <v>216</v>
      </c>
      <c r="O1582" t="s">
        <v>191</v>
      </c>
      <c r="P1582"/>
      <c r="Q1582"/>
      <c r="R1582"/>
      <c r="S1582" t="s">
        <v>931</v>
      </c>
    </row>
    <row r="1583" spans="1:19" hidden="1" x14ac:dyDescent="0.2">
      <c r="A1583" s="162" t="str">
        <f>"FY"&amp;(YEAR(Table4_1[[#This Row],[Date]])-1)&amp;"/"&amp;(YEAR(Table4_1[[#This Row],[Date]])-2000)</f>
        <v>FY2018/19</v>
      </c>
      <c r="B1583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3" s="162" t="str">
        <f>Table4_1[[#This Row],[Licensee]]&amp;" "&amp;Table4_1[[#This Row],[Licence]]</f>
        <v>Peel Renewable Energy Pty Ltd EDL7</v>
      </c>
      <c r="D1583" s="162" t="str">
        <f t="shared" si="24"/>
        <v>FY2018/19_CCD10_Peel Renewable Energy Pty Ltd EDL7</v>
      </c>
      <c r="E1583" s="164">
        <f>IF(ISNUMBER(Table4_1[[#This Row],[Value]]),Table4_1[[#This Row],[Value]],IF(ISNUMBER(Table4_1[[#This Row],[$ Value]]),Table4_1[[#This Row],[$ Value]],Table4_1[[#This Row],[% Value]]))</f>
        <v>0</v>
      </c>
      <c r="G1583" s="238">
        <v>43646</v>
      </c>
      <c r="H1583">
        <v>4</v>
      </c>
      <c r="I1583" t="s">
        <v>188</v>
      </c>
      <c r="J1583" t="s">
        <v>930</v>
      </c>
      <c r="K1583" t="s">
        <v>192</v>
      </c>
      <c r="L1583" t="s">
        <v>214</v>
      </c>
      <c r="M1583" t="s">
        <v>215</v>
      </c>
      <c r="N1583" t="s">
        <v>216</v>
      </c>
      <c r="O1583" t="s">
        <v>191</v>
      </c>
      <c r="P1583"/>
      <c r="Q1583"/>
      <c r="R1583"/>
      <c r="S1583" t="s">
        <v>931</v>
      </c>
    </row>
    <row r="1584" spans="1:19" hidden="1" x14ac:dyDescent="0.2">
      <c r="A1584" s="162" t="str">
        <f>"FY"&amp;(YEAR(Table4_1[[#This Row],[Date]])-1)&amp;"/"&amp;(YEAR(Table4_1[[#This Row],[Date]])-2000)</f>
        <v>FY2019/20</v>
      </c>
      <c r="B1584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4" s="162" t="str">
        <f>Table4_1[[#This Row],[Licensee]]&amp;" "&amp;Table4_1[[#This Row],[Licence]]</f>
        <v>Peel Renewable Energy Pty Ltd EDL7</v>
      </c>
      <c r="D1584" s="162" t="str">
        <f t="shared" si="24"/>
        <v>FY2019/20_CCD10_Peel Renewable Energy Pty Ltd EDL7</v>
      </c>
      <c r="E1584" s="164">
        <f>IF(ISNUMBER(Table4_1[[#This Row],[Value]]),Table4_1[[#This Row],[Value]],IF(ISNUMBER(Table4_1[[#This Row],[$ Value]]),Table4_1[[#This Row],[$ Value]],Table4_1[[#This Row],[% Value]]))</f>
        <v>0</v>
      </c>
      <c r="G1584" s="238">
        <v>44012</v>
      </c>
      <c r="H1584">
        <v>4</v>
      </c>
      <c r="I1584" t="s">
        <v>188</v>
      </c>
      <c r="J1584" t="s">
        <v>930</v>
      </c>
      <c r="K1584" t="s">
        <v>192</v>
      </c>
      <c r="L1584" t="s">
        <v>214</v>
      </c>
      <c r="M1584" t="s">
        <v>215</v>
      </c>
      <c r="N1584" t="s">
        <v>216</v>
      </c>
      <c r="O1584" t="s">
        <v>191</v>
      </c>
      <c r="P1584"/>
      <c r="Q1584"/>
      <c r="R1584"/>
      <c r="S1584" t="s">
        <v>931</v>
      </c>
    </row>
    <row r="1585" spans="1:19" hidden="1" x14ac:dyDescent="0.2">
      <c r="A1585" s="162" t="str">
        <f>"FY"&amp;(YEAR(Table4_1[[#This Row],[Date]])-1)&amp;"/"&amp;(YEAR(Table4_1[[#This Row],[Date]])-2000)</f>
        <v>FY2020/21</v>
      </c>
      <c r="B1585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5" s="162" t="str">
        <f>Table4_1[[#This Row],[Licensee]]&amp;" "&amp;Table4_1[[#This Row],[Licence]]</f>
        <v>Peel Renewable Energy Pty Ltd EDL7</v>
      </c>
      <c r="D1585" s="162" t="str">
        <f t="shared" si="24"/>
        <v>FY2020/21_CCD10_Peel Renewable Energy Pty Ltd EDL7</v>
      </c>
      <c r="E1585" s="164">
        <f>IF(ISNUMBER(Table4_1[[#This Row],[Value]]),Table4_1[[#This Row],[Value]],IF(ISNUMBER(Table4_1[[#This Row],[$ Value]]),Table4_1[[#This Row],[$ Value]],Table4_1[[#This Row],[% Value]]))</f>
        <v>0</v>
      </c>
      <c r="G1585" s="238">
        <v>44377</v>
      </c>
      <c r="H1585">
        <v>4</v>
      </c>
      <c r="I1585" t="s">
        <v>188</v>
      </c>
      <c r="J1585" t="s">
        <v>930</v>
      </c>
      <c r="K1585" t="s">
        <v>192</v>
      </c>
      <c r="L1585" t="s">
        <v>214</v>
      </c>
      <c r="M1585" t="s">
        <v>215</v>
      </c>
      <c r="N1585" t="s">
        <v>216</v>
      </c>
      <c r="O1585" t="s">
        <v>191</v>
      </c>
      <c r="P1585">
        <v>0</v>
      </c>
      <c r="Q1585"/>
      <c r="R1585"/>
      <c r="S1585" t="s">
        <v>931</v>
      </c>
    </row>
    <row r="1586" spans="1:19" hidden="1" x14ac:dyDescent="0.2">
      <c r="A1586" s="162" t="str">
        <f>"FY"&amp;(YEAR(Table4_1[[#This Row],[Date]])-1)&amp;"/"&amp;(YEAR(Table4_1[[#This Row],[Date]])-2000)</f>
        <v>FY2021/22</v>
      </c>
      <c r="B1586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6" s="162" t="str">
        <f>Table4_1[[#This Row],[Licensee]]&amp;" "&amp;Table4_1[[#This Row],[Licence]]</f>
        <v>Peel Renewable Energy Pty Ltd EDL7</v>
      </c>
      <c r="D1586" s="162" t="str">
        <f t="shared" si="24"/>
        <v>FY2021/22_CCD10_Peel Renewable Energy Pty Ltd EDL7</v>
      </c>
      <c r="E1586" s="164">
        <f>IF(ISNUMBER(Table4_1[[#This Row],[Value]]),Table4_1[[#This Row],[Value]],IF(ISNUMBER(Table4_1[[#This Row],[$ Value]]),Table4_1[[#This Row],[$ Value]],Table4_1[[#This Row],[% Value]]))</f>
        <v>0</v>
      </c>
      <c r="G1586" s="238">
        <v>44742</v>
      </c>
      <c r="H1586">
        <v>4</v>
      </c>
      <c r="I1586" t="s">
        <v>188</v>
      </c>
      <c r="J1586" t="s">
        <v>930</v>
      </c>
      <c r="K1586" t="s">
        <v>192</v>
      </c>
      <c r="L1586" t="s">
        <v>214</v>
      </c>
      <c r="M1586" t="s">
        <v>215</v>
      </c>
      <c r="N1586" t="s">
        <v>216</v>
      </c>
      <c r="O1586" t="s">
        <v>191</v>
      </c>
      <c r="P1586">
        <v>0</v>
      </c>
      <c r="Q1586"/>
      <c r="R1586"/>
      <c r="S1586" t="s">
        <v>931</v>
      </c>
    </row>
    <row r="1587" spans="1:19" hidden="1" x14ac:dyDescent="0.2">
      <c r="A1587" s="162" t="str">
        <f>"FY"&amp;(YEAR(Table4_1[[#This Row],[Date]])-1)&amp;"/"&amp;(YEAR(Table4_1[[#This Row],[Date]])-2000)</f>
        <v>FY2022/23</v>
      </c>
      <c r="B1587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1587" s="162" t="str">
        <f>Table4_1[[#This Row],[Licensee]]&amp;" "&amp;Table4_1[[#This Row],[Licence]]</f>
        <v>Peel Renewable Energy Pty Ltd EDL7</v>
      </c>
      <c r="D1587" s="162" t="str">
        <f t="shared" si="24"/>
        <v>FY2022/23_CCD10_Peel Renewable Energy Pty Ltd EDL7</v>
      </c>
      <c r="E1587" s="164">
        <f>IF(ISNUMBER(Table4_1[[#This Row],[Value]]),Table4_1[[#This Row],[Value]],IF(ISNUMBER(Table4_1[[#This Row],[$ Value]]),Table4_1[[#This Row],[$ Value]],Table4_1[[#This Row],[% Value]]))</f>
        <v>0</v>
      </c>
      <c r="G1587" s="238">
        <v>45107</v>
      </c>
      <c r="H1587">
        <v>4</v>
      </c>
      <c r="I1587" t="s">
        <v>188</v>
      </c>
      <c r="J1587" t="s">
        <v>930</v>
      </c>
      <c r="K1587" t="s">
        <v>192</v>
      </c>
      <c r="L1587" t="s">
        <v>214</v>
      </c>
      <c r="M1587" t="s">
        <v>215</v>
      </c>
      <c r="N1587" t="s">
        <v>216</v>
      </c>
      <c r="O1587" t="s">
        <v>191</v>
      </c>
      <c r="P1587">
        <v>0</v>
      </c>
      <c r="Q1587"/>
      <c r="R1587"/>
      <c r="S1587" t="s">
        <v>931</v>
      </c>
    </row>
    <row r="1588" spans="1:19" hidden="1" x14ac:dyDescent="0.2">
      <c r="A1588" s="162" t="str">
        <f>"FY"&amp;(YEAR(Table4_1[[#This Row],[Date]])-1)&amp;"/"&amp;(YEAR(Table4_1[[#This Row],[Date]])-2000)</f>
        <v>FY2017/18</v>
      </c>
      <c r="B1588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88" s="162" t="str">
        <f>Table4_1[[#This Row],[Licensee]]&amp;" "&amp;Table4_1[[#This Row],[Licence]]</f>
        <v>Peel Renewable Energy Pty Ltd EDL7</v>
      </c>
      <c r="D1588" s="162" t="str">
        <f t="shared" si="24"/>
        <v>FY2017/18_CCD15_Peel Renewable Energy Pty Ltd EDL7</v>
      </c>
      <c r="E1588" s="164">
        <f>IF(ISNUMBER(Table4_1[[#This Row],[Value]]),Table4_1[[#This Row],[Value]],IF(ISNUMBER(Table4_1[[#This Row],[$ Value]]),Table4_1[[#This Row],[$ Value]],Table4_1[[#This Row],[% Value]]))</f>
        <v>0</v>
      </c>
      <c r="G1588" s="238">
        <v>43281</v>
      </c>
      <c r="H1588">
        <v>4</v>
      </c>
      <c r="I1588" t="s">
        <v>188</v>
      </c>
      <c r="J1588" t="s">
        <v>930</v>
      </c>
      <c r="K1588" t="s">
        <v>192</v>
      </c>
      <c r="L1588" t="s">
        <v>229</v>
      </c>
      <c r="M1588" t="s">
        <v>230</v>
      </c>
      <c r="N1588" t="s">
        <v>231</v>
      </c>
      <c r="O1588" t="s">
        <v>191</v>
      </c>
      <c r="P1588"/>
      <c r="Q1588"/>
      <c r="R1588"/>
      <c r="S1588" t="s">
        <v>931</v>
      </c>
    </row>
    <row r="1589" spans="1:19" hidden="1" x14ac:dyDescent="0.2">
      <c r="A1589" s="162" t="str">
        <f>"FY"&amp;(YEAR(Table4_1[[#This Row],[Date]])-1)&amp;"/"&amp;(YEAR(Table4_1[[#This Row],[Date]])-2000)</f>
        <v>FY2018/19</v>
      </c>
      <c r="B1589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89" s="162" t="str">
        <f>Table4_1[[#This Row],[Licensee]]&amp;" "&amp;Table4_1[[#This Row],[Licence]]</f>
        <v>Peel Renewable Energy Pty Ltd EDL7</v>
      </c>
      <c r="D1589" s="162" t="str">
        <f t="shared" si="24"/>
        <v>FY2018/19_CCD15_Peel Renewable Energy Pty Ltd EDL7</v>
      </c>
      <c r="E1589" s="164">
        <f>IF(ISNUMBER(Table4_1[[#This Row],[Value]]),Table4_1[[#This Row],[Value]],IF(ISNUMBER(Table4_1[[#This Row],[$ Value]]),Table4_1[[#This Row],[$ Value]],Table4_1[[#This Row],[% Value]]))</f>
        <v>0</v>
      </c>
      <c r="G1589" s="238">
        <v>43646</v>
      </c>
      <c r="H1589">
        <v>4</v>
      </c>
      <c r="I1589" t="s">
        <v>188</v>
      </c>
      <c r="J1589" t="s">
        <v>930</v>
      </c>
      <c r="K1589" t="s">
        <v>192</v>
      </c>
      <c r="L1589" t="s">
        <v>229</v>
      </c>
      <c r="M1589" t="s">
        <v>230</v>
      </c>
      <c r="N1589" t="s">
        <v>231</v>
      </c>
      <c r="O1589" t="s">
        <v>191</v>
      </c>
      <c r="P1589"/>
      <c r="Q1589"/>
      <c r="R1589"/>
      <c r="S1589" t="s">
        <v>931</v>
      </c>
    </row>
    <row r="1590" spans="1:19" hidden="1" x14ac:dyDescent="0.2">
      <c r="A1590" s="162" t="str">
        <f>"FY"&amp;(YEAR(Table4_1[[#This Row],[Date]])-1)&amp;"/"&amp;(YEAR(Table4_1[[#This Row],[Date]])-2000)</f>
        <v>FY2019/20</v>
      </c>
      <c r="B1590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90" s="162" t="str">
        <f>Table4_1[[#This Row],[Licensee]]&amp;" "&amp;Table4_1[[#This Row],[Licence]]</f>
        <v>Peel Renewable Energy Pty Ltd EDL7</v>
      </c>
      <c r="D1590" s="162" t="str">
        <f t="shared" si="24"/>
        <v>FY2019/20_CCD15_Peel Renewable Energy Pty Ltd EDL7</v>
      </c>
      <c r="E1590" s="164">
        <f>IF(ISNUMBER(Table4_1[[#This Row],[Value]]),Table4_1[[#This Row],[Value]],IF(ISNUMBER(Table4_1[[#This Row],[$ Value]]),Table4_1[[#This Row],[$ Value]],Table4_1[[#This Row],[% Value]]))</f>
        <v>0</v>
      </c>
      <c r="G1590" s="238">
        <v>44012</v>
      </c>
      <c r="H1590">
        <v>4</v>
      </c>
      <c r="I1590" t="s">
        <v>188</v>
      </c>
      <c r="J1590" t="s">
        <v>930</v>
      </c>
      <c r="K1590" t="s">
        <v>192</v>
      </c>
      <c r="L1590" t="s">
        <v>229</v>
      </c>
      <c r="M1590" t="s">
        <v>230</v>
      </c>
      <c r="N1590" t="s">
        <v>231</v>
      </c>
      <c r="O1590" t="s">
        <v>191</v>
      </c>
      <c r="P1590"/>
      <c r="Q1590"/>
      <c r="R1590"/>
      <c r="S1590" t="s">
        <v>931</v>
      </c>
    </row>
    <row r="1591" spans="1:19" hidden="1" x14ac:dyDescent="0.2">
      <c r="A1591" s="162" t="str">
        <f>"FY"&amp;(YEAR(Table4_1[[#This Row],[Date]])-1)&amp;"/"&amp;(YEAR(Table4_1[[#This Row],[Date]])-2000)</f>
        <v>FY2020/21</v>
      </c>
      <c r="B1591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91" s="162" t="str">
        <f>Table4_1[[#This Row],[Licensee]]&amp;" "&amp;Table4_1[[#This Row],[Licence]]</f>
        <v>Peel Renewable Energy Pty Ltd EDL7</v>
      </c>
      <c r="D1591" s="162" t="str">
        <f t="shared" si="24"/>
        <v>FY2020/21_CCD15_Peel Renewable Energy Pty Ltd EDL7</v>
      </c>
      <c r="E1591" s="164">
        <f>IF(ISNUMBER(Table4_1[[#This Row],[Value]]),Table4_1[[#This Row],[Value]],IF(ISNUMBER(Table4_1[[#This Row],[$ Value]]),Table4_1[[#This Row],[$ Value]],Table4_1[[#This Row],[% Value]]))</f>
        <v>0</v>
      </c>
      <c r="G1591" s="238">
        <v>44377</v>
      </c>
      <c r="H1591">
        <v>4</v>
      </c>
      <c r="I1591" t="s">
        <v>188</v>
      </c>
      <c r="J1591" t="s">
        <v>930</v>
      </c>
      <c r="K1591" t="s">
        <v>192</v>
      </c>
      <c r="L1591" t="s">
        <v>229</v>
      </c>
      <c r="M1591" t="s">
        <v>230</v>
      </c>
      <c r="N1591" t="s">
        <v>231</v>
      </c>
      <c r="O1591" t="s">
        <v>191</v>
      </c>
      <c r="P1591">
        <v>0</v>
      </c>
      <c r="Q1591"/>
      <c r="R1591"/>
      <c r="S1591" t="s">
        <v>931</v>
      </c>
    </row>
    <row r="1592" spans="1:19" hidden="1" x14ac:dyDescent="0.2">
      <c r="A1592" s="162" t="str">
        <f>"FY"&amp;(YEAR(Table4_1[[#This Row],[Date]])-1)&amp;"/"&amp;(YEAR(Table4_1[[#This Row],[Date]])-2000)</f>
        <v>FY2021/22</v>
      </c>
      <c r="B1592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92" s="162" t="str">
        <f>Table4_1[[#This Row],[Licensee]]&amp;" "&amp;Table4_1[[#This Row],[Licence]]</f>
        <v>Peel Renewable Energy Pty Ltd EDL7</v>
      </c>
      <c r="D1592" s="162" t="str">
        <f t="shared" si="24"/>
        <v>FY2021/22_CCD15_Peel Renewable Energy Pty Ltd EDL7</v>
      </c>
      <c r="E1592" s="164">
        <f>IF(ISNUMBER(Table4_1[[#This Row],[Value]]),Table4_1[[#This Row],[Value]],IF(ISNUMBER(Table4_1[[#This Row],[$ Value]]),Table4_1[[#This Row],[$ Value]],Table4_1[[#This Row],[% Value]]))</f>
        <v>0</v>
      </c>
      <c r="G1592" s="238">
        <v>44742</v>
      </c>
      <c r="H1592">
        <v>4</v>
      </c>
      <c r="I1592" t="s">
        <v>188</v>
      </c>
      <c r="J1592" t="s">
        <v>930</v>
      </c>
      <c r="K1592" t="s">
        <v>192</v>
      </c>
      <c r="L1592" t="s">
        <v>229</v>
      </c>
      <c r="M1592" t="s">
        <v>230</v>
      </c>
      <c r="N1592" t="s">
        <v>231</v>
      </c>
      <c r="O1592" t="s">
        <v>191</v>
      </c>
      <c r="P1592">
        <v>0</v>
      </c>
      <c r="Q1592"/>
      <c r="R1592"/>
      <c r="S1592" t="s">
        <v>931</v>
      </c>
    </row>
    <row r="1593" spans="1:19" hidden="1" x14ac:dyDescent="0.2">
      <c r="A1593" s="162" t="str">
        <f>"FY"&amp;(YEAR(Table4_1[[#This Row],[Date]])-1)&amp;"/"&amp;(YEAR(Table4_1[[#This Row],[Date]])-2000)</f>
        <v>FY2022/23</v>
      </c>
      <c r="B1593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1593" s="162" t="str">
        <f>Table4_1[[#This Row],[Licensee]]&amp;" "&amp;Table4_1[[#This Row],[Licence]]</f>
        <v>Peel Renewable Energy Pty Ltd EDL7</v>
      </c>
      <c r="D1593" s="162" t="str">
        <f t="shared" si="24"/>
        <v>FY2022/23_CCD15_Peel Renewable Energy Pty Ltd EDL7</v>
      </c>
      <c r="E1593" s="164">
        <f>IF(ISNUMBER(Table4_1[[#This Row],[Value]]),Table4_1[[#This Row],[Value]],IF(ISNUMBER(Table4_1[[#This Row],[$ Value]]),Table4_1[[#This Row],[$ Value]],Table4_1[[#This Row],[% Value]]))</f>
        <v>0</v>
      </c>
      <c r="G1593" s="238">
        <v>45107</v>
      </c>
      <c r="H1593">
        <v>4</v>
      </c>
      <c r="I1593" t="s">
        <v>188</v>
      </c>
      <c r="J1593" t="s">
        <v>930</v>
      </c>
      <c r="K1593" t="s">
        <v>192</v>
      </c>
      <c r="L1593" t="s">
        <v>229</v>
      </c>
      <c r="M1593" t="s">
        <v>230</v>
      </c>
      <c r="N1593" t="s">
        <v>231</v>
      </c>
      <c r="O1593" t="s">
        <v>191</v>
      </c>
      <c r="P1593">
        <v>0</v>
      </c>
      <c r="Q1593"/>
      <c r="R1593"/>
      <c r="S1593" t="s">
        <v>931</v>
      </c>
    </row>
    <row r="1594" spans="1:19" hidden="1" x14ac:dyDescent="0.2">
      <c r="A1594" s="162" t="str">
        <f>"FY"&amp;(YEAR(Table4_1[[#This Row],[Date]])-1)&amp;"/"&amp;(YEAR(Table4_1[[#This Row],[Date]])-2000)</f>
        <v>FY2017/18</v>
      </c>
      <c r="B1594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4" s="162" t="str">
        <f>Table4_1[[#This Row],[Licensee]]&amp;" "&amp;Table4_1[[#This Row],[Licence]]</f>
        <v>Peel Renewable Energy Pty Ltd EDL7</v>
      </c>
      <c r="D1594" s="162" t="str">
        <f t="shared" si="24"/>
        <v>FY2017/18_CCD16_Peel Renewable Energy Pty Ltd EDL7</v>
      </c>
      <c r="E1594" s="164">
        <f>IF(ISNUMBER(Table4_1[[#This Row],[Value]]),Table4_1[[#This Row],[Value]],IF(ISNUMBER(Table4_1[[#This Row],[$ Value]]),Table4_1[[#This Row],[$ Value]],Table4_1[[#This Row],[% Value]]))</f>
        <v>0</v>
      </c>
      <c r="G1594" s="238">
        <v>43281</v>
      </c>
      <c r="H1594">
        <v>4</v>
      </c>
      <c r="I1594" t="s">
        <v>188</v>
      </c>
      <c r="J1594" t="s">
        <v>930</v>
      </c>
      <c r="K1594" t="s">
        <v>192</v>
      </c>
      <c r="L1594" t="s">
        <v>229</v>
      </c>
      <c r="M1594" t="s">
        <v>223</v>
      </c>
      <c r="N1594" t="s">
        <v>232</v>
      </c>
      <c r="O1594" t="s">
        <v>190</v>
      </c>
      <c r="P1594"/>
      <c r="Q1594">
        <v>0</v>
      </c>
      <c r="R1594"/>
      <c r="S1594" t="s">
        <v>931</v>
      </c>
    </row>
    <row r="1595" spans="1:19" hidden="1" x14ac:dyDescent="0.2">
      <c r="A1595" s="162" t="str">
        <f>"FY"&amp;(YEAR(Table4_1[[#This Row],[Date]])-1)&amp;"/"&amp;(YEAR(Table4_1[[#This Row],[Date]])-2000)</f>
        <v>FY2018/19</v>
      </c>
      <c r="B1595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5" s="162" t="str">
        <f>Table4_1[[#This Row],[Licensee]]&amp;" "&amp;Table4_1[[#This Row],[Licence]]</f>
        <v>Peel Renewable Energy Pty Ltd EDL7</v>
      </c>
      <c r="D1595" s="162" t="str">
        <f t="shared" si="24"/>
        <v>FY2018/19_CCD16_Peel Renewable Energy Pty Ltd EDL7</v>
      </c>
      <c r="E1595" s="164">
        <f>IF(ISNUMBER(Table4_1[[#This Row],[Value]]),Table4_1[[#This Row],[Value]],IF(ISNUMBER(Table4_1[[#This Row],[$ Value]]),Table4_1[[#This Row],[$ Value]],Table4_1[[#This Row],[% Value]]))</f>
        <v>0</v>
      </c>
      <c r="G1595" s="238">
        <v>43646</v>
      </c>
      <c r="H1595">
        <v>4</v>
      </c>
      <c r="I1595" t="s">
        <v>188</v>
      </c>
      <c r="J1595" t="s">
        <v>930</v>
      </c>
      <c r="K1595" t="s">
        <v>192</v>
      </c>
      <c r="L1595" t="s">
        <v>229</v>
      </c>
      <c r="M1595" t="s">
        <v>223</v>
      </c>
      <c r="N1595" t="s">
        <v>232</v>
      </c>
      <c r="O1595" t="s">
        <v>190</v>
      </c>
      <c r="P1595"/>
      <c r="Q1595">
        <v>0</v>
      </c>
      <c r="R1595"/>
      <c r="S1595" t="s">
        <v>931</v>
      </c>
    </row>
    <row r="1596" spans="1:19" hidden="1" x14ac:dyDescent="0.2">
      <c r="A1596" s="162" t="str">
        <f>"FY"&amp;(YEAR(Table4_1[[#This Row],[Date]])-1)&amp;"/"&amp;(YEAR(Table4_1[[#This Row],[Date]])-2000)</f>
        <v>FY2019/20</v>
      </c>
      <c r="B1596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6" s="162" t="str">
        <f>Table4_1[[#This Row],[Licensee]]&amp;" "&amp;Table4_1[[#This Row],[Licence]]</f>
        <v>Peel Renewable Energy Pty Ltd EDL7</v>
      </c>
      <c r="D1596" s="162" t="str">
        <f t="shared" si="24"/>
        <v>FY2019/20_CCD16_Peel Renewable Energy Pty Ltd EDL7</v>
      </c>
      <c r="E1596" s="164">
        <f>IF(ISNUMBER(Table4_1[[#This Row],[Value]]),Table4_1[[#This Row],[Value]],IF(ISNUMBER(Table4_1[[#This Row],[$ Value]]),Table4_1[[#This Row],[$ Value]],Table4_1[[#This Row],[% Value]]))</f>
        <v>0</v>
      </c>
      <c r="G1596" s="238">
        <v>44012</v>
      </c>
      <c r="H1596">
        <v>4</v>
      </c>
      <c r="I1596" t="s">
        <v>188</v>
      </c>
      <c r="J1596" t="s">
        <v>930</v>
      </c>
      <c r="K1596" t="s">
        <v>192</v>
      </c>
      <c r="L1596" t="s">
        <v>229</v>
      </c>
      <c r="M1596" t="s">
        <v>223</v>
      </c>
      <c r="N1596" t="s">
        <v>232</v>
      </c>
      <c r="O1596" t="s">
        <v>190</v>
      </c>
      <c r="P1596"/>
      <c r="Q1596">
        <v>0</v>
      </c>
      <c r="R1596"/>
      <c r="S1596" t="s">
        <v>931</v>
      </c>
    </row>
    <row r="1597" spans="1:19" hidden="1" x14ac:dyDescent="0.2">
      <c r="A1597" s="162" t="str">
        <f>"FY"&amp;(YEAR(Table4_1[[#This Row],[Date]])-1)&amp;"/"&amp;(YEAR(Table4_1[[#This Row],[Date]])-2000)</f>
        <v>FY2020/21</v>
      </c>
      <c r="B1597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7" s="162" t="str">
        <f>Table4_1[[#This Row],[Licensee]]&amp;" "&amp;Table4_1[[#This Row],[Licence]]</f>
        <v>Peel Renewable Energy Pty Ltd EDL7</v>
      </c>
      <c r="D1597" s="162" t="str">
        <f t="shared" si="24"/>
        <v>FY2020/21_CCD16_Peel Renewable Energy Pty Ltd EDL7</v>
      </c>
      <c r="E1597" s="164">
        <f>IF(ISNUMBER(Table4_1[[#This Row],[Value]]),Table4_1[[#This Row],[Value]],IF(ISNUMBER(Table4_1[[#This Row],[$ Value]]),Table4_1[[#This Row],[$ Value]],Table4_1[[#This Row],[% Value]]))</f>
        <v>0</v>
      </c>
      <c r="G1597" s="238">
        <v>44377</v>
      </c>
      <c r="H1597">
        <v>4</v>
      </c>
      <c r="I1597" t="s">
        <v>188</v>
      </c>
      <c r="J1597" t="s">
        <v>930</v>
      </c>
      <c r="K1597" t="s">
        <v>192</v>
      </c>
      <c r="L1597" t="s">
        <v>229</v>
      </c>
      <c r="M1597" t="s">
        <v>223</v>
      </c>
      <c r="N1597" t="s">
        <v>232</v>
      </c>
      <c r="O1597" t="s">
        <v>190</v>
      </c>
      <c r="P1597"/>
      <c r="Q1597">
        <v>0</v>
      </c>
      <c r="R1597"/>
      <c r="S1597" t="s">
        <v>931</v>
      </c>
    </row>
    <row r="1598" spans="1:19" hidden="1" x14ac:dyDescent="0.2">
      <c r="A1598" s="162" t="str">
        <f>"FY"&amp;(YEAR(Table4_1[[#This Row],[Date]])-1)&amp;"/"&amp;(YEAR(Table4_1[[#This Row],[Date]])-2000)</f>
        <v>FY2021/22</v>
      </c>
      <c r="B1598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8" s="162" t="str">
        <f>Table4_1[[#This Row],[Licensee]]&amp;" "&amp;Table4_1[[#This Row],[Licence]]</f>
        <v>Peel Renewable Energy Pty Ltd EDL7</v>
      </c>
      <c r="D1598" s="162" t="str">
        <f t="shared" si="24"/>
        <v>FY2021/22_CCD16_Peel Renewable Energy Pty Ltd EDL7</v>
      </c>
      <c r="E1598" s="164">
        <f>IF(ISNUMBER(Table4_1[[#This Row],[Value]]),Table4_1[[#This Row],[Value]],IF(ISNUMBER(Table4_1[[#This Row],[$ Value]]),Table4_1[[#This Row],[$ Value]],Table4_1[[#This Row],[% Value]]))</f>
        <v>0</v>
      </c>
      <c r="G1598" s="238">
        <v>44742</v>
      </c>
      <c r="H1598">
        <v>4</v>
      </c>
      <c r="I1598" t="s">
        <v>188</v>
      </c>
      <c r="J1598" t="s">
        <v>930</v>
      </c>
      <c r="K1598" t="s">
        <v>192</v>
      </c>
      <c r="L1598" t="s">
        <v>229</v>
      </c>
      <c r="M1598" t="s">
        <v>223</v>
      </c>
      <c r="N1598" t="s">
        <v>232</v>
      </c>
      <c r="O1598" t="s">
        <v>190</v>
      </c>
      <c r="P1598"/>
      <c r="Q1598">
        <v>0</v>
      </c>
      <c r="R1598"/>
      <c r="S1598" t="s">
        <v>931</v>
      </c>
    </row>
    <row r="1599" spans="1:19" hidden="1" x14ac:dyDescent="0.2">
      <c r="A1599" s="162" t="str">
        <f>"FY"&amp;(YEAR(Table4_1[[#This Row],[Date]])-1)&amp;"/"&amp;(YEAR(Table4_1[[#This Row],[Date]])-2000)</f>
        <v>FY2022/23</v>
      </c>
      <c r="B1599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1599" s="162" t="str">
        <f>Table4_1[[#This Row],[Licensee]]&amp;" "&amp;Table4_1[[#This Row],[Licence]]</f>
        <v>Peel Renewable Energy Pty Ltd EDL7</v>
      </c>
      <c r="D1599" s="162" t="str">
        <f t="shared" si="24"/>
        <v>FY2022/23_CCD16_Peel Renewable Energy Pty Ltd EDL7</v>
      </c>
      <c r="E1599" s="164">
        <f>IF(ISNUMBER(Table4_1[[#This Row],[Value]]),Table4_1[[#This Row],[Value]],IF(ISNUMBER(Table4_1[[#This Row],[$ Value]]),Table4_1[[#This Row],[$ Value]],Table4_1[[#This Row],[% Value]]))</f>
        <v>0</v>
      </c>
      <c r="G1599" s="238">
        <v>45107</v>
      </c>
      <c r="H1599">
        <v>4</v>
      </c>
      <c r="I1599" t="s">
        <v>188</v>
      </c>
      <c r="J1599" t="s">
        <v>930</v>
      </c>
      <c r="K1599" t="s">
        <v>192</v>
      </c>
      <c r="L1599" t="s">
        <v>229</v>
      </c>
      <c r="M1599" t="s">
        <v>223</v>
      </c>
      <c r="N1599" t="s">
        <v>232</v>
      </c>
      <c r="O1599" t="s">
        <v>190</v>
      </c>
      <c r="P1599"/>
      <c r="Q1599">
        <v>0</v>
      </c>
      <c r="R1599"/>
      <c r="S1599" t="s">
        <v>931</v>
      </c>
    </row>
    <row r="1600" spans="1:19" hidden="1" x14ac:dyDescent="0.2">
      <c r="A1600" s="162" t="str">
        <f>"FY"&amp;(YEAR(Table4_1[[#This Row],[Date]])-1)&amp;"/"&amp;(YEAR(Table4_1[[#This Row],[Date]])-2000)</f>
        <v>FY2017/18</v>
      </c>
      <c r="B1600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0" s="162" t="str">
        <f>Table4_1[[#This Row],[Licensee]]&amp;" "&amp;Table4_1[[#This Row],[Licence]]</f>
        <v>Peel Renewable Energy Pty Ltd EDL7</v>
      </c>
      <c r="D1600" s="162" t="str">
        <f t="shared" si="24"/>
        <v>FY2017/18_CCD2_Peel Renewable Energy Pty Ltd EDL7</v>
      </c>
      <c r="E1600" s="164">
        <f>IF(ISNUMBER(Table4_1[[#This Row],[Value]]),Table4_1[[#This Row],[Value]],IF(ISNUMBER(Table4_1[[#This Row],[$ Value]]),Table4_1[[#This Row],[$ Value]],Table4_1[[#This Row],[% Value]]))</f>
        <v>0</v>
      </c>
      <c r="G1600" s="238">
        <v>43281</v>
      </c>
      <c r="H1600">
        <v>4</v>
      </c>
      <c r="I1600" t="s">
        <v>188</v>
      </c>
      <c r="J1600" t="s">
        <v>930</v>
      </c>
      <c r="K1600" t="s">
        <v>13</v>
      </c>
      <c r="L1600"/>
      <c r="M1600" t="s">
        <v>16</v>
      </c>
      <c r="N1600" t="s">
        <v>235</v>
      </c>
      <c r="O1600" t="s">
        <v>191</v>
      </c>
      <c r="P1600"/>
      <c r="Q1600"/>
      <c r="R1600"/>
      <c r="S1600" t="s">
        <v>931</v>
      </c>
    </row>
    <row r="1601" spans="1:19" hidden="1" x14ac:dyDescent="0.2">
      <c r="A1601" s="162" t="str">
        <f>"FY"&amp;(YEAR(Table4_1[[#This Row],[Date]])-1)&amp;"/"&amp;(YEAR(Table4_1[[#This Row],[Date]])-2000)</f>
        <v>FY2018/19</v>
      </c>
      <c r="B1601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1" s="162" t="str">
        <f>Table4_1[[#This Row],[Licensee]]&amp;" "&amp;Table4_1[[#This Row],[Licence]]</f>
        <v>Peel Renewable Energy Pty Ltd EDL7</v>
      </c>
      <c r="D1601" s="162" t="str">
        <f t="shared" si="24"/>
        <v>FY2018/19_CCD2_Peel Renewable Energy Pty Ltd EDL7</v>
      </c>
      <c r="E1601" s="164">
        <f>IF(ISNUMBER(Table4_1[[#This Row],[Value]]),Table4_1[[#This Row],[Value]],IF(ISNUMBER(Table4_1[[#This Row],[$ Value]]),Table4_1[[#This Row],[$ Value]],Table4_1[[#This Row],[% Value]]))</f>
        <v>0</v>
      </c>
      <c r="G1601" s="238">
        <v>43646</v>
      </c>
      <c r="H1601">
        <v>4</v>
      </c>
      <c r="I1601" t="s">
        <v>188</v>
      </c>
      <c r="J1601" t="s">
        <v>930</v>
      </c>
      <c r="K1601" t="s">
        <v>13</v>
      </c>
      <c r="L1601"/>
      <c r="M1601" t="s">
        <v>16</v>
      </c>
      <c r="N1601" t="s">
        <v>235</v>
      </c>
      <c r="O1601" t="s">
        <v>191</v>
      </c>
      <c r="P1601"/>
      <c r="Q1601"/>
      <c r="R1601"/>
      <c r="S1601" t="s">
        <v>931</v>
      </c>
    </row>
    <row r="1602" spans="1:19" hidden="1" x14ac:dyDescent="0.2">
      <c r="A1602" s="162" t="str">
        <f>"FY"&amp;(YEAR(Table4_1[[#This Row],[Date]])-1)&amp;"/"&amp;(YEAR(Table4_1[[#This Row],[Date]])-2000)</f>
        <v>FY2019/20</v>
      </c>
      <c r="B1602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2" s="162" t="str">
        <f>Table4_1[[#This Row],[Licensee]]&amp;" "&amp;Table4_1[[#This Row],[Licence]]</f>
        <v>Peel Renewable Energy Pty Ltd EDL7</v>
      </c>
      <c r="D1602" s="162" t="str">
        <f t="shared" si="24"/>
        <v>FY2019/20_CCD2_Peel Renewable Energy Pty Ltd EDL7</v>
      </c>
      <c r="E1602" s="164">
        <f>IF(ISNUMBER(Table4_1[[#This Row],[Value]]),Table4_1[[#This Row],[Value]],IF(ISNUMBER(Table4_1[[#This Row],[$ Value]]),Table4_1[[#This Row],[$ Value]],Table4_1[[#This Row],[% Value]]))</f>
        <v>0</v>
      </c>
      <c r="G1602" s="238">
        <v>44012</v>
      </c>
      <c r="H1602">
        <v>4</v>
      </c>
      <c r="I1602" t="s">
        <v>188</v>
      </c>
      <c r="J1602" t="s">
        <v>930</v>
      </c>
      <c r="K1602" t="s">
        <v>13</v>
      </c>
      <c r="L1602"/>
      <c r="M1602" t="s">
        <v>16</v>
      </c>
      <c r="N1602" t="s">
        <v>235</v>
      </c>
      <c r="O1602" t="s">
        <v>191</v>
      </c>
      <c r="P1602"/>
      <c r="Q1602"/>
      <c r="R1602"/>
      <c r="S1602" t="s">
        <v>931</v>
      </c>
    </row>
    <row r="1603" spans="1:19" hidden="1" x14ac:dyDescent="0.2">
      <c r="A1603" s="162" t="str">
        <f>"FY"&amp;(YEAR(Table4_1[[#This Row],[Date]])-1)&amp;"/"&amp;(YEAR(Table4_1[[#This Row],[Date]])-2000)</f>
        <v>FY2020/21</v>
      </c>
      <c r="B1603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3" s="162" t="str">
        <f>Table4_1[[#This Row],[Licensee]]&amp;" "&amp;Table4_1[[#This Row],[Licence]]</f>
        <v>Peel Renewable Energy Pty Ltd EDL7</v>
      </c>
      <c r="D1603" s="162" t="str">
        <f t="shared" ref="D1603:D1666" si="25">A1603&amp;"_"&amp;B1603&amp;"_"&amp;C1603</f>
        <v>FY2020/21_CCD2_Peel Renewable Energy Pty Ltd EDL7</v>
      </c>
      <c r="E1603" s="164">
        <f>IF(ISNUMBER(Table4_1[[#This Row],[Value]]),Table4_1[[#This Row],[Value]],IF(ISNUMBER(Table4_1[[#This Row],[$ Value]]),Table4_1[[#This Row],[$ Value]],Table4_1[[#This Row],[% Value]]))</f>
        <v>0</v>
      </c>
      <c r="G1603" s="238">
        <v>44377</v>
      </c>
      <c r="H1603">
        <v>4</v>
      </c>
      <c r="I1603" t="s">
        <v>188</v>
      </c>
      <c r="J1603" t="s">
        <v>930</v>
      </c>
      <c r="K1603" t="s">
        <v>13</v>
      </c>
      <c r="L1603"/>
      <c r="M1603" t="s">
        <v>16</v>
      </c>
      <c r="N1603" t="s">
        <v>235</v>
      </c>
      <c r="O1603" t="s">
        <v>191</v>
      </c>
      <c r="P1603">
        <v>0</v>
      </c>
      <c r="Q1603"/>
      <c r="R1603"/>
      <c r="S1603" t="s">
        <v>931</v>
      </c>
    </row>
    <row r="1604" spans="1:19" hidden="1" x14ac:dyDescent="0.2">
      <c r="A1604" s="162" t="str">
        <f>"FY"&amp;(YEAR(Table4_1[[#This Row],[Date]])-1)&amp;"/"&amp;(YEAR(Table4_1[[#This Row],[Date]])-2000)</f>
        <v>FY2021/22</v>
      </c>
      <c r="B1604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4" s="162" t="str">
        <f>Table4_1[[#This Row],[Licensee]]&amp;" "&amp;Table4_1[[#This Row],[Licence]]</f>
        <v>Peel Renewable Energy Pty Ltd EDL7</v>
      </c>
      <c r="D1604" s="162" t="str">
        <f t="shared" si="25"/>
        <v>FY2021/22_CCD2_Peel Renewable Energy Pty Ltd EDL7</v>
      </c>
      <c r="E1604" s="164">
        <f>IF(ISNUMBER(Table4_1[[#This Row],[Value]]),Table4_1[[#This Row],[Value]],IF(ISNUMBER(Table4_1[[#This Row],[$ Value]]),Table4_1[[#This Row],[$ Value]],Table4_1[[#This Row],[% Value]]))</f>
        <v>0</v>
      </c>
      <c r="G1604" s="238">
        <v>44742</v>
      </c>
      <c r="H1604">
        <v>4</v>
      </c>
      <c r="I1604" t="s">
        <v>188</v>
      </c>
      <c r="J1604" t="s">
        <v>930</v>
      </c>
      <c r="K1604" t="s">
        <v>13</v>
      </c>
      <c r="L1604"/>
      <c r="M1604" t="s">
        <v>16</v>
      </c>
      <c r="N1604" t="s">
        <v>235</v>
      </c>
      <c r="O1604" t="s">
        <v>191</v>
      </c>
      <c r="P1604">
        <v>0</v>
      </c>
      <c r="Q1604"/>
      <c r="R1604"/>
      <c r="S1604" t="s">
        <v>931</v>
      </c>
    </row>
    <row r="1605" spans="1:19" hidden="1" x14ac:dyDescent="0.2">
      <c r="A1605" s="162" t="str">
        <f>"FY"&amp;(YEAR(Table4_1[[#This Row],[Date]])-1)&amp;"/"&amp;(YEAR(Table4_1[[#This Row],[Date]])-2000)</f>
        <v>FY2022/23</v>
      </c>
      <c r="B1605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1605" s="162" t="str">
        <f>Table4_1[[#This Row],[Licensee]]&amp;" "&amp;Table4_1[[#This Row],[Licence]]</f>
        <v>Peel Renewable Energy Pty Ltd EDL7</v>
      </c>
      <c r="D1605" s="162" t="str">
        <f t="shared" si="25"/>
        <v>FY2022/23_CCD2_Peel Renewable Energy Pty Ltd EDL7</v>
      </c>
      <c r="E1605" s="164">
        <f>IF(ISNUMBER(Table4_1[[#This Row],[Value]]),Table4_1[[#This Row],[Value]],IF(ISNUMBER(Table4_1[[#This Row],[$ Value]]),Table4_1[[#This Row],[$ Value]],Table4_1[[#This Row],[% Value]]))</f>
        <v>0</v>
      </c>
      <c r="G1605" s="238">
        <v>45107</v>
      </c>
      <c r="H1605">
        <v>4</v>
      </c>
      <c r="I1605" t="s">
        <v>188</v>
      </c>
      <c r="J1605" t="s">
        <v>930</v>
      </c>
      <c r="K1605" t="s">
        <v>13</v>
      </c>
      <c r="L1605"/>
      <c r="M1605" t="s">
        <v>16</v>
      </c>
      <c r="N1605" t="s">
        <v>235</v>
      </c>
      <c r="O1605" t="s">
        <v>191</v>
      </c>
      <c r="P1605">
        <v>0</v>
      </c>
      <c r="Q1605"/>
      <c r="R1605"/>
      <c r="S1605" t="s">
        <v>931</v>
      </c>
    </row>
    <row r="1606" spans="1:19" hidden="1" x14ac:dyDescent="0.2">
      <c r="A1606" s="162" t="str">
        <f>"FY"&amp;(YEAR(Table4_1[[#This Row],[Date]])-1)&amp;"/"&amp;(YEAR(Table4_1[[#This Row],[Date]])-2000)</f>
        <v>FY2017/18</v>
      </c>
      <c r="B1606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06" s="162" t="str">
        <f>Table4_1[[#This Row],[Licensee]]&amp;" "&amp;Table4_1[[#This Row],[Licence]]</f>
        <v>Peel Renewable Energy Pty Ltd EDL7</v>
      </c>
      <c r="D1606" s="162" t="str">
        <f t="shared" si="25"/>
        <v>FY2017/18_CCD22_Peel Renewable Energy Pty Ltd EDL7</v>
      </c>
      <c r="E1606" s="164">
        <f>IF(ISNUMBER(Table4_1[[#This Row],[Value]]),Table4_1[[#This Row],[Value]],IF(ISNUMBER(Table4_1[[#This Row],[$ Value]]),Table4_1[[#This Row],[$ Value]],Table4_1[[#This Row],[% Value]]))</f>
        <v>0</v>
      </c>
      <c r="G1606" s="238">
        <v>43281</v>
      </c>
      <c r="H1606">
        <v>4</v>
      </c>
      <c r="I1606" t="s">
        <v>188</v>
      </c>
      <c r="J1606" t="s">
        <v>930</v>
      </c>
      <c r="K1606" t="s">
        <v>37</v>
      </c>
      <c r="L1606"/>
      <c r="M1606" t="s">
        <v>269</v>
      </c>
      <c r="N1606" t="s">
        <v>270</v>
      </c>
      <c r="O1606" t="s">
        <v>191</v>
      </c>
      <c r="P1606"/>
      <c r="Q1606"/>
      <c r="R1606"/>
      <c r="S1606" t="s">
        <v>931</v>
      </c>
    </row>
    <row r="1607" spans="1:19" hidden="1" x14ac:dyDescent="0.2">
      <c r="A1607" s="162" t="str">
        <f>"FY"&amp;(YEAR(Table4_1[[#This Row],[Date]])-1)&amp;"/"&amp;(YEAR(Table4_1[[#This Row],[Date]])-2000)</f>
        <v>FY2018/19</v>
      </c>
      <c r="B1607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07" s="162" t="str">
        <f>Table4_1[[#This Row],[Licensee]]&amp;" "&amp;Table4_1[[#This Row],[Licence]]</f>
        <v>Peel Renewable Energy Pty Ltd EDL7</v>
      </c>
      <c r="D1607" s="162" t="str">
        <f t="shared" si="25"/>
        <v>FY2018/19_CCD22_Peel Renewable Energy Pty Ltd EDL7</v>
      </c>
      <c r="E1607" s="164">
        <f>IF(ISNUMBER(Table4_1[[#This Row],[Value]]),Table4_1[[#This Row],[Value]],IF(ISNUMBER(Table4_1[[#This Row],[$ Value]]),Table4_1[[#This Row],[$ Value]],Table4_1[[#This Row],[% Value]]))</f>
        <v>0</v>
      </c>
      <c r="G1607" s="238">
        <v>43646</v>
      </c>
      <c r="H1607">
        <v>4</v>
      </c>
      <c r="I1607" t="s">
        <v>188</v>
      </c>
      <c r="J1607" t="s">
        <v>930</v>
      </c>
      <c r="K1607" t="s">
        <v>37</v>
      </c>
      <c r="L1607"/>
      <c r="M1607" t="s">
        <v>269</v>
      </c>
      <c r="N1607" t="s">
        <v>270</v>
      </c>
      <c r="O1607" t="s">
        <v>191</v>
      </c>
      <c r="P1607"/>
      <c r="Q1607"/>
      <c r="R1607"/>
      <c r="S1607" t="s">
        <v>931</v>
      </c>
    </row>
    <row r="1608" spans="1:19" hidden="1" x14ac:dyDescent="0.2">
      <c r="A1608" s="162" t="str">
        <f>"FY"&amp;(YEAR(Table4_1[[#This Row],[Date]])-1)&amp;"/"&amp;(YEAR(Table4_1[[#This Row],[Date]])-2000)</f>
        <v>FY2019/20</v>
      </c>
      <c r="B1608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08" s="162" t="str">
        <f>Table4_1[[#This Row],[Licensee]]&amp;" "&amp;Table4_1[[#This Row],[Licence]]</f>
        <v>Peel Renewable Energy Pty Ltd EDL7</v>
      </c>
      <c r="D1608" s="162" t="str">
        <f t="shared" si="25"/>
        <v>FY2019/20_CCD22_Peel Renewable Energy Pty Ltd EDL7</v>
      </c>
      <c r="E1608" s="164">
        <f>IF(ISNUMBER(Table4_1[[#This Row],[Value]]),Table4_1[[#This Row],[Value]],IF(ISNUMBER(Table4_1[[#This Row],[$ Value]]),Table4_1[[#This Row],[$ Value]],Table4_1[[#This Row],[% Value]]))</f>
        <v>0</v>
      </c>
      <c r="G1608" s="238">
        <v>44012</v>
      </c>
      <c r="H1608">
        <v>4</v>
      </c>
      <c r="I1608" t="s">
        <v>188</v>
      </c>
      <c r="J1608" t="s">
        <v>930</v>
      </c>
      <c r="K1608" t="s">
        <v>37</v>
      </c>
      <c r="L1608"/>
      <c r="M1608" t="s">
        <v>269</v>
      </c>
      <c r="N1608" t="s">
        <v>270</v>
      </c>
      <c r="O1608" t="s">
        <v>191</v>
      </c>
      <c r="P1608"/>
      <c r="Q1608"/>
      <c r="R1608"/>
      <c r="S1608" t="s">
        <v>931</v>
      </c>
    </row>
    <row r="1609" spans="1:19" hidden="1" x14ac:dyDescent="0.2">
      <c r="A1609" s="162" t="str">
        <f>"FY"&amp;(YEAR(Table4_1[[#This Row],[Date]])-1)&amp;"/"&amp;(YEAR(Table4_1[[#This Row],[Date]])-2000)</f>
        <v>FY2020/21</v>
      </c>
      <c r="B1609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09" s="162" t="str">
        <f>Table4_1[[#This Row],[Licensee]]&amp;" "&amp;Table4_1[[#This Row],[Licence]]</f>
        <v>Peel Renewable Energy Pty Ltd EDL7</v>
      </c>
      <c r="D1609" s="162" t="str">
        <f t="shared" si="25"/>
        <v>FY2020/21_CCD22_Peel Renewable Energy Pty Ltd EDL7</v>
      </c>
      <c r="E1609" s="164">
        <f>IF(ISNUMBER(Table4_1[[#This Row],[Value]]),Table4_1[[#This Row],[Value]],IF(ISNUMBER(Table4_1[[#This Row],[$ Value]]),Table4_1[[#This Row],[$ Value]],Table4_1[[#This Row],[% Value]]))</f>
        <v>0</v>
      </c>
      <c r="G1609" s="238">
        <v>44377</v>
      </c>
      <c r="H1609">
        <v>4</v>
      </c>
      <c r="I1609" t="s">
        <v>188</v>
      </c>
      <c r="J1609" t="s">
        <v>930</v>
      </c>
      <c r="K1609" t="s">
        <v>37</v>
      </c>
      <c r="L1609"/>
      <c r="M1609" t="s">
        <v>269</v>
      </c>
      <c r="N1609" t="s">
        <v>270</v>
      </c>
      <c r="O1609" t="s">
        <v>191</v>
      </c>
      <c r="P1609">
        <v>0</v>
      </c>
      <c r="Q1609"/>
      <c r="R1609"/>
      <c r="S1609" t="s">
        <v>931</v>
      </c>
    </row>
    <row r="1610" spans="1:19" hidden="1" x14ac:dyDescent="0.2">
      <c r="A1610" s="162" t="str">
        <f>"FY"&amp;(YEAR(Table4_1[[#This Row],[Date]])-1)&amp;"/"&amp;(YEAR(Table4_1[[#This Row],[Date]])-2000)</f>
        <v>FY2021/22</v>
      </c>
      <c r="B1610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10" s="162" t="str">
        <f>Table4_1[[#This Row],[Licensee]]&amp;" "&amp;Table4_1[[#This Row],[Licence]]</f>
        <v>Peel Renewable Energy Pty Ltd EDL7</v>
      </c>
      <c r="D1610" s="162" t="str">
        <f t="shared" si="25"/>
        <v>FY2021/22_CCD22_Peel Renewable Energy Pty Ltd EDL7</v>
      </c>
      <c r="E1610" s="164">
        <f>IF(ISNUMBER(Table4_1[[#This Row],[Value]]),Table4_1[[#This Row],[Value]],IF(ISNUMBER(Table4_1[[#This Row],[$ Value]]),Table4_1[[#This Row],[$ Value]],Table4_1[[#This Row],[% Value]]))</f>
        <v>0</v>
      </c>
      <c r="G1610" s="238">
        <v>44742</v>
      </c>
      <c r="H1610">
        <v>4</v>
      </c>
      <c r="I1610" t="s">
        <v>188</v>
      </c>
      <c r="J1610" t="s">
        <v>930</v>
      </c>
      <c r="K1610" t="s">
        <v>37</v>
      </c>
      <c r="L1610"/>
      <c r="M1610" t="s">
        <v>269</v>
      </c>
      <c r="N1610" t="s">
        <v>270</v>
      </c>
      <c r="O1610" t="s">
        <v>191</v>
      </c>
      <c r="P1610">
        <v>0</v>
      </c>
      <c r="Q1610"/>
      <c r="R1610"/>
      <c r="S1610" t="s">
        <v>931</v>
      </c>
    </row>
    <row r="1611" spans="1:19" hidden="1" x14ac:dyDescent="0.2">
      <c r="A1611" s="162" t="str">
        <f>"FY"&amp;(YEAR(Table4_1[[#This Row],[Date]])-1)&amp;"/"&amp;(YEAR(Table4_1[[#This Row],[Date]])-2000)</f>
        <v>FY2022/23</v>
      </c>
      <c r="B1611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1611" s="162" t="str">
        <f>Table4_1[[#This Row],[Licensee]]&amp;" "&amp;Table4_1[[#This Row],[Licence]]</f>
        <v>Peel Renewable Energy Pty Ltd EDL7</v>
      </c>
      <c r="D1611" s="162" t="str">
        <f t="shared" si="25"/>
        <v>FY2022/23_CCD22_Peel Renewable Energy Pty Ltd EDL7</v>
      </c>
      <c r="E1611" s="164">
        <f>IF(ISNUMBER(Table4_1[[#This Row],[Value]]),Table4_1[[#This Row],[Value]],IF(ISNUMBER(Table4_1[[#This Row],[$ Value]]),Table4_1[[#This Row],[$ Value]],Table4_1[[#This Row],[% Value]]))</f>
        <v>0</v>
      </c>
      <c r="G1611" s="238">
        <v>45107</v>
      </c>
      <c r="H1611">
        <v>4</v>
      </c>
      <c r="I1611" t="s">
        <v>188</v>
      </c>
      <c r="J1611" t="s">
        <v>930</v>
      </c>
      <c r="K1611" t="s">
        <v>37</v>
      </c>
      <c r="L1611"/>
      <c r="M1611" t="s">
        <v>269</v>
      </c>
      <c r="N1611" t="s">
        <v>270</v>
      </c>
      <c r="O1611" t="s">
        <v>191</v>
      </c>
      <c r="P1611">
        <v>0</v>
      </c>
      <c r="Q1611"/>
      <c r="R1611"/>
      <c r="S1611" t="s">
        <v>931</v>
      </c>
    </row>
    <row r="1612" spans="1:19" hidden="1" x14ac:dyDescent="0.2">
      <c r="A1612" s="162" t="str">
        <f>"FY"&amp;(YEAR(Table4_1[[#This Row],[Date]])-1)&amp;"/"&amp;(YEAR(Table4_1[[#This Row],[Date]])-2000)</f>
        <v>FY2017/18</v>
      </c>
      <c r="B1612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2" s="162" t="str">
        <f>Table4_1[[#This Row],[Licensee]]&amp;" "&amp;Table4_1[[#This Row],[Licence]]</f>
        <v>Peel Renewable Energy Pty Ltd EDL7</v>
      </c>
      <c r="D1612" s="162" t="str">
        <f t="shared" si="25"/>
        <v>FY2017/18_CCD23_Peel Renewable Energy Pty Ltd EDL7</v>
      </c>
      <c r="E1612" s="164">
        <f>IF(ISNUMBER(Table4_1[[#This Row],[Value]]),Table4_1[[#This Row],[Value]],IF(ISNUMBER(Table4_1[[#This Row],[$ Value]]),Table4_1[[#This Row],[$ Value]],Table4_1[[#This Row],[% Value]]))</f>
        <v>0</v>
      </c>
      <c r="G1612" s="238">
        <v>43281</v>
      </c>
      <c r="H1612">
        <v>4</v>
      </c>
      <c r="I1612" t="s">
        <v>188</v>
      </c>
      <c r="J1612" t="s">
        <v>930</v>
      </c>
      <c r="K1612" t="s">
        <v>37</v>
      </c>
      <c r="L1612"/>
      <c r="M1612" t="s">
        <v>275</v>
      </c>
      <c r="N1612" t="s">
        <v>276</v>
      </c>
      <c r="O1612" t="s">
        <v>191</v>
      </c>
      <c r="P1612"/>
      <c r="Q1612"/>
      <c r="R1612"/>
      <c r="S1612" t="s">
        <v>931</v>
      </c>
    </row>
    <row r="1613" spans="1:19" hidden="1" x14ac:dyDescent="0.2">
      <c r="A1613" s="162" t="str">
        <f>"FY"&amp;(YEAR(Table4_1[[#This Row],[Date]])-1)&amp;"/"&amp;(YEAR(Table4_1[[#This Row],[Date]])-2000)</f>
        <v>FY2018/19</v>
      </c>
      <c r="B1613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3" s="162" t="str">
        <f>Table4_1[[#This Row],[Licensee]]&amp;" "&amp;Table4_1[[#This Row],[Licence]]</f>
        <v>Peel Renewable Energy Pty Ltd EDL7</v>
      </c>
      <c r="D1613" s="162" t="str">
        <f t="shared" si="25"/>
        <v>FY2018/19_CCD23_Peel Renewable Energy Pty Ltd EDL7</v>
      </c>
      <c r="E1613" s="164">
        <f>IF(ISNUMBER(Table4_1[[#This Row],[Value]]),Table4_1[[#This Row],[Value]],IF(ISNUMBER(Table4_1[[#This Row],[$ Value]]),Table4_1[[#This Row],[$ Value]],Table4_1[[#This Row],[% Value]]))</f>
        <v>0</v>
      </c>
      <c r="G1613" s="238">
        <v>43646</v>
      </c>
      <c r="H1613">
        <v>4</v>
      </c>
      <c r="I1613" t="s">
        <v>188</v>
      </c>
      <c r="J1613" t="s">
        <v>930</v>
      </c>
      <c r="K1613" t="s">
        <v>37</v>
      </c>
      <c r="L1613"/>
      <c r="M1613" t="s">
        <v>275</v>
      </c>
      <c r="N1613" t="s">
        <v>276</v>
      </c>
      <c r="O1613" t="s">
        <v>191</v>
      </c>
      <c r="P1613"/>
      <c r="Q1613"/>
      <c r="R1613"/>
      <c r="S1613" t="s">
        <v>931</v>
      </c>
    </row>
    <row r="1614" spans="1:19" hidden="1" x14ac:dyDescent="0.2">
      <c r="A1614" s="162" t="str">
        <f>"FY"&amp;(YEAR(Table4_1[[#This Row],[Date]])-1)&amp;"/"&amp;(YEAR(Table4_1[[#This Row],[Date]])-2000)</f>
        <v>FY2019/20</v>
      </c>
      <c r="B1614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4" s="162" t="str">
        <f>Table4_1[[#This Row],[Licensee]]&amp;" "&amp;Table4_1[[#This Row],[Licence]]</f>
        <v>Peel Renewable Energy Pty Ltd EDL7</v>
      </c>
      <c r="D1614" s="162" t="str">
        <f t="shared" si="25"/>
        <v>FY2019/20_CCD23_Peel Renewable Energy Pty Ltd EDL7</v>
      </c>
      <c r="E1614" s="164">
        <f>IF(ISNUMBER(Table4_1[[#This Row],[Value]]),Table4_1[[#This Row],[Value]],IF(ISNUMBER(Table4_1[[#This Row],[$ Value]]),Table4_1[[#This Row],[$ Value]],Table4_1[[#This Row],[% Value]]))</f>
        <v>0</v>
      </c>
      <c r="G1614" s="238">
        <v>44012</v>
      </c>
      <c r="H1614">
        <v>4</v>
      </c>
      <c r="I1614" t="s">
        <v>188</v>
      </c>
      <c r="J1614" t="s">
        <v>930</v>
      </c>
      <c r="K1614" t="s">
        <v>37</v>
      </c>
      <c r="L1614"/>
      <c r="M1614" t="s">
        <v>275</v>
      </c>
      <c r="N1614" t="s">
        <v>276</v>
      </c>
      <c r="O1614" t="s">
        <v>191</v>
      </c>
      <c r="P1614"/>
      <c r="Q1614"/>
      <c r="R1614"/>
      <c r="S1614" t="s">
        <v>931</v>
      </c>
    </row>
    <row r="1615" spans="1:19" hidden="1" x14ac:dyDescent="0.2">
      <c r="A1615" s="162" t="str">
        <f>"FY"&amp;(YEAR(Table4_1[[#This Row],[Date]])-1)&amp;"/"&amp;(YEAR(Table4_1[[#This Row],[Date]])-2000)</f>
        <v>FY2020/21</v>
      </c>
      <c r="B1615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5" s="162" t="str">
        <f>Table4_1[[#This Row],[Licensee]]&amp;" "&amp;Table4_1[[#This Row],[Licence]]</f>
        <v>Peel Renewable Energy Pty Ltd EDL7</v>
      </c>
      <c r="D1615" s="162" t="str">
        <f t="shared" si="25"/>
        <v>FY2020/21_CCD23_Peel Renewable Energy Pty Ltd EDL7</v>
      </c>
      <c r="E1615" s="164">
        <f>IF(ISNUMBER(Table4_1[[#This Row],[Value]]),Table4_1[[#This Row],[Value]],IF(ISNUMBER(Table4_1[[#This Row],[$ Value]]),Table4_1[[#This Row],[$ Value]],Table4_1[[#This Row],[% Value]]))</f>
        <v>0</v>
      </c>
      <c r="G1615" s="238">
        <v>44377</v>
      </c>
      <c r="H1615">
        <v>4</v>
      </c>
      <c r="I1615" t="s">
        <v>188</v>
      </c>
      <c r="J1615" t="s">
        <v>930</v>
      </c>
      <c r="K1615" t="s">
        <v>37</v>
      </c>
      <c r="L1615"/>
      <c r="M1615" t="s">
        <v>275</v>
      </c>
      <c r="N1615" t="s">
        <v>276</v>
      </c>
      <c r="O1615" t="s">
        <v>191</v>
      </c>
      <c r="P1615">
        <v>0</v>
      </c>
      <c r="Q1615"/>
      <c r="R1615"/>
      <c r="S1615" t="s">
        <v>931</v>
      </c>
    </row>
    <row r="1616" spans="1:19" hidden="1" x14ac:dyDescent="0.2">
      <c r="A1616" s="162" t="str">
        <f>"FY"&amp;(YEAR(Table4_1[[#This Row],[Date]])-1)&amp;"/"&amp;(YEAR(Table4_1[[#This Row],[Date]])-2000)</f>
        <v>FY2021/22</v>
      </c>
      <c r="B1616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6" s="162" t="str">
        <f>Table4_1[[#This Row],[Licensee]]&amp;" "&amp;Table4_1[[#This Row],[Licence]]</f>
        <v>Peel Renewable Energy Pty Ltd EDL7</v>
      </c>
      <c r="D1616" s="162" t="str">
        <f t="shared" si="25"/>
        <v>FY2021/22_CCD23_Peel Renewable Energy Pty Ltd EDL7</v>
      </c>
      <c r="E1616" s="164">
        <f>IF(ISNUMBER(Table4_1[[#This Row],[Value]]),Table4_1[[#This Row],[Value]],IF(ISNUMBER(Table4_1[[#This Row],[$ Value]]),Table4_1[[#This Row],[$ Value]],Table4_1[[#This Row],[% Value]]))</f>
        <v>0</v>
      </c>
      <c r="G1616" s="238">
        <v>44742</v>
      </c>
      <c r="H1616">
        <v>4</v>
      </c>
      <c r="I1616" t="s">
        <v>188</v>
      </c>
      <c r="J1616" t="s">
        <v>930</v>
      </c>
      <c r="K1616" t="s">
        <v>37</v>
      </c>
      <c r="L1616"/>
      <c r="M1616" t="s">
        <v>275</v>
      </c>
      <c r="N1616" t="s">
        <v>276</v>
      </c>
      <c r="O1616" t="s">
        <v>191</v>
      </c>
      <c r="P1616">
        <v>0</v>
      </c>
      <c r="Q1616"/>
      <c r="R1616"/>
      <c r="S1616" t="s">
        <v>931</v>
      </c>
    </row>
    <row r="1617" spans="1:19" hidden="1" x14ac:dyDescent="0.2">
      <c r="A1617" s="162" t="str">
        <f>"FY"&amp;(YEAR(Table4_1[[#This Row],[Date]])-1)&amp;"/"&amp;(YEAR(Table4_1[[#This Row],[Date]])-2000)</f>
        <v>FY2022/23</v>
      </c>
      <c r="B1617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1617" s="162" t="str">
        <f>Table4_1[[#This Row],[Licensee]]&amp;" "&amp;Table4_1[[#This Row],[Licence]]</f>
        <v>Peel Renewable Energy Pty Ltd EDL7</v>
      </c>
      <c r="D1617" s="162" t="str">
        <f t="shared" si="25"/>
        <v>FY2022/23_CCD23_Peel Renewable Energy Pty Ltd EDL7</v>
      </c>
      <c r="E1617" s="164">
        <f>IF(ISNUMBER(Table4_1[[#This Row],[Value]]),Table4_1[[#This Row],[Value]],IF(ISNUMBER(Table4_1[[#This Row],[$ Value]]),Table4_1[[#This Row],[$ Value]],Table4_1[[#This Row],[% Value]]))</f>
        <v>0</v>
      </c>
      <c r="G1617" s="238">
        <v>45107</v>
      </c>
      <c r="H1617">
        <v>4</v>
      </c>
      <c r="I1617" t="s">
        <v>188</v>
      </c>
      <c r="J1617" t="s">
        <v>930</v>
      </c>
      <c r="K1617" t="s">
        <v>37</v>
      </c>
      <c r="L1617"/>
      <c r="M1617" t="s">
        <v>275</v>
      </c>
      <c r="N1617" t="s">
        <v>276</v>
      </c>
      <c r="O1617" t="s">
        <v>191</v>
      </c>
      <c r="P1617">
        <v>0</v>
      </c>
      <c r="Q1617"/>
      <c r="R1617"/>
      <c r="S1617" t="s">
        <v>931</v>
      </c>
    </row>
    <row r="1618" spans="1:19" hidden="1" x14ac:dyDescent="0.2">
      <c r="A1618" s="162" t="str">
        <f>"FY"&amp;(YEAR(Table4_1[[#This Row],[Date]])-1)&amp;"/"&amp;(YEAR(Table4_1[[#This Row],[Date]])-2000)</f>
        <v>FY2017/18</v>
      </c>
      <c r="B1618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18" s="162" t="str">
        <f>Table4_1[[#This Row],[Licensee]]&amp;" "&amp;Table4_1[[#This Row],[Licence]]</f>
        <v>Peel Renewable Energy Pty Ltd EDL7</v>
      </c>
      <c r="D1618" s="162" t="str">
        <f t="shared" si="25"/>
        <v>FY2017/18_CCD24_Peel Renewable Energy Pty Ltd EDL7</v>
      </c>
      <c r="E1618" s="164">
        <f>IF(ISNUMBER(Table4_1[[#This Row],[Value]]),Table4_1[[#This Row],[Value]],IF(ISNUMBER(Table4_1[[#This Row],[$ Value]]),Table4_1[[#This Row],[$ Value]],Table4_1[[#This Row],[% Value]]))</f>
        <v>0</v>
      </c>
      <c r="G1618" s="238">
        <v>43281</v>
      </c>
      <c r="H1618">
        <v>4</v>
      </c>
      <c r="I1618" t="s">
        <v>188</v>
      </c>
      <c r="J1618" t="s">
        <v>930</v>
      </c>
      <c r="K1618" t="s">
        <v>279</v>
      </c>
      <c r="L1618" t="s">
        <v>280</v>
      </c>
      <c r="M1618" t="s">
        <v>281</v>
      </c>
      <c r="N1618" t="s">
        <v>282</v>
      </c>
      <c r="O1618" t="s">
        <v>191</v>
      </c>
      <c r="P1618"/>
      <c r="Q1618"/>
      <c r="R1618"/>
      <c r="S1618" t="s">
        <v>931</v>
      </c>
    </row>
    <row r="1619" spans="1:19" hidden="1" x14ac:dyDescent="0.2">
      <c r="A1619" s="162" t="str">
        <f>"FY"&amp;(YEAR(Table4_1[[#This Row],[Date]])-1)&amp;"/"&amp;(YEAR(Table4_1[[#This Row],[Date]])-2000)</f>
        <v>FY2018/19</v>
      </c>
      <c r="B1619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19" s="162" t="str">
        <f>Table4_1[[#This Row],[Licensee]]&amp;" "&amp;Table4_1[[#This Row],[Licence]]</f>
        <v>Peel Renewable Energy Pty Ltd EDL7</v>
      </c>
      <c r="D1619" s="162" t="str">
        <f t="shared" si="25"/>
        <v>FY2018/19_CCD24_Peel Renewable Energy Pty Ltd EDL7</v>
      </c>
      <c r="E1619" s="164">
        <f>IF(ISNUMBER(Table4_1[[#This Row],[Value]]),Table4_1[[#This Row],[Value]],IF(ISNUMBER(Table4_1[[#This Row],[$ Value]]),Table4_1[[#This Row],[$ Value]],Table4_1[[#This Row],[% Value]]))</f>
        <v>0</v>
      </c>
      <c r="G1619" s="238">
        <v>43646</v>
      </c>
      <c r="H1619">
        <v>4</v>
      </c>
      <c r="I1619" t="s">
        <v>188</v>
      </c>
      <c r="J1619" t="s">
        <v>930</v>
      </c>
      <c r="K1619" t="s">
        <v>279</v>
      </c>
      <c r="L1619" t="s">
        <v>280</v>
      </c>
      <c r="M1619" t="s">
        <v>281</v>
      </c>
      <c r="N1619" t="s">
        <v>282</v>
      </c>
      <c r="O1619" t="s">
        <v>191</v>
      </c>
      <c r="P1619"/>
      <c r="Q1619"/>
      <c r="R1619"/>
      <c r="S1619" t="s">
        <v>931</v>
      </c>
    </row>
    <row r="1620" spans="1:19" hidden="1" x14ac:dyDescent="0.2">
      <c r="A1620" s="162" t="str">
        <f>"FY"&amp;(YEAR(Table4_1[[#This Row],[Date]])-1)&amp;"/"&amp;(YEAR(Table4_1[[#This Row],[Date]])-2000)</f>
        <v>FY2019/20</v>
      </c>
      <c r="B1620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20" s="162" t="str">
        <f>Table4_1[[#This Row],[Licensee]]&amp;" "&amp;Table4_1[[#This Row],[Licence]]</f>
        <v>Peel Renewable Energy Pty Ltd EDL7</v>
      </c>
      <c r="D1620" s="162" t="str">
        <f t="shared" si="25"/>
        <v>FY2019/20_CCD24_Peel Renewable Energy Pty Ltd EDL7</v>
      </c>
      <c r="E1620" s="164">
        <f>IF(ISNUMBER(Table4_1[[#This Row],[Value]]),Table4_1[[#This Row],[Value]],IF(ISNUMBER(Table4_1[[#This Row],[$ Value]]),Table4_1[[#This Row],[$ Value]],Table4_1[[#This Row],[% Value]]))</f>
        <v>0</v>
      </c>
      <c r="G1620" s="238">
        <v>44012</v>
      </c>
      <c r="H1620">
        <v>4</v>
      </c>
      <c r="I1620" t="s">
        <v>188</v>
      </c>
      <c r="J1620" t="s">
        <v>930</v>
      </c>
      <c r="K1620" t="s">
        <v>279</v>
      </c>
      <c r="L1620" t="s">
        <v>280</v>
      </c>
      <c r="M1620" t="s">
        <v>281</v>
      </c>
      <c r="N1620" t="s">
        <v>282</v>
      </c>
      <c r="O1620" t="s">
        <v>191</v>
      </c>
      <c r="P1620"/>
      <c r="Q1620"/>
      <c r="R1620"/>
      <c r="S1620" t="s">
        <v>931</v>
      </c>
    </row>
    <row r="1621" spans="1:19" hidden="1" x14ac:dyDescent="0.2">
      <c r="A1621" s="162" t="str">
        <f>"FY"&amp;(YEAR(Table4_1[[#This Row],[Date]])-1)&amp;"/"&amp;(YEAR(Table4_1[[#This Row],[Date]])-2000)</f>
        <v>FY2020/21</v>
      </c>
      <c r="B1621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21" s="162" t="str">
        <f>Table4_1[[#This Row],[Licensee]]&amp;" "&amp;Table4_1[[#This Row],[Licence]]</f>
        <v>Peel Renewable Energy Pty Ltd EDL7</v>
      </c>
      <c r="D1621" s="162" t="str">
        <f t="shared" si="25"/>
        <v>FY2020/21_CCD24_Peel Renewable Energy Pty Ltd EDL7</v>
      </c>
      <c r="E1621" s="164">
        <f>IF(ISNUMBER(Table4_1[[#This Row],[Value]]),Table4_1[[#This Row],[Value]],IF(ISNUMBER(Table4_1[[#This Row],[$ Value]]),Table4_1[[#This Row],[$ Value]],Table4_1[[#This Row],[% Value]]))</f>
        <v>7</v>
      </c>
      <c r="G1621" s="238">
        <v>44377</v>
      </c>
      <c r="H1621">
        <v>4</v>
      </c>
      <c r="I1621" t="s">
        <v>188</v>
      </c>
      <c r="J1621" t="s">
        <v>930</v>
      </c>
      <c r="K1621" t="s">
        <v>279</v>
      </c>
      <c r="L1621" t="s">
        <v>280</v>
      </c>
      <c r="M1621" t="s">
        <v>281</v>
      </c>
      <c r="N1621" t="s">
        <v>282</v>
      </c>
      <c r="O1621" t="s">
        <v>191</v>
      </c>
      <c r="P1621">
        <v>7</v>
      </c>
      <c r="Q1621"/>
      <c r="R1621"/>
      <c r="S1621" t="s">
        <v>931</v>
      </c>
    </row>
    <row r="1622" spans="1:19" hidden="1" x14ac:dyDescent="0.2">
      <c r="A1622" s="162" t="str">
        <f>"FY"&amp;(YEAR(Table4_1[[#This Row],[Date]])-1)&amp;"/"&amp;(YEAR(Table4_1[[#This Row],[Date]])-2000)</f>
        <v>FY2021/22</v>
      </c>
      <c r="B1622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22" s="162" t="str">
        <f>Table4_1[[#This Row],[Licensee]]&amp;" "&amp;Table4_1[[#This Row],[Licence]]</f>
        <v>Peel Renewable Energy Pty Ltd EDL7</v>
      </c>
      <c r="D1622" s="162" t="str">
        <f t="shared" si="25"/>
        <v>FY2021/22_CCD24_Peel Renewable Energy Pty Ltd EDL7</v>
      </c>
      <c r="E1622" s="164">
        <f>IF(ISNUMBER(Table4_1[[#This Row],[Value]]),Table4_1[[#This Row],[Value]],IF(ISNUMBER(Table4_1[[#This Row],[$ Value]]),Table4_1[[#This Row],[$ Value]],Table4_1[[#This Row],[% Value]]))</f>
        <v>0</v>
      </c>
      <c r="G1622" s="238">
        <v>44742</v>
      </c>
      <c r="H1622">
        <v>4</v>
      </c>
      <c r="I1622" t="s">
        <v>188</v>
      </c>
      <c r="J1622" t="s">
        <v>930</v>
      </c>
      <c r="K1622" t="s">
        <v>279</v>
      </c>
      <c r="L1622" t="s">
        <v>280</v>
      </c>
      <c r="M1622" t="s">
        <v>281</v>
      </c>
      <c r="N1622" t="s">
        <v>282</v>
      </c>
      <c r="O1622" t="s">
        <v>191</v>
      </c>
      <c r="P1622">
        <v>0</v>
      </c>
      <c r="Q1622"/>
      <c r="R1622"/>
      <c r="S1622" t="s">
        <v>931</v>
      </c>
    </row>
    <row r="1623" spans="1:19" hidden="1" x14ac:dyDescent="0.2">
      <c r="A1623" s="162" t="str">
        <f>"FY"&amp;(YEAR(Table4_1[[#This Row],[Date]])-1)&amp;"/"&amp;(YEAR(Table4_1[[#This Row],[Date]])-2000)</f>
        <v>FY2022/23</v>
      </c>
      <c r="B1623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1623" s="162" t="str">
        <f>Table4_1[[#This Row],[Licensee]]&amp;" "&amp;Table4_1[[#This Row],[Licence]]</f>
        <v>Peel Renewable Energy Pty Ltd EDL7</v>
      </c>
      <c r="D1623" s="162" t="str">
        <f t="shared" si="25"/>
        <v>FY2022/23_CCD24_Peel Renewable Energy Pty Ltd EDL7</v>
      </c>
      <c r="E1623" s="164">
        <f>IF(ISNUMBER(Table4_1[[#This Row],[Value]]),Table4_1[[#This Row],[Value]],IF(ISNUMBER(Table4_1[[#This Row],[$ Value]]),Table4_1[[#This Row],[$ Value]],Table4_1[[#This Row],[% Value]]))</f>
        <v>0</v>
      </c>
      <c r="G1623" s="238">
        <v>45107</v>
      </c>
      <c r="H1623">
        <v>4</v>
      </c>
      <c r="I1623" t="s">
        <v>188</v>
      </c>
      <c r="J1623" t="s">
        <v>930</v>
      </c>
      <c r="K1623" t="s">
        <v>279</v>
      </c>
      <c r="L1623" t="s">
        <v>280</v>
      </c>
      <c r="M1623" t="s">
        <v>281</v>
      </c>
      <c r="N1623" t="s">
        <v>282</v>
      </c>
      <c r="O1623" t="s">
        <v>191</v>
      </c>
      <c r="P1623">
        <v>0</v>
      </c>
      <c r="Q1623"/>
      <c r="R1623"/>
      <c r="S1623" t="s">
        <v>931</v>
      </c>
    </row>
    <row r="1624" spans="1:19" hidden="1" x14ac:dyDescent="0.2">
      <c r="A1624" s="162" t="str">
        <f>"FY"&amp;(YEAR(Table4_1[[#This Row],[Date]])-1)&amp;"/"&amp;(YEAR(Table4_1[[#This Row],[Date]])-2000)</f>
        <v>FY2017/18</v>
      </c>
      <c r="B1624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4" s="162" t="str">
        <f>Table4_1[[#This Row],[Licensee]]&amp;" "&amp;Table4_1[[#This Row],[Licence]]</f>
        <v>Peel Renewable Energy Pty Ltd EDL7</v>
      </c>
      <c r="D1624" s="162" t="str">
        <f t="shared" si="25"/>
        <v>FY2017/18_CCD25_Peel Renewable Energy Pty Ltd EDL7</v>
      </c>
      <c r="E1624" s="164">
        <f>IF(ISNUMBER(Table4_1[[#This Row],[Value]]),Table4_1[[#This Row],[Value]],IF(ISNUMBER(Table4_1[[#This Row],[$ Value]]),Table4_1[[#This Row],[$ Value]],Table4_1[[#This Row],[% Value]]))</f>
        <v>0</v>
      </c>
      <c r="G1624" s="238">
        <v>43281</v>
      </c>
      <c r="H1624">
        <v>4</v>
      </c>
      <c r="I1624" t="s">
        <v>188</v>
      </c>
      <c r="J1624" t="s">
        <v>930</v>
      </c>
      <c r="K1624" t="s">
        <v>279</v>
      </c>
      <c r="L1624" t="s">
        <v>280</v>
      </c>
      <c r="M1624" t="s">
        <v>295</v>
      </c>
      <c r="N1624" t="s">
        <v>296</v>
      </c>
      <c r="O1624" t="s">
        <v>191</v>
      </c>
      <c r="P1624"/>
      <c r="Q1624"/>
      <c r="R1624"/>
      <c r="S1624" t="s">
        <v>931</v>
      </c>
    </row>
    <row r="1625" spans="1:19" hidden="1" x14ac:dyDescent="0.2">
      <c r="A1625" s="162" t="str">
        <f>"FY"&amp;(YEAR(Table4_1[[#This Row],[Date]])-1)&amp;"/"&amp;(YEAR(Table4_1[[#This Row],[Date]])-2000)</f>
        <v>FY2018/19</v>
      </c>
      <c r="B1625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5" s="162" t="str">
        <f>Table4_1[[#This Row],[Licensee]]&amp;" "&amp;Table4_1[[#This Row],[Licence]]</f>
        <v>Peel Renewable Energy Pty Ltd EDL7</v>
      </c>
      <c r="D1625" s="162" t="str">
        <f t="shared" si="25"/>
        <v>FY2018/19_CCD25_Peel Renewable Energy Pty Ltd EDL7</v>
      </c>
      <c r="E1625" s="164">
        <f>IF(ISNUMBER(Table4_1[[#This Row],[Value]]),Table4_1[[#This Row],[Value]],IF(ISNUMBER(Table4_1[[#This Row],[$ Value]]),Table4_1[[#This Row],[$ Value]],Table4_1[[#This Row],[% Value]]))</f>
        <v>0</v>
      </c>
      <c r="G1625" s="238">
        <v>43646</v>
      </c>
      <c r="H1625">
        <v>4</v>
      </c>
      <c r="I1625" t="s">
        <v>188</v>
      </c>
      <c r="J1625" t="s">
        <v>930</v>
      </c>
      <c r="K1625" t="s">
        <v>279</v>
      </c>
      <c r="L1625" t="s">
        <v>280</v>
      </c>
      <c r="M1625" t="s">
        <v>295</v>
      </c>
      <c r="N1625" t="s">
        <v>296</v>
      </c>
      <c r="O1625" t="s">
        <v>191</v>
      </c>
      <c r="P1625"/>
      <c r="Q1625"/>
      <c r="R1625"/>
      <c r="S1625" t="s">
        <v>931</v>
      </c>
    </row>
    <row r="1626" spans="1:19" hidden="1" x14ac:dyDescent="0.2">
      <c r="A1626" s="162" t="str">
        <f>"FY"&amp;(YEAR(Table4_1[[#This Row],[Date]])-1)&amp;"/"&amp;(YEAR(Table4_1[[#This Row],[Date]])-2000)</f>
        <v>FY2019/20</v>
      </c>
      <c r="B1626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6" s="162" t="str">
        <f>Table4_1[[#This Row],[Licensee]]&amp;" "&amp;Table4_1[[#This Row],[Licence]]</f>
        <v>Peel Renewable Energy Pty Ltd EDL7</v>
      </c>
      <c r="D1626" s="162" t="str">
        <f t="shared" si="25"/>
        <v>FY2019/20_CCD25_Peel Renewable Energy Pty Ltd EDL7</v>
      </c>
      <c r="E1626" s="164">
        <f>IF(ISNUMBER(Table4_1[[#This Row],[Value]]),Table4_1[[#This Row],[Value]],IF(ISNUMBER(Table4_1[[#This Row],[$ Value]]),Table4_1[[#This Row],[$ Value]],Table4_1[[#This Row],[% Value]]))</f>
        <v>0</v>
      </c>
      <c r="G1626" s="238">
        <v>44012</v>
      </c>
      <c r="H1626">
        <v>4</v>
      </c>
      <c r="I1626" t="s">
        <v>188</v>
      </c>
      <c r="J1626" t="s">
        <v>930</v>
      </c>
      <c r="K1626" t="s">
        <v>279</v>
      </c>
      <c r="L1626" t="s">
        <v>280</v>
      </c>
      <c r="M1626" t="s">
        <v>295</v>
      </c>
      <c r="N1626" t="s">
        <v>296</v>
      </c>
      <c r="O1626" t="s">
        <v>191</v>
      </c>
      <c r="P1626"/>
      <c r="Q1626"/>
      <c r="R1626"/>
      <c r="S1626" t="s">
        <v>931</v>
      </c>
    </row>
    <row r="1627" spans="1:19" hidden="1" x14ac:dyDescent="0.2">
      <c r="A1627" s="162" t="str">
        <f>"FY"&amp;(YEAR(Table4_1[[#This Row],[Date]])-1)&amp;"/"&amp;(YEAR(Table4_1[[#This Row],[Date]])-2000)</f>
        <v>FY2020/21</v>
      </c>
      <c r="B1627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7" s="162" t="str">
        <f>Table4_1[[#This Row],[Licensee]]&amp;" "&amp;Table4_1[[#This Row],[Licence]]</f>
        <v>Peel Renewable Energy Pty Ltd EDL7</v>
      </c>
      <c r="D1627" s="162" t="str">
        <f t="shared" si="25"/>
        <v>FY2020/21_CCD25_Peel Renewable Energy Pty Ltd EDL7</v>
      </c>
      <c r="E1627" s="164">
        <f>IF(ISNUMBER(Table4_1[[#This Row],[Value]]),Table4_1[[#This Row],[Value]],IF(ISNUMBER(Table4_1[[#This Row],[$ Value]]),Table4_1[[#This Row],[$ Value]],Table4_1[[#This Row],[% Value]]))</f>
        <v>0</v>
      </c>
      <c r="G1627" s="238">
        <v>44377</v>
      </c>
      <c r="H1627">
        <v>4</v>
      </c>
      <c r="I1627" t="s">
        <v>188</v>
      </c>
      <c r="J1627" t="s">
        <v>930</v>
      </c>
      <c r="K1627" t="s">
        <v>279</v>
      </c>
      <c r="L1627" t="s">
        <v>280</v>
      </c>
      <c r="M1627" t="s">
        <v>295</v>
      </c>
      <c r="N1627" t="s">
        <v>296</v>
      </c>
      <c r="O1627" t="s">
        <v>191</v>
      </c>
      <c r="P1627"/>
      <c r="Q1627"/>
      <c r="R1627"/>
      <c r="S1627" t="s">
        <v>931</v>
      </c>
    </row>
    <row r="1628" spans="1:19" hidden="1" x14ac:dyDescent="0.2">
      <c r="A1628" s="162" t="str">
        <f>"FY"&amp;(YEAR(Table4_1[[#This Row],[Date]])-1)&amp;"/"&amp;(YEAR(Table4_1[[#This Row],[Date]])-2000)</f>
        <v>FY2021/22</v>
      </c>
      <c r="B1628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8" s="162" t="str">
        <f>Table4_1[[#This Row],[Licensee]]&amp;" "&amp;Table4_1[[#This Row],[Licence]]</f>
        <v>Peel Renewable Energy Pty Ltd EDL7</v>
      </c>
      <c r="D1628" s="162" t="str">
        <f t="shared" si="25"/>
        <v>FY2021/22_CCD25_Peel Renewable Energy Pty Ltd EDL7</v>
      </c>
      <c r="E1628" s="164">
        <f>IF(ISNUMBER(Table4_1[[#This Row],[Value]]),Table4_1[[#This Row],[Value]],IF(ISNUMBER(Table4_1[[#This Row],[$ Value]]),Table4_1[[#This Row],[$ Value]],Table4_1[[#This Row],[% Value]]))</f>
        <v>0</v>
      </c>
      <c r="G1628" s="238">
        <v>44742</v>
      </c>
      <c r="H1628">
        <v>4</v>
      </c>
      <c r="I1628" t="s">
        <v>188</v>
      </c>
      <c r="J1628" t="s">
        <v>930</v>
      </c>
      <c r="K1628" t="s">
        <v>279</v>
      </c>
      <c r="L1628" t="s">
        <v>280</v>
      </c>
      <c r="M1628" t="s">
        <v>295</v>
      </c>
      <c r="N1628" t="s">
        <v>296</v>
      </c>
      <c r="O1628" t="s">
        <v>191</v>
      </c>
      <c r="P1628"/>
      <c r="Q1628"/>
      <c r="R1628"/>
      <c r="S1628" t="s">
        <v>931</v>
      </c>
    </row>
    <row r="1629" spans="1:19" hidden="1" x14ac:dyDescent="0.2">
      <c r="A1629" s="162" t="str">
        <f>"FY"&amp;(YEAR(Table4_1[[#This Row],[Date]])-1)&amp;"/"&amp;(YEAR(Table4_1[[#This Row],[Date]])-2000)</f>
        <v>FY2022/23</v>
      </c>
      <c r="B1629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1629" s="162" t="str">
        <f>Table4_1[[#This Row],[Licensee]]&amp;" "&amp;Table4_1[[#This Row],[Licence]]</f>
        <v>Peel Renewable Energy Pty Ltd EDL7</v>
      </c>
      <c r="D1629" s="162" t="str">
        <f t="shared" si="25"/>
        <v>FY2022/23_CCD25_Peel Renewable Energy Pty Ltd EDL7</v>
      </c>
      <c r="E1629" s="164">
        <f>IF(ISNUMBER(Table4_1[[#This Row],[Value]]),Table4_1[[#This Row],[Value]],IF(ISNUMBER(Table4_1[[#This Row],[$ Value]]),Table4_1[[#This Row],[$ Value]],Table4_1[[#This Row],[% Value]]))</f>
        <v>0</v>
      </c>
      <c r="G1629" s="238">
        <v>45107</v>
      </c>
      <c r="H1629">
        <v>4</v>
      </c>
      <c r="I1629" t="s">
        <v>188</v>
      </c>
      <c r="J1629" t="s">
        <v>930</v>
      </c>
      <c r="K1629" t="s">
        <v>279</v>
      </c>
      <c r="L1629" t="s">
        <v>280</v>
      </c>
      <c r="M1629" t="s">
        <v>295</v>
      </c>
      <c r="N1629" t="s">
        <v>296</v>
      </c>
      <c r="O1629" t="s">
        <v>191</v>
      </c>
      <c r="P1629"/>
      <c r="Q1629"/>
      <c r="R1629"/>
      <c r="S1629" t="s">
        <v>931</v>
      </c>
    </row>
    <row r="1630" spans="1:19" hidden="1" x14ac:dyDescent="0.2">
      <c r="A1630" s="162" t="str">
        <f>"FY"&amp;(YEAR(Table4_1[[#This Row],[Date]])-1)&amp;"/"&amp;(YEAR(Table4_1[[#This Row],[Date]])-2000)</f>
        <v>FY2017/18</v>
      </c>
      <c r="B1630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0" s="162" t="str">
        <f>Table4_1[[#This Row],[Licensee]]&amp;" "&amp;Table4_1[[#This Row],[Licence]]</f>
        <v>Peel Renewable Energy Pty Ltd EDL7</v>
      </c>
      <c r="D1630" s="162" t="str">
        <f t="shared" si="25"/>
        <v>FY2017/18_CCD26_Peel Renewable Energy Pty Ltd EDL7</v>
      </c>
      <c r="E1630" s="164">
        <f>IF(ISNUMBER(Table4_1[[#This Row],[Value]]),Table4_1[[#This Row],[Value]],IF(ISNUMBER(Table4_1[[#This Row],[$ Value]]),Table4_1[[#This Row],[$ Value]],Table4_1[[#This Row],[% Value]]))</f>
        <v>0</v>
      </c>
      <c r="G1630" s="238">
        <v>43281</v>
      </c>
      <c r="H1630">
        <v>4</v>
      </c>
      <c r="I1630" t="s">
        <v>188</v>
      </c>
      <c r="J1630" t="s">
        <v>930</v>
      </c>
      <c r="K1630" t="s">
        <v>279</v>
      </c>
      <c r="L1630" t="s">
        <v>297</v>
      </c>
      <c r="M1630" t="s">
        <v>281</v>
      </c>
      <c r="N1630" t="s">
        <v>298</v>
      </c>
      <c r="O1630" t="s">
        <v>191</v>
      </c>
      <c r="P1630"/>
      <c r="Q1630"/>
      <c r="R1630"/>
      <c r="S1630" t="s">
        <v>931</v>
      </c>
    </row>
    <row r="1631" spans="1:19" hidden="1" x14ac:dyDescent="0.2">
      <c r="A1631" s="162" t="str">
        <f>"FY"&amp;(YEAR(Table4_1[[#This Row],[Date]])-1)&amp;"/"&amp;(YEAR(Table4_1[[#This Row],[Date]])-2000)</f>
        <v>FY2018/19</v>
      </c>
      <c r="B1631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1" s="162" t="str">
        <f>Table4_1[[#This Row],[Licensee]]&amp;" "&amp;Table4_1[[#This Row],[Licence]]</f>
        <v>Peel Renewable Energy Pty Ltd EDL7</v>
      </c>
      <c r="D1631" s="162" t="str">
        <f t="shared" si="25"/>
        <v>FY2018/19_CCD26_Peel Renewable Energy Pty Ltd EDL7</v>
      </c>
      <c r="E1631" s="164">
        <f>IF(ISNUMBER(Table4_1[[#This Row],[Value]]),Table4_1[[#This Row],[Value]],IF(ISNUMBER(Table4_1[[#This Row],[$ Value]]),Table4_1[[#This Row],[$ Value]],Table4_1[[#This Row],[% Value]]))</f>
        <v>0</v>
      </c>
      <c r="G1631" s="238">
        <v>43646</v>
      </c>
      <c r="H1631">
        <v>4</v>
      </c>
      <c r="I1631" t="s">
        <v>188</v>
      </c>
      <c r="J1631" t="s">
        <v>930</v>
      </c>
      <c r="K1631" t="s">
        <v>279</v>
      </c>
      <c r="L1631" t="s">
        <v>297</v>
      </c>
      <c r="M1631" t="s">
        <v>281</v>
      </c>
      <c r="N1631" t="s">
        <v>298</v>
      </c>
      <c r="O1631" t="s">
        <v>191</v>
      </c>
      <c r="P1631"/>
      <c r="Q1631"/>
      <c r="R1631"/>
      <c r="S1631" t="s">
        <v>931</v>
      </c>
    </row>
    <row r="1632" spans="1:19" hidden="1" x14ac:dyDescent="0.2">
      <c r="A1632" s="162" t="str">
        <f>"FY"&amp;(YEAR(Table4_1[[#This Row],[Date]])-1)&amp;"/"&amp;(YEAR(Table4_1[[#This Row],[Date]])-2000)</f>
        <v>FY2019/20</v>
      </c>
      <c r="B1632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2" s="162" t="str">
        <f>Table4_1[[#This Row],[Licensee]]&amp;" "&amp;Table4_1[[#This Row],[Licence]]</f>
        <v>Peel Renewable Energy Pty Ltd EDL7</v>
      </c>
      <c r="D1632" s="162" t="str">
        <f t="shared" si="25"/>
        <v>FY2019/20_CCD26_Peel Renewable Energy Pty Ltd EDL7</v>
      </c>
      <c r="E1632" s="164">
        <f>IF(ISNUMBER(Table4_1[[#This Row],[Value]]),Table4_1[[#This Row],[Value]],IF(ISNUMBER(Table4_1[[#This Row],[$ Value]]),Table4_1[[#This Row],[$ Value]],Table4_1[[#This Row],[% Value]]))</f>
        <v>0</v>
      </c>
      <c r="G1632" s="238">
        <v>44012</v>
      </c>
      <c r="H1632">
        <v>4</v>
      </c>
      <c r="I1632" t="s">
        <v>188</v>
      </c>
      <c r="J1632" t="s">
        <v>930</v>
      </c>
      <c r="K1632" t="s">
        <v>279</v>
      </c>
      <c r="L1632" t="s">
        <v>297</v>
      </c>
      <c r="M1632" t="s">
        <v>281</v>
      </c>
      <c r="N1632" t="s">
        <v>298</v>
      </c>
      <c r="O1632" t="s">
        <v>191</v>
      </c>
      <c r="P1632"/>
      <c r="Q1632"/>
      <c r="R1632"/>
      <c r="S1632" t="s">
        <v>931</v>
      </c>
    </row>
    <row r="1633" spans="1:19" hidden="1" x14ac:dyDescent="0.2">
      <c r="A1633" s="162" t="str">
        <f>"FY"&amp;(YEAR(Table4_1[[#This Row],[Date]])-1)&amp;"/"&amp;(YEAR(Table4_1[[#This Row],[Date]])-2000)</f>
        <v>FY2020/21</v>
      </c>
      <c r="B1633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3" s="162" t="str">
        <f>Table4_1[[#This Row],[Licensee]]&amp;" "&amp;Table4_1[[#This Row],[Licence]]</f>
        <v>Peel Renewable Energy Pty Ltd EDL7</v>
      </c>
      <c r="D1633" s="162" t="str">
        <f t="shared" si="25"/>
        <v>FY2020/21_CCD26_Peel Renewable Energy Pty Ltd EDL7</v>
      </c>
      <c r="E1633" s="164">
        <f>IF(ISNUMBER(Table4_1[[#This Row],[Value]]),Table4_1[[#This Row],[Value]],IF(ISNUMBER(Table4_1[[#This Row],[$ Value]]),Table4_1[[#This Row],[$ Value]],Table4_1[[#This Row],[% Value]]))</f>
        <v>1</v>
      </c>
      <c r="G1633" s="238">
        <v>44377</v>
      </c>
      <c r="H1633">
        <v>4</v>
      </c>
      <c r="I1633" t="s">
        <v>188</v>
      </c>
      <c r="J1633" t="s">
        <v>930</v>
      </c>
      <c r="K1633" t="s">
        <v>279</v>
      </c>
      <c r="L1633" t="s">
        <v>297</v>
      </c>
      <c r="M1633" t="s">
        <v>281</v>
      </c>
      <c r="N1633" t="s">
        <v>298</v>
      </c>
      <c r="O1633" t="s">
        <v>191</v>
      </c>
      <c r="P1633">
        <v>1</v>
      </c>
      <c r="Q1633"/>
      <c r="R1633"/>
      <c r="S1633" t="s">
        <v>931</v>
      </c>
    </row>
    <row r="1634" spans="1:19" hidden="1" x14ac:dyDescent="0.2">
      <c r="A1634" s="162" t="str">
        <f>"FY"&amp;(YEAR(Table4_1[[#This Row],[Date]])-1)&amp;"/"&amp;(YEAR(Table4_1[[#This Row],[Date]])-2000)</f>
        <v>FY2021/22</v>
      </c>
      <c r="B1634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4" s="162" t="str">
        <f>Table4_1[[#This Row],[Licensee]]&amp;" "&amp;Table4_1[[#This Row],[Licence]]</f>
        <v>Peel Renewable Energy Pty Ltd EDL7</v>
      </c>
      <c r="D1634" s="162" t="str">
        <f t="shared" si="25"/>
        <v>FY2021/22_CCD26_Peel Renewable Energy Pty Ltd EDL7</v>
      </c>
      <c r="E1634" s="164">
        <f>IF(ISNUMBER(Table4_1[[#This Row],[Value]]),Table4_1[[#This Row],[Value]],IF(ISNUMBER(Table4_1[[#This Row],[$ Value]]),Table4_1[[#This Row],[$ Value]],Table4_1[[#This Row],[% Value]]))</f>
        <v>0</v>
      </c>
      <c r="G1634" s="238">
        <v>44742</v>
      </c>
      <c r="H1634">
        <v>4</v>
      </c>
      <c r="I1634" t="s">
        <v>188</v>
      </c>
      <c r="J1634" t="s">
        <v>930</v>
      </c>
      <c r="K1634" t="s">
        <v>279</v>
      </c>
      <c r="L1634" t="s">
        <v>297</v>
      </c>
      <c r="M1634" t="s">
        <v>281</v>
      </c>
      <c r="N1634" t="s">
        <v>298</v>
      </c>
      <c r="O1634" t="s">
        <v>191</v>
      </c>
      <c r="P1634">
        <v>0</v>
      </c>
      <c r="Q1634"/>
      <c r="R1634"/>
      <c r="S1634" t="s">
        <v>931</v>
      </c>
    </row>
    <row r="1635" spans="1:19" hidden="1" x14ac:dyDescent="0.2">
      <c r="A1635" s="162" t="str">
        <f>"FY"&amp;(YEAR(Table4_1[[#This Row],[Date]])-1)&amp;"/"&amp;(YEAR(Table4_1[[#This Row],[Date]])-2000)</f>
        <v>FY2022/23</v>
      </c>
      <c r="B1635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1635" s="162" t="str">
        <f>Table4_1[[#This Row],[Licensee]]&amp;" "&amp;Table4_1[[#This Row],[Licence]]</f>
        <v>Peel Renewable Energy Pty Ltd EDL7</v>
      </c>
      <c r="D1635" s="162" t="str">
        <f t="shared" si="25"/>
        <v>FY2022/23_CCD26_Peel Renewable Energy Pty Ltd EDL7</v>
      </c>
      <c r="E1635" s="164">
        <f>IF(ISNUMBER(Table4_1[[#This Row],[Value]]),Table4_1[[#This Row],[Value]],IF(ISNUMBER(Table4_1[[#This Row],[$ Value]]),Table4_1[[#This Row],[$ Value]],Table4_1[[#This Row],[% Value]]))</f>
        <v>0</v>
      </c>
      <c r="G1635" s="238">
        <v>45107</v>
      </c>
      <c r="H1635">
        <v>4</v>
      </c>
      <c r="I1635" t="s">
        <v>188</v>
      </c>
      <c r="J1635" t="s">
        <v>930</v>
      </c>
      <c r="K1635" t="s">
        <v>279</v>
      </c>
      <c r="L1635" t="s">
        <v>297</v>
      </c>
      <c r="M1635" t="s">
        <v>281</v>
      </c>
      <c r="N1635" t="s">
        <v>298</v>
      </c>
      <c r="O1635" t="s">
        <v>191</v>
      </c>
      <c r="P1635">
        <v>0</v>
      </c>
      <c r="Q1635"/>
      <c r="R1635"/>
      <c r="S1635" t="s">
        <v>931</v>
      </c>
    </row>
    <row r="1636" spans="1:19" hidden="1" x14ac:dyDescent="0.2">
      <c r="A1636" s="162" t="str">
        <f>"FY"&amp;(YEAR(Table4_1[[#This Row],[Date]])-1)&amp;"/"&amp;(YEAR(Table4_1[[#This Row],[Date]])-2000)</f>
        <v>FY2017/18</v>
      </c>
      <c r="B1636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36" s="162" t="str">
        <f>Table4_1[[#This Row],[Licensee]]&amp;" "&amp;Table4_1[[#This Row],[Licence]]</f>
        <v>Peel Renewable Energy Pty Ltd EDL7</v>
      </c>
      <c r="D1636" s="162" t="str">
        <f t="shared" si="25"/>
        <v>FY2017/18_CCD27_Peel Renewable Energy Pty Ltd EDL7</v>
      </c>
      <c r="E1636" s="164">
        <f>IF(ISNUMBER(Table4_1[[#This Row],[Value]]),Table4_1[[#This Row],[Value]],IF(ISNUMBER(Table4_1[[#This Row],[$ Value]]),Table4_1[[#This Row],[$ Value]],Table4_1[[#This Row],[% Value]]))</f>
        <v>0</v>
      </c>
      <c r="G1636" s="238">
        <v>43281</v>
      </c>
      <c r="H1636">
        <v>4</v>
      </c>
      <c r="I1636" t="s">
        <v>188</v>
      </c>
      <c r="J1636" t="s">
        <v>930</v>
      </c>
      <c r="K1636" t="s">
        <v>279</v>
      </c>
      <c r="L1636" t="s">
        <v>297</v>
      </c>
      <c r="M1636" t="s">
        <v>281</v>
      </c>
      <c r="N1636" t="s">
        <v>308</v>
      </c>
      <c r="O1636" t="s">
        <v>190</v>
      </c>
      <c r="P1636"/>
      <c r="Q1636">
        <v>0</v>
      </c>
      <c r="R1636"/>
      <c r="S1636" t="s">
        <v>931</v>
      </c>
    </row>
    <row r="1637" spans="1:19" hidden="1" x14ac:dyDescent="0.2">
      <c r="A1637" s="162" t="str">
        <f>"FY"&amp;(YEAR(Table4_1[[#This Row],[Date]])-1)&amp;"/"&amp;(YEAR(Table4_1[[#This Row],[Date]])-2000)</f>
        <v>FY2018/19</v>
      </c>
      <c r="B1637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37" s="162" t="str">
        <f>Table4_1[[#This Row],[Licensee]]&amp;" "&amp;Table4_1[[#This Row],[Licence]]</f>
        <v>Peel Renewable Energy Pty Ltd EDL7</v>
      </c>
      <c r="D1637" s="162" t="str">
        <f t="shared" si="25"/>
        <v>FY2018/19_CCD27_Peel Renewable Energy Pty Ltd EDL7</v>
      </c>
      <c r="E1637" s="164">
        <f>IF(ISNUMBER(Table4_1[[#This Row],[Value]]),Table4_1[[#This Row],[Value]],IF(ISNUMBER(Table4_1[[#This Row],[$ Value]]),Table4_1[[#This Row],[$ Value]],Table4_1[[#This Row],[% Value]]))</f>
        <v>0</v>
      </c>
      <c r="G1637" s="238">
        <v>43646</v>
      </c>
      <c r="H1637">
        <v>4</v>
      </c>
      <c r="I1637" t="s">
        <v>188</v>
      </c>
      <c r="J1637" t="s">
        <v>930</v>
      </c>
      <c r="K1637" t="s">
        <v>279</v>
      </c>
      <c r="L1637" t="s">
        <v>297</v>
      </c>
      <c r="M1637" t="s">
        <v>281</v>
      </c>
      <c r="N1637" t="s">
        <v>308</v>
      </c>
      <c r="O1637" t="s">
        <v>190</v>
      </c>
      <c r="P1637"/>
      <c r="Q1637">
        <v>0</v>
      </c>
      <c r="R1637"/>
      <c r="S1637" t="s">
        <v>931</v>
      </c>
    </row>
    <row r="1638" spans="1:19" hidden="1" x14ac:dyDescent="0.2">
      <c r="A1638" s="162" t="str">
        <f>"FY"&amp;(YEAR(Table4_1[[#This Row],[Date]])-1)&amp;"/"&amp;(YEAR(Table4_1[[#This Row],[Date]])-2000)</f>
        <v>FY2019/20</v>
      </c>
      <c r="B1638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38" s="162" t="str">
        <f>Table4_1[[#This Row],[Licensee]]&amp;" "&amp;Table4_1[[#This Row],[Licence]]</f>
        <v>Peel Renewable Energy Pty Ltd EDL7</v>
      </c>
      <c r="D1638" s="162" t="str">
        <f t="shared" si="25"/>
        <v>FY2019/20_CCD27_Peel Renewable Energy Pty Ltd EDL7</v>
      </c>
      <c r="E1638" s="164">
        <f>IF(ISNUMBER(Table4_1[[#This Row],[Value]]),Table4_1[[#This Row],[Value]],IF(ISNUMBER(Table4_1[[#This Row],[$ Value]]),Table4_1[[#This Row],[$ Value]],Table4_1[[#This Row],[% Value]]))</f>
        <v>0</v>
      </c>
      <c r="G1638" s="238">
        <v>44012</v>
      </c>
      <c r="H1638">
        <v>4</v>
      </c>
      <c r="I1638" t="s">
        <v>188</v>
      </c>
      <c r="J1638" t="s">
        <v>930</v>
      </c>
      <c r="K1638" t="s">
        <v>279</v>
      </c>
      <c r="L1638" t="s">
        <v>297</v>
      </c>
      <c r="M1638" t="s">
        <v>281</v>
      </c>
      <c r="N1638" t="s">
        <v>308</v>
      </c>
      <c r="O1638" t="s">
        <v>190</v>
      </c>
      <c r="P1638"/>
      <c r="Q1638">
        <v>0</v>
      </c>
      <c r="R1638"/>
      <c r="S1638" t="s">
        <v>931</v>
      </c>
    </row>
    <row r="1639" spans="1:19" hidden="1" x14ac:dyDescent="0.2">
      <c r="A1639" s="162" t="str">
        <f>"FY"&amp;(YEAR(Table4_1[[#This Row],[Date]])-1)&amp;"/"&amp;(YEAR(Table4_1[[#This Row],[Date]])-2000)</f>
        <v>FY2020/21</v>
      </c>
      <c r="B1639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39" s="162" t="str">
        <f>Table4_1[[#This Row],[Licensee]]&amp;" "&amp;Table4_1[[#This Row],[Licence]]</f>
        <v>Peel Renewable Energy Pty Ltd EDL7</v>
      </c>
      <c r="D1639" s="162" t="str">
        <f t="shared" si="25"/>
        <v>FY2020/21_CCD27_Peel Renewable Energy Pty Ltd EDL7</v>
      </c>
      <c r="E1639" s="164">
        <f>IF(ISNUMBER(Table4_1[[#This Row],[Value]]),Table4_1[[#This Row],[Value]],IF(ISNUMBER(Table4_1[[#This Row],[$ Value]]),Table4_1[[#This Row],[$ Value]],Table4_1[[#This Row],[% Value]]))</f>
        <v>9.0999999999999998E-2</v>
      </c>
      <c r="G1639" s="238">
        <v>44377</v>
      </c>
      <c r="H1639">
        <v>4</v>
      </c>
      <c r="I1639" t="s">
        <v>188</v>
      </c>
      <c r="J1639" t="s">
        <v>930</v>
      </c>
      <c r="K1639" t="s">
        <v>279</v>
      </c>
      <c r="L1639" t="s">
        <v>297</v>
      </c>
      <c r="M1639" t="s">
        <v>281</v>
      </c>
      <c r="N1639" t="s">
        <v>308</v>
      </c>
      <c r="O1639" t="s">
        <v>190</v>
      </c>
      <c r="P1639"/>
      <c r="Q1639">
        <v>9.0999999999999998E-2</v>
      </c>
      <c r="R1639"/>
      <c r="S1639" t="s">
        <v>931</v>
      </c>
    </row>
    <row r="1640" spans="1:19" hidden="1" x14ac:dyDescent="0.2">
      <c r="A1640" s="162" t="str">
        <f>"FY"&amp;(YEAR(Table4_1[[#This Row],[Date]])-1)&amp;"/"&amp;(YEAR(Table4_1[[#This Row],[Date]])-2000)</f>
        <v>FY2021/22</v>
      </c>
      <c r="B1640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40" s="162" t="str">
        <f>Table4_1[[#This Row],[Licensee]]&amp;" "&amp;Table4_1[[#This Row],[Licence]]</f>
        <v>Peel Renewable Energy Pty Ltd EDL7</v>
      </c>
      <c r="D1640" s="162" t="str">
        <f t="shared" si="25"/>
        <v>FY2021/22_CCD27_Peel Renewable Energy Pty Ltd EDL7</v>
      </c>
      <c r="E1640" s="164">
        <f>IF(ISNUMBER(Table4_1[[#This Row],[Value]]),Table4_1[[#This Row],[Value]],IF(ISNUMBER(Table4_1[[#This Row],[$ Value]]),Table4_1[[#This Row],[$ Value]],Table4_1[[#This Row],[% Value]]))</f>
        <v>0</v>
      </c>
      <c r="G1640" s="238">
        <v>44742</v>
      </c>
      <c r="H1640">
        <v>4</v>
      </c>
      <c r="I1640" t="s">
        <v>188</v>
      </c>
      <c r="J1640" t="s">
        <v>930</v>
      </c>
      <c r="K1640" t="s">
        <v>279</v>
      </c>
      <c r="L1640" t="s">
        <v>297</v>
      </c>
      <c r="M1640" t="s">
        <v>281</v>
      </c>
      <c r="N1640" t="s">
        <v>308</v>
      </c>
      <c r="O1640" t="s">
        <v>190</v>
      </c>
      <c r="P1640"/>
      <c r="Q1640">
        <v>0</v>
      </c>
      <c r="R1640"/>
      <c r="S1640" t="s">
        <v>931</v>
      </c>
    </row>
    <row r="1641" spans="1:19" hidden="1" x14ac:dyDescent="0.2">
      <c r="A1641" s="162" t="str">
        <f>"FY"&amp;(YEAR(Table4_1[[#This Row],[Date]])-1)&amp;"/"&amp;(YEAR(Table4_1[[#This Row],[Date]])-2000)</f>
        <v>FY2022/23</v>
      </c>
      <c r="B1641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1641" s="162" t="str">
        <f>Table4_1[[#This Row],[Licensee]]&amp;" "&amp;Table4_1[[#This Row],[Licence]]</f>
        <v>Peel Renewable Energy Pty Ltd EDL7</v>
      </c>
      <c r="D1641" s="162" t="str">
        <f t="shared" si="25"/>
        <v>FY2022/23_CCD27_Peel Renewable Energy Pty Ltd EDL7</v>
      </c>
      <c r="E1641" s="164">
        <f>IF(ISNUMBER(Table4_1[[#This Row],[Value]]),Table4_1[[#This Row],[Value]],IF(ISNUMBER(Table4_1[[#This Row],[$ Value]]),Table4_1[[#This Row],[$ Value]],Table4_1[[#This Row],[% Value]]))</f>
        <v>0</v>
      </c>
      <c r="G1641" s="238">
        <v>45107</v>
      </c>
      <c r="H1641">
        <v>4</v>
      </c>
      <c r="I1641" t="s">
        <v>188</v>
      </c>
      <c r="J1641" t="s">
        <v>930</v>
      </c>
      <c r="K1641" t="s">
        <v>279</v>
      </c>
      <c r="L1641" t="s">
        <v>297</v>
      </c>
      <c r="M1641" t="s">
        <v>281</v>
      </c>
      <c r="N1641" t="s">
        <v>308</v>
      </c>
      <c r="O1641" t="s">
        <v>190</v>
      </c>
      <c r="P1641"/>
      <c r="Q1641">
        <v>0</v>
      </c>
      <c r="R1641"/>
      <c r="S1641" t="s">
        <v>931</v>
      </c>
    </row>
    <row r="1642" spans="1:19" hidden="1" x14ac:dyDescent="0.2">
      <c r="A1642" s="162" t="str">
        <f>"FY"&amp;(YEAR(Table4_1[[#This Row],[Date]])-1)&amp;"/"&amp;(YEAR(Table4_1[[#This Row],[Date]])-2000)</f>
        <v>FY2017/18</v>
      </c>
      <c r="B1642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2" s="162" t="str">
        <f>Table4_1[[#This Row],[Licensee]]&amp;" "&amp;Table4_1[[#This Row],[Licence]]</f>
        <v>Peel Renewable Energy Pty Ltd EDL7</v>
      </c>
      <c r="D1642" s="162" t="str">
        <f t="shared" si="25"/>
        <v>FY2017/18_CCD28_Peel Renewable Energy Pty Ltd EDL7</v>
      </c>
      <c r="E1642" s="164">
        <f>IF(ISNUMBER(Table4_1[[#This Row],[Value]]),Table4_1[[#This Row],[Value]],IF(ISNUMBER(Table4_1[[#This Row],[$ Value]]),Table4_1[[#This Row],[$ Value]],Table4_1[[#This Row],[% Value]]))</f>
        <v>0</v>
      </c>
      <c r="G1642" s="238">
        <v>43281</v>
      </c>
      <c r="H1642">
        <v>4</v>
      </c>
      <c r="I1642" t="s">
        <v>188</v>
      </c>
      <c r="J1642" t="s">
        <v>930</v>
      </c>
      <c r="K1642" t="s">
        <v>279</v>
      </c>
      <c r="L1642" t="s">
        <v>309</v>
      </c>
      <c r="M1642" t="s">
        <v>295</v>
      </c>
      <c r="N1642" t="s">
        <v>310</v>
      </c>
      <c r="O1642" t="s">
        <v>191</v>
      </c>
      <c r="P1642"/>
      <c r="Q1642"/>
      <c r="R1642"/>
      <c r="S1642" t="s">
        <v>931</v>
      </c>
    </row>
    <row r="1643" spans="1:19" hidden="1" x14ac:dyDescent="0.2">
      <c r="A1643" s="162" t="str">
        <f>"FY"&amp;(YEAR(Table4_1[[#This Row],[Date]])-1)&amp;"/"&amp;(YEAR(Table4_1[[#This Row],[Date]])-2000)</f>
        <v>FY2018/19</v>
      </c>
      <c r="B1643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3" s="162" t="str">
        <f>Table4_1[[#This Row],[Licensee]]&amp;" "&amp;Table4_1[[#This Row],[Licence]]</f>
        <v>Peel Renewable Energy Pty Ltd EDL7</v>
      </c>
      <c r="D1643" s="162" t="str">
        <f t="shared" si="25"/>
        <v>FY2018/19_CCD28_Peel Renewable Energy Pty Ltd EDL7</v>
      </c>
      <c r="E1643" s="164">
        <f>IF(ISNUMBER(Table4_1[[#This Row],[Value]]),Table4_1[[#This Row],[Value]],IF(ISNUMBER(Table4_1[[#This Row],[$ Value]]),Table4_1[[#This Row],[$ Value]],Table4_1[[#This Row],[% Value]]))</f>
        <v>0</v>
      </c>
      <c r="G1643" s="238">
        <v>43646</v>
      </c>
      <c r="H1643">
        <v>4</v>
      </c>
      <c r="I1643" t="s">
        <v>188</v>
      </c>
      <c r="J1643" t="s">
        <v>930</v>
      </c>
      <c r="K1643" t="s">
        <v>279</v>
      </c>
      <c r="L1643" t="s">
        <v>309</v>
      </c>
      <c r="M1643" t="s">
        <v>295</v>
      </c>
      <c r="N1643" t="s">
        <v>310</v>
      </c>
      <c r="O1643" t="s">
        <v>191</v>
      </c>
      <c r="P1643"/>
      <c r="Q1643"/>
      <c r="R1643"/>
      <c r="S1643" t="s">
        <v>931</v>
      </c>
    </row>
    <row r="1644" spans="1:19" hidden="1" x14ac:dyDescent="0.2">
      <c r="A1644" s="162" t="str">
        <f>"FY"&amp;(YEAR(Table4_1[[#This Row],[Date]])-1)&amp;"/"&amp;(YEAR(Table4_1[[#This Row],[Date]])-2000)</f>
        <v>FY2019/20</v>
      </c>
      <c r="B1644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4" s="162" t="str">
        <f>Table4_1[[#This Row],[Licensee]]&amp;" "&amp;Table4_1[[#This Row],[Licence]]</f>
        <v>Peel Renewable Energy Pty Ltd EDL7</v>
      </c>
      <c r="D1644" s="162" t="str">
        <f t="shared" si="25"/>
        <v>FY2019/20_CCD28_Peel Renewable Energy Pty Ltd EDL7</v>
      </c>
      <c r="E1644" s="164">
        <f>IF(ISNUMBER(Table4_1[[#This Row],[Value]]),Table4_1[[#This Row],[Value]],IF(ISNUMBER(Table4_1[[#This Row],[$ Value]]),Table4_1[[#This Row],[$ Value]],Table4_1[[#This Row],[% Value]]))</f>
        <v>0</v>
      </c>
      <c r="G1644" s="238">
        <v>44012</v>
      </c>
      <c r="H1644">
        <v>4</v>
      </c>
      <c r="I1644" t="s">
        <v>188</v>
      </c>
      <c r="J1644" t="s">
        <v>930</v>
      </c>
      <c r="K1644" t="s">
        <v>279</v>
      </c>
      <c r="L1644" t="s">
        <v>309</v>
      </c>
      <c r="M1644" t="s">
        <v>295</v>
      </c>
      <c r="N1644" t="s">
        <v>310</v>
      </c>
      <c r="O1644" t="s">
        <v>191</v>
      </c>
      <c r="P1644"/>
      <c r="Q1644"/>
      <c r="R1644"/>
      <c r="S1644" t="s">
        <v>931</v>
      </c>
    </row>
    <row r="1645" spans="1:19" hidden="1" x14ac:dyDescent="0.2">
      <c r="A1645" s="162" t="str">
        <f>"FY"&amp;(YEAR(Table4_1[[#This Row],[Date]])-1)&amp;"/"&amp;(YEAR(Table4_1[[#This Row],[Date]])-2000)</f>
        <v>FY2020/21</v>
      </c>
      <c r="B1645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5" s="162" t="str">
        <f>Table4_1[[#This Row],[Licensee]]&amp;" "&amp;Table4_1[[#This Row],[Licence]]</f>
        <v>Peel Renewable Energy Pty Ltd EDL7</v>
      </c>
      <c r="D1645" s="162" t="str">
        <f t="shared" si="25"/>
        <v>FY2020/21_CCD28_Peel Renewable Energy Pty Ltd EDL7</v>
      </c>
      <c r="E1645" s="164">
        <f>IF(ISNUMBER(Table4_1[[#This Row],[Value]]),Table4_1[[#This Row],[Value]],IF(ISNUMBER(Table4_1[[#This Row],[$ Value]]),Table4_1[[#This Row],[$ Value]],Table4_1[[#This Row],[% Value]]))</f>
        <v>0</v>
      </c>
      <c r="G1645" s="238">
        <v>44377</v>
      </c>
      <c r="H1645">
        <v>4</v>
      </c>
      <c r="I1645" t="s">
        <v>188</v>
      </c>
      <c r="J1645" t="s">
        <v>930</v>
      </c>
      <c r="K1645" t="s">
        <v>279</v>
      </c>
      <c r="L1645" t="s">
        <v>309</v>
      </c>
      <c r="M1645" t="s">
        <v>295</v>
      </c>
      <c r="N1645" t="s">
        <v>310</v>
      </c>
      <c r="O1645" t="s">
        <v>191</v>
      </c>
      <c r="P1645"/>
      <c r="Q1645"/>
      <c r="R1645"/>
      <c r="S1645" t="s">
        <v>931</v>
      </c>
    </row>
    <row r="1646" spans="1:19" hidden="1" x14ac:dyDescent="0.2">
      <c r="A1646" s="162" t="str">
        <f>"FY"&amp;(YEAR(Table4_1[[#This Row],[Date]])-1)&amp;"/"&amp;(YEAR(Table4_1[[#This Row],[Date]])-2000)</f>
        <v>FY2021/22</v>
      </c>
      <c r="B1646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6" s="162" t="str">
        <f>Table4_1[[#This Row],[Licensee]]&amp;" "&amp;Table4_1[[#This Row],[Licence]]</f>
        <v>Peel Renewable Energy Pty Ltd EDL7</v>
      </c>
      <c r="D1646" s="162" t="str">
        <f t="shared" si="25"/>
        <v>FY2021/22_CCD28_Peel Renewable Energy Pty Ltd EDL7</v>
      </c>
      <c r="E1646" s="164">
        <f>IF(ISNUMBER(Table4_1[[#This Row],[Value]]),Table4_1[[#This Row],[Value]],IF(ISNUMBER(Table4_1[[#This Row],[$ Value]]),Table4_1[[#This Row],[$ Value]],Table4_1[[#This Row],[% Value]]))</f>
        <v>0</v>
      </c>
      <c r="G1646" s="238">
        <v>44742</v>
      </c>
      <c r="H1646">
        <v>4</v>
      </c>
      <c r="I1646" t="s">
        <v>188</v>
      </c>
      <c r="J1646" t="s">
        <v>930</v>
      </c>
      <c r="K1646" t="s">
        <v>279</v>
      </c>
      <c r="L1646" t="s">
        <v>309</v>
      </c>
      <c r="M1646" t="s">
        <v>295</v>
      </c>
      <c r="N1646" t="s">
        <v>310</v>
      </c>
      <c r="O1646" t="s">
        <v>191</v>
      </c>
      <c r="P1646">
        <v>0</v>
      </c>
      <c r="Q1646"/>
      <c r="R1646"/>
      <c r="S1646" t="s">
        <v>931</v>
      </c>
    </row>
    <row r="1647" spans="1:19" hidden="1" x14ac:dyDescent="0.2">
      <c r="A1647" s="162" t="str">
        <f>"FY"&amp;(YEAR(Table4_1[[#This Row],[Date]])-1)&amp;"/"&amp;(YEAR(Table4_1[[#This Row],[Date]])-2000)</f>
        <v>FY2022/23</v>
      </c>
      <c r="B1647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1647" s="162" t="str">
        <f>Table4_1[[#This Row],[Licensee]]&amp;" "&amp;Table4_1[[#This Row],[Licence]]</f>
        <v>Peel Renewable Energy Pty Ltd EDL7</v>
      </c>
      <c r="D1647" s="162" t="str">
        <f t="shared" si="25"/>
        <v>FY2022/23_CCD28_Peel Renewable Energy Pty Ltd EDL7</v>
      </c>
      <c r="E1647" s="164">
        <f>IF(ISNUMBER(Table4_1[[#This Row],[Value]]),Table4_1[[#This Row],[Value]],IF(ISNUMBER(Table4_1[[#This Row],[$ Value]]),Table4_1[[#This Row],[$ Value]],Table4_1[[#This Row],[% Value]]))</f>
        <v>0</v>
      </c>
      <c r="G1647" s="238">
        <v>45107</v>
      </c>
      <c r="H1647">
        <v>4</v>
      </c>
      <c r="I1647" t="s">
        <v>188</v>
      </c>
      <c r="J1647" t="s">
        <v>930</v>
      </c>
      <c r="K1647" t="s">
        <v>279</v>
      </c>
      <c r="L1647" t="s">
        <v>309</v>
      </c>
      <c r="M1647" t="s">
        <v>295</v>
      </c>
      <c r="N1647" t="s">
        <v>310</v>
      </c>
      <c r="O1647" t="s">
        <v>191</v>
      </c>
      <c r="P1647">
        <v>0</v>
      </c>
      <c r="Q1647"/>
      <c r="R1647"/>
      <c r="S1647" t="s">
        <v>931</v>
      </c>
    </row>
    <row r="1648" spans="1:19" hidden="1" x14ac:dyDescent="0.2">
      <c r="A1648" s="162" t="str">
        <f>"FY"&amp;(YEAR(Table4_1[[#This Row],[Date]])-1)&amp;"/"&amp;(YEAR(Table4_1[[#This Row],[Date]])-2000)</f>
        <v>FY2017/18</v>
      </c>
      <c r="B1648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48" s="162" t="str">
        <f>Table4_1[[#This Row],[Licensee]]&amp;" "&amp;Table4_1[[#This Row],[Licence]]</f>
        <v>Peel Renewable Energy Pty Ltd EDL7</v>
      </c>
      <c r="D1648" s="162" t="str">
        <f t="shared" si="25"/>
        <v>FY2017/18_CCD29_Peel Renewable Energy Pty Ltd EDL7</v>
      </c>
      <c r="E1648" s="164">
        <f>IF(ISNUMBER(Table4_1[[#This Row],[Value]]),Table4_1[[#This Row],[Value]],IF(ISNUMBER(Table4_1[[#This Row],[$ Value]]),Table4_1[[#This Row],[$ Value]],Table4_1[[#This Row],[% Value]]))</f>
        <v>0</v>
      </c>
      <c r="G1648" s="238">
        <v>43281</v>
      </c>
      <c r="H1648">
        <v>4</v>
      </c>
      <c r="I1648" t="s">
        <v>188</v>
      </c>
      <c r="J1648" t="s">
        <v>930</v>
      </c>
      <c r="K1648" t="s">
        <v>279</v>
      </c>
      <c r="L1648" t="s">
        <v>309</v>
      </c>
      <c r="M1648" t="s">
        <v>295</v>
      </c>
      <c r="N1648" t="s">
        <v>311</v>
      </c>
      <c r="O1648" t="s">
        <v>190</v>
      </c>
      <c r="P1648"/>
      <c r="Q1648">
        <v>0</v>
      </c>
      <c r="R1648"/>
      <c r="S1648" t="s">
        <v>931</v>
      </c>
    </row>
    <row r="1649" spans="1:19" hidden="1" x14ac:dyDescent="0.2">
      <c r="A1649" s="162" t="str">
        <f>"FY"&amp;(YEAR(Table4_1[[#This Row],[Date]])-1)&amp;"/"&amp;(YEAR(Table4_1[[#This Row],[Date]])-2000)</f>
        <v>FY2018/19</v>
      </c>
      <c r="B1649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49" s="162" t="str">
        <f>Table4_1[[#This Row],[Licensee]]&amp;" "&amp;Table4_1[[#This Row],[Licence]]</f>
        <v>Peel Renewable Energy Pty Ltd EDL7</v>
      </c>
      <c r="D1649" s="162" t="str">
        <f t="shared" si="25"/>
        <v>FY2018/19_CCD29_Peel Renewable Energy Pty Ltd EDL7</v>
      </c>
      <c r="E1649" s="164">
        <f>IF(ISNUMBER(Table4_1[[#This Row],[Value]]),Table4_1[[#This Row],[Value]],IF(ISNUMBER(Table4_1[[#This Row],[$ Value]]),Table4_1[[#This Row],[$ Value]],Table4_1[[#This Row],[% Value]]))</f>
        <v>0</v>
      </c>
      <c r="G1649" s="238">
        <v>43646</v>
      </c>
      <c r="H1649">
        <v>4</v>
      </c>
      <c r="I1649" t="s">
        <v>188</v>
      </c>
      <c r="J1649" t="s">
        <v>930</v>
      </c>
      <c r="K1649" t="s">
        <v>279</v>
      </c>
      <c r="L1649" t="s">
        <v>309</v>
      </c>
      <c r="M1649" t="s">
        <v>295</v>
      </c>
      <c r="N1649" t="s">
        <v>311</v>
      </c>
      <c r="O1649" t="s">
        <v>190</v>
      </c>
      <c r="P1649"/>
      <c r="Q1649">
        <v>0</v>
      </c>
      <c r="R1649"/>
      <c r="S1649" t="s">
        <v>931</v>
      </c>
    </row>
    <row r="1650" spans="1:19" hidden="1" x14ac:dyDescent="0.2">
      <c r="A1650" s="162" t="str">
        <f>"FY"&amp;(YEAR(Table4_1[[#This Row],[Date]])-1)&amp;"/"&amp;(YEAR(Table4_1[[#This Row],[Date]])-2000)</f>
        <v>FY2019/20</v>
      </c>
      <c r="B1650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50" s="162" t="str">
        <f>Table4_1[[#This Row],[Licensee]]&amp;" "&amp;Table4_1[[#This Row],[Licence]]</f>
        <v>Peel Renewable Energy Pty Ltd EDL7</v>
      </c>
      <c r="D1650" s="162" t="str">
        <f t="shared" si="25"/>
        <v>FY2019/20_CCD29_Peel Renewable Energy Pty Ltd EDL7</v>
      </c>
      <c r="E1650" s="164">
        <f>IF(ISNUMBER(Table4_1[[#This Row],[Value]]),Table4_1[[#This Row],[Value]],IF(ISNUMBER(Table4_1[[#This Row],[$ Value]]),Table4_1[[#This Row],[$ Value]],Table4_1[[#This Row],[% Value]]))</f>
        <v>0</v>
      </c>
      <c r="G1650" s="238">
        <v>44012</v>
      </c>
      <c r="H1650">
        <v>4</v>
      </c>
      <c r="I1650" t="s">
        <v>188</v>
      </c>
      <c r="J1650" t="s">
        <v>930</v>
      </c>
      <c r="K1650" t="s">
        <v>279</v>
      </c>
      <c r="L1650" t="s">
        <v>309</v>
      </c>
      <c r="M1650" t="s">
        <v>295</v>
      </c>
      <c r="N1650" t="s">
        <v>311</v>
      </c>
      <c r="O1650" t="s">
        <v>190</v>
      </c>
      <c r="P1650"/>
      <c r="Q1650">
        <v>0</v>
      </c>
      <c r="R1650"/>
      <c r="S1650" t="s">
        <v>931</v>
      </c>
    </row>
    <row r="1651" spans="1:19" hidden="1" x14ac:dyDescent="0.2">
      <c r="A1651" s="162" t="str">
        <f>"FY"&amp;(YEAR(Table4_1[[#This Row],[Date]])-1)&amp;"/"&amp;(YEAR(Table4_1[[#This Row],[Date]])-2000)</f>
        <v>FY2020/21</v>
      </c>
      <c r="B1651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51" s="162" t="str">
        <f>Table4_1[[#This Row],[Licensee]]&amp;" "&amp;Table4_1[[#This Row],[Licence]]</f>
        <v>Peel Renewable Energy Pty Ltd EDL7</v>
      </c>
      <c r="D1651" s="162" t="str">
        <f t="shared" si="25"/>
        <v>FY2020/21_CCD29_Peel Renewable Energy Pty Ltd EDL7</v>
      </c>
      <c r="E1651" s="164">
        <f>IF(ISNUMBER(Table4_1[[#This Row],[Value]]),Table4_1[[#This Row],[Value]],IF(ISNUMBER(Table4_1[[#This Row],[$ Value]]),Table4_1[[#This Row],[$ Value]],Table4_1[[#This Row],[% Value]]))</f>
        <v>0</v>
      </c>
      <c r="G1651" s="238">
        <v>44377</v>
      </c>
      <c r="H1651">
        <v>4</v>
      </c>
      <c r="I1651" t="s">
        <v>188</v>
      </c>
      <c r="J1651" t="s">
        <v>930</v>
      </c>
      <c r="K1651" t="s">
        <v>279</v>
      </c>
      <c r="L1651" t="s">
        <v>309</v>
      </c>
      <c r="M1651" t="s">
        <v>295</v>
      </c>
      <c r="N1651" t="s">
        <v>311</v>
      </c>
      <c r="O1651" t="s">
        <v>190</v>
      </c>
      <c r="P1651"/>
      <c r="Q1651">
        <v>0</v>
      </c>
      <c r="R1651"/>
      <c r="S1651" t="s">
        <v>931</v>
      </c>
    </row>
    <row r="1652" spans="1:19" hidden="1" x14ac:dyDescent="0.2">
      <c r="A1652" s="162" t="str">
        <f>"FY"&amp;(YEAR(Table4_1[[#This Row],[Date]])-1)&amp;"/"&amp;(YEAR(Table4_1[[#This Row],[Date]])-2000)</f>
        <v>FY2021/22</v>
      </c>
      <c r="B1652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52" s="162" t="str">
        <f>Table4_1[[#This Row],[Licensee]]&amp;" "&amp;Table4_1[[#This Row],[Licence]]</f>
        <v>Peel Renewable Energy Pty Ltd EDL7</v>
      </c>
      <c r="D1652" s="162" t="str">
        <f t="shared" si="25"/>
        <v>FY2021/22_CCD29_Peel Renewable Energy Pty Ltd EDL7</v>
      </c>
      <c r="E1652" s="164">
        <f>IF(ISNUMBER(Table4_1[[#This Row],[Value]]),Table4_1[[#This Row],[Value]],IF(ISNUMBER(Table4_1[[#This Row],[$ Value]]),Table4_1[[#This Row],[$ Value]],Table4_1[[#This Row],[% Value]]))</f>
        <v>0</v>
      </c>
      <c r="G1652" s="238">
        <v>44742</v>
      </c>
      <c r="H1652">
        <v>4</v>
      </c>
      <c r="I1652" t="s">
        <v>188</v>
      </c>
      <c r="J1652" t="s">
        <v>930</v>
      </c>
      <c r="K1652" t="s">
        <v>279</v>
      </c>
      <c r="L1652" t="s">
        <v>309</v>
      </c>
      <c r="M1652" t="s">
        <v>295</v>
      </c>
      <c r="N1652" t="s">
        <v>311</v>
      </c>
      <c r="O1652" t="s">
        <v>190</v>
      </c>
      <c r="P1652"/>
      <c r="Q1652">
        <v>0</v>
      </c>
      <c r="R1652"/>
      <c r="S1652" t="s">
        <v>931</v>
      </c>
    </row>
    <row r="1653" spans="1:19" hidden="1" x14ac:dyDescent="0.2">
      <c r="A1653" s="162" t="str">
        <f>"FY"&amp;(YEAR(Table4_1[[#This Row],[Date]])-1)&amp;"/"&amp;(YEAR(Table4_1[[#This Row],[Date]])-2000)</f>
        <v>FY2022/23</v>
      </c>
      <c r="B1653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1653" s="162" t="str">
        <f>Table4_1[[#This Row],[Licensee]]&amp;" "&amp;Table4_1[[#This Row],[Licence]]</f>
        <v>Peel Renewable Energy Pty Ltd EDL7</v>
      </c>
      <c r="D1653" s="162" t="str">
        <f t="shared" si="25"/>
        <v>FY2022/23_CCD29_Peel Renewable Energy Pty Ltd EDL7</v>
      </c>
      <c r="E1653" s="164">
        <f>IF(ISNUMBER(Table4_1[[#This Row],[Value]]),Table4_1[[#This Row],[Value]],IF(ISNUMBER(Table4_1[[#This Row],[$ Value]]),Table4_1[[#This Row],[$ Value]],Table4_1[[#This Row],[% Value]]))</f>
        <v>0</v>
      </c>
      <c r="G1653" s="238">
        <v>45107</v>
      </c>
      <c r="H1653">
        <v>4</v>
      </c>
      <c r="I1653" t="s">
        <v>188</v>
      </c>
      <c r="J1653" t="s">
        <v>930</v>
      </c>
      <c r="K1653" t="s">
        <v>279</v>
      </c>
      <c r="L1653" t="s">
        <v>309</v>
      </c>
      <c r="M1653" t="s">
        <v>295</v>
      </c>
      <c r="N1653" t="s">
        <v>311</v>
      </c>
      <c r="O1653" t="s">
        <v>190</v>
      </c>
      <c r="P1653"/>
      <c r="Q1653">
        <v>0</v>
      </c>
      <c r="R1653"/>
      <c r="S1653" t="s">
        <v>931</v>
      </c>
    </row>
    <row r="1654" spans="1:19" hidden="1" x14ac:dyDescent="0.2">
      <c r="A1654" s="162" t="str">
        <f>"FY"&amp;(YEAR(Table4_1[[#This Row],[Date]])-1)&amp;"/"&amp;(YEAR(Table4_1[[#This Row],[Date]])-2000)</f>
        <v>FY2017/18</v>
      </c>
      <c r="B1654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4" s="162" t="str">
        <f>Table4_1[[#This Row],[Licensee]]&amp;" "&amp;Table4_1[[#This Row],[Licence]]</f>
        <v>Peel Renewable Energy Pty Ltd EDL7</v>
      </c>
      <c r="D1654" s="162" t="str">
        <f t="shared" si="25"/>
        <v>FY2017/18_CCD3_Peel Renewable Energy Pty Ltd EDL7</v>
      </c>
      <c r="E1654" s="164">
        <f>IF(ISNUMBER(Table4_1[[#This Row],[Value]]),Table4_1[[#This Row],[Value]],IF(ISNUMBER(Table4_1[[#This Row],[$ Value]]),Table4_1[[#This Row],[$ Value]],Table4_1[[#This Row],[% Value]]))</f>
        <v>0</v>
      </c>
      <c r="G1654" s="238">
        <v>43281</v>
      </c>
      <c r="H1654">
        <v>4</v>
      </c>
      <c r="I1654" t="s">
        <v>188</v>
      </c>
      <c r="J1654" t="s">
        <v>930</v>
      </c>
      <c r="K1654" t="s">
        <v>13</v>
      </c>
      <c r="L1654"/>
      <c r="M1654" t="s">
        <v>16</v>
      </c>
      <c r="N1654" t="s">
        <v>312</v>
      </c>
      <c r="O1654" t="s">
        <v>190</v>
      </c>
      <c r="P1654"/>
      <c r="Q1654">
        <v>0</v>
      </c>
      <c r="R1654"/>
      <c r="S1654" t="s">
        <v>931</v>
      </c>
    </row>
    <row r="1655" spans="1:19" hidden="1" x14ac:dyDescent="0.2">
      <c r="A1655" s="162" t="str">
        <f>"FY"&amp;(YEAR(Table4_1[[#This Row],[Date]])-1)&amp;"/"&amp;(YEAR(Table4_1[[#This Row],[Date]])-2000)</f>
        <v>FY2018/19</v>
      </c>
      <c r="B1655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5" s="162" t="str">
        <f>Table4_1[[#This Row],[Licensee]]&amp;" "&amp;Table4_1[[#This Row],[Licence]]</f>
        <v>Peel Renewable Energy Pty Ltd EDL7</v>
      </c>
      <c r="D1655" s="162" t="str">
        <f t="shared" si="25"/>
        <v>FY2018/19_CCD3_Peel Renewable Energy Pty Ltd EDL7</v>
      </c>
      <c r="E1655" s="164">
        <f>IF(ISNUMBER(Table4_1[[#This Row],[Value]]),Table4_1[[#This Row],[Value]],IF(ISNUMBER(Table4_1[[#This Row],[$ Value]]),Table4_1[[#This Row],[$ Value]],Table4_1[[#This Row],[% Value]]))</f>
        <v>0</v>
      </c>
      <c r="G1655" s="238">
        <v>43646</v>
      </c>
      <c r="H1655">
        <v>4</v>
      </c>
      <c r="I1655" t="s">
        <v>188</v>
      </c>
      <c r="J1655" t="s">
        <v>930</v>
      </c>
      <c r="K1655" t="s">
        <v>13</v>
      </c>
      <c r="L1655"/>
      <c r="M1655" t="s">
        <v>16</v>
      </c>
      <c r="N1655" t="s">
        <v>312</v>
      </c>
      <c r="O1655" t="s">
        <v>190</v>
      </c>
      <c r="P1655"/>
      <c r="Q1655">
        <v>0</v>
      </c>
      <c r="R1655"/>
      <c r="S1655" t="s">
        <v>931</v>
      </c>
    </row>
    <row r="1656" spans="1:19" hidden="1" x14ac:dyDescent="0.2">
      <c r="A1656" s="162" t="str">
        <f>"FY"&amp;(YEAR(Table4_1[[#This Row],[Date]])-1)&amp;"/"&amp;(YEAR(Table4_1[[#This Row],[Date]])-2000)</f>
        <v>FY2019/20</v>
      </c>
      <c r="B1656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6" s="162" t="str">
        <f>Table4_1[[#This Row],[Licensee]]&amp;" "&amp;Table4_1[[#This Row],[Licence]]</f>
        <v>Peel Renewable Energy Pty Ltd EDL7</v>
      </c>
      <c r="D1656" s="162" t="str">
        <f t="shared" si="25"/>
        <v>FY2019/20_CCD3_Peel Renewable Energy Pty Ltd EDL7</v>
      </c>
      <c r="E1656" s="164">
        <f>IF(ISNUMBER(Table4_1[[#This Row],[Value]]),Table4_1[[#This Row],[Value]],IF(ISNUMBER(Table4_1[[#This Row],[$ Value]]),Table4_1[[#This Row],[$ Value]],Table4_1[[#This Row],[% Value]]))</f>
        <v>0</v>
      </c>
      <c r="G1656" s="238">
        <v>44012</v>
      </c>
      <c r="H1656">
        <v>4</v>
      </c>
      <c r="I1656" t="s">
        <v>188</v>
      </c>
      <c r="J1656" t="s">
        <v>930</v>
      </c>
      <c r="K1656" t="s">
        <v>13</v>
      </c>
      <c r="L1656"/>
      <c r="M1656" t="s">
        <v>16</v>
      </c>
      <c r="N1656" t="s">
        <v>312</v>
      </c>
      <c r="O1656" t="s">
        <v>190</v>
      </c>
      <c r="P1656"/>
      <c r="Q1656">
        <v>0</v>
      </c>
      <c r="R1656"/>
      <c r="S1656" t="s">
        <v>931</v>
      </c>
    </row>
    <row r="1657" spans="1:19" hidden="1" x14ac:dyDescent="0.2">
      <c r="A1657" s="162" t="str">
        <f>"FY"&amp;(YEAR(Table4_1[[#This Row],[Date]])-1)&amp;"/"&amp;(YEAR(Table4_1[[#This Row],[Date]])-2000)</f>
        <v>FY2020/21</v>
      </c>
      <c r="B1657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7" s="162" t="str">
        <f>Table4_1[[#This Row],[Licensee]]&amp;" "&amp;Table4_1[[#This Row],[Licence]]</f>
        <v>Peel Renewable Energy Pty Ltd EDL7</v>
      </c>
      <c r="D1657" s="162" t="str">
        <f t="shared" si="25"/>
        <v>FY2020/21_CCD3_Peel Renewable Energy Pty Ltd EDL7</v>
      </c>
      <c r="E1657" s="164">
        <f>IF(ISNUMBER(Table4_1[[#This Row],[Value]]),Table4_1[[#This Row],[Value]],IF(ISNUMBER(Table4_1[[#This Row],[$ Value]]),Table4_1[[#This Row],[$ Value]],Table4_1[[#This Row],[% Value]]))</f>
        <v>0</v>
      </c>
      <c r="G1657" s="238">
        <v>44377</v>
      </c>
      <c r="H1657">
        <v>4</v>
      </c>
      <c r="I1657" t="s">
        <v>188</v>
      </c>
      <c r="J1657" t="s">
        <v>930</v>
      </c>
      <c r="K1657" t="s">
        <v>13</v>
      </c>
      <c r="L1657"/>
      <c r="M1657" t="s">
        <v>16</v>
      </c>
      <c r="N1657" t="s">
        <v>312</v>
      </c>
      <c r="O1657" t="s">
        <v>190</v>
      </c>
      <c r="P1657"/>
      <c r="Q1657">
        <v>0</v>
      </c>
      <c r="R1657"/>
      <c r="S1657" t="s">
        <v>931</v>
      </c>
    </row>
    <row r="1658" spans="1:19" hidden="1" x14ac:dyDescent="0.2">
      <c r="A1658" s="162" t="str">
        <f>"FY"&amp;(YEAR(Table4_1[[#This Row],[Date]])-1)&amp;"/"&amp;(YEAR(Table4_1[[#This Row],[Date]])-2000)</f>
        <v>FY2021/22</v>
      </c>
      <c r="B1658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8" s="162" t="str">
        <f>Table4_1[[#This Row],[Licensee]]&amp;" "&amp;Table4_1[[#This Row],[Licence]]</f>
        <v>Peel Renewable Energy Pty Ltd EDL7</v>
      </c>
      <c r="D1658" s="162" t="str">
        <f t="shared" si="25"/>
        <v>FY2021/22_CCD3_Peel Renewable Energy Pty Ltd EDL7</v>
      </c>
      <c r="E1658" s="164">
        <f>IF(ISNUMBER(Table4_1[[#This Row],[Value]]),Table4_1[[#This Row],[Value]],IF(ISNUMBER(Table4_1[[#This Row],[$ Value]]),Table4_1[[#This Row],[$ Value]],Table4_1[[#This Row],[% Value]]))</f>
        <v>0</v>
      </c>
      <c r="G1658" s="238">
        <v>44742</v>
      </c>
      <c r="H1658">
        <v>4</v>
      </c>
      <c r="I1658" t="s">
        <v>188</v>
      </c>
      <c r="J1658" t="s">
        <v>930</v>
      </c>
      <c r="K1658" t="s">
        <v>13</v>
      </c>
      <c r="L1658"/>
      <c r="M1658" t="s">
        <v>16</v>
      </c>
      <c r="N1658" t="s">
        <v>312</v>
      </c>
      <c r="O1658" t="s">
        <v>190</v>
      </c>
      <c r="P1658"/>
      <c r="Q1658">
        <v>0</v>
      </c>
      <c r="R1658"/>
      <c r="S1658" t="s">
        <v>931</v>
      </c>
    </row>
    <row r="1659" spans="1:19" hidden="1" x14ac:dyDescent="0.2">
      <c r="A1659" s="162" t="str">
        <f>"FY"&amp;(YEAR(Table4_1[[#This Row],[Date]])-1)&amp;"/"&amp;(YEAR(Table4_1[[#This Row],[Date]])-2000)</f>
        <v>FY2022/23</v>
      </c>
      <c r="B1659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1659" s="162" t="str">
        <f>Table4_1[[#This Row],[Licensee]]&amp;" "&amp;Table4_1[[#This Row],[Licence]]</f>
        <v>Peel Renewable Energy Pty Ltd EDL7</v>
      </c>
      <c r="D1659" s="162" t="str">
        <f t="shared" si="25"/>
        <v>FY2022/23_CCD3_Peel Renewable Energy Pty Ltd EDL7</v>
      </c>
      <c r="E1659" s="164">
        <f>IF(ISNUMBER(Table4_1[[#This Row],[Value]]),Table4_1[[#This Row],[Value]],IF(ISNUMBER(Table4_1[[#This Row],[$ Value]]),Table4_1[[#This Row],[$ Value]],Table4_1[[#This Row],[% Value]]))</f>
        <v>0</v>
      </c>
      <c r="G1659" s="238">
        <v>45107</v>
      </c>
      <c r="H1659">
        <v>4</v>
      </c>
      <c r="I1659" t="s">
        <v>188</v>
      </c>
      <c r="J1659" t="s">
        <v>930</v>
      </c>
      <c r="K1659" t="s">
        <v>13</v>
      </c>
      <c r="L1659"/>
      <c r="M1659" t="s">
        <v>16</v>
      </c>
      <c r="N1659" t="s">
        <v>312</v>
      </c>
      <c r="O1659" t="s">
        <v>190</v>
      </c>
      <c r="P1659"/>
      <c r="Q1659">
        <v>0</v>
      </c>
      <c r="R1659"/>
      <c r="S1659" t="s">
        <v>931</v>
      </c>
    </row>
    <row r="1660" spans="1:19" hidden="1" x14ac:dyDescent="0.2">
      <c r="A1660" s="162" t="str">
        <f>"FY"&amp;(YEAR(Table4_1[[#This Row],[Date]])-1)&amp;"/"&amp;(YEAR(Table4_1[[#This Row],[Date]])-2000)</f>
        <v>FY2017/18</v>
      </c>
      <c r="B1660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0" s="162" t="str">
        <f>Table4_1[[#This Row],[Licensee]]&amp;" "&amp;Table4_1[[#This Row],[Licence]]</f>
        <v>Peel Renewable Energy Pty Ltd EDL7</v>
      </c>
      <c r="D1660" s="162" t="str">
        <f t="shared" si="25"/>
        <v>FY2017/18_CCD30_Peel Renewable Energy Pty Ltd EDL7</v>
      </c>
      <c r="E1660" s="164">
        <f>IF(ISNUMBER(Table4_1[[#This Row],[Value]]),Table4_1[[#This Row],[Value]],IF(ISNUMBER(Table4_1[[#This Row],[$ Value]]),Table4_1[[#This Row],[$ Value]],Table4_1[[#This Row],[% Value]]))</f>
        <v>0</v>
      </c>
      <c r="G1660" s="238">
        <v>43281</v>
      </c>
      <c r="H1660">
        <v>4</v>
      </c>
      <c r="I1660" t="s">
        <v>188</v>
      </c>
      <c r="J1660" t="s">
        <v>930</v>
      </c>
      <c r="K1660" t="s">
        <v>279</v>
      </c>
      <c r="L1660" t="s">
        <v>313</v>
      </c>
      <c r="M1660" t="s">
        <v>281</v>
      </c>
      <c r="N1660" t="s">
        <v>314</v>
      </c>
      <c r="O1660" t="s">
        <v>191</v>
      </c>
      <c r="P1660"/>
      <c r="Q1660"/>
      <c r="R1660"/>
      <c r="S1660" t="s">
        <v>931</v>
      </c>
    </row>
    <row r="1661" spans="1:19" hidden="1" x14ac:dyDescent="0.2">
      <c r="A1661" s="162" t="str">
        <f>"FY"&amp;(YEAR(Table4_1[[#This Row],[Date]])-1)&amp;"/"&amp;(YEAR(Table4_1[[#This Row],[Date]])-2000)</f>
        <v>FY2018/19</v>
      </c>
      <c r="B1661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1" s="162" t="str">
        <f>Table4_1[[#This Row],[Licensee]]&amp;" "&amp;Table4_1[[#This Row],[Licence]]</f>
        <v>Peel Renewable Energy Pty Ltd EDL7</v>
      </c>
      <c r="D1661" s="162" t="str">
        <f t="shared" si="25"/>
        <v>FY2018/19_CCD30_Peel Renewable Energy Pty Ltd EDL7</v>
      </c>
      <c r="E1661" s="164">
        <f>IF(ISNUMBER(Table4_1[[#This Row],[Value]]),Table4_1[[#This Row],[Value]],IF(ISNUMBER(Table4_1[[#This Row],[$ Value]]),Table4_1[[#This Row],[$ Value]],Table4_1[[#This Row],[% Value]]))</f>
        <v>0</v>
      </c>
      <c r="G1661" s="238">
        <v>43646</v>
      </c>
      <c r="H1661">
        <v>4</v>
      </c>
      <c r="I1661" t="s">
        <v>188</v>
      </c>
      <c r="J1661" t="s">
        <v>930</v>
      </c>
      <c r="K1661" t="s">
        <v>279</v>
      </c>
      <c r="L1661" t="s">
        <v>313</v>
      </c>
      <c r="M1661" t="s">
        <v>281</v>
      </c>
      <c r="N1661" t="s">
        <v>314</v>
      </c>
      <c r="O1661" t="s">
        <v>191</v>
      </c>
      <c r="P1661"/>
      <c r="Q1661"/>
      <c r="R1661"/>
      <c r="S1661" t="s">
        <v>931</v>
      </c>
    </row>
    <row r="1662" spans="1:19" hidden="1" x14ac:dyDescent="0.2">
      <c r="A1662" s="162" t="str">
        <f>"FY"&amp;(YEAR(Table4_1[[#This Row],[Date]])-1)&amp;"/"&amp;(YEAR(Table4_1[[#This Row],[Date]])-2000)</f>
        <v>FY2019/20</v>
      </c>
      <c r="B1662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2" s="162" t="str">
        <f>Table4_1[[#This Row],[Licensee]]&amp;" "&amp;Table4_1[[#This Row],[Licence]]</f>
        <v>Peel Renewable Energy Pty Ltd EDL7</v>
      </c>
      <c r="D1662" s="162" t="str">
        <f t="shared" si="25"/>
        <v>FY2019/20_CCD30_Peel Renewable Energy Pty Ltd EDL7</v>
      </c>
      <c r="E1662" s="164">
        <f>IF(ISNUMBER(Table4_1[[#This Row],[Value]]),Table4_1[[#This Row],[Value]],IF(ISNUMBER(Table4_1[[#This Row],[$ Value]]),Table4_1[[#This Row],[$ Value]],Table4_1[[#This Row],[% Value]]))</f>
        <v>0</v>
      </c>
      <c r="G1662" s="238">
        <v>44012</v>
      </c>
      <c r="H1662">
        <v>4</v>
      </c>
      <c r="I1662" t="s">
        <v>188</v>
      </c>
      <c r="J1662" t="s">
        <v>930</v>
      </c>
      <c r="K1662" t="s">
        <v>279</v>
      </c>
      <c r="L1662" t="s">
        <v>313</v>
      </c>
      <c r="M1662" t="s">
        <v>281</v>
      </c>
      <c r="N1662" t="s">
        <v>314</v>
      </c>
      <c r="O1662" t="s">
        <v>191</v>
      </c>
      <c r="P1662"/>
      <c r="Q1662"/>
      <c r="R1662"/>
      <c r="S1662" t="s">
        <v>931</v>
      </c>
    </row>
    <row r="1663" spans="1:19" hidden="1" x14ac:dyDescent="0.2">
      <c r="A1663" s="162" t="str">
        <f>"FY"&amp;(YEAR(Table4_1[[#This Row],[Date]])-1)&amp;"/"&amp;(YEAR(Table4_1[[#This Row],[Date]])-2000)</f>
        <v>FY2020/21</v>
      </c>
      <c r="B1663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3" s="162" t="str">
        <f>Table4_1[[#This Row],[Licensee]]&amp;" "&amp;Table4_1[[#This Row],[Licence]]</f>
        <v>Peel Renewable Energy Pty Ltd EDL7</v>
      </c>
      <c r="D1663" s="162" t="str">
        <f t="shared" si="25"/>
        <v>FY2020/21_CCD30_Peel Renewable Energy Pty Ltd EDL7</v>
      </c>
      <c r="E1663" s="164">
        <f>IF(ISNUMBER(Table4_1[[#This Row],[Value]]),Table4_1[[#This Row],[Value]],IF(ISNUMBER(Table4_1[[#This Row],[$ Value]]),Table4_1[[#This Row],[$ Value]],Table4_1[[#This Row],[% Value]]))</f>
        <v>11</v>
      </c>
      <c r="G1663" s="238">
        <v>44377</v>
      </c>
      <c r="H1663">
        <v>4</v>
      </c>
      <c r="I1663" t="s">
        <v>188</v>
      </c>
      <c r="J1663" t="s">
        <v>930</v>
      </c>
      <c r="K1663" t="s">
        <v>279</v>
      </c>
      <c r="L1663" t="s">
        <v>313</v>
      </c>
      <c r="M1663" t="s">
        <v>281</v>
      </c>
      <c r="N1663" t="s">
        <v>314</v>
      </c>
      <c r="O1663" t="s">
        <v>191</v>
      </c>
      <c r="P1663">
        <v>11</v>
      </c>
      <c r="Q1663"/>
      <c r="R1663"/>
      <c r="S1663" t="s">
        <v>931</v>
      </c>
    </row>
    <row r="1664" spans="1:19" hidden="1" x14ac:dyDescent="0.2">
      <c r="A1664" s="162" t="str">
        <f>"FY"&amp;(YEAR(Table4_1[[#This Row],[Date]])-1)&amp;"/"&amp;(YEAR(Table4_1[[#This Row],[Date]])-2000)</f>
        <v>FY2021/22</v>
      </c>
      <c r="B1664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4" s="162" t="str">
        <f>Table4_1[[#This Row],[Licensee]]&amp;" "&amp;Table4_1[[#This Row],[Licence]]</f>
        <v>Peel Renewable Energy Pty Ltd EDL7</v>
      </c>
      <c r="D1664" s="162" t="str">
        <f t="shared" si="25"/>
        <v>FY2021/22_CCD30_Peel Renewable Energy Pty Ltd EDL7</v>
      </c>
      <c r="E1664" s="164">
        <f>IF(ISNUMBER(Table4_1[[#This Row],[Value]]),Table4_1[[#This Row],[Value]],IF(ISNUMBER(Table4_1[[#This Row],[$ Value]]),Table4_1[[#This Row],[$ Value]],Table4_1[[#This Row],[% Value]]))</f>
        <v>11</v>
      </c>
      <c r="G1664" s="238">
        <v>44742</v>
      </c>
      <c r="H1664">
        <v>4</v>
      </c>
      <c r="I1664" t="s">
        <v>188</v>
      </c>
      <c r="J1664" t="s">
        <v>930</v>
      </c>
      <c r="K1664" t="s">
        <v>279</v>
      </c>
      <c r="L1664" t="s">
        <v>313</v>
      </c>
      <c r="M1664" t="s">
        <v>281</v>
      </c>
      <c r="N1664" t="s">
        <v>314</v>
      </c>
      <c r="O1664" t="s">
        <v>191</v>
      </c>
      <c r="P1664">
        <v>11</v>
      </c>
      <c r="Q1664"/>
      <c r="R1664"/>
      <c r="S1664" t="s">
        <v>931</v>
      </c>
    </row>
    <row r="1665" spans="1:19" hidden="1" x14ac:dyDescent="0.2">
      <c r="A1665" s="162" t="str">
        <f>"FY"&amp;(YEAR(Table4_1[[#This Row],[Date]])-1)&amp;"/"&amp;(YEAR(Table4_1[[#This Row],[Date]])-2000)</f>
        <v>FY2022/23</v>
      </c>
      <c r="B1665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1665" s="162" t="str">
        <f>Table4_1[[#This Row],[Licensee]]&amp;" "&amp;Table4_1[[#This Row],[Licence]]</f>
        <v>Peel Renewable Energy Pty Ltd EDL7</v>
      </c>
      <c r="D1665" s="162" t="str">
        <f t="shared" si="25"/>
        <v>FY2022/23_CCD30_Peel Renewable Energy Pty Ltd EDL7</v>
      </c>
      <c r="E1665" s="164">
        <f>IF(ISNUMBER(Table4_1[[#This Row],[Value]]),Table4_1[[#This Row],[Value]],IF(ISNUMBER(Table4_1[[#This Row],[$ Value]]),Table4_1[[#This Row],[$ Value]],Table4_1[[#This Row],[% Value]]))</f>
        <v>11</v>
      </c>
      <c r="G1665" s="238">
        <v>45107</v>
      </c>
      <c r="H1665">
        <v>4</v>
      </c>
      <c r="I1665" t="s">
        <v>188</v>
      </c>
      <c r="J1665" t="s">
        <v>930</v>
      </c>
      <c r="K1665" t="s">
        <v>279</v>
      </c>
      <c r="L1665" t="s">
        <v>313</v>
      </c>
      <c r="M1665" t="s">
        <v>281</v>
      </c>
      <c r="N1665" t="s">
        <v>314</v>
      </c>
      <c r="O1665" t="s">
        <v>191</v>
      </c>
      <c r="P1665">
        <v>11</v>
      </c>
      <c r="Q1665"/>
      <c r="R1665"/>
      <c r="S1665" t="s">
        <v>931</v>
      </c>
    </row>
    <row r="1666" spans="1:19" hidden="1" x14ac:dyDescent="0.2">
      <c r="A1666" s="162" t="str">
        <f>"FY"&amp;(YEAR(Table4_1[[#This Row],[Date]])-1)&amp;"/"&amp;(YEAR(Table4_1[[#This Row],[Date]])-2000)</f>
        <v>FY2017/18</v>
      </c>
      <c r="B1666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66" s="162" t="str">
        <f>Table4_1[[#This Row],[Licensee]]&amp;" "&amp;Table4_1[[#This Row],[Licence]]</f>
        <v>Peel Renewable Energy Pty Ltd EDL7</v>
      </c>
      <c r="D1666" s="162" t="str">
        <f t="shared" si="25"/>
        <v>FY2017/18_CCD31_Peel Renewable Energy Pty Ltd EDL7</v>
      </c>
      <c r="E1666" s="164">
        <f>IF(ISNUMBER(Table4_1[[#This Row],[Value]]),Table4_1[[#This Row],[Value]],IF(ISNUMBER(Table4_1[[#This Row],[$ Value]]),Table4_1[[#This Row],[$ Value]],Table4_1[[#This Row],[% Value]]))</f>
        <v>0</v>
      </c>
      <c r="G1666" s="238">
        <v>43281</v>
      </c>
      <c r="H1666">
        <v>4</v>
      </c>
      <c r="I1666" t="s">
        <v>188</v>
      </c>
      <c r="J1666" t="s">
        <v>930</v>
      </c>
      <c r="K1666" t="s">
        <v>279</v>
      </c>
      <c r="L1666" t="s">
        <v>313</v>
      </c>
      <c r="M1666" t="s">
        <v>295</v>
      </c>
      <c r="N1666" t="s">
        <v>315</v>
      </c>
      <c r="O1666" t="s">
        <v>191</v>
      </c>
      <c r="P1666"/>
      <c r="Q1666"/>
      <c r="R1666"/>
      <c r="S1666" t="s">
        <v>931</v>
      </c>
    </row>
    <row r="1667" spans="1:19" hidden="1" x14ac:dyDescent="0.2">
      <c r="A1667" s="162" t="str">
        <f>"FY"&amp;(YEAR(Table4_1[[#This Row],[Date]])-1)&amp;"/"&amp;(YEAR(Table4_1[[#This Row],[Date]])-2000)</f>
        <v>FY2018/19</v>
      </c>
      <c r="B1667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67" s="162" t="str">
        <f>Table4_1[[#This Row],[Licensee]]&amp;" "&amp;Table4_1[[#This Row],[Licence]]</f>
        <v>Peel Renewable Energy Pty Ltd EDL7</v>
      </c>
      <c r="D1667" s="162" t="str">
        <f t="shared" ref="D1667:D1730" si="26">A1667&amp;"_"&amp;B1667&amp;"_"&amp;C1667</f>
        <v>FY2018/19_CCD31_Peel Renewable Energy Pty Ltd EDL7</v>
      </c>
      <c r="E1667" s="164">
        <f>IF(ISNUMBER(Table4_1[[#This Row],[Value]]),Table4_1[[#This Row],[Value]],IF(ISNUMBER(Table4_1[[#This Row],[$ Value]]),Table4_1[[#This Row],[$ Value]],Table4_1[[#This Row],[% Value]]))</f>
        <v>0</v>
      </c>
      <c r="G1667" s="238">
        <v>43646</v>
      </c>
      <c r="H1667">
        <v>4</v>
      </c>
      <c r="I1667" t="s">
        <v>188</v>
      </c>
      <c r="J1667" t="s">
        <v>930</v>
      </c>
      <c r="K1667" t="s">
        <v>279</v>
      </c>
      <c r="L1667" t="s">
        <v>313</v>
      </c>
      <c r="M1667" t="s">
        <v>295</v>
      </c>
      <c r="N1667" t="s">
        <v>315</v>
      </c>
      <c r="O1667" t="s">
        <v>191</v>
      </c>
      <c r="P1667"/>
      <c r="Q1667"/>
      <c r="R1667"/>
      <c r="S1667" t="s">
        <v>931</v>
      </c>
    </row>
    <row r="1668" spans="1:19" hidden="1" x14ac:dyDescent="0.2">
      <c r="A1668" s="162" t="str">
        <f>"FY"&amp;(YEAR(Table4_1[[#This Row],[Date]])-1)&amp;"/"&amp;(YEAR(Table4_1[[#This Row],[Date]])-2000)</f>
        <v>FY2019/20</v>
      </c>
      <c r="B1668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68" s="162" t="str">
        <f>Table4_1[[#This Row],[Licensee]]&amp;" "&amp;Table4_1[[#This Row],[Licence]]</f>
        <v>Peel Renewable Energy Pty Ltd EDL7</v>
      </c>
      <c r="D1668" s="162" t="str">
        <f t="shared" si="26"/>
        <v>FY2019/20_CCD31_Peel Renewable Energy Pty Ltd EDL7</v>
      </c>
      <c r="E1668" s="164">
        <f>IF(ISNUMBER(Table4_1[[#This Row],[Value]]),Table4_1[[#This Row],[Value]],IF(ISNUMBER(Table4_1[[#This Row],[$ Value]]),Table4_1[[#This Row],[$ Value]],Table4_1[[#This Row],[% Value]]))</f>
        <v>0</v>
      </c>
      <c r="G1668" s="238">
        <v>44012</v>
      </c>
      <c r="H1668">
        <v>4</v>
      </c>
      <c r="I1668" t="s">
        <v>188</v>
      </c>
      <c r="J1668" t="s">
        <v>930</v>
      </c>
      <c r="K1668" t="s">
        <v>279</v>
      </c>
      <c r="L1668" t="s">
        <v>313</v>
      </c>
      <c r="M1668" t="s">
        <v>295</v>
      </c>
      <c r="N1668" t="s">
        <v>315</v>
      </c>
      <c r="O1668" t="s">
        <v>191</v>
      </c>
      <c r="P1668"/>
      <c r="Q1668"/>
      <c r="R1668"/>
      <c r="S1668" t="s">
        <v>931</v>
      </c>
    </row>
    <row r="1669" spans="1:19" hidden="1" x14ac:dyDescent="0.2">
      <c r="A1669" s="162" t="str">
        <f>"FY"&amp;(YEAR(Table4_1[[#This Row],[Date]])-1)&amp;"/"&amp;(YEAR(Table4_1[[#This Row],[Date]])-2000)</f>
        <v>FY2020/21</v>
      </c>
      <c r="B1669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69" s="162" t="str">
        <f>Table4_1[[#This Row],[Licensee]]&amp;" "&amp;Table4_1[[#This Row],[Licence]]</f>
        <v>Peel Renewable Energy Pty Ltd EDL7</v>
      </c>
      <c r="D1669" s="162" t="str">
        <f t="shared" si="26"/>
        <v>FY2020/21_CCD31_Peel Renewable Energy Pty Ltd EDL7</v>
      </c>
      <c r="E1669" s="164">
        <f>IF(ISNUMBER(Table4_1[[#This Row],[Value]]),Table4_1[[#This Row],[Value]],IF(ISNUMBER(Table4_1[[#This Row],[$ Value]]),Table4_1[[#This Row],[$ Value]],Table4_1[[#This Row],[% Value]]))</f>
        <v>0</v>
      </c>
      <c r="G1669" s="238">
        <v>44377</v>
      </c>
      <c r="H1669">
        <v>4</v>
      </c>
      <c r="I1669" t="s">
        <v>188</v>
      </c>
      <c r="J1669" t="s">
        <v>930</v>
      </c>
      <c r="K1669" t="s">
        <v>279</v>
      </c>
      <c r="L1669" t="s">
        <v>313</v>
      </c>
      <c r="M1669" t="s">
        <v>295</v>
      </c>
      <c r="N1669" t="s">
        <v>315</v>
      </c>
      <c r="O1669" t="s">
        <v>191</v>
      </c>
      <c r="P1669"/>
      <c r="Q1669"/>
      <c r="R1669"/>
      <c r="S1669" t="s">
        <v>931</v>
      </c>
    </row>
    <row r="1670" spans="1:19" hidden="1" x14ac:dyDescent="0.2">
      <c r="A1670" s="162" t="str">
        <f>"FY"&amp;(YEAR(Table4_1[[#This Row],[Date]])-1)&amp;"/"&amp;(YEAR(Table4_1[[#This Row],[Date]])-2000)</f>
        <v>FY2021/22</v>
      </c>
      <c r="B1670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70" s="162" t="str">
        <f>Table4_1[[#This Row],[Licensee]]&amp;" "&amp;Table4_1[[#This Row],[Licence]]</f>
        <v>Peel Renewable Energy Pty Ltd EDL7</v>
      </c>
      <c r="D1670" s="162" t="str">
        <f t="shared" si="26"/>
        <v>FY2021/22_CCD31_Peel Renewable Energy Pty Ltd EDL7</v>
      </c>
      <c r="E1670" s="164">
        <f>IF(ISNUMBER(Table4_1[[#This Row],[Value]]),Table4_1[[#This Row],[Value]],IF(ISNUMBER(Table4_1[[#This Row],[$ Value]]),Table4_1[[#This Row],[$ Value]],Table4_1[[#This Row],[% Value]]))</f>
        <v>0</v>
      </c>
      <c r="G1670" s="238">
        <v>44742</v>
      </c>
      <c r="H1670">
        <v>4</v>
      </c>
      <c r="I1670" t="s">
        <v>188</v>
      </c>
      <c r="J1670" t="s">
        <v>930</v>
      </c>
      <c r="K1670" t="s">
        <v>279</v>
      </c>
      <c r="L1670" t="s">
        <v>313</v>
      </c>
      <c r="M1670" t="s">
        <v>295</v>
      </c>
      <c r="N1670" t="s">
        <v>315</v>
      </c>
      <c r="O1670" t="s">
        <v>191</v>
      </c>
      <c r="P1670"/>
      <c r="Q1670"/>
      <c r="R1670"/>
      <c r="S1670" t="s">
        <v>931</v>
      </c>
    </row>
    <row r="1671" spans="1:19" hidden="1" x14ac:dyDescent="0.2">
      <c r="A1671" s="162" t="str">
        <f>"FY"&amp;(YEAR(Table4_1[[#This Row],[Date]])-1)&amp;"/"&amp;(YEAR(Table4_1[[#This Row],[Date]])-2000)</f>
        <v>FY2022/23</v>
      </c>
      <c r="B1671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1671" s="162" t="str">
        <f>Table4_1[[#This Row],[Licensee]]&amp;" "&amp;Table4_1[[#This Row],[Licence]]</f>
        <v>Peel Renewable Energy Pty Ltd EDL7</v>
      </c>
      <c r="D1671" s="162" t="str">
        <f t="shared" si="26"/>
        <v>FY2022/23_CCD31_Peel Renewable Energy Pty Ltd EDL7</v>
      </c>
      <c r="E1671" s="164">
        <f>IF(ISNUMBER(Table4_1[[#This Row],[Value]]),Table4_1[[#This Row],[Value]],IF(ISNUMBER(Table4_1[[#This Row],[$ Value]]),Table4_1[[#This Row],[$ Value]],Table4_1[[#This Row],[% Value]]))</f>
        <v>0</v>
      </c>
      <c r="G1671" s="238">
        <v>45107</v>
      </c>
      <c r="H1671">
        <v>4</v>
      </c>
      <c r="I1671" t="s">
        <v>188</v>
      </c>
      <c r="J1671" t="s">
        <v>930</v>
      </c>
      <c r="K1671" t="s">
        <v>279</v>
      </c>
      <c r="L1671" t="s">
        <v>313</v>
      </c>
      <c r="M1671" t="s">
        <v>295</v>
      </c>
      <c r="N1671" t="s">
        <v>315</v>
      </c>
      <c r="O1671" t="s">
        <v>191</v>
      </c>
      <c r="P1671"/>
      <c r="Q1671"/>
      <c r="R1671"/>
      <c r="S1671" t="s">
        <v>931</v>
      </c>
    </row>
    <row r="1672" spans="1:19" hidden="1" x14ac:dyDescent="0.2">
      <c r="A1672" s="162" t="str">
        <f>"FY"&amp;(YEAR(Table4_1[[#This Row],[Date]])-1)&amp;"/"&amp;(YEAR(Table4_1[[#This Row],[Date]])-2000)</f>
        <v>FY2017/18</v>
      </c>
      <c r="B1672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2" s="162" t="str">
        <f>Table4_1[[#This Row],[Licensee]]&amp;" "&amp;Table4_1[[#This Row],[Licence]]</f>
        <v>Peel Renewable Energy Pty Ltd EDL7</v>
      </c>
      <c r="D1672" s="162" t="str">
        <f t="shared" si="26"/>
        <v>FY2017/18_CCD32_Peel Renewable Energy Pty Ltd EDL7</v>
      </c>
      <c r="E1672" s="164">
        <f>IF(ISNUMBER(Table4_1[[#This Row],[Value]]),Table4_1[[#This Row],[Value]],IF(ISNUMBER(Table4_1[[#This Row],[$ Value]]),Table4_1[[#This Row],[$ Value]],Table4_1[[#This Row],[% Value]]))</f>
        <v>0</v>
      </c>
      <c r="G1672" s="238">
        <v>43281</v>
      </c>
      <c r="H1672">
        <v>4</v>
      </c>
      <c r="I1672" t="s">
        <v>188</v>
      </c>
      <c r="J1672" t="s">
        <v>930</v>
      </c>
      <c r="K1672" t="s">
        <v>279</v>
      </c>
      <c r="L1672" t="s">
        <v>316</v>
      </c>
      <c r="M1672" t="s">
        <v>281</v>
      </c>
      <c r="N1672" t="s">
        <v>317</v>
      </c>
      <c r="O1672" t="s">
        <v>318</v>
      </c>
      <c r="P1672"/>
      <c r="Q1672"/>
      <c r="R1672"/>
      <c r="S1672" t="s">
        <v>931</v>
      </c>
    </row>
    <row r="1673" spans="1:19" hidden="1" x14ac:dyDescent="0.2">
      <c r="A1673" s="162" t="str">
        <f>"FY"&amp;(YEAR(Table4_1[[#This Row],[Date]])-1)&amp;"/"&amp;(YEAR(Table4_1[[#This Row],[Date]])-2000)</f>
        <v>FY2018/19</v>
      </c>
      <c r="B1673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3" s="162" t="str">
        <f>Table4_1[[#This Row],[Licensee]]&amp;" "&amp;Table4_1[[#This Row],[Licence]]</f>
        <v>Peel Renewable Energy Pty Ltd EDL7</v>
      </c>
      <c r="D1673" s="162" t="str">
        <f t="shared" si="26"/>
        <v>FY2018/19_CCD32_Peel Renewable Energy Pty Ltd EDL7</v>
      </c>
      <c r="E1673" s="164">
        <f>IF(ISNUMBER(Table4_1[[#This Row],[Value]]),Table4_1[[#This Row],[Value]],IF(ISNUMBER(Table4_1[[#This Row],[$ Value]]),Table4_1[[#This Row],[$ Value]],Table4_1[[#This Row],[% Value]]))</f>
        <v>0</v>
      </c>
      <c r="G1673" s="238">
        <v>43646</v>
      </c>
      <c r="H1673">
        <v>4</v>
      </c>
      <c r="I1673" t="s">
        <v>188</v>
      </c>
      <c r="J1673" t="s">
        <v>930</v>
      </c>
      <c r="K1673" t="s">
        <v>279</v>
      </c>
      <c r="L1673" t="s">
        <v>316</v>
      </c>
      <c r="M1673" t="s">
        <v>281</v>
      </c>
      <c r="N1673" t="s">
        <v>317</v>
      </c>
      <c r="O1673" t="s">
        <v>318</v>
      </c>
      <c r="P1673"/>
      <c r="Q1673"/>
      <c r="R1673"/>
      <c r="S1673" t="s">
        <v>931</v>
      </c>
    </row>
    <row r="1674" spans="1:19" hidden="1" x14ac:dyDescent="0.2">
      <c r="A1674" s="162" t="str">
        <f>"FY"&amp;(YEAR(Table4_1[[#This Row],[Date]])-1)&amp;"/"&amp;(YEAR(Table4_1[[#This Row],[Date]])-2000)</f>
        <v>FY2019/20</v>
      </c>
      <c r="B1674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4" s="162" t="str">
        <f>Table4_1[[#This Row],[Licensee]]&amp;" "&amp;Table4_1[[#This Row],[Licence]]</f>
        <v>Peel Renewable Energy Pty Ltd EDL7</v>
      </c>
      <c r="D1674" s="162" t="str">
        <f t="shared" si="26"/>
        <v>FY2019/20_CCD32_Peel Renewable Energy Pty Ltd EDL7</v>
      </c>
      <c r="E1674" s="164">
        <f>IF(ISNUMBER(Table4_1[[#This Row],[Value]]),Table4_1[[#This Row],[Value]],IF(ISNUMBER(Table4_1[[#This Row],[$ Value]]),Table4_1[[#This Row],[$ Value]],Table4_1[[#This Row],[% Value]]))</f>
        <v>0</v>
      </c>
      <c r="G1674" s="238">
        <v>44012</v>
      </c>
      <c r="H1674">
        <v>4</v>
      </c>
      <c r="I1674" t="s">
        <v>188</v>
      </c>
      <c r="J1674" t="s">
        <v>930</v>
      </c>
      <c r="K1674" t="s">
        <v>279</v>
      </c>
      <c r="L1674" t="s">
        <v>316</v>
      </c>
      <c r="M1674" t="s">
        <v>281</v>
      </c>
      <c r="N1674" t="s">
        <v>317</v>
      </c>
      <c r="O1674" t="s">
        <v>318</v>
      </c>
      <c r="P1674"/>
      <c r="Q1674"/>
      <c r="R1674"/>
      <c r="S1674" t="s">
        <v>931</v>
      </c>
    </row>
    <row r="1675" spans="1:19" hidden="1" x14ac:dyDescent="0.2">
      <c r="A1675" s="162" t="str">
        <f>"FY"&amp;(YEAR(Table4_1[[#This Row],[Date]])-1)&amp;"/"&amp;(YEAR(Table4_1[[#This Row],[Date]])-2000)</f>
        <v>FY2020/21</v>
      </c>
      <c r="B1675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5" s="162" t="str">
        <f>Table4_1[[#This Row],[Licensee]]&amp;" "&amp;Table4_1[[#This Row],[Licence]]</f>
        <v>Peel Renewable Energy Pty Ltd EDL7</v>
      </c>
      <c r="D1675" s="162" t="str">
        <f t="shared" si="26"/>
        <v>FY2020/21_CCD32_Peel Renewable Energy Pty Ltd EDL7</v>
      </c>
      <c r="E1675" s="164">
        <f>IF(ISNUMBER(Table4_1[[#This Row],[Value]]),Table4_1[[#This Row],[Value]],IF(ISNUMBER(Table4_1[[#This Row],[$ Value]]),Table4_1[[#This Row],[$ Value]],Table4_1[[#This Row],[% Value]]))</f>
        <v>13.6</v>
      </c>
      <c r="G1675" s="238">
        <v>44377</v>
      </c>
      <c r="H1675">
        <v>4</v>
      </c>
      <c r="I1675" t="s">
        <v>188</v>
      </c>
      <c r="J1675" t="s">
        <v>930</v>
      </c>
      <c r="K1675" t="s">
        <v>279</v>
      </c>
      <c r="L1675" t="s">
        <v>316</v>
      </c>
      <c r="M1675" t="s">
        <v>281</v>
      </c>
      <c r="N1675" t="s">
        <v>317</v>
      </c>
      <c r="O1675" t="s">
        <v>318</v>
      </c>
      <c r="P1675">
        <v>13.6</v>
      </c>
      <c r="Q1675"/>
      <c r="R1675"/>
      <c r="S1675" t="s">
        <v>931</v>
      </c>
    </row>
    <row r="1676" spans="1:19" hidden="1" x14ac:dyDescent="0.2">
      <c r="A1676" s="162" t="str">
        <f>"FY"&amp;(YEAR(Table4_1[[#This Row],[Date]])-1)&amp;"/"&amp;(YEAR(Table4_1[[#This Row],[Date]])-2000)</f>
        <v>FY2021/22</v>
      </c>
      <c r="B1676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6" s="162" t="str">
        <f>Table4_1[[#This Row],[Licensee]]&amp;" "&amp;Table4_1[[#This Row],[Licence]]</f>
        <v>Peel Renewable Energy Pty Ltd EDL7</v>
      </c>
      <c r="D1676" s="162" t="str">
        <f t="shared" si="26"/>
        <v>FY2021/22_CCD32_Peel Renewable Energy Pty Ltd EDL7</v>
      </c>
      <c r="E1676" s="164">
        <f>IF(ISNUMBER(Table4_1[[#This Row],[Value]]),Table4_1[[#This Row],[Value]],IF(ISNUMBER(Table4_1[[#This Row],[$ Value]]),Table4_1[[#This Row],[$ Value]],Table4_1[[#This Row],[% Value]]))</f>
        <v>0</v>
      </c>
      <c r="G1676" s="238">
        <v>44742</v>
      </c>
      <c r="H1676">
        <v>4</v>
      </c>
      <c r="I1676" t="s">
        <v>188</v>
      </c>
      <c r="J1676" t="s">
        <v>930</v>
      </c>
      <c r="K1676" t="s">
        <v>279</v>
      </c>
      <c r="L1676" t="s">
        <v>316</v>
      </c>
      <c r="M1676" t="s">
        <v>281</v>
      </c>
      <c r="N1676" t="s">
        <v>317</v>
      </c>
      <c r="O1676" t="s">
        <v>318</v>
      </c>
      <c r="P1676"/>
      <c r="Q1676"/>
      <c r="R1676"/>
      <c r="S1676" t="s">
        <v>931</v>
      </c>
    </row>
    <row r="1677" spans="1:19" hidden="1" x14ac:dyDescent="0.2">
      <c r="A1677" s="162" t="str">
        <f>"FY"&amp;(YEAR(Table4_1[[#This Row],[Date]])-1)&amp;"/"&amp;(YEAR(Table4_1[[#This Row],[Date]])-2000)</f>
        <v>FY2022/23</v>
      </c>
      <c r="B1677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1677" s="162" t="str">
        <f>Table4_1[[#This Row],[Licensee]]&amp;" "&amp;Table4_1[[#This Row],[Licence]]</f>
        <v>Peel Renewable Energy Pty Ltd EDL7</v>
      </c>
      <c r="D1677" s="162" t="str">
        <f t="shared" si="26"/>
        <v>FY2022/23_CCD32_Peel Renewable Energy Pty Ltd EDL7</v>
      </c>
      <c r="E1677" s="164">
        <f>IF(ISNUMBER(Table4_1[[#This Row],[Value]]),Table4_1[[#This Row],[Value]],IF(ISNUMBER(Table4_1[[#This Row],[$ Value]]),Table4_1[[#This Row],[$ Value]],Table4_1[[#This Row],[% Value]]))</f>
        <v>0</v>
      </c>
      <c r="G1677" s="238">
        <v>45107</v>
      </c>
      <c r="H1677">
        <v>4</v>
      </c>
      <c r="I1677" t="s">
        <v>188</v>
      </c>
      <c r="J1677" t="s">
        <v>930</v>
      </c>
      <c r="K1677" t="s">
        <v>279</v>
      </c>
      <c r="L1677" t="s">
        <v>316</v>
      </c>
      <c r="M1677" t="s">
        <v>281</v>
      </c>
      <c r="N1677" t="s">
        <v>317</v>
      </c>
      <c r="O1677" t="s">
        <v>318</v>
      </c>
      <c r="P1677"/>
      <c r="Q1677"/>
      <c r="R1677"/>
      <c r="S1677" t="s">
        <v>931</v>
      </c>
    </row>
    <row r="1678" spans="1:19" hidden="1" x14ac:dyDescent="0.2">
      <c r="A1678" s="162" t="str">
        <f>"FY"&amp;(YEAR(Table4_1[[#This Row],[Date]])-1)&amp;"/"&amp;(YEAR(Table4_1[[#This Row],[Date]])-2000)</f>
        <v>FY2017/18</v>
      </c>
      <c r="B1678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78" s="162" t="str">
        <f>Table4_1[[#This Row],[Licensee]]&amp;" "&amp;Table4_1[[#This Row],[Licence]]</f>
        <v>Peel Renewable Energy Pty Ltd EDL7</v>
      </c>
      <c r="D1678" s="162" t="str">
        <f t="shared" si="26"/>
        <v>FY2017/18_CCD33_Peel Renewable Energy Pty Ltd EDL7</v>
      </c>
      <c r="E1678" s="164">
        <f>IF(ISNUMBER(Table4_1[[#This Row],[Value]]),Table4_1[[#This Row],[Value]],IF(ISNUMBER(Table4_1[[#This Row],[$ Value]]),Table4_1[[#This Row],[$ Value]],Table4_1[[#This Row],[% Value]]))</f>
        <v>0</v>
      </c>
      <c r="G1678" s="238">
        <v>43281</v>
      </c>
      <c r="H1678">
        <v>4</v>
      </c>
      <c r="I1678" t="s">
        <v>188</v>
      </c>
      <c r="J1678" t="s">
        <v>930</v>
      </c>
      <c r="K1678" t="s">
        <v>279</v>
      </c>
      <c r="L1678" t="s">
        <v>316</v>
      </c>
      <c r="M1678" t="s">
        <v>295</v>
      </c>
      <c r="N1678" t="s">
        <v>319</v>
      </c>
      <c r="O1678" t="s">
        <v>318</v>
      </c>
      <c r="P1678"/>
      <c r="Q1678"/>
      <c r="R1678"/>
      <c r="S1678" t="s">
        <v>931</v>
      </c>
    </row>
    <row r="1679" spans="1:19" hidden="1" x14ac:dyDescent="0.2">
      <c r="A1679" s="162" t="str">
        <f>"FY"&amp;(YEAR(Table4_1[[#This Row],[Date]])-1)&amp;"/"&amp;(YEAR(Table4_1[[#This Row],[Date]])-2000)</f>
        <v>FY2018/19</v>
      </c>
      <c r="B1679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79" s="162" t="str">
        <f>Table4_1[[#This Row],[Licensee]]&amp;" "&amp;Table4_1[[#This Row],[Licence]]</f>
        <v>Peel Renewable Energy Pty Ltd EDL7</v>
      </c>
      <c r="D1679" s="162" t="str">
        <f t="shared" si="26"/>
        <v>FY2018/19_CCD33_Peel Renewable Energy Pty Ltd EDL7</v>
      </c>
      <c r="E1679" s="164">
        <f>IF(ISNUMBER(Table4_1[[#This Row],[Value]]),Table4_1[[#This Row],[Value]],IF(ISNUMBER(Table4_1[[#This Row],[$ Value]]),Table4_1[[#This Row],[$ Value]],Table4_1[[#This Row],[% Value]]))</f>
        <v>0</v>
      </c>
      <c r="G1679" s="238">
        <v>43646</v>
      </c>
      <c r="H1679">
        <v>4</v>
      </c>
      <c r="I1679" t="s">
        <v>188</v>
      </c>
      <c r="J1679" t="s">
        <v>930</v>
      </c>
      <c r="K1679" t="s">
        <v>279</v>
      </c>
      <c r="L1679" t="s">
        <v>316</v>
      </c>
      <c r="M1679" t="s">
        <v>295</v>
      </c>
      <c r="N1679" t="s">
        <v>319</v>
      </c>
      <c r="O1679" t="s">
        <v>318</v>
      </c>
      <c r="P1679"/>
      <c r="Q1679"/>
      <c r="R1679"/>
      <c r="S1679" t="s">
        <v>931</v>
      </c>
    </row>
    <row r="1680" spans="1:19" hidden="1" x14ac:dyDescent="0.2">
      <c r="A1680" s="162" t="str">
        <f>"FY"&amp;(YEAR(Table4_1[[#This Row],[Date]])-1)&amp;"/"&amp;(YEAR(Table4_1[[#This Row],[Date]])-2000)</f>
        <v>FY2019/20</v>
      </c>
      <c r="B1680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80" s="162" t="str">
        <f>Table4_1[[#This Row],[Licensee]]&amp;" "&amp;Table4_1[[#This Row],[Licence]]</f>
        <v>Peel Renewable Energy Pty Ltd EDL7</v>
      </c>
      <c r="D1680" s="162" t="str">
        <f t="shared" si="26"/>
        <v>FY2019/20_CCD33_Peel Renewable Energy Pty Ltd EDL7</v>
      </c>
      <c r="E1680" s="164">
        <f>IF(ISNUMBER(Table4_1[[#This Row],[Value]]),Table4_1[[#This Row],[Value]],IF(ISNUMBER(Table4_1[[#This Row],[$ Value]]),Table4_1[[#This Row],[$ Value]],Table4_1[[#This Row],[% Value]]))</f>
        <v>0</v>
      </c>
      <c r="G1680" s="238">
        <v>44012</v>
      </c>
      <c r="H1680">
        <v>4</v>
      </c>
      <c r="I1680" t="s">
        <v>188</v>
      </c>
      <c r="J1680" t="s">
        <v>930</v>
      </c>
      <c r="K1680" t="s">
        <v>279</v>
      </c>
      <c r="L1680" t="s">
        <v>316</v>
      </c>
      <c r="M1680" t="s">
        <v>295</v>
      </c>
      <c r="N1680" t="s">
        <v>319</v>
      </c>
      <c r="O1680" t="s">
        <v>318</v>
      </c>
      <c r="P1680"/>
      <c r="Q1680"/>
      <c r="R1680"/>
      <c r="S1680" t="s">
        <v>931</v>
      </c>
    </row>
    <row r="1681" spans="1:19" hidden="1" x14ac:dyDescent="0.2">
      <c r="A1681" s="162" t="str">
        <f>"FY"&amp;(YEAR(Table4_1[[#This Row],[Date]])-1)&amp;"/"&amp;(YEAR(Table4_1[[#This Row],[Date]])-2000)</f>
        <v>FY2020/21</v>
      </c>
      <c r="B1681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81" s="162" t="str">
        <f>Table4_1[[#This Row],[Licensee]]&amp;" "&amp;Table4_1[[#This Row],[Licence]]</f>
        <v>Peel Renewable Energy Pty Ltd EDL7</v>
      </c>
      <c r="D1681" s="162" t="str">
        <f t="shared" si="26"/>
        <v>FY2020/21_CCD33_Peel Renewable Energy Pty Ltd EDL7</v>
      </c>
      <c r="E1681" s="164">
        <f>IF(ISNUMBER(Table4_1[[#This Row],[Value]]),Table4_1[[#This Row],[Value]],IF(ISNUMBER(Table4_1[[#This Row],[$ Value]]),Table4_1[[#This Row],[$ Value]],Table4_1[[#This Row],[% Value]]))</f>
        <v>0</v>
      </c>
      <c r="G1681" s="238">
        <v>44377</v>
      </c>
      <c r="H1681">
        <v>4</v>
      </c>
      <c r="I1681" t="s">
        <v>188</v>
      </c>
      <c r="J1681" t="s">
        <v>930</v>
      </c>
      <c r="K1681" t="s">
        <v>279</v>
      </c>
      <c r="L1681" t="s">
        <v>316</v>
      </c>
      <c r="M1681" t="s">
        <v>295</v>
      </c>
      <c r="N1681" t="s">
        <v>319</v>
      </c>
      <c r="O1681" t="s">
        <v>318</v>
      </c>
      <c r="P1681"/>
      <c r="Q1681"/>
      <c r="R1681"/>
      <c r="S1681" t="s">
        <v>931</v>
      </c>
    </row>
    <row r="1682" spans="1:19" hidden="1" x14ac:dyDescent="0.2">
      <c r="A1682" s="162" t="str">
        <f>"FY"&amp;(YEAR(Table4_1[[#This Row],[Date]])-1)&amp;"/"&amp;(YEAR(Table4_1[[#This Row],[Date]])-2000)</f>
        <v>FY2021/22</v>
      </c>
      <c r="B1682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82" s="162" t="str">
        <f>Table4_1[[#This Row],[Licensee]]&amp;" "&amp;Table4_1[[#This Row],[Licence]]</f>
        <v>Peel Renewable Energy Pty Ltd EDL7</v>
      </c>
      <c r="D1682" s="162" t="str">
        <f t="shared" si="26"/>
        <v>FY2021/22_CCD33_Peel Renewable Energy Pty Ltd EDL7</v>
      </c>
      <c r="E1682" s="164">
        <f>IF(ISNUMBER(Table4_1[[#This Row],[Value]]),Table4_1[[#This Row],[Value]],IF(ISNUMBER(Table4_1[[#This Row],[$ Value]]),Table4_1[[#This Row],[$ Value]],Table4_1[[#This Row],[% Value]]))</f>
        <v>0</v>
      </c>
      <c r="G1682" s="238">
        <v>44742</v>
      </c>
      <c r="H1682">
        <v>4</v>
      </c>
      <c r="I1682" t="s">
        <v>188</v>
      </c>
      <c r="J1682" t="s">
        <v>930</v>
      </c>
      <c r="K1682" t="s">
        <v>279</v>
      </c>
      <c r="L1682" t="s">
        <v>316</v>
      </c>
      <c r="M1682" t="s">
        <v>295</v>
      </c>
      <c r="N1682" t="s">
        <v>319</v>
      </c>
      <c r="O1682" t="s">
        <v>318</v>
      </c>
      <c r="P1682"/>
      <c r="Q1682"/>
      <c r="R1682"/>
      <c r="S1682" t="s">
        <v>931</v>
      </c>
    </row>
    <row r="1683" spans="1:19" hidden="1" x14ac:dyDescent="0.2">
      <c r="A1683" s="162" t="str">
        <f>"FY"&amp;(YEAR(Table4_1[[#This Row],[Date]])-1)&amp;"/"&amp;(YEAR(Table4_1[[#This Row],[Date]])-2000)</f>
        <v>FY2022/23</v>
      </c>
      <c r="B1683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1683" s="162" t="str">
        <f>Table4_1[[#This Row],[Licensee]]&amp;" "&amp;Table4_1[[#This Row],[Licence]]</f>
        <v>Peel Renewable Energy Pty Ltd EDL7</v>
      </c>
      <c r="D1683" s="162" t="str">
        <f t="shared" si="26"/>
        <v>FY2022/23_CCD33_Peel Renewable Energy Pty Ltd EDL7</v>
      </c>
      <c r="E1683" s="164">
        <f>IF(ISNUMBER(Table4_1[[#This Row],[Value]]),Table4_1[[#This Row],[Value]],IF(ISNUMBER(Table4_1[[#This Row],[$ Value]]),Table4_1[[#This Row],[$ Value]],Table4_1[[#This Row],[% Value]]))</f>
        <v>0</v>
      </c>
      <c r="G1683" s="238">
        <v>45107</v>
      </c>
      <c r="H1683">
        <v>4</v>
      </c>
      <c r="I1683" t="s">
        <v>188</v>
      </c>
      <c r="J1683" t="s">
        <v>930</v>
      </c>
      <c r="K1683" t="s">
        <v>279</v>
      </c>
      <c r="L1683" t="s">
        <v>316</v>
      </c>
      <c r="M1683" t="s">
        <v>295</v>
      </c>
      <c r="N1683" t="s">
        <v>319</v>
      </c>
      <c r="O1683" t="s">
        <v>318</v>
      </c>
      <c r="P1683"/>
      <c r="Q1683"/>
      <c r="R1683"/>
      <c r="S1683" t="s">
        <v>931</v>
      </c>
    </row>
    <row r="1684" spans="1:19" hidden="1" x14ac:dyDescent="0.2">
      <c r="A1684" s="162" t="str">
        <f>"FY"&amp;(YEAR(Table4_1[[#This Row],[Date]])-1)&amp;"/"&amp;(YEAR(Table4_1[[#This Row],[Date]])-2000)</f>
        <v>FY2017/18</v>
      </c>
      <c r="B1684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4" s="162" t="str">
        <f>Table4_1[[#This Row],[Licensee]]&amp;" "&amp;Table4_1[[#This Row],[Licence]]</f>
        <v>Peel Renewable Energy Pty Ltd EDL7</v>
      </c>
      <c r="D1684" s="162" t="str">
        <f t="shared" si="26"/>
        <v>FY2017/18_CCD34_Peel Renewable Energy Pty Ltd EDL7</v>
      </c>
      <c r="E1684" s="164">
        <f>IF(ISNUMBER(Table4_1[[#This Row],[Value]]),Table4_1[[#This Row],[Value]],IF(ISNUMBER(Table4_1[[#This Row],[$ Value]]),Table4_1[[#This Row],[$ Value]],Table4_1[[#This Row],[% Value]]))</f>
        <v>0</v>
      </c>
      <c r="G1684" s="238">
        <v>43281</v>
      </c>
      <c r="H1684">
        <v>4</v>
      </c>
      <c r="I1684" t="s">
        <v>188</v>
      </c>
      <c r="J1684" t="s">
        <v>930</v>
      </c>
      <c r="K1684" t="s">
        <v>31</v>
      </c>
      <c r="L1684"/>
      <c r="M1684" t="s">
        <v>320</v>
      </c>
      <c r="N1684" t="s">
        <v>321</v>
      </c>
      <c r="O1684" t="s">
        <v>191</v>
      </c>
      <c r="P1684"/>
      <c r="Q1684"/>
      <c r="R1684"/>
      <c r="S1684" t="s">
        <v>931</v>
      </c>
    </row>
    <row r="1685" spans="1:19" hidden="1" x14ac:dyDescent="0.2">
      <c r="A1685" s="162" t="str">
        <f>"FY"&amp;(YEAR(Table4_1[[#This Row],[Date]])-1)&amp;"/"&amp;(YEAR(Table4_1[[#This Row],[Date]])-2000)</f>
        <v>FY2018/19</v>
      </c>
      <c r="B1685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5" s="162" t="str">
        <f>Table4_1[[#This Row],[Licensee]]&amp;" "&amp;Table4_1[[#This Row],[Licence]]</f>
        <v>Peel Renewable Energy Pty Ltd EDL7</v>
      </c>
      <c r="D1685" s="162" t="str">
        <f t="shared" si="26"/>
        <v>FY2018/19_CCD34_Peel Renewable Energy Pty Ltd EDL7</v>
      </c>
      <c r="E1685" s="164">
        <f>IF(ISNUMBER(Table4_1[[#This Row],[Value]]),Table4_1[[#This Row],[Value]],IF(ISNUMBER(Table4_1[[#This Row],[$ Value]]),Table4_1[[#This Row],[$ Value]],Table4_1[[#This Row],[% Value]]))</f>
        <v>0</v>
      </c>
      <c r="G1685" s="238">
        <v>43646</v>
      </c>
      <c r="H1685">
        <v>4</v>
      </c>
      <c r="I1685" t="s">
        <v>188</v>
      </c>
      <c r="J1685" t="s">
        <v>930</v>
      </c>
      <c r="K1685" t="s">
        <v>31</v>
      </c>
      <c r="L1685"/>
      <c r="M1685" t="s">
        <v>320</v>
      </c>
      <c r="N1685" t="s">
        <v>321</v>
      </c>
      <c r="O1685" t="s">
        <v>191</v>
      </c>
      <c r="P1685"/>
      <c r="Q1685"/>
      <c r="R1685"/>
      <c r="S1685" t="s">
        <v>931</v>
      </c>
    </row>
    <row r="1686" spans="1:19" hidden="1" x14ac:dyDescent="0.2">
      <c r="A1686" s="162" t="str">
        <f>"FY"&amp;(YEAR(Table4_1[[#This Row],[Date]])-1)&amp;"/"&amp;(YEAR(Table4_1[[#This Row],[Date]])-2000)</f>
        <v>FY2019/20</v>
      </c>
      <c r="B1686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6" s="162" t="str">
        <f>Table4_1[[#This Row],[Licensee]]&amp;" "&amp;Table4_1[[#This Row],[Licence]]</f>
        <v>Peel Renewable Energy Pty Ltd EDL7</v>
      </c>
      <c r="D1686" s="162" t="str">
        <f t="shared" si="26"/>
        <v>FY2019/20_CCD34_Peel Renewable Energy Pty Ltd EDL7</v>
      </c>
      <c r="E1686" s="164">
        <f>IF(ISNUMBER(Table4_1[[#This Row],[Value]]),Table4_1[[#This Row],[Value]],IF(ISNUMBER(Table4_1[[#This Row],[$ Value]]),Table4_1[[#This Row],[$ Value]],Table4_1[[#This Row],[% Value]]))</f>
        <v>0</v>
      </c>
      <c r="G1686" s="238">
        <v>44012</v>
      </c>
      <c r="H1686">
        <v>4</v>
      </c>
      <c r="I1686" t="s">
        <v>188</v>
      </c>
      <c r="J1686" t="s">
        <v>930</v>
      </c>
      <c r="K1686" t="s">
        <v>31</v>
      </c>
      <c r="L1686"/>
      <c r="M1686" t="s">
        <v>320</v>
      </c>
      <c r="N1686" t="s">
        <v>321</v>
      </c>
      <c r="O1686" t="s">
        <v>191</v>
      </c>
      <c r="P1686"/>
      <c r="Q1686"/>
      <c r="R1686"/>
      <c r="S1686" t="s">
        <v>931</v>
      </c>
    </row>
    <row r="1687" spans="1:19" hidden="1" x14ac:dyDescent="0.2">
      <c r="A1687" s="162" t="str">
        <f>"FY"&amp;(YEAR(Table4_1[[#This Row],[Date]])-1)&amp;"/"&amp;(YEAR(Table4_1[[#This Row],[Date]])-2000)</f>
        <v>FY2020/21</v>
      </c>
      <c r="B1687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7" s="162" t="str">
        <f>Table4_1[[#This Row],[Licensee]]&amp;" "&amp;Table4_1[[#This Row],[Licence]]</f>
        <v>Peel Renewable Energy Pty Ltd EDL7</v>
      </c>
      <c r="D1687" s="162" t="str">
        <f t="shared" si="26"/>
        <v>FY2020/21_CCD34_Peel Renewable Energy Pty Ltd EDL7</v>
      </c>
      <c r="E1687" s="164">
        <f>IF(ISNUMBER(Table4_1[[#This Row],[Value]]),Table4_1[[#This Row],[Value]],IF(ISNUMBER(Table4_1[[#This Row],[$ Value]]),Table4_1[[#This Row],[$ Value]],Table4_1[[#This Row],[% Value]]))</f>
        <v>0</v>
      </c>
      <c r="G1687" s="238">
        <v>44377</v>
      </c>
      <c r="H1687">
        <v>4</v>
      </c>
      <c r="I1687" t="s">
        <v>188</v>
      </c>
      <c r="J1687" t="s">
        <v>930</v>
      </c>
      <c r="K1687" t="s">
        <v>31</v>
      </c>
      <c r="L1687"/>
      <c r="M1687" t="s">
        <v>320</v>
      </c>
      <c r="N1687" t="s">
        <v>321</v>
      </c>
      <c r="O1687" t="s">
        <v>191</v>
      </c>
      <c r="P1687">
        <v>0</v>
      </c>
      <c r="Q1687"/>
      <c r="R1687"/>
      <c r="S1687" t="s">
        <v>931</v>
      </c>
    </row>
    <row r="1688" spans="1:19" hidden="1" x14ac:dyDescent="0.2">
      <c r="A1688" s="162" t="str">
        <f>"FY"&amp;(YEAR(Table4_1[[#This Row],[Date]])-1)&amp;"/"&amp;(YEAR(Table4_1[[#This Row],[Date]])-2000)</f>
        <v>FY2021/22</v>
      </c>
      <c r="B1688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8" s="162" t="str">
        <f>Table4_1[[#This Row],[Licensee]]&amp;" "&amp;Table4_1[[#This Row],[Licence]]</f>
        <v>Peel Renewable Energy Pty Ltd EDL7</v>
      </c>
      <c r="D1688" s="162" t="str">
        <f t="shared" si="26"/>
        <v>FY2021/22_CCD34_Peel Renewable Energy Pty Ltd EDL7</v>
      </c>
      <c r="E1688" s="164">
        <f>IF(ISNUMBER(Table4_1[[#This Row],[Value]]),Table4_1[[#This Row],[Value]],IF(ISNUMBER(Table4_1[[#This Row],[$ Value]]),Table4_1[[#This Row],[$ Value]],Table4_1[[#This Row],[% Value]]))</f>
        <v>0</v>
      </c>
      <c r="G1688" s="238">
        <v>44742</v>
      </c>
      <c r="H1688">
        <v>4</v>
      </c>
      <c r="I1688" t="s">
        <v>188</v>
      </c>
      <c r="J1688" t="s">
        <v>930</v>
      </c>
      <c r="K1688" t="s">
        <v>31</v>
      </c>
      <c r="L1688"/>
      <c r="M1688" t="s">
        <v>320</v>
      </c>
      <c r="N1688" t="s">
        <v>321</v>
      </c>
      <c r="O1688" t="s">
        <v>191</v>
      </c>
      <c r="P1688">
        <v>0</v>
      </c>
      <c r="Q1688"/>
      <c r="R1688"/>
      <c r="S1688" t="s">
        <v>931</v>
      </c>
    </row>
    <row r="1689" spans="1:19" hidden="1" x14ac:dyDescent="0.2">
      <c r="A1689" s="162" t="str">
        <f>"FY"&amp;(YEAR(Table4_1[[#This Row],[Date]])-1)&amp;"/"&amp;(YEAR(Table4_1[[#This Row],[Date]])-2000)</f>
        <v>FY2022/23</v>
      </c>
      <c r="B1689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1689" s="162" t="str">
        <f>Table4_1[[#This Row],[Licensee]]&amp;" "&amp;Table4_1[[#This Row],[Licence]]</f>
        <v>Peel Renewable Energy Pty Ltd EDL7</v>
      </c>
      <c r="D1689" s="162" t="str">
        <f t="shared" si="26"/>
        <v>FY2022/23_CCD34_Peel Renewable Energy Pty Ltd EDL7</v>
      </c>
      <c r="E1689" s="164">
        <f>IF(ISNUMBER(Table4_1[[#This Row],[Value]]),Table4_1[[#This Row],[Value]],IF(ISNUMBER(Table4_1[[#This Row],[$ Value]]),Table4_1[[#This Row],[$ Value]],Table4_1[[#This Row],[% Value]]))</f>
        <v>0</v>
      </c>
      <c r="G1689" s="238">
        <v>45107</v>
      </c>
      <c r="H1689">
        <v>4</v>
      </c>
      <c r="I1689" t="s">
        <v>188</v>
      </c>
      <c r="J1689" t="s">
        <v>930</v>
      </c>
      <c r="K1689" t="s">
        <v>31</v>
      </c>
      <c r="L1689"/>
      <c r="M1689" t="s">
        <v>320</v>
      </c>
      <c r="N1689" t="s">
        <v>321</v>
      </c>
      <c r="O1689" t="s">
        <v>191</v>
      </c>
      <c r="P1689">
        <v>0</v>
      </c>
      <c r="Q1689"/>
      <c r="R1689"/>
      <c r="S1689" t="s">
        <v>931</v>
      </c>
    </row>
    <row r="1690" spans="1:19" hidden="1" x14ac:dyDescent="0.2">
      <c r="A1690" s="162" t="str">
        <f>"FY"&amp;(YEAR(Table4_1[[#This Row],[Date]])-1)&amp;"/"&amp;(YEAR(Table4_1[[#This Row],[Date]])-2000)</f>
        <v>FY2017/18</v>
      </c>
      <c r="B1690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0" s="162" t="str">
        <f>Table4_1[[#This Row],[Licensee]]&amp;" "&amp;Table4_1[[#This Row],[Licence]]</f>
        <v>Peel Renewable Energy Pty Ltd EDL7</v>
      </c>
      <c r="D1690" s="162" t="str">
        <f t="shared" si="26"/>
        <v>FY2017/18_CCD36_Peel Renewable Energy Pty Ltd EDL7</v>
      </c>
      <c r="E1690" s="164">
        <f>IF(ISNUMBER(Table4_1[[#This Row],[Value]]),Table4_1[[#This Row],[Value]],IF(ISNUMBER(Table4_1[[#This Row],[$ Value]]),Table4_1[[#This Row],[$ Value]],Table4_1[[#This Row],[% Value]]))</f>
        <v>0</v>
      </c>
      <c r="G1690" s="238">
        <v>43281</v>
      </c>
      <c r="H1690">
        <v>4</v>
      </c>
      <c r="I1690" t="s">
        <v>188</v>
      </c>
      <c r="J1690" t="s">
        <v>930</v>
      </c>
      <c r="K1690" t="s">
        <v>31</v>
      </c>
      <c r="L1690"/>
      <c r="M1690" t="s">
        <v>198</v>
      </c>
      <c r="N1690" t="s">
        <v>323</v>
      </c>
      <c r="O1690" t="s">
        <v>190</v>
      </c>
      <c r="P1690"/>
      <c r="Q1690">
        <v>0</v>
      </c>
      <c r="R1690"/>
      <c r="S1690" t="s">
        <v>931</v>
      </c>
    </row>
    <row r="1691" spans="1:19" hidden="1" x14ac:dyDescent="0.2">
      <c r="A1691" s="162" t="str">
        <f>"FY"&amp;(YEAR(Table4_1[[#This Row],[Date]])-1)&amp;"/"&amp;(YEAR(Table4_1[[#This Row],[Date]])-2000)</f>
        <v>FY2018/19</v>
      </c>
      <c r="B1691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1" s="162" t="str">
        <f>Table4_1[[#This Row],[Licensee]]&amp;" "&amp;Table4_1[[#This Row],[Licence]]</f>
        <v>Peel Renewable Energy Pty Ltd EDL7</v>
      </c>
      <c r="D1691" s="162" t="str">
        <f t="shared" si="26"/>
        <v>FY2018/19_CCD36_Peel Renewable Energy Pty Ltd EDL7</v>
      </c>
      <c r="E1691" s="164">
        <f>IF(ISNUMBER(Table4_1[[#This Row],[Value]]),Table4_1[[#This Row],[Value]],IF(ISNUMBER(Table4_1[[#This Row],[$ Value]]),Table4_1[[#This Row],[$ Value]],Table4_1[[#This Row],[% Value]]))</f>
        <v>0</v>
      </c>
      <c r="G1691" s="238">
        <v>43646</v>
      </c>
      <c r="H1691">
        <v>4</v>
      </c>
      <c r="I1691" t="s">
        <v>188</v>
      </c>
      <c r="J1691" t="s">
        <v>930</v>
      </c>
      <c r="K1691" t="s">
        <v>31</v>
      </c>
      <c r="L1691"/>
      <c r="M1691" t="s">
        <v>198</v>
      </c>
      <c r="N1691" t="s">
        <v>323</v>
      </c>
      <c r="O1691" t="s">
        <v>190</v>
      </c>
      <c r="P1691"/>
      <c r="Q1691">
        <v>0</v>
      </c>
      <c r="R1691"/>
      <c r="S1691" t="s">
        <v>931</v>
      </c>
    </row>
    <row r="1692" spans="1:19" hidden="1" x14ac:dyDescent="0.2">
      <c r="A1692" s="162" t="str">
        <f>"FY"&amp;(YEAR(Table4_1[[#This Row],[Date]])-1)&amp;"/"&amp;(YEAR(Table4_1[[#This Row],[Date]])-2000)</f>
        <v>FY2019/20</v>
      </c>
      <c r="B1692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2" s="162" t="str">
        <f>Table4_1[[#This Row],[Licensee]]&amp;" "&amp;Table4_1[[#This Row],[Licence]]</f>
        <v>Peel Renewable Energy Pty Ltd EDL7</v>
      </c>
      <c r="D1692" s="162" t="str">
        <f t="shared" si="26"/>
        <v>FY2019/20_CCD36_Peel Renewable Energy Pty Ltd EDL7</v>
      </c>
      <c r="E1692" s="164">
        <f>IF(ISNUMBER(Table4_1[[#This Row],[Value]]),Table4_1[[#This Row],[Value]],IF(ISNUMBER(Table4_1[[#This Row],[$ Value]]),Table4_1[[#This Row],[$ Value]],Table4_1[[#This Row],[% Value]]))</f>
        <v>0</v>
      </c>
      <c r="G1692" s="238">
        <v>44012</v>
      </c>
      <c r="H1692">
        <v>4</v>
      </c>
      <c r="I1692" t="s">
        <v>188</v>
      </c>
      <c r="J1692" t="s">
        <v>930</v>
      </c>
      <c r="K1692" t="s">
        <v>31</v>
      </c>
      <c r="L1692"/>
      <c r="M1692" t="s">
        <v>198</v>
      </c>
      <c r="N1692" t="s">
        <v>323</v>
      </c>
      <c r="O1692" t="s">
        <v>190</v>
      </c>
      <c r="P1692"/>
      <c r="Q1692">
        <v>0</v>
      </c>
      <c r="R1692"/>
      <c r="S1692" t="s">
        <v>931</v>
      </c>
    </row>
    <row r="1693" spans="1:19" hidden="1" x14ac:dyDescent="0.2">
      <c r="A1693" s="162" t="str">
        <f>"FY"&amp;(YEAR(Table4_1[[#This Row],[Date]])-1)&amp;"/"&amp;(YEAR(Table4_1[[#This Row],[Date]])-2000)</f>
        <v>FY2020/21</v>
      </c>
      <c r="B1693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3" s="162" t="str">
        <f>Table4_1[[#This Row],[Licensee]]&amp;" "&amp;Table4_1[[#This Row],[Licence]]</f>
        <v>Peel Renewable Energy Pty Ltd EDL7</v>
      </c>
      <c r="D1693" s="162" t="str">
        <f t="shared" si="26"/>
        <v>FY2020/21_CCD36_Peel Renewable Energy Pty Ltd EDL7</v>
      </c>
      <c r="E1693" s="164">
        <f>IF(ISNUMBER(Table4_1[[#This Row],[Value]]),Table4_1[[#This Row],[Value]],IF(ISNUMBER(Table4_1[[#This Row],[$ Value]]),Table4_1[[#This Row],[$ Value]],Table4_1[[#This Row],[% Value]]))</f>
        <v>0</v>
      </c>
      <c r="G1693" s="238">
        <v>44377</v>
      </c>
      <c r="H1693">
        <v>4</v>
      </c>
      <c r="I1693" t="s">
        <v>188</v>
      </c>
      <c r="J1693" t="s">
        <v>930</v>
      </c>
      <c r="K1693" t="s">
        <v>31</v>
      </c>
      <c r="L1693"/>
      <c r="M1693" t="s">
        <v>198</v>
      </c>
      <c r="N1693" t="s">
        <v>323</v>
      </c>
      <c r="O1693" t="s">
        <v>190</v>
      </c>
      <c r="P1693"/>
      <c r="Q1693">
        <v>0</v>
      </c>
      <c r="R1693"/>
      <c r="S1693" t="s">
        <v>931</v>
      </c>
    </row>
    <row r="1694" spans="1:19" hidden="1" x14ac:dyDescent="0.2">
      <c r="A1694" s="162" t="str">
        <f>"FY"&amp;(YEAR(Table4_1[[#This Row],[Date]])-1)&amp;"/"&amp;(YEAR(Table4_1[[#This Row],[Date]])-2000)</f>
        <v>FY2021/22</v>
      </c>
      <c r="B1694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4" s="162" t="str">
        <f>Table4_1[[#This Row],[Licensee]]&amp;" "&amp;Table4_1[[#This Row],[Licence]]</f>
        <v>Peel Renewable Energy Pty Ltd EDL7</v>
      </c>
      <c r="D1694" s="162" t="str">
        <f t="shared" si="26"/>
        <v>FY2021/22_CCD36_Peel Renewable Energy Pty Ltd EDL7</v>
      </c>
      <c r="E1694" s="164">
        <f>IF(ISNUMBER(Table4_1[[#This Row],[Value]]),Table4_1[[#This Row],[Value]],IF(ISNUMBER(Table4_1[[#This Row],[$ Value]]),Table4_1[[#This Row],[$ Value]],Table4_1[[#This Row],[% Value]]))</f>
        <v>0</v>
      </c>
      <c r="G1694" s="238">
        <v>44742</v>
      </c>
      <c r="H1694">
        <v>4</v>
      </c>
      <c r="I1694" t="s">
        <v>188</v>
      </c>
      <c r="J1694" t="s">
        <v>930</v>
      </c>
      <c r="K1694" t="s">
        <v>31</v>
      </c>
      <c r="L1694"/>
      <c r="M1694" t="s">
        <v>198</v>
      </c>
      <c r="N1694" t="s">
        <v>323</v>
      </c>
      <c r="O1694" t="s">
        <v>190</v>
      </c>
      <c r="P1694"/>
      <c r="Q1694">
        <v>0</v>
      </c>
      <c r="R1694"/>
      <c r="S1694" t="s">
        <v>931</v>
      </c>
    </row>
    <row r="1695" spans="1:19" hidden="1" x14ac:dyDescent="0.2">
      <c r="A1695" s="162" t="str">
        <f>"FY"&amp;(YEAR(Table4_1[[#This Row],[Date]])-1)&amp;"/"&amp;(YEAR(Table4_1[[#This Row],[Date]])-2000)</f>
        <v>FY2022/23</v>
      </c>
      <c r="B1695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1695" s="162" t="str">
        <f>Table4_1[[#This Row],[Licensee]]&amp;" "&amp;Table4_1[[#This Row],[Licence]]</f>
        <v>Peel Renewable Energy Pty Ltd EDL7</v>
      </c>
      <c r="D1695" s="162" t="str">
        <f t="shared" si="26"/>
        <v>FY2022/23_CCD36_Peel Renewable Energy Pty Ltd EDL7</v>
      </c>
      <c r="E1695" s="164">
        <f>IF(ISNUMBER(Table4_1[[#This Row],[Value]]),Table4_1[[#This Row],[Value]],IF(ISNUMBER(Table4_1[[#This Row],[$ Value]]),Table4_1[[#This Row],[$ Value]],Table4_1[[#This Row],[% Value]]))</f>
        <v>0</v>
      </c>
      <c r="G1695" s="238">
        <v>45107</v>
      </c>
      <c r="H1695">
        <v>4</v>
      </c>
      <c r="I1695" t="s">
        <v>188</v>
      </c>
      <c r="J1695" t="s">
        <v>930</v>
      </c>
      <c r="K1695" t="s">
        <v>31</v>
      </c>
      <c r="L1695"/>
      <c r="M1695" t="s">
        <v>198</v>
      </c>
      <c r="N1695" t="s">
        <v>323</v>
      </c>
      <c r="O1695" t="s">
        <v>190</v>
      </c>
      <c r="P1695"/>
      <c r="Q1695">
        <v>0</v>
      </c>
      <c r="R1695"/>
      <c r="S1695" t="s">
        <v>931</v>
      </c>
    </row>
    <row r="1696" spans="1:19" hidden="1" x14ac:dyDescent="0.2">
      <c r="A1696" s="162" t="str">
        <f>"FY"&amp;(YEAR(Table4_1[[#This Row],[Date]])-1)&amp;"/"&amp;(YEAR(Table4_1[[#This Row],[Date]])-2000)</f>
        <v>FY2017/18</v>
      </c>
      <c r="B1696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696" s="162" t="str">
        <f>Table4_1[[#This Row],[Licensee]]&amp;" "&amp;Table4_1[[#This Row],[Licence]]</f>
        <v>Peel Renewable Energy Pty Ltd EDL7</v>
      </c>
      <c r="D1696" s="162" t="str">
        <f t="shared" si="26"/>
        <v>FY2017/18_CCD37_Peel Renewable Energy Pty Ltd EDL7</v>
      </c>
      <c r="E1696" s="164">
        <f>IF(ISNUMBER(Table4_1[[#This Row],[Value]]),Table4_1[[#This Row],[Value]],IF(ISNUMBER(Table4_1[[#This Row],[$ Value]]),Table4_1[[#This Row],[$ Value]],Table4_1[[#This Row],[% Value]]))</f>
        <v>0</v>
      </c>
      <c r="G1696" s="238">
        <v>43281</v>
      </c>
      <c r="H1696">
        <v>4</v>
      </c>
      <c r="I1696" t="s">
        <v>188</v>
      </c>
      <c r="J1696" t="s">
        <v>930</v>
      </c>
      <c r="K1696" t="s">
        <v>31</v>
      </c>
      <c r="L1696"/>
      <c r="M1696" t="s">
        <v>631</v>
      </c>
      <c r="N1696" t="s">
        <v>324</v>
      </c>
      <c r="O1696" t="s">
        <v>197</v>
      </c>
      <c r="P1696"/>
      <c r="Q1696"/>
      <c r="R1696"/>
      <c r="S1696" t="s">
        <v>931</v>
      </c>
    </row>
    <row r="1697" spans="1:19" hidden="1" x14ac:dyDescent="0.2">
      <c r="A1697" s="162" t="str">
        <f>"FY"&amp;(YEAR(Table4_1[[#This Row],[Date]])-1)&amp;"/"&amp;(YEAR(Table4_1[[#This Row],[Date]])-2000)</f>
        <v>FY2018/19</v>
      </c>
      <c r="B1697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697" s="162" t="str">
        <f>Table4_1[[#This Row],[Licensee]]&amp;" "&amp;Table4_1[[#This Row],[Licence]]</f>
        <v>Peel Renewable Energy Pty Ltd EDL7</v>
      </c>
      <c r="D1697" s="162" t="str">
        <f t="shared" si="26"/>
        <v>FY2018/19_CCD37_Peel Renewable Energy Pty Ltd EDL7</v>
      </c>
      <c r="E1697" s="164">
        <f>IF(ISNUMBER(Table4_1[[#This Row],[Value]]),Table4_1[[#This Row],[Value]],IF(ISNUMBER(Table4_1[[#This Row],[$ Value]]),Table4_1[[#This Row],[$ Value]],Table4_1[[#This Row],[% Value]]))</f>
        <v>0</v>
      </c>
      <c r="G1697" s="238">
        <v>43646</v>
      </c>
      <c r="H1697">
        <v>4</v>
      </c>
      <c r="I1697" t="s">
        <v>188</v>
      </c>
      <c r="J1697" t="s">
        <v>930</v>
      </c>
      <c r="K1697" t="s">
        <v>31</v>
      </c>
      <c r="L1697"/>
      <c r="M1697" t="s">
        <v>631</v>
      </c>
      <c r="N1697" t="s">
        <v>324</v>
      </c>
      <c r="O1697" t="s">
        <v>197</v>
      </c>
      <c r="P1697"/>
      <c r="Q1697"/>
      <c r="R1697"/>
      <c r="S1697" t="s">
        <v>931</v>
      </c>
    </row>
    <row r="1698" spans="1:19" hidden="1" x14ac:dyDescent="0.2">
      <c r="A1698" s="162" t="str">
        <f>"FY"&amp;(YEAR(Table4_1[[#This Row],[Date]])-1)&amp;"/"&amp;(YEAR(Table4_1[[#This Row],[Date]])-2000)</f>
        <v>FY2019/20</v>
      </c>
      <c r="B1698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698" s="162" t="str">
        <f>Table4_1[[#This Row],[Licensee]]&amp;" "&amp;Table4_1[[#This Row],[Licence]]</f>
        <v>Peel Renewable Energy Pty Ltd EDL7</v>
      </c>
      <c r="D1698" s="162" t="str">
        <f t="shared" si="26"/>
        <v>FY2019/20_CCD37_Peel Renewable Energy Pty Ltd EDL7</v>
      </c>
      <c r="E1698" s="164">
        <f>IF(ISNUMBER(Table4_1[[#This Row],[Value]]),Table4_1[[#This Row],[Value]],IF(ISNUMBER(Table4_1[[#This Row],[$ Value]]),Table4_1[[#This Row],[$ Value]],Table4_1[[#This Row],[% Value]]))</f>
        <v>0</v>
      </c>
      <c r="G1698" s="238">
        <v>44012</v>
      </c>
      <c r="H1698">
        <v>4</v>
      </c>
      <c r="I1698" t="s">
        <v>188</v>
      </c>
      <c r="J1698" t="s">
        <v>930</v>
      </c>
      <c r="K1698" t="s">
        <v>31</v>
      </c>
      <c r="L1698"/>
      <c r="M1698" t="s">
        <v>631</v>
      </c>
      <c r="N1698" t="s">
        <v>324</v>
      </c>
      <c r="O1698" t="s">
        <v>197</v>
      </c>
      <c r="P1698"/>
      <c r="Q1698"/>
      <c r="R1698"/>
      <c r="S1698" t="s">
        <v>931</v>
      </c>
    </row>
    <row r="1699" spans="1:19" hidden="1" x14ac:dyDescent="0.2">
      <c r="A1699" s="162" t="str">
        <f>"FY"&amp;(YEAR(Table4_1[[#This Row],[Date]])-1)&amp;"/"&amp;(YEAR(Table4_1[[#This Row],[Date]])-2000)</f>
        <v>FY2020/21</v>
      </c>
      <c r="B1699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699" s="162" t="str">
        <f>Table4_1[[#This Row],[Licensee]]&amp;" "&amp;Table4_1[[#This Row],[Licence]]</f>
        <v>Peel Renewable Energy Pty Ltd EDL7</v>
      </c>
      <c r="D1699" s="162" t="str">
        <f t="shared" si="26"/>
        <v>FY2020/21_CCD37_Peel Renewable Energy Pty Ltd EDL7</v>
      </c>
      <c r="E1699" s="164">
        <f>IF(ISNUMBER(Table4_1[[#This Row],[Value]]),Table4_1[[#This Row],[Value]],IF(ISNUMBER(Table4_1[[#This Row],[$ Value]]),Table4_1[[#This Row],[$ Value]],Table4_1[[#This Row],[% Value]]))</f>
        <v>0</v>
      </c>
      <c r="G1699" s="238">
        <v>44377</v>
      </c>
      <c r="H1699">
        <v>4</v>
      </c>
      <c r="I1699" t="s">
        <v>188</v>
      </c>
      <c r="J1699" t="s">
        <v>930</v>
      </c>
      <c r="K1699" t="s">
        <v>31</v>
      </c>
      <c r="L1699"/>
      <c r="M1699" t="s">
        <v>631</v>
      </c>
      <c r="N1699" t="s">
        <v>324</v>
      </c>
      <c r="O1699" t="s">
        <v>197</v>
      </c>
      <c r="P1699">
        <v>0</v>
      </c>
      <c r="Q1699"/>
      <c r="R1699"/>
      <c r="S1699" t="s">
        <v>931</v>
      </c>
    </row>
    <row r="1700" spans="1:19" hidden="1" x14ac:dyDescent="0.2">
      <c r="A1700" s="162" t="str">
        <f>"FY"&amp;(YEAR(Table4_1[[#This Row],[Date]])-1)&amp;"/"&amp;(YEAR(Table4_1[[#This Row],[Date]])-2000)</f>
        <v>FY2021/22</v>
      </c>
      <c r="B1700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700" s="162" t="str">
        <f>Table4_1[[#This Row],[Licensee]]&amp;" "&amp;Table4_1[[#This Row],[Licence]]</f>
        <v>Peel Renewable Energy Pty Ltd EDL7</v>
      </c>
      <c r="D1700" s="162" t="str">
        <f t="shared" si="26"/>
        <v>FY2021/22_CCD37_Peel Renewable Energy Pty Ltd EDL7</v>
      </c>
      <c r="E1700" s="164">
        <f>IF(ISNUMBER(Table4_1[[#This Row],[Value]]),Table4_1[[#This Row],[Value]],IF(ISNUMBER(Table4_1[[#This Row],[$ Value]]),Table4_1[[#This Row],[$ Value]],Table4_1[[#This Row],[% Value]]))</f>
        <v>0</v>
      </c>
      <c r="G1700" s="238">
        <v>44742</v>
      </c>
      <c r="H1700">
        <v>4</v>
      </c>
      <c r="I1700" t="s">
        <v>188</v>
      </c>
      <c r="J1700" t="s">
        <v>930</v>
      </c>
      <c r="K1700" t="s">
        <v>31</v>
      </c>
      <c r="L1700"/>
      <c r="M1700" t="s">
        <v>631</v>
      </c>
      <c r="N1700" t="s">
        <v>324</v>
      </c>
      <c r="O1700" t="s">
        <v>197</v>
      </c>
      <c r="P1700"/>
      <c r="Q1700"/>
      <c r="R1700"/>
      <c r="S1700" t="s">
        <v>931</v>
      </c>
    </row>
    <row r="1701" spans="1:19" hidden="1" x14ac:dyDescent="0.2">
      <c r="A1701" s="162" t="str">
        <f>"FY"&amp;(YEAR(Table4_1[[#This Row],[Date]])-1)&amp;"/"&amp;(YEAR(Table4_1[[#This Row],[Date]])-2000)</f>
        <v>FY2022/23</v>
      </c>
      <c r="B1701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1701" s="162" t="str">
        <f>Table4_1[[#This Row],[Licensee]]&amp;" "&amp;Table4_1[[#This Row],[Licence]]</f>
        <v>Peel Renewable Energy Pty Ltd EDL7</v>
      </c>
      <c r="D1701" s="162" t="str">
        <f t="shared" si="26"/>
        <v>FY2022/23_CCD37_Peel Renewable Energy Pty Ltd EDL7</v>
      </c>
      <c r="E1701" s="164">
        <f>IF(ISNUMBER(Table4_1[[#This Row],[Value]]),Table4_1[[#This Row],[Value]],IF(ISNUMBER(Table4_1[[#This Row],[$ Value]]),Table4_1[[#This Row],[$ Value]],Table4_1[[#This Row],[% Value]]))</f>
        <v>0</v>
      </c>
      <c r="G1701" s="238">
        <v>45107</v>
      </c>
      <c r="H1701">
        <v>4</v>
      </c>
      <c r="I1701" t="s">
        <v>188</v>
      </c>
      <c r="J1701" t="s">
        <v>930</v>
      </c>
      <c r="K1701" t="s">
        <v>31</v>
      </c>
      <c r="L1701"/>
      <c r="M1701" t="s">
        <v>631</v>
      </c>
      <c r="N1701" t="s">
        <v>324</v>
      </c>
      <c r="O1701" t="s">
        <v>197</v>
      </c>
      <c r="P1701"/>
      <c r="Q1701"/>
      <c r="R1701"/>
      <c r="S1701" t="s">
        <v>931</v>
      </c>
    </row>
    <row r="1702" spans="1:19" hidden="1" x14ac:dyDescent="0.2">
      <c r="A1702" s="162" t="str">
        <f>"FY"&amp;(YEAR(Table4_1[[#This Row],[Date]])-1)&amp;"/"&amp;(YEAR(Table4_1[[#This Row],[Date]])-2000)</f>
        <v>FY2017/18</v>
      </c>
      <c r="B1702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2" s="162" t="str">
        <f>Table4_1[[#This Row],[Licensee]]&amp;" "&amp;Table4_1[[#This Row],[Licence]]</f>
        <v>Peel Renewable Energy Pty Ltd EDL7</v>
      </c>
      <c r="D1702" s="162" t="str">
        <f t="shared" si="26"/>
        <v>FY2017/18_CCD39_Peel Renewable Energy Pty Ltd EDL7</v>
      </c>
      <c r="E1702" s="164">
        <f>IF(ISNUMBER(Table4_1[[#This Row],[Value]]),Table4_1[[#This Row],[Value]],IF(ISNUMBER(Table4_1[[#This Row],[$ Value]]),Table4_1[[#This Row],[$ Value]],Table4_1[[#This Row],[% Value]]))</f>
        <v>0</v>
      </c>
      <c r="G1702" s="238">
        <v>43281</v>
      </c>
      <c r="H1702">
        <v>4</v>
      </c>
      <c r="I1702" t="s">
        <v>188</v>
      </c>
      <c r="J1702" t="s">
        <v>930</v>
      </c>
      <c r="K1702" t="s">
        <v>31</v>
      </c>
      <c r="L1702"/>
      <c r="M1702" t="s">
        <v>193</v>
      </c>
      <c r="N1702" t="s">
        <v>362</v>
      </c>
      <c r="O1702" t="s">
        <v>190</v>
      </c>
      <c r="P1702"/>
      <c r="Q1702">
        <v>0</v>
      </c>
      <c r="R1702"/>
      <c r="S1702" t="s">
        <v>931</v>
      </c>
    </row>
    <row r="1703" spans="1:19" hidden="1" x14ac:dyDescent="0.2">
      <c r="A1703" s="162" t="str">
        <f>"FY"&amp;(YEAR(Table4_1[[#This Row],[Date]])-1)&amp;"/"&amp;(YEAR(Table4_1[[#This Row],[Date]])-2000)</f>
        <v>FY2018/19</v>
      </c>
      <c r="B1703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3" s="162" t="str">
        <f>Table4_1[[#This Row],[Licensee]]&amp;" "&amp;Table4_1[[#This Row],[Licence]]</f>
        <v>Peel Renewable Energy Pty Ltd EDL7</v>
      </c>
      <c r="D1703" s="162" t="str">
        <f t="shared" si="26"/>
        <v>FY2018/19_CCD39_Peel Renewable Energy Pty Ltd EDL7</v>
      </c>
      <c r="E1703" s="164">
        <f>IF(ISNUMBER(Table4_1[[#This Row],[Value]]),Table4_1[[#This Row],[Value]],IF(ISNUMBER(Table4_1[[#This Row],[$ Value]]),Table4_1[[#This Row],[$ Value]],Table4_1[[#This Row],[% Value]]))</f>
        <v>0</v>
      </c>
      <c r="G1703" s="238">
        <v>43646</v>
      </c>
      <c r="H1703">
        <v>4</v>
      </c>
      <c r="I1703" t="s">
        <v>188</v>
      </c>
      <c r="J1703" t="s">
        <v>930</v>
      </c>
      <c r="K1703" t="s">
        <v>31</v>
      </c>
      <c r="L1703"/>
      <c r="M1703" t="s">
        <v>193</v>
      </c>
      <c r="N1703" t="s">
        <v>362</v>
      </c>
      <c r="O1703" t="s">
        <v>190</v>
      </c>
      <c r="P1703"/>
      <c r="Q1703">
        <v>0</v>
      </c>
      <c r="R1703"/>
      <c r="S1703" t="s">
        <v>931</v>
      </c>
    </row>
    <row r="1704" spans="1:19" hidden="1" x14ac:dyDescent="0.2">
      <c r="A1704" s="162" t="str">
        <f>"FY"&amp;(YEAR(Table4_1[[#This Row],[Date]])-1)&amp;"/"&amp;(YEAR(Table4_1[[#This Row],[Date]])-2000)</f>
        <v>FY2019/20</v>
      </c>
      <c r="B1704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4" s="162" t="str">
        <f>Table4_1[[#This Row],[Licensee]]&amp;" "&amp;Table4_1[[#This Row],[Licence]]</f>
        <v>Peel Renewable Energy Pty Ltd EDL7</v>
      </c>
      <c r="D1704" s="162" t="str">
        <f t="shared" si="26"/>
        <v>FY2019/20_CCD39_Peel Renewable Energy Pty Ltd EDL7</v>
      </c>
      <c r="E1704" s="164">
        <f>IF(ISNUMBER(Table4_1[[#This Row],[Value]]),Table4_1[[#This Row],[Value]],IF(ISNUMBER(Table4_1[[#This Row],[$ Value]]),Table4_1[[#This Row],[$ Value]],Table4_1[[#This Row],[% Value]]))</f>
        <v>0</v>
      </c>
      <c r="G1704" s="238">
        <v>44012</v>
      </c>
      <c r="H1704">
        <v>4</v>
      </c>
      <c r="I1704" t="s">
        <v>188</v>
      </c>
      <c r="J1704" t="s">
        <v>930</v>
      </c>
      <c r="K1704" t="s">
        <v>31</v>
      </c>
      <c r="L1704"/>
      <c r="M1704" t="s">
        <v>193</v>
      </c>
      <c r="N1704" t="s">
        <v>362</v>
      </c>
      <c r="O1704" t="s">
        <v>190</v>
      </c>
      <c r="P1704"/>
      <c r="Q1704">
        <v>0</v>
      </c>
      <c r="R1704"/>
      <c r="S1704" t="s">
        <v>931</v>
      </c>
    </row>
    <row r="1705" spans="1:19" hidden="1" x14ac:dyDescent="0.2">
      <c r="A1705" s="162" t="str">
        <f>"FY"&amp;(YEAR(Table4_1[[#This Row],[Date]])-1)&amp;"/"&amp;(YEAR(Table4_1[[#This Row],[Date]])-2000)</f>
        <v>FY2020/21</v>
      </c>
      <c r="B1705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5" s="162" t="str">
        <f>Table4_1[[#This Row],[Licensee]]&amp;" "&amp;Table4_1[[#This Row],[Licence]]</f>
        <v>Peel Renewable Energy Pty Ltd EDL7</v>
      </c>
      <c r="D1705" s="162" t="str">
        <f t="shared" si="26"/>
        <v>FY2020/21_CCD39_Peel Renewable Energy Pty Ltd EDL7</v>
      </c>
      <c r="E1705" s="164">
        <f>IF(ISNUMBER(Table4_1[[#This Row],[Value]]),Table4_1[[#This Row],[Value]],IF(ISNUMBER(Table4_1[[#This Row],[$ Value]]),Table4_1[[#This Row],[$ Value]],Table4_1[[#This Row],[% Value]]))</f>
        <v>0</v>
      </c>
      <c r="G1705" s="238">
        <v>44377</v>
      </c>
      <c r="H1705">
        <v>4</v>
      </c>
      <c r="I1705" t="s">
        <v>188</v>
      </c>
      <c r="J1705" t="s">
        <v>930</v>
      </c>
      <c r="K1705" t="s">
        <v>31</v>
      </c>
      <c r="L1705"/>
      <c r="M1705" t="s">
        <v>193</v>
      </c>
      <c r="N1705" t="s">
        <v>362</v>
      </c>
      <c r="O1705" t="s">
        <v>190</v>
      </c>
      <c r="P1705"/>
      <c r="Q1705">
        <v>0</v>
      </c>
      <c r="R1705"/>
      <c r="S1705" t="s">
        <v>931</v>
      </c>
    </row>
    <row r="1706" spans="1:19" hidden="1" x14ac:dyDescent="0.2">
      <c r="A1706" s="162" t="str">
        <f>"FY"&amp;(YEAR(Table4_1[[#This Row],[Date]])-1)&amp;"/"&amp;(YEAR(Table4_1[[#This Row],[Date]])-2000)</f>
        <v>FY2021/22</v>
      </c>
      <c r="B1706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6" s="162" t="str">
        <f>Table4_1[[#This Row],[Licensee]]&amp;" "&amp;Table4_1[[#This Row],[Licence]]</f>
        <v>Peel Renewable Energy Pty Ltd EDL7</v>
      </c>
      <c r="D1706" s="162" t="str">
        <f t="shared" si="26"/>
        <v>FY2021/22_CCD39_Peel Renewable Energy Pty Ltd EDL7</v>
      </c>
      <c r="E1706" s="164">
        <f>IF(ISNUMBER(Table4_1[[#This Row],[Value]]),Table4_1[[#This Row],[Value]],IF(ISNUMBER(Table4_1[[#This Row],[$ Value]]),Table4_1[[#This Row],[$ Value]],Table4_1[[#This Row],[% Value]]))</f>
        <v>0</v>
      </c>
      <c r="G1706" s="238">
        <v>44742</v>
      </c>
      <c r="H1706">
        <v>4</v>
      </c>
      <c r="I1706" t="s">
        <v>188</v>
      </c>
      <c r="J1706" t="s">
        <v>930</v>
      </c>
      <c r="K1706" t="s">
        <v>31</v>
      </c>
      <c r="L1706"/>
      <c r="M1706" t="s">
        <v>193</v>
      </c>
      <c r="N1706" t="s">
        <v>362</v>
      </c>
      <c r="O1706" t="s">
        <v>190</v>
      </c>
      <c r="P1706"/>
      <c r="Q1706">
        <v>0</v>
      </c>
      <c r="R1706"/>
      <c r="S1706" t="s">
        <v>931</v>
      </c>
    </row>
    <row r="1707" spans="1:19" hidden="1" x14ac:dyDescent="0.2">
      <c r="A1707" s="162" t="str">
        <f>"FY"&amp;(YEAR(Table4_1[[#This Row],[Date]])-1)&amp;"/"&amp;(YEAR(Table4_1[[#This Row],[Date]])-2000)</f>
        <v>FY2022/23</v>
      </c>
      <c r="B1707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1707" s="162" t="str">
        <f>Table4_1[[#This Row],[Licensee]]&amp;" "&amp;Table4_1[[#This Row],[Licence]]</f>
        <v>Peel Renewable Energy Pty Ltd EDL7</v>
      </c>
      <c r="D1707" s="162" t="str">
        <f t="shared" si="26"/>
        <v>FY2022/23_CCD39_Peel Renewable Energy Pty Ltd EDL7</v>
      </c>
      <c r="E1707" s="164">
        <f>IF(ISNUMBER(Table4_1[[#This Row],[Value]]),Table4_1[[#This Row],[Value]],IF(ISNUMBER(Table4_1[[#This Row],[$ Value]]),Table4_1[[#This Row],[$ Value]],Table4_1[[#This Row],[% Value]]))</f>
        <v>0</v>
      </c>
      <c r="G1707" s="238">
        <v>45107</v>
      </c>
      <c r="H1707">
        <v>4</v>
      </c>
      <c r="I1707" t="s">
        <v>188</v>
      </c>
      <c r="J1707" t="s">
        <v>930</v>
      </c>
      <c r="K1707" t="s">
        <v>31</v>
      </c>
      <c r="L1707"/>
      <c r="M1707" t="s">
        <v>193</v>
      </c>
      <c r="N1707" t="s">
        <v>362</v>
      </c>
      <c r="O1707" t="s">
        <v>190</v>
      </c>
      <c r="P1707"/>
      <c r="Q1707">
        <v>0</v>
      </c>
      <c r="R1707"/>
      <c r="S1707" t="s">
        <v>931</v>
      </c>
    </row>
    <row r="1708" spans="1:19" hidden="1" x14ac:dyDescent="0.2">
      <c r="A1708" s="162" t="str">
        <f>"FY"&amp;(YEAR(Table4_1[[#This Row],[Date]])-1)&amp;"/"&amp;(YEAR(Table4_1[[#This Row],[Date]])-2000)</f>
        <v>FY2017/18</v>
      </c>
      <c r="B1708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08" s="162" t="str">
        <f>Table4_1[[#This Row],[Licensee]]&amp;" "&amp;Table4_1[[#This Row],[Licence]]</f>
        <v>Peel Renewable Energy Pty Ltd EDL7</v>
      </c>
      <c r="D1708" s="162" t="str">
        <f t="shared" si="26"/>
        <v>FY2017/18_CCD4_Peel Renewable Energy Pty Ltd EDL7</v>
      </c>
      <c r="E1708" s="164">
        <f>IF(ISNUMBER(Table4_1[[#This Row],[Value]]),Table4_1[[#This Row],[Value]],IF(ISNUMBER(Table4_1[[#This Row],[$ Value]]),Table4_1[[#This Row],[$ Value]],Table4_1[[#This Row],[% Value]]))</f>
        <v>0</v>
      </c>
      <c r="G1708" s="238">
        <v>43281</v>
      </c>
      <c r="H1708">
        <v>4</v>
      </c>
      <c r="I1708" t="s">
        <v>188</v>
      </c>
      <c r="J1708" t="s">
        <v>930</v>
      </c>
      <c r="K1708" t="s">
        <v>13</v>
      </c>
      <c r="L1708"/>
      <c r="M1708" t="s">
        <v>17</v>
      </c>
      <c r="N1708" t="s">
        <v>386</v>
      </c>
      <c r="O1708" t="s">
        <v>191</v>
      </c>
      <c r="P1708"/>
      <c r="Q1708"/>
      <c r="R1708"/>
      <c r="S1708" t="s">
        <v>931</v>
      </c>
    </row>
    <row r="1709" spans="1:19" hidden="1" x14ac:dyDescent="0.2">
      <c r="A1709" s="162" t="str">
        <f>"FY"&amp;(YEAR(Table4_1[[#This Row],[Date]])-1)&amp;"/"&amp;(YEAR(Table4_1[[#This Row],[Date]])-2000)</f>
        <v>FY2018/19</v>
      </c>
      <c r="B1709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09" s="162" t="str">
        <f>Table4_1[[#This Row],[Licensee]]&amp;" "&amp;Table4_1[[#This Row],[Licence]]</f>
        <v>Peel Renewable Energy Pty Ltd EDL7</v>
      </c>
      <c r="D1709" s="162" t="str">
        <f t="shared" si="26"/>
        <v>FY2018/19_CCD4_Peel Renewable Energy Pty Ltd EDL7</v>
      </c>
      <c r="E1709" s="164">
        <f>IF(ISNUMBER(Table4_1[[#This Row],[Value]]),Table4_1[[#This Row],[Value]],IF(ISNUMBER(Table4_1[[#This Row],[$ Value]]),Table4_1[[#This Row],[$ Value]],Table4_1[[#This Row],[% Value]]))</f>
        <v>0</v>
      </c>
      <c r="G1709" s="238">
        <v>43646</v>
      </c>
      <c r="H1709">
        <v>4</v>
      </c>
      <c r="I1709" t="s">
        <v>188</v>
      </c>
      <c r="J1709" t="s">
        <v>930</v>
      </c>
      <c r="K1709" t="s">
        <v>13</v>
      </c>
      <c r="L1709"/>
      <c r="M1709" t="s">
        <v>17</v>
      </c>
      <c r="N1709" t="s">
        <v>386</v>
      </c>
      <c r="O1709" t="s">
        <v>191</v>
      </c>
      <c r="P1709"/>
      <c r="Q1709"/>
      <c r="R1709"/>
      <c r="S1709" t="s">
        <v>931</v>
      </c>
    </row>
    <row r="1710" spans="1:19" hidden="1" x14ac:dyDescent="0.2">
      <c r="A1710" s="162" t="str">
        <f>"FY"&amp;(YEAR(Table4_1[[#This Row],[Date]])-1)&amp;"/"&amp;(YEAR(Table4_1[[#This Row],[Date]])-2000)</f>
        <v>FY2019/20</v>
      </c>
      <c r="B1710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10" s="162" t="str">
        <f>Table4_1[[#This Row],[Licensee]]&amp;" "&amp;Table4_1[[#This Row],[Licence]]</f>
        <v>Peel Renewable Energy Pty Ltd EDL7</v>
      </c>
      <c r="D1710" s="162" t="str">
        <f t="shared" si="26"/>
        <v>FY2019/20_CCD4_Peel Renewable Energy Pty Ltd EDL7</v>
      </c>
      <c r="E1710" s="164">
        <f>IF(ISNUMBER(Table4_1[[#This Row],[Value]]),Table4_1[[#This Row],[Value]],IF(ISNUMBER(Table4_1[[#This Row],[$ Value]]),Table4_1[[#This Row],[$ Value]],Table4_1[[#This Row],[% Value]]))</f>
        <v>0</v>
      </c>
      <c r="G1710" s="238">
        <v>44012</v>
      </c>
      <c r="H1710">
        <v>4</v>
      </c>
      <c r="I1710" t="s">
        <v>188</v>
      </c>
      <c r="J1710" t="s">
        <v>930</v>
      </c>
      <c r="K1710" t="s">
        <v>13</v>
      </c>
      <c r="L1710"/>
      <c r="M1710" t="s">
        <v>17</v>
      </c>
      <c r="N1710" t="s">
        <v>386</v>
      </c>
      <c r="O1710" t="s">
        <v>191</v>
      </c>
      <c r="P1710"/>
      <c r="Q1710"/>
      <c r="R1710"/>
      <c r="S1710" t="s">
        <v>931</v>
      </c>
    </row>
    <row r="1711" spans="1:19" hidden="1" x14ac:dyDescent="0.2">
      <c r="A1711" s="162" t="str">
        <f>"FY"&amp;(YEAR(Table4_1[[#This Row],[Date]])-1)&amp;"/"&amp;(YEAR(Table4_1[[#This Row],[Date]])-2000)</f>
        <v>FY2020/21</v>
      </c>
      <c r="B1711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11" s="162" t="str">
        <f>Table4_1[[#This Row],[Licensee]]&amp;" "&amp;Table4_1[[#This Row],[Licence]]</f>
        <v>Peel Renewable Energy Pty Ltd EDL7</v>
      </c>
      <c r="D1711" s="162" t="str">
        <f t="shared" si="26"/>
        <v>FY2020/21_CCD4_Peel Renewable Energy Pty Ltd EDL7</v>
      </c>
      <c r="E1711" s="164">
        <f>IF(ISNUMBER(Table4_1[[#This Row],[Value]]),Table4_1[[#This Row],[Value]],IF(ISNUMBER(Table4_1[[#This Row],[$ Value]]),Table4_1[[#This Row],[$ Value]],Table4_1[[#This Row],[% Value]]))</f>
        <v>0</v>
      </c>
      <c r="G1711" s="238">
        <v>44377</v>
      </c>
      <c r="H1711">
        <v>4</v>
      </c>
      <c r="I1711" t="s">
        <v>188</v>
      </c>
      <c r="J1711" t="s">
        <v>930</v>
      </c>
      <c r="K1711" t="s">
        <v>13</v>
      </c>
      <c r="L1711"/>
      <c r="M1711" t="s">
        <v>17</v>
      </c>
      <c r="N1711" t="s">
        <v>386</v>
      </c>
      <c r="O1711" t="s">
        <v>191</v>
      </c>
      <c r="P1711">
        <v>0</v>
      </c>
      <c r="Q1711"/>
      <c r="R1711"/>
      <c r="S1711" t="s">
        <v>931</v>
      </c>
    </row>
    <row r="1712" spans="1:19" hidden="1" x14ac:dyDescent="0.2">
      <c r="A1712" s="162" t="str">
        <f>"FY"&amp;(YEAR(Table4_1[[#This Row],[Date]])-1)&amp;"/"&amp;(YEAR(Table4_1[[#This Row],[Date]])-2000)</f>
        <v>FY2021/22</v>
      </c>
      <c r="B1712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12" s="162" t="str">
        <f>Table4_1[[#This Row],[Licensee]]&amp;" "&amp;Table4_1[[#This Row],[Licence]]</f>
        <v>Peel Renewable Energy Pty Ltd EDL7</v>
      </c>
      <c r="D1712" s="162" t="str">
        <f t="shared" si="26"/>
        <v>FY2021/22_CCD4_Peel Renewable Energy Pty Ltd EDL7</v>
      </c>
      <c r="E1712" s="164">
        <f>IF(ISNUMBER(Table4_1[[#This Row],[Value]]),Table4_1[[#This Row],[Value]],IF(ISNUMBER(Table4_1[[#This Row],[$ Value]]),Table4_1[[#This Row],[$ Value]],Table4_1[[#This Row],[% Value]]))</f>
        <v>0</v>
      </c>
      <c r="G1712" s="238">
        <v>44742</v>
      </c>
      <c r="H1712">
        <v>4</v>
      </c>
      <c r="I1712" t="s">
        <v>188</v>
      </c>
      <c r="J1712" t="s">
        <v>930</v>
      </c>
      <c r="K1712" t="s">
        <v>13</v>
      </c>
      <c r="L1712"/>
      <c r="M1712" t="s">
        <v>17</v>
      </c>
      <c r="N1712" t="s">
        <v>386</v>
      </c>
      <c r="O1712" t="s">
        <v>191</v>
      </c>
      <c r="P1712">
        <v>0</v>
      </c>
      <c r="Q1712"/>
      <c r="R1712"/>
      <c r="S1712" t="s">
        <v>931</v>
      </c>
    </row>
    <row r="1713" spans="1:19" hidden="1" x14ac:dyDescent="0.2">
      <c r="A1713" s="162" t="str">
        <f>"FY"&amp;(YEAR(Table4_1[[#This Row],[Date]])-1)&amp;"/"&amp;(YEAR(Table4_1[[#This Row],[Date]])-2000)</f>
        <v>FY2022/23</v>
      </c>
      <c r="B1713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1713" s="162" t="str">
        <f>Table4_1[[#This Row],[Licensee]]&amp;" "&amp;Table4_1[[#This Row],[Licence]]</f>
        <v>Peel Renewable Energy Pty Ltd EDL7</v>
      </c>
      <c r="D1713" s="162" t="str">
        <f t="shared" si="26"/>
        <v>FY2022/23_CCD4_Peel Renewable Energy Pty Ltd EDL7</v>
      </c>
      <c r="E1713" s="164">
        <f>IF(ISNUMBER(Table4_1[[#This Row],[Value]]),Table4_1[[#This Row],[Value]],IF(ISNUMBER(Table4_1[[#This Row],[$ Value]]),Table4_1[[#This Row],[$ Value]],Table4_1[[#This Row],[% Value]]))</f>
        <v>0</v>
      </c>
      <c r="G1713" s="238">
        <v>45107</v>
      </c>
      <c r="H1713">
        <v>4</v>
      </c>
      <c r="I1713" t="s">
        <v>188</v>
      </c>
      <c r="J1713" t="s">
        <v>930</v>
      </c>
      <c r="K1713" t="s">
        <v>13</v>
      </c>
      <c r="L1713"/>
      <c r="M1713" t="s">
        <v>17</v>
      </c>
      <c r="N1713" t="s">
        <v>386</v>
      </c>
      <c r="O1713" t="s">
        <v>191</v>
      </c>
      <c r="P1713">
        <v>0</v>
      </c>
      <c r="Q1713"/>
      <c r="R1713"/>
      <c r="S1713" t="s">
        <v>931</v>
      </c>
    </row>
    <row r="1714" spans="1:19" hidden="1" x14ac:dyDescent="0.2">
      <c r="A1714" s="162" t="str">
        <f>"FY"&amp;(YEAR(Table4_1[[#This Row],[Date]])-1)&amp;"/"&amp;(YEAR(Table4_1[[#This Row],[Date]])-2000)</f>
        <v>FY2017/18</v>
      </c>
      <c r="B1714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4" s="162" t="str">
        <f>Table4_1[[#This Row],[Licensee]]&amp;" "&amp;Table4_1[[#This Row],[Licence]]</f>
        <v>Peel Renewable Energy Pty Ltd EDL7</v>
      </c>
      <c r="D1714" s="162" t="str">
        <f t="shared" si="26"/>
        <v>FY2017/18_CCD5_Peel Renewable Energy Pty Ltd EDL7</v>
      </c>
      <c r="E1714" s="164">
        <f>IF(ISNUMBER(Table4_1[[#This Row],[Value]]),Table4_1[[#This Row],[Value]],IF(ISNUMBER(Table4_1[[#This Row],[$ Value]]),Table4_1[[#This Row],[$ Value]],Table4_1[[#This Row],[% Value]]))</f>
        <v>0</v>
      </c>
      <c r="G1714" s="238">
        <v>43281</v>
      </c>
      <c r="H1714">
        <v>4</v>
      </c>
      <c r="I1714" t="s">
        <v>188</v>
      </c>
      <c r="J1714" t="s">
        <v>930</v>
      </c>
      <c r="K1714" t="s">
        <v>13</v>
      </c>
      <c r="L1714"/>
      <c r="M1714" t="s">
        <v>387</v>
      </c>
      <c r="N1714" t="s">
        <v>388</v>
      </c>
      <c r="O1714" t="s">
        <v>191</v>
      </c>
      <c r="P1714"/>
      <c r="Q1714"/>
      <c r="R1714"/>
      <c r="S1714" t="s">
        <v>931</v>
      </c>
    </row>
    <row r="1715" spans="1:19" hidden="1" x14ac:dyDescent="0.2">
      <c r="A1715" s="162" t="str">
        <f>"FY"&amp;(YEAR(Table4_1[[#This Row],[Date]])-1)&amp;"/"&amp;(YEAR(Table4_1[[#This Row],[Date]])-2000)</f>
        <v>FY2018/19</v>
      </c>
      <c r="B1715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5" s="162" t="str">
        <f>Table4_1[[#This Row],[Licensee]]&amp;" "&amp;Table4_1[[#This Row],[Licence]]</f>
        <v>Peel Renewable Energy Pty Ltd EDL7</v>
      </c>
      <c r="D1715" s="162" t="str">
        <f t="shared" si="26"/>
        <v>FY2018/19_CCD5_Peel Renewable Energy Pty Ltd EDL7</v>
      </c>
      <c r="E1715" s="164">
        <f>IF(ISNUMBER(Table4_1[[#This Row],[Value]]),Table4_1[[#This Row],[Value]],IF(ISNUMBER(Table4_1[[#This Row],[$ Value]]),Table4_1[[#This Row],[$ Value]],Table4_1[[#This Row],[% Value]]))</f>
        <v>0</v>
      </c>
      <c r="G1715" s="238">
        <v>43646</v>
      </c>
      <c r="H1715">
        <v>4</v>
      </c>
      <c r="I1715" t="s">
        <v>188</v>
      </c>
      <c r="J1715" t="s">
        <v>930</v>
      </c>
      <c r="K1715" t="s">
        <v>13</v>
      </c>
      <c r="L1715"/>
      <c r="M1715" t="s">
        <v>387</v>
      </c>
      <c r="N1715" t="s">
        <v>388</v>
      </c>
      <c r="O1715" t="s">
        <v>191</v>
      </c>
      <c r="P1715"/>
      <c r="Q1715"/>
      <c r="R1715"/>
      <c r="S1715" t="s">
        <v>931</v>
      </c>
    </row>
    <row r="1716" spans="1:19" hidden="1" x14ac:dyDescent="0.2">
      <c r="A1716" s="162" t="str">
        <f>"FY"&amp;(YEAR(Table4_1[[#This Row],[Date]])-1)&amp;"/"&amp;(YEAR(Table4_1[[#This Row],[Date]])-2000)</f>
        <v>FY2019/20</v>
      </c>
      <c r="B1716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6" s="162" t="str">
        <f>Table4_1[[#This Row],[Licensee]]&amp;" "&amp;Table4_1[[#This Row],[Licence]]</f>
        <v>Peel Renewable Energy Pty Ltd EDL7</v>
      </c>
      <c r="D1716" s="162" t="str">
        <f t="shared" si="26"/>
        <v>FY2019/20_CCD5_Peel Renewable Energy Pty Ltd EDL7</v>
      </c>
      <c r="E1716" s="164">
        <f>IF(ISNUMBER(Table4_1[[#This Row],[Value]]),Table4_1[[#This Row],[Value]],IF(ISNUMBER(Table4_1[[#This Row],[$ Value]]),Table4_1[[#This Row],[$ Value]],Table4_1[[#This Row],[% Value]]))</f>
        <v>0</v>
      </c>
      <c r="G1716" s="238">
        <v>44012</v>
      </c>
      <c r="H1716">
        <v>4</v>
      </c>
      <c r="I1716" t="s">
        <v>188</v>
      </c>
      <c r="J1716" t="s">
        <v>930</v>
      </c>
      <c r="K1716" t="s">
        <v>13</v>
      </c>
      <c r="L1716"/>
      <c r="M1716" t="s">
        <v>387</v>
      </c>
      <c r="N1716" t="s">
        <v>388</v>
      </c>
      <c r="O1716" t="s">
        <v>191</v>
      </c>
      <c r="P1716"/>
      <c r="Q1716"/>
      <c r="R1716"/>
      <c r="S1716" t="s">
        <v>931</v>
      </c>
    </row>
    <row r="1717" spans="1:19" hidden="1" x14ac:dyDescent="0.2">
      <c r="A1717" s="162" t="str">
        <f>"FY"&amp;(YEAR(Table4_1[[#This Row],[Date]])-1)&amp;"/"&amp;(YEAR(Table4_1[[#This Row],[Date]])-2000)</f>
        <v>FY2020/21</v>
      </c>
      <c r="B1717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7" s="162" t="str">
        <f>Table4_1[[#This Row],[Licensee]]&amp;" "&amp;Table4_1[[#This Row],[Licence]]</f>
        <v>Peel Renewable Energy Pty Ltd EDL7</v>
      </c>
      <c r="D1717" s="162" t="str">
        <f t="shared" si="26"/>
        <v>FY2020/21_CCD5_Peel Renewable Energy Pty Ltd EDL7</v>
      </c>
      <c r="E1717" s="164">
        <f>IF(ISNUMBER(Table4_1[[#This Row],[Value]]),Table4_1[[#This Row],[Value]],IF(ISNUMBER(Table4_1[[#This Row],[$ Value]]),Table4_1[[#This Row],[$ Value]],Table4_1[[#This Row],[% Value]]))</f>
        <v>0</v>
      </c>
      <c r="G1717" s="238">
        <v>44377</v>
      </c>
      <c r="H1717">
        <v>4</v>
      </c>
      <c r="I1717" t="s">
        <v>188</v>
      </c>
      <c r="J1717" t="s">
        <v>930</v>
      </c>
      <c r="K1717" t="s">
        <v>13</v>
      </c>
      <c r="L1717"/>
      <c r="M1717" t="s">
        <v>387</v>
      </c>
      <c r="N1717" t="s">
        <v>388</v>
      </c>
      <c r="O1717" t="s">
        <v>191</v>
      </c>
      <c r="P1717">
        <v>0</v>
      </c>
      <c r="Q1717"/>
      <c r="R1717"/>
      <c r="S1717" t="s">
        <v>931</v>
      </c>
    </row>
    <row r="1718" spans="1:19" hidden="1" x14ac:dyDescent="0.2">
      <c r="A1718" s="162" t="str">
        <f>"FY"&amp;(YEAR(Table4_1[[#This Row],[Date]])-1)&amp;"/"&amp;(YEAR(Table4_1[[#This Row],[Date]])-2000)</f>
        <v>FY2021/22</v>
      </c>
      <c r="B1718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8" s="162" t="str">
        <f>Table4_1[[#This Row],[Licensee]]&amp;" "&amp;Table4_1[[#This Row],[Licence]]</f>
        <v>Peel Renewable Energy Pty Ltd EDL7</v>
      </c>
      <c r="D1718" s="162" t="str">
        <f t="shared" si="26"/>
        <v>FY2021/22_CCD5_Peel Renewable Energy Pty Ltd EDL7</v>
      </c>
      <c r="E1718" s="164">
        <f>IF(ISNUMBER(Table4_1[[#This Row],[Value]]),Table4_1[[#This Row],[Value]],IF(ISNUMBER(Table4_1[[#This Row],[$ Value]]),Table4_1[[#This Row],[$ Value]],Table4_1[[#This Row],[% Value]]))</f>
        <v>0</v>
      </c>
      <c r="G1718" s="238">
        <v>44742</v>
      </c>
      <c r="H1718">
        <v>4</v>
      </c>
      <c r="I1718" t="s">
        <v>188</v>
      </c>
      <c r="J1718" t="s">
        <v>930</v>
      </c>
      <c r="K1718" t="s">
        <v>13</v>
      </c>
      <c r="L1718"/>
      <c r="M1718" t="s">
        <v>387</v>
      </c>
      <c r="N1718" t="s">
        <v>388</v>
      </c>
      <c r="O1718" t="s">
        <v>191</v>
      </c>
      <c r="P1718">
        <v>0</v>
      </c>
      <c r="Q1718"/>
      <c r="R1718"/>
      <c r="S1718" t="s">
        <v>931</v>
      </c>
    </row>
    <row r="1719" spans="1:19" hidden="1" x14ac:dyDescent="0.2">
      <c r="A1719" s="162" t="str">
        <f>"FY"&amp;(YEAR(Table4_1[[#This Row],[Date]])-1)&amp;"/"&amp;(YEAR(Table4_1[[#This Row],[Date]])-2000)</f>
        <v>FY2022/23</v>
      </c>
      <c r="B1719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1719" s="162" t="str">
        <f>Table4_1[[#This Row],[Licensee]]&amp;" "&amp;Table4_1[[#This Row],[Licence]]</f>
        <v>Peel Renewable Energy Pty Ltd EDL7</v>
      </c>
      <c r="D1719" s="162" t="str">
        <f t="shared" si="26"/>
        <v>FY2022/23_CCD5_Peel Renewable Energy Pty Ltd EDL7</v>
      </c>
      <c r="E1719" s="164">
        <f>IF(ISNUMBER(Table4_1[[#This Row],[Value]]),Table4_1[[#This Row],[Value]],IF(ISNUMBER(Table4_1[[#This Row],[$ Value]]),Table4_1[[#This Row],[$ Value]],Table4_1[[#This Row],[% Value]]))</f>
        <v>0</v>
      </c>
      <c r="G1719" s="238">
        <v>45107</v>
      </c>
      <c r="H1719">
        <v>4</v>
      </c>
      <c r="I1719" t="s">
        <v>188</v>
      </c>
      <c r="J1719" t="s">
        <v>930</v>
      </c>
      <c r="K1719" t="s">
        <v>13</v>
      </c>
      <c r="L1719"/>
      <c r="M1719" t="s">
        <v>387</v>
      </c>
      <c r="N1719" t="s">
        <v>388</v>
      </c>
      <c r="O1719" t="s">
        <v>191</v>
      </c>
      <c r="P1719">
        <v>0</v>
      </c>
      <c r="Q1719"/>
      <c r="R1719"/>
      <c r="S1719" t="s">
        <v>931</v>
      </c>
    </row>
    <row r="1720" spans="1:19" hidden="1" x14ac:dyDescent="0.2">
      <c r="A1720" s="162" t="str">
        <f>"FY"&amp;(YEAR(Table4_1[[#This Row],[Date]])-1)&amp;"/"&amp;(YEAR(Table4_1[[#This Row],[Date]])-2000)</f>
        <v>FY2017/18</v>
      </c>
      <c r="B1720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0" s="162" t="str">
        <f>Table4_1[[#This Row],[Licensee]]&amp;" "&amp;Table4_1[[#This Row],[Licence]]</f>
        <v>Peel Renewable Energy Pty Ltd EDL7</v>
      </c>
      <c r="D1720" s="162" t="str">
        <f t="shared" si="26"/>
        <v>FY2017/18_CCD6_Peel Renewable Energy Pty Ltd EDL7</v>
      </c>
      <c r="E1720" s="164">
        <f>IF(ISNUMBER(Table4_1[[#This Row],[Value]]),Table4_1[[#This Row],[Value]],IF(ISNUMBER(Table4_1[[#This Row],[$ Value]]),Table4_1[[#This Row],[$ Value]],Table4_1[[#This Row],[% Value]]))</f>
        <v>0</v>
      </c>
      <c r="G1720" s="238">
        <v>43281</v>
      </c>
      <c r="H1720">
        <v>4</v>
      </c>
      <c r="I1720" t="s">
        <v>188</v>
      </c>
      <c r="J1720" t="s">
        <v>930</v>
      </c>
      <c r="K1720" t="s">
        <v>13</v>
      </c>
      <c r="L1720"/>
      <c r="M1720" t="s">
        <v>387</v>
      </c>
      <c r="N1720" t="s">
        <v>392</v>
      </c>
      <c r="O1720" t="s">
        <v>190</v>
      </c>
      <c r="P1720"/>
      <c r="Q1720">
        <v>0</v>
      </c>
      <c r="R1720"/>
      <c r="S1720" t="s">
        <v>931</v>
      </c>
    </row>
    <row r="1721" spans="1:19" hidden="1" x14ac:dyDescent="0.2">
      <c r="A1721" s="162" t="str">
        <f>"FY"&amp;(YEAR(Table4_1[[#This Row],[Date]])-1)&amp;"/"&amp;(YEAR(Table4_1[[#This Row],[Date]])-2000)</f>
        <v>FY2018/19</v>
      </c>
      <c r="B1721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1" s="162" t="str">
        <f>Table4_1[[#This Row],[Licensee]]&amp;" "&amp;Table4_1[[#This Row],[Licence]]</f>
        <v>Peel Renewable Energy Pty Ltd EDL7</v>
      </c>
      <c r="D1721" s="162" t="str">
        <f t="shared" si="26"/>
        <v>FY2018/19_CCD6_Peel Renewable Energy Pty Ltd EDL7</v>
      </c>
      <c r="E1721" s="164">
        <f>IF(ISNUMBER(Table4_1[[#This Row],[Value]]),Table4_1[[#This Row],[Value]],IF(ISNUMBER(Table4_1[[#This Row],[$ Value]]),Table4_1[[#This Row],[$ Value]],Table4_1[[#This Row],[% Value]]))</f>
        <v>0</v>
      </c>
      <c r="G1721" s="238">
        <v>43646</v>
      </c>
      <c r="H1721">
        <v>4</v>
      </c>
      <c r="I1721" t="s">
        <v>188</v>
      </c>
      <c r="J1721" t="s">
        <v>930</v>
      </c>
      <c r="K1721" t="s">
        <v>13</v>
      </c>
      <c r="L1721"/>
      <c r="M1721" t="s">
        <v>387</v>
      </c>
      <c r="N1721" t="s">
        <v>392</v>
      </c>
      <c r="O1721" t="s">
        <v>190</v>
      </c>
      <c r="P1721"/>
      <c r="Q1721">
        <v>0</v>
      </c>
      <c r="R1721"/>
      <c r="S1721" t="s">
        <v>931</v>
      </c>
    </row>
    <row r="1722" spans="1:19" hidden="1" x14ac:dyDescent="0.2">
      <c r="A1722" s="162" t="str">
        <f>"FY"&amp;(YEAR(Table4_1[[#This Row],[Date]])-1)&amp;"/"&amp;(YEAR(Table4_1[[#This Row],[Date]])-2000)</f>
        <v>FY2019/20</v>
      </c>
      <c r="B1722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2" s="162" t="str">
        <f>Table4_1[[#This Row],[Licensee]]&amp;" "&amp;Table4_1[[#This Row],[Licence]]</f>
        <v>Peel Renewable Energy Pty Ltd EDL7</v>
      </c>
      <c r="D1722" s="162" t="str">
        <f t="shared" si="26"/>
        <v>FY2019/20_CCD6_Peel Renewable Energy Pty Ltd EDL7</v>
      </c>
      <c r="E1722" s="164">
        <f>IF(ISNUMBER(Table4_1[[#This Row],[Value]]),Table4_1[[#This Row],[Value]],IF(ISNUMBER(Table4_1[[#This Row],[$ Value]]),Table4_1[[#This Row],[$ Value]],Table4_1[[#This Row],[% Value]]))</f>
        <v>0</v>
      </c>
      <c r="G1722" s="238">
        <v>44012</v>
      </c>
      <c r="H1722">
        <v>4</v>
      </c>
      <c r="I1722" t="s">
        <v>188</v>
      </c>
      <c r="J1722" t="s">
        <v>930</v>
      </c>
      <c r="K1722" t="s">
        <v>13</v>
      </c>
      <c r="L1722"/>
      <c r="M1722" t="s">
        <v>387</v>
      </c>
      <c r="N1722" t="s">
        <v>392</v>
      </c>
      <c r="O1722" t="s">
        <v>190</v>
      </c>
      <c r="P1722"/>
      <c r="Q1722">
        <v>0</v>
      </c>
      <c r="R1722"/>
      <c r="S1722" t="s">
        <v>931</v>
      </c>
    </row>
    <row r="1723" spans="1:19" hidden="1" x14ac:dyDescent="0.2">
      <c r="A1723" s="162" t="str">
        <f>"FY"&amp;(YEAR(Table4_1[[#This Row],[Date]])-1)&amp;"/"&amp;(YEAR(Table4_1[[#This Row],[Date]])-2000)</f>
        <v>FY2020/21</v>
      </c>
      <c r="B1723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3" s="162" t="str">
        <f>Table4_1[[#This Row],[Licensee]]&amp;" "&amp;Table4_1[[#This Row],[Licence]]</f>
        <v>Peel Renewable Energy Pty Ltd EDL7</v>
      </c>
      <c r="D1723" s="162" t="str">
        <f t="shared" si="26"/>
        <v>FY2020/21_CCD6_Peel Renewable Energy Pty Ltd EDL7</v>
      </c>
      <c r="E1723" s="164">
        <f>IF(ISNUMBER(Table4_1[[#This Row],[Value]]),Table4_1[[#This Row],[Value]],IF(ISNUMBER(Table4_1[[#This Row],[$ Value]]),Table4_1[[#This Row],[$ Value]],Table4_1[[#This Row],[% Value]]))</f>
        <v>0</v>
      </c>
      <c r="G1723" s="238">
        <v>44377</v>
      </c>
      <c r="H1723">
        <v>4</v>
      </c>
      <c r="I1723" t="s">
        <v>188</v>
      </c>
      <c r="J1723" t="s">
        <v>930</v>
      </c>
      <c r="K1723" t="s">
        <v>13</v>
      </c>
      <c r="L1723"/>
      <c r="M1723" t="s">
        <v>387</v>
      </c>
      <c r="N1723" t="s">
        <v>392</v>
      </c>
      <c r="O1723" t="s">
        <v>190</v>
      </c>
      <c r="P1723"/>
      <c r="Q1723">
        <v>0</v>
      </c>
      <c r="R1723"/>
      <c r="S1723" t="s">
        <v>931</v>
      </c>
    </row>
    <row r="1724" spans="1:19" hidden="1" x14ac:dyDescent="0.2">
      <c r="A1724" s="162" t="str">
        <f>"FY"&amp;(YEAR(Table4_1[[#This Row],[Date]])-1)&amp;"/"&amp;(YEAR(Table4_1[[#This Row],[Date]])-2000)</f>
        <v>FY2021/22</v>
      </c>
      <c r="B1724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4" s="162" t="str">
        <f>Table4_1[[#This Row],[Licensee]]&amp;" "&amp;Table4_1[[#This Row],[Licence]]</f>
        <v>Peel Renewable Energy Pty Ltd EDL7</v>
      </c>
      <c r="D1724" s="162" t="str">
        <f t="shared" si="26"/>
        <v>FY2021/22_CCD6_Peel Renewable Energy Pty Ltd EDL7</v>
      </c>
      <c r="E1724" s="164">
        <f>IF(ISNUMBER(Table4_1[[#This Row],[Value]]),Table4_1[[#This Row],[Value]],IF(ISNUMBER(Table4_1[[#This Row],[$ Value]]),Table4_1[[#This Row],[$ Value]],Table4_1[[#This Row],[% Value]]))</f>
        <v>0</v>
      </c>
      <c r="G1724" s="238">
        <v>44742</v>
      </c>
      <c r="H1724">
        <v>4</v>
      </c>
      <c r="I1724" t="s">
        <v>188</v>
      </c>
      <c r="J1724" t="s">
        <v>930</v>
      </c>
      <c r="K1724" t="s">
        <v>13</v>
      </c>
      <c r="L1724"/>
      <c r="M1724" t="s">
        <v>387</v>
      </c>
      <c r="N1724" t="s">
        <v>392</v>
      </c>
      <c r="O1724" t="s">
        <v>190</v>
      </c>
      <c r="P1724"/>
      <c r="Q1724">
        <v>0</v>
      </c>
      <c r="R1724"/>
      <c r="S1724" t="s">
        <v>931</v>
      </c>
    </row>
    <row r="1725" spans="1:19" hidden="1" x14ac:dyDescent="0.2">
      <c r="A1725" s="162" t="str">
        <f>"FY"&amp;(YEAR(Table4_1[[#This Row],[Date]])-1)&amp;"/"&amp;(YEAR(Table4_1[[#This Row],[Date]])-2000)</f>
        <v>FY2022/23</v>
      </c>
      <c r="B1725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1725" s="162" t="str">
        <f>Table4_1[[#This Row],[Licensee]]&amp;" "&amp;Table4_1[[#This Row],[Licence]]</f>
        <v>Peel Renewable Energy Pty Ltd EDL7</v>
      </c>
      <c r="D1725" s="162" t="str">
        <f t="shared" si="26"/>
        <v>FY2022/23_CCD6_Peel Renewable Energy Pty Ltd EDL7</v>
      </c>
      <c r="E1725" s="164">
        <f>IF(ISNUMBER(Table4_1[[#This Row],[Value]]),Table4_1[[#This Row],[Value]],IF(ISNUMBER(Table4_1[[#This Row],[$ Value]]),Table4_1[[#This Row],[$ Value]],Table4_1[[#This Row],[% Value]]))</f>
        <v>0</v>
      </c>
      <c r="G1725" s="238">
        <v>45107</v>
      </c>
      <c r="H1725">
        <v>4</v>
      </c>
      <c r="I1725" t="s">
        <v>188</v>
      </c>
      <c r="J1725" t="s">
        <v>930</v>
      </c>
      <c r="K1725" t="s">
        <v>13</v>
      </c>
      <c r="L1725"/>
      <c r="M1725" t="s">
        <v>387</v>
      </c>
      <c r="N1725" t="s">
        <v>392</v>
      </c>
      <c r="O1725" t="s">
        <v>190</v>
      </c>
      <c r="P1725"/>
      <c r="Q1725">
        <v>0</v>
      </c>
      <c r="R1725"/>
      <c r="S1725" t="s">
        <v>931</v>
      </c>
    </row>
    <row r="1726" spans="1:19" hidden="1" x14ac:dyDescent="0.2">
      <c r="A1726" s="162" t="str">
        <f>"FY"&amp;(YEAR(Table4_1[[#This Row],[Date]])-1)&amp;"/"&amp;(YEAR(Table4_1[[#This Row],[Date]])-2000)</f>
        <v>FY2017/18</v>
      </c>
      <c r="B1726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26" s="162" t="str">
        <f>Table4_1[[#This Row],[Licensee]]&amp;" "&amp;Table4_1[[#This Row],[Licence]]</f>
        <v>Peel Renewable Energy Pty Ltd EDL7</v>
      </c>
      <c r="D1726" s="162" t="str">
        <f t="shared" si="26"/>
        <v>FY2017/18_CCD7_Peel Renewable Energy Pty Ltd EDL7</v>
      </c>
      <c r="E1726" s="164">
        <f>IF(ISNUMBER(Table4_1[[#This Row],[Value]]),Table4_1[[#This Row],[Value]],IF(ISNUMBER(Table4_1[[#This Row],[$ Value]]),Table4_1[[#This Row],[$ Value]],Table4_1[[#This Row],[% Value]]))</f>
        <v>0</v>
      </c>
      <c r="G1726" s="238">
        <v>43281</v>
      </c>
      <c r="H1726">
        <v>4</v>
      </c>
      <c r="I1726" t="s">
        <v>188</v>
      </c>
      <c r="J1726" t="s">
        <v>930</v>
      </c>
      <c r="K1726" t="s">
        <v>13</v>
      </c>
      <c r="L1726"/>
      <c r="M1726" t="s">
        <v>621</v>
      </c>
      <c r="N1726" t="s">
        <v>394</v>
      </c>
      <c r="O1726" t="s">
        <v>191</v>
      </c>
      <c r="P1726"/>
      <c r="Q1726"/>
      <c r="R1726"/>
      <c r="S1726" t="s">
        <v>931</v>
      </c>
    </row>
    <row r="1727" spans="1:19" hidden="1" x14ac:dyDescent="0.2">
      <c r="A1727" s="162" t="str">
        <f>"FY"&amp;(YEAR(Table4_1[[#This Row],[Date]])-1)&amp;"/"&amp;(YEAR(Table4_1[[#This Row],[Date]])-2000)</f>
        <v>FY2018/19</v>
      </c>
      <c r="B1727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27" s="162" t="str">
        <f>Table4_1[[#This Row],[Licensee]]&amp;" "&amp;Table4_1[[#This Row],[Licence]]</f>
        <v>Peel Renewable Energy Pty Ltd EDL7</v>
      </c>
      <c r="D1727" s="162" t="str">
        <f t="shared" si="26"/>
        <v>FY2018/19_CCD7_Peel Renewable Energy Pty Ltd EDL7</v>
      </c>
      <c r="E1727" s="164">
        <f>IF(ISNUMBER(Table4_1[[#This Row],[Value]]),Table4_1[[#This Row],[Value]],IF(ISNUMBER(Table4_1[[#This Row],[$ Value]]),Table4_1[[#This Row],[$ Value]],Table4_1[[#This Row],[% Value]]))</f>
        <v>0</v>
      </c>
      <c r="G1727" s="238">
        <v>43646</v>
      </c>
      <c r="H1727">
        <v>4</v>
      </c>
      <c r="I1727" t="s">
        <v>188</v>
      </c>
      <c r="J1727" t="s">
        <v>930</v>
      </c>
      <c r="K1727" t="s">
        <v>13</v>
      </c>
      <c r="L1727"/>
      <c r="M1727" t="s">
        <v>621</v>
      </c>
      <c r="N1727" t="s">
        <v>394</v>
      </c>
      <c r="O1727" t="s">
        <v>191</v>
      </c>
      <c r="P1727"/>
      <c r="Q1727"/>
      <c r="R1727"/>
      <c r="S1727" t="s">
        <v>931</v>
      </c>
    </row>
    <row r="1728" spans="1:19" hidden="1" x14ac:dyDescent="0.2">
      <c r="A1728" s="162" t="str">
        <f>"FY"&amp;(YEAR(Table4_1[[#This Row],[Date]])-1)&amp;"/"&amp;(YEAR(Table4_1[[#This Row],[Date]])-2000)</f>
        <v>FY2019/20</v>
      </c>
      <c r="B1728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28" s="162" t="str">
        <f>Table4_1[[#This Row],[Licensee]]&amp;" "&amp;Table4_1[[#This Row],[Licence]]</f>
        <v>Peel Renewable Energy Pty Ltd EDL7</v>
      </c>
      <c r="D1728" s="162" t="str">
        <f t="shared" si="26"/>
        <v>FY2019/20_CCD7_Peel Renewable Energy Pty Ltd EDL7</v>
      </c>
      <c r="E1728" s="164">
        <f>IF(ISNUMBER(Table4_1[[#This Row],[Value]]),Table4_1[[#This Row],[Value]],IF(ISNUMBER(Table4_1[[#This Row],[$ Value]]),Table4_1[[#This Row],[$ Value]],Table4_1[[#This Row],[% Value]]))</f>
        <v>0</v>
      </c>
      <c r="G1728" s="238">
        <v>44012</v>
      </c>
      <c r="H1728">
        <v>4</v>
      </c>
      <c r="I1728" t="s">
        <v>188</v>
      </c>
      <c r="J1728" t="s">
        <v>930</v>
      </c>
      <c r="K1728" t="s">
        <v>13</v>
      </c>
      <c r="L1728"/>
      <c r="M1728" t="s">
        <v>621</v>
      </c>
      <c r="N1728" t="s">
        <v>394</v>
      </c>
      <c r="O1728" t="s">
        <v>191</v>
      </c>
      <c r="P1728"/>
      <c r="Q1728"/>
      <c r="R1728"/>
      <c r="S1728" t="s">
        <v>931</v>
      </c>
    </row>
    <row r="1729" spans="1:19" hidden="1" x14ac:dyDescent="0.2">
      <c r="A1729" s="162" t="str">
        <f>"FY"&amp;(YEAR(Table4_1[[#This Row],[Date]])-1)&amp;"/"&amp;(YEAR(Table4_1[[#This Row],[Date]])-2000)</f>
        <v>FY2020/21</v>
      </c>
      <c r="B1729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29" s="162" t="str">
        <f>Table4_1[[#This Row],[Licensee]]&amp;" "&amp;Table4_1[[#This Row],[Licence]]</f>
        <v>Peel Renewable Energy Pty Ltd EDL7</v>
      </c>
      <c r="D1729" s="162" t="str">
        <f t="shared" si="26"/>
        <v>FY2020/21_CCD7_Peel Renewable Energy Pty Ltd EDL7</v>
      </c>
      <c r="E1729" s="164">
        <f>IF(ISNUMBER(Table4_1[[#This Row],[Value]]),Table4_1[[#This Row],[Value]],IF(ISNUMBER(Table4_1[[#This Row],[$ Value]]),Table4_1[[#This Row],[$ Value]],Table4_1[[#This Row],[% Value]]))</f>
        <v>5</v>
      </c>
      <c r="G1729" s="238">
        <v>44377</v>
      </c>
      <c r="H1729">
        <v>4</v>
      </c>
      <c r="I1729" t="s">
        <v>188</v>
      </c>
      <c r="J1729" t="s">
        <v>930</v>
      </c>
      <c r="K1729" t="s">
        <v>13</v>
      </c>
      <c r="L1729"/>
      <c r="M1729" t="s">
        <v>621</v>
      </c>
      <c r="N1729" t="s">
        <v>394</v>
      </c>
      <c r="O1729" t="s">
        <v>191</v>
      </c>
      <c r="P1729">
        <v>5</v>
      </c>
      <c r="Q1729"/>
      <c r="R1729"/>
      <c r="S1729" t="s">
        <v>931</v>
      </c>
    </row>
    <row r="1730" spans="1:19" hidden="1" x14ac:dyDescent="0.2">
      <c r="A1730" s="162" t="str">
        <f>"FY"&amp;(YEAR(Table4_1[[#This Row],[Date]])-1)&amp;"/"&amp;(YEAR(Table4_1[[#This Row],[Date]])-2000)</f>
        <v>FY2021/22</v>
      </c>
      <c r="B1730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30" s="162" t="str">
        <f>Table4_1[[#This Row],[Licensee]]&amp;" "&amp;Table4_1[[#This Row],[Licence]]</f>
        <v>Peel Renewable Energy Pty Ltd EDL7</v>
      </c>
      <c r="D1730" s="162" t="str">
        <f t="shared" si="26"/>
        <v>FY2021/22_CCD7_Peel Renewable Energy Pty Ltd EDL7</v>
      </c>
      <c r="E1730" s="164">
        <f>IF(ISNUMBER(Table4_1[[#This Row],[Value]]),Table4_1[[#This Row],[Value]],IF(ISNUMBER(Table4_1[[#This Row],[$ Value]]),Table4_1[[#This Row],[$ Value]],Table4_1[[#This Row],[% Value]]))</f>
        <v>8</v>
      </c>
      <c r="G1730" s="238">
        <v>44742</v>
      </c>
      <c r="H1730">
        <v>4</v>
      </c>
      <c r="I1730" t="s">
        <v>188</v>
      </c>
      <c r="J1730" t="s">
        <v>930</v>
      </c>
      <c r="K1730" t="s">
        <v>13</v>
      </c>
      <c r="L1730"/>
      <c r="M1730" t="s">
        <v>621</v>
      </c>
      <c r="N1730" t="s">
        <v>394</v>
      </c>
      <c r="O1730" t="s">
        <v>191</v>
      </c>
      <c r="P1730">
        <v>8</v>
      </c>
      <c r="Q1730"/>
      <c r="R1730"/>
      <c r="S1730" t="s">
        <v>931</v>
      </c>
    </row>
    <row r="1731" spans="1:19" hidden="1" x14ac:dyDescent="0.2">
      <c r="A1731" s="162" t="str">
        <f>"FY"&amp;(YEAR(Table4_1[[#This Row],[Date]])-1)&amp;"/"&amp;(YEAR(Table4_1[[#This Row],[Date]])-2000)</f>
        <v>FY2022/23</v>
      </c>
      <c r="B1731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1731" s="162" t="str">
        <f>Table4_1[[#This Row],[Licensee]]&amp;" "&amp;Table4_1[[#This Row],[Licence]]</f>
        <v>Peel Renewable Energy Pty Ltd EDL7</v>
      </c>
      <c r="D1731" s="162" t="str">
        <f t="shared" ref="D1731:D1794" si="27">A1731&amp;"_"&amp;B1731&amp;"_"&amp;C1731</f>
        <v>FY2022/23_CCD7_Peel Renewable Energy Pty Ltd EDL7</v>
      </c>
      <c r="E1731" s="164">
        <f>IF(ISNUMBER(Table4_1[[#This Row],[Value]]),Table4_1[[#This Row],[Value]],IF(ISNUMBER(Table4_1[[#This Row],[$ Value]]),Table4_1[[#This Row],[$ Value]],Table4_1[[#This Row],[% Value]]))</f>
        <v>10</v>
      </c>
      <c r="G1731" s="238">
        <v>45107</v>
      </c>
      <c r="H1731">
        <v>4</v>
      </c>
      <c r="I1731" t="s">
        <v>188</v>
      </c>
      <c r="J1731" t="s">
        <v>930</v>
      </c>
      <c r="K1731" t="s">
        <v>13</v>
      </c>
      <c r="L1731"/>
      <c r="M1731" t="s">
        <v>621</v>
      </c>
      <c r="N1731" t="s">
        <v>394</v>
      </c>
      <c r="O1731" t="s">
        <v>191</v>
      </c>
      <c r="P1731">
        <v>10</v>
      </c>
      <c r="Q1731"/>
      <c r="R1731"/>
      <c r="S1731" t="s">
        <v>931</v>
      </c>
    </row>
    <row r="1732" spans="1:19" hidden="1" x14ac:dyDescent="0.2">
      <c r="A1732" s="162" t="str">
        <f>"FY"&amp;(YEAR(Table4_1[[#This Row],[Date]])-1)&amp;"/"&amp;(YEAR(Table4_1[[#This Row],[Date]])-2000)</f>
        <v>FY2017/18</v>
      </c>
      <c r="B1732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2" s="162" t="str">
        <f>Table4_1[[#This Row],[Licensee]]&amp;" "&amp;Table4_1[[#This Row],[Licence]]</f>
        <v>Peel Renewable Energy Pty Ltd EDL7</v>
      </c>
      <c r="D1732" s="162" t="str">
        <f t="shared" si="27"/>
        <v>FY2017/18_CCD8_Peel Renewable Energy Pty Ltd EDL7</v>
      </c>
      <c r="E1732" s="164">
        <f>IF(ISNUMBER(Table4_1[[#This Row],[Value]]),Table4_1[[#This Row],[Value]],IF(ISNUMBER(Table4_1[[#This Row],[$ Value]]),Table4_1[[#This Row],[$ Value]],Table4_1[[#This Row],[% Value]]))</f>
        <v>0</v>
      </c>
      <c r="G1732" s="238">
        <v>43281</v>
      </c>
      <c r="H1732">
        <v>4</v>
      </c>
      <c r="I1732" t="s">
        <v>188</v>
      </c>
      <c r="J1732" t="s">
        <v>930</v>
      </c>
      <c r="K1732" t="s">
        <v>192</v>
      </c>
      <c r="L1732" t="s">
        <v>214</v>
      </c>
      <c r="M1732" t="s">
        <v>397</v>
      </c>
      <c r="N1732" t="s">
        <v>398</v>
      </c>
      <c r="O1732" t="s">
        <v>191</v>
      </c>
      <c r="P1732"/>
      <c r="Q1732"/>
      <c r="R1732"/>
      <c r="S1732" t="s">
        <v>931</v>
      </c>
    </row>
    <row r="1733" spans="1:19" hidden="1" x14ac:dyDescent="0.2">
      <c r="A1733" s="162" t="str">
        <f>"FY"&amp;(YEAR(Table4_1[[#This Row],[Date]])-1)&amp;"/"&amp;(YEAR(Table4_1[[#This Row],[Date]])-2000)</f>
        <v>FY2018/19</v>
      </c>
      <c r="B1733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3" s="162" t="str">
        <f>Table4_1[[#This Row],[Licensee]]&amp;" "&amp;Table4_1[[#This Row],[Licence]]</f>
        <v>Peel Renewable Energy Pty Ltd EDL7</v>
      </c>
      <c r="D1733" s="162" t="str">
        <f t="shared" si="27"/>
        <v>FY2018/19_CCD8_Peel Renewable Energy Pty Ltd EDL7</v>
      </c>
      <c r="E1733" s="164">
        <f>IF(ISNUMBER(Table4_1[[#This Row],[Value]]),Table4_1[[#This Row],[Value]],IF(ISNUMBER(Table4_1[[#This Row],[$ Value]]),Table4_1[[#This Row],[$ Value]],Table4_1[[#This Row],[% Value]]))</f>
        <v>0</v>
      </c>
      <c r="G1733" s="238">
        <v>43646</v>
      </c>
      <c r="H1733">
        <v>4</v>
      </c>
      <c r="I1733" t="s">
        <v>188</v>
      </c>
      <c r="J1733" t="s">
        <v>930</v>
      </c>
      <c r="K1733" t="s">
        <v>192</v>
      </c>
      <c r="L1733" t="s">
        <v>214</v>
      </c>
      <c r="M1733" t="s">
        <v>397</v>
      </c>
      <c r="N1733" t="s">
        <v>398</v>
      </c>
      <c r="O1733" t="s">
        <v>191</v>
      </c>
      <c r="P1733"/>
      <c r="Q1733"/>
      <c r="R1733"/>
      <c r="S1733" t="s">
        <v>931</v>
      </c>
    </row>
    <row r="1734" spans="1:19" hidden="1" x14ac:dyDescent="0.2">
      <c r="A1734" s="162" t="str">
        <f>"FY"&amp;(YEAR(Table4_1[[#This Row],[Date]])-1)&amp;"/"&amp;(YEAR(Table4_1[[#This Row],[Date]])-2000)</f>
        <v>FY2019/20</v>
      </c>
      <c r="B1734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4" s="162" t="str">
        <f>Table4_1[[#This Row],[Licensee]]&amp;" "&amp;Table4_1[[#This Row],[Licence]]</f>
        <v>Peel Renewable Energy Pty Ltd EDL7</v>
      </c>
      <c r="D1734" s="162" t="str">
        <f t="shared" si="27"/>
        <v>FY2019/20_CCD8_Peel Renewable Energy Pty Ltd EDL7</v>
      </c>
      <c r="E1734" s="164">
        <f>IF(ISNUMBER(Table4_1[[#This Row],[Value]]),Table4_1[[#This Row],[Value]],IF(ISNUMBER(Table4_1[[#This Row],[$ Value]]),Table4_1[[#This Row],[$ Value]],Table4_1[[#This Row],[% Value]]))</f>
        <v>0</v>
      </c>
      <c r="G1734" s="238">
        <v>44012</v>
      </c>
      <c r="H1734">
        <v>4</v>
      </c>
      <c r="I1734" t="s">
        <v>188</v>
      </c>
      <c r="J1734" t="s">
        <v>930</v>
      </c>
      <c r="K1734" t="s">
        <v>192</v>
      </c>
      <c r="L1734" t="s">
        <v>214</v>
      </c>
      <c r="M1734" t="s">
        <v>397</v>
      </c>
      <c r="N1734" t="s">
        <v>398</v>
      </c>
      <c r="O1734" t="s">
        <v>191</v>
      </c>
      <c r="P1734"/>
      <c r="Q1734"/>
      <c r="R1734"/>
      <c r="S1734" t="s">
        <v>931</v>
      </c>
    </row>
    <row r="1735" spans="1:19" hidden="1" x14ac:dyDescent="0.2">
      <c r="A1735" s="162" t="str">
        <f>"FY"&amp;(YEAR(Table4_1[[#This Row],[Date]])-1)&amp;"/"&amp;(YEAR(Table4_1[[#This Row],[Date]])-2000)</f>
        <v>FY2020/21</v>
      </c>
      <c r="B1735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5" s="162" t="str">
        <f>Table4_1[[#This Row],[Licensee]]&amp;" "&amp;Table4_1[[#This Row],[Licence]]</f>
        <v>Peel Renewable Energy Pty Ltd EDL7</v>
      </c>
      <c r="D1735" s="162" t="str">
        <f t="shared" si="27"/>
        <v>FY2020/21_CCD8_Peel Renewable Energy Pty Ltd EDL7</v>
      </c>
      <c r="E1735" s="164">
        <f>IF(ISNUMBER(Table4_1[[#This Row],[Value]]),Table4_1[[#This Row],[Value]],IF(ISNUMBER(Table4_1[[#This Row],[$ Value]]),Table4_1[[#This Row],[$ Value]],Table4_1[[#This Row],[% Value]]))</f>
        <v>0</v>
      </c>
      <c r="G1735" s="238">
        <v>44377</v>
      </c>
      <c r="H1735">
        <v>4</v>
      </c>
      <c r="I1735" t="s">
        <v>188</v>
      </c>
      <c r="J1735" t="s">
        <v>930</v>
      </c>
      <c r="K1735" t="s">
        <v>192</v>
      </c>
      <c r="L1735" t="s">
        <v>214</v>
      </c>
      <c r="M1735" t="s">
        <v>397</v>
      </c>
      <c r="N1735" t="s">
        <v>398</v>
      </c>
      <c r="O1735" t="s">
        <v>191</v>
      </c>
      <c r="P1735">
        <v>0</v>
      </c>
      <c r="Q1735"/>
      <c r="R1735"/>
      <c r="S1735" t="s">
        <v>931</v>
      </c>
    </row>
    <row r="1736" spans="1:19" hidden="1" x14ac:dyDescent="0.2">
      <c r="A1736" s="162" t="str">
        <f>"FY"&amp;(YEAR(Table4_1[[#This Row],[Date]])-1)&amp;"/"&amp;(YEAR(Table4_1[[#This Row],[Date]])-2000)</f>
        <v>FY2021/22</v>
      </c>
      <c r="B1736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6" s="162" t="str">
        <f>Table4_1[[#This Row],[Licensee]]&amp;" "&amp;Table4_1[[#This Row],[Licence]]</f>
        <v>Peel Renewable Energy Pty Ltd EDL7</v>
      </c>
      <c r="D1736" s="162" t="str">
        <f t="shared" si="27"/>
        <v>FY2021/22_CCD8_Peel Renewable Energy Pty Ltd EDL7</v>
      </c>
      <c r="E1736" s="164">
        <f>IF(ISNUMBER(Table4_1[[#This Row],[Value]]),Table4_1[[#This Row],[Value]],IF(ISNUMBER(Table4_1[[#This Row],[$ Value]]),Table4_1[[#This Row],[$ Value]],Table4_1[[#This Row],[% Value]]))</f>
        <v>0</v>
      </c>
      <c r="G1736" s="238">
        <v>44742</v>
      </c>
      <c r="H1736">
        <v>4</v>
      </c>
      <c r="I1736" t="s">
        <v>188</v>
      </c>
      <c r="J1736" t="s">
        <v>930</v>
      </c>
      <c r="K1736" t="s">
        <v>192</v>
      </c>
      <c r="L1736" t="s">
        <v>214</v>
      </c>
      <c r="M1736" t="s">
        <v>397</v>
      </c>
      <c r="N1736" t="s">
        <v>398</v>
      </c>
      <c r="O1736" t="s">
        <v>191</v>
      </c>
      <c r="P1736">
        <v>0</v>
      </c>
      <c r="Q1736"/>
      <c r="R1736"/>
      <c r="S1736" t="s">
        <v>931</v>
      </c>
    </row>
    <row r="1737" spans="1:19" hidden="1" x14ac:dyDescent="0.2">
      <c r="A1737" s="162" t="str">
        <f>"FY"&amp;(YEAR(Table4_1[[#This Row],[Date]])-1)&amp;"/"&amp;(YEAR(Table4_1[[#This Row],[Date]])-2000)</f>
        <v>FY2022/23</v>
      </c>
      <c r="B1737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1737" s="162" t="str">
        <f>Table4_1[[#This Row],[Licensee]]&amp;" "&amp;Table4_1[[#This Row],[Licence]]</f>
        <v>Peel Renewable Energy Pty Ltd EDL7</v>
      </c>
      <c r="D1737" s="162" t="str">
        <f t="shared" si="27"/>
        <v>FY2022/23_CCD8_Peel Renewable Energy Pty Ltd EDL7</v>
      </c>
      <c r="E1737" s="164">
        <f>IF(ISNUMBER(Table4_1[[#This Row],[Value]]),Table4_1[[#This Row],[Value]],IF(ISNUMBER(Table4_1[[#This Row],[$ Value]]),Table4_1[[#This Row],[$ Value]],Table4_1[[#This Row],[% Value]]))</f>
        <v>0</v>
      </c>
      <c r="G1737" s="238">
        <v>45107</v>
      </c>
      <c r="H1737">
        <v>4</v>
      </c>
      <c r="I1737" t="s">
        <v>188</v>
      </c>
      <c r="J1737" t="s">
        <v>930</v>
      </c>
      <c r="K1737" t="s">
        <v>192</v>
      </c>
      <c r="L1737" t="s">
        <v>214</v>
      </c>
      <c r="M1737" t="s">
        <v>397</v>
      </c>
      <c r="N1737" t="s">
        <v>398</v>
      </c>
      <c r="O1737" t="s">
        <v>191</v>
      </c>
      <c r="P1737">
        <v>0</v>
      </c>
      <c r="Q1737"/>
      <c r="R1737"/>
      <c r="S1737" t="s">
        <v>931</v>
      </c>
    </row>
    <row r="1738" spans="1:19" hidden="1" x14ac:dyDescent="0.2">
      <c r="A1738" s="162" t="str">
        <f>"FY"&amp;(YEAR(Table4_1[[#This Row],[Date]])-1)&amp;"/"&amp;(YEAR(Table4_1[[#This Row],[Date]])-2000)</f>
        <v>FY2017/18</v>
      </c>
      <c r="B1738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38" s="162" t="str">
        <f>Table4_1[[#This Row],[Licensee]]&amp;" "&amp;Table4_1[[#This Row],[Licence]]</f>
        <v>Peel Renewable Energy Pty Ltd EDL7</v>
      </c>
      <c r="D1738" s="162" t="str">
        <f t="shared" si="27"/>
        <v>FY2017/18_CCD9_Peel Renewable Energy Pty Ltd EDL7</v>
      </c>
      <c r="E1738" s="164">
        <f>IF(ISNUMBER(Table4_1[[#This Row],[Value]]),Table4_1[[#This Row],[Value]],IF(ISNUMBER(Table4_1[[#This Row],[$ Value]]),Table4_1[[#This Row],[$ Value]],Table4_1[[#This Row],[% Value]]))</f>
        <v>0</v>
      </c>
      <c r="G1738" s="238">
        <v>43281</v>
      </c>
      <c r="H1738">
        <v>4</v>
      </c>
      <c r="I1738" t="s">
        <v>188</v>
      </c>
      <c r="J1738" t="s">
        <v>930</v>
      </c>
      <c r="K1738" t="s">
        <v>192</v>
      </c>
      <c r="L1738" t="s">
        <v>214</v>
      </c>
      <c r="M1738" t="s">
        <v>400</v>
      </c>
      <c r="N1738" t="s">
        <v>401</v>
      </c>
      <c r="O1738" t="s">
        <v>191</v>
      </c>
      <c r="P1738"/>
      <c r="Q1738"/>
      <c r="R1738"/>
      <c r="S1738" t="s">
        <v>931</v>
      </c>
    </row>
    <row r="1739" spans="1:19" hidden="1" x14ac:dyDescent="0.2">
      <c r="A1739" s="162" t="str">
        <f>"FY"&amp;(YEAR(Table4_1[[#This Row],[Date]])-1)&amp;"/"&amp;(YEAR(Table4_1[[#This Row],[Date]])-2000)</f>
        <v>FY2018/19</v>
      </c>
      <c r="B1739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39" s="162" t="str">
        <f>Table4_1[[#This Row],[Licensee]]&amp;" "&amp;Table4_1[[#This Row],[Licence]]</f>
        <v>Peel Renewable Energy Pty Ltd EDL7</v>
      </c>
      <c r="D1739" s="162" t="str">
        <f t="shared" si="27"/>
        <v>FY2018/19_CCD9_Peel Renewable Energy Pty Ltd EDL7</v>
      </c>
      <c r="E1739" s="164">
        <f>IF(ISNUMBER(Table4_1[[#This Row],[Value]]),Table4_1[[#This Row],[Value]],IF(ISNUMBER(Table4_1[[#This Row],[$ Value]]),Table4_1[[#This Row],[$ Value]],Table4_1[[#This Row],[% Value]]))</f>
        <v>0</v>
      </c>
      <c r="G1739" s="238">
        <v>43646</v>
      </c>
      <c r="H1739">
        <v>4</v>
      </c>
      <c r="I1739" t="s">
        <v>188</v>
      </c>
      <c r="J1739" t="s">
        <v>930</v>
      </c>
      <c r="K1739" t="s">
        <v>192</v>
      </c>
      <c r="L1739" t="s">
        <v>214</v>
      </c>
      <c r="M1739" t="s">
        <v>400</v>
      </c>
      <c r="N1739" t="s">
        <v>401</v>
      </c>
      <c r="O1739" t="s">
        <v>191</v>
      </c>
      <c r="P1739"/>
      <c r="Q1739"/>
      <c r="R1739"/>
      <c r="S1739" t="s">
        <v>931</v>
      </c>
    </row>
    <row r="1740" spans="1:19" hidden="1" x14ac:dyDescent="0.2">
      <c r="A1740" s="162" t="str">
        <f>"FY"&amp;(YEAR(Table4_1[[#This Row],[Date]])-1)&amp;"/"&amp;(YEAR(Table4_1[[#This Row],[Date]])-2000)</f>
        <v>FY2019/20</v>
      </c>
      <c r="B1740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40" s="162" t="str">
        <f>Table4_1[[#This Row],[Licensee]]&amp;" "&amp;Table4_1[[#This Row],[Licence]]</f>
        <v>Peel Renewable Energy Pty Ltd EDL7</v>
      </c>
      <c r="D1740" s="162" t="str">
        <f t="shared" si="27"/>
        <v>FY2019/20_CCD9_Peel Renewable Energy Pty Ltd EDL7</v>
      </c>
      <c r="E1740" s="164">
        <f>IF(ISNUMBER(Table4_1[[#This Row],[Value]]),Table4_1[[#This Row],[Value]],IF(ISNUMBER(Table4_1[[#This Row],[$ Value]]),Table4_1[[#This Row],[$ Value]],Table4_1[[#This Row],[% Value]]))</f>
        <v>0</v>
      </c>
      <c r="G1740" s="238">
        <v>44012</v>
      </c>
      <c r="H1740">
        <v>4</v>
      </c>
      <c r="I1740" t="s">
        <v>188</v>
      </c>
      <c r="J1740" t="s">
        <v>930</v>
      </c>
      <c r="K1740" t="s">
        <v>192</v>
      </c>
      <c r="L1740" t="s">
        <v>214</v>
      </c>
      <c r="M1740" t="s">
        <v>400</v>
      </c>
      <c r="N1740" t="s">
        <v>401</v>
      </c>
      <c r="O1740" t="s">
        <v>191</v>
      </c>
      <c r="P1740"/>
      <c r="Q1740"/>
      <c r="R1740"/>
      <c r="S1740" t="s">
        <v>931</v>
      </c>
    </row>
    <row r="1741" spans="1:19" hidden="1" x14ac:dyDescent="0.2">
      <c r="A1741" s="162" t="str">
        <f>"FY"&amp;(YEAR(Table4_1[[#This Row],[Date]])-1)&amp;"/"&amp;(YEAR(Table4_1[[#This Row],[Date]])-2000)</f>
        <v>FY2020/21</v>
      </c>
      <c r="B1741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41" s="162" t="str">
        <f>Table4_1[[#This Row],[Licensee]]&amp;" "&amp;Table4_1[[#This Row],[Licence]]</f>
        <v>Peel Renewable Energy Pty Ltd EDL7</v>
      </c>
      <c r="D1741" s="162" t="str">
        <f t="shared" si="27"/>
        <v>FY2020/21_CCD9_Peel Renewable Energy Pty Ltd EDL7</v>
      </c>
      <c r="E1741" s="164">
        <f>IF(ISNUMBER(Table4_1[[#This Row],[Value]]),Table4_1[[#This Row],[Value]],IF(ISNUMBER(Table4_1[[#This Row],[$ Value]]),Table4_1[[#This Row],[$ Value]],Table4_1[[#This Row],[% Value]]))</f>
        <v>0</v>
      </c>
      <c r="G1741" s="238">
        <v>44377</v>
      </c>
      <c r="H1741">
        <v>4</v>
      </c>
      <c r="I1741" t="s">
        <v>188</v>
      </c>
      <c r="J1741" t="s">
        <v>930</v>
      </c>
      <c r="K1741" t="s">
        <v>192</v>
      </c>
      <c r="L1741" t="s">
        <v>214</v>
      </c>
      <c r="M1741" t="s">
        <v>400</v>
      </c>
      <c r="N1741" t="s">
        <v>401</v>
      </c>
      <c r="O1741" t="s">
        <v>191</v>
      </c>
      <c r="P1741">
        <v>0</v>
      </c>
      <c r="Q1741"/>
      <c r="R1741"/>
      <c r="S1741" t="s">
        <v>931</v>
      </c>
    </row>
    <row r="1742" spans="1:19" hidden="1" x14ac:dyDescent="0.2">
      <c r="A1742" s="162" t="str">
        <f>"FY"&amp;(YEAR(Table4_1[[#This Row],[Date]])-1)&amp;"/"&amp;(YEAR(Table4_1[[#This Row],[Date]])-2000)</f>
        <v>FY2021/22</v>
      </c>
      <c r="B1742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42" s="162" t="str">
        <f>Table4_1[[#This Row],[Licensee]]&amp;" "&amp;Table4_1[[#This Row],[Licence]]</f>
        <v>Peel Renewable Energy Pty Ltd EDL7</v>
      </c>
      <c r="D1742" s="162" t="str">
        <f t="shared" si="27"/>
        <v>FY2021/22_CCD9_Peel Renewable Energy Pty Ltd EDL7</v>
      </c>
      <c r="E1742" s="164">
        <f>IF(ISNUMBER(Table4_1[[#This Row],[Value]]),Table4_1[[#This Row],[Value]],IF(ISNUMBER(Table4_1[[#This Row],[$ Value]]),Table4_1[[#This Row],[$ Value]],Table4_1[[#This Row],[% Value]]))</f>
        <v>0</v>
      </c>
      <c r="G1742" s="238">
        <v>44742</v>
      </c>
      <c r="H1742">
        <v>4</v>
      </c>
      <c r="I1742" t="s">
        <v>188</v>
      </c>
      <c r="J1742" t="s">
        <v>930</v>
      </c>
      <c r="K1742" t="s">
        <v>192</v>
      </c>
      <c r="L1742" t="s">
        <v>214</v>
      </c>
      <c r="M1742" t="s">
        <v>400</v>
      </c>
      <c r="N1742" t="s">
        <v>401</v>
      </c>
      <c r="O1742" t="s">
        <v>191</v>
      </c>
      <c r="P1742">
        <v>0</v>
      </c>
      <c r="Q1742"/>
      <c r="R1742"/>
      <c r="S1742" t="s">
        <v>931</v>
      </c>
    </row>
    <row r="1743" spans="1:19" hidden="1" x14ac:dyDescent="0.2">
      <c r="A1743" s="162" t="str">
        <f>"FY"&amp;(YEAR(Table4_1[[#This Row],[Date]])-1)&amp;"/"&amp;(YEAR(Table4_1[[#This Row],[Date]])-2000)</f>
        <v>FY2022/23</v>
      </c>
      <c r="B1743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1743" s="162" t="str">
        <f>Table4_1[[#This Row],[Licensee]]&amp;" "&amp;Table4_1[[#This Row],[Licence]]</f>
        <v>Peel Renewable Energy Pty Ltd EDL7</v>
      </c>
      <c r="D1743" s="162" t="str">
        <f t="shared" si="27"/>
        <v>FY2022/23_CCD9_Peel Renewable Energy Pty Ltd EDL7</v>
      </c>
      <c r="E1743" s="164">
        <f>IF(ISNUMBER(Table4_1[[#This Row],[Value]]),Table4_1[[#This Row],[Value]],IF(ISNUMBER(Table4_1[[#This Row],[$ Value]]),Table4_1[[#This Row],[$ Value]],Table4_1[[#This Row],[% Value]]))</f>
        <v>0</v>
      </c>
      <c r="G1743" s="238">
        <v>45107</v>
      </c>
      <c r="H1743">
        <v>4</v>
      </c>
      <c r="I1743" t="s">
        <v>188</v>
      </c>
      <c r="J1743" t="s">
        <v>930</v>
      </c>
      <c r="K1743" t="s">
        <v>192</v>
      </c>
      <c r="L1743" t="s">
        <v>214</v>
      </c>
      <c r="M1743" t="s">
        <v>400</v>
      </c>
      <c r="N1743" t="s">
        <v>401</v>
      </c>
      <c r="O1743" t="s">
        <v>191</v>
      </c>
      <c r="P1743">
        <v>0</v>
      </c>
      <c r="Q1743"/>
      <c r="R1743"/>
      <c r="S1743" t="s">
        <v>931</v>
      </c>
    </row>
    <row r="1744" spans="1:19" hidden="1" x14ac:dyDescent="0.2">
      <c r="A1744" s="162" t="str">
        <f>"FY"&amp;(YEAR(Table4_1[[#This Row],[Date]])-1)&amp;"/"&amp;(YEAR(Table4_1[[#This Row],[Date]])-2000)</f>
        <v>FY2017/18</v>
      </c>
      <c r="B1744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4" s="162" t="str">
        <f>Table4_1[[#This Row],[Licensee]]&amp;" "&amp;Table4_1[[#This Row],[Licence]]</f>
        <v>Peel Renewable Energy Pty Ltd EDL7</v>
      </c>
      <c r="D1744" s="162" t="str">
        <f t="shared" si="27"/>
        <v>FY2017/18_FC1_Peel Renewable Energy Pty Ltd EDL7</v>
      </c>
      <c r="E1744" s="164">
        <f>IF(ISNUMBER(Table4_1[[#This Row],[Value]]),Table4_1[[#This Row],[Value]],IF(ISNUMBER(Table4_1[[#This Row],[$ Value]]),Table4_1[[#This Row],[$ Value]],Table4_1[[#This Row],[% Value]]))</f>
        <v>0</v>
      </c>
      <c r="G1744" s="238">
        <v>43281</v>
      </c>
      <c r="H1744">
        <v>4</v>
      </c>
      <c r="I1744" t="s">
        <v>188</v>
      </c>
      <c r="J1744" t="s">
        <v>930</v>
      </c>
      <c r="K1744" t="s">
        <v>208</v>
      </c>
      <c r="L1744" t="s">
        <v>209</v>
      </c>
      <c r="M1744" t="s">
        <v>115</v>
      </c>
      <c r="N1744" t="s">
        <v>210</v>
      </c>
      <c r="O1744" t="s">
        <v>211</v>
      </c>
      <c r="P1744"/>
      <c r="Q1744"/>
      <c r="R1744"/>
      <c r="S1744" t="s">
        <v>931</v>
      </c>
    </row>
    <row r="1745" spans="1:19" hidden="1" x14ac:dyDescent="0.2">
      <c r="A1745" s="162" t="str">
        <f>"FY"&amp;(YEAR(Table4_1[[#This Row],[Date]])-1)&amp;"/"&amp;(YEAR(Table4_1[[#This Row],[Date]])-2000)</f>
        <v>FY2018/19</v>
      </c>
      <c r="B1745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5" s="162" t="str">
        <f>Table4_1[[#This Row],[Licensee]]&amp;" "&amp;Table4_1[[#This Row],[Licence]]</f>
        <v>Peel Renewable Energy Pty Ltd EDL7</v>
      </c>
      <c r="D1745" s="162" t="str">
        <f t="shared" si="27"/>
        <v>FY2018/19_FC1_Peel Renewable Energy Pty Ltd EDL7</v>
      </c>
      <c r="E1745" s="164">
        <f>IF(ISNUMBER(Table4_1[[#This Row],[Value]]),Table4_1[[#This Row],[Value]],IF(ISNUMBER(Table4_1[[#This Row],[$ Value]]),Table4_1[[#This Row],[$ Value]],Table4_1[[#This Row],[% Value]]))</f>
        <v>0</v>
      </c>
      <c r="G1745" s="238">
        <v>43646</v>
      </c>
      <c r="H1745">
        <v>4</v>
      </c>
      <c r="I1745" t="s">
        <v>188</v>
      </c>
      <c r="J1745" t="s">
        <v>930</v>
      </c>
      <c r="K1745" t="s">
        <v>208</v>
      </c>
      <c r="L1745" t="s">
        <v>209</v>
      </c>
      <c r="M1745" t="s">
        <v>115</v>
      </c>
      <c r="N1745" t="s">
        <v>210</v>
      </c>
      <c r="O1745" t="s">
        <v>211</v>
      </c>
      <c r="P1745"/>
      <c r="Q1745"/>
      <c r="R1745"/>
      <c r="S1745" t="s">
        <v>931</v>
      </c>
    </row>
    <row r="1746" spans="1:19" hidden="1" x14ac:dyDescent="0.2">
      <c r="A1746" s="162" t="str">
        <f>"FY"&amp;(YEAR(Table4_1[[#This Row],[Date]])-1)&amp;"/"&amp;(YEAR(Table4_1[[#This Row],[Date]])-2000)</f>
        <v>FY2019/20</v>
      </c>
      <c r="B1746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6" s="162" t="str">
        <f>Table4_1[[#This Row],[Licensee]]&amp;" "&amp;Table4_1[[#This Row],[Licence]]</f>
        <v>Peel Renewable Energy Pty Ltd EDL7</v>
      </c>
      <c r="D1746" s="162" t="str">
        <f t="shared" si="27"/>
        <v>FY2019/20_FC1_Peel Renewable Energy Pty Ltd EDL7</v>
      </c>
      <c r="E1746" s="164">
        <f>IF(ISNUMBER(Table4_1[[#This Row],[Value]]),Table4_1[[#This Row],[Value]],IF(ISNUMBER(Table4_1[[#This Row],[$ Value]]),Table4_1[[#This Row],[$ Value]],Table4_1[[#This Row],[% Value]]))</f>
        <v>0</v>
      </c>
      <c r="G1746" s="238">
        <v>44012</v>
      </c>
      <c r="H1746">
        <v>4</v>
      </c>
      <c r="I1746" t="s">
        <v>188</v>
      </c>
      <c r="J1746" t="s">
        <v>930</v>
      </c>
      <c r="K1746" t="s">
        <v>208</v>
      </c>
      <c r="L1746" t="s">
        <v>209</v>
      </c>
      <c r="M1746" t="s">
        <v>115</v>
      </c>
      <c r="N1746" t="s">
        <v>210</v>
      </c>
      <c r="O1746" t="s">
        <v>211</v>
      </c>
      <c r="P1746"/>
      <c r="Q1746"/>
      <c r="R1746"/>
      <c r="S1746" t="s">
        <v>931</v>
      </c>
    </row>
    <row r="1747" spans="1:19" hidden="1" x14ac:dyDescent="0.2">
      <c r="A1747" s="162" t="str">
        <f>"FY"&amp;(YEAR(Table4_1[[#This Row],[Date]])-1)&amp;"/"&amp;(YEAR(Table4_1[[#This Row],[Date]])-2000)</f>
        <v>FY2020/21</v>
      </c>
      <c r="B1747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7" s="162" t="str">
        <f>Table4_1[[#This Row],[Licensee]]&amp;" "&amp;Table4_1[[#This Row],[Licence]]</f>
        <v>Peel Renewable Energy Pty Ltd EDL7</v>
      </c>
      <c r="D1747" s="162" t="str">
        <f t="shared" si="27"/>
        <v>FY2020/21_FC1_Peel Renewable Energy Pty Ltd EDL7</v>
      </c>
      <c r="E1747" s="164">
        <f>IF(ISNUMBER(Table4_1[[#This Row],[Value]]),Table4_1[[#This Row],[Value]],IF(ISNUMBER(Table4_1[[#This Row],[$ Value]]),Table4_1[[#This Row],[$ Value]],Table4_1[[#This Row],[% Value]]))</f>
        <v>0</v>
      </c>
      <c r="G1747" s="238">
        <v>44377</v>
      </c>
      <c r="H1747">
        <v>4</v>
      </c>
      <c r="I1747" t="s">
        <v>188</v>
      </c>
      <c r="J1747" t="s">
        <v>930</v>
      </c>
      <c r="K1747" t="s">
        <v>208</v>
      </c>
      <c r="L1747" t="s">
        <v>209</v>
      </c>
      <c r="M1747" t="s">
        <v>115</v>
      </c>
      <c r="N1747" t="s">
        <v>210</v>
      </c>
      <c r="O1747" t="s">
        <v>211</v>
      </c>
      <c r="P1747">
        <v>0</v>
      </c>
      <c r="Q1747"/>
      <c r="R1747"/>
      <c r="S1747" t="s">
        <v>931</v>
      </c>
    </row>
    <row r="1748" spans="1:19" hidden="1" x14ac:dyDescent="0.2">
      <c r="A1748" s="162" t="str">
        <f>"FY"&amp;(YEAR(Table4_1[[#This Row],[Date]])-1)&amp;"/"&amp;(YEAR(Table4_1[[#This Row],[Date]])-2000)</f>
        <v>FY2021/22</v>
      </c>
      <c r="B1748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8" s="162" t="str">
        <f>Table4_1[[#This Row],[Licensee]]&amp;" "&amp;Table4_1[[#This Row],[Licence]]</f>
        <v>Peel Renewable Energy Pty Ltd EDL7</v>
      </c>
      <c r="D1748" s="162" t="str">
        <f t="shared" si="27"/>
        <v>FY2021/22_FC1_Peel Renewable Energy Pty Ltd EDL7</v>
      </c>
      <c r="E1748" s="164">
        <f>IF(ISNUMBER(Table4_1[[#This Row],[Value]]),Table4_1[[#This Row],[Value]],IF(ISNUMBER(Table4_1[[#This Row],[$ Value]]),Table4_1[[#This Row],[$ Value]],Table4_1[[#This Row],[% Value]]))</f>
        <v>335</v>
      </c>
      <c r="G1748" s="238">
        <v>44742</v>
      </c>
      <c r="H1748">
        <v>4</v>
      </c>
      <c r="I1748" t="s">
        <v>188</v>
      </c>
      <c r="J1748" t="s">
        <v>930</v>
      </c>
      <c r="K1748" t="s">
        <v>208</v>
      </c>
      <c r="L1748" t="s">
        <v>209</v>
      </c>
      <c r="M1748" t="s">
        <v>115</v>
      </c>
      <c r="N1748" t="s">
        <v>210</v>
      </c>
      <c r="O1748" t="s">
        <v>211</v>
      </c>
      <c r="P1748">
        <v>335</v>
      </c>
      <c r="Q1748"/>
      <c r="R1748"/>
      <c r="S1748" t="s">
        <v>931</v>
      </c>
    </row>
    <row r="1749" spans="1:19" hidden="1" x14ac:dyDescent="0.2">
      <c r="A1749" s="162" t="str">
        <f>"FY"&amp;(YEAR(Table4_1[[#This Row],[Date]])-1)&amp;"/"&amp;(YEAR(Table4_1[[#This Row],[Date]])-2000)</f>
        <v>FY2022/23</v>
      </c>
      <c r="B1749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1749" s="162" t="str">
        <f>Table4_1[[#This Row],[Licensee]]&amp;" "&amp;Table4_1[[#This Row],[Licence]]</f>
        <v>Peel Renewable Energy Pty Ltd EDL7</v>
      </c>
      <c r="D1749" s="162" t="str">
        <f t="shared" si="27"/>
        <v>FY2022/23_FC1_Peel Renewable Energy Pty Ltd EDL7</v>
      </c>
      <c r="E1749" s="164">
        <f>IF(ISNUMBER(Table4_1[[#This Row],[Value]]),Table4_1[[#This Row],[Value]],IF(ISNUMBER(Table4_1[[#This Row],[$ Value]]),Table4_1[[#This Row],[$ Value]],Table4_1[[#This Row],[% Value]]))</f>
        <v>16.3</v>
      </c>
      <c r="G1749" s="238">
        <v>45107</v>
      </c>
      <c r="H1749">
        <v>4</v>
      </c>
      <c r="I1749" t="s">
        <v>188</v>
      </c>
      <c r="J1749" t="s">
        <v>930</v>
      </c>
      <c r="K1749" t="s">
        <v>208</v>
      </c>
      <c r="L1749" t="s">
        <v>209</v>
      </c>
      <c r="M1749" t="s">
        <v>115</v>
      </c>
      <c r="N1749" t="s">
        <v>210</v>
      </c>
      <c r="O1749" t="s">
        <v>211</v>
      </c>
      <c r="P1749">
        <v>16.3</v>
      </c>
      <c r="Q1749"/>
      <c r="R1749"/>
      <c r="S1749" t="s">
        <v>931</v>
      </c>
    </row>
    <row r="1750" spans="1:19" hidden="1" x14ac:dyDescent="0.2">
      <c r="A1750" s="162" t="str">
        <f>"FY"&amp;(YEAR(Table4_1[[#This Row],[Date]])-1)&amp;"/"&amp;(YEAR(Table4_1[[#This Row],[Date]])-2000)</f>
        <v>FY2017/18</v>
      </c>
      <c r="B1750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0" s="162" t="str">
        <f>Table4_1[[#This Row],[Licensee]]&amp;" "&amp;Table4_1[[#This Row],[Licence]]</f>
        <v>Peel Renewable Energy Pty Ltd EDL7</v>
      </c>
      <c r="D1750" s="162" t="str">
        <f t="shared" si="27"/>
        <v>FY2017/18_FC1b_Peel Renewable Energy Pty Ltd EDL7</v>
      </c>
      <c r="E1750" s="164">
        <f>IF(ISNUMBER(Table4_1[[#This Row],[Value]]),Table4_1[[#This Row],[Value]],IF(ISNUMBER(Table4_1[[#This Row],[$ Value]]),Table4_1[[#This Row],[$ Value]],Table4_1[[#This Row],[% Value]]))</f>
        <v>0</v>
      </c>
      <c r="G1750" s="238">
        <v>43281</v>
      </c>
      <c r="H1750">
        <v>4</v>
      </c>
      <c r="I1750" t="s">
        <v>188</v>
      </c>
      <c r="J1750" t="s">
        <v>930</v>
      </c>
      <c r="K1750" t="s">
        <v>208</v>
      </c>
      <c r="L1750" t="s">
        <v>209</v>
      </c>
      <c r="M1750" t="s">
        <v>47</v>
      </c>
      <c r="N1750" t="s">
        <v>419</v>
      </c>
      <c r="O1750" t="s">
        <v>211</v>
      </c>
      <c r="P1750"/>
      <c r="Q1750"/>
      <c r="R1750"/>
      <c r="S1750" t="s">
        <v>931</v>
      </c>
    </row>
    <row r="1751" spans="1:19" hidden="1" x14ac:dyDescent="0.2">
      <c r="A1751" s="162" t="str">
        <f>"FY"&amp;(YEAR(Table4_1[[#This Row],[Date]])-1)&amp;"/"&amp;(YEAR(Table4_1[[#This Row],[Date]])-2000)</f>
        <v>FY2018/19</v>
      </c>
      <c r="B1751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1" s="162" t="str">
        <f>Table4_1[[#This Row],[Licensee]]&amp;" "&amp;Table4_1[[#This Row],[Licence]]</f>
        <v>Peel Renewable Energy Pty Ltd EDL7</v>
      </c>
      <c r="D1751" s="162" t="str">
        <f t="shared" si="27"/>
        <v>FY2018/19_FC1b_Peel Renewable Energy Pty Ltd EDL7</v>
      </c>
      <c r="E1751" s="164">
        <f>IF(ISNUMBER(Table4_1[[#This Row],[Value]]),Table4_1[[#This Row],[Value]],IF(ISNUMBER(Table4_1[[#This Row],[$ Value]]),Table4_1[[#This Row],[$ Value]],Table4_1[[#This Row],[% Value]]))</f>
        <v>0</v>
      </c>
      <c r="G1751" s="238">
        <v>43646</v>
      </c>
      <c r="H1751">
        <v>4</v>
      </c>
      <c r="I1751" t="s">
        <v>188</v>
      </c>
      <c r="J1751" t="s">
        <v>930</v>
      </c>
      <c r="K1751" t="s">
        <v>208</v>
      </c>
      <c r="L1751" t="s">
        <v>209</v>
      </c>
      <c r="M1751" t="s">
        <v>47</v>
      </c>
      <c r="N1751" t="s">
        <v>419</v>
      </c>
      <c r="O1751" t="s">
        <v>211</v>
      </c>
      <c r="P1751"/>
      <c r="Q1751"/>
      <c r="R1751"/>
      <c r="S1751" t="s">
        <v>931</v>
      </c>
    </row>
    <row r="1752" spans="1:19" hidden="1" x14ac:dyDescent="0.2">
      <c r="A1752" s="162" t="str">
        <f>"FY"&amp;(YEAR(Table4_1[[#This Row],[Date]])-1)&amp;"/"&amp;(YEAR(Table4_1[[#This Row],[Date]])-2000)</f>
        <v>FY2019/20</v>
      </c>
      <c r="B1752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2" s="162" t="str">
        <f>Table4_1[[#This Row],[Licensee]]&amp;" "&amp;Table4_1[[#This Row],[Licence]]</f>
        <v>Peel Renewable Energy Pty Ltd EDL7</v>
      </c>
      <c r="D1752" s="162" t="str">
        <f t="shared" si="27"/>
        <v>FY2019/20_FC1b_Peel Renewable Energy Pty Ltd EDL7</v>
      </c>
      <c r="E1752" s="164">
        <f>IF(ISNUMBER(Table4_1[[#This Row],[Value]]),Table4_1[[#This Row],[Value]],IF(ISNUMBER(Table4_1[[#This Row],[$ Value]]),Table4_1[[#This Row],[$ Value]],Table4_1[[#This Row],[% Value]]))</f>
        <v>0</v>
      </c>
      <c r="G1752" s="238">
        <v>44012</v>
      </c>
      <c r="H1752">
        <v>4</v>
      </c>
      <c r="I1752" t="s">
        <v>188</v>
      </c>
      <c r="J1752" t="s">
        <v>930</v>
      </c>
      <c r="K1752" t="s">
        <v>208</v>
      </c>
      <c r="L1752" t="s">
        <v>209</v>
      </c>
      <c r="M1752" t="s">
        <v>47</v>
      </c>
      <c r="N1752" t="s">
        <v>419</v>
      </c>
      <c r="O1752" t="s">
        <v>211</v>
      </c>
      <c r="P1752"/>
      <c r="Q1752"/>
      <c r="R1752"/>
      <c r="S1752" t="s">
        <v>931</v>
      </c>
    </row>
    <row r="1753" spans="1:19" hidden="1" x14ac:dyDescent="0.2">
      <c r="A1753" s="162" t="str">
        <f>"FY"&amp;(YEAR(Table4_1[[#This Row],[Date]])-1)&amp;"/"&amp;(YEAR(Table4_1[[#This Row],[Date]])-2000)</f>
        <v>FY2020/21</v>
      </c>
      <c r="B1753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3" s="162" t="str">
        <f>Table4_1[[#This Row],[Licensee]]&amp;" "&amp;Table4_1[[#This Row],[Licence]]</f>
        <v>Peel Renewable Energy Pty Ltd EDL7</v>
      </c>
      <c r="D1753" s="162" t="str">
        <f t="shared" si="27"/>
        <v>FY2020/21_FC1b_Peel Renewable Energy Pty Ltd EDL7</v>
      </c>
      <c r="E1753" s="164">
        <f>IF(ISNUMBER(Table4_1[[#This Row],[Value]]),Table4_1[[#This Row],[Value]],IF(ISNUMBER(Table4_1[[#This Row],[$ Value]]),Table4_1[[#This Row],[$ Value]],Table4_1[[#This Row],[% Value]]))</f>
        <v>0</v>
      </c>
      <c r="G1753" s="238">
        <v>44377</v>
      </c>
      <c r="H1753">
        <v>4</v>
      </c>
      <c r="I1753" t="s">
        <v>188</v>
      </c>
      <c r="J1753" t="s">
        <v>930</v>
      </c>
      <c r="K1753" t="s">
        <v>208</v>
      </c>
      <c r="L1753" t="s">
        <v>209</v>
      </c>
      <c r="M1753" t="s">
        <v>47</v>
      </c>
      <c r="N1753" t="s">
        <v>419</v>
      </c>
      <c r="O1753" t="s">
        <v>211</v>
      </c>
      <c r="P1753"/>
      <c r="Q1753"/>
      <c r="R1753"/>
      <c r="S1753" t="s">
        <v>931</v>
      </c>
    </row>
    <row r="1754" spans="1:19" hidden="1" x14ac:dyDescent="0.2">
      <c r="A1754" s="162" t="str">
        <f>"FY"&amp;(YEAR(Table4_1[[#This Row],[Date]])-1)&amp;"/"&amp;(YEAR(Table4_1[[#This Row],[Date]])-2000)</f>
        <v>FY2021/22</v>
      </c>
      <c r="B1754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4" s="162" t="str">
        <f>Table4_1[[#This Row],[Licensee]]&amp;" "&amp;Table4_1[[#This Row],[Licence]]</f>
        <v>Peel Renewable Energy Pty Ltd EDL7</v>
      </c>
      <c r="D1754" s="162" t="str">
        <f t="shared" si="27"/>
        <v>FY2021/22_FC1b_Peel Renewable Energy Pty Ltd EDL7</v>
      </c>
      <c r="E1754" s="164">
        <f>IF(ISNUMBER(Table4_1[[#This Row],[Value]]),Table4_1[[#This Row],[Value]],IF(ISNUMBER(Table4_1[[#This Row],[$ Value]]),Table4_1[[#This Row],[$ Value]],Table4_1[[#This Row],[% Value]]))</f>
        <v>0</v>
      </c>
      <c r="G1754" s="238">
        <v>44742</v>
      </c>
      <c r="H1754">
        <v>4</v>
      </c>
      <c r="I1754" t="s">
        <v>188</v>
      </c>
      <c r="J1754" t="s">
        <v>930</v>
      </c>
      <c r="K1754" t="s">
        <v>208</v>
      </c>
      <c r="L1754" t="s">
        <v>209</v>
      </c>
      <c r="M1754" t="s">
        <v>47</v>
      </c>
      <c r="N1754" t="s">
        <v>419</v>
      </c>
      <c r="O1754" t="s">
        <v>211</v>
      </c>
      <c r="P1754"/>
      <c r="Q1754"/>
      <c r="R1754"/>
      <c r="S1754" t="s">
        <v>931</v>
      </c>
    </row>
    <row r="1755" spans="1:19" hidden="1" x14ac:dyDescent="0.2">
      <c r="A1755" s="162" t="str">
        <f>"FY"&amp;(YEAR(Table4_1[[#This Row],[Date]])-1)&amp;"/"&amp;(YEAR(Table4_1[[#This Row],[Date]])-2000)</f>
        <v>FY2022/23</v>
      </c>
      <c r="B1755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1755" s="162" t="str">
        <f>Table4_1[[#This Row],[Licensee]]&amp;" "&amp;Table4_1[[#This Row],[Licence]]</f>
        <v>Peel Renewable Energy Pty Ltd EDL7</v>
      </c>
      <c r="D1755" s="162" t="str">
        <f t="shared" si="27"/>
        <v>FY2022/23_FC1b_Peel Renewable Energy Pty Ltd EDL7</v>
      </c>
      <c r="E1755" s="164">
        <f>IF(ISNUMBER(Table4_1[[#This Row],[Value]]),Table4_1[[#This Row],[Value]],IF(ISNUMBER(Table4_1[[#This Row],[$ Value]]),Table4_1[[#This Row],[$ Value]],Table4_1[[#This Row],[% Value]]))</f>
        <v>0</v>
      </c>
      <c r="G1755" s="238">
        <v>45107</v>
      </c>
      <c r="H1755">
        <v>4</v>
      </c>
      <c r="I1755" t="s">
        <v>188</v>
      </c>
      <c r="J1755" t="s">
        <v>930</v>
      </c>
      <c r="K1755" t="s">
        <v>208</v>
      </c>
      <c r="L1755" t="s">
        <v>209</v>
      </c>
      <c r="M1755" t="s">
        <v>47</v>
      </c>
      <c r="N1755" t="s">
        <v>419</v>
      </c>
      <c r="O1755" t="s">
        <v>211</v>
      </c>
      <c r="P1755"/>
      <c r="Q1755"/>
      <c r="R1755"/>
      <c r="S1755" t="s">
        <v>931</v>
      </c>
    </row>
    <row r="1756" spans="1:19" hidden="1" x14ac:dyDescent="0.2">
      <c r="A1756" s="162" t="str">
        <f>"FY"&amp;(YEAR(Table4_1[[#This Row],[Date]])-1)&amp;"/"&amp;(YEAR(Table4_1[[#This Row],[Date]])-2000)</f>
        <v>FY2017/18</v>
      </c>
      <c r="B1756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56" s="162" t="str">
        <f>Table4_1[[#This Row],[Licensee]]&amp;" "&amp;Table4_1[[#This Row],[Licence]]</f>
        <v>Peel Renewable Energy Pty Ltd EDL7</v>
      </c>
      <c r="D1756" s="162" t="str">
        <f t="shared" si="27"/>
        <v>FY2017/18_FC1c_Peel Renewable Energy Pty Ltd EDL7</v>
      </c>
      <c r="E1756" s="164">
        <f>IF(ISNUMBER(Table4_1[[#This Row],[Value]]),Table4_1[[#This Row],[Value]],IF(ISNUMBER(Table4_1[[#This Row],[$ Value]]),Table4_1[[#This Row],[$ Value]],Table4_1[[#This Row],[% Value]]))</f>
        <v>0</v>
      </c>
      <c r="G1756" s="238">
        <v>43281</v>
      </c>
      <c r="H1756">
        <v>4</v>
      </c>
      <c r="I1756" t="s">
        <v>188</v>
      </c>
      <c r="J1756" t="s">
        <v>930</v>
      </c>
      <c r="K1756" t="s">
        <v>208</v>
      </c>
      <c r="L1756" t="s">
        <v>209</v>
      </c>
      <c r="M1756" t="s">
        <v>48</v>
      </c>
      <c r="N1756" t="s">
        <v>291</v>
      </c>
      <c r="O1756" t="s">
        <v>211</v>
      </c>
      <c r="P1756"/>
      <c r="Q1756"/>
      <c r="R1756"/>
      <c r="S1756" t="s">
        <v>931</v>
      </c>
    </row>
    <row r="1757" spans="1:19" hidden="1" x14ac:dyDescent="0.2">
      <c r="A1757" s="162" t="str">
        <f>"FY"&amp;(YEAR(Table4_1[[#This Row],[Date]])-1)&amp;"/"&amp;(YEAR(Table4_1[[#This Row],[Date]])-2000)</f>
        <v>FY2018/19</v>
      </c>
      <c r="B1757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57" s="162" t="str">
        <f>Table4_1[[#This Row],[Licensee]]&amp;" "&amp;Table4_1[[#This Row],[Licence]]</f>
        <v>Peel Renewable Energy Pty Ltd EDL7</v>
      </c>
      <c r="D1757" s="162" t="str">
        <f t="shared" si="27"/>
        <v>FY2018/19_FC1c_Peel Renewable Energy Pty Ltd EDL7</v>
      </c>
      <c r="E1757" s="164">
        <f>IF(ISNUMBER(Table4_1[[#This Row],[Value]]),Table4_1[[#This Row],[Value]],IF(ISNUMBER(Table4_1[[#This Row],[$ Value]]),Table4_1[[#This Row],[$ Value]],Table4_1[[#This Row],[% Value]]))</f>
        <v>0</v>
      </c>
      <c r="G1757" s="238">
        <v>43646</v>
      </c>
      <c r="H1757">
        <v>4</v>
      </c>
      <c r="I1757" t="s">
        <v>188</v>
      </c>
      <c r="J1757" t="s">
        <v>930</v>
      </c>
      <c r="K1757" t="s">
        <v>208</v>
      </c>
      <c r="L1757" t="s">
        <v>209</v>
      </c>
      <c r="M1757" t="s">
        <v>48</v>
      </c>
      <c r="N1757" t="s">
        <v>291</v>
      </c>
      <c r="O1757" t="s">
        <v>211</v>
      </c>
      <c r="P1757"/>
      <c r="Q1757"/>
      <c r="R1757"/>
      <c r="S1757" t="s">
        <v>931</v>
      </c>
    </row>
    <row r="1758" spans="1:19" hidden="1" x14ac:dyDescent="0.2">
      <c r="A1758" s="162" t="str">
        <f>"FY"&amp;(YEAR(Table4_1[[#This Row],[Date]])-1)&amp;"/"&amp;(YEAR(Table4_1[[#This Row],[Date]])-2000)</f>
        <v>FY2019/20</v>
      </c>
      <c r="B1758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58" s="162" t="str">
        <f>Table4_1[[#This Row],[Licensee]]&amp;" "&amp;Table4_1[[#This Row],[Licence]]</f>
        <v>Peel Renewable Energy Pty Ltd EDL7</v>
      </c>
      <c r="D1758" s="162" t="str">
        <f t="shared" si="27"/>
        <v>FY2019/20_FC1c_Peel Renewable Energy Pty Ltd EDL7</v>
      </c>
      <c r="E1758" s="164">
        <f>IF(ISNUMBER(Table4_1[[#This Row],[Value]]),Table4_1[[#This Row],[Value]],IF(ISNUMBER(Table4_1[[#This Row],[$ Value]]),Table4_1[[#This Row],[$ Value]],Table4_1[[#This Row],[% Value]]))</f>
        <v>0</v>
      </c>
      <c r="G1758" s="238">
        <v>44012</v>
      </c>
      <c r="H1758">
        <v>4</v>
      </c>
      <c r="I1758" t="s">
        <v>188</v>
      </c>
      <c r="J1758" t="s">
        <v>930</v>
      </c>
      <c r="K1758" t="s">
        <v>208</v>
      </c>
      <c r="L1758" t="s">
        <v>209</v>
      </c>
      <c r="M1758" t="s">
        <v>48</v>
      </c>
      <c r="N1758" t="s">
        <v>291</v>
      </c>
      <c r="O1758" t="s">
        <v>211</v>
      </c>
      <c r="P1758"/>
      <c r="Q1758"/>
      <c r="R1758"/>
      <c r="S1758" t="s">
        <v>931</v>
      </c>
    </row>
    <row r="1759" spans="1:19" hidden="1" x14ac:dyDescent="0.2">
      <c r="A1759" s="162" t="str">
        <f>"FY"&amp;(YEAR(Table4_1[[#This Row],[Date]])-1)&amp;"/"&amp;(YEAR(Table4_1[[#This Row],[Date]])-2000)</f>
        <v>FY2020/21</v>
      </c>
      <c r="B1759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59" s="162" t="str">
        <f>Table4_1[[#This Row],[Licensee]]&amp;" "&amp;Table4_1[[#This Row],[Licence]]</f>
        <v>Peel Renewable Energy Pty Ltd EDL7</v>
      </c>
      <c r="D1759" s="162" t="str">
        <f t="shared" si="27"/>
        <v>FY2020/21_FC1c_Peel Renewable Energy Pty Ltd EDL7</v>
      </c>
      <c r="E1759" s="164">
        <f>IF(ISNUMBER(Table4_1[[#This Row],[Value]]),Table4_1[[#This Row],[Value]],IF(ISNUMBER(Table4_1[[#This Row],[$ Value]]),Table4_1[[#This Row],[$ Value]],Table4_1[[#This Row],[% Value]]))</f>
        <v>0</v>
      </c>
      <c r="G1759" s="238">
        <v>44377</v>
      </c>
      <c r="H1759">
        <v>4</v>
      </c>
      <c r="I1759" t="s">
        <v>188</v>
      </c>
      <c r="J1759" t="s">
        <v>930</v>
      </c>
      <c r="K1759" t="s">
        <v>208</v>
      </c>
      <c r="L1759" t="s">
        <v>209</v>
      </c>
      <c r="M1759" t="s">
        <v>48</v>
      </c>
      <c r="N1759" t="s">
        <v>291</v>
      </c>
      <c r="O1759" t="s">
        <v>211</v>
      </c>
      <c r="P1759">
        <v>0</v>
      </c>
      <c r="Q1759"/>
      <c r="R1759"/>
      <c r="S1759" t="s">
        <v>931</v>
      </c>
    </row>
    <row r="1760" spans="1:19" hidden="1" x14ac:dyDescent="0.2">
      <c r="A1760" s="162" t="str">
        <f>"FY"&amp;(YEAR(Table4_1[[#This Row],[Date]])-1)&amp;"/"&amp;(YEAR(Table4_1[[#This Row],[Date]])-2000)</f>
        <v>FY2021/22</v>
      </c>
      <c r="B1760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60" s="162" t="str">
        <f>Table4_1[[#This Row],[Licensee]]&amp;" "&amp;Table4_1[[#This Row],[Licence]]</f>
        <v>Peel Renewable Energy Pty Ltd EDL7</v>
      </c>
      <c r="D1760" s="162" t="str">
        <f t="shared" si="27"/>
        <v>FY2021/22_FC1c_Peel Renewable Energy Pty Ltd EDL7</v>
      </c>
      <c r="E1760" s="164">
        <f>IF(ISNUMBER(Table4_1[[#This Row],[Value]]),Table4_1[[#This Row],[Value]],IF(ISNUMBER(Table4_1[[#This Row],[$ Value]]),Table4_1[[#This Row],[$ Value]],Table4_1[[#This Row],[% Value]]))</f>
        <v>335</v>
      </c>
      <c r="G1760" s="238">
        <v>44742</v>
      </c>
      <c r="H1760">
        <v>4</v>
      </c>
      <c r="I1760" t="s">
        <v>188</v>
      </c>
      <c r="J1760" t="s">
        <v>930</v>
      </c>
      <c r="K1760" t="s">
        <v>208</v>
      </c>
      <c r="L1760" t="s">
        <v>209</v>
      </c>
      <c r="M1760" t="s">
        <v>48</v>
      </c>
      <c r="N1760" t="s">
        <v>291</v>
      </c>
      <c r="O1760" t="s">
        <v>211</v>
      </c>
      <c r="P1760">
        <v>335</v>
      </c>
      <c r="Q1760"/>
      <c r="R1760"/>
      <c r="S1760" t="s">
        <v>931</v>
      </c>
    </row>
    <row r="1761" spans="1:19" hidden="1" x14ac:dyDescent="0.2">
      <c r="A1761" s="162" t="str">
        <f>"FY"&amp;(YEAR(Table4_1[[#This Row],[Date]])-1)&amp;"/"&amp;(YEAR(Table4_1[[#This Row],[Date]])-2000)</f>
        <v>FY2022/23</v>
      </c>
      <c r="B1761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1761" s="162" t="str">
        <f>Table4_1[[#This Row],[Licensee]]&amp;" "&amp;Table4_1[[#This Row],[Licence]]</f>
        <v>Peel Renewable Energy Pty Ltd EDL7</v>
      </c>
      <c r="D1761" s="162" t="str">
        <f t="shared" si="27"/>
        <v>FY2022/23_FC1c_Peel Renewable Energy Pty Ltd EDL7</v>
      </c>
      <c r="E1761" s="164">
        <f>IF(ISNUMBER(Table4_1[[#This Row],[Value]]),Table4_1[[#This Row],[Value]],IF(ISNUMBER(Table4_1[[#This Row],[$ Value]]),Table4_1[[#This Row],[$ Value]],Table4_1[[#This Row],[% Value]]))</f>
        <v>16.3</v>
      </c>
      <c r="G1761" s="238">
        <v>45107</v>
      </c>
      <c r="H1761">
        <v>4</v>
      </c>
      <c r="I1761" t="s">
        <v>188</v>
      </c>
      <c r="J1761" t="s">
        <v>930</v>
      </c>
      <c r="K1761" t="s">
        <v>208</v>
      </c>
      <c r="L1761" t="s">
        <v>209</v>
      </c>
      <c r="M1761" t="s">
        <v>48</v>
      </c>
      <c r="N1761" t="s">
        <v>291</v>
      </c>
      <c r="O1761" t="s">
        <v>211</v>
      </c>
      <c r="P1761">
        <v>16.3</v>
      </c>
      <c r="Q1761"/>
      <c r="R1761"/>
      <c r="S1761" t="s">
        <v>931</v>
      </c>
    </row>
    <row r="1762" spans="1:19" hidden="1" x14ac:dyDescent="0.2">
      <c r="A1762" s="162" t="str">
        <f>"FY"&amp;(YEAR(Table4_1[[#This Row],[Date]])-1)&amp;"/"&amp;(YEAR(Table4_1[[#This Row],[Date]])-2000)</f>
        <v>FY2017/18</v>
      </c>
      <c r="B1762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2" s="162" t="str">
        <f>Table4_1[[#This Row],[Licensee]]&amp;" "&amp;Table4_1[[#This Row],[Licence]]</f>
        <v>Peel Renewable Energy Pty Ltd EDL7</v>
      </c>
      <c r="D1762" s="162" t="str">
        <f t="shared" si="27"/>
        <v>FY2017/18_FC1d_Peel Renewable Energy Pty Ltd EDL7</v>
      </c>
      <c r="E1762" s="164">
        <f>IF(ISNUMBER(Table4_1[[#This Row],[Value]]),Table4_1[[#This Row],[Value]],IF(ISNUMBER(Table4_1[[#This Row],[$ Value]]),Table4_1[[#This Row],[$ Value]],Table4_1[[#This Row],[% Value]]))</f>
        <v>0</v>
      </c>
      <c r="G1762" s="238">
        <v>43281</v>
      </c>
      <c r="H1762">
        <v>4</v>
      </c>
      <c r="I1762" t="s">
        <v>188</v>
      </c>
      <c r="J1762" t="s">
        <v>930</v>
      </c>
      <c r="K1762" t="s">
        <v>208</v>
      </c>
      <c r="L1762" t="s">
        <v>209</v>
      </c>
      <c r="M1762" t="s">
        <v>49</v>
      </c>
      <c r="N1762" t="s">
        <v>425</v>
      </c>
      <c r="O1762" t="s">
        <v>211</v>
      </c>
      <c r="P1762"/>
      <c r="Q1762"/>
      <c r="R1762"/>
      <c r="S1762" t="s">
        <v>931</v>
      </c>
    </row>
    <row r="1763" spans="1:19" hidden="1" x14ac:dyDescent="0.2">
      <c r="A1763" s="162" t="str">
        <f>"FY"&amp;(YEAR(Table4_1[[#This Row],[Date]])-1)&amp;"/"&amp;(YEAR(Table4_1[[#This Row],[Date]])-2000)</f>
        <v>FY2018/19</v>
      </c>
      <c r="B1763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3" s="162" t="str">
        <f>Table4_1[[#This Row],[Licensee]]&amp;" "&amp;Table4_1[[#This Row],[Licence]]</f>
        <v>Peel Renewable Energy Pty Ltd EDL7</v>
      </c>
      <c r="D1763" s="162" t="str">
        <f t="shared" si="27"/>
        <v>FY2018/19_FC1d_Peel Renewable Energy Pty Ltd EDL7</v>
      </c>
      <c r="E1763" s="164">
        <f>IF(ISNUMBER(Table4_1[[#This Row],[Value]]),Table4_1[[#This Row],[Value]],IF(ISNUMBER(Table4_1[[#This Row],[$ Value]]),Table4_1[[#This Row],[$ Value]],Table4_1[[#This Row],[% Value]]))</f>
        <v>0</v>
      </c>
      <c r="G1763" s="238">
        <v>43646</v>
      </c>
      <c r="H1763">
        <v>4</v>
      </c>
      <c r="I1763" t="s">
        <v>188</v>
      </c>
      <c r="J1763" t="s">
        <v>930</v>
      </c>
      <c r="K1763" t="s">
        <v>208</v>
      </c>
      <c r="L1763" t="s">
        <v>209</v>
      </c>
      <c r="M1763" t="s">
        <v>49</v>
      </c>
      <c r="N1763" t="s">
        <v>425</v>
      </c>
      <c r="O1763" t="s">
        <v>211</v>
      </c>
      <c r="P1763"/>
      <c r="Q1763"/>
      <c r="R1763"/>
      <c r="S1763" t="s">
        <v>931</v>
      </c>
    </row>
    <row r="1764" spans="1:19" hidden="1" x14ac:dyDescent="0.2">
      <c r="A1764" s="162" t="str">
        <f>"FY"&amp;(YEAR(Table4_1[[#This Row],[Date]])-1)&amp;"/"&amp;(YEAR(Table4_1[[#This Row],[Date]])-2000)</f>
        <v>FY2019/20</v>
      </c>
      <c r="B1764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4" s="162" t="str">
        <f>Table4_1[[#This Row],[Licensee]]&amp;" "&amp;Table4_1[[#This Row],[Licence]]</f>
        <v>Peel Renewable Energy Pty Ltd EDL7</v>
      </c>
      <c r="D1764" s="162" t="str">
        <f t="shared" si="27"/>
        <v>FY2019/20_FC1d_Peel Renewable Energy Pty Ltd EDL7</v>
      </c>
      <c r="E1764" s="164">
        <f>IF(ISNUMBER(Table4_1[[#This Row],[Value]]),Table4_1[[#This Row],[Value]],IF(ISNUMBER(Table4_1[[#This Row],[$ Value]]),Table4_1[[#This Row],[$ Value]],Table4_1[[#This Row],[% Value]]))</f>
        <v>0</v>
      </c>
      <c r="G1764" s="238">
        <v>44012</v>
      </c>
      <c r="H1764">
        <v>4</v>
      </c>
      <c r="I1764" t="s">
        <v>188</v>
      </c>
      <c r="J1764" t="s">
        <v>930</v>
      </c>
      <c r="K1764" t="s">
        <v>208</v>
      </c>
      <c r="L1764" t="s">
        <v>209</v>
      </c>
      <c r="M1764" t="s">
        <v>49</v>
      </c>
      <c r="N1764" t="s">
        <v>425</v>
      </c>
      <c r="O1764" t="s">
        <v>211</v>
      </c>
      <c r="P1764"/>
      <c r="Q1764"/>
      <c r="R1764"/>
      <c r="S1764" t="s">
        <v>931</v>
      </c>
    </row>
    <row r="1765" spans="1:19" hidden="1" x14ac:dyDescent="0.2">
      <c r="A1765" s="162" t="str">
        <f>"FY"&amp;(YEAR(Table4_1[[#This Row],[Date]])-1)&amp;"/"&amp;(YEAR(Table4_1[[#This Row],[Date]])-2000)</f>
        <v>FY2020/21</v>
      </c>
      <c r="B1765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5" s="162" t="str">
        <f>Table4_1[[#This Row],[Licensee]]&amp;" "&amp;Table4_1[[#This Row],[Licence]]</f>
        <v>Peel Renewable Energy Pty Ltd EDL7</v>
      </c>
      <c r="D1765" s="162" t="str">
        <f t="shared" si="27"/>
        <v>FY2020/21_FC1d_Peel Renewable Energy Pty Ltd EDL7</v>
      </c>
      <c r="E1765" s="164">
        <f>IF(ISNUMBER(Table4_1[[#This Row],[Value]]),Table4_1[[#This Row],[Value]],IF(ISNUMBER(Table4_1[[#This Row],[$ Value]]),Table4_1[[#This Row],[$ Value]],Table4_1[[#This Row],[% Value]]))</f>
        <v>0</v>
      </c>
      <c r="G1765" s="238">
        <v>44377</v>
      </c>
      <c r="H1765">
        <v>4</v>
      </c>
      <c r="I1765" t="s">
        <v>188</v>
      </c>
      <c r="J1765" t="s">
        <v>930</v>
      </c>
      <c r="K1765" t="s">
        <v>208</v>
      </c>
      <c r="L1765" t="s">
        <v>209</v>
      </c>
      <c r="M1765" t="s">
        <v>49</v>
      </c>
      <c r="N1765" t="s">
        <v>425</v>
      </c>
      <c r="O1765" t="s">
        <v>211</v>
      </c>
      <c r="P1765"/>
      <c r="Q1765"/>
      <c r="R1765"/>
      <c r="S1765" t="s">
        <v>931</v>
      </c>
    </row>
    <row r="1766" spans="1:19" hidden="1" x14ac:dyDescent="0.2">
      <c r="A1766" s="162" t="str">
        <f>"FY"&amp;(YEAR(Table4_1[[#This Row],[Date]])-1)&amp;"/"&amp;(YEAR(Table4_1[[#This Row],[Date]])-2000)</f>
        <v>FY2021/22</v>
      </c>
      <c r="B1766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6" s="162" t="str">
        <f>Table4_1[[#This Row],[Licensee]]&amp;" "&amp;Table4_1[[#This Row],[Licence]]</f>
        <v>Peel Renewable Energy Pty Ltd EDL7</v>
      </c>
      <c r="D1766" s="162" t="str">
        <f t="shared" si="27"/>
        <v>FY2021/22_FC1d_Peel Renewable Energy Pty Ltd EDL7</v>
      </c>
      <c r="E1766" s="164">
        <f>IF(ISNUMBER(Table4_1[[#This Row],[Value]]),Table4_1[[#This Row],[Value]],IF(ISNUMBER(Table4_1[[#This Row],[$ Value]]),Table4_1[[#This Row],[$ Value]],Table4_1[[#This Row],[% Value]]))</f>
        <v>0</v>
      </c>
      <c r="G1766" s="238">
        <v>44742</v>
      </c>
      <c r="H1766">
        <v>4</v>
      </c>
      <c r="I1766" t="s">
        <v>188</v>
      </c>
      <c r="J1766" t="s">
        <v>930</v>
      </c>
      <c r="K1766" t="s">
        <v>208</v>
      </c>
      <c r="L1766" t="s">
        <v>209</v>
      </c>
      <c r="M1766" t="s">
        <v>49</v>
      </c>
      <c r="N1766" t="s">
        <v>425</v>
      </c>
      <c r="O1766" t="s">
        <v>211</v>
      </c>
      <c r="P1766"/>
      <c r="Q1766"/>
      <c r="R1766"/>
      <c r="S1766" t="s">
        <v>931</v>
      </c>
    </row>
    <row r="1767" spans="1:19" hidden="1" x14ac:dyDescent="0.2">
      <c r="A1767" s="162" t="str">
        <f>"FY"&amp;(YEAR(Table4_1[[#This Row],[Date]])-1)&amp;"/"&amp;(YEAR(Table4_1[[#This Row],[Date]])-2000)</f>
        <v>FY2022/23</v>
      </c>
      <c r="B1767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1767" s="162" t="str">
        <f>Table4_1[[#This Row],[Licensee]]&amp;" "&amp;Table4_1[[#This Row],[Licence]]</f>
        <v>Peel Renewable Energy Pty Ltd EDL7</v>
      </c>
      <c r="D1767" s="162" t="str">
        <f t="shared" si="27"/>
        <v>FY2022/23_FC1d_Peel Renewable Energy Pty Ltd EDL7</v>
      </c>
      <c r="E1767" s="164">
        <f>IF(ISNUMBER(Table4_1[[#This Row],[Value]]),Table4_1[[#This Row],[Value]],IF(ISNUMBER(Table4_1[[#This Row],[$ Value]]),Table4_1[[#This Row],[$ Value]],Table4_1[[#This Row],[% Value]]))</f>
        <v>0</v>
      </c>
      <c r="G1767" s="238">
        <v>45107</v>
      </c>
      <c r="H1767">
        <v>4</v>
      </c>
      <c r="I1767" t="s">
        <v>188</v>
      </c>
      <c r="J1767" t="s">
        <v>930</v>
      </c>
      <c r="K1767" t="s">
        <v>208</v>
      </c>
      <c r="L1767" t="s">
        <v>209</v>
      </c>
      <c r="M1767" t="s">
        <v>49</v>
      </c>
      <c r="N1767" t="s">
        <v>425</v>
      </c>
      <c r="O1767" t="s">
        <v>211</v>
      </c>
      <c r="P1767"/>
      <c r="Q1767"/>
      <c r="R1767"/>
      <c r="S1767" t="s">
        <v>931</v>
      </c>
    </row>
    <row r="1768" spans="1:19" hidden="1" x14ac:dyDescent="0.2">
      <c r="A1768" s="162" t="str">
        <f>"FY"&amp;(YEAR(Table4_1[[#This Row],[Date]])-1)&amp;"/"&amp;(YEAR(Table4_1[[#This Row],[Date]])-2000)</f>
        <v>FY2017/18</v>
      </c>
      <c r="B1768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68" s="162" t="str">
        <f>Table4_1[[#This Row],[Licensee]]&amp;" "&amp;Table4_1[[#This Row],[Licence]]</f>
        <v>Peel Renewable Energy Pty Ltd EDL7</v>
      </c>
      <c r="D1768" s="162" t="str">
        <f t="shared" si="27"/>
        <v>FY2017/18_FC1e_Peel Renewable Energy Pty Ltd EDL7</v>
      </c>
      <c r="E1768" s="164">
        <f>IF(ISNUMBER(Table4_1[[#This Row],[Value]]),Table4_1[[#This Row],[Value]],IF(ISNUMBER(Table4_1[[#This Row],[$ Value]]),Table4_1[[#This Row],[$ Value]],Table4_1[[#This Row],[% Value]]))</f>
        <v>0</v>
      </c>
      <c r="G1768" s="238">
        <v>43281</v>
      </c>
      <c r="H1768">
        <v>4</v>
      </c>
      <c r="I1768" t="s">
        <v>188</v>
      </c>
      <c r="J1768" t="s">
        <v>930</v>
      </c>
      <c r="K1768" t="s">
        <v>208</v>
      </c>
      <c r="L1768" t="s">
        <v>209</v>
      </c>
      <c r="M1768" t="s">
        <v>50</v>
      </c>
      <c r="N1768" t="s">
        <v>426</v>
      </c>
      <c r="O1768" t="s">
        <v>211</v>
      </c>
      <c r="P1768"/>
      <c r="Q1768"/>
      <c r="R1768"/>
      <c r="S1768" t="s">
        <v>931</v>
      </c>
    </row>
    <row r="1769" spans="1:19" hidden="1" x14ac:dyDescent="0.2">
      <c r="A1769" s="162" t="str">
        <f>"FY"&amp;(YEAR(Table4_1[[#This Row],[Date]])-1)&amp;"/"&amp;(YEAR(Table4_1[[#This Row],[Date]])-2000)</f>
        <v>FY2018/19</v>
      </c>
      <c r="B1769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69" s="162" t="str">
        <f>Table4_1[[#This Row],[Licensee]]&amp;" "&amp;Table4_1[[#This Row],[Licence]]</f>
        <v>Peel Renewable Energy Pty Ltd EDL7</v>
      </c>
      <c r="D1769" s="162" t="str">
        <f t="shared" si="27"/>
        <v>FY2018/19_FC1e_Peel Renewable Energy Pty Ltd EDL7</v>
      </c>
      <c r="E1769" s="164">
        <f>IF(ISNUMBER(Table4_1[[#This Row],[Value]]),Table4_1[[#This Row],[Value]],IF(ISNUMBER(Table4_1[[#This Row],[$ Value]]),Table4_1[[#This Row],[$ Value]],Table4_1[[#This Row],[% Value]]))</f>
        <v>0</v>
      </c>
      <c r="G1769" s="238">
        <v>43646</v>
      </c>
      <c r="H1769">
        <v>4</v>
      </c>
      <c r="I1769" t="s">
        <v>188</v>
      </c>
      <c r="J1769" t="s">
        <v>930</v>
      </c>
      <c r="K1769" t="s">
        <v>208</v>
      </c>
      <c r="L1769" t="s">
        <v>209</v>
      </c>
      <c r="M1769" t="s">
        <v>50</v>
      </c>
      <c r="N1769" t="s">
        <v>426</v>
      </c>
      <c r="O1769" t="s">
        <v>211</v>
      </c>
      <c r="P1769"/>
      <c r="Q1769"/>
      <c r="R1769"/>
      <c r="S1769" t="s">
        <v>931</v>
      </c>
    </row>
    <row r="1770" spans="1:19" hidden="1" x14ac:dyDescent="0.2">
      <c r="A1770" s="162" t="str">
        <f>"FY"&amp;(YEAR(Table4_1[[#This Row],[Date]])-1)&amp;"/"&amp;(YEAR(Table4_1[[#This Row],[Date]])-2000)</f>
        <v>FY2019/20</v>
      </c>
      <c r="B1770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70" s="162" t="str">
        <f>Table4_1[[#This Row],[Licensee]]&amp;" "&amp;Table4_1[[#This Row],[Licence]]</f>
        <v>Peel Renewable Energy Pty Ltd EDL7</v>
      </c>
      <c r="D1770" s="162" t="str">
        <f t="shared" si="27"/>
        <v>FY2019/20_FC1e_Peel Renewable Energy Pty Ltd EDL7</v>
      </c>
      <c r="E1770" s="164">
        <f>IF(ISNUMBER(Table4_1[[#This Row],[Value]]),Table4_1[[#This Row],[Value]],IF(ISNUMBER(Table4_1[[#This Row],[$ Value]]),Table4_1[[#This Row],[$ Value]],Table4_1[[#This Row],[% Value]]))</f>
        <v>0</v>
      </c>
      <c r="G1770" s="238">
        <v>44012</v>
      </c>
      <c r="H1770">
        <v>4</v>
      </c>
      <c r="I1770" t="s">
        <v>188</v>
      </c>
      <c r="J1770" t="s">
        <v>930</v>
      </c>
      <c r="K1770" t="s">
        <v>208</v>
      </c>
      <c r="L1770" t="s">
        <v>209</v>
      </c>
      <c r="M1770" t="s">
        <v>50</v>
      </c>
      <c r="N1770" t="s">
        <v>426</v>
      </c>
      <c r="O1770" t="s">
        <v>211</v>
      </c>
      <c r="P1770"/>
      <c r="Q1770"/>
      <c r="R1770"/>
      <c r="S1770" t="s">
        <v>931</v>
      </c>
    </row>
    <row r="1771" spans="1:19" hidden="1" x14ac:dyDescent="0.2">
      <c r="A1771" s="162" t="str">
        <f>"FY"&amp;(YEAR(Table4_1[[#This Row],[Date]])-1)&amp;"/"&amp;(YEAR(Table4_1[[#This Row],[Date]])-2000)</f>
        <v>FY2020/21</v>
      </c>
      <c r="B1771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71" s="162" t="str">
        <f>Table4_1[[#This Row],[Licensee]]&amp;" "&amp;Table4_1[[#This Row],[Licence]]</f>
        <v>Peel Renewable Energy Pty Ltd EDL7</v>
      </c>
      <c r="D1771" s="162" t="str">
        <f t="shared" si="27"/>
        <v>FY2020/21_FC1e_Peel Renewable Energy Pty Ltd EDL7</v>
      </c>
      <c r="E1771" s="164">
        <f>IF(ISNUMBER(Table4_1[[#This Row],[Value]]),Table4_1[[#This Row],[Value]],IF(ISNUMBER(Table4_1[[#This Row],[$ Value]]),Table4_1[[#This Row],[$ Value]],Table4_1[[#This Row],[% Value]]))</f>
        <v>0</v>
      </c>
      <c r="G1771" s="238">
        <v>44377</v>
      </c>
      <c r="H1771">
        <v>4</v>
      </c>
      <c r="I1771" t="s">
        <v>188</v>
      </c>
      <c r="J1771" t="s">
        <v>930</v>
      </c>
      <c r="K1771" t="s">
        <v>208</v>
      </c>
      <c r="L1771" t="s">
        <v>209</v>
      </c>
      <c r="M1771" t="s">
        <v>50</v>
      </c>
      <c r="N1771" t="s">
        <v>426</v>
      </c>
      <c r="O1771" t="s">
        <v>211</v>
      </c>
      <c r="P1771"/>
      <c r="Q1771"/>
      <c r="R1771"/>
      <c r="S1771" t="s">
        <v>931</v>
      </c>
    </row>
    <row r="1772" spans="1:19" hidden="1" x14ac:dyDescent="0.2">
      <c r="A1772" s="162" t="str">
        <f>"FY"&amp;(YEAR(Table4_1[[#This Row],[Date]])-1)&amp;"/"&amp;(YEAR(Table4_1[[#This Row],[Date]])-2000)</f>
        <v>FY2021/22</v>
      </c>
      <c r="B1772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72" s="162" t="str">
        <f>Table4_1[[#This Row],[Licensee]]&amp;" "&amp;Table4_1[[#This Row],[Licence]]</f>
        <v>Peel Renewable Energy Pty Ltd EDL7</v>
      </c>
      <c r="D1772" s="162" t="str">
        <f t="shared" si="27"/>
        <v>FY2021/22_FC1e_Peel Renewable Energy Pty Ltd EDL7</v>
      </c>
      <c r="E1772" s="164">
        <f>IF(ISNUMBER(Table4_1[[#This Row],[Value]]),Table4_1[[#This Row],[Value]],IF(ISNUMBER(Table4_1[[#This Row],[$ Value]]),Table4_1[[#This Row],[$ Value]],Table4_1[[#This Row],[% Value]]))</f>
        <v>0</v>
      </c>
      <c r="G1772" s="238">
        <v>44742</v>
      </c>
      <c r="H1772">
        <v>4</v>
      </c>
      <c r="I1772" t="s">
        <v>188</v>
      </c>
      <c r="J1772" t="s">
        <v>930</v>
      </c>
      <c r="K1772" t="s">
        <v>208</v>
      </c>
      <c r="L1772" t="s">
        <v>209</v>
      </c>
      <c r="M1772" t="s">
        <v>50</v>
      </c>
      <c r="N1772" t="s">
        <v>426</v>
      </c>
      <c r="O1772" t="s">
        <v>211</v>
      </c>
      <c r="P1772"/>
      <c r="Q1772"/>
      <c r="R1772"/>
      <c r="S1772" t="s">
        <v>931</v>
      </c>
    </row>
    <row r="1773" spans="1:19" hidden="1" x14ac:dyDescent="0.2">
      <c r="A1773" s="162" t="str">
        <f>"FY"&amp;(YEAR(Table4_1[[#This Row],[Date]])-1)&amp;"/"&amp;(YEAR(Table4_1[[#This Row],[Date]])-2000)</f>
        <v>FY2022/23</v>
      </c>
      <c r="B1773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1773" s="162" t="str">
        <f>Table4_1[[#This Row],[Licensee]]&amp;" "&amp;Table4_1[[#This Row],[Licence]]</f>
        <v>Peel Renewable Energy Pty Ltd EDL7</v>
      </c>
      <c r="D1773" s="162" t="str">
        <f t="shared" si="27"/>
        <v>FY2022/23_FC1e_Peel Renewable Energy Pty Ltd EDL7</v>
      </c>
      <c r="E1773" s="164">
        <f>IF(ISNUMBER(Table4_1[[#This Row],[Value]]),Table4_1[[#This Row],[Value]],IF(ISNUMBER(Table4_1[[#This Row],[$ Value]]),Table4_1[[#This Row],[$ Value]],Table4_1[[#This Row],[% Value]]))</f>
        <v>0</v>
      </c>
      <c r="G1773" s="238">
        <v>45107</v>
      </c>
      <c r="H1773">
        <v>4</v>
      </c>
      <c r="I1773" t="s">
        <v>188</v>
      </c>
      <c r="J1773" t="s">
        <v>930</v>
      </c>
      <c r="K1773" t="s">
        <v>208</v>
      </c>
      <c r="L1773" t="s">
        <v>209</v>
      </c>
      <c r="M1773" t="s">
        <v>50</v>
      </c>
      <c r="N1773" t="s">
        <v>426</v>
      </c>
      <c r="O1773" t="s">
        <v>211</v>
      </c>
      <c r="P1773"/>
      <c r="Q1773"/>
      <c r="R1773"/>
      <c r="S1773" t="s">
        <v>931</v>
      </c>
    </row>
    <row r="1774" spans="1:19" hidden="1" x14ac:dyDescent="0.2">
      <c r="A1774" s="162" t="str">
        <f>"FY"&amp;(YEAR(Table4_1[[#This Row],[Date]])-1)&amp;"/"&amp;(YEAR(Table4_1[[#This Row],[Date]])-2000)</f>
        <v>FY2017/18</v>
      </c>
      <c r="B1774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4" s="162" t="str">
        <f>Table4_1[[#This Row],[Licensee]]&amp;" "&amp;Table4_1[[#This Row],[Licence]]</f>
        <v>Peel Renewable Energy Pty Ltd EDL7</v>
      </c>
      <c r="D1774" s="162" t="str">
        <f t="shared" si="27"/>
        <v>FY2017/18_FC4biii_Peel Renewable Energy Pty Ltd EDL7</v>
      </c>
      <c r="E1774" s="164">
        <f>IF(ISNUMBER(Table4_1[[#This Row],[Value]]),Table4_1[[#This Row],[Value]],IF(ISNUMBER(Table4_1[[#This Row],[$ Value]]),Table4_1[[#This Row],[$ Value]],Table4_1[[#This Row],[% Value]]))</f>
        <v>0</v>
      </c>
      <c r="G1774" s="238">
        <v>43281</v>
      </c>
      <c r="H1774">
        <v>4</v>
      </c>
      <c r="I1774" t="s">
        <v>188</v>
      </c>
      <c r="J1774" t="s">
        <v>930</v>
      </c>
      <c r="K1774" t="s">
        <v>208</v>
      </c>
      <c r="L1774" t="s">
        <v>217</v>
      </c>
      <c r="M1774" t="s">
        <v>47</v>
      </c>
      <c r="N1774" t="s">
        <v>436</v>
      </c>
      <c r="O1774" t="s">
        <v>211</v>
      </c>
      <c r="P1774"/>
      <c r="Q1774"/>
      <c r="R1774"/>
      <c r="S1774" t="s">
        <v>931</v>
      </c>
    </row>
    <row r="1775" spans="1:19" hidden="1" x14ac:dyDescent="0.2">
      <c r="A1775" s="162" t="str">
        <f>"FY"&amp;(YEAR(Table4_1[[#This Row],[Date]])-1)&amp;"/"&amp;(YEAR(Table4_1[[#This Row],[Date]])-2000)</f>
        <v>FY2018/19</v>
      </c>
      <c r="B1775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5" s="162" t="str">
        <f>Table4_1[[#This Row],[Licensee]]&amp;" "&amp;Table4_1[[#This Row],[Licence]]</f>
        <v>Peel Renewable Energy Pty Ltd EDL7</v>
      </c>
      <c r="D1775" s="162" t="str">
        <f t="shared" si="27"/>
        <v>FY2018/19_FC4biii_Peel Renewable Energy Pty Ltd EDL7</v>
      </c>
      <c r="E1775" s="164">
        <f>IF(ISNUMBER(Table4_1[[#This Row],[Value]]),Table4_1[[#This Row],[Value]],IF(ISNUMBER(Table4_1[[#This Row],[$ Value]]),Table4_1[[#This Row],[$ Value]],Table4_1[[#This Row],[% Value]]))</f>
        <v>0</v>
      </c>
      <c r="G1775" s="238">
        <v>43646</v>
      </c>
      <c r="H1775">
        <v>4</v>
      </c>
      <c r="I1775" t="s">
        <v>188</v>
      </c>
      <c r="J1775" t="s">
        <v>930</v>
      </c>
      <c r="K1775" t="s">
        <v>208</v>
      </c>
      <c r="L1775" t="s">
        <v>217</v>
      </c>
      <c r="M1775" t="s">
        <v>47</v>
      </c>
      <c r="N1775" t="s">
        <v>436</v>
      </c>
      <c r="O1775" t="s">
        <v>211</v>
      </c>
      <c r="P1775"/>
      <c r="Q1775"/>
      <c r="R1775"/>
      <c r="S1775" t="s">
        <v>931</v>
      </c>
    </row>
    <row r="1776" spans="1:19" hidden="1" x14ac:dyDescent="0.2">
      <c r="A1776" s="162" t="str">
        <f>"FY"&amp;(YEAR(Table4_1[[#This Row],[Date]])-1)&amp;"/"&amp;(YEAR(Table4_1[[#This Row],[Date]])-2000)</f>
        <v>FY2019/20</v>
      </c>
      <c r="B1776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6" s="162" t="str">
        <f>Table4_1[[#This Row],[Licensee]]&amp;" "&amp;Table4_1[[#This Row],[Licence]]</f>
        <v>Peel Renewable Energy Pty Ltd EDL7</v>
      </c>
      <c r="D1776" s="162" t="str">
        <f t="shared" si="27"/>
        <v>FY2019/20_FC4biii_Peel Renewable Energy Pty Ltd EDL7</v>
      </c>
      <c r="E1776" s="164">
        <f>IF(ISNUMBER(Table4_1[[#This Row],[Value]]),Table4_1[[#This Row],[Value]],IF(ISNUMBER(Table4_1[[#This Row],[$ Value]]),Table4_1[[#This Row],[$ Value]],Table4_1[[#This Row],[% Value]]))</f>
        <v>0</v>
      </c>
      <c r="G1776" s="238">
        <v>44012</v>
      </c>
      <c r="H1776">
        <v>4</v>
      </c>
      <c r="I1776" t="s">
        <v>188</v>
      </c>
      <c r="J1776" t="s">
        <v>930</v>
      </c>
      <c r="K1776" t="s">
        <v>208</v>
      </c>
      <c r="L1776" t="s">
        <v>217</v>
      </c>
      <c r="M1776" t="s">
        <v>47</v>
      </c>
      <c r="N1776" t="s">
        <v>436</v>
      </c>
      <c r="O1776" t="s">
        <v>211</v>
      </c>
      <c r="P1776"/>
      <c r="Q1776"/>
      <c r="R1776"/>
      <c r="S1776" t="s">
        <v>931</v>
      </c>
    </row>
    <row r="1777" spans="1:19" hidden="1" x14ac:dyDescent="0.2">
      <c r="A1777" s="162" t="str">
        <f>"FY"&amp;(YEAR(Table4_1[[#This Row],[Date]])-1)&amp;"/"&amp;(YEAR(Table4_1[[#This Row],[Date]])-2000)</f>
        <v>FY2020/21</v>
      </c>
      <c r="B1777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7" s="162" t="str">
        <f>Table4_1[[#This Row],[Licensee]]&amp;" "&amp;Table4_1[[#This Row],[Licence]]</f>
        <v>Peel Renewable Energy Pty Ltd EDL7</v>
      </c>
      <c r="D1777" s="162" t="str">
        <f t="shared" si="27"/>
        <v>FY2020/21_FC4biii_Peel Renewable Energy Pty Ltd EDL7</v>
      </c>
      <c r="E1777" s="164">
        <f>IF(ISNUMBER(Table4_1[[#This Row],[Value]]),Table4_1[[#This Row],[Value]],IF(ISNUMBER(Table4_1[[#This Row],[$ Value]]),Table4_1[[#This Row],[$ Value]],Table4_1[[#This Row],[% Value]]))</f>
        <v>0</v>
      </c>
      <c r="G1777" s="238">
        <v>44377</v>
      </c>
      <c r="H1777">
        <v>4</v>
      </c>
      <c r="I1777" t="s">
        <v>188</v>
      </c>
      <c r="J1777" t="s">
        <v>930</v>
      </c>
      <c r="K1777" t="s">
        <v>208</v>
      </c>
      <c r="L1777" t="s">
        <v>217</v>
      </c>
      <c r="M1777" t="s">
        <v>47</v>
      </c>
      <c r="N1777" t="s">
        <v>436</v>
      </c>
      <c r="O1777" t="s">
        <v>211</v>
      </c>
      <c r="P1777"/>
      <c r="Q1777"/>
      <c r="R1777"/>
      <c r="S1777" t="s">
        <v>931</v>
      </c>
    </row>
    <row r="1778" spans="1:19" hidden="1" x14ac:dyDescent="0.2">
      <c r="A1778" s="162" t="str">
        <f>"FY"&amp;(YEAR(Table4_1[[#This Row],[Date]])-1)&amp;"/"&amp;(YEAR(Table4_1[[#This Row],[Date]])-2000)</f>
        <v>FY2021/22</v>
      </c>
      <c r="B1778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8" s="162" t="str">
        <f>Table4_1[[#This Row],[Licensee]]&amp;" "&amp;Table4_1[[#This Row],[Licence]]</f>
        <v>Peel Renewable Energy Pty Ltd EDL7</v>
      </c>
      <c r="D1778" s="162" t="str">
        <f t="shared" si="27"/>
        <v>FY2021/22_FC4biii_Peel Renewable Energy Pty Ltd EDL7</v>
      </c>
      <c r="E1778" s="164">
        <f>IF(ISNUMBER(Table4_1[[#This Row],[Value]]),Table4_1[[#This Row],[Value]],IF(ISNUMBER(Table4_1[[#This Row],[$ Value]]),Table4_1[[#This Row],[$ Value]],Table4_1[[#This Row],[% Value]]))</f>
        <v>0</v>
      </c>
      <c r="G1778" s="238">
        <v>44742</v>
      </c>
      <c r="H1778">
        <v>4</v>
      </c>
      <c r="I1778" t="s">
        <v>188</v>
      </c>
      <c r="J1778" t="s">
        <v>930</v>
      </c>
      <c r="K1778" t="s">
        <v>208</v>
      </c>
      <c r="L1778" t="s">
        <v>217</v>
      </c>
      <c r="M1778" t="s">
        <v>47</v>
      </c>
      <c r="N1778" t="s">
        <v>436</v>
      </c>
      <c r="O1778" t="s">
        <v>211</v>
      </c>
      <c r="P1778"/>
      <c r="Q1778"/>
      <c r="R1778"/>
      <c r="S1778" t="s">
        <v>931</v>
      </c>
    </row>
    <row r="1779" spans="1:19" hidden="1" x14ac:dyDescent="0.2">
      <c r="A1779" s="162" t="str">
        <f>"FY"&amp;(YEAR(Table4_1[[#This Row],[Date]])-1)&amp;"/"&amp;(YEAR(Table4_1[[#This Row],[Date]])-2000)</f>
        <v>FY2022/23</v>
      </c>
      <c r="B1779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1779" s="162" t="str">
        <f>Table4_1[[#This Row],[Licensee]]&amp;" "&amp;Table4_1[[#This Row],[Licence]]</f>
        <v>Peel Renewable Energy Pty Ltd EDL7</v>
      </c>
      <c r="D1779" s="162" t="str">
        <f t="shared" si="27"/>
        <v>FY2022/23_FC4biii_Peel Renewable Energy Pty Ltd EDL7</v>
      </c>
      <c r="E1779" s="164">
        <f>IF(ISNUMBER(Table4_1[[#This Row],[Value]]),Table4_1[[#This Row],[Value]],IF(ISNUMBER(Table4_1[[#This Row],[$ Value]]),Table4_1[[#This Row],[$ Value]],Table4_1[[#This Row],[% Value]]))</f>
        <v>0</v>
      </c>
      <c r="G1779" s="238">
        <v>45107</v>
      </c>
      <c r="H1779">
        <v>4</v>
      </c>
      <c r="I1779" t="s">
        <v>188</v>
      </c>
      <c r="J1779" t="s">
        <v>930</v>
      </c>
      <c r="K1779" t="s">
        <v>208</v>
      </c>
      <c r="L1779" t="s">
        <v>217</v>
      </c>
      <c r="M1779" t="s">
        <v>47</v>
      </c>
      <c r="N1779" t="s">
        <v>436</v>
      </c>
      <c r="O1779" t="s">
        <v>211</v>
      </c>
      <c r="P1779"/>
      <c r="Q1779"/>
      <c r="R1779"/>
      <c r="S1779" t="s">
        <v>931</v>
      </c>
    </row>
    <row r="1780" spans="1:19" hidden="1" x14ac:dyDescent="0.2">
      <c r="A1780" s="162" t="str">
        <f>"FY"&amp;(YEAR(Table4_1[[#This Row],[Date]])-1)&amp;"/"&amp;(YEAR(Table4_1[[#This Row],[Date]])-2000)</f>
        <v>FY2017/18</v>
      </c>
      <c r="B1780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0" s="162" t="str">
        <f>Table4_1[[#This Row],[Licensee]]&amp;" "&amp;Table4_1[[#This Row],[Licence]]</f>
        <v>Peel Renewable Energy Pty Ltd EDL7</v>
      </c>
      <c r="D1780" s="162" t="str">
        <f t="shared" si="27"/>
        <v>FY2017/18_FC4ciii_Peel Renewable Energy Pty Ltd EDL7</v>
      </c>
      <c r="E1780" s="164">
        <f>IF(ISNUMBER(Table4_1[[#This Row],[Value]]),Table4_1[[#This Row],[Value]],IF(ISNUMBER(Table4_1[[#This Row],[$ Value]]),Table4_1[[#This Row],[$ Value]],Table4_1[[#This Row],[% Value]]))</f>
        <v>0</v>
      </c>
      <c r="G1780" s="238">
        <v>43281</v>
      </c>
      <c r="H1780">
        <v>4</v>
      </c>
      <c r="I1780" t="s">
        <v>188</v>
      </c>
      <c r="J1780" t="s">
        <v>930</v>
      </c>
      <c r="K1780" t="s">
        <v>208</v>
      </c>
      <c r="L1780" t="s">
        <v>217</v>
      </c>
      <c r="M1780" t="s">
        <v>48</v>
      </c>
      <c r="N1780" t="s">
        <v>292</v>
      </c>
      <c r="O1780" t="s">
        <v>211</v>
      </c>
      <c r="P1780"/>
      <c r="Q1780"/>
      <c r="R1780"/>
      <c r="S1780" t="s">
        <v>931</v>
      </c>
    </row>
    <row r="1781" spans="1:19" hidden="1" x14ac:dyDescent="0.2">
      <c r="A1781" s="162" t="str">
        <f>"FY"&amp;(YEAR(Table4_1[[#This Row],[Date]])-1)&amp;"/"&amp;(YEAR(Table4_1[[#This Row],[Date]])-2000)</f>
        <v>FY2018/19</v>
      </c>
      <c r="B1781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1" s="162" t="str">
        <f>Table4_1[[#This Row],[Licensee]]&amp;" "&amp;Table4_1[[#This Row],[Licence]]</f>
        <v>Peel Renewable Energy Pty Ltd EDL7</v>
      </c>
      <c r="D1781" s="162" t="str">
        <f t="shared" si="27"/>
        <v>FY2018/19_FC4ciii_Peel Renewable Energy Pty Ltd EDL7</v>
      </c>
      <c r="E1781" s="164">
        <f>IF(ISNUMBER(Table4_1[[#This Row],[Value]]),Table4_1[[#This Row],[Value]],IF(ISNUMBER(Table4_1[[#This Row],[$ Value]]),Table4_1[[#This Row],[$ Value]],Table4_1[[#This Row],[% Value]]))</f>
        <v>0</v>
      </c>
      <c r="G1781" s="238">
        <v>43646</v>
      </c>
      <c r="H1781">
        <v>4</v>
      </c>
      <c r="I1781" t="s">
        <v>188</v>
      </c>
      <c r="J1781" t="s">
        <v>930</v>
      </c>
      <c r="K1781" t="s">
        <v>208</v>
      </c>
      <c r="L1781" t="s">
        <v>217</v>
      </c>
      <c r="M1781" t="s">
        <v>48</v>
      </c>
      <c r="N1781" t="s">
        <v>292</v>
      </c>
      <c r="O1781" t="s">
        <v>211</v>
      </c>
      <c r="P1781"/>
      <c r="Q1781"/>
      <c r="R1781"/>
      <c r="S1781" t="s">
        <v>931</v>
      </c>
    </row>
    <row r="1782" spans="1:19" hidden="1" x14ac:dyDescent="0.2">
      <c r="A1782" s="162" t="str">
        <f>"FY"&amp;(YEAR(Table4_1[[#This Row],[Date]])-1)&amp;"/"&amp;(YEAR(Table4_1[[#This Row],[Date]])-2000)</f>
        <v>FY2019/20</v>
      </c>
      <c r="B1782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2" s="162" t="str">
        <f>Table4_1[[#This Row],[Licensee]]&amp;" "&amp;Table4_1[[#This Row],[Licence]]</f>
        <v>Peel Renewable Energy Pty Ltd EDL7</v>
      </c>
      <c r="D1782" s="162" t="str">
        <f t="shared" si="27"/>
        <v>FY2019/20_FC4ciii_Peel Renewable Energy Pty Ltd EDL7</v>
      </c>
      <c r="E1782" s="164">
        <f>IF(ISNUMBER(Table4_1[[#This Row],[Value]]),Table4_1[[#This Row],[Value]],IF(ISNUMBER(Table4_1[[#This Row],[$ Value]]),Table4_1[[#This Row],[$ Value]],Table4_1[[#This Row],[% Value]]))</f>
        <v>0</v>
      </c>
      <c r="G1782" s="238">
        <v>44012</v>
      </c>
      <c r="H1782">
        <v>4</v>
      </c>
      <c r="I1782" t="s">
        <v>188</v>
      </c>
      <c r="J1782" t="s">
        <v>930</v>
      </c>
      <c r="K1782" t="s">
        <v>208</v>
      </c>
      <c r="L1782" t="s">
        <v>217</v>
      </c>
      <c r="M1782" t="s">
        <v>48</v>
      </c>
      <c r="N1782" t="s">
        <v>292</v>
      </c>
      <c r="O1782" t="s">
        <v>211</v>
      </c>
      <c r="P1782"/>
      <c r="Q1782"/>
      <c r="R1782"/>
      <c r="S1782" t="s">
        <v>931</v>
      </c>
    </row>
    <row r="1783" spans="1:19" hidden="1" x14ac:dyDescent="0.2">
      <c r="A1783" s="162" t="str">
        <f>"FY"&amp;(YEAR(Table4_1[[#This Row],[Date]])-1)&amp;"/"&amp;(YEAR(Table4_1[[#This Row],[Date]])-2000)</f>
        <v>FY2020/21</v>
      </c>
      <c r="B1783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3" s="162" t="str">
        <f>Table4_1[[#This Row],[Licensee]]&amp;" "&amp;Table4_1[[#This Row],[Licence]]</f>
        <v>Peel Renewable Energy Pty Ltd EDL7</v>
      </c>
      <c r="D1783" s="162" t="str">
        <f t="shared" si="27"/>
        <v>FY2020/21_FC4ciii_Peel Renewable Energy Pty Ltd EDL7</v>
      </c>
      <c r="E1783" s="164">
        <f>IF(ISNUMBER(Table4_1[[#This Row],[Value]]),Table4_1[[#This Row],[Value]],IF(ISNUMBER(Table4_1[[#This Row],[$ Value]]),Table4_1[[#This Row],[$ Value]],Table4_1[[#This Row],[% Value]]))</f>
        <v>0</v>
      </c>
      <c r="G1783" s="238">
        <v>44377</v>
      </c>
      <c r="H1783">
        <v>4</v>
      </c>
      <c r="I1783" t="s">
        <v>188</v>
      </c>
      <c r="J1783" t="s">
        <v>930</v>
      </c>
      <c r="K1783" t="s">
        <v>208</v>
      </c>
      <c r="L1783" t="s">
        <v>217</v>
      </c>
      <c r="M1783" t="s">
        <v>48</v>
      </c>
      <c r="N1783" t="s">
        <v>292</v>
      </c>
      <c r="O1783" t="s">
        <v>211</v>
      </c>
      <c r="P1783">
        <v>0</v>
      </c>
      <c r="Q1783"/>
      <c r="R1783"/>
      <c r="S1783" t="s">
        <v>931</v>
      </c>
    </row>
    <row r="1784" spans="1:19" hidden="1" x14ac:dyDescent="0.2">
      <c r="A1784" s="162" t="str">
        <f>"FY"&amp;(YEAR(Table4_1[[#This Row],[Date]])-1)&amp;"/"&amp;(YEAR(Table4_1[[#This Row],[Date]])-2000)</f>
        <v>FY2021/22</v>
      </c>
      <c r="B1784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4" s="162" t="str">
        <f>Table4_1[[#This Row],[Licensee]]&amp;" "&amp;Table4_1[[#This Row],[Licence]]</f>
        <v>Peel Renewable Energy Pty Ltd EDL7</v>
      </c>
      <c r="D1784" s="162" t="str">
        <f t="shared" si="27"/>
        <v>FY2021/22_FC4ciii_Peel Renewable Energy Pty Ltd EDL7</v>
      </c>
      <c r="E1784" s="164">
        <f>IF(ISNUMBER(Table4_1[[#This Row],[Value]]),Table4_1[[#This Row],[Value]],IF(ISNUMBER(Table4_1[[#This Row],[$ Value]]),Table4_1[[#This Row],[$ Value]],Table4_1[[#This Row],[% Value]]))</f>
        <v>91</v>
      </c>
      <c r="G1784" s="238">
        <v>44742</v>
      </c>
      <c r="H1784">
        <v>4</v>
      </c>
      <c r="I1784" t="s">
        <v>188</v>
      </c>
      <c r="J1784" t="s">
        <v>930</v>
      </c>
      <c r="K1784" t="s">
        <v>208</v>
      </c>
      <c r="L1784" t="s">
        <v>217</v>
      </c>
      <c r="M1784" t="s">
        <v>48</v>
      </c>
      <c r="N1784" t="s">
        <v>292</v>
      </c>
      <c r="O1784" t="s">
        <v>211</v>
      </c>
      <c r="P1784">
        <v>91</v>
      </c>
      <c r="Q1784"/>
      <c r="R1784"/>
      <c r="S1784" t="s">
        <v>931</v>
      </c>
    </row>
    <row r="1785" spans="1:19" hidden="1" x14ac:dyDescent="0.2">
      <c r="A1785" s="162" t="str">
        <f>"FY"&amp;(YEAR(Table4_1[[#This Row],[Date]])-1)&amp;"/"&amp;(YEAR(Table4_1[[#This Row],[Date]])-2000)</f>
        <v>FY2022/23</v>
      </c>
      <c r="B1785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1785" s="162" t="str">
        <f>Table4_1[[#This Row],[Licensee]]&amp;" "&amp;Table4_1[[#This Row],[Licence]]</f>
        <v>Peel Renewable Energy Pty Ltd EDL7</v>
      </c>
      <c r="D1785" s="162" t="str">
        <f t="shared" si="27"/>
        <v>FY2022/23_FC4ciii_Peel Renewable Energy Pty Ltd EDL7</v>
      </c>
      <c r="E1785" s="164">
        <f>IF(ISNUMBER(Table4_1[[#This Row],[Value]]),Table4_1[[#This Row],[Value]],IF(ISNUMBER(Table4_1[[#This Row],[$ Value]]),Table4_1[[#This Row],[$ Value]],Table4_1[[#This Row],[% Value]]))</f>
        <v>0</v>
      </c>
      <c r="G1785" s="238">
        <v>45107</v>
      </c>
      <c r="H1785">
        <v>4</v>
      </c>
      <c r="I1785" t="s">
        <v>188</v>
      </c>
      <c r="J1785" t="s">
        <v>930</v>
      </c>
      <c r="K1785" t="s">
        <v>208</v>
      </c>
      <c r="L1785" t="s">
        <v>217</v>
      </c>
      <c r="M1785" t="s">
        <v>48</v>
      </c>
      <c r="N1785" t="s">
        <v>292</v>
      </c>
      <c r="O1785" t="s">
        <v>211</v>
      </c>
      <c r="P1785">
        <v>0</v>
      </c>
      <c r="Q1785"/>
      <c r="R1785"/>
      <c r="S1785" t="s">
        <v>931</v>
      </c>
    </row>
    <row r="1786" spans="1:19" hidden="1" x14ac:dyDescent="0.2">
      <c r="A1786" s="162" t="str">
        <f>"FY"&amp;(YEAR(Table4_1[[#This Row],[Date]])-1)&amp;"/"&amp;(YEAR(Table4_1[[#This Row],[Date]])-2000)</f>
        <v>FY2017/18</v>
      </c>
      <c r="B1786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86" s="162" t="str">
        <f>Table4_1[[#This Row],[Licensee]]&amp;" "&amp;Table4_1[[#This Row],[Licence]]</f>
        <v>Peel Renewable Energy Pty Ltd EDL7</v>
      </c>
      <c r="D1786" s="162" t="str">
        <f t="shared" si="27"/>
        <v>FY2017/18_FC4diii_Peel Renewable Energy Pty Ltd EDL7</v>
      </c>
      <c r="E1786" s="164">
        <f>IF(ISNUMBER(Table4_1[[#This Row],[Value]]),Table4_1[[#This Row],[Value]],IF(ISNUMBER(Table4_1[[#This Row],[$ Value]]),Table4_1[[#This Row],[$ Value]],Table4_1[[#This Row],[% Value]]))</f>
        <v>0</v>
      </c>
      <c r="G1786" s="238">
        <v>43281</v>
      </c>
      <c r="H1786">
        <v>4</v>
      </c>
      <c r="I1786" t="s">
        <v>188</v>
      </c>
      <c r="J1786" t="s">
        <v>930</v>
      </c>
      <c r="K1786" t="s">
        <v>208</v>
      </c>
      <c r="L1786" t="s">
        <v>217</v>
      </c>
      <c r="M1786" t="s">
        <v>49</v>
      </c>
      <c r="N1786" t="s">
        <v>427</v>
      </c>
      <c r="O1786" t="s">
        <v>211</v>
      </c>
      <c r="P1786"/>
      <c r="Q1786"/>
      <c r="R1786"/>
      <c r="S1786" t="s">
        <v>931</v>
      </c>
    </row>
    <row r="1787" spans="1:19" hidden="1" x14ac:dyDescent="0.2">
      <c r="A1787" s="162" t="str">
        <f>"FY"&amp;(YEAR(Table4_1[[#This Row],[Date]])-1)&amp;"/"&amp;(YEAR(Table4_1[[#This Row],[Date]])-2000)</f>
        <v>FY2018/19</v>
      </c>
      <c r="B1787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87" s="162" t="str">
        <f>Table4_1[[#This Row],[Licensee]]&amp;" "&amp;Table4_1[[#This Row],[Licence]]</f>
        <v>Peel Renewable Energy Pty Ltd EDL7</v>
      </c>
      <c r="D1787" s="162" t="str">
        <f t="shared" si="27"/>
        <v>FY2018/19_FC4diii_Peel Renewable Energy Pty Ltd EDL7</v>
      </c>
      <c r="E1787" s="164">
        <f>IF(ISNUMBER(Table4_1[[#This Row],[Value]]),Table4_1[[#This Row],[Value]],IF(ISNUMBER(Table4_1[[#This Row],[$ Value]]),Table4_1[[#This Row],[$ Value]],Table4_1[[#This Row],[% Value]]))</f>
        <v>0</v>
      </c>
      <c r="G1787" s="238">
        <v>43646</v>
      </c>
      <c r="H1787">
        <v>4</v>
      </c>
      <c r="I1787" t="s">
        <v>188</v>
      </c>
      <c r="J1787" t="s">
        <v>930</v>
      </c>
      <c r="K1787" t="s">
        <v>208</v>
      </c>
      <c r="L1787" t="s">
        <v>217</v>
      </c>
      <c r="M1787" t="s">
        <v>49</v>
      </c>
      <c r="N1787" t="s">
        <v>427</v>
      </c>
      <c r="O1787" t="s">
        <v>211</v>
      </c>
      <c r="P1787"/>
      <c r="Q1787"/>
      <c r="R1787"/>
      <c r="S1787" t="s">
        <v>931</v>
      </c>
    </row>
    <row r="1788" spans="1:19" hidden="1" x14ac:dyDescent="0.2">
      <c r="A1788" s="162" t="str">
        <f>"FY"&amp;(YEAR(Table4_1[[#This Row],[Date]])-1)&amp;"/"&amp;(YEAR(Table4_1[[#This Row],[Date]])-2000)</f>
        <v>FY2019/20</v>
      </c>
      <c r="B1788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88" s="162" t="str">
        <f>Table4_1[[#This Row],[Licensee]]&amp;" "&amp;Table4_1[[#This Row],[Licence]]</f>
        <v>Peel Renewable Energy Pty Ltd EDL7</v>
      </c>
      <c r="D1788" s="162" t="str">
        <f t="shared" si="27"/>
        <v>FY2019/20_FC4diii_Peel Renewable Energy Pty Ltd EDL7</v>
      </c>
      <c r="E1788" s="164">
        <f>IF(ISNUMBER(Table4_1[[#This Row],[Value]]),Table4_1[[#This Row],[Value]],IF(ISNUMBER(Table4_1[[#This Row],[$ Value]]),Table4_1[[#This Row],[$ Value]],Table4_1[[#This Row],[% Value]]))</f>
        <v>0</v>
      </c>
      <c r="G1788" s="238">
        <v>44012</v>
      </c>
      <c r="H1788">
        <v>4</v>
      </c>
      <c r="I1788" t="s">
        <v>188</v>
      </c>
      <c r="J1788" t="s">
        <v>930</v>
      </c>
      <c r="K1788" t="s">
        <v>208</v>
      </c>
      <c r="L1788" t="s">
        <v>217</v>
      </c>
      <c r="M1788" t="s">
        <v>49</v>
      </c>
      <c r="N1788" t="s">
        <v>427</v>
      </c>
      <c r="O1788" t="s">
        <v>211</v>
      </c>
      <c r="P1788"/>
      <c r="Q1788"/>
      <c r="R1788"/>
      <c r="S1788" t="s">
        <v>931</v>
      </c>
    </row>
    <row r="1789" spans="1:19" hidden="1" x14ac:dyDescent="0.2">
      <c r="A1789" s="162" t="str">
        <f>"FY"&amp;(YEAR(Table4_1[[#This Row],[Date]])-1)&amp;"/"&amp;(YEAR(Table4_1[[#This Row],[Date]])-2000)</f>
        <v>FY2020/21</v>
      </c>
      <c r="B1789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89" s="162" t="str">
        <f>Table4_1[[#This Row],[Licensee]]&amp;" "&amp;Table4_1[[#This Row],[Licence]]</f>
        <v>Peel Renewable Energy Pty Ltd EDL7</v>
      </c>
      <c r="D1789" s="162" t="str">
        <f t="shared" si="27"/>
        <v>FY2020/21_FC4diii_Peel Renewable Energy Pty Ltd EDL7</v>
      </c>
      <c r="E1789" s="164">
        <f>IF(ISNUMBER(Table4_1[[#This Row],[Value]]),Table4_1[[#This Row],[Value]],IF(ISNUMBER(Table4_1[[#This Row],[$ Value]]),Table4_1[[#This Row],[$ Value]],Table4_1[[#This Row],[% Value]]))</f>
        <v>0</v>
      </c>
      <c r="G1789" s="238">
        <v>44377</v>
      </c>
      <c r="H1789">
        <v>4</v>
      </c>
      <c r="I1789" t="s">
        <v>188</v>
      </c>
      <c r="J1789" t="s">
        <v>930</v>
      </c>
      <c r="K1789" t="s">
        <v>208</v>
      </c>
      <c r="L1789" t="s">
        <v>217</v>
      </c>
      <c r="M1789" t="s">
        <v>49</v>
      </c>
      <c r="N1789" t="s">
        <v>427</v>
      </c>
      <c r="O1789" t="s">
        <v>211</v>
      </c>
      <c r="P1789"/>
      <c r="Q1789"/>
      <c r="R1789"/>
      <c r="S1789" t="s">
        <v>931</v>
      </c>
    </row>
    <row r="1790" spans="1:19" hidden="1" x14ac:dyDescent="0.2">
      <c r="A1790" s="162" t="str">
        <f>"FY"&amp;(YEAR(Table4_1[[#This Row],[Date]])-1)&amp;"/"&amp;(YEAR(Table4_1[[#This Row],[Date]])-2000)</f>
        <v>FY2021/22</v>
      </c>
      <c r="B1790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90" s="162" t="str">
        <f>Table4_1[[#This Row],[Licensee]]&amp;" "&amp;Table4_1[[#This Row],[Licence]]</f>
        <v>Peel Renewable Energy Pty Ltd EDL7</v>
      </c>
      <c r="D1790" s="162" t="str">
        <f t="shared" si="27"/>
        <v>FY2021/22_FC4diii_Peel Renewable Energy Pty Ltd EDL7</v>
      </c>
      <c r="E1790" s="164">
        <f>IF(ISNUMBER(Table4_1[[#This Row],[Value]]),Table4_1[[#This Row],[Value]],IF(ISNUMBER(Table4_1[[#This Row],[$ Value]]),Table4_1[[#This Row],[$ Value]],Table4_1[[#This Row],[% Value]]))</f>
        <v>0</v>
      </c>
      <c r="G1790" s="238">
        <v>44742</v>
      </c>
      <c r="H1790">
        <v>4</v>
      </c>
      <c r="I1790" t="s">
        <v>188</v>
      </c>
      <c r="J1790" t="s">
        <v>930</v>
      </c>
      <c r="K1790" t="s">
        <v>208</v>
      </c>
      <c r="L1790" t="s">
        <v>217</v>
      </c>
      <c r="M1790" t="s">
        <v>49</v>
      </c>
      <c r="N1790" t="s">
        <v>427</v>
      </c>
      <c r="O1790" t="s">
        <v>211</v>
      </c>
      <c r="P1790"/>
      <c r="Q1790"/>
      <c r="R1790"/>
      <c r="S1790" t="s">
        <v>931</v>
      </c>
    </row>
    <row r="1791" spans="1:19" hidden="1" x14ac:dyDescent="0.2">
      <c r="A1791" s="162" t="str">
        <f>"FY"&amp;(YEAR(Table4_1[[#This Row],[Date]])-1)&amp;"/"&amp;(YEAR(Table4_1[[#This Row],[Date]])-2000)</f>
        <v>FY2022/23</v>
      </c>
      <c r="B1791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1791" s="162" t="str">
        <f>Table4_1[[#This Row],[Licensee]]&amp;" "&amp;Table4_1[[#This Row],[Licence]]</f>
        <v>Peel Renewable Energy Pty Ltd EDL7</v>
      </c>
      <c r="D1791" s="162" t="str">
        <f t="shared" si="27"/>
        <v>FY2022/23_FC4diii_Peel Renewable Energy Pty Ltd EDL7</v>
      </c>
      <c r="E1791" s="164">
        <f>IF(ISNUMBER(Table4_1[[#This Row],[Value]]),Table4_1[[#This Row],[Value]],IF(ISNUMBER(Table4_1[[#This Row],[$ Value]]),Table4_1[[#This Row],[$ Value]],Table4_1[[#This Row],[% Value]]))</f>
        <v>0</v>
      </c>
      <c r="G1791" s="238">
        <v>45107</v>
      </c>
      <c r="H1791">
        <v>4</v>
      </c>
      <c r="I1791" t="s">
        <v>188</v>
      </c>
      <c r="J1791" t="s">
        <v>930</v>
      </c>
      <c r="K1791" t="s">
        <v>208</v>
      </c>
      <c r="L1791" t="s">
        <v>217</v>
      </c>
      <c r="M1791" t="s">
        <v>49</v>
      </c>
      <c r="N1791" t="s">
        <v>427</v>
      </c>
      <c r="O1791" t="s">
        <v>211</v>
      </c>
      <c r="P1791"/>
      <c r="Q1791"/>
      <c r="R1791"/>
      <c r="S1791" t="s">
        <v>931</v>
      </c>
    </row>
    <row r="1792" spans="1:19" hidden="1" x14ac:dyDescent="0.2">
      <c r="A1792" s="162" t="str">
        <f>"FY"&amp;(YEAR(Table4_1[[#This Row],[Date]])-1)&amp;"/"&amp;(YEAR(Table4_1[[#This Row],[Date]])-2000)</f>
        <v>FY2017/18</v>
      </c>
      <c r="B1792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2" s="162" t="str">
        <f>Table4_1[[#This Row],[Licensee]]&amp;" "&amp;Table4_1[[#This Row],[Licence]]</f>
        <v>Peel Renewable Energy Pty Ltd EDL7</v>
      </c>
      <c r="D1792" s="162" t="str">
        <f t="shared" si="27"/>
        <v>FY2017/18_FC4eiii_Peel Renewable Energy Pty Ltd EDL7</v>
      </c>
      <c r="E1792" s="164">
        <f>IF(ISNUMBER(Table4_1[[#This Row],[Value]]),Table4_1[[#This Row],[Value]],IF(ISNUMBER(Table4_1[[#This Row],[$ Value]]),Table4_1[[#This Row],[$ Value]],Table4_1[[#This Row],[% Value]]))</f>
        <v>0</v>
      </c>
      <c r="G1792" s="238">
        <v>43281</v>
      </c>
      <c r="H1792">
        <v>4</v>
      </c>
      <c r="I1792" t="s">
        <v>188</v>
      </c>
      <c r="J1792" t="s">
        <v>930</v>
      </c>
      <c r="K1792" t="s">
        <v>208</v>
      </c>
      <c r="L1792" t="s">
        <v>217</v>
      </c>
      <c r="M1792" t="s">
        <v>50</v>
      </c>
      <c r="N1792" t="s">
        <v>437</v>
      </c>
      <c r="O1792" t="s">
        <v>211</v>
      </c>
      <c r="P1792"/>
      <c r="Q1792"/>
      <c r="R1792"/>
      <c r="S1792" t="s">
        <v>931</v>
      </c>
    </row>
    <row r="1793" spans="1:19" hidden="1" x14ac:dyDescent="0.2">
      <c r="A1793" s="162" t="str">
        <f>"FY"&amp;(YEAR(Table4_1[[#This Row],[Date]])-1)&amp;"/"&amp;(YEAR(Table4_1[[#This Row],[Date]])-2000)</f>
        <v>FY2018/19</v>
      </c>
      <c r="B1793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3" s="162" t="str">
        <f>Table4_1[[#This Row],[Licensee]]&amp;" "&amp;Table4_1[[#This Row],[Licence]]</f>
        <v>Peel Renewable Energy Pty Ltd EDL7</v>
      </c>
      <c r="D1793" s="162" t="str">
        <f t="shared" si="27"/>
        <v>FY2018/19_FC4eiii_Peel Renewable Energy Pty Ltd EDL7</v>
      </c>
      <c r="E1793" s="164">
        <f>IF(ISNUMBER(Table4_1[[#This Row],[Value]]),Table4_1[[#This Row],[Value]],IF(ISNUMBER(Table4_1[[#This Row],[$ Value]]),Table4_1[[#This Row],[$ Value]],Table4_1[[#This Row],[% Value]]))</f>
        <v>0</v>
      </c>
      <c r="G1793" s="238">
        <v>43646</v>
      </c>
      <c r="H1793">
        <v>4</v>
      </c>
      <c r="I1793" t="s">
        <v>188</v>
      </c>
      <c r="J1793" t="s">
        <v>930</v>
      </c>
      <c r="K1793" t="s">
        <v>208</v>
      </c>
      <c r="L1793" t="s">
        <v>217</v>
      </c>
      <c r="M1793" t="s">
        <v>50</v>
      </c>
      <c r="N1793" t="s">
        <v>437</v>
      </c>
      <c r="O1793" t="s">
        <v>211</v>
      </c>
      <c r="P1793"/>
      <c r="Q1793"/>
      <c r="R1793"/>
      <c r="S1793" t="s">
        <v>931</v>
      </c>
    </row>
    <row r="1794" spans="1:19" hidden="1" x14ac:dyDescent="0.2">
      <c r="A1794" s="162" t="str">
        <f>"FY"&amp;(YEAR(Table4_1[[#This Row],[Date]])-1)&amp;"/"&amp;(YEAR(Table4_1[[#This Row],[Date]])-2000)</f>
        <v>FY2019/20</v>
      </c>
      <c r="B1794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4" s="162" t="str">
        <f>Table4_1[[#This Row],[Licensee]]&amp;" "&amp;Table4_1[[#This Row],[Licence]]</f>
        <v>Peel Renewable Energy Pty Ltd EDL7</v>
      </c>
      <c r="D1794" s="162" t="str">
        <f t="shared" si="27"/>
        <v>FY2019/20_FC4eiii_Peel Renewable Energy Pty Ltd EDL7</v>
      </c>
      <c r="E1794" s="164">
        <f>IF(ISNUMBER(Table4_1[[#This Row],[Value]]),Table4_1[[#This Row],[Value]],IF(ISNUMBER(Table4_1[[#This Row],[$ Value]]),Table4_1[[#This Row],[$ Value]],Table4_1[[#This Row],[% Value]]))</f>
        <v>0</v>
      </c>
      <c r="G1794" s="238">
        <v>44012</v>
      </c>
      <c r="H1794">
        <v>4</v>
      </c>
      <c r="I1794" t="s">
        <v>188</v>
      </c>
      <c r="J1794" t="s">
        <v>930</v>
      </c>
      <c r="K1794" t="s">
        <v>208</v>
      </c>
      <c r="L1794" t="s">
        <v>217</v>
      </c>
      <c r="M1794" t="s">
        <v>50</v>
      </c>
      <c r="N1794" t="s">
        <v>437</v>
      </c>
      <c r="O1794" t="s">
        <v>211</v>
      </c>
      <c r="P1794"/>
      <c r="Q1794"/>
      <c r="R1794"/>
      <c r="S1794" t="s">
        <v>931</v>
      </c>
    </row>
    <row r="1795" spans="1:19" hidden="1" x14ac:dyDescent="0.2">
      <c r="A1795" s="162" t="str">
        <f>"FY"&amp;(YEAR(Table4_1[[#This Row],[Date]])-1)&amp;"/"&amp;(YEAR(Table4_1[[#This Row],[Date]])-2000)</f>
        <v>FY2020/21</v>
      </c>
      <c r="B1795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5" s="162" t="str">
        <f>Table4_1[[#This Row],[Licensee]]&amp;" "&amp;Table4_1[[#This Row],[Licence]]</f>
        <v>Peel Renewable Energy Pty Ltd EDL7</v>
      </c>
      <c r="D1795" s="162" t="str">
        <f t="shared" ref="D1795:D1858" si="28">A1795&amp;"_"&amp;B1795&amp;"_"&amp;C1795</f>
        <v>FY2020/21_FC4eiii_Peel Renewable Energy Pty Ltd EDL7</v>
      </c>
      <c r="E1795" s="164">
        <f>IF(ISNUMBER(Table4_1[[#This Row],[Value]]),Table4_1[[#This Row],[Value]],IF(ISNUMBER(Table4_1[[#This Row],[$ Value]]),Table4_1[[#This Row],[$ Value]],Table4_1[[#This Row],[% Value]]))</f>
        <v>0</v>
      </c>
      <c r="G1795" s="238">
        <v>44377</v>
      </c>
      <c r="H1795">
        <v>4</v>
      </c>
      <c r="I1795" t="s">
        <v>188</v>
      </c>
      <c r="J1795" t="s">
        <v>930</v>
      </c>
      <c r="K1795" t="s">
        <v>208</v>
      </c>
      <c r="L1795" t="s">
        <v>217</v>
      </c>
      <c r="M1795" t="s">
        <v>50</v>
      </c>
      <c r="N1795" t="s">
        <v>437</v>
      </c>
      <c r="O1795" t="s">
        <v>211</v>
      </c>
      <c r="P1795"/>
      <c r="Q1795"/>
      <c r="R1795"/>
      <c r="S1795" t="s">
        <v>931</v>
      </c>
    </row>
    <row r="1796" spans="1:19" hidden="1" x14ac:dyDescent="0.2">
      <c r="A1796" s="162" t="str">
        <f>"FY"&amp;(YEAR(Table4_1[[#This Row],[Date]])-1)&amp;"/"&amp;(YEAR(Table4_1[[#This Row],[Date]])-2000)</f>
        <v>FY2021/22</v>
      </c>
      <c r="B1796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6" s="162" t="str">
        <f>Table4_1[[#This Row],[Licensee]]&amp;" "&amp;Table4_1[[#This Row],[Licence]]</f>
        <v>Peel Renewable Energy Pty Ltd EDL7</v>
      </c>
      <c r="D1796" s="162" t="str">
        <f t="shared" si="28"/>
        <v>FY2021/22_FC4eiii_Peel Renewable Energy Pty Ltd EDL7</v>
      </c>
      <c r="E1796" s="164">
        <f>IF(ISNUMBER(Table4_1[[#This Row],[Value]]),Table4_1[[#This Row],[Value]],IF(ISNUMBER(Table4_1[[#This Row],[$ Value]]),Table4_1[[#This Row],[$ Value]],Table4_1[[#This Row],[% Value]]))</f>
        <v>0</v>
      </c>
      <c r="G1796" s="238">
        <v>44742</v>
      </c>
      <c r="H1796">
        <v>4</v>
      </c>
      <c r="I1796" t="s">
        <v>188</v>
      </c>
      <c r="J1796" t="s">
        <v>930</v>
      </c>
      <c r="K1796" t="s">
        <v>208</v>
      </c>
      <c r="L1796" t="s">
        <v>217</v>
      </c>
      <c r="M1796" t="s">
        <v>50</v>
      </c>
      <c r="N1796" t="s">
        <v>437</v>
      </c>
      <c r="O1796" t="s">
        <v>211</v>
      </c>
      <c r="P1796"/>
      <c r="Q1796"/>
      <c r="R1796"/>
      <c r="S1796" t="s">
        <v>931</v>
      </c>
    </row>
    <row r="1797" spans="1:19" hidden="1" x14ac:dyDescent="0.2">
      <c r="A1797" s="162" t="str">
        <f>"FY"&amp;(YEAR(Table4_1[[#This Row],[Date]])-1)&amp;"/"&amp;(YEAR(Table4_1[[#This Row],[Date]])-2000)</f>
        <v>FY2022/23</v>
      </c>
      <c r="B1797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1797" s="162" t="str">
        <f>Table4_1[[#This Row],[Licensee]]&amp;" "&amp;Table4_1[[#This Row],[Licence]]</f>
        <v>Peel Renewable Energy Pty Ltd EDL7</v>
      </c>
      <c r="D1797" s="162" t="str">
        <f t="shared" si="28"/>
        <v>FY2022/23_FC4eiii_Peel Renewable Energy Pty Ltd EDL7</v>
      </c>
      <c r="E1797" s="164">
        <f>IF(ISNUMBER(Table4_1[[#This Row],[Value]]),Table4_1[[#This Row],[Value]],IF(ISNUMBER(Table4_1[[#This Row],[$ Value]]),Table4_1[[#This Row],[$ Value]],Table4_1[[#This Row],[% Value]]))</f>
        <v>0</v>
      </c>
      <c r="G1797" s="238">
        <v>45107</v>
      </c>
      <c r="H1797">
        <v>4</v>
      </c>
      <c r="I1797" t="s">
        <v>188</v>
      </c>
      <c r="J1797" t="s">
        <v>930</v>
      </c>
      <c r="K1797" t="s">
        <v>208</v>
      </c>
      <c r="L1797" t="s">
        <v>217</v>
      </c>
      <c r="M1797" t="s">
        <v>50</v>
      </c>
      <c r="N1797" t="s">
        <v>437</v>
      </c>
      <c r="O1797" t="s">
        <v>211</v>
      </c>
      <c r="P1797"/>
      <c r="Q1797"/>
      <c r="R1797"/>
      <c r="S1797" t="s">
        <v>931</v>
      </c>
    </row>
    <row r="1798" spans="1:19" hidden="1" x14ac:dyDescent="0.2">
      <c r="A1798" s="162" t="str">
        <f>"FY"&amp;(YEAR(Table4_1[[#This Row],[Date]])-1)&amp;"/"&amp;(YEAR(Table4_1[[#This Row],[Date]])-2000)</f>
        <v>FY2017/18</v>
      </c>
      <c r="B1798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798" s="162" t="str">
        <f>Table4_1[[#This Row],[Licensee]]&amp;" "&amp;Table4_1[[#This Row],[Licence]]</f>
        <v>Peel Renewable Energy Pty Ltd EDL7</v>
      </c>
      <c r="D1798" s="162" t="str">
        <f t="shared" si="28"/>
        <v>FY2017/18_FC4iii_Peel Renewable Energy Pty Ltd EDL7</v>
      </c>
      <c r="E1798" s="164">
        <f>IF(ISNUMBER(Table4_1[[#This Row],[Value]]),Table4_1[[#This Row],[Value]],IF(ISNUMBER(Table4_1[[#This Row],[$ Value]]),Table4_1[[#This Row],[$ Value]],Table4_1[[#This Row],[% Value]]))</f>
        <v>0</v>
      </c>
      <c r="G1798" s="238">
        <v>43281</v>
      </c>
      <c r="H1798">
        <v>4</v>
      </c>
      <c r="I1798" t="s">
        <v>188</v>
      </c>
      <c r="J1798" t="s">
        <v>930</v>
      </c>
      <c r="K1798" t="s">
        <v>208</v>
      </c>
      <c r="L1798" t="s">
        <v>217</v>
      </c>
      <c r="M1798" t="s">
        <v>115</v>
      </c>
      <c r="N1798" t="s">
        <v>218</v>
      </c>
      <c r="O1798" t="s">
        <v>211</v>
      </c>
      <c r="P1798"/>
      <c r="Q1798"/>
      <c r="R1798"/>
      <c r="S1798" t="s">
        <v>931</v>
      </c>
    </row>
    <row r="1799" spans="1:19" hidden="1" x14ac:dyDescent="0.2">
      <c r="A1799" s="162" t="str">
        <f>"FY"&amp;(YEAR(Table4_1[[#This Row],[Date]])-1)&amp;"/"&amp;(YEAR(Table4_1[[#This Row],[Date]])-2000)</f>
        <v>FY2018/19</v>
      </c>
      <c r="B1799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799" s="162" t="str">
        <f>Table4_1[[#This Row],[Licensee]]&amp;" "&amp;Table4_1[[#This Row],[Licence]]</f>
        <v>Peel Renewable Energy Pty Ltd EDL7</v>
      </c>
      <c r="D1799" s="162" t="str">
        <f t="shared" si="28"/>
        <v>FY2018/19_FC4iii_Peel Renewable Energy Pty Ltd EDL7</v>
      </c>
      <c r="E1799" s="164">
        <f>IF(ISNUMBER(Table4_1[[#This Row],[Value]]),Table4_1[[#This Row],[Value]],IF(ISNUMBER(Table4_1[[#This Row],[$ Value]]),Table4_1[[#This Row],[$ Value]],Table4_1[[#This Row],[% Value]]))</f>
        <v>0</v>
      </c>
      <c r="G1799" s="238">
        <v>43646</v>
      </c>
      <c r="H1799">
        <v>4</v>
      </c>
      <c r="I1799" t="s">
        <v>188</v>
      </c>
      <c r="J1799" t="s">
        <v>930</v>
      </c>
      <c r="K1799" t="s">
        <v>208</v>
      </c>
      <c r="L1799" t="s">
        <v>217</v>
      </c>
      <c r="M1799" t="s">
        <v>115</v>
      </c>
      <c r="N1799" t="s">
        <v>218</v>
      </c>
      <c r="O1799" t="s">
        <v>211</v>
      </c>
      <c r="P1799"/>
      <c r="Q1799"/>
      <c r="R1799"/>
      <c r="S1799" t="s">
        <v>931</v>
      </c>
    </row>
    <row r="1800" spans="1:19" hidden="1" x14ac:dyDescent="0.2">
      <c r="A1800" s="162" t="str">
        <f>"FY"&amp;(YEAR(Table4_1[[#This Row],[Date]])-1)&amp;"/"&amp;(YEAR(Table4_1[[#This Row],[Date]])-2000)</f>
        <v>FY2019/20</v>
      </c>
      <c r="B1800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800" s="162" t="str">
        <f>Table4_1[[#This Row],[Licensee]]&amp;" "&amp;Table4_1[[#This Row],[Licence]]</f>
        <v>Peel Renewable Energy Pty Ltd EDL7</v>
      </c>
      <c r="D1800" s="162" t="str">
        <f t="shared" si="28"/>
        <v>FY2019/20_FC4iii_Peel Renewable Energy Pty Ltd EDL7</v>
      </c>
      <c r="E1800" s="164">
        <f>IF(ISNUMBER(Table4_1[[#This Row],[Value]]),Table4_1[[#This Row],[Value]],IF(ISNUMBER(Table4_1[[#This Row],[$ Value]]),Table4_1[[#This Row],[$ Value]],Table4_1[[#This Row],[% Value]]))</f>
        <v>0</v>
      </c>
      <c r="G1800" s="238">
        <v>44012</v>
      </c>
      <c r="H1800">
        <v>4</v>
      </c>
      <c r="I1800" t="s">
        <v>188</v>
      </c>
      <c r="J1800" t="s">
        <v>930</v>
      </c>
      <c r="K1800" t="s">
        <v>208</v>
      </c>
      <c r="L1800" t="s">
        <v>217</v>
      </c>
      <c r="M1800" t="s">
        <v>115</v>
      </c>
      <c r="N1800" t="s">
        <v>218</v>
      </c>
      <c r="O1800" t="s">
        <v>211</v>
      </c>
      <c r="P1800"/>
      <c r="Q1800"/>
      <c r="R1800"/>
      <c r="S1800" t="s">
        <v>931</v>
      </c>
    </row>
    <row r="1801" spans="1:19" hidden="1" x14ac:dyDescent="0.2">
      <c r="A1801" s="162" t="str">
        <f>"FY"&amp;(YEAR(Table4_1[[#This Row],[Date]])-1)&amp;"/"&amp;(YEAR(Table4_1[[#This Row],[Date]])-2000)</f>
        <v>FY2020/21</v>
      </c>
      <c r="B1801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801" s="162" t="str">
        <f>Table4_1[[#This Row],[Licensee]]&amp;" "&amp;Table4_1[[#This Row],[Licence]]</f>
        <v>Peel Renewable Energy Pty Ltd EDL7</v>
      </c>
      <c r="D1801" s="162" t="str">
        <f t="shared" si="28"/>
        <v>FY2020/21_FC4iii_Peel Renewable Energy Pty Ltd EDL7</v>
      </c>
      <c r="E1801" s="164">
        <f>IF(ISNUMBER(Table4_1[[#This Row],[Value]]),Table4_1[[#This Row],[Value]],IF(ISNUMBER(Table4_1[[#This Row],[$ Value]]),Table4_1[[#This Row],[$ Value]],Table4_1[[#This Row],[% Value]]))</f>
        <v>0</v>
      </c>
      <c r="G1801" s="238">
        <v>44377</v>
      </c>
      <c r="H1801">
        <v>4</v>
      </c>
      <c r="I1801" t="s">
        <v>188</v>
      </c>
      <c r="J1801" t="s">
        <v>930</v>
      </c>
      <c r="K1801" t="s">
        <v>208</v>
      </c>
      <c r="L1801" t="s">
        <v>217</v>
      </c>
      <c r="M1801" t="s">
        <v>115</v>
      </c>
      <c r="N1801" t="s">
        <v>218</v>
      </c>
      <c r="O1801" t="s">
        <v>211</v>
      </c>
      <c r="P1801">
        <v>0</v>
      </c>
      <c r="Q1801"/>
      <c r="R1801"/>
      <c r="S1801" t="s">
        <v>931</v>
      </c>
    </row>
    <row r="1802" spans="1:19" hidden="1" x14ac:dyDescent="0.2">
      <c r="A1802" s="162" t="str">
        <f>"FY"&amp;(YEAR(Table4_1[[#This Row],[Date]])-1)&amp;"/"&amp;(YEAR(Table4_1[[#This Row],[Date]])-2000)</f>
        <v>FY2021/22</v>
      </c>
      <c r="B1802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802" s="162" t="str">
        <f>Table4_1[[#This Row],[Licensee]]&amp;" "&amp;Table4_1[[#This Row],[Licence]]</f>
        <v>Peel Renewable Energy Pty Ltd EDL7</v>
      </c>
      <c r="D1802" s="162" t="str">
        <f t="shared" si="28"/>
        <v>FY2021/22_FC4iii_Peel Renewable Energy Pty Ltd EDL7</v>
      </c>
      <c r="E1802" s="164">
        <f>IF(ISNUMBER(Table4_1[[#This Row],[Value]]),Table4_1[[#This Row],[Value]],IF(ISNUMBER(Table4_1[[#This Row],[$ Value]]),Table4_1[[#This Row],[$ Value]],Table4_1[[#This Row],[% Value]]))</f>
        <v>91</v>
      </c>
      <c r="G1802" s="238">
        <v>44742</v>
      </c>
      <c r="H1802">
        <v>4</v>
      </c>
      <c r="I1802" t="s">
        <v>188</v>
      </c>
      <c r="J1802" t="s">
        <v>930</v>
      </c>
      <c r="K1802" t="s">
        <v>208</v>
      </c>
      <c r="L1802" t="s">
        <v>217</v>
      </c>
      <c r="M1802" t="s">
        <v>115</v>
      </c>
      <c r="N1802" t="s">
        <v>218</v>
      </c>
      <c r="O1802" t="s">
        <v>211</v>
      </c>
      <c r="P1802">
        <v>91</v>
      </c>
      <c r="Q1802"/>
      <c r="R1802"/>
      <c r="S1802" t="s">
        <v>931</v>
      </c>
    </row>
    <row r="1803" spans="1:19" hidden="1" x14ac:dyDescent="0.2">
      <c r="A1803" s="162" t="str">
        <f>"FY"&amp;(YEAR(Table4_1[[#This Row],[Date]])-1)&amp;"/"&amp;(YEAR(Table4_1[[#This Row],[Date]])-2000)</f>
        <v>FY2022/23</v>
      </c>
      <c r="B1803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1803" s="162" t="str">
        <f>Table4_1[[#This Row],[Licensee]]&amp;" "&amp;Table4_1[[#This Row],[Licence]]</f>
        <v>Peel Renewable Energy Pty Ltd EDL7</v>
      </c>
      <c r="D1803" s="162" t="str">
        <f t="shared" si="28"/>
        <v>FY2022/23_FC4iii_Peel Renewable Energy Pty Ltd EDL7</v>
      </c>
      <c r="E1803" s="164">
        <f>IF(ISNUMBER(Table4_1[[#This Row],[Value]]),Table4_1[[#This Row],[Value]],IF(ISNUMBER(Table4_1[[#This Row],[$ Value]]),Table4_1[[#This Row],[$ Value]],Table4_1[[#This Row],[% Value]]))</f>
        <v>0</v>
      </c>
      <c r="G1803" s="238">
        <v>45107</v>
      </c>
      <c r="H1803">
        <v>4</v>
      </c>
      <c r="I1803" t="s">
        <v>188</v>
      </c>
      <c r="J1803" t="s">
        <v>930</v>
      </c>
      <c r="K1803" t="s">
        <v>208</v>
      </c>
      <c r="L1803" t="s">
        <v>217</v>
      </c>
      <c r="M1803" t="s">
        <v>115</v>
      </c>
      <c r="N1803" t="s">
        <v>218</v>
      </c>
      <c r="O1803" t="s">
        <v>211</v>
      </c>
      <c r="P1803">
        <v>0</v>
      </c>
      <c r="Q1803"/>
      <c r="R1803"/>
      <c r="S1803" t="s">
        <v>931</v>
      </c>
    </row>
    <row r="1804" spans="1:19" hidden="1" x14ac:dyDescent="0.2">
      <c r="A1804" s="162" t="str">
        <f>"FY"&amp;(YEAR(Table4_1[[#This Row],[Date]])-1)&amp;"/"&amp;(YEAR(Table4_1[[#This Row],[Date]])-2000)</f>
        <v>FY2017/18</v>
      </c>
      <c r="B1804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4" s="162" t="str">
        <f>Table4_1[[#This Row],[Licensee]]&amp;" "&amp;Table4_1[[#This Row],[Licence]]</f>
        <v>Peel Renewable Energy Pty Ltd EDL7</v>
      </c>
      <c r="D1804" s="162" t="str">
        <f t="shared" si="28"/>
        <v>FY2017/18_FC5_Peel Renewable Energy Pty Ltd EDL7</v>
      </c>
      <c r="E1804" s="164">
        <f>IF(ISNUMBER(Table4_1[[#This Row],[Value]]),Table4_1[[#This Row],[Value]],IF(ISNUMBER(Table4_1[[#This Row],[$ Value]]),Table4_1[[#This Row],[$ Value]],Table4_1[[#This Row],[% Value]]))</f>
        <v>0</v>
      </c>
      <c r="G1804" s="238">
        <v>43281</v>
      </c>
      <c r="H1804">
        <v>4</v>
      </c>
      <c r="I1804" t="s">
        <v>188</v>
      </c>
      <c r="J1804" t="s">
        <v>930</v>
      </c>
      <c r="K1804" t="s">
        <v>208</v>
      </c>
      <c r="L1804" t="s">
        <v>219</v>
      </c>
      <c r="M1804" t="s">
        <v>115</v>
      </c>
      <c r="N1804" t="s">
        <v>220</v>
      </c>
      <c r="O1804" t="s">
        <v>116</v>
      </c>
      <c r="P1804"/>
      <c r="Q1804"/>
      <c r="R1804"/>
      <c r="S1804" t="s">
        <v>931</v>
      </c>
    </row>
    <row r="1805" spans="1:19" hidden="1" x14ac:dyDescent="0.2">
      <c r="A1805" s="162" t="str">
        <f>"FY"&amp;(YEAR(Table4_1[[#This Row],[Date]])-1)&amp;"/"&amp;(YEAR(Table4_1[[#This Row],[Date]])-2000)</f>
        <v>FY2018/19</v>
      </c>
      <c r="B1805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5" s="162" t="str">
        <f>Table4_1[[#This Row],[Licensee]]&amp;" "&amp;Table4_1[[#This Row],[Licence]]</f>
        <v>Peel Renewable Energy Pty Ltd EDL7</v>
      </c>
      <c r="D1805" s="162" t="str">
        <f t="shared" si="28"/>
        <v>FY2018/19_FC5_Peel Renewable Energy Pty Ltd EDL7</v>
      </c>
      <c r="E1805" s="164">
        <f>IF(ISNUMBER(Table4_1[[#This Row],[Value]]),Table4_1[[#This Row],[Value]],IF(ISNUMBER(Table4_1[[#This Row],[$ Value]]),Table4_1[[#This Row],[$ Value]],Table4_1[[#This Row],[% Value]]))</f>
        <v>0</v>
      </c>
      <c r="G1805" s="238">
        <v>43646</v>
      </c>
      <c r="H1805">
        <v>4</v>
      </c>
      <c r="I1805" t="s">
        <v>188</v>
      </c>
      <c r="J1805" t="s">
        <v>930</v>
      </c>
      <c r="K1805" t="s">
        <v>208</v>
      </c>
      <c r="L1805" t="s">
        <v>219</v>
      </c>
      <c r="M1805" t="s">
        <v>115</v>
      </c>
      <c r="N1805" t="s">
        <v>220</v>
      </c>
      <c r="O1805" t="s">
        <v>116</v>
      </c>
      <c r="P1805"/>
      <c r="Q1805"/>
      <c r="R1805"/>
      <c r="S1805" t="s">
        <v>931</v>
      </c>
    </row>
    <row r="1806" spans="1:19" hidden="1" x14ac:dyDescent="0.2">
      <c r="A1806" s="162" t="str">
        <f>"FY"&amp;(YEAR(Table4_1[[#This Row],[Date]])-1)&amp;"/"&amp;(YEAR(Table4_1[[#This Row],[Date]])-2000)</f>
        <v>FY2019/20</v>
      </c>
      <c r="B1806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6" s="162" t="str">
        <f>Table4_1[[#This Row],[Licensee]]&amp;" "&amp;Table4_1[[#This Row],[Licence]]</f>
        <v>Peel Renewable Energy Pty Ltd EDL7</v>
      </c>
      <c r="D1806" s="162" t="str">
        <f t="shared" si="28"/>
        <v>FY2019/20_FC5_Peel Renewable Energy Pty Ltd EDL7</v>
      </c>
      <c r="E1806" s="164">
        <f>IF(ISNUMBER(Table4_1[[#This Row],[Value]]),Table4_1[[#This Row],[Value]],IF(ISNUMBER(Table4_1[[#This Row],[$ Value]]),Table4_1[[#This Row],[$ Value]],Table4_1[[#This Row],[% Value]]))</f>
        <v>0</v>
      </c>
      <c r="G1806" s="238">
        <v>44012</v>
      </c>
      <c r="H1806">
        <v>4</v>
      </c>
      <c r="I1806" t="s">
        <v>188</v>
      </c>
      <c r="J1806" t="s">
        <v>930</v>
      </c>
      <c r="K1806" t="s">
        <v>208</v>
      </c>
      <c r="L1806" t="s">
        <v>219</v>
      </c>
      <c r="M1806" t="s">
        <v>115</v>
      </c>
      <c r="N1806" t="s">
        <v>220</v>
      </c>
      <c r="O1806" t="s">
        <v>116</v>
      </c>
      <c r="P1806"/>
      <c r="Q1806"/>
      <c r="R1806"/>
      <c r="S1806" t="s">
        <v>931</v>
      </c>
    </row>
    <row r="1807" spans="1:19" hidden="1" x14ac:dyDescent="0.2">
      <c r="A1807" s="162" t="str">
        <f>"FY"&amp;(YEAR(Table4_1[[#This Row],[Date]])-1)&amp;"/"&amp;(YEAR(Table4_1[[#This Row],[Date]])-2000)</f>
        <v>FY2020/21</v>
      </c>
      <c r="B1807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7" s="162" t="str">
        <f>Table4_1[[#This Row],[Licensee]]&amp;" "&amp;Table4_1[[#This Row],[Licence]]</f>
        <v>Peel Renewable Energy Pty Ltd EDL7</v>
      </c>
      <c r="D1807" s="162" t="str">
        <f t="shared" si="28"/>
        <v>FY2020/21_FC5_Peel Renewable Energy Pty Ltd EDL7</v>
      </c>
      <c r="E1807" s="164">
        <f>IF(ISNUMBER(Table4_1[[#This Row],[Value]]),Table4_1[[#This Row],[Value]],IF(ISNUMBER(Table4_1[[#This Row],[$ Value]]),Table4_1[[#This Row],[$ Value]],Table4_1[[#This Row],[% Value]]))</f>
        <v>0</v>
      </c>
      <c r="G1807" s="238">
        <v>44377</v>
      </c>
      <c r="H1807">
        <v>4</v>
      </c>
      <c r="I1807" t="s">
        <v>188</v>
      </c>
      <c r="J1807" t="s">
        <v>930</v>
      </c>
      <c r="K1807" t="s">
        <v>208</v>
      </c>
      <c r="L1807" t="s">
        <v>219</v>
      </c>
      <c r="M1807" t="s">
        <v>115</v>
      </c>
      <c r="N1807" t="s">
        <v>220</v>
      </c>
      <c r="O1807" t="s">
        <v>116</v>
      </c>
      <c r="P1807">
        <v>0</v>
      </c>
      <c r="Q1807"/>
      <c r="R1807"/>
      <c r="S1807" t="s">
        <v>931</v>
      </c>
    </row>
    <row r="1808" spans="1:19" hidden="1" x14ac:dyDescent="0.2">
      <c r="A1808" s="162" t="str">
        <f>"FY"&amp;(YEAR(Table4_1[[#This Row],[Date]])-1)&amp;"/"&amp;(YEAR(Table4_1[[#This Row],[Date]])-2000)</f>
        <v>FY2021/22</v>
      </c>
      <c r="B1808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8" s="162" t="str">
        <f>Table4_1[[#This Row],[Licensee]]&amp;" "&amp;Table4_1[[#This Row],[Licence]]</f>
        <v>Peel Renewable Energy Pty Ltd EDL7</v>
      </c>
      <c r="D1808" s="162" t="str">
        <f t="shared" si="28"/>
        <v>FY2021/22_FC5_Peel Renewable Energy Pty Ltd EDL7</v>
      </c>
      <c r="E1808" s="164">
        <f>IF(ISNUMBER(Table4_1[[#This Row],[Value]]),Table4_1[[#This Row],[Value]],IF(ISNUMBER(Table4_1[[#This Row],[$ Value]]),Table4_1[[#This Row],[$ Value]],Table4_1[[#This Row],[% Value]]))</f>
        <v>5</v>
      </c>
      <c r="G1808" s="238">
        <v>44742</v>
      </c>
      <c r="H1808">
        <v>4</v>
      </c>
      <c r="I1808" t="s">
        <v>188</v>
      </c>
      <c r="J1808" t="s">
        <v>930</v>
      </c>
      <c r="K1808" t="s">
        <v>208</v>
      </c>
      <c r="L1808" t="s">
        <v>219</v>
      </c>
      <c r="M1808" t="s">
        <v>115</v>
      </c>
      <c r="N1808" t="s">
        <v>220</v>
      </c>
      <c r="O1808" t="s">
        <v>116</v>
      </c>
      <c r="P1808">
        <v>5</v>
      </c>
      <c r="Q1808"/>
      <c r="R1808"/>
      <c r="S1808" t="s">
        <v>931</v>
      </c>
    </row>
    <row r="1809" spans="1:19" hidden="1" x14ac:dyDescent="0.2">
      <c r="A1809" s="162" t="str">
        <f>"FY"&amp;(YEAR(Table4_1[[#This Row],[Date]])-1)&amp;"/"&amp;(YEAR(Table4_1[[#This Row],[Date]])-2000)</f>
        <v>FY2022/23</v>
      </c>
      <c r="B1809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1809" s="162" t="str">
        <f>Table4_1[[#This Row],[Licensee]]&amp;" "&amp;Table4_1[[#This Row],[Licence]]</f>
        <v>Peel Renewable Energy Pty Ltd EDL7</v>
      </c>
      <c r="D1809" s="162" t="str">
        <f t="shared" si="28"/>
        <v>FY2022/23_FC5_Peel Renewable Energy Pty Ltd EDL7</v>
      </c>
      <c r="E1809" s="164">
        <f>IF(ISNUMBER(Table4_1[[#This Row],[Value]]),Table4_1[[#This Row],[Value]],IF(ISNUMBER(Table4_1[[#This Row],[$ Value]]),Table4_1[[#This Row],[$ Value]],Table4_1[[#This Row],[% Value]]))</f>
        <v>10</v>
      </c>
      <c r="G1809" s="238">
        <v>45107</v>
      </c>
      <c r="H1809">
        <v>4</v>
      </c>
      <c r="I1809" t="s">
        <v>188</v>
      </c>
      <c r="J1809" t="s">
        <v>930</v>
      </c>
      <c r="K1809" t="s">
        <v>208</v>
      </c>
      <c r="L1809" t="s">
        <v>219</v>
      </c>
      <c r="M1809" t="s">
        <v>115</v>
      </c>
      <c r="N1809" t="s">
        <v>220</v>
      </c>
      <c r="O1809" t="s">
        <v>116</v>
      </c>
      <c r="P1809">
        <v>10</v>
      </c>
      <c r="Q1809"/>
      <c r="R1809"/>
      <c r="S1809" t="s">
        <v>931</v>
      </c>
    </row>
    <row r="1810" spans="1:19" hidden="1" x14ac:dyDescent="0.2">
      <c r="A1810" s="162" t="str">
        <f>"FY"&amp;(YEAR(Table4_1[[#This Row],[Date]])-1)&amp;"/"&amp;(YEAR(Table4_1[[#This Row],[Date]])-2000)</f>
        <v>FY2017/18</v>
      </c>
      <c r="B1810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0" s="162" t="str">
        <f>Table4_1[[#This Row],[Licensee]]&amp;" "&amp;Table4_1[[#This Row],[Licence]]</f>
        <v>Peel Renewable Energy Pty Ltd EDL7</v>
      </c>
      <c r="D1810" s="162" t="str">
        <f t="shared" si="28"/>
        <v>FY2017/18_FC5b_Peel Renewable Energy Pty Ltd EDL7</v>
      </c>
      <c r="E1810" s="164">
        <f>IF(ISNUMBER(Table4_1[[#This Row],[Value]]),Table4_1[[#This Row],[Value]],IF(ISNUMBER(Table4_1[[#This Row],[$ Value]]),Table4_1[[#This Row],[$ Value]],Table4_1[[#This Row],[% Value]]))</f>
        <v>0</v>
      </c>
      <c r="G1810" s="238">
        <v>43281</v>
      </c>
      <c r="H1810">
        <v>4</v>
      </c>
      <c r="I1810" t="s">
        <v>188</v>
      </c>
      <c r="J1810" t="s">
        <v>930</v>
      </c>
      <c r="K1810" t="s">
        <v>208</v>
      </c>
      <c r="L1810" t="s">
        <v>219</v>
      </c>
      <c r="M1810" t="s">
        <v>47</v>
      </c>
      <c r="N1810" t="s">
        <v>438</v>
      </c>
      <c r="O1810" t="s">
        <v>116</v>
      </c>
      <c r="P1810"/>
      <c r="Q1810"/>
      <c r="R1810"/>
      <c r="S1810" t="s">
        <v>931</v>
      </c>
    </row>
    <row r="1811" spans="1:19" hidden="1" x14ac:dyDescent="0.2">
      <c r="A1811" s="162" t="str">
        <f>"FY"&amp;(YEAR(Table4_1[[#This Row],[Date]])-1)&amp;"/"&amp;(YEAR(Table4_1[[#This Row],[Date]])-2000)</f>
        <v>FY2018/19</v>
      </c>
      <c r="B1811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1" s="162" t="str">
        <f>Table4_1[[#This Row],[Licensee]]&amp;" "&amp;Table4_1[[#This Row],[Licence]]</f>
        <v>Peel Renewable Energy Pty Ltd EDL7</v>
      </c>
      <c r="D1811" s="162" t="str">
        <f t="shared" si="28"/>
        <v>FY2018/19_FC5b_Peel Renewable Energy Pty Ltd EDL7</v>
      </c>
      <c r="E1811" s="164">
        <f>IF(ISNUMBER(Table4_1[[#This Row],[Value]]),Table4_1[[#This Row],[Value]],IF(ISNUMBER(Table4_1[[#This Row],[$ Value]]),Table4_1[[#This Row],[$ Value]],Table4_1[[#This Row],[% Value]]))</f>
        <v>0</v>
      </c>
      <c r="G1811" s="238">
        <v>43646</v>
      </c>
      <c r="H1811">
        <v>4</v>
      </c>
      <c r="I1811" t="s">
        <v>188</v>
      </c>
      <c r="J1811" t="s">
        <v>930</v>
      </c>
      <c r="K1811" t="s">
        <v>208</v>
      </c>
      <c r="L1811" t="s">
        <v>219</v>
      </c>
      <c r="M1811" t="s">
        <v>47</v>
      </c>
      <c r="N1811" t="s">
        <v>438</v>
      </c>
      <c r="O1811" t="s">
        <v>116</v>
      </c>
      <c r="P1811"/>
      <c r="Q1811"/>
      <c r="R1811"/>
      <c r="S1811" t="s">
        <v>931</v>
      </c>
    </row>
    <row r="1812" spans="1:19" hidden="1" x14ac:dyDescent="0.2">
      <c r="A1812" s="162" t="str">
        <f>"FY"&amp;(YEAR(Table4_1[[#This Row],[Date]])-1)&amp;"/"&amp;(YEAR(Table4_1[[#This Row],[Date]])-2000)</f>
        <v>FY2019/20</v>
      </c>
      <c r="B1812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2" s="162" t="str">
        <f>Table4_1[[#This Row],[Licensee]]&amp;" "&amp;Table4_1[[#This Row],[Licence]]</f>
        <v>Peel Renewable Energy Pty Ltd EDL7</v>
      </c>
      <c r="D1812" s="162" t="str">
        <f t="shared" si="28"/>
        <v>FY2019/20_FC5b_Peel Renewable Energy Pty Ltd EDL7</v>
      </c>
      <c r="E1812" s="164">
        <f>IF(ISNUMBER(Table4_1[[#This Row],[Value]]),Table4_1[[#This Row],[Value]],IF(ISNUMBER(Table4_1[[#This Row],[$ Value]]),Table4_1[[#This Row],[$ Value]],Table4_1[[#This Row],[% Value]]))</f>
        <v>0</v>
      </c>
      <c r="G1812" s="238">
        <v>44012</v>
      </c>
      <c r="H1812">
        <v>4</v>
      </c>
      <c r="I1812" t="s">
        <v>188</v>
      </c>
      <c r="J1812" t="s">
        <v>930</v>
      </c>
      <c r="K1812" t="s">
        <v>208</v>
      </c>
      <c r="L1812" t="s">
        <v>219</v>
      </c>
      <c r="M1812" t="s">
        <v>47</v>
      </c>
      <c r="N1812" t="s">
        <v>438</v>
      </c>
      <c r="O1812" t="s">
        <v>116</v>
      </c>
      <c r="P1812"/>
      <c r="Q1812"/>
      <c r="R1812"/>
      <c r="S1812" t="s">
        <v>931</v>
      </c>
    </row>
    <row r="1813" spans="1:19" hidden="1" x14ac:dyDescent="0.2">
      <c r="A1813" s="162" t="str">
        <f>"FY"&amp;(YEAR(Table4_1[[#This Row],[Date]])-1)&amp;"/"&amp;(YEAR(Table4_1[[#This Row],[Date]])-2000)</f>
        <v>FY2020/21</v>
      </c>
      <c r="B1813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3" s="162" t="str">
        <f>Table4_1[[#This Row],[Licensee]]&amp;" "&amp;Table4_1[[#This Row],[Licence]]</f>
        <v>Peel Renewable Energy Pty Ltd EDL7</v>
      </c>
      <c r="D1813" s="162" t="str">
        <f t="shared" si="28"/>
        <v>FY2020/21_FC5b_Peel Renewable Energy Pty Ltd EDL7</v>
      </c>
      <c r="E1813" s="164">
        <f>IF(ISNUMBER(Table4_1[[#This Row],[Value]]),Table4_1[[#This Row],[Value]],IF(ISNUMBER(Table4_1[[#This Row],[$ Value]]),Table4_1[[#This Row],[$ Value]],Table4_1[[#This Row],[% Value]]))</f>
        <v>0</v>
      </c>
      <c r="G1813" s="238">
        <v>44377</v>
      </c>
      <c r="H1813">
        <v>4</v>
      </c>
      <c r="I1813" t="s">
        <v>188</v>
      </c>
      <c r="J1813" t="s">
        <v>930</v>
      </c>
      <c r="K1813" t="s">
        <v>208</v>
      </c>
      <c r="L1813" t="s">
        <v>219</v>
      </c>
      <c r="M1813" t="s">
        <v>47</v>
      </c>
      <c r="N1813" t="s">
        <v>438</v>
      </c>
      <c r="O1813" t="s">
        <v>116</v>
      </c>
      <c r="P1813"/>
      <c r="Q1813"/>
      <c r="R1813"/>
      <c r="S1813" t="s">
        <v>931</v>
      </c>
    </row>
    <row r="1814" spans="1:19" hidden="1" x14ac:dyDescent="0.2">
      <c r="A1814" s="162" t="str">
        <f>"FY"&amp;(YEAR(Table4_1[[#This Row],[Date]])-1)&amp;"/"&amp;(YEAR(Table4_1[[#This Row],[Date]])-2000)</f>
        <v>FY2021/22</v>
      </c>
      <c r="B1814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4" s="162" t="str">
        <f>Table4_1[[#This Row],[Licensee]]&amp;" "&amp;Table4_1[[#This Row],[Licence]]</f>
        <v>Peel Renewable Energy Pty Ltd EDL7</v>
      </c>
      <c r="D1814" s="162" t="str">
        <f t="shared" si="28"/>
        <v>FY2021/22_FC5b_Peel Renewable Energy Pty Ltd EDL7</v>
      </c>
      <c r="E1814" s="164">
        <f>IF(ISNUMBER(Table4_1[[#This Row],[Value]]),Table4_1[[#This Row],[Value]],IF(ISNUMBER(Table4_1[[#This Row],[$ Value]]),Table4_1[[#This Row],[$ Value]],Table4_1[[#This Row],[% Value]]))</f>
        <v>0</v>
      </c>
      <c r="G1814" s="238">
        <v>44742</v>
      </c>
      <c r="H1814">
        <v>4</v>
      </c>
      <c r="I1814" t="s">
        <v>188</v>
      </c>
      <c r="J1814" t="s">
        <v>930</v>
      </c>
      <c r="K1814" t="s">
        <v>208</v>
      </c>
      <c r="L1814" t="s">
        <v>219</v>
      </c>
      <c r="M1814" t="s">
        <v>47</v>
      </c>
      <c r="N1814" t="s">
        <v>438</v>
      </c>
      <c r="O1814" t="s">
        <v>116</v>
      </c>
      <c r="P1814"/>
      <c r="Q1814"/>
      <c r="R1814"/>
      <c r="S1814" t="s">
        <v>931</v>
      </c>
    </row>
    <row r="1815" spans="1:19" hidden="1" x14ac:dyDescent="0.2">
      <c r="A1815" s="162" t="str">
        <f>"FY"&amp;(YEAR(Table4_1[[#This Row],[Date]])-1)&amp;"/"&amp;(YEAR(Table4_1[[#This Row],[Date]])-2000)</f>
        <v>FY2022/23</v>
      </c>
      <c r="B1815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1815" s="162" t="str">
        <f>Table4_1[[#This Row],[Licensee]]&amp;" "&amp;Table4_1[[#This Row],[Licence]]</f>
        <v>Peel Renewable Energy Pty Ltd EDL7</v>
      </c>
      <c r="D1815" s="162" t="str">
        <f t="shared" si="28"/>
        <v>FY2022/23_FC5b_Peel Renewable Energy Pty Ltd EDL7</v>
      </c>
      <c r="E1815" s="164">
        <f>IF(ISNUMBER(Table4_1[[#This Row],[Value]]),Table4_1[[#This Row],[Value]],IF(ISNUMBER(Table4_1[[#This Row],[$ Value]]),Table4_1[[#This Row],[$ Value]],Table4_1[[#This Row],[% Value]]))</f>
        <v>0</v>
      </c>
      <c r="G1815" s="238">
        <v>45107</v>
      </c>
      <c r="H1815">
        <v>4</v>
      </c>
      <c r="I1815" t="s">
        <v>188</v>
      </c>
      <c r="J1815" t="s">
        <v>930</v>
      </c>
      <c r="K1815" t="s">
        <v>208</v>
      </c>
      <c r="L1815" t="s">
        <v>219</v>
      </c>
      <c r="M1815" t="s">
        <v>47</v>
      </c>
      <c r="N1815" t="s">
        <v>438</v>
      </c>
      <c r="O1815" t="s">
        <v>116</v>
      </c>
      <c r="P1815"/>
      <c r="Q1815"/>
      <c r="R1815"/>
      <c r="S1815" t="s">
        <v>931</v>
      </c>
    </row>
    <row r="1816" spans="1:19" hidden="1" x14ac:dyDescent="0.2">
      <c r="A1816" s="162" t="str">
        <f>"FY"&amp;(YEAR(Table4_1[[#This Row],[Date]])-1)&amp;"/"&amp;(YEAR(Table4_1[[#This Row],[Date]])-2000)</f>
        <v>FY2017/18</v>
      </c>
      <c r="B1816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16" s="162" t="str">
        <f>Table4_1[[#This Row],[Licensee]]&amp;" "&amp;Table4_1[[#This Row],[Licence]]</f>
        <v>Peel Renewable Energy Pty Ltd EDL7</v>
      </c>
      <c r="D1816" s="162" t="str">
        <f t="shared" si="28"/>
        <v>FY2017/18_FC5c_Peel Renewable Energy Pty Ltd EDL7</v>
      </c>
      <c r="E1816" s="164">
        <f>IF(ISNUMBER(Table4_1[[#This Row],[Value]]),Table4_1[[#This Row],[Value]],IF(ISNUMBER(Table4_1[[#This Row],[$ Value]]),Table4_1[[#This Row],[$ Value]],Table4_1[[#This Row],[% Value]]))</f>
        <v>0</v>
      </c>
      <c r="G1816" s="238">
        <v>43281</v>
      </c>
      <c r="H1816">
        <v>4</v>
      </c>
      <c r="I1816" t="s">
        <v>188</v>
      </c>
      <c r="J1816" t="s">
        <v>930</v>
      </c>
      <c r="K1816" t="s">
        <v>208</v>
      </c>
      <c r="L1816" t="s">
        <v>219</v>
      </c>
      <c r="M1816" t="s">
        <v>48</v>
      </c>
      <c r="N1816" t="s">
        <v>293</v>
      </c>
      <c r="O1816" t="s">
        <v>116</v>
      </c>
      <c r="P1816"/>
      <c r="Q1816"/>
      <c r="R1816"/>
      <c r="S1816" t="s">
        <v>931</v>
      </c>
    </row>
    <row r="1817" spans="1:19" hidden="1" x14ac:dyDescent="0.2">
      <c r="A1817" s="162" t="str">
        <f>"FY"&amp;(YEAR(Table4_1[[#This Row],[Date]])-1)&amp;"/"&amp;(YEAR(Table4_1[[#This Row],[Date]])-2000)</f>
        <v>FY2018/19</v>
      </c>
      <c r="B1817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17" s="162" t="str">
        <f>Table4_1[[#This Row],[Licensee]]&amp;" "&amp;Table4_1[[#This Row],[Licence]]</f>
        <v>Peel Renewable Energy Pty Ltd EDL7</v>
      </c>
      <c r="D1817" s="162" t="str">
        <f t="shared" si="28"/>
        <v>FY2018/19_FC5c_Peel Renewable Energy Pty Ltd EDL7</v>
      </c>
      <c r="E1817" s="164">
        <f>IF(ISNUMBER(Table4_1[[#This Row],[Value]]),Table4_1[[#This Row],[Value]],IF(ISNUMBER(Table4_1[[#This Row],[$ Value]]),Table4_1[[#This Row],[$ Value]],Table4_1[[#This Row],[% Value]]))</f>
        <v>0</v>
      </c>
      <c r="G1817" s="238">
        <v>43646</v>
      </c>
      <c r="H1817">
        <v>4</v>
      </c>
      <c r="I1817" t="s">
        <v>188</v>
      </c>
      <c r="J1817" t="s">
        <v>930</v>
      </c>
      <c r="K1817" t="s">
        <v>208</v>
      </c>
      <c r="L1817" t="s">
        <v>219</v>
      </c>
      <c r="M1817" t="s">
        <v>48</v>
      </c>
      <c r="N1817" t="s">
        <v>293</v>
      </c>
      <c r="O1817" t="s">
        <v>116</v>
      </c>
      <c r="P1817"/>
      <c r="Q1817"/>
      <c r="R1817"/>
      <c r="S1817" t="s">
        <v>931</v>
      </c>
    </row>
    <row r="1818" spans="1:19" hidden="1" x14ac:dyDescent="0.2">
      <c r="A1818" s="162" t="str">
        <f>"FY"&amp;(YEAR(Table4_1[[#This Row],[Date]])-1)&amp;"/"&amp;(YEAR(Table4_1[[#This Row],[Date]])-2000)</f>
        <v>FY2019/20</v>
      </c>
      <c r="B1818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18" s="162" t="str">
        <f>Table4_1[[#This Row],[Licensee]]&amp;" "&amp;Table4_1[[#This Row],[Licence]]</f>
        <v>Peel Renewable Energy Pty Ltd EDL7</v>
      </c>
      <c r="D1818" s="162" t="str">
        <f t="shared" si="28"/>
        <v>FY2019/20_FC5c_Peel Renewable Energy Pty Ltd EDL7</v>
      </c>
      <c r="E1818" s="164">
        <f>IF(ISNUMBER(Table4_1[[#This Row],[Value]]),Table4_1[[#This Row],[Value]],IF(ISNUMBER(Table4_1[[#This Row],[$ Value]]),Table4_1[[#This Row],[$ Value]],Table4_1[[#This Row],[% Value]]))</f>
        <v>0</v>
      </c>
      <c r="G1818" s="238">
        <v>44012</v>
      </c>
      <c r="H1818">
        <v>4</v>
      </c>
      <c r="I1818" t="s">
        <v>188</v>
      </c>
      <c r="J1818" t="s">
        <v>930</v>
      </c>
      <c r="K1818" t="s">
        <v>208</v>
      </c>
      <c r="L1818" t="s">
        <v>219</v>
      </c>
      <c r="M1818" t="s">
        <v>48</v>
      </c>
      <c r="N1818" t="s">
        <v>293</v>
      </c>
      <c r="O1818" t="s">
        <v>116</v>
      </c>
      <c r="P1818"/>
      <c r="Q1818"/>
      <c r="R1818"/>
      <c r="S1818" t="s">
        <v>931</v>
      </c>
    </row>
    <row r="1819" spans="1:19" hidden="1" x14ac:dyDescent="0.2">
      <c r="A1819" s="162" t="str">
        <f>"FY"&amp;(YEAR(Table4_1[[#This Row],[Date]])-1)&amp;"/"&amp;(YEAR(Table4_1[[#This Row],[Date]])-2000)</f>
        <v>FY2020/21</v>
      </c>
      <c r="B1819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19" s="162" t="str">
        <f>Table4_1[[#This Row],[Licensee]]&amp;" "&amp;Table4_1[[#This Row],[Licence]]</f>
        <v>Peel Renewable Energy Pty Ltd EDL7</v>
      </c>
      <c r="D1819" s="162" t="str">
        <f t="shared" si="28"/>
        <v>FY2020/21_FC5c_Peel Renewable Energy Pty Ltd EDL7</v>
      </c>
      <c r="E1819" s="164">
        <f>IF(ISNUMBER(Table4_1[[#This Row],[Value]]),Table4_1[[#This Row],[Value]],IF(ISNUMBER(Table4_1[[#This Row],[$ Value]]),Table4_1[[#This Row],[$ Value]],Table4_1[[#This Row],[% Value]]))</f>
        <v>0</v>
      </c>
      <c r="G1819" s="238">
        <v>44377</v>
      </c>
      <c r="H1819">
        <v>4</v>
      </c>
      <c r="I1819" t="s">
        <v>188</v>
      </c>
      <c r="J1819" t="s">
        <v>930</v>
      </c>
      <c r="K1819" t="s">
        <v>208</v>
      </c>
      <c r="L1819" t="s">
        <v>219</v>
      </c>
      <c r="M1819" t="s">
        <v>48</v>
      </c>
      <c r="N1819" t="s">
        <v>293</v>
      </c>
      <c r="O1819" t="s">
        <v>116</v>
      </c>
      <c r="P1819">
        <v>0</v>
      </c>
      <c r="Q1819"/>
      <c r="R1819"/>
      <c r="S1819" t="s">
        <v>931</v>
      </c>
    </row>
    <row r="1820" spans="1:19" hidden="1" x14ac:dyDescent="0.2">
      <c r="A1820" s="162" t="str">
        <f>"FY"&amp;(YEAR(Table4_1[[#This Row],[Date]])-1)&amp;"/"&amp;(YEAR(Table4_1[[#This Row],[Date]])-2000)</f>
        <v>FY2021/22</v>
      </c>
      <c r="B1820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20" s="162" t="str">
        <f>Table4_1[[#This Row],[Licensee]]&amp;" "&amp;Table4_1[[#This Row],[Licence]]</f>
        <v>Peel Renewable Energy Pty Ltd EDL7</v>
      </c>
      <c r="D1820" s="162" t="str">
        <f t="shared" si="28"/>
        <v>FY2021/22_FC5c_Peel Renewable Energy Pty Ltd EDL7</v>
      </c>
      <c r="E1820" s="164">
        <f>IF(ISNUMBER(Table4_1[[#This Row],[Value]]),Table4_1[[#This Row],[Value]],IF(ISNUMBER(Table4_1[[#This Row],[$ Value]]),Table4_1[[#This Row],[$ Value]],Table4_1[[#This Row],[% Value]]))</f>
        <v>5</v>
      </c>
      <c r="G1820" s="238">
        <v>44742</v>
      </c>
      <c r="H1820">
        <v>4</v>
      </c>
      <c r="I1820" t="s">
        <v>188</v>
      </c>
      <c r="J1820" t="s">
        <v>930</v>
      </c>
      <c r="K1820" t="s">
        <v>208</v>
      </c>
      <c r="L1820" t="s">
        <v>219</v>
      </c>
      <c r="M1820" t="s">
        <v>48</v>
      </c>
      <c r="N1820" t="s">
        <v>293</v>
      </c>
      <c r="O1820" t="s">
        <v>116</v>
      </c>
      <c r="P1820">
        <v>5</v>
      </c>
      <c r="Q1820"/>
      <c r="R1820"/>
      <c r="S1820" t="s">
        <v>931</v>
      </c>
    </row>
    <row r="1821" spans="1:19" hidden="1" x14ac:dyDescent="0.2">
      <c r="A1821" s="162" t="str">
        <f>"FY"&amp;(YEAR(Table4_1[[#This Row],[Date]])-1)&amp;"/"&amp;(YEAR(Table4_1[[#This Row],[Date]])-2000)</f>
        <v>FY2022/23</v>
      </c>
      <c r="B1821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1821" s="162" t="str">
        <f>Table4_1[[#This Row],[Licensee]]&amp;" "&amp;Table4_1[[#This Row],[Licence]]</f>
        <v>Peel Renewable Energy Pty Ltd EDL7</v>
      </c>
      <c r="D1821" s="162" t="str">
        <f t="shared" si="28"/>
        <v>FY2022/23_FC5c_Peel Renewable Energy Pty Ltd EDL7</v>
      </c>
      <c r="E1821" s="164">
        <f>IF(ISNUMBER(Table4_1[[#This Row],[Value]]),Table4_1[[#This Row],[Value]],IF(ISNUMBER(Table4_1[[#This Row],[$ Value]]),Table4_1[[#This Row],[$ Value]],Table4_1[[#This Row],[% Value]]))</f>
        <v>10</v>
      </c>
      <c r="G1821" s="238">
        <v>45107</v>
      </c>
      <c r="H1821">
        <v>4</v>
      </c>
      <c r="I1821" t="s">
        <v>188</v>
      </c>
      <c r="J1821" t="s">
        <v>930</v>
      </c>
      <c r="K1821" t="s">
        <v>208</v>
      </c>
      <c r="L1821" t="s">
        <v>219</v>
      </c>
      <c r="M1821" t="s">
        <v>48</v>
      </c>
      <c r="N1821" t="s">
        <v>293</v>
      </c>
      <c r="O1821" t="s">
        <v>116</v>
      </c>
      <c r="P1821">
        <v>10</v>
      </c>
      <c r="Q1821"/>
      <c r="R1821"/>
      <c r="S1821" t="s">
        <v>931</v>
      </c>
    </row>
    <row r="1822" spans="1:19" hidden="1" x14ac:dyDescent="0.2">
      <c r="A1822" s="162" t="str">
        <f>"FY"&amp;(YEAR(Table4_1[[#This Row],[Date]])-1)&amp;"/"&amp;(YEAR(Table4_1[[#This Row],[Date]])-2000)</f>
        <v>FY2017/18</v>
      </c>
      <c r="B1822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2" s="162" t="str">
        <f>Table4_1[[#This Row],[Licensee]]&amp;" "&amp;Table4_1[[#This Row],[Licence]]</f>
        <v>Peel Renewable Energy Pty Ltd EDL7</v>
      </c>
      <c r="D1822" s="162" t="str">
        <f t="shared" si="28"/>
        <v>FY2017/18_FC5d_Peel Renewable Energy Pty Ltd EDL7</v>
      </c>
      <c r="E1822" s="164">
        <f>IF(ISNUMBER(Table4_1[[#This Row],[Value]]),Table4_1[[#This Row],[Value]],IF(ISNUMBER(Table4_1[[#This Row],[$ Value]]),Table4_1[[#This Row],[$ Value]],Table4_1[[#This Row],[% Value]]))</f>
        <v>0</v>
      </c>
      <c r="G1822" s="238">
        <v>43281</v>
      </c>
      <c r="H1822">
        <v>4</v>
      </c>
      <c r="I1822" t="s">
        <v>188</v>
      </c>
      <c r="J1822" t="s">
        <v>930</v>
      </c>
      <c r="K1822" t="s">
        <v>208</v>
      </c>
      <c r="L1822" t="s">
        <v>219</v>
      </c>
      <c r="M1822" t="s">
        <v>49</v>
      </c>
      <c r="N1822" t="s">
        <v>428</v>
      </c>
      <c r="O1822" t="s">
        <v>116</v>
      </c>
      <c r="P1822"/>
      <c r="Q1822"/>
      <c r="R1822"/>
      <c r="S1822" t="s">
        <v>931</v>
      </c>
    </row>
    <row r="1823" spans="1:19" hidden="1" x14ac:dyDescent="0.2">
      <c r="A1823" s="162" t="str">
        <f>"FY"&amp;(YEAR(Table4_1[[#This Row],[Date]])-1)&amp;"/"&amp;(YEAR(Table4_1[[#This Row],[Date]])-2000)</f>
        <v>FY2018/19</v>
      </c>
      <c r="B1823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3" s="162" t="str">
        <f>Table4_1[[#This Row],[Licensee]]&amp;" "&amp;Table4_1[[#This Row],[Licence]]</f>
        <v>Peel Renewable Energy Pty Ltd EDL7</v>
      </c>
      <c r="D1823" s="162" t="str">
        <f t="shared" si="28"/>
        <v>FY2018/19_FC5d_Peel Renewable Energy Pty Ltd EDL7</v>
      </c>
      <c r="E1823" s="164">
        <f>IF(ISNUMBER(Table4_1[[#This Row],[Value]]),Table4_1[[#This Row],[Value]],IF(ISNUMBER(Table4_1[[#This Row],[$ Value]]),Table4_1[[#This Row],[$ Value]],Table4_1[[#This Row],[% Value]]))</f>
        <v>0</v>
      </c>
      <c r="G1823" s="238">
        <v>43646</v>
      </c>
      <c r="H1823">
        <v>4</v>
      </c>
      <c r="I1823" t="s">
        <v>188</v>
      </c>
      <c r="J1823" t="s">
        <v>930</v>
      </c>
      <c r="K1823" t="s">
        <v>208</v>
      </c>
      <c r="L1823" t="s">
        <v>219</v>
      </c>
      <c r="M1823" t="s">
        <v>49</v>
      </c>
      <c r="N1823" t="s">
        <v>428</v>
      </c>
      <c r="O1823" t="s">
        <v>116</v>
      </c>
      <c r="P1823"/>
      <c r="Q1823"/>
      <c r="R1823"/>
      <c r="S1823" t="s">
        <v>931</v>
      </c>
    </row>
    <row r="1824" spans="1:19" hidden="1" x14ac:dyDescent="0.2">
      <c r="A1824" s="162" t="str">
        <f>"FY"&amp;(YEAR(Table4_1[[#This Row],[Date]])-1)&amp;"/"&amp;(YEAR(Table4_1[[#This Row],[Date]])-2000)</f>
        <v>FY2019/20</v>
      </c>
      <c r="B1824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4" s="162" t="str">
        <f>Table4_1[[#This Row],[Licensee]]&amp;" "&amp;Table4_1[[#This Row],[Licence]]</f>
        <v>Peel Renewable Energy Pty Ltd EDL7</v>
      </c>
      <c r="D1824" s="162" t="str">
        <f t="shared" si="28"/>
        <v>FY2019/20_FC5d_Peel Renewable Energy Pty Ltd EDL7</v>
      </c>
      <c r="E1824" s="164">
        <f>IF(ISNUMBER(Table4_1[[#This Row],[Value]]),Table4_1[[#This Row],[Value]],IF(ISNUMBER(Table4_1[[#This Row],[$ Value]]),Table4_1[[#This Row],[$ Value]],Table4_1[[#This Row],[% Value]]))</f>
        <v>0</v>
      </c>
      <c r="G1824" s="238">
        <v>44012</v>
      </c>
      <c r="H1824">
        <v>4</v>
      </c>
      <c r="I1824" t="s">
        <v>188</v>
      </c>
      <c r="J1824" t="s">
        <v>930</v>
      </c>
      <c r="K1824" t="s">
        <v>208</v>
      </c>
      <c r="L1824" t="s">
        <v>219</v>
      </c>
      <c r="M1824" t="s">
        <v>49</v>
      </c>
      <c r="N1824" t="s">
        <v>428</v>
      </c>
      <c r="O1824" t="s">
        <v>116</v>
      </c>
      <c r="P1824"/>
      <c r="Q1824"/>
      <c r="R1824"/>
      <c r="S1824" t="s">
        <v>931</v>
      </c>
    </row>
    <row r="1825" spans="1:19" hidden="1" x14ac:dyDescent="0.2">
      <c r="A1825" s="162" t="str">
        <f>"FY"&amp;(YEAR(Table4_1[[#This Row],[Date]])-1)&amp;"/"&amp;(YEAR(Table4_1[[#This Row],[Date]])-2000)</f>
        <v>FY2020/21</v>
      </c>
      <c r="B1825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5" s="162" t="str">
        <f>Table4_1[[#This Row],[Licensee]]&amp;" "&amp;Table4_1[[#This Row],[Licence]]</f>
        <v>Peel Renewable Energy Pty Ltd EDL7</v>
      </c>
      <c r="D1825" s="162" t="str">
        <f t="shared" si="28"/>
        <v>FY2020/21_FC5d_Peel Renewable Energy Pty Ltd EDL7</v>
      </c>
      <c r="E1825" s="164">
        <f>IF(ISNUMBER(Table4_1[[#This Row],[Value]]),Table4_1[[#This Row],[Value]],IF(ISNUMBER(Table4_1[[#This Row],[$ Value]]),Table4_1[[#This Row],[$ Value]],Table4_1[[#This Row],[% Value]]))</f>
        <v>0</v>
      </c>
      <c r="G1825" s="238">
        <v>44377</v>
      </c>
      <c r="H1825">
        <v>4</v>
      </c>
      <c r="I1825" t="s">
        <v>188</v>
      </c>
      <c r="J1825" t="s">
        <v>930</v>
      </c>
      <c r="K1825" t="s">
        <v>208</v>
      </c>
      <c r="L1825" t="s">
        <v>219</v>
      </c>
      <c r="M1825" t="s">
        <v>49</v>
      </c>
      <c r="N1825" t="s">
        <v>428</v>
      </c>
      <c r="O1825" t="s">
        <v>116</v>
      </c>
      <c r="P1825"/>
      <c r="Q1825"/>
      <c r="R1825"/>
      <c r="S1825" t="s">
        <v>931</v>
      </c>
    </row>
    <row r="1826" spans="1:19" hidden="1" x14ac:dyDescent="0.2">
      <c r="A1826" s="162" t="str">
        <f>"FY"&amp;(YEAR(Table4_1[[#This Row],[Date]])-1)&amp;"/"&amp;(YEAR(Table4_1[[#This Row],[Date]])-2000)</f>
        <v>FY2021/22</v>
      </c>
      <c r="B1826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6" s="162" t="str">
        <f>Table4_1[[#This Row],[Licensee]]&amp;" "&amp;Table4_1[[#This Row],[Licence]]</f>
        <v>Peel Renewable Energy Pty Ltd EDL7</v>
      </c>
      <c r="D1826" s="162" t="str">
        <f t="shared" si="28"/>
        <v>FY2021/22_FC5d_Peel Renewable Energy Pty Ltd EDL7</v>
      </c>
      <c r="E1826" s="164">
        <f>IF(ISNUMBER(Table4_1[[#This Row],[Value]]),Table4_1[[#This Row],[Value]],IF(ISNUMBER(Table4_1[[#This Row],[$ Value]]),Table4_1[[#This Row],[$ Value]],Table4_1[[#This Row],[% Value]]))</f>
        <v>0</v>
      </c>
      <c r="G1826" s="238">
        <v>44742</v>
      </c>
      <c r="H1826">
        <v>4</v>
      </c>
      <c r="I1826" t="s">
        <v>188</v>
      </c>
      <c r="J1826" t="s">
        <v>930</v>
      </c>
      <c r="K1826" t="s">
        <v>208</v>
      </c>
      <c r="L1826" t="s">
        <v>219</v>
      </c>
      <c r="M1826" t="s">
        <v>49</v>
      </c>
      <c r="N1826" t="s">
        <v>428</v>
      </c>
      <c r="O1826" t="s">
        <v>116</v>
      </c>
      <c r="P1826"/>
      <c r="Q1826"/>
      <c r="R1826"/>
      <c r="S1826" t="s">
        <v>931</v>
      </c>
    </row>
    <row r="1827" spans="1:19" hidden="1" x14ac:dyDescent="0.2">
      <c r="A1827" s="162" t="str">
        <f>"FY"&amp;(YEAR(Table4_1[[#This Row],[Date]])-1)&amp;"/"&amp;(YEAR(Table4_1[[#This Row],[Date]])-2000)</f>
        <v>FY2022/23</v>
      </c>
      <c r="B1827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1827" s="162" t="str">
        <f>Table4_1[[#This Row],[Licensee]]&amp;" "&amp;Table4_1[[#This Row],[Licence]]</f>
        <v>Peel Renewable Energy Pty Ltd EDL7</v>
      </c>
      <c r="D1827" s="162" t="str">
        <f t="shared" si="28"/>
        <v>FY2022/23_FC5d_Peel Renewable Energy Pty Ltd EDL7</v>
      </c>
      <c r="E1827" s="164">
        <f>IF(ISNUMBER(Table4_1[[#This Row],[Value]]),Table4_1[[#This Row],[Value]],IF(ISNUMBER(Table4_1[[#This Row],[$ Value]]),Table4_1[[#This Row],[$ Value]],Table4_1[[#This Row],[% Value]]))</f>
        <v>0</v>
      </c>
      <c r="G1827" s="238">
        <v>45107</v>
      </c>
      <c r="H1827">
        <v>4</v>
      </c>
      <c r="I1827" t="s">
        <v>188</v>
      </c>
      <c r="J1827" t="s">
        <v>930</v>
      </c>
      <c r="K1827" t="s">
        <v>208</v>
      </c>
      <c r="L1827" t="s">
        <v>219</v>
      </c>
      <c r="M1827" t="s">
        <v>49</v>
      </c>
      <c r="N1827" t="s">
        <v>428</v>
      </c>
      <c r="O1827" t="s">
        <v>116</v>
      </c>
      <c r="P1827"/>
      <c r="Q1827"/>
      <c r="R1827"/>
      <c r="S1827" t="s">
        <v>931</v>
      </c>
    </row>
    <row r="1828" spans="1:19" hidden="1" x14ac:dyDescent="0.2">
      <c r="A1828" s="162" t="str">
        <f>"FY"&amp;(YEAR(Table4_1[[#This Row],[Date]])-1)&amp;"/"&amp;(YEAR(Table4_1[[#This Row],[Date]])-2000)</f>
        <v>FY2017/18</v>
      </c>
      <c r="B1828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28" s="162" t="str">
        <f>Table4_1[[#This Row],[Licensee]]&amp;" "&amp;Table4_1[[#This Row],[Licence]]</f>
        <v>Peel Renewable Energy Pty Ltd EDL7</v>
      </c>
      <c r="D1828" s="162" t="str">
        <f t="shared" si="28"/>
        <v>FY2017/18_FC5e_Peel Renewable Energy Pty Ltd EDL7</v>
      </c>
      <c r="E1828" s="164">
        <f>IF(ISNUMBER(Table4_1[[#This Row],[Value]]),Table4_1[[#This Row],[Value]],IF(ISNUMBER(Table4_1[[#This Row],[$ Value]]),Table4_1[[#This Row],[$ Value]],Table4_1[[#This Row],[% Value]]))</f>
        <v>0</v>
      </c>
      <c r="G1828" s="238">
        <v>43281</v>
      </c>
      <c r="H1828">
        <v>4</v>
      </c>
      <c r="I1828" t="s">
        <v>188</v>
      </c>
      <c r="J1828" t="s">
        <v>930</v>
      </c>
      <c r="K1828" t="s">
        <v>208</v>
      </c>
      <c r="L1828" t="s">
        <v>219</v>
      </c>
      <c r="M1828" t="s">
        <v>50</v>
      </c>
      <c r="N1828" t="s">
        <v>449</v>
      </c>
      <c r="O1828" t="s">
        <v>116</v>
      </c>
      <c r="P1828"/>
      <c r="Q1828"/>
      <c r="R1828"/>
      <c r="S1828" t="s">
        <v>931</v>
      </c>
    </row>
    <row r="1829" spans="1:19" hidden="1" x14ac:dyDescent="0.2">
      <c r="A1829" s="162" t="str">
        <f>"FY"&amp;(YEAR(Table4_1[[#This Row],[Date]])-1)&amp;"/"&amp;(YEAR(Table4_1[[#This Row],[Date]])-2000)</f>
        <v>FY2018/19</v>
      </c>
      <c r="B1829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29" s="162" t="str">
        <f>Table4_1[[#This Row],[Licensee]]&amp;" "&amp;Table4_1[[#This Row],[Licence]]</f>
        <v>Peel Renewable Energy Pty Ltd EDL7</v>
      </c>
      <c r="D1829" s="162" t="str">
        <f t="shared" si="28"/>
        <v>FY2018/19_FC5e_Peel Renewable Energy Pty Ltd EDL7</v>
      </c>
      <c r="E1829" s="164">
        <f>IF(ISNUMBER(Table4_1[[#This Row],[Value]]),Table4_1[[#This Row],[Value]],IF(ISNUMBER(Table4_1[[#This Row],[$ Value]]),Table4_1[[#This Row],[$ Value]],Table4_1[[#This Row],[% Value]]))</f>
        <v>0</v>
      </c>
      <c r="G1829" s="238">
        <v>43646</v>
      </c>
      <c r="H1829">
        <v>4</v>
      </c>
      <c r="I1829" t="s">
        <v>188</v>
      </c>
      <c r="J1829" t="s">
        <v>930</v>
      </c>
      <c r="K1829" t="s">
        <v>208</v>
      </c>
      <c r="L1829" t="s">
        <v>219</v>
      </c>
      <c r="M1829" t="s">
        <v>50</v>
      </c>
      <c r="N1829" t="s">
        <v>449</v>
      </c>
      <c r="O1829" t="s">
        <v>116</v>
      </c>
      <c r="P1829"/>
      <c r="Q1829"/>
      <c r="R1829"/>
      <c r="S1829" t="s">
        <v>931</v>
      </c>
    </row>
    <row r="1830" spans="1:19" hidden="1" x14ac:dyDescent="0.2">
      <c r="A1830" s="162" t="str">
        <f>"FY"&amp;(YEAR(Table4_1[[#This Row],[Date]])-1)&amp;"/"&amp;(YEAR(Table4_1[[#This Row],[Date]])-2000)</f>
        <v>FY2019/20</v>
      </c>
      <c r="B1830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30" s="162" t="str">
        <f>Table4_1[[#This Row],[Licensee]]&amp;" "&amp;Table4_1[[#This Row],[Licence]]</f>
        <v>Peel Renewable Energy Pty Ltd EDL7</v>
      </c>
      <c r="D1830" s="162" t="str">
        <f t="shared" si="28"/>
        <v>FY2019/20_FC5e_Peel Renewable Energy Pty Ltd EDL7</v>
      </c>
      <c r="E1830" s="164">
        <f>IF(ISNUMBER(Table4_1[[#This Row],[Value]]),Table4_1[[#This Row],[Value]],IF(ISNUMBER(Table4_1[[#This Row],[$ Value]]),Table4_1[[#This Row],[$ Value]],Table4_1[[#This Row],[% Value]]))</f>
        <v>0</v>
      </c>
      <c r="G1830" s="238">
        <v>44012</v>
      </c>
      <c r="H1830">
        <v>4</v>
      </c>
      <c r="I1830" t="s">
        <v>188</v>
      </c>
      <c r="J1830" t="s">
        <v>930</v>
      </c>
      <c r="K1830" t="s">
        <v>208</v>
      </c>
      <c r="L1830" t="s">
        <v>219</v>
      </c>
      <c r="M1830" t="s">
        <v>50</v>
      </c>
      <c r="N1830" t="s">
        <v>449</v>
      </c>
      <c r="O1830" t="s">
        <v>116</v>
      </c>
      <c r="P1830"/>
      <c r="Q1830"/>
      <c r="R1830"/>
      <c r="S1830" t="s">
        <v>931</v>
      </c>
    </row>
    <row r="1831" spans="1:19" hidden="1" x14ac:dyDescent="0.2">
      <c r="A1831" s="162" t="str">
        <f>"FY"&amp;(YEAR(Table4_1[[#This Row],[Date]])-1)&amp;"/"&amp;(YEAR(Table4_1[[#This Row],[Date]])-2000)</f>
        <v>FY2020/21</v>
      </c>
      <c r="B1831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31" s="162" t="str">
        <f>Table4_1[[#This Row],[Licensee]]&amp;" "&amp;Table4_1[[#This Row],[Licence]]</f>
        <v>Peel Renewable Energy Pty Ltd EDL7</v>
      </c>
      <c r="D1831" s="162" t="str">
        <f t="shared" si="28"/>
        <v>FY2020/21_FC5e_Peel Renewable Energy Pty Ltd EDL7</v>
      </c>
      <c r="E1831" s="164">
        <f>IF(ISNUMBER(Table4_1[[#This Row],[Value]]),Table4_1[[#This Row],[Value]],IF(ISNUMBER(Table4_1[[#This Row],[$ Value]]),Table4_1[[#This Row],[$ Value]],Table4_1[[#This Row],[% Value]]))</f>
        <v>0</v>
      </c>
      <c r="G1831" s="238">
        <v>44377</v>
      </c>
      <c r="H1831">
        <v>4</v>
      </c>
      <c r="I1831" t="s">
        <v>188</v>
      </c>
      <c r="J1831" t="s">
        <v>930</v>
      </c>
      <c r="K1831" t="s">
        <v>208</v>
      </c>
      <c r="L1831" t="s">
        <v>219</v>
      </c>
      <c r="M1831" t="s">
        <v>50</v>
      </c>
      <c r="N1831" t="s">
        <v>449</v>
      </c>
      <c r="O1831" t="s">
        <v>116</v>
      </c>
      <c r="P1831"/>
      <c r="Q1831"/>
      <c r="R1831"/>
      <c r="S1831" t="s">
        <v>931</v>
      </c>
    </row>
    <row r="1832" spans="1:19" hidden="1" x14ac:dyDescent="0.2">
      <c r="A1832" s="162" t="str">
        <f>"FY"&amp;(YEAR(Table4_1[[#This Row],[Date]])-1)&amp;"/"&amp;(YEAR(Table4_1[[#This Row],[Date]])-2000)</f>
        <v>FY2021/22</v>
      </c>
      <c r="B1832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32" s="162" t="str">
        <f>Table4_1[[#This Row],[Licensee]]&amp;" "&amp;Table4_1[[#This Row],[Licence]]</f>
        <v>Peel Renewable Energy Pty Ltd EDL7</v>
      </c>
      <c r="D1832" s="162" t="str">
        <f t="shared" si="28"/>
        <v>FY2021/22_FC5e_Peel Renewable Energy Pty Ltd EDL7</v>
      </c>
      <c r="E1832" s="164">
        <f>IF(ISNUMBER(Table4_1[[#This Row],[Value]]),Table4_1[[#This Row],[Value]],IF(ISNUMBER(Table4_1[[#This Row],[$ Value]]),Table4_1[[#This Row],[$ Value]],Table4_1[[#This Row],[% Value]]))</f>
        <v>0</v>
      </c>
      <c r="G1832" s="238">
        <v>44742</v>
      </c>
      <c r="H1832">
        <v>4</v>
      </c>
      <c r="I1832" t="s">
        <v>188</v>
      </c>
      <c r="J1832" t="s">
        <v>930</v>
      </c>
      <c r="K1832" t="s">
        <v>208</v>
      </c>
      <c r="L1832" t="s">
        <v>219</v>
      </c>
      <c r="M1832" t="s">
        <v>50</v>
      </c>
      <c r="N1832" t="s">
        <v>449</v>
      </c>
      <c r="O1832" t="s">
        <v>116</v>
      </c>
      <c r="P1832"/>
      <c r="Q1832"/>
      <c r="R1832"/>
      <c r="S1832" t="s">
        <v>931</v>
      </c>
    </row>
    <row r="1833" spans="1:19" hidden="1" x14ac:dyDescent="0.2">
      <c r="A1833" s="162" t="str">
        <f>"FY"&amp;(YEAR(Table4_1[[#This Row],[Date]])-1)&amp;"/"&amp;(YEAR(Table4_1[[#This Row],[Date]])-2000)</f>
        <v>FY2022/23</v>
      </c>
      <c r="B1833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1833" s="162" t="str">
        <f>Table4_1[[#This Row],[Licensee]]&amp;" "&amp;Table4_1[[#This Row],[Licence]]</f>
        <v>Peel Renewable Energy Pty Ltd EDL7</v>
      </c>
      <c r="D1833" s="162" t="str">
        <f t="shared" si="28"/>
        <v>FY2022/23_FC5e_Peel Renewable Energy Pty Ltd EDL7</v>
      </c>
      <c r="E1833" s="164">
        <f>IF(ISNUMBER(Table4_1[[#This Row],[Value]]),Table4_1[[#This Row],[Value]],IF(ISNUMBER(Table4_1[[#This Row],[$ Value]]),Table4_1[[#This Row],[$ Value]],Table4_1[[#This Row],[% Value]]))</f>
        <v>0</v>
      </c>
      <c r="G1833" s="238">
        <v>45107</v>
      </c>
      <c r="H1833">
        <v>4</v>
      </c>
      <c r="I1833" t="s">
        <v>188</v>
      </c>
      <c r="J1833" t="s">
        <v>930</v>
      </c>
      <c r="K1833" t="s">
        <v>208</v>
      </c>
      <c r="L1833" t="s">
        <v>219</v>
      </c>
      <c r="M1833" t="s">
        <v>50</v>
      </c>
      <c r="N1833" t="s">
        <v>449</v>
      </c>
      <c r="O1833" t="s">
        <v>116</v>
      </c>
      <c r="P1833"/>
      <c r="Q1833"/>
      <c r="R1833"/>
      <c r="S1833" t="s">
        <v>931</v>
      </c>
    </row>
    <row r="1834" spans="1:19" hidden="1" x14ac:dyDescent="0.2">
      <c r="A1834" s="162" t="str">
        <f>"FY"&amp;(YEAR(Table4_1[[#This Row],[Date]])-1)&amp;"/"&amp;(YEAR(Table4_1[[#This Row],[Date]])-2000)</f>
        <v>FY2017/18</v>
      </c>
      <c r="B1834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4" s="162" t="str">
        <f>Table4_1[[#This Row],[Licensee]]&amp;" "&amp;Table4_1[[#This Row],[Licence]]</f>
        <v>Peel Renewable Energy Pty Ltd EDL7</v>
      </c>
      <c r="D1834" s="162" t="str">
        <f t="shared" si="28"/>
        <v>FY2017/18_FC8biii_Peel Renewable Energy Pty Ltd EDL7</v>
      </c>
      <c r="E1834" s="164">
        <f>IF(ISNUMBER(Table4_1[[#This Row],[Value]]),Table4_1[[#This Row],[Value]],IF(ISNUMBER(Table4_1[[#This Row],[$ Value]]),Table4_1[[#This Row],[$ Value]],Table4_1[[#This Row],[% Value]]))</f>
        <v>0</v>
      </c>
      <c r="G1834" s="238">
        <v>43281</v>
      </c>
      <c r="H1834">
        <v>4</v>
      </c>
      <c r="I1834" t="s">
        <v>188</v>
      </c>
      <c r="J1834" t="s">
        <v>930</v>
      </c>
      <c r="K1834" t="s">
        <v>208</v>
      </c>
      <c r="L1834" t="s">
        <v>221</v>
      </c>
      <c r="M1834" t="s">
        <v>47</v>
      </c>
      <c r="N1834" t="s">
        <v>459</v>
      </c>
      <c r="O1834" t="s">
        <v>116</v>
      </c>
      <c r="P1834"/>
      <c r="Q1834"/>
      <c r="R1834"/>
      <c r="S1834" t="s">
        <v>931</v>
      </c>
    </row>
    <row r="1835" spans="1:19" hidden="1" x14ac:dyDescent="0.2">
      <c r="A1835" s="162" t="str">
        <f>"FY"&amp;(YEAR(Table4_1[[#This Row],[Date]])-1)&amp;"/"&amp;(YEAR(Table4_1[[#This Row],[Date]])-2000)</f>
        <v>FY2018/19</v>
      </c>
      <c r="B1835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5" s="162" t="str">
        <f>Table4_1[[#This Row],[Licensee]]&amp;" "&amp;Table4_1[[#This Row],[Licence]]</f>
        <v>Peel Renewable Energy Pty Ltd EDL7</v>
      </c>
      <c r="D1835" s="162" t="str">
        <f t="shared" si="28"/>
        <v>FY2018/19_FC8biii_Peel Renewable Energy Pty Ltd EDL7</v>
      </c>
      <c r="E1835" s="164">
        <f>IF(ISNUMBER(Table4_1[[#This Row],[Value]]),Table4_1[[#This Row],[Value]],IF(ISNUMBER(Table4_1[[#This Row],[$ Value]]),Table4_1[[#This Row],[$ Value]],Table4_1[[#This Row],[% Value]]))</f>
        <v>0</v>
      </c>
      <c r="G1835" s="238">
        <v>43646</v>
      </c>
      <c r="H1835">
        <v>4</v>
      </c>
      <c r="I1835" t="s">
        <v>188</v>
      </c>
      <c r="J1835" t="s">
        <v>930</v>
      </c>
      <c r="K1835" t="s">
        <v>208</v>
      </c>
      <c r="L1835" t="s">
        <v>221</v>
      </c>
      <c r="M1835" t="s">
        <v>47</v>
      </c>
      <c r="N1835" t="s">
        <v>459</v>
      </c>
      <c r="O1835" t="s">
        <v>116</v>
      </c>
      <c r="P1835"/>
      <c r="Q1835"/>
      <c r="R1835"/>
      <c r="S1835" t="s">
        <v>931</v>
      </c>
    </row>
    <row r="1836" spans="1:19" hidden="1" x14ac:dyDescent="0.2">
      <c r="A1836" s="162" t="str">
        <f>"FY"&amp;(YEAR(Table4_1[[#This Row],[Date]])-1)&amp;"/"&amp;(YEAR(Table4_1[[#This Row],[Date]])-2000)</f>
        <v>FY2019/20</v>
      </c>
      <c r="B1836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6" s="162" t="str">
        <f>Table4_1[[#This Row],[Licensee]]&amp;" "&amp;Table4_1[[#This Row],[Licence]]</f>
        <v>Peel Renewable Energy Pty Ltd EDL7</v>
      </c>
      <c r="D1836" s="162" t="str">
        <f t="shared" si="28"/>
        <v>FY2019/20_FC8biii_Peel Renewable Energy Pty Ltd EDL7</v>
      </c>
      <c r="E1836" s="164">
        <f>IF(ISNUMBER(Table4_1[[#This Row],[Value]]),Table4_1[[#This Row],[Value]],IF(ISNUMBER(Table4_1[[#This Row],[$ Value]]),Table4_1[[#This Row],[$ Value]],Table4_1[[#This Row],[% Value]]))</f>
        <v>0</v>
      </c>
      <c r="G1836" s="238">
        <v>44012</v>
      </c>
      <c r="H1836">
        <v>4</v>
      </c>
      <c r="I1836" t="s">
        <v>188</v>
      </c>
      <c r="J1836" t="s">
        <v>930</v>
      </c>
      <c r="K1836" t="s">
        <v>208</v>
      </c>
      <c r="L1836" t="s">
        <v>221</v>
      </c>
      <c r="M1836" t="s">
        <v>47</v>
      </c>
      <c r="N1836" t="s">
        <v>459</v>
      </c>
      <c r="O1836" t="s">
        <v>116</v>
      </c>
      <c r="P1836"/>
      <c r="Q1836"/>
      <c r="R1836"/>
      <c r="S1836" t="s">
        <v>931</v>
      </c>
    </row>
    <row r="1837" spans="1:19" hidden="1" x14ac:dyDescent="0.2">
      <c r="A1837" s="162" t="str">
        <f>"FY"&amp;(YEAR(Table4_1[[#This Row],[Date]])-1)&amp;"/"&amp;(YEAR(Table4_1[[#This Row],[Date]])-2000)</f>
        <v>FY2020/21</v>
      </c>
      <c r="B1837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7" s="162" t="str">
        <f>Table4_1[[#This Row],[Licensee]]&amp;" "&amp;Table4_1[[#This Row],[Licence]]</f>
        <v>Peel Renewable Energy Pty Ltd EDL7</v>
      </c>
      <c r="D1837" s="162" t="str">
        <f t="shared" si="28"/>
        <v>FY2020/21_FC8biii_Peel Renewable Energy Pty Ltd EDL7</v>
      </c>
      <c r="E1837" s="164">
        <f>IF(ISNUMBER(Table4_1[[#This Row],[Value]]),Table4_1[[#This Row],[Value]],IF(ISNUMBER(Table4_1[[#This Row],[$ Value]]),Table4_1[[#This Row],[$ Value]],Table4_1[[#This Row],[% Value]]))</f>
        <v>0</v>
      </c>
      <c r="G1837" s="238">
        <v>44377</v>
      </c>
      <c r="H1837">
        <v>4</v>
      </c>
      <c r="I1837" t="s">
        <v>188</v>
      </c>
      <c r="J1837" t="s">
        <v>930</v>
      </c>
      <c r="K1837" t="s">
        <v>208</v>
      </c>
      <c r="L1837" t="s">
        <v>221</v>
      </c>
      <c r="M1837" t="s">
        <v>47</v>
      </c>
      <c r="N1837" t="s">
        <v>459</v>
      </c>
      <c r="O1837" t="s">
        <v>116</v>
      </c>
      <c r="P1837"/>
      <c r="Q1837"/>
      <c r="R1837"/>
      <c r="S1837" t="s">
        <v>931</v>
      </c>
    </row>
    <row r="1838" spans="1:19" hidden="1" x14ac:dyDescent="0.2">
      <c r="A1838" s="162" t="str">
        <f>"FY"&amp;(YEAR(Table4_1[[#This Row],[Date]])-1)&amp;"/"&amp;(YEAR(Table4_1[[#This Row],[Date]])-2000)</f>
        <v>FY2021/22</v>
      </c>
      <c r="B1838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8" s="162" t="str">
        <f>Table4_1[[#This Row],[Licensee]]&amp;" "&amp;Table4_1[[#This Row],[Licence]]</f>
        <v>Peel Renewable Energy Pty Ltd EDL7</v>
      </c>
      <c r="D1838" s="162" t="str">
        <f t="shared" si="28"/>
        <v>FY2021/22_FC8biii_Peel Renewable Energy Pty Ltd EDL7</v>
      </c>
      <c r="E1838" s="164">
        <f>IF(ISNUMBER(Table4_1[[#This Row],[Value]]),Table4_1[[#This Row],[Value]],IF(ISNUMBER(Table4_1[[#This Row],[$ Value]]),Table4_1[[#This Row],[$ Value]],Table4_1[[#This Row],[% Value]]))</f>
        <v>0</v>
      </c>
      <c r="G1838" s="238">
        <v>44742</v>
      </c>
      <c r="H1838">
        <v>4</v>
      </c>
      <c r="I1838" t="s">
        <v>188</v>
      </c>
      <c r="J1838" t="s">
        <v>930</v>
      </c>
      <c r="K1838" t="s">
        <v>208</v>
      </c>
      <c r="L1838" t="s">
        <v>221</v>
      </c>
      <c r="M1838" t="s">
        <v>47</v>
      </c>
      <c r="N1838" t="s">
        <v>459</v>
      </c>
      <c r="O1838" t="s">
        <v>116</v>
      </c>
      <c r="P1838"/>
      <c r="Q1838"/>
      <c r="R1838"/>
      <c r="S1838" t="s">
        <v>931</v>
      </c>
    </row>
    <row r="1839" spans="1:19" hidden="1" x14ac:dyDescent="0.2">
      <c r="A1839" s="162" t="str">
        <f>"FY"&amp;(YEAR(Table4_1[[#This Row],[Date]])-1)&amp;"/"&amp;(YEAR(Table4_1[[#This Row],[Date]])-2000)</f>
        <v>FY2022/23</v>
      </c>
      <c r="B1839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1839" s="162" t="str">
        <f>Table4_1[[#This Row],[Licensee]]&amp;" "&amp;Table4_1[[#This Row],[Licence]]</f>
        <v>Peel Renewable Energy Pty Ltd EDL7</v>
      </c>
      <c r="D1839" s="162" t="str">
        <f t="shared" si="28"/>
        <v>FY2022/23_FC8biii_Peel Renewable Energy Pty Ltd EDL7</v>
      </c>
      <c r="E1839" s="164">
        <f>IF(ISNUMBER(Table4_1[[#This Row],[Value]]),Table4_1[[#This Row],[Value]],IF(ISNUMBER(Table4_1[[#This Row],[$ Value]]),Table4_1[[#This Row],[$ Value]],Table4_1[[#This Row],[% Value]]))</f>
        <v>0</v>
      </c>
      <c r="G1839" s="238">
        <v>45107</v>
      </c>
      <c r="H1839">
        <v>4</v>
      </c>
      <c r="I1839" t="s">
        <v>188</v>
      </c>
      <c r="J1839" t="s">
        <v>930</v>
      </c>
      <c r="K1839" t="s">
        <v>208</v>
      </c>
      <c r="L1839" t="s">
        <v>221</v>
      </c>
      <c r="M1839" t="s">
        <v>47</v>
      </c>
      <c r="N1839" t="s">
        <v>459</v>
      </c>
      <c r="O1839" t="s">
        <v>116</v>
      </c>
      <c r="P1839"/>
      <c r="Q1839"/>
      <c r="R1839"/>
      <c r="S1839" t="s">
        <v>931</v>
      </c>
    </row>
    <row r="1840" spans="1:19" hidden="1" x14ac:dyDescent="0.2">
      <c r="A1840" s="162" t="str">
        <f>"FY"&amp;(YEAR(Table4_1[[#This Row],[Date]])-1)&amp;"/"&amp;(YEAR(Table4_1[[#This Row],[Date]])-2000)</f>
        <v>FY2017/18</v>
      </c>
      <c r="B1840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0" s="162" t="str">
        <f>Table4_1[[#This Row],[Licensee]]&amp;" "&amp;Table4_1[[#This Row],[Licence]]</f>
        <v>Peel Renewable Energy Pty Ltd EDL7</v>
      </c>
      <c r="D1840" s="162" t="str">
        <f t="shared" si="28"/>
        <v>FY2017/18_FC8ciii_Peel Renewable Energy Pty Ltd EDL7</v>
      </c>
      <c r="E1840" s="164">
        <f>IF(ISNUMBER(Table4_1[[#This Row],[Value]]),Table4_1[[#This Row],[Value]],IF(ISNUMBER(Table4_1[[#This Row],[$ Value]]),Table4_1[[#This Row],[$ Value]],Table4_1[[#This Row],[% Value]]))</f>
        <v>0</v>
      </c>
      <c r="G1840" s="238">
        <v>43281</v>
      </c>
      <c r="H1840">
        <v>4</v>
      </c>
      <c r="I1840" t="s">
        <v>188</v>
      </c>
      <c r="J1840" t="s">
        <v>930</v>
      </c>
      <c r="K1840" t="s">
        <v>208</v>
      </c>
      <c r="L1840" t="s">
        <v>221</v>
      </c>
      <c r="M1840" t="s">
        <v>48</v>
      </c>
      <c r="N1840" t="s">
        <v>294</v>
      </c>
      <c r="O1840" t="s">
        <v>116</v>
      </c>
      <c r="P1840"/>
      <c r="Q1840"/>
      <c r="R1840"/>
      <c r="S1840" t="s">
        <v>931</v>
      </c>
    </row>
    <row r="1841" spans="1:19" hidden="1" x14ac:dyDescent="0.2">
      <c r="A1841" s="162" t="str">
        <f>"FY"&amp;(YEAR(Table4_1[[#This Row],[Date]])-1)&amp;"/"&amp;(YEAR(Table4_1[[#This Row],[Date]])-2000)</f>
        <v>FY2018/19</v>
      </c>
      <c r="B1841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1" s="162" t="str">
        <f>Table4_1[[#This Row],[Licensee]]&amp;" "&amp;Table4_1[[#This Row],[Licence]]</f>
        <v>Peel Renewable Energy Pty Ltd EDL7</v>
      </c>
      <c r="D1841" s="162" t="str">
        <f t="shared" si="28"/>
        <v>FY2018/19_FC8ciii_Peel Renewable Energy Pty Ltd EDL7</v>
      </c>
      <c r="E1841" s="164">
        <f>IF(ISNUMBER(Table4_1[[#This Row],[Value]]),Table4_1[[#This Row],[Value]],IF(ISNUMBER(Table4_1[[#This Row],[$ Value]]),Table4_1[[#This Row],[$ Value]],Table4_1[[#This Row],[% Value]]))</f>
        <v>0</v>
      </c>
      <c r="G1841" s="238">
        <v>43646</v>
      </c>
      <c r="H1841">
        <v>4</v>
      </c>
      <c r="I1841" t="s">
        <v>188</v>
      </c>
      <c r="J1841" t="s">
        <v>930</v>
      </c>
      <c r="K1841" t="s">
        <v>208</v>
      </c>
      <c r="L1841" t="s">
        <v>221</v>
      </c>
      <c r="M1841" t="s">
        <v>48</v>
      </c>
      <c r="N1841" t="s">
        <v>294</v>
      </c>
      <c r="O1841" t="s">
        <v>116</v>
      </c>
      <c r="P1841"/>
      <c r="Q1841"/>
      <c r="R1841"/>
      <c r="S1841" t="s">
        <v>931</v>
      </c>
    </row>
    <row r="1842" spans="1:19" hidden="1" x14ac:dyDescent="0.2">
      <c r="A1842" s="162" t="str">
        <f>"FY"&amp;(YEAR(Table4_1[[#This Row],[Date]])-1)&amp;"/"&amp;(YEAR(Table4_1[[#This Row],[Date]])-2000)</f>
        <v>FY2019/20</v>
      </c>
      <c r="B1842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2" s="162" t="str">
        <f>Table4_1[[#This Row],[Licensee]]&amp;" "&amp;Table4_1[[#This Row],[Licence]]</f>
        <v>Peel Renewable Energy Pty Ltd EDL7</v>
      </c>
      <c r="D1842" s="162" t="str">
        <f t="shared" si="28"/>
        <v>FY2019/20_FC8ciii_Peel Renewable Energy Pty Ltd EDL7</v>
      </c>
      <c r="E1842" s="164">
        <f>IF(ISNUMBER(Table4_1[[#This Row],[Value]]),Table4_1[[#This Row],[Value]],IF(ISNUMBER(Table4_1[[#This Row],[$ Value]]),Table4_1[[#This Row],[$ Value]],Table4_1[[#This Row],[% Value]]))</f>
        <v>0</v>
      </c>
      <c r="G1842" s="238">
        <v>44012</v>
      </c>
      <c r="H1842">
        <v>4</v>
      </c>
      <c r="I1842" t="s">
        <v>188</v>
      </c>
      <c r="J1842" t="s">
        <v>930</v>
      </c>
      <c r="K1842" t="s">
        <v>208</v>
      </c>
      <c r="L1842" t="s">
        <v>221</v>
      </c>
      <c r="M1842" t="s">
        <v>48</v>
      </c>
      <c r="N1842" t="s">
        <v>294</v>
      </c>
      <c r="O1842" t="s">
        <v>116</v>
      </c>
      <c r="P1842"/>
      <c r="Q1842"/>
      <c r="R1842"/>
      <c r="S1842" t="s">
        <v>931</v>
      </c>
    </row>
    <row r="1843" spans="1:19" hidden="1" x14ac:dyDescent="0.2">
      <c r="A1843" s="162" t="str">
        <f>"FY"&amp;(YEAR(Table4_1[[#This Row],[Date]])-1)&amp;"/"&amp;(YEAR(Table4_1[[#This Row],[Date]])-2000)</f>
        <v>FY2020/21</v>
      </c>
      <c r="B1843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3" s="162" t="str">
        <f>Table4_1[[#This Row],[Licensee]]&amp;" "&amp;Table4_1[[#This Row],[Licence]]</f>
        <v>Peel Renewable Energy Pty Ltd EDL7</v>
      </c>
      <c r="D1843" s="162" t="str">
        <f t="shared" si="28"/>
        <v>FY2020/21_FC8ciii_Peel Renewable Energy Pty Ltd EDL7</v>
      </c>
      <c r="E1843" s="164">
        <f>IF(ISNUMBER(Table4_1[[#This Row],[Value]]),Table4_1[[#This Row],[Value]],IF(ISNUMBER(Table4_1[[#This Row],[$ Value]]),Table4_1[[#This Row],[$ Value]],Table4_1[[#This Row],[% Value]]))</f>
        <v>0</v>
      </c>
      <c r="G1843" s="238">
        <v>44377</v>
      </c>
      <c r="H1843">
        <v>4</v>
      </c>
      <c r="I1843" t="s">
        <v>188</v>
      </c>
      <c r="J1843" t="s">
        <v>930</v>
      </c>
      <c r="K1843" t="s">
        <v>208</v>
      </c>
      <c r="L1843" t="s">
        <v>221</v>
      </c>
      <c r="M1843" t="s">
        <v>48</v>
      </c>
      <c r="N1843" t="s">
        <v>294</v>
      </c>
      <c r="O1843" t="s">
        <v>116</v>
      </c>
      <c r="P1843">
        <v>0</v>
      </c>
      <c r="Q1843"/>
      <c r="R1843"/>
      <c r="S1843" t="s">
        <v>931</v>
      </c>
    </row>
    <row r="1844" spans="1:19" hidden="1" x14ac:dyDescent="0.2">
      <c r="A1844" s="162" t="str">
        <f>"FY"&amp;(YEAR(Table4_1[[#This Row],[Date]])-1)&amp;"/"&amp;(YEAR(Table4_1[[#This Row],[Date]])-2000)</f>
        <v>FY2021/22</v>
      </c>
      <c r="B1844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4" s="162" t="str">
        <f>Table4_1[[#This Row],[Licensee]]&amp;" "&amp;Table4_1[[#This Row],[Licence]]</f>
        <v>Peel Renewable Energy Pty Ltd EDL7</v>
      </c>
      <c r="D1844" s="162" t="str">
        <f t="shared" si="28"/>
        <v>FY2021/22_FC8ciii_Peel Renewable Energy Pty Ltd EDL7</v>
      </c>
      <c r="E1844" s="164">
        <f>IF(ISNUMBER(Table4_1[[#This Row],[Value]]),Table4_1[[#This Row],[Value]],IF(ISNUMBER(Table4_1[[#This Row],[$ Value]]),Table4_1[[#This Row],[$ Value]],Table4_1[[#This Row],[% Value]]))</f>
        <v>3</v>
      </c>
      <c r="G1844" s="238">
        <v>44742</v>
      </c>
      <c r="H1844">
        <v>4</v>
      </c>
      <c r="I1844" t="s">
        <v>188</v>
      </c>
      <c r="J1844" t="s">
        <v>930</v>
      </c>
      <c r="K1844" t="s">
        <v>208</v>
      </c>
      <c r="L1844" t="s">
        <v>221</v>
      </c>
      <c r="M1844" t="s">
        <v>48</v>
      </c>
      <c r="N1844" t="s">
        <v>294</v>
      </c>
      <c r="O1844" t="s">
        <v>116</v>
      </c>
      <c r="P1844">
        <v>3</v>
      </c>
      <c r="Q1844"/>
      <c r="R1844"/>
      <c r="S1844" t="s">
        <v>931</v>
      </c>
    </row>
    <row r="1845" spans="1:19" hidden="1" x14ac:dyDescent="0.2">
      <c r="A1845" s="162" t="str">
        <f>"FY"&amp;(YEAR(Table4_1[[#This Row],[Date]])-1)&amp;"/"&amp;(YEAR(Table4_1[[#This Row],[Date]])-2000)</f>
        <v>FY2022/23</v>
      </c>
      <c r="B1845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1845" s="162" t="str">
        <f>Table4_1[[#This Row],[Licensee]]&amp;" "&amp;Table4_1[[#This Row],[Licence]]</f>
        <v>Peel Renewable Energy Pty Ltd EDL7</v>
      </c>
      <c r="D1845" s="162" t="str">
        <f t="shared" si="28"/>
        <v>FY2022/23_FC8ciii_Peel Renewable Energy Pty Ltd EDL7</v>
      </c>
      <c r="E1845" s="164">
        <f>IF(ISNUMBER(Table4_1[[#This Row],[Value]]),Table4_1[[#This Row],[Value]],IF(ISNUMBER(Table4_1[[#This Row],[$ Value]]),Table4_1[[#This Row],[$ Value]],Table4_1[[#This Row],[% Value]]))</f>
        <v>0</v>
      </c>
      <c r="G1845" s="238">
        <v>45107</v>
      </c>
      <c r="H1845">
        <v>4</v>
      </c>
      <c r="I1845" t="s">
        <v>188</v>
      </c>
      <c r="J1845" t="s">
        <v>930</v>
      </c>
      <c r="K1845" t="s">
        <v>208</v>
      </c>
      <c r="L1845" t="s">
        <v>221</v>
      </c>
      <c r="M1845" t="s">
        <v>48</v>
      </c>
      <c r="N1845" t="s">
        <v>294</v>
      </c>
      <c r="O1845" t="s">
        <v>116</v>
      </c>
      <c r="P1845">
        <v>0</v>
      </c>
      <c r="Q1845"/>
      <c r="R1845"/>
      <c r="S1845" t="s">
        <v>931</v>
      </c>
    </row>
    <row r="1846" spans="1:19" hidden="1" x14ac:dyDescent="0.2">
      <c r="A1846" s="162" t="str">
        <f>"FY"&amp;(YEAR(Table4_1[[#This Row],[Date]])-1)&amp;"/"&amp;(YEAR(Table4_1[[#This Row],[Date]])-2000)</f>
        <v>FY2017/18</v>
      </c>
      <c r="B1846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46" s="162" t="str">
        <f>Table4_1[[#This Row],[Licensee]]&amp;" "&amp;Table4_1[[#This Row],[Licence]]</f>
        <v>Peel Renewable Energy Pty Ltd EDL7</v>
      </c>
      <c r="D1846" s="162" t="str">
        <f t="shared" si="28"/>
        <v>FY2017/18_FC8diii_Peel Renewable Energy Pty Ltd EDL7</v>
      </c>
      <c r="E1846" s="164">
        <f>IF(ISNUMBER(Table4_1[[#This Row],[Value]]),Table4_1[[#This Row],[Value]],IF(ISNUMBER(Table4_1[[#This Row],[$ Value]]),Table4_1[[#This Row],[$ Value]],Table4_1[[#This Row],[% Value]]))</f>
        <v>0</v>
      </c>
      <c r="G1846" s="238">
        <v>43281</v>
      </c>
      <c r="H1846">
        <v>4</v>
      </c>
      <c r="I1846" t="s">
        <v>188</v>
      </c>
      <c r="J1846" t="s">
        <v>930</v>
      </c>
      <c r="K1846" t="s">
        <v>208</v>
      </c>
      <c r="L1846" t="s">
        <v>221</v>
      </c>
      <c r="M1846" t="s">
        <v>49</v>
      </c>
      <c r="N1846" t="s">
        <v>429</v>
      </c>
      <c r="O1846" t="s">
        <v>116</v>
      </c>
      <c r="P1846"/>
      <c r="Q1846"/>
      <c r="R1846"/>
      <c r="S1846" t="s">
        <v>931</v>
      </c>
    </row>
    <row r="1847" spans="1:19" hidden="1" x14ac:dyDescent="0.2">
      <c r="A1847" s="162" t="str">
        <f>"FY"&amp;(YEAR(Table4_1[[#This Row],[Date]])-1)&amp;"/"&amp;(YEAR(Table4_1[[#This Row],[Date]])-2000)</f>
        <v>FY2018/19</v>
      </c>
      <c r="B1847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47" s="162" t="str">
        <f>Table4_1[[#This Row],[Licensee]]&amp;" "&amp;Table4_1[[#This Row],[Licence]]</f>
        <v>Peel Renewable Energy Pty Ltd EDL7</v>
      </c>
      <c r="D1847" s="162" t="str">
        <f t="shared" si="28"/>
        <v>FY2018/19_FC8diii_Peel Renewable Energy Pty Ltd EDL7</v>
      </c>
      <c r="E1847" s="164">
        <f>IF(ISNUMBER(Table4_1[[#This Row],[Value]]),Table4_1[[#This Row],[Value]],IF(ISNUMBER(Table4_1[[#This Row],[$ Value]]),Table4_1[[#This Row],[$ Value]],Table4_1[[#This Row],[% Value]]))</f>
        <v>0</v>
      </c>
      <c r="G1847" s="238">
        <v>43646</v>
      </c>
      <c r="H1847">
        <v>4</v>
      </c>
      <c r="I1847" t="s">
        <v>188</v>
      </c>
      <c r="J1847" t="s">
        <v>930</v>
      </c>
      <c r="K1847" t="s">
        <v>208</v>
      </c>
      <c r="L1847" t="s">
        <v>221</v>
      </c>
      <c r="M1847" t="s">
        <v>49</v>
      </c>
      <c r="N1847" t="s">
        <v>429</v>
      </c>
      <c r="O1847" t="s">
        <v>116</v>
      </c>
      <c r="P1847"/>
      <c r="Q1847"/>
      <c r="R1847"/>
      <c r="S1847" t="s">
        <v>931</v>
      </c>
    </row>
    <row r="1848" spans="1:19" hidden="1" x14ac:dyDescent="0.2">
      <c r="A1848" s="162" t="str">
        <f>"FY"&amp;(YEAR(Table4_1[[#This Row],[Date]])-1)&amp;"/"&amp;(YEAR(Table4_1[[#This Row],[Date]])-2000)</f>
        <v>FY2019/20</v>
      </c>
      <c r="B1848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48" s="162" t="str">
        <f>Table4_1[[#This Row],[Licensee]]&amp;" "&amp;Table4_1[[#This Row],[Licence]]</f>
        <v>Peel Renewable Energy Pty Ltd EDL7</v>
      </c>
      <c r="D1848" s="162" t="str">
        <f t="shared" si="28"/>
        <v>FY2019/20_FC8diii_Peel Renewable Energy Pty Ltd EDL7</v>
      </c>
      <c r="E1848" s="164">
        <f>IF(ISNUMBER(Table4_1[[#This Row],[Value]]),Table4_1[[#This Row],[Value]],IF(ISNUMBER(Table4_1[[#This Row],[$ Value]]),Table4_1[[#This Row],[$ Value]],Table4_1[[#This Row],[% Value]]))</f>
        <v>0</v>
      </c>
      <c r="G1848" s="238">
        <v>44012</v>
      </c>
      <c r="H1848">
        <v>4</v>
      </c>
      <c r="I1848" t="s">
        <v>188</v>
      </c>
      <c r="J1848" t="s">
        <v>930</v>
      </c>
      <c r="K1848" t="s">
        <v>208</v>
      </c>
      <c r="L1848" t="s">
        <v>221</v>
      </c>
      <c r="M1848" t="s">
        <v>49</v>
      </c>
      <c r="N1848" t="s">
        <v>429</v>
      </c>
      <c r="O1848" t="s">
        <v>116</v>
      </c>
      <c r="P1848"/>
      <c r="Q1848"/>
      <c r="R1848"/>
      <c r="S1848" t="s">
        <v>931</v>
      </c>
    </row>
    <row r="1849" spans="1:19" hidden="1" x14ac:dyDescent="0.2">
      <c r="A1849" s="162" t="str">
        <f>"FY"&amp;(YEAR(Table4_1[[#This Row],[Date]])-1)&amp;"/"&amp;(YEAR(Table4_1[[#This Row],[Date]])-2000)</f>
        <v>FY2020/21</v>
      </c>
      <c r="B1849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49" s="162" t="str">
        <f>Table4_1[[#This Row],[Licensee]]&amp;" "&amp;Table4_1[[#This Row],[Licence]]</f>
        <v>Peel Renewable Energy Pty Ltd EDL7</v>
      </c>
      <c r="D1849" s="162" t="str">
        <f t="shared" si="28"/>
        <v>FY2020/21_FC8diii_Peel Renewable Energy Pty Ltd EDL7</v>
      </c>
      <c r="E1849" s="164">
        <f>IF(ISNUMBER(Table4_1[[#This Row],[Value]]),Table4_1[[#This Row],[Value]],IF(ISNUMBER(Table4_1[[#This Row],[$ Value]]),Table4_1[[#This Row],[$ Value]],Table4_1[[#This Row],[% Value]]))</f>
        <v>0</v>
      </c>
      <c r="G1849" s="238">
        <v>44377</v>
      </c>
      <c r="H1849">
        <v>4</v>
      </c>
      <c r="I1849" t="s">
        <v>188</v>
      </c>
      <c r="J1849" t="s">
        <v>930</v>
      </c>
      <c r="K1849" t="s">
        <v>208</v>
      </c>
      <c r="L1849" t="s">
        <v>221</v>
      </c>
      <c r="M1849" t="s">
        <v>49</v>
      </c>
      <c r="N1849" t="s">
        <v>429</v>
      </c>
      <c r="O1849" t="s">
        <v>116</v>
      </c>
      <c r="P1849"/>
      <c r="Q1849"/>
      <c r="R1849"/>
      <c r="S1849" t="s">
        <v>931</v>
      </c>
    </row>
    <row r="1850" spans="1:19" hidden="1" x14ac:dyDescent="0.2">
      <c r="A1850" s="162" t="str">
        <f>"FY"&amp;(YEAR(Table4_1[[#This Row],[Date]])-1)&amp;"/"&amp;(YEAR(Table4_1[[#This Row],[Date]])-2000)</f>
        <v>FY2021/22</v>
      </c>
      <c r="B1850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50" s="162" t="str">
        <f>Table4_1[[#This Row],[Licensee]]&amp;" "&amp;Table4_1[[#This Row],[Licence]]</f>
        <v>Peel Renewable Energy Pty Ltd EDL7</v>
      </c>
      <c r="D1850" s="162" t="str">
        <f t="shared" si="28"/>
        <v>FY2021/22_FC8diii_Peel Renewable Energy Pty Ltd EDL7</v>
      </c>
      <c r="E1850" s="164">
        <f>IF(ISNUMBER(Table4_1[[#This Row],[Value]]),Table4_1[[#This Row],[Value]],IF(ISNUMBER(Table4_1[[#This Row],[$ Value]]),Table4_1[[#This Row],[$ Value]],Table4_1[[#This Row],[% Value]]))</f>
        <v>0</v>
      </c>
      <c r="G1850" s="238">
        <v>44742</v>
      </c>
      <c r="H1850">
        <v>4</v>
      </c>
      <c r="I1850" t="s">
        <v>188</v>
      </c>
      <c r="J1850" t="s">
        <v>930</v>
      </c>
      <c r="K1850" t="s">
        <v>208</v>
      </c>
      <c r="L1850" t="s">
        <v>221</v>
      </c>
      <c r="M1850" t="s">
        <v>49</v>
      </c>
      <c r="N1850" t="s">
        <v>429</v>
      </c>
      <c r="O1850" t="s">
        <v>116</v>
      </c>
      <c r="P1850"/>
      <c r="Q1850"/>
      <c r="R1850"/>
      <c r="S1850" t="s">
        <v>931</v>
      </c>
    </row>
    <row r="1851" spans="1:19" hidden="1" x14ac:dyDescent="0.2">
      <c r="A1851" s="162" t="str">
        <f>"FY"&amp;(YEAR(Table4_1[[#This Row],[Date]])-1)&amp;"/"&amp;(YEAR(Table4_1[[#This Row],[Date]])-2000)</f>
        <v>FY2022/23</v>
      </c>
      <c r="B1851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1851" s="162" t="str">
        <f>Table4_1[[#This Row],[Licensee]]&amp;" "&amp;Table4_1[[#This Row],[Licence]]</f>
        <v>Peel Renewable Energy Pty Ltd EDL7</v>
      </c>
      <c r="D1851" s="162" t="str">
        <f t="shared" si="28"/>
        <v>FY2022/23_FC8diii_Peel Renewable Energy Pty Ltd EDL7</v>
      </c>
      <c r="E1851" s="164">
        <f>IF(ISNUMBER(Table4_1[[#This Row],[Value]]),Table4_1[[#This Row],[Value]],IF(ISNUMBER(Table4_1[[#This Row],[$ Value]]),Table4_1[[#This Row],[$ Value]],Table4_1[[#This Row],[% Value]]))</f>
        <v>0</v>
      </c>
      <c r="G1851" s="238">
        <v>45107</v>
      </c>
      <c r="H1851">
        <v>4</v>
      </c>
      <c r="I1851" t="s">
        <v>188</v>
      </c>
      <c r="J1851" t="s">
        <v>930</v>
      </c>
      <c r="K1851" t="s">
        <v>208</v>
      </c>
      <c r="L1851" t="s">
        <v>221</v>
      </c>
      <c r="M1851" t="s">
        <v>49</v>
      </c>
      <c r="N1851" t="s">
        <v>429</v>
      </c>
      <c r="O1851" t="s">
        <v>116</v>
      </c>
      <c r="P1851"/>
      <c r="Q1851"/>
      <c r="R1851"/>
      <c r="S1851" t="s">
        <v>931</v>
      </c>
    </row>
    <row r="1852" spans="1:19" hidden="1" x14ac:dyDescent="0.2">
      <c r="A1852" s="162" t="str">
        <f>"FY"&amp;(YEAR(Table4_1[[#This Row],[Date]])-1)&amp;"/"&amp;(YEAR(Table4_1[[#This Row],[Date]])-2000)</f>
        <v>FY2017/18</v>
      </c>
      <c r="B1852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2" s="162" t="str">
        <f>Table4_1[[#This Row],[Licensee]]&amp;" "&amp;Table4_1[[#This Row],[Licence]]</f>
        <v>Peel Renewable Energy Pty Ltd EDL7</v>
      </c>
      <c r="D1852" s="162" t="str">
        <f t="shared" si="28"/>
        <v>FY2017/18_FC8eiii_Peel Renewable Energy Pty Ltd EDL7</v>
      </c>
      <c r="E1852" s="164">
        <f>IF(ISNUMBER(Table4_1[[#This Row],[Value]]),Table4_1[[#This Row],[Value]],IF(ISNUMBER(Table4_1[[#This Row],[$ Value]]),Table4_1[[#This Row],[$ Value]],Table4_1[[#This Row],[% Value]]))</f>
        <v>0</v>
      </c>
      <c r="G1852" s="238">
        <v>43281</v>
      </c>
      <c r="H1852">
        <v>4</v>
      </c>
      <c r="I1852" t="s">
        <v>188</v>
      </c>
      <c r="J1852" t="s">
        <v>930</v>
      </c>
      <c r="K1852" t="s">
        <v>208</v>
      </c>
      <c r="L1852" t="s">
        <v>221</v>
      </c>
      <c r="M1852" t="s">
        <v>50</v>
      </c>
      <c r="N1852" t="s">
        <v>460</v>
      </c>
      <c r="O1852" t="s">
        <v>116</v>
      </c>
      <c r="P1852"/>
      <c r="Q1852"/>
      <c r="R1852"/>
      <c r="S1852" t="s">
        <v>931</v>
      </c>
    </row>
    <row r="1853" spans="1:19" hidden="1" x14ac:dyDescent="0.2">
      <c r="A1853" s="162" t="str">
        <f>"FY"&amp;(YEAR(Table4_1[[#This Row],[Date]])-1)&amp;"/"&amp;(YEAR(Table4_1[[#This Row],[Date]])-2000)</f>
        <v>FY2018/19</v>
      </c>
      <c r="B1853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3" s="162" t="str">
        <f>Table4_1[[#This Row],[Licensee]]&amp;" "&amp;Table4_1[[#This Row],[Licence]]</f>
        <v>Peel Renewable Energy Pty Ltd EDL7</v>
      </c>
      <c r="D1853" s="162" t="str">
        <f t="shared" si="28"/>
        <v>FY2018/19_FC8eiii_Peel Renewable Energy Pty Ltd EDL7</v>
      </c>
      <c r="E1853" s="164">
        <f>IF(ISNUMBER(Table4_1[[#This Row],[Value]]),Table4_1[[#This Row],[Value]],IF(ISNUMBER(Table4_1[[#This Row],[$ Value]]),Table4_1[[#This Row],[$ Value]],Table4_1[[#This Row],[% Value]]))</f>
        <v>0</v>
      </c>
      <c r="G1853" s="238">
        <v>43646</v>
      </c>
      <c r="H1853">
        <v>4</v>
      </c>
      <c r="I1853" t="s">
        <v>188</v>
      </c>
      <c r="J1853" t="s">
        <v>930</v>
      </c>
      <c r="K1853" t="s">
        <v>208</v>
      </c>
      <c r="L1853" t="s">
        <v>221</v>
      </c>
      <c r="M1853" t="s">
        <v>50</v>
      </c>
      <c r="N1853" t="s">
        <v>460</v>
      </c>
      <c r="O1853" t="s">
        <v>116</v>
      </c>
      <c r="P1853"/>
      <c r="Q1853"/>
      <c r="R1853"/>
      <c r="S1853" t="s">
        <v>931</v>
      </c>
    </row>
    <row r="1854" spans="1:19" hidden="1" x14ac:dyDescent="0.2">
      <c r="A1854" s="162" t="str">
        <f>"FY"&amp;(YEAR(Table4_1[[#This Row],[Date]])-1)&amp;"/"&amp;(YEAR(Table4_1[[#This Row],[Date]])-2000)</f>
        <v>FY2019/20</v>
      </c>
      <c r="B1854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4" s="162" t="str">
        <f>Table4_1[[#This Row],[Licensee]]&amp;" "&amp;Table4_1[[#This Row],[Licence]]</f>
        <v>Peel Renewable Energy Pty Ltd EDL7</v>
      </c>
      <c r="D1854" s="162" t="str">
        <f t="shared" si="28"/>
        <v>FY2019/20_FC8eiii_Peel Renewable Energy Pty Ltd EDL7</v>
      </c>
      <c r="E1854" s="164">
        <f>IF(ISNUMBER(Table4_1[[#This Row],[Value]]),Table4_1[[#This Row],[Value]],IF(ISNUMBER(Table4_1[[#This Row],[$ Value]]),Table4_1[[#This Row],[$ Value]],Table4_1[[#This Row],[% Value]]))</f>
        <v>0</v>
      </c>
      <c r="G1854" s="238">
        <v>44012</v>
      </c>
      <c r="H1854">
        <v>4</v>
      </c>
      <c r="I1854" t="s">
        <v>188</v>
      </c>
      <c r="J1854" t="s">
        <v>930</v>
      </c>
      <c r="K1854" t="s">
        <v>208</v>
      </c>
      <c r="L1854" t="s">
        <v>221</v>
      </c>
      <c r="M1854" t="s">
        <v>50</v>
      </c>
      <c r="N1854" t="s">
        <v>460</v>
      </c>
      <c r="O1854" t="s">
        <v>116</v>
      </c>
      <c r="P1854"/>
      <c r="Q1854"/>
      <c r="R1854"/>
      <c r="S1854" t="s">
        <v>931</v>
      </c>
    </row>
    <row r="1855" spans="1:19" hidden="1" x14ac:dyDescent="0.2">
      <c r="A1855" s="162" t="str">
        <f>"FY"&amp;(YEAR(Table4_1[[#This Row],[Date]])-1)&amp;"/"&amp;(YEAR(Table4_1[[#This Row],[Date]])-2000)</f>
        <v>FY2020/21</v>
      </c>
      <c r="B1855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5" s="162" t="str">
        <f>Table4_1[[#This Row],[Licensee]]&amp;" "&amp;Table4_1[[#This Row],[Licence]]</f>
        <v>Peel Renewable Energy Pty Ltd EDL7</v>
      </c>
      <c r="D1855" s="162" t="str">
        <f t="shared" si="28"/>
        <v>FY2020/21_FC8eiii_Peel Renewable Energy Pty Ltd EDL7</v>
      </c>
      <c r="E1855" s="164">
        <f>IF(ISNUMBER(Table4_1[[#This Row],[Value]]),Table4_1[[#This Row],[Value]],IF(ISNUMBER(Table4_1[[#This Row],[$ Value]]),Table4_1[[#This Row],[$ Value]],Table4_1[[#This Row],[% Value]]))</f>
        <v>0</v>
      </c>
      <c r="G1855" s="238">
        <v>44377</v>
      </c>
      <c r="H1855">
        <v>4</v>
      </c>
      <c r="I1855" t="s">
        <v>188</v>
      </c>
      <c r="J1855" t="s">
        <v>930</v>
      </c>
      <c r="K1855" t="s">
        <v>208</v>
      </c>
      <c r="L1855" t="s">
        <v>221</v>
      </c>
      <c r="M1855" t="s">
        <v>50</v>
      </c>
      <c r="N1855" t="s">
        <v>460</v>
      </c>
      <c r="O1855" t="s">
        <v>116</v>
      </c>
      <c r="P1855"/>
      <c r="Q1855"/>
      <c r="R1855"/>
      <c r="S1855" t="s">
        <v>931</v>
      </c>
    </row>
    <row r="1856" spans="1:19" hidden="1" x14ac:dyDescent="0.2">
      <c r="A1856" s="162" t="str">
        <f>"FY"&amp;(YEAR(Table4_1[[#This Row],[Date]])-1)&amp;"/"&amp;(YEAR(Table4_1[[#This Row],[Date]])-2000)</f>
        <v>FY2021/22</v>
      </c>
      <c r="B1856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6" s="162" t="str">
        <f>Table4_1[[#This Row],[Licensee]]&amp;" "&amp;Table4_1[[#This Row],[Licence]]</f>
        <v>Peel Renewable Energy Pty Ltd EDL7</v>
      </c>
      <c r="D1856" s="162" t="str">
        <f t="shared" si="28"/>
        <v>FY2021/22_FC8eiii_Peel Renewable Energy Pty Ltd EDL7</v>
      </c>
      <c r="E1856" s="164">
        <f>IF(ISNUMBER(Table4_1[[#This Row],[Value]]),Table4_1[[#This Row],[Value]],IF(ISNUMBER(Table4_1[[#This Row],[$ Value]]),Table4_1[[#This Row],[$ Value]],Table4_1[[#This Row],[% Value]]))</f>
        <v>0</v>
      </c>
      <c r="G1856" s="238">
        <v>44742</v>
      </c>
      <c r="H1856">
        <v>4</v>
      </c>
      <c r="I1856" t="s">
        <v>188</v>
      </c>
      <c r="J1856" t="s">
        <v>930</v>
      </c>
      <c r="K1856" t="s">
        <v>208</v>
      </c>
      <c r="L1856" t="s">
        <v>221</v>
      </c>
      <c r="M1856" t="s">
        <v>50</v>
      </c>
      <c r="N1856" t="s">
        <v>460</v>
      </c>
      <c r="O1856" t="s">
        <v>116</v>
      </c>
      <c r="P1856"/>
      <c r="Q1856"/>
      <c r="R1856"/>
      <c r="S1856" t="s">
        <v>931</v>
      </c>
    </row>
    <row r="1857" spans="1:19" hidden="1" x14ac:dyDescent="0.2">
      <c r="A1857" s="162" t="str">
        <f>"FY"&amp;(YEAR(Table4_1[[#This Row],[Date]])-1)&amp;"/"&amp;(YEAR(Table4_1[[#This Row],[Date]])-2000)</f>
        <v>FY2022/23</v>
      </c>
      <c r="B1857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1857" s="162" t="str">
        <f>Table4_1[[#This Row],[Licensee]]&amp;" "&amp;Table4_1[[#This Row],[Licence]]</f>
        <v>Peel Renewable Energy Pty Ltd EDL7</v>
      </c>
      <c r="D1857" s="162" t="str">
        <f t="shared" si="28"/>
        <v>FY2022/23_FC8eiii_Peel Renewable Energy Pty Ltd EDL7</v>
      </c>
      <c r="E1857" s="164">
        <f>IF(ISNUMBER(Table4_1[[#This Row],[Value]]),Table4_1[[#This Row],[Value]],IF(ISNUMBER(Table4_1[[#This Row],[$ Value]]),Table4_1[[#This Row],[$ Value]],Table4_1[[#This Row],[% Value]]))</f>
        <v>0</v>
      </c>
      <c r="G1857" s="238">
        <v>45107</v>
      </c>
      <c r="H1857">
        <v>4</v>
      </c>
      <c r="I1857" t="s">
        <v>188</v>
      </c>
      <c r="J1857" t="s">
        <v>930</v>
      </c>
      <c r="K1857" t="s">
        <v>208</v>
      </c>
      <c r="L1857" t="s">
        <v>221</v>
      </c>
      <c r="M1857" t="s">
        <v>50</v>
      </c>
      <c r="N1857" t="s">
        <v>460</v>
      </c>
      <c r="O1857" t="s">
        <v>116</v>
      </c>
      <c r="P1857"/>
      <c r="Q1857"/>
      <c r="R1857"/>
      <c r="S1857" t="s">
        <v>931</v>
      </c>
    </row>
    <row r="1858" spans="1:19" hidden="1" x14ac:dyDescent="0.2">
      <c r="A1858" s="162" t="str">
        <f>"FY"&amp;(YEAR(Table4_1[[#This Row],[Date]])-1)&amp;"/"&amp;(YEAR(Table4_1[[#This Row],[Date]])-2000)</f>
        <v>FY2017/18</v>
      </c>
      <c r="B1858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58" s="162" t="str">
        <f>Table4_1[[#This Row],[Licensee]]&amp;" "&amp;Table4_1[[#This Row],[Licence]]</f>
        <v>Peel Renewable Energy Pty Ltd EDL7</v>
      </c>
      <c r="D1858" s="162" t="str">
        <f t="shared" si="28"/>
        <v>FY2017/18_FC8iii_Peel Renewable Energy Pty Ltd EDL7</v>
      </c>
      <c r="E1858" s="164">
        <f>IF(ISNUMBER(Table4_1[[#This Row],[Value]]),Table4_1[[#This Row],[Value]],IF(ISNUMBER(Table4_1[[#This Row],[$ Value]]),Table4_1[[#This Row],[$ Value]],Table4_1[[#This Row],[% Value]]))</f>
        <v>0</v>
      </c>
      <c r="G1858" s="238">
        <v>43281</v>
      </c>
      <c r="H1858">
        <v>4</v>
      </c>
      <c r="I1858" t="s">
        <v>188</v>
      </c>
      <c r="J1858" t="s">
        <v>930</v>
      </c>
      <c r="K1858" t="s">
        <v>208</v>
      </c>
      <c r="L1858" t="s">
        <v>221</v>
      </c>
      <c r="M1858" t="s">
        <v>115</v>
      </c>
      <c r="N1858" t="s">
        <v>222</v>
      </c>
      <c r="O1858" t="s">
        <v>116</v>
      </c>
      <c r="P1858"/>
      <c r="Q1858"/>
      <c r="R1858"/>
      <c r="S1858" t="s">
        <v>931</v>
      </c>
    </row>
    <row r="1859" spans="1:19" hidden="1" x14ac:dyDescent="0.2">
      <c r="A1859" s="162" t="str">
        <f>"FY"&amp;(YEAR(Table4_1[[#This Row],[Date]])-1)&amp;"/"&amp;(YEAR(Table4_1[[#This Row],[Date]])-2000)</f>
        <v>FY2018/19</v>
      </c>
      <c r="B1859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59" s="162" t="str">
        <f>Table4_1[[#This Row],[Licensee]]&amp;" "&amp;Table4_1[[#This Row],[Licence]]</f>
        <v>Peel Renewable Energy Pty Ltd EDL7</v>
      </c>
      <c r="D1859" s="162" t="str">
        <f t="shared" ref="D1859:D1922" si="29">A1859&amp;"_"&amp;B1859&amp;"_"&amp;C1859</f>
        <v>FY2018/19_FC8iii_Peel Renewable Energy Pty Ltd EDL7</v>
      </c>
      <c r="E1859" s="164">
        <f>IF(ISNUMBER(Table4_1[[#This Row],[Value]]),Table4_1[[#This Row],[Value]],IF(ISNUMBER(Table4_1[[#This Row],[$ Value]]),Table4_1[[#This Row],[$ Value]],Table4_1[[#This Row],[% Value]]))</f>
        <v>0</v>
      </c>
      <c r="G1859" s="238">
        <v>43646</v>
      </c>
      <c r="H1859">
        <v>4</v>
      </c>
      <c r="I1859" t="s">
        <v>188</v>
      </c>
      <c r="J1859" t="s">
        <v>930</v>
      </c>
      <c r="K1859" t="s">
        <v>208</v>
      </c>
      <c r="L1859" t="s">
        <v>221</v>
      </c>
      <c r="M1859" t="s">
        <v>115</v>
      </c>
      <c r="N1859" t="s">
        <v>222</v>
      </c>
      <c r="O1859" t="s">
        <v>116</v>
      </c>
      <c r="P1859"/>
      <c r="Q1859"/>
      <c r="R1859"/>
      <c r="S1859" t="s">
        <v>931</v>
      </c>
    </row>
    <row r="1860" spans="1:19" hidden="1" x14ac:dyDescent="0.2">
      <c r="A1860" s="162" t="str">
        <f>"FY"&amp;(YEAR(Table4_1[[#This Row],[Date]])-1)&amp;"/"&amp;(YEAR(Table4_1[[#This Row],[Date]])-2000)</f>
        <v>FY2019/20</v>
      </c>
      <c r="B1860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60" s="162" t="str">
        <f>Table4_1[[#This Row],[Licensee]]&amp;" "&amp;Table4_1[[#This Row],[Licence]]</f>
        <v>Peel Renewable Energy Pty Ltd EDL7</v>
      </c>
      <c r="D1860" s="162" t="str">
        <f t="shared" si="29"/>
        <v>FY2019/20_FC8iii_Peel Renewable Energy Pty Ltd EDL7</v>
      </c>
      <c r="E1860" s="164">
        <f>IF(ISNUMBER(Table4_1[[#This Row],[Value]]),Table4_1[[#This Row],[Value]],IF(ISNUMBER(Table4_1[[#This Row],[$ Value]]),Table4_1[[#This Row],[$ Value]],Table4_1[[#This Row],[% Value]]))</f>
        <v>0</v>
      </c>
      <c r="G1860" s="238">
        <v>44012</v>
      </c>
      <c r="H1860">
        <v>4</v>
      </c>
      <c r="I1860" t="s">
        <v>188</v>
      </c>
      <c r="J1860" t="s">
        <v>930</v>
      </c>
      <c r="K1860" t="s">
        <v>208</v>
      </c>
      <c r="L1860" t="s">
        <v>221</v>
      </c>
      <c r="M1860" t="s">
        <v>115</v>
      </c>
      <c r="N1860" t="s">
        <v>222</v>
      </c>
      <c r="O1860" t="s">
        <v>116</v>
      </c>
      <c r="P1860"/>
      <c r="Q1860"/>
      <c r="R1860"/>
      <c r="S1860" t="s">
        <v>931</v>
      </c>
    </row>
    <row r="1861" spans="1:19" hidden="1" x14ac:dyDescent="0.2">
      <c r="A1861" s="162" t="str">
        <f>"FY"&amp;(YEAR(Table4_1[[#This Row],[Date]])-1)&amp;"/"&amp;(YEAR(Table4_1[[#This Row],[Date]])-2000)</f>
        <v>FY2020/21</v>
      </c>
      <c r="B1861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61" s="162" t="str">
        <f>Table4_1[[#This Row],[Licensee]]&amp;" "&amp;Table4_1[[#This Row],[Licence]]</f>
        <v>Peel Renewable Energy Pty Ltd EDL7</v>
      </c>
      <c r="D1861" s="162" t="str">
        <f t="shared" si="29"/>
        <v>FY2020/21_FC8iii_Peel Renewable Energy Pty Ltd EDL7</v>
      </c>
      <c r="E1861" s="164">
        <f>IF(ISNUMBER(Table4_1[[#This Row],[Value]]),Table4_1[[#This Row],[Value]],IF(ISNUMBER(Table4_1[[#This Row],[$ Value]]),Table4_1[[#This Row],[$ Value]],Table4_1[[#This Row],[% Value]]))</f>
        <v>0</v>
      </c>
      <c r="G1861" s="238">
        <v>44377</v>
      </c>
      <c r="H1861">
        <v>4</v>
      </c>
      <c r="I1861" t="s">
        <v>188</v>
      </c>
      <c r="J1861" t="s">
        <v>930</v>
      </c>
      <c r="K1861" t="s">
        <v>208</v>
      </c>
      <c r="L1861" t="s">
        <v>221</v>
      </c>
      <c r="M1861" t="s">
        <v>115</v>
      </c>
      <c r="N1861" t="s">
        <v>222</v>
      </c>
      <c r="O1861" t="s">
        <v>116</v>
      </c>
      <c r="P1861">
        <v>0</v>
      </c>
      <c r="Q1861"/>
      <c r="R1861"/>
      <c r="S1861" t="s">
        <v>931</v>
      </c>
    </row>
    <row r="1862" spans="1:19" hidden="1" x14ac:dyDescent="0.2">
      <c r="A1862" s="162" t="str">
        <f>"FY"&amp;(YEAR(Table4_1[[#This Row],[Date]])-1)&amp;"/"&amp;(YEAR(Table4_1[[#This Row],[Date]])-2000)</f>
        <v>FY2021/22</v>
      </c>
      <c r="B1862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62" s="162" t="str">
        <f>Table4_1[[#This Row],[Licensee]]&amp;" "&amp;Table4_1[[#This Row],[Licence]]</f>
        <v>Peel Renewable Energy Pty Ltd EDL7</v>
      </c>
      <c r="D1862" s="162" t="str">
        <f t="shared" si="29"/>
        <v>FY2021/22_FC8iii_Peel Renewable Energy Pty Ltd EDL7</v>
      </c>
      <c r="E1862" s="164">
        <f>IF(ISNUMBER(Table4_1[[#This Row],[Value]]),Table4_1[[#This Row],[Value]],IF(ISNUMBER(Table4_1[[#This Row],[$ Value]]),Table4_1[[#This Row],[$ Value]],Table4_1[[#This Row],[% Value]]))</f>
        <v>3</v>
      </c>
      <c r="G1862" s="238">
        <v>44742</v>
      </c>
      <c r="H1862">
        <v>4</v>
      </c>
      <c r="I1862" t="s">
        <v>188</v>
      </c>
      <c r="J1862" t="s">
        <v>930</v>
      </c>
      <c r="K1862" t="s">
        <v>208</v>
      </c>
      <c r="L1862" t="s">
        <v>221</v>
      </c>
      <c r="M1862" t="s">
        <v>115</v>
      </c>
      <c r="N1862" t="s">
        <v>222</v>
      </c>
      <c r="O1862" t="s">
        <v>116</v>
      </c>
      <c r="P1862">
        <v>3</v>
      </c>
      <c r="Q1862"/>
      <c r="R1862"/>
      <c r="S1862" t="s">
        <v>931</v>
      </c>
    </row>
    <row r="1863" spans="1:19" hidden="1" x14ac:dyDescent="0.2">
      <c r="A1863" s="162" t="str">
        <f>"FY"&amp;(YEAR(Table4_1[[#This Row],[Date]])-1)&amp;"/"&amp;(YEAR(Table4_1[[#This Row],[Date]])-2000)</f>
        <v>FY2022/23</v>
      </c>
      <c r="B1863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1863" s="162" t="str">
        <f>Table4_1[[#This Row],[Licensee]]&amp;" "&amp;Table4_1[[#This Row],[Licence]]</f>
        <v>Peel Renewable Energy Pty Ltd EDL7</v>
      </c>
      <c r="D1863" s="162" t="str">
        <f t="shared" si="29"/>
        <v>FY2022/23_FC8iii_Peel Renewable Energy Pty Ltd EDL7</v>
      </c>
      <c r="E1863" s="164">
        <f>IF(ISNUMBER(Table4_1[[#This Row],[Value]]),Table4_1[[#This Row],[Value]],IF(ISNUMBER(Table4_1[[#This Row],[$ Value]]),Table4_1[[#This Row],[$ Value]],Table4_1[[#This Row],[% Value]]))</f>
        <v>0</v>
      </c>
      <c r="G1863" s="238">
        <v>45107</v>
      </c>
      <c r="H1863">
        <v>4</v>
      </c>
      <c r="I1863" t="s">
        <v>188</v>
      </c>
      <c r="J1863" t="s">
        <v>930</v>
      </c>
      <c r="K1863" t="s">
        <v>208</v>
      </c>
      <c r="L1863" t="s">
        <v>221</v>
      </c>
      <c r="M1863" t="s">
        <v>115</v>
      </c>
      <c r="N1863" t="s">
        <v>222</v>
      </c>
      <c r="O1863" t="s">
        <v>116</v>
      </c>
      <c r="P1863">
        <v>0</v>
      </c>
      <c r="Q1863"/>
      <c r="R1863"/>
      <c r="S1863" t="s">
        <v>931</v>
      </c>
    </row>
    <row r="1864" spans="1:19" hidden="1" x14ac:dyDescent="0.2">
      <c r="A1864" s="162" t="str">
        <f>"FY"&amp;(YEAR(Table4_1[[#This Row],[Date]])-1)&amp;"/"&amp;(YEAR(Table4_1[[#This Row],[Date]])-2000)</f>
        <v>FY2017/18</v>
      </c>
      <c r="B1864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4" s="162" t="str">
        <f>Table4_1[[#This Row],[Licensee]]&amp;" "&amp;Table4_1[[#This Row],[Licence]]</f>
        <v>Peel Renewable Energy Pty Ltd EDL7</v>
      </c>
      <c r="D1864" s="162" t="str">
        <f t="shared" si="29"/>
        <v>FY2017/18_NQR1_Peel Renewable Energy Pty Ltd EDL7</v>
      </c>
      <c r="E1864" s="164">
        <f>IF(ISNUMBER(Table4_1[[#This Row],[Value]]),Table4_1[[#This Row],[Value]],IF(ISNUMBER(Table4_1[[#This Row],[$ Value]]),Table4_1[[#This Row],[$ Value]],Table4_1[[#This Row],[% Value]]))</f>
        <v>0</v>
      </c>
      <c r="G1864" s="238">
        <v>43281</v>
      </c>
      <c r="H1864">
        <v>4</v>
      </c>
      <c r="I1864" t="s">
        <v>188</v>
      </c>
      <c r="J1864" t="s">
        <v>930</v>
      </c>
      <c r="K1864" t="s">
        <v>208</v>
      </c>
      <c r="L1864" t="s">
        <v>464</v>
      </c>
      <c r="M1864" t="s">
        <v>465</v>
      </c>
      <c r="N1864" t="s">
        <v>466</v>
      </c>
      <c r="O1864" t="s">
        <v>191</v>
      </c>
      <c r="P1864"/>
      <c r="Q1864"/>
      <c r="R1864"/>
      <c r="S1864" t="s">
        <v>931</v>
      </c>
    </row>
    <row r="1865" spans="1:19" hidden="1" x14ac:dyDescent="0.2">
      <c r="A1865" s="162" t="str">
        <f>"FY"&amp;(YEAR(Table4_1[[#This Row],[Date]])-1)&amp;"/"&amp;(YEAR(Table4_1[[#This Row],[Date]])-2000)</f>
        <v>FY2018/19</v>
      </c>
      <c r="B1865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5" s="162" t="str">
        <f>Table4_1[[#This Row],[Licensee]]&amp;" "&amp;Table4_1[[#This Row],[Licence]]</f>
        <v>Peel Renewable Energy Pty Ltd EDL7</v>
      </c>
      <c r="D1865" s="162" t="str">
        <f t="shared" si="29"/>
        <v>FY2018/19_NQR1_Peel Renewable Energy Pty Ltd EDL7</v>
      </c>
      <c r="E1865" s="164">
        <f>IF(ISNUMBER(Table4_1[[#This Row],[Value]]),Table4_1[[#This Row],[Value]],IF(ISNUMBER(Table4_1[[#This Row],[$ Value]]),Table4_1[[#This Row],[$ Value]],Table4_1[[#This Row],[% Value]]))</f>
        <v>0</v>
      </c>
      <c r="G1865" s="238">
        <v>43646</v>
      </c>
      <c r="H1865">
        <v>4</v>
      </c>
      <c r="I1865" t="s">
        <v>188</v>
      </c>
      <c r="J1865" t="s">
        <v>930</v>
      </c>
      <c r="K1865" t="s">
        <v>208</v>
      </c>
      <c r="L1865" t="s">
        <v>464</v>
      </c>
      <c r="M1865" t="s">
        <v>465</v>
      </c>
      <c r="N1865" t="s">
        <v>466</v>
      </c>
      <c r="O1865" t="s">
        <v>191</v>
      </c>
      <c r="P1865"/>
      <c r="Q1865"/>
      <c r="R1865"/>
      <c r="S1865" t="s">
        <v>931</v>
      </c>
    </row>
    <row r="1866" spans="1:19" hidden="1" x14ac:dyDescent="0.2">
      <c r="A1866" s="162" t="str">
        <f>"FY"&amp;(YEAR(Table4_1[[#This Row],[Date]])-1)&amp;"/"&amp;(YEAR(Table4_1[[#This Row],[Date]])-2000)</f>
        <v>FY2019/20</v>
      </c>
      <c r="B1866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6" s="162" t="str">
        <f>Table4_1[[#This Row],[Licensee]]&amp;" "&amp;Table4_1[[#This Row],[Licence]]</f>
        <v>Peel Renewable Energy Pty Ltd EDL7</v>
      </c>
      <c r="D1866" s="162" t="str">
        <f t="shared" si="29"/>
        <v>FY2019/20_NQR1_Peel Renewable Energy Pty Ltd EDL7</v>
      </c>
      <c r="E1866" s="164">
        <f>IF(ISNUMBER(Table4_1[[#This Row],[Value]]),Table4_1[[#This Row],[Value]],IF(ISNUMBER(Table4_1[[#This Row],[$ Value]]),Table4_1[[#This Row],[$ Value]],Table4_1[[#This Row],[% Value]]))</f>
        <v>0</v>
      </c>
      <c r="G1866" s="238">
        <v>44012</v>
      </c>
      <c r="H1866">
        <v>4</v>
      </c>
      <c r="I1866" t="s">
        <v>188</v>
      </c>
      <c r="J1866" t="s">
        <v>930</v>
      </c>
      <c r="K1866" t="s">
        <v>208</v>
      </c>
      <c r="L1866" t="s">
        <v>464</v>
      </c>
      <c r="M1866" t="s">
        <v>465</v>
      </c>
      <c r="N1866" t="s">
        <v>466</v>
      </c>
      <c r="O1866" t="s">
        <v>191</v>
      </c>
      <c r="P1866"/>
      <c r="Q1866"/>
      <c r="R1866"/>
      <c r="S1866" t="s">
        <v>931</v>
      </c>
    </row>
    <row r="1867" spans="1:19" hidden="1" x14ac:dyDescent="0.2">
      <c r="A1867" s="162" t="str">
        <f>"FY"&amp;(YEAR(Table4_1[[#This Row],[Date]])-1)&amp;"/"&amp;(YEAR(Table4_1[[#This Row],[Date]])-2000)</f>
        <v>FY2020/21</v>
      </c>
      <c r="B1867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7" s="162" t="str">
        <f>Table4_1[[#This Row],[Licensee]]&amp;" "&amp;Table4_1[[#This Row],[Licence]]</f>
        <v>Peel Renewable Energy Pty Ltd EDL7</v>
      </c>
      <c r="D1867" s="162" t="str">
        <f t="shared" si="29"/>
        <v>FY2020/21_NQR1_Peel Renewable Energy Pty Ltd EDL7</v>
      </c>
      <c r="E1867" s="164">
        <f>IF(ISNUMBER(Table4_1[[#This Row],[Value]]),Table4_1[[#This Row],[Value]],IF(ISNUMBER(Table4_1[[#This Row],[$ Value]]),Table4_1[[#This Row],[$ Value]],Table4_1[[#This Row],[% Value]]))</f>
        <v>0</v>
      </c>
      <c r="G1867" s="238">
        <v>44377</v>
      </c>
      <c r="H1867">
        <v>4</v>
      </c>
      <c r="I1867" t="s">
        <v>188</v>
      </c>
      <c r="J1867" t="s">
        <v>930</v>
      </c>
      <c r="K1867" t="s">
        <v>208</v>
      </c>
      <c r="L1867" t="s">
        <v>464</v>
      </c>
      <c r="M1867" t="s">
        <v>465</v>
      </c>
      <c r="N1867" t="s">
        <v>466</v>
      </c>
      <c r="O1867" t="s">
        <v>191</v>
      </c>
      <c r="P1867">
        <v>0</v>
      </c>
      <c r="Q1867"/>
      <c r="R1867"/>
      <c r="S1867" t="s">
        <v>931</v>
      </c>
    </row>
    <row r="1868" spans="1:19" hidden="1" x14ac:dyDescent="0.2">
      <c r="A1868" s="162" t="str">
        <f>"FY"&amp;(YEAR(Table4_1[[#This Row],[Date]])-1)&amp;"/"&amp;(YEAR(Table4_1[[#This Row],[Date]])-2000)</f>
        <v>FY2021/22</v>
      </c>
      <c r="B1868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8" s="162" t="str">
        <f>Table4_1[[#This Row],[Licensee]]&amp;" "&amp;Table4_1[[#This Row],[Licence]]</f>
        <v>Peel Renewable Energy Pty Ltd EDL7</v>
      </c>
      <c r="D1868" s="162" t="str">
        <f t="shared" si="29"/>
        <v>FY2021/22_NQR1_Peel Renewable Energy Pty Ltd EDL7</v>
      </c>
      <c r="E1868" s="164">
        <f>IF(ISNUMBER(Table4_1[[#This Row],[Value]]),Table4_1[[#This Row],[Value]],IF(ISNUMBER(Table4_1[[#This Row],[$ Value]]),Table4_1[[#This Row],[$ Value]],Table4_1[[#This Row],[% Value]]))</f>
        <v>0</v>
      </c>
      <c r="G1868" s="238">
        <v>44742</v>
      </c>
      <c r="H1868">
        <v>4</v>
      </c>
      <c r="I1868" t="s">
        <v>188</v>
      </c>
      <c r="J1868" t="s">
        <v>930</v>
      </c>
      <c r="K1868" t="s">
        <v>208</v>
      </c>
      <c r="L1868" t="s">
        <v>464</v>
      </c>
      <c r="M1868" t="s">
        <v>465</v>
      </c>
      <c r="N1868" t="s">
        <v>466</v>
      </c>
      <c r="O1868" t="s">
        <v>191</v>
      </c>
      <c r="P1868">
        <v>0</v>
      </c>
      <c r="Q1868"/>
      <c r="R1868"/>
      <c r="S1868" t="s">
        <v>931</v>
      </c>
    </row>
    <row r="1869" spans="1:19" hidden="1" x14ac:dyDescent="0.2">
      <c r="A1869" s="162" t="str">
        <f>"FY"&amp;(YEAR(Table4_1[[#This Row],[Date]])-1)&amp;"/"&amp;(YEAR(Table4_1[[#This Row],[Date]])-2000)</f>
        <v>FY2022/23</v>
      </c>
      <c r="B1869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1869" s="162" t="str">
        <f>Table4_1[[#This Row],[Licensee]]&amp;" "&amp;Table4_1[[#This Row],[Licence]]</f>
        <v>Peel Renewable Energy Pty Ltd EDL7</v>
      </c>
      <c r="D1869" s="162" t="str">
        <f t="shared" si="29"/>
        <v>FY2022/23_NQR1_Peel Renewable Energy Pty Ltd EDL7</v>
      </c>
      <c r="E1869" s="164">
        <f>IF(ISNUMBER(Table4_1[[#This Row],[Value]]),Table4_1[[#This Row],[Value]],IF(ISNUMBER(Table4_1[[#This Row],[$ Value]]),Table4_1[[#This Row],[$ Value]],Table4_1[[#This Row],[% Value]]))</f>
        <v>0</v>
      </c>
      <c r="G1869" s="238">
        <v>45107</v>
      </c>
      <c r="H1869">
        <v>4</v>
      </c>
      <c r="I1869" t="s">
        <v>188</v>
      </c>
      <c r="J1869" t="s">
        <v>930</v>
      </c>
      <c r="K1869" t="s">
        <v>208</v>
      </c>
      <c r="L1869" t="s">
        <v>464</v>
      </c>
      <c r="M1869" t="s">
        <v>465</v>
      </c>
      <c r="N1869" t="s">
        <v>466</v>
      </c>
      <c r="O1869" t="s">
        <v>191</v>
      </c>
      <c r="P1869">
        <v>0</v>
      </c>
      <c r="Q1869"/>
      <c r="R1869"/>
      <c r="S1869" t="s">
        <v>931</v>
      </c>
    </row>
    <row r="1870" spans="1:19" hidden="1" x14ac:dyDescent="0.2">
      <c r="A1870" s="162" t="str">
        <f>"FY"&amp;(YEAR(Table4_1[[#This Row],[Date]])-1)&amp;"/"&amp;(YEAR(Table4_1[[#This Row],[Date]])-2000)</f>
        <v>FY2017/18</v>
      </c>
      <c r="B1870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0" s="162" t="str">
        <f>Table4_1[[#This Row],[Licensee]]&amp;" "&amp;Table4_1[[#This Row],[Licence]]</f>
        <v>Peel Renewable Energy Pty Ltd EDL7</v>
      </c>
      <c r="D1870" s="162" t="str">
        <f t="shared" si="29"/>
        <v>FY2017/18_NQR10_Peel Renewable Energy Pty Ltd EDL7</v>
      </c>
      <c r="E1870" s="164">
        <f>IF(ISNUMBER(Table4_1[[#This Row],[Value]]),Table4_1[[#This Row],[Value]],IF(ISNUMBER(Table4_1[[#This Row],[$ Value]]),Table4_1[[#This Row],[$ Value]],Table4_1[[#This Row],[% Value]]))</f>
        <v>0</v>
      </c>
      <c r="G1870" s="238">
        <v>43281</v>
      </c>
      <c r="H1870">
        <v>4</v>
      </c>
      <c r="I1870" t="s">
        <v>188</v>
      </c>
      <c r="J1870" t="s">
        <v>930</v>
      </c>
      <c r="K1870" t="s">
        <v>37</v>
      </c>
      <c r="L1870"/>
      <c r="M1870" t="s">
        <v>452</v>
      </c>
      <c r="N1870" t="s">
        <v>451</v>
      </c>
      <c r="O1870" t="s">
        <v>191</v>
      </c>
      <c r="P1870"/>
      <c r="Q1870"/>
      <c r="R1870"/>
      <c r="S1870" t="s">
        <v>931</v>
      </c>
    </row>
    <row r="1871" spans="1:19" hidden="1" x14ac:dyDescent="0.2">
      <c r="A1871" s="162" t="str">
        <f>"FY"&amp;(YEAR(Table4_1[[#This Row],[Date]])-1)&amp;"/"&amp;(YEAR(Table4_1[[#This Row],[Date]])-2000)</f>
        <v>FY2018/19</v>
      </c>
      <c r="B1871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1" s="162" t="str">
        <f>Table4_1[[#This Row],[Licensee]]&amp;" "&amp;Table4_1[[#This Row],[Licence]]</f>
        <v>Peel Renewable Energy Pty Ltd EDL7</v>
      </c>
      <c r="D1871" s="162" t="str">
        <f t="shared" si="29"/>
        <v>FY2018/19_NQR10_Peel Renewable Energy Pty Ltd EDL7</v>
      </c>
      <c r="E1871" s="164">
        <f>IF(ISNUMBER(Table4_1[[#This Row],[Value]]),Table4_1[[#This Row],[Value]],IF(ISNUMBER(Table4_1[[#This Row],[$ Value]]),Table4_1[[#This Row],[$ Value]],Table4_1[[#This Row],[% Value]]))</f>
        <v>0</v>
      </c>
      <c r="G1871" s="238">
        <v>43646</v>
      </c>
      <c r="H1871">
        <v>4</v>
      </c>
      <c r="I1871" t="s">
        <v>188</v>
      </c>
      <c r="J1871" t="s">
        <v>930</v>
      </c>
      <c r="K1871" t="s">
        <v>37</v>
      </c>
      <c r="L1871"/>
      <c r="M1871" t="s">
        <v>452</v>
      </c>
      <c r="N1871" t="s">
        <v>451</v>
      </c>
      <c r="O1871" t="s">
        <v>191</v>
      </c>
      <c r="P1871"/>
      <c r="Q1871"/>
      <c r="R1871"/>
      <c r="S1871" t="s">
        <v>931</v>
      </c>
    </row>
    <row r="1872" spans="1:19" hidden="1" x14ac:dyDescent="0.2">
      <c r="A1872" s="162" t="str">
        <f>"FY"&amp;(YEAR(Table4_1[[#This Row],[Date]])-1)&amp;"/"&amp;(YEAR(Table4_1[[#This Row],[Date]])-2000)</f>
        <v>FY2019/20</v>
      </c>
      <c r="B1872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2" s="162" t="str">
        <f>Table4_1[[#This Row],[Licensee]]&amp;" "&amp;Table4_1[[#This Row],[Licence]]</f>
        <v>Peel Renewable Energy Pty Ltd EDL7</v>
      </c>
      <c r="D1872" s="162" t="str">
        <f t="shared" si="29"/>
        <v>FY2019/20_NQR10_Peel Renewable Energy Pty Ltd EDL7</v>
      </c>
      <c r="E1872" s="164">
        <f>IF(ISNUMBER(Table4_1[[#This Row],[Value]]),Table4_1[[#This Row],[Value]],IF(ISNUMBER(Table4_1[[#This Row],[$ Value]]),Table4_1[[#This Row],[$ Value]],Table4_1[[#This Row],[% Value]]))</f>
        <v>0</v>
      </c>
      <c r="G1872" s="238">
        <v>44012</v>
      </c>
      <c r="H1872">
        <v>4</v>
      </c>
      <c r="I1872" t="s">
        <v>188</v>
      </c>
      <c r="J1872" t="s">
        <v>930</v>
      </c>
      <c r="K1872" t="s">
        <v>37</v>
      </c>
      <c r="L1872"/>
      <c r="M1872" t="s">
        <v>452</v>
      </c>
      <c r="N1872" t="s">
        <v>451</v>
      </c>
      <c r="O1872" t="s">
        <v>191</v>
      </c>
      <c r="P1872"/>
      <c r="Q1872"/>
      <c r="R1872"/>
      <c r="S1872" t="s">
        <v>931</v>
      </c>
    </row>
    <row r="1873" spans="1:19" hidden="1" x14ac:dyDescent="0.2">
      <c r="A1873" s="162" t="str">
        <f>"FY"&amp;(YEAR(Table4_1[[#This Row],[Date]])-1)&amp;"/"&amp;(YEAR(Table4_1[[#This Row],[Date]])-2000)</f>
        <v>FY2020/21</v>
      </c>
      <c r="B1873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3" s="162" t="str">
        <f>Table4_1[[#This Row],[Licensee]]&amp;" "&amp;Table4_1[[#This Row],[Licence]]</f>
        <v>Peel Renewable Energy Pty Ltd EDL7</v>
      </c>
      <c r="D1873" s="162" t="str">
        <f t="shared" si="29"/>
        <v>FY2020/21_NQR10_Peel Renewable Energy Pty Ltd EDL7</v>
      </c>
      <c r="E1873" s="164">
        <f>IF(ISNUMBER(Table4_1[[#This Row],[Value]]),Table4_1[[#This Row],[Value]],IF(ISNUMBER(Table4_1[[#This Row],[$ Value]]),Table4_1[[#This Row],[$ Value]],Table4_1[[#This Row],[% Value]]))</f>
        <v>0</v>
      </c>
      <c r="G1873" s="238">
        <v>44377</v>
      </c>
      <c r="H1873">
        <v>4</v>
      </c>
      <c r="I1873" t="s">
        <v>188</v>
      </c>
      <c r="J1873" t="s">
        <v>930</v>
      </c>
      <c r="K1873" t="s">
        <v>37</v>
      </c>
      <c r="L1873"/>
      <c r="M1873" t="s">
        <v>452</v>
      </c>
      <c r="N1873" t="s">
        <v>451</v>
      </c>
      <c r="O1873" t="s">
        <v>191</v>
      </c>
      <c r="P1873">
        <v>0</v>
      </c>
      <c r="Q1873"/>
      <c r="R1873"/>
      <c r="S1873" t="s">
        <v>931</v>
      </c>
    </row>
    <row r="1874" spans="1:19" hidden="1" x14ac:dyDescent="0.2">
      <c r="A1874" s="162" t="str">
        <f>"FY"&amp;(YEAR(Table4_1[[#This Row],[Date]])-1)&amp;"/"&amp;(YEAR(Table4_1[[#This Row],[Date]])-2000)</f>
        <v>FY2021/22</v>
      </c>
      <c r="B1874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4" s="162" t="str">
        <f>Table4_1[[#This Row],[Licensee]]&amp;" "&amp;Table4_1[[#This Row],[Licence]]</f>
        <v>Peel Renewable Energy Pty Ltd EDL7</v>
      </c>
      <c r="D1874" s="162" t="str">
        <f t="shared" si="29"/>
        <v>FY2021/22_NQR10_Peel Renewable Energy Pty Ltd EDL7</v>
      </c>
      <c r="E1874" s="164">
        <f>IF(ISNUMBER(Table4_1[[#This Row],[Value]]),Table4_1[[#This Row],[Value]],IF(ISNUMBER(Table4_1[[#This Row],[$ Value]]),Table4_1[[#This Row],[$ Value]],Table4_1[[#This Row],[% Value]]))</f>
        <v>0</v>
      </c>
      <c r="G1874" s="238">
        <v>44742</v>
      </c>
      <c r="H1874">
        <v>4</v>
      </c>
      <c r="I1874" t="s">
        <v>188</v>
      </c>
      <c r="J1874" t="s">
        <v>930</v>
      </c>
      <c r="K1874" t="s">
        <v>37</v>
      </c>
      <c r="L1874"/>
      <c r="M1874" t="s">
        <v>452</v>
      </c>
      <c r="N1874" t="s">
        <v>451</v>
      </c>
      <c r="O1874" t="s">
        <v>191</v>
      </c>
      <c r="P1874">
        <v>0</v>
      </c>
      <c r="Q1874"/>
      <c r="R1874"/>
      <c r="S1874" t="s">
        <v>931</v>
      </c>
    </row>
    <row r="1875" spans="1:19" hidden="1" x14ac:dyDescent="0.2">
      <c r="A1875" s="162" t="str">
        <f>"FY"&amp;(YEAR(Table4_1[[#This Row],[Date]])-1)&amp;"/"&amp;(YEAR(Table4_1[[#This Row],[Date]])-2000)</f>
        <v>FY2022/23</v>
      </c>
      <c r="B1875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1875" s="162" t="str">
        <f>Table4_1[[#This Row],[Licensee]]&amp;" "&amp;Table4_1[[#This Row],[Licence]]</f>
        <v>Peel Renewable Energy Pty Ltd EDL7</v>
      </c>
      <c r="D1875" s="162" t="str">
        <f t="shared" si="29"/>
        <v>FY2022/23_NQR10_Peel Renewable Energy Pty Ltd EDL7</v>
      </c>
      <c r="E1875" s="164">
        <f>IF(ISNUMBER(Table4_1[[#This Row],[Value]]),Table4_1[[#This Row],[Value]],IF(ISNUMBER(Table4_1[[#This Row],[$ Value]]),Table4_1[[#This Row],[$ Value]],Table4_1[[#This Row],[% Value]]))</f>
        <v>0</v>
      </c>
      <c r="G1875" s="238">
        <v>45107</v>
      </c>
      <c r="H1875">
        <v>4</v>
      </c>
      <c r="I1875" t="s">
        <v>188</v>
      </c>
      <c r="J1875" t="s">
        <v>930</v>
      </c>
      <c r="K1875" t="s">
        <v>37</v>
      </c>
      <c r="L1875"/>
      <c r="M1875" t="s">
        <v>452</v>
      </c>
      <c r="N1875" t="s">
        <v>451</v>
      </c>
      <c r="O1875" t="s">
        <v>191</v>
      </c>
      <c r="P1875">
        <v>0</v>
      </c>
      <c r="Q1875"/>
      <c r="R1875"/>
      <c r="S1875" t="s">
        <v>931</v>
      </c>
    </row>
    <row r="1876" spans="1:19" hidden="1" x14ac:dyDescent="0.2">
      <c r="A1876" s="162" t="str">
        <f>"FY"&amp;(YEAR(Table4_1[[#This Row],[Date]])-1)&amp;"/"&amp;(YEAR(Table4_1[[#This Row],[Date]])-2000)</f>
        <v>FY2017/18</v>
      </c>
      <c r="B1876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76" s="162" t="str">
        <f>Table4_1[[#This Row],[Licensee]]&amp;" "&amp;Table4_1[[#This Row],[Licence]]</f>
        <v>Peel Renewable Energy Pty Ltd EDL7</v>
      </c>
      <c r="D1876" s="162" t="str">
        <f t="shared" si="29"/>
        <v>FY2017/18_NQR11_Peel Renewable Energy Pty Ltd EDL7</v>
      </c>
      <c r="E1876" s="164">
        <f>IF(ISNUMBER(Table4_1[[#This Row],[Value]]),Table4_1[[#This Row],[Value]],IF(ISNUMBER(Table4_1[[#This Row],[$ Value]]),Table4_1[[#This Row],[$ Value]],Table4_1[[#This Row],[% Value]]))</f>
        <v>0</v>
      </c>
      <c r="G1876" s="238">
        <v>43281</v>
      </c>
      <c r="H1876">
        <v>4</v>
      </c>
      <c r="I1876" t="s">
        <v>188</v>
      </c>
      <c r="J1876" t="s">
        <v>930</v>
      </c>
      <c r="K1876" t="s">
        <v>37</v>
      </c>
      <c r="L1876"/>
      <c r="M1876" t="s">
        <v>448</v>
      </c>
      <c r="N1876" t="s">
        <v>447</v>
      </c>
      <c r="O1876" t="s">
        <v>191</v>
      </c>
      <c r="P1876"/>
      <c r="Q1876"/>
      <c r="R1876"/>
      <c r="S1876" t="s">
        <v>931</v>
      </c>
    </row>
    <row r="1877" spans="1:19" hidden="1" x14ac:dyDescent="0.2">
      <c r="A1877" s="162" t="str">
        <f>"FY"&amp;(YEAR(Table4_1[[#This Row],[Date]])-1)&amp;"/"&amp;(YEAR(Table4_1[[#This Row],[Date]])-2000)</f>
        <v>FY2018/19</v>
      </c>
      <c r="B1877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77" s="162" t="str">
        <f>Table4_1[[#This Row],[Licensee]]&amp;" "&amp;Table4_1[[#This Row],[Licence]]</f>
        <v>Peel Renewable Energy Pty Ltd EDL7</v>
      </c>
      <c r="D1877" s="162" t="str">
        <f t="shared" si="29"/>
        <v>FY2018/19_NQR11_Peel Renewable Energy Pty Ltd EDL7</v>
      </c>
      <c r="E1877" s="164">
        <f>IF(ISNUMBER(Table4_1[[#This Row],[Value]]),Table4_1[[#This Row],[Value]],IF(ISNUMBER(Table4_1[[#This Row],[$ Value]]),Table4_1[[#This Row],[$ Value]],Table4_1[[#This Row],[% Value]]))</f>
        <v>0</v>
      </c>
      <c r="G1877" s="238">
        <v>43646</v>
      </c>
      <c r="H1877">
        <v>4</v>
      </c>
      <c r="I1877" t="s">
        <v>188</v>
      </c>
      <c r="J1877" t="s">
        <v>930</v>
      </c>
      <c r="K1877" t="s">
        <v>37</v>
      </c>
      <c r="L1877"/>
      <c r="M1877" t="s">
        <v>448</v>
      </c>
      <c r="N1877" t="s">
        <v>447</v>
      </c>
      <c r="O1877" t="s">
        <v>191</v>
      </c>
      <c r="P1877"/>
      <c r="Q1877"/>
      <c r="R1877"/>
      <c r="S1877" t="s">
        <v>931</v>
      </c>
    </row>
    <row r="1878" spans="1:19" hidden="1" x14ac:dyDescent="0.2">
      <c r="A1878" s="162" t="str">
        <f>"FY"&amp;(YEAR(Table4_1[[#This Row],[Date]])-1)&amp;"/"&amp;(YEAR(Table4_1[[#This Row],[Date]])-2000)</f>
        <v>FY2019/20</v>
      </c>
      <c r="B1878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78" s="162" t="str">
        <f>Table4_1[[#This Row],[Licensee]]&amp;" "&amp;Table4_1[[#This Row],[Licence]]</f>
        <v>Peel Renewable Energy Pty Ltd EDL7</v>
      </c>
      <c r="D1878" s="162" t="str">
        <f t="shared" si="29"/>
        <v>FY2019/20_NQR11_Peel Renewable Energy Pty Ltd EDL7</v>
      </c>
      <c r="E1878" s="164">
        <f>IF(ISNUMBER(Table4_1[[#This Row],[Value]]),Table4_1[[#This Row],[Value]],IF(ISNUMBER(Table4_1[[#This Row],[$ Value]]),Table4_1[[#This Row],[$ Value]],Table4_1[[#This Row],[% Value]]))</f>
        <v>0</v>
      </c>
      <c r="G1878" s="238">
        <v>44012</v>
      </c>
      <c r="H1878">
        <v>4</v>
      </c>
      <c r="I1878" t="s">
        <v>188</v>
      </c>
      <c r="J1878" t="s">
        <v>930</v>
      </c>
      <c r="K1878" t="s">
        <v>37</v>
      </c>
      <c r="L1878"/>
      <c r="M1878" t="s">
        <v>448</v>
      </c>
      <c r="N1878" t="s">
        <v>447</v>
      </c>
      <c r="O1878" t="s">
        <v>191</v>
      </c>
      <c r="P1878"/>
      <c r="Q1878"/>
      <c r="R1878"/>
      <c r="S1878" t="s">
        <v>931</v>
      </c>
    </row>
    <row r="1879" spans="1:19" hidden="1" x14ac:dyDescent="0.2">
      <c r="A1879" s="162" t="str">
        <f>"FY"&amp;(YEAR(Table4_1[[#This Row],[Date]])-1)&amp;"/"&amp;(YEAR(Table4_1[[#This Row],[Date]])-2000)</f>
        <v>FY2020/21</v>
      </c>
      <c r="B1879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79" s="162" t="str">
        <f>Table4_1[[#This Row],[Licensee]]&amp;" "&amp;Table4_1[[#This Row],[Licence]]</f>
        <v>Peel Renewable Energy Pty Ltd EDL7</v>
      </c>
      <c r="D1879" s="162" t="str">
        <f t="shared" si="29"/>
        <v>FY2020/21_NQR11_Peel Renewable Energy Pty Ltd EDL7</v>
      </c>
      <c r="E1879" s="164">
        <f>IF(ISNUMBER(Table4_1[[#This Row],[Value]]),Table4_1[[#This Row],[Value]],IF(ISNUMBER(Table4_1[[#This Row],[$ Value]]),Table4_1[[#This Row],[$ Value]],Table4_1[[#This Row],[% Value]]))</f>
        <v>0</v>
      </c>
      <c r="G1879" s="238">
        <v>44377</v>
      </c>
      <c r="H1879">
        <v>4</v>
      </c>
      <c r="I1879" t="s">
        <v>188</v>
      </c>
      <c r="J1879" t="s">
        <v>930</v>
      </c>
      <c r="K1879" t="s">
        <v>37</v>
      </c>
      <c r="L1879"/>
      <c r="M1879" t="s">
        <v>448</v>
      </c>
      <c r="N1879" t="s">
        <v>447</v>
      </c>
      <c r="O1879" t="s">
        <v>191</v>
      </c>
      <c r="P1879">
        <v>0</v>
      </c>
      <c r="Q1879"/>
      <c r="R1879"/>
      <c r="S1879" t="s">
        <v>931</v>
      </c>
    </row>
    <row r="1880" spans="1:19" hidden="1" x14ac:dyDescent="0.2">
      <c r="A1880" s="162" t="str">
        <f>"FY"&amp;(YEAR(Table4_1[[#This Row],[Date]])-1)&amp;"/"&amp;(YEAR(Table4_1[[#This Row],[Date]])-2000)</f>
        <v>FY2021/22</v>
      </c>
      <c r="B1880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80" s="162" t="str">
        <f>Table4_1[[#This Row],[Licensee]]&amp;" "&amp;Table4_1[[#This Row],[Licence]]</f>
        <v>Peel Renewable Energy Pty Ltd EDL7</v>
      </c>
      <c r="D1880" s="162" t="str">
        <f t="shared" si="29"/>
        <v>FY2021/22_NQR11_Peel Renewable Energy Pty Ltd EDL7</v>
      </c>
      <c r="E1880" s="164">
        <f>IF(ISNUMBER(Table4_1[[#This Row],[Value]]),Table4_1[[#This Row],[Value]],IF(ISNUMBER(Table4_1[[#This Row],[$ Value]]),Table4_1[[#This Row],[$ Value]],Table4_1[[#This Row],[% Value]]))</f>
        <v>0</v>
      </c>
      <c r="G1880" s="238">
        <v>44742</v>
      </c>
      <c r="H1880">
        <v>4</v>
      </c>
      <c r="I1880" t="s">
        <v>188</v>
      </c>
      <c r="J1880" t="s">
        <v>930</v>
      </c>
      <c r="K1880" t="s">
        <v>37</v>
      </c>
      <c r="L1880"/>
      <c r="M1880" t="s">
        <v>448</v>
      </c>
      <c r="N1880" t="s">
        <v>447</v>
      </c>
      <c r="O1880" t="s">
        <v>191</v>
      </c>
      <c r="P1880">
        <v>0</v>
      </c>
      <c r="Q1880"/>
      <c r="R1880"/>
      <c r="S1880" t="s">
        <v>931</v>
      </c>
    </row>
    <row r="1881" spans="1:19" hidden="1" x14ac:dyDescent="0.2">
      <c r="A1881" s="162" t="str">
        <f>"FY"&amp;(YEAR(Table4_1[[#This Row],[Date]])-1)&amp;"/"&amp;(YEAR(Table4_1[[#This Row],[Date]])-2000)</f>
        <v>FY2022/23</v>
      </c>
      <c r="B1881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1881" s="162" t="str">
        <f>Table4_1[[#This Row],[Licensee]]&amp;" "&amp;Table4_1[[#This Row],[Licence]]</f>
        <v>Peel Renewable Energy Pty Ltd EDL7</v>
      </c>
      <c r="D1881" s="162" t="str">
        <f t="shared" si="29"/>
        <v>FY2022/23_NQR11_Peel Renewable Energy Pty Ltd EDL7</v>
      </c>
      <c r="E1881" s="164">
        <f>IF(ISNUMBER(Table4_1[[#This Row],[Value]]),Table4_1[[#This Row],[Value]],IF(ISNUMBER(Table4_1[[#This Row],[$ Value]]),Table4_1[[#This Row],[$ Value]],Table4_1[[#This Row],[% Value]]))</f>
        <v>0</v>
      </c>
      <c r="G1881" s="238">
        <v>45107</v>
      </c>
      <c r="H1881">
        <v>4</v>
      </c>
      <c r="I1881" t="s">
        <v>188</v>
      </c>
      <c r="J1881" t="s">
        <v>930</v>
      </c>
      <c r="K1881" t="s">
        <v>37</v>
      </c>
      <c r="L1881"/>
      <c r="M1881" t="s">
        <v>448</v>
      </c>
      <c r="N1881" t="s">
        <v>447</v>
      </c>
      <c r="O1881" t="s">
        <v>191</v>
      </c>
      <c r="P1881">
        <v>0</v>
      </c>
      <c r="Q1881"/>
      <c r="R1881"/>
      <c r="S1881" t="s">
        <v>931</v>
      </c>
    </row>
    <row r="1882" spans="1:19" hidden="1" x14ac:dyDescent="0.2">
      <c r="A1882" s="162" t="str">
        <f>"FY"&amp;(YEAR(Table4_1[[#This Row],[Date]])-1)&amp;"/"&amp;(YEAR(Table4_1[[#This Row],[Date]])-2000)</f>
        <v>FY2017/18</v>
      </c>
      <c r="B1882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2" s="162" t="str">
        <f>Table4_1[[#This Row],[Licensee]]&amp;" "&amp;Table4_1[[#This Row],[Licence]]</f>
        <v>Peel Renewable Energy Pty Ltd EDL7</v>
      </c>
      <c r="D1882" s="162" t="str">
        <f t="shared" si="29"/>
        <v>FY2017/18_NQR12b_Peel Renewable Energy Pty Ltd EDL7</v>
      </c>
      <c r="E1882" s="164">
        <f>IF(ISNUMBER(Table4_1[[#This Row],[Value]]),Table4_1[[#This Row],[Value]],IF(ISNUMBER(Table4_1[[#This Row],[$ Value]]),Table4_1[[#This Row],[$ Value]],Table4_1[[#This Row],[% Value]]))</f>
        <v>0</v>
      </c>
      <c r="G1882" s="238">
        <v>43281</v>
      </c>
      <c r="H1882">
        <v>4</v>
      </c>
      <c r="I1882" t="s">
        <v>188</v>
      </c>
      <c r="J1882" t="s">
        <v>930</v>
      </c>
      <c r="K1882" t="s">
        <v>299</v>
      </c>
      <c r="L1882" t="s">
        <v>300</v>
      </c>
      <c r="M1882" t="s">
        <v>47</v>
      </c>
      <c r="N1882" t="s">
        <v>301</v>
      </c>
      <c r="O1882" t="s">
        <v>191</v>
      </c>
      <c r="P1882"/>
      <c r="Q1882"/>
      <c r="R1882"/>
      <c r="S1882" t="s">
        <v>931</v>
      </c>
    </row>
    <row r="1883" spans="1:19" hidden="1" x14ac:dyDescent="0.2">
      <c r="A1883" s="162" t="str">
        <f>"FY"&amp;(YEAR(Table4_1[[#This Row],[Date]])-1)&amp;"/"&amp;(YEAR(Table4_1[[#This Row],[Date]])-2000)</f>
        <v>FY2018/19</v>
      </c>
      <c r="B1883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3" s="162" t="str">
        <f>Table4_1[[#This Row],[Licensee]]&amp;" "&amp;Table4_1[[#This Row],[Licence]]</f>
        <v>Peel Renewable Energy Pty Ltd EDL7</v>
      </c>
      <c r="D1883" s="162" t="str">
        <f t="shared" si="29"/>
        <v>FY2018/19_NQR12b_Peel Renewable Energy Pty Ltd EDL7</v>
      </c>
      <c r="E1883" s="164">
        <f>IF(ISNUMBER(Table4_1[[#This Row],[Value]]),Table4_1[[#This Row],[Value]],IF(ISNUMBER(Table4_1[[#This Row],[$ Value]]),Table4_1[[#This Row],[$ Value]],Table4_1[[#This Row],[% Value]]))</f>
        <v>0</v>
      </c>
      <c r="G1883" s="238">
        <v>43646</v>
      </c>
      <c r="H1883">
        <v>4</v>
      </c>
      <c r="I1883" t="s">
        <v>188</v>
      </c>
      <c r="J1883" t="s">
        <v>930</v>
      </c>
      <c r="K1883" t="s">
        <v>299</v>
      </c>
      <c r="L1883" t="s">
        <v>300</v>
      </c>
      <c r="M1883" t="s">
        <v>47</v>
      </c>
      <c r="N1883" t="s">
        <v>301</v>
      </c>
      <c r="O1883" t="s">
        <v>191</v>
      </c>
      <c r="P1883"/>
      <c r="Q1883"/>
      <c r="R1883"/>
      <c r="S1883" t="s">
        <v>931</v>
      </c>
    </row>
    <row r="1884" spans="1:19" hidden="1" x14ac:dyDescent="0.2">
      <c r="A1884" s="162" t="str">
        <f>"FY"&amp;(YEAR(Table4_1[[#This Row],[Date]])-1)&amp;"/"&amp;(YEAR(Table4_1[[#This Row],[Date]])-2000)</f>
        <v>FY2019/20</v>
      </c>
      <c r="B1884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4" s="162" t="str">
        <f>Table4_1[[#This Row],[Licensee]]&amp;" "&amp;Table4_1[[#This Row],[Licence]]</f>
        <v>Peel Renewable Energy Pty Ltd EDL7</v>
      </c>
      <c r="D1884" s="162" t="str">
        <f t="shared" si="29"/>
        <v>FY2019/20_NQR12b_Peel Renewable Energy Pty Ltd EDL7</v>
      </c>
      <c r="E1884" s="164">
        <f>IF(ISNUMBER(Table4_1[[#This Row],[Value]]),Table4_1[[#This Row],[Value]],IF(ISNUMBER(Table4_1[[#This Row],[$ Value]]),Table4_1[[#This Row],[$ Value]],Table4_1[[#This Row],[% Value]]))</f>
        <v>0</v>
      </c>
      <c r="G1884" s="238">
        <v>44012</v>
      </c>
      <c r="H1884">
        <v>4</v>
      </c>
      <c r="I1884" t="s">
        <v>188</v>
      </c>
      <c r="J1884" t="s">
        <v>930</v>
      </c>
      <c r="K1884" t="s">
        <v>299</v>
      </c>
      <c r="L1884" t="s">
        <v>300</v>
      </c>
      <c r="M1884" t="s">
        <v>47</v>
      </c>
      <c r="N1884" t="s">
        <v>301</v>
      </c>
      <c r="O1884" t="s">
        <v>191</v>
      </c>
      <c r="P1884"/>
      <c r="Q1884"/>
      <c r="R1884"/>
      <c r="S1884" t="s">
        <v>931</v>
      </c>
    </row>
    <row r="1885" spans="1:19" hidden="1" x14ac:dyDescent="0.2">
      <c r="A1885" s="162" t="str">
        <f>"FY"&amp;(YEAR(Table4_1[[#This Row],[Date]])-1)&amp;"/"&amp;(YEAR(Table4_1[[#This Row],[Date]])-2000)</f>
        <v>FY2020/21</v>
      </c>
      <c r="B1885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5" s="162" t="str">
        <f>Table4_1[[#This Row],[Licensee]]&amp;" "&amp;Table4_1[[#This Row],[Licence]]</f>
        <v>Peel Renewable Energy Pty Ltd EDL7</v>
      </c>
      <c r="D1885" s="162" t="str">
        <f t="shared" si="29"/>
        <v>FY2020/21_NQR12b_Peel Renewable Energy Pty Ltd EDL7</v>
      </c>
      <c r="E1885" s="164">
        <f>IF(ISNUMBER(Table4_1[[#This Row],[Value]]),Table4_1[[#This Row],[Value]],IF(ISNUMBER(Table4_1[[#This Row],[$ Value]]),Table4_1[[#This Row],[$ Value]],Table4_1[[#This Row],[% Value]]))</f>
        <v>0</v>
      </c>
      <c r="G1885" s="238">
        <v>44377</v>
      </c>
      <c r="H1885">
        <v>4</v>
      </c>
      <c r="I1885" t="s">
        <v>188</v>
      </c>
      <c r="J1885" t="s">
        <v>930</v>
      </c>
      <c r="K1885" t="s">
        <v>299</v>
      </c>
      <c r="L1885" t="s">
        <v>300</v>
      </c>
      <c r="M1885" t="s">
        <v>47</v>
      </c>
      <c r="N1885" t="s">
        <v>301</v>
      </c>
      <c r="O1885" t="s">
        <v>191</v>
      </c>
      <c r="P1885"/>
      <c r="Q1885"/>
      <c r="R1885"/>
      <c r="S1885" t="s">
        <v>931</v>
      </c>
    </row>
    <row r="1886" spans="1:19" hidden="1" x14ac:dyDescent="0.2">
      <c r="A1886" s="162" t="str">
        <f>"FY"&amp;(YEAR(Table4_1[[#This Row],[Date]])-1)&amp;"/"&amp;(YEAR(Table4_1[[#This Row],[Date]])-2000)</f>
        <v>FY2021/22</v>
      </c>
      <c r="B1886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6" s="162" t="str">
        <f>Table4_1[[#This Row],[Licensee]]&amp;" "&amp;Table4_1[[#This Row],[Licence]]</f>
        <v>Peel Renewable Energy Pty Ltd EDL7</v>
      </c>
      <c r="D1886" s="162" t="str">
        <f t="shared" si="29"/>
        <v>FY2021/22_NQR12b_Peel Renewable Energy Pty Ltd EDL7</v>
      </c>
      <c r="E1886" s="164">
        <f>IF(ISNUMBER(Table4_1[[#This Row],[Value]]),Table4_1[[#This Row],[Value]],IF(ISNUMBER(Table4_1[[#This Row],[$ Value]]),Table4_1[[#This Row],[$ Value]],Table4_1[[#This Row],[% Value]]))</f>
        <v>0</v>
      </c>
      <c r="G1886" s="238">
        <v>44742</v>
      </c>
      <c r="H1886">
        <v>4</v>
      </c>
      <c r="I1886" t="s">
        <v>188</v>
      </c>
      <c r="J1886" t="s">
        <v>930</v>
      </c>
      <c r="K1886" t="s">
        <v>299</v>
      </c>
      <c r="L1886" t="s">
        <v>300</v>
      </c>
      <c r="M1886" t="s">
        <v>47</v>
      </c>
      <c r="N1886" t="s">
        <v>301</v>
      </c>
      <c r="O1886" t="s">
        <v>191</v>
      </c>
      <c r="P1886"/>
      <c r="Q1886"/>
      <c r="R1886"/>
      <c r="S1886" t="s">
        <v>931</v>
      </c>
    </row>
    <row r="1887" spans="1:19" hidden="1" x14ac:dyDescent="0.2">
      <c r="A1887" s="162" t="str">
        <f>"FY"&amp;(YEAR(Table4_1[[#This Row],[Date]])-1)&amp;"/"&amp;(YEAR(Table4_1[[#This Row],[Date]])-2000)</f>
        <v>FY2022/23</v>
      </c>
      <c r="B1887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1887" s="162" t="str">
        <f>Table4_1[[#This Row],[Licensee]]&amp;" "&amp;Table4_1[[#This Row],[Licence]]</f>
        <v>Peel Renewable Energy Pty Ltd EDL7</v>
      </c>
      <c r="D1887" s="162" t="str">
        <f t="shared" si="29"/>
        <v>FY2022/23_NQR12b_Peel Renewable Energy Pty Ltd EDL7</v>
      </c>
      <c r="E1887" s="164">
        <f>IF(ISNUMBER(Table4_1[[#This Row],[Value]]),Table4_1[[#This Row],[Value]],IF(ISNUMBER(Table4_1[[#This Row],[$ Value]]),Table4_1[[#This Row],[$ Value]],Table4_1[[#This Row],[% Value]]))</f>
        <v>0</v>
      </c>
      <c r="G1887" s="238">
        <v>45107</v>
      </c>
      <c r="H1887">
        <v>4</v>
      </c>
      <c r="I1887" t="s">
        <v>188</v>
      </c>
      <c r="J1887" t="s">
        <v>930</v>
      </c>
      <c r="K1887" t="s">
        <v>299</v>
      </c>
      <c r="L1887" t="s">
        <v>300</v>
      </c>
      <c r="M1887" t="s">
        <v>47</v>
      </c>
      <c r="N1887" t="s">
        <v>301</v>
      </c>
      <c r="O1887" t="s">
        <v>191</v>
      </c>
      <c r="P1887"/>
      <c r="Q1887"/>
      <c r="R1887"/>
      <c r="S1887" t="s">
        <v>931</v>
      </c>
    </row>
    <row r="1888" spans="1:19" hidden="1" x14ac:dyDescent="0.2">
      <c r="A1888" s="162" t="str">
        <f>"FY"&amp;(YEAR(Table4_1[[#This Row],[Date]])-1)&amp;"/"&amp;(YEAR(Table4_1[[#This Row],[Date]])-2000)</f>
        <v>FY2017/18</v>
      </c>
      <c r="B1888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88" s="162" t="str">
        <f>Table4_1[[#This Row],[Licensee]]&amp;" "&amp;Table4_1[[#This Row],[Licence]]</f>
        <v>Peel Renewable Energy Pty Ltd EDL7</v>
      </c>
      <c r="D1888" s="162" t="str">
        <f t="shared" si="29"/>
        <v>FY2017/18_NQR12c_Peel Renewable Energy Pty Ltd EDL7</v>
      </c>
      <c r="E1888" s="164">
        <f>IF(ISNUMBER(Table4_1[[#This Row],[Value]]),Table4_1[[#This Row],[Value]],IF(ISNUMBER(Table4_1[[#This Row],[$ Value]]),Table4_1[[#This Row],[$ Value]],Table4_1[[#This Row],[% Value]]))</f>
        <v>0</v>
      </c>
      <c r="G1888" s="238">
        <v>43281</v>
      </c>
      <c r="H1888">
        <v>4</v>
      </c>
      <c r="I1888" t="s">
        <v>188</v>
      </c>
      <c r="J1888" t="s">
        <v>930</v>
      </c>
      <c r="K1888" t="s">
        <v>299</v>
      </c>
      <c r="L1888" t="s">
        <v>300</v>
      </c>
      <c r="M1888" t="s">
        <v>48</v>
      </c>
      <c r="N1888" t="s">
        <v>301</v>
      </c>
      <c r="O1888" t="s">
        <v>191</v>
      </c>
      <c r="P1888"/>
      <c r="Q1888"/>
      <c r="R1888"/>
      <c r="S1888" t="s">
        <v>931</v>
      </c>
    </row>
    <row r="1889" spans="1:19" hidden="1" x14ac:dyDescent="0.2">
      <c r="A1889" s="162" t="str">
        <f>"FY"&amp;(YEAR(Table4_1[[#This Row],[Date]])-1)&amp;"/"&amp;(YEAR(Table4_1[[#This Row],[Date]])-2000)</f>
        <v>FY2018/19</v>
      </c>
      <c r="B1889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89" s="162" t="str">
        <f>Table4_1[[#This Row],[Licensee]]&amp;" "&amp;Table4_1[[#This Row],[Licence]]</f>
        <v>Peel Renewable Energy Pty Ltd EDL7</v>
      </c>
      <c r="D1889" s="162" t="str">
        <f t="shared" si="29"/>
        <v>FY2018/19_NQR12c_Peel Renewable Energy Pty Ltd EDL7</v>
      </c>
      <c r="E1889" s="164">
        <f>IF(ISNUMBER(Table4_1[[#This Row],[Value]]),Table4_1[[#This Row],[Value]],IF(ISNUMBER(Table4_1[[#This Row],[$ Value]]),Table4_1[[#This Row],[$ Value]],Table4_1[[#This Row],[% Value]]))</f>
        <v>0</v>
      </c>
      <c r="G1889" s="238">
        <v>43646</v>
      </c>
      <c r="H1889">
        <v>4</v>
      </c>
      <c r="I1889" t="s">
        <v>188</v>
      </c>
      <c r="J1889" t="s">
        <v>930</v>
      </c>
      <c r="K1889" t="s">
        <v>299</v>
      </c>
      <c r="L1889" t="s">
        <v>300</v>
      </c>
      <c r="M1889" t="s">
        <v>48</v>
      </c>
      <c r="N1889" t="s">
        <v>301</v>
      </c>
      <c r="O1889" t="s">
        <v>191</v>
      </c>
      <c r="P1889"/>
      <c r="Q1889"/>
      <c r="R1889"/>
      <c r="S1889" t="s">
        <v>931</v>
      </c>
    </row>
    <row r="1890" spans="1:19" hidden="1" x14ac:dyDescent="0.2">
      <c r="A1890" s="162" t="str">
        <f>"FY"&amp;(YEAR(Table4_1[[#This Row],[Date]])-1)&amp;"/"&amp;(YEAR(Table4_1[[#This Row],[Date]])-2000)</f>
        <v>FY2019/20</v>
      </c>
      <c r="B1890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90" s="162" t="str">
        <f>Table4_1[[#This Row],[Licensee]]&amp;" "&amp;Table4_1[[#This Row],[Licence]]</f>
        <v>Peel Renewable Energy Pty Ltd EDL7</v>
      </c>
      <c r="D1890" s="162" t="str">
        <f t="shared" si="29"/>
        <v>FY2019/20_NQR12c_Peel Renewable Energy Pty Ltd EDL7</v>
      </c>
      <c r="E1890" s="164">
        <f>IF(ISNUMBER(Table4_1[[#This Row],[Value]]),Table4_1[[#This Row],[Value]],IF(ISNUMBER(Table4_1[[#This Row],[$ Value]]),Table4_1[[#This Row],[$ Value]],Table4_1[[#This Row],[% Value]]))</f>
        <v>0</v>
      </c>
      <c r="G1890" s="238">
        <v>44012</v>
      </c>
      <c r="H1890">
        <v>4</v>
      </c>
      <c r="I1890" t="s">
        <v>188</v>
      </c>
      <c r="J1890" t="s">
        <v>930</v>
      </c>
      <c r="K1890" t="s">
        <v>299</v>
      </c>
      <c r="L1890" t="s">
        <v>300</v>
      </c>
      <c r="M1890" t="s">
        <v>48</v>
      </c>
      <c r="N1890" t="s">
        <v>301</v>
      </c>
      <c r="O1890" t="s">
        <v>191</v>
      </c>
      <c r="P1890"/>
      <c r="Q1890"/>
      <c r="R1890"/>
      <c r="S1890" t="s">
        <v>931</v>
      </c>
    </row>
    <row r="1891" spans="1:19" hidden="1" x14ac:dyDescent="0.2">
      <c r="A1891" s="162" t="str">
        <f>"FY"&amp;(YEAR(Table4_1[[#This Row],[Date]])-1)&amp;"/"&amp;(YEAR(Table4_1[[#This Row],[Date]])-2000)</f>
        <v>FY2020/21</v>
      </c>
      <c r="B1891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91" s="162" t="str">
        <f>Table4_1[[#This Row],[Licensee]]&amp;" "&amp;Table4_1[[#This Row],[Licence]]</f>
        <v>Peel Renewable Energy Pty Ltd EDL7</v>
      </c>
      <c r="D1891" s="162" t="str">
        <f t="shared" si="29"/>
        <v>FY2020/21_NQR12c_Peel Renewable Energy Pty Ltd EDL7</v>
      </c>
      <c r="E1891" s="164">
        <f>IF(ISNUMBER(Table4_1[[#This Row],[Value]]),Table4_1[[#This Row],[Value]],IF(ISNUMBER(Table4_1[[#This Row],[$ Value]]),Table4_1[[#This Row],[$ Value]],Table4_1[[#This Row],[% Value]]))</f>
        <v>3</v>
      </c>
      <c r="G1891" s="238">
        <v>44377</v>
      </c>
      <c r="H1891">
        <v>4</v>
      </c>
      <c r="I1891" t="s">
        <v>188</v>
      </c>
      <c r="J1891" t="s">
        <v>930</v>
      </c>
      <c r="K1891" t="s">
        <v>299</v>
      </c>
      <c r="L1891" t="s">
        <v>300</v>
      </c>
      <c r="M1891" t="s">
        <v>48</v>
      </c>
      <c r="N1891" t="s">
        <v>301</v>
      </c>
      <c r="O1891" t="s">
        <v>191</v>
      </c>
      <c r="P1891">
        <v>3</v>
      </c>
      <c r="Q1891"/>
      <c r="R1891"/>
      <c r="S1891" t="s">
        <v>931</v>
      </c>
    </row>
    <row r="1892" spans="1:19" hidden="1" x14ac:dyDescent="0.2">
      <c r="A1892" s="162" t="str">
        <f>"FY"&amp;(YEAR(Table4_1[[#This Row],[Date]])-1)&amp;"/"&amp;(YEAR(Table4_1[[#This Row],[Date]])-2000)</f>
        <v>FY2021/22</v>
      </c>
      <c r="B1892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92" s="162" t="str">
        <f>Table4_1[[#This Row],[Licensee]]&amp;" "&amp;Table4_1[[#This Row],[Licence]]</f>
        <v>Peel Renewable Energy Pty Ltd EDL7</v>
      </c>
      <c r="D1892" s="162" t="str">
        <f t="shared" si="29"/>
        <v>FY2021/22_NQR12c_Peel Renewable Energy Pty Ltd EDL7</v>
      </c>
      <c r="E1892" s="164">
        <f>IF(ISNUMBER(Table4_1[[#This Row],[Value]]),Table4_1[[#This Row],[Value]],IF(ISNUMBER(Table4_1[[#This Row],[$ Value]]),Table4_1[[#This Row],[$ Value]],Table4_1[[#This Row],[% Value]]))</f>
        <v>6</v>
      </c>
      <c r="G1892" s="238">
        <v>44742</v>
      </c>
      <c r="H1892">
        <v>4</v>
      </c>
      <c r="I1892" t="s">
        <v>188</v>
      </c>
      <c r="J1892" t="s">
        <v>930</v>
      </c>
      <c r="K1892" t="s">
        <v>299</v>
      </c>
      <c r="L1892" t="s">
        <v>300</v>
      </c>
      <c r="M1892" t="s">
        <v>48</v>
      </c>
      <c r="N1892" t="s">
        <v>301</v>
      </c>
      <c r="O1892" t="s">
        <v>191</v>
      </c>
      <c r="P1892">
        <v>6</v>
      </c>
      <c r="Q1892"/>
      <c r="R1892"/>
      <c r="S1892" t="s">
        <v>931</v>
      </c>
    </row>
    <row r="1893" spans="1:19" hidden="1" x14ac:dyDescent="0.2">
      <c r="A1893" s="162" t="str">
        <f>"FY"&amp;(YEAR(Table4_1[[#This Row],[Date]])-1)&amp;"/"&amp;(YEAR(Table4_1[[#This Row],[Date]])-2000)</f>
        <v>FY2022/23</v>
      </c>
      <c r="B1893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1893" s="162" t="str">
        <f>Table4_1[[#This Row],[Licensee]]&amp;" "&amp;Table4_1[[#This Row],[Licence]]</f>
        <v>Peel Renewable Energy Pty Ltd EDL7</v>
      </c>
      <c r="D1893" s="162" t="str">
        <f t="shared" si="29"/>
        <v>FY2022/23_NQR12c_Peel Renewable Energy Pty Ltd EDL7</v>
      </c>
      <c r="E1893" s="164">
        <f>IF(ISNUMBER(Table4_1[[#This Row],[Value]]),Table4_1[[#This Row],[Value]],IF(ISNUMBER(Table4_1[[#This Row],[$ Value]]),Table4_1[[#This Row],[$ Value]],Table4_1[[#This Row],[% Value]]))</f>
        <v>8</v>
      </c>
      <c r="G1893" s="238">
        <v>45107</v>
      </c>
      <c r="H1893">
        <v>4</v>
      </c>
      <c r="I1893" t="s">
        <v>188</v>
      </c>
      <c r="J1893" t="s">
        <v>930</v>
      </c>
      <c r="K1893" t="s">
        <v>299</v>
      </c>
      <c r="L1893" t="s">
        <v>300</v>
      </c>
      <c r="M1893" t="s">
        <v>48</v>
      </c>
      <c r="N1893" t="s">
        <v>301</v>
      </c>
      <c r="O1893" t="s">
        <v>191</v>
      </c>
      <c r="P1893">
        <v>8</v>
      </c>
      <c r="Q1893"/>
      <c r="R1893"/>
      <c r="S1893" t="s">
        <v>931</v>
      </c>
    </row>
    <row r="1894" spans="1:19" hidden="1" x14ac:dyDescent="0.2">
      <c r="A1894" s="162" t="str">
        <f>"FY"&amp;(YEAR(Table4_1[[#This Row],[Date]])-1)&amp;"/"&amp;(YEAR(Table4_1[[#This Row],[Date]])-2000)</f>
        <v>FY2017/18</v>
      </c>
      <c r="B1894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4" s="162" t="str">
        <f>Table4_1[[#This Row],[Licensee]]&amp;" "&amp;Table4_1[[#This Row],[Licence]]</f>
        <v>Peel Renewable Energy Pty Ltd EDL7</v>
      </c>
      <c r="D1894" s="162" t="str">
        <f t="shared" si="29"/>
        <v>FY2017/18_NQR12d_Peel Renewable Energy Pty Ltd EDL7</v>
      </c>
      <c r="E1894" s="164">
        <f>IF(ISNUMBER(Table4_1[[#This Row],[Value]]),Table4_1[[#This Row],[Value]],IF(ISNUMBER(Table4_1[[#This Row],[$ Value]]),Table4_1[[#This Row],[$ Value]],Table4_1[[#This Row],[% Value]]))</f>
        <v>0</v>
      </c>
      <c r="G1894" s="238">
        <v>43281</v>
      </c>
      <c r="H1894">
        <v>4</v>
      </c>
      <c r="I1894" t="s">
        <v>188</v>
      </c>
      <c r="J1894" t="s">
        <v>930</v>
      </c>
      <c r="K1894" t="s">
        <v>299</v>
      </c>
      <c r="L1894" t="s">
        <v>300</v>
      </c>
      <c r="M1894" t="s">
        <v>49</v>
      </c>
      <c r="N1894" t="s">
        <v>301</v>
      </c>
      <c r="O1894" t="s">
        <v>191</v>
      </c>
      <c r="P1894"/>
      <c r="Q1894"/>
      <c r="R1894"/>
      <c r="S1894" t="s">
        <v>931</v>
      </c>
    </row>
    <row r="1895" spans="1:19" hidden="1" x14ac:dyDescent="0.2">
      <c r="A1895" s="162" t="str">
        <f>"FY"&amp;(YEAR(Table4_1[[#This Row],[Date]])-1)&amp;"/"&amp;(YEAR(Table4_1[[#This Row],[Date]])-2000)</f>
        <v>FY2018/19</v>
      </c>
      <c r="B1895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5" s="162" t="str">
        <f>Table4_1[[#This Row],[Licensee]]&amp;" "&amp;Table4_1[[#This Row],[Licence]]</f>
        <v>Peel Renewable Energy Pty Ltd EDL7</v>
      </c>
      <c r="D1895" s="162" t="str">
        <f t="shared" si="29"/>
        <v>FY2018/19_NQR12d_Peel Renewable Energy Pty Ltd EDL7</v>
      </c>
      <c r="E1895" s="164">
        <f>IF(ISNUMBER(Table4_1[[#This Row],[Value]]),Table4_1[[#This Row],[Value]],IF(ISNUMBER(Table4_1[[#This Row],[$ Value]]),Table4_1[[#This Row],[$ Value]],Table4_1[[#This Row],[% Value]]))</f>
        <v>0</v>
      </c>
      <c r="G1895" s="238">
        <v>43646</v>
      </c>
      <c r="H1895">
        <v>4</v>
      </c>
      <c r="I1895" t="s">
        <v>188</v>
      </c>
      <c r="J1895" t="s">
        <v>930</v>
      </c>
      <c r="K1895" t="s">
        <v>299</v>
      </c>
      <c r="L1895" t="s">
        <v>300</v>
      </c>
      <c r="M1895" t="s">
        <v>49</v>
      </c>
      <c r="N1895" t="s">
        <v>301</v>
      </c>
      <c r="O1895" t="s">
        <v>191</v>
      </c>
      <c r="P1895"/>
      <c r="Q1895"/>
      <c r="R1895"/>
      <c r="S1895" t="s">
        <v>931</v>
      </c>
    </row>
    <row r="1896" spans="1:19" hidden="1" x14ac:dyDescent="0.2">
      <c r="A1896" s="162" t="str">
        <f>"FY"&amp;(YEAR(Table4_1[[#This Row],[Date]])-1)&amp;"/"&amp;(YEAR(Table4_1[[#This Row],[Date]])-2000)</f>
        <v>FY2019/20</v>
      </c>
      <c r="B1896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6" s="162" t="str">
        <f>Table4_1[[#This Row],[Licensee]]&amp;" "&amp;Table4_1[[#This Row],[Licence]]</f>
        <v>Peel Renewable Energy Pty Ltd EDL7</v>
      </c>
      <c r="D1896" s="162" t="str">
        <f t="shared" si="29"/>
        <v>FY2019/20_NQR12d_Peel Renewable Energy Pty Ltd EDL7</v>
      </c>
      <c r="E1896" s="164">
        <f>IF(ISNUMBER(Table4_1[[#This Row],[Value]]),Table4_1[[#This Row],[Value]],IF(ISNUMBER(Table4_1[[#This Row],[$ Value]]),Table4_1[[#This Row],[$ Value]],Table4_1[[#This Row],[% Value]]))</f>
        <v>0</v>
      </c>
      <c r="G1896" s="238">
        <v>44012</v>
      </c>
      <c r="H1896">
        <v>4</v>
      </c>
      <c r="I1896" t="s">
        <v>188</v>
      </c>
      <c r="J1896" t="s">
        <v>930</v>
      </c>
      <c r="K1896" t="s">
        <v>299</v>
      </c>
      <c r="L1896" t="s">
        <v>300</v>
      </c>
      <c r="M1896" t="s">
        <v>49</v>
      </c>
      <c r="N1896" t="s">
        <v>301</v>
      </c>
      <c r="O1896" t="s">
        <v>191</v>
      </c>
      <c r="P1896"/>
      <c r="Q1896"/>
      <c r="R1896"/>
      <c r="S1896" t="s">
        <v>931</v>
      </c>
    </row>
    <row r="1897" spans="1:19" hidden="1" x14ac:dyDescent="0.2">
      <c r="A1897" s="162" t="str">
        <f>"FY"&amp;(YEAR(Table4_1[[#This Row],[Date]])-1)&amp;"/"&amp;(YEAR(Table4_1[[#This Row],[Date]])-2000)</f>
        <v>FY2020/21</v>
      </c>
      <c r="B1897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7" s="162" t="str">
        <f>Table4_1[[#This Row],[Licensee]]&amp;" "&amp;Table4_1[[#This Row],[Licence]]</f>
        <v>Peel Renewable Energy Pty Ltd EDL7</v>
      </c>
      <c r="D1897" s="162" t="str">
        <f t="shared" si="29"/>
        <v>FY2020/21_NQR12d_Peel Renewable Energy Pty Ltd EDL7</v>
      </c>
      <c r="E1897" s="164">
        <f>IF(ISNUMBER(Table4_1[[#This Row],[Value]]),Table4_1[[#This Row],[Value]],IF(ISNUMBER(Table4_1[[#This Row],[$ Value]]),Table4_1[[#This Row],[$ Value]],Table4_1[[#This Row],[% Value]]))</f>
        <v>0</v>
      </c>
      <c r="G1897" s="238">
        <v>44377</v>
      </c>
      <c r="H1897">
        <v>4</v>
      </c>
      <c r="I1897" t="s">
        <v>188</v>
      </c>
      <c r="J1897" t="s">
        <v>930</v>
      </c>
      <c r="K1897" t="s">
        <v>299</v>
      </c>
      <c r="L1897" t="s">
        <v>300</v>
      </c>
      <c r="M1897" t="s">
        <v>49</v>
      </c>
      <c r="N1897" t="s">
        <v>301</v>
      </c>
      <c r="O1897" t="s">
        <v>191</v>
      </c>
      <c r="P1897"/>
      <c r="Q1897"/>
      <c r="R1897"/>
      <c r="S1897" t="s">
        <v>931</v>
      </c>
    </row>
    <row r="1898" spans="1:19" hidden="1" x14ac:dyDescent="0.2">
      <c r="A1898" s="162" t="str">
        <f>"FY"&amp;(YEAR(Table4_1[[#This Row],[Date]])-1)&amp;"/"&amp;(YEAR(Table4_1[[#This Row],[Date]])-2000)</f>
        <v>FY2021/22</v>
      </c>
      <c r="B1898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8" s="162" t="str">
        <f>Table4_1[[#This Row],[Licensee]]&amp;" "&amp;Table4_1[[#This Row],[Licence]]</f>
        <v>Peel Renewable Energy Pty Ltd EDL7</v>
      </c>
      <c r="D1898" s="162" t="str">
        <f t="shared" si="29"/>
        <v>FY2021/22_NQR12d_Peel Renewable Energy Pty Ltd EDL7</v>
      </c>
      <c r="E1898" s="164">
        <f>IF(ISNUMBER(Table4_1[[#This Row],[Value]]),Table4_1[[#This Row],[Value]],IF(ISNUMBER(Table4_1[[#This Row],[$ Value]]),Table4_1[[#This Row],[$ Value]],Table4_1[[#This Row],[% Value]]))</f>
        <v>0</v>
      </c>
      <c r="G1898" s="238">
        <v>44742</v>
      </c>
      <c r="H1898">
        <v>4</v>
      </c>
      <c r="I1898" t="s">
        <v>188</v>
      </c>
      <c r="J1898" t="s">
        <v>930</v>
      </c>
      <c r="K1898" t="s">
        <v>299</v>
      </c>
      <c r="L1898" t="s">
        <v>300</v>
      </c>
      <c r="M1898" t="s">
        <v>49</v>
      </c>
      <c r="N1898" t="s">
        <v>301</v>
      </c>
      <c r="O1898" t="s">
        <v>191</v>
      </c>
      <c r="P1898"/>
      <c r="Q1898"/>
      <c r="R1898"/>
      <c r="S1898" t="s">
        <v>931</v>
      </c>
    </row>
    <row r="1899" spans="1:19" hidden="1" x14ac:dyDescent="0.2">
      <c r="A1899" s="162" t="str">
        <f>"FY"&amp;(YEAR(Table4_1[[#This Row],[Date]])-1)&amp;"/"&amp;(YEAR(Table4_1[[#This Row],[Date]])-2000)</f>
        <v>FY2022/23</v>
      </c>
      <c r="B1899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1899" s="162" t="str">
        <f>Table4_1[[#This Row],[Licensee]]&amp;" "&amp;Table4_1[[#This Row],[Licence]]</f>
        <v>Peel Renewable Energy Pty Ltd EDL7</v>
      </c>
      <c r="D1899" s="162" t="str">
        <f t="shared" si="29"/>
        <v>FY2022/23_NQR12d_Peel Renewable Energy Pty Ltd EDL7</v>
      </c>
      <c r="E1899" s="164">
        <f>IF(ISNUMBER(Table4_1[[#This Row],[Value]]),Table4_1[[#This Row],[Value]],IF(ISNUMBER(Table4_1[[#This Row],[$ Value]]),Table4_1[[#This Row],[$ Value]],Table4_1[[#This Row],[% Value]]))</f>
        <v>0</v>
      </c>
      <c r="G1899" s="238">
        <v>45107</v>
      </c>
      <c r="H1899">
        <v>4</v>
      </c>
      <c r="I1899" t="s">
        <v>188</v>
      </c>
      <c r="J1899" t="s">
        <v>930</v>
      </c>
      <c r="K1899" t="s">
        <v>299</v>
      </c>
      <c r="L1899" t="s">
        <v>300</v>
      </c>
      <c r="M1899" t="s">
        <v>49</v>
      </c>
      <c r="N1899" t="s">
        <v>301</v>
      </c>
      <c r="O1899" t="s">
        <v>191</v>
      </c>
      <c r="P1899"/>
      <c r="Q1899"/>
      <c r="R1899"/>
      <c r="S1899" t="s">
        <v>931</v>
      </c>
    </row>
    <row r="1900" spans="1:19" hidden="1" x14ac:dyDescent="0.2">
      <c r="A1900" s="162" t="str">
        <f>"FY"&amp;(YEAR(Table4_1[[#This Row],[Date]])-1)&amp;"/"&amp;(YEAR(Table4_1[[#This Row],[Date]])-2000)</f>
        <v>FY2017/18</v>
      </c>
      <c r="B1900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0" s="162" t="str">
        <f>Table4_1[[#This Row],[Licensee]]&amp;" "&amp;Table4_1[[#This Row],[Licence]]</f>
        <v>Peel Renewable Energy Pty Ltd EDL7</v>
      </c>
      <c r="D1900" s="162" t="str">
        <f t="shared" si="29"/>
        <v>FY2017/18_NQR12e_Peel Renewable Energy Pty Ltd EDL7</v>
      </c>
      <c r="E1900" s="164">
        <f>IF(ISNUMBER(Table4_1[[#This Row],[Value]]),Table4_1[[#This Row],[Value]],IF(ISNUMBER(Table4_1[[#This Row],[$ Value]]),Table4_1[[#This Row],[$ Value]],Table4_1[[#This Row],[% Value]]))</f>
        <v>0</v>
      </c>
      <c r="G1900" s="238">
        <v>43281</v>
      </c>
      <c r="H1900">
        <v>4</v>
      </c>
      <c r="I1900" t="s">
        <v>188</v>
      </c>
      <c r="J1900" t="s">
        <v>930</v>
      </c>
      <c r="K1900" t="s">
        <v>299</v>
      </c>
      <c r="L1900" t="s">
        <v>300</v>
      </c>
      <c r="M1900" t="s">
        <v>50</v>
      </c>
      <c r="N1900" t="s">
        <v>301</v>
      </c>
      <c r="O1900" t="s">
        <v>191</v>
      </c>
      <c r="P1900"/>
      <c r="Q1900"/>
      <c r="R1900"/>
      <c r="S1900" t="s">
        <v>931</v>
      </c>
    </row>
    <row r="1901" spans="1:19" hidden="1" x14ac:dyDescent="0.2">
      <c r="A1901" s="162" t="str">
        <f>"FY"&amp;(YEAR(Table4_1[[#This Row],[Date]])-1)&amp;"/"&amp;(YEAR(Table4_1[[#This Row],[Date]])-2000)</f>
        <v>FY2018/19</v>
      </c>
      <c r="B1901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1" s="162" t="str">
        <f>Table4_1[[#This Row],[Licensee]]&amp;" "&amp;Table4_1[[#This Row],[Licence]]</f>
        <v>Peel Renewable Energy Pty Ltd EDL7</v>
      </c>
      <c r="D1901" s="162" t="str">
        <f t="shared" si="29"/>
        <v>FY2018/19_NQR12e_Peel Renewable Energy Pty Ltd EDL7</v>
      </c>
      <c r="E1901" s="164">
        <f>IF(ISNUMBER(Table4_1[[#This Row],[Value]]),Table4_1[[#This Row],[Value]],IF(ISNUMBER(Table4_1[[#This Row],[$ Value]]),Table4_1[[#This Row],[$ Value]],Table4_1[[#This Row],[% Value]]))</f>
        <v>0</v>
      </c>
      <c r="G1901" s="238">
        <v>43646</v>
      </c>
      <c r="H1901">
        <v>4</v>
      </c>
      <c r="I1901" t="s">
        <v>188</v>
      </c>
      <c r="J1901" t="s">
        <v>930</v>
      </c>
      <c r="K1901" t="s">
        <v>299</v>
      </c>
      <c r="L1901" t="s">
        <v>300</v>
      </c>
      <c r="M1901" t="s">
        <v>50</v>
      </c>
      <c r="N1901" t="s">
        <v>301</v>
      </c>
      <c r="O1901" t="s">
        <v>191</v>
      </c>
      <c r="P1901"/>
      <c r="Q1901"/>
      <c r="R1901"/>
      <c r="S1901" t="s">
        <v>931</v>
      </c>
    </row>
    <row r="1902" spans="1:19" hidden="1" x14ac:dyDescent="0.2">
      <c r="A1902" s="162" t="str">
        <f>"FY"&amp;(YEAR(Table4_1[[#This Row],[Date]])-1)&amp;"/"&amp;(YEAR(Table4_1[[#This Row],[Date]])-2000)</f>
        <v>FY2019/20</v>
      </c>
      <c r="B1902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2" s="162" t="str">
        <f>Table4_1[[#This Row],[Licensee]]&amp;" "&amp;Table4_1[[#This Row],[Licence]]</f>
        <v>Peel Renewable Energy Pty Ltd EDL7</v>
      </c>
      <c r="D1902" s="162" t="str">
        <f t="shared" si="29"/>
        <v>FY2019/20_NQR12e_Peel Renewable Energy Pty Ltd EDL7</v>
      </c>
      <c r="E1902" s="164">
        <f>IF(ISNUMBER(Table4_1[[#This Row],[Value]]),Table4_1[[#This Row],[Value]],IF(ISNUMBER(Table4_1[[#This Row],[$ Value]]),Table4_1[[#This Row],[$ Value]],Table4_1[[#This Row],[% Value]]))</f>
        <v>0</v>
      </c>
      <c r="G1902" s="238">
        <v>44012</v>
      </c>
      <c r="H1902">
        <v>4</v>
      </c>
      <c r="I1902" t="s">
        <v>188</v>
      </c>
      <c r="J1902" t="s">
        <v>930</v>
      </c>
      <c r="K1902" t="s">
        <v>299</v>
      </c>
      <c r="L1902" t="s">
        <v>300</v>
      </c>
      <c r="M1902" t="s">
        <v>50</v>
      </c>
      <c r="N1902" t="s">
        <v>301</v>
      </c>
      <c r="O1902" t="s">
        <v>191</v>
      </c>
      <c r="P1902"/>
      <c r="Q1902"/>
      <c r="R1902"/>
      <c r="S1902" t="s">
        <v>931</v>
      </c>
    </row>
    <row r="1903" spans="1:19" hidden="1" x14ac:dyDescent="0.2">
      <c r="A1903" s="162" t="str">
        <f>"FY"&amp;(YEAR(Table4_1[[#This Row],[Date]])-1)&amp;"/"&amp;(YEAR(Table4_1[[#This Row],[Date]])-2000)</f>
        <v>FY2020/21</v>
      </c>
      <c r="B1903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3" s="162" t="str">
        <f>Table4_1[[#This Row],[Licensee]]&amp;" "&amp;Table4_1[[#This Row],[Licence]]</f>
        <v>Peel Renewable Energy Pty Ltd EDL7</v>
      </c>
      <c r="D1903" s="162" t="str">
        <f t="shared" si="29"/>
        <v>FY2020/21_NQR12e_Peel Renewable Energy Pty Ltd EDL7</v>
      </c>
      <c r="E1903" s="164">
        <f>IF(ISNUMBER(Table4_1[[#This Row],[Value]]),Table4_1[[#This Row],[Value]],IF(ISNUMBER(Table4_1[[#This Row],[$ Value]]),Table4_1[[#This Row],[$ Value]],Table4_1[[#This Row],[% Value]]))</f>
        <v>0</v>
      </c>
      <c r="G1903" s="238">
        <v>44377</v>
      </c>
      <c r="H1903">
        <v>4</v>
      </c>
      <c r="I1903" t="s">
        <v>188</v>
      </c>
      <c r="J1903" t="s">
        <v>930</v>
      </c>
      <c r="K1903" t="s">
        <v>299</v>
      </c>
      <c r="L1903" t="s">
        <v>300</v>
      </c>
      <c r="M1903" t="s">
        <v>50</v>
      </c>
      <c r="N1903" t="s">
        <v>301</v>
      </c>
      <c r="O1903" t="s">
        <v>191</v>
      </c>
      <c r="P1903"/>
      <c r="Q1903"/>
      <c r="R1903"/>
      <c r="S1903" t="s">
        <v>931</v>
      </c>
    </row>
    <row r="1904" spans="1:19" hidden="1" x14ac:dyDescent="0.2">
      <c r="A1904" s="162" t="str">
        <f>"FY"&amp;(YEAR(Table4_1[[#This Row],[Date]])-1)&amp;"/"&amp;(YEAR(Table4_1[[#This Row],[Date]])-2000)</f>
        <v>FY2021/22</v>
      </c>
      <c r="B1904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4" s="162" t="str">
        <f>Table4_1[[#This Row],[Licensee]]&amp;" "&amp;Table4_1[[#This Row],[Licence]]</f>
        <v>Peel Renewable Energy Pty Ltd EDL7</v>
      </c>
      <c r="D1904" s="162" t="str">
        <f t="shared" si="29"/>
        <v>FY2021/22_NQR12e_Peel Renewable Energy Pty Ltd EDL7</v>
      </c>
      <c r="E1904" s="164">
        <f>IF(ISNUMBER(Table4_1[[#This Row],[Value]]),Table4_1[[#This Row],[Value]],IF(ISNUMBER(Table4_1[[#This Row],[$ Value]]),Table4_1[[#This Row],[$ Value]],Table4_1[[#This Row],[% Value]]))</f>
        <v>0</v>
      </c>
      <c r="G1904" s="238">
        <v>44742</v>
      </c>
      <c r="H1904">
        <v>4</v>
      </c>
      <c r="I1904" t="s">
        <v>188</v>
      </c>
      <c r="J1904" t="s">
        <v>930</v>
      </c>
      <c r="K1904" t="s">
        <v>299</v>
      </c>
      <c r="L1904" t="s">
        <v>300</v>
      </c>
      <c r="M1904" t="s">
        <v>50</v>
      </c>
      <c r="N1904" t="s">
        <v>301</v>
      </c>
      <c r="O1904" t="s">
        <v>191</v>
      </c>
      <c r="P1904"/>
      <c r="Q1904"/>
      <c r="R1904"/>
      <c r="S1904" t="s">
        <v>931</v>
      </c>
    </row>
    <row r="1905" spans="1:19" hidden="1" x14ac:dyDescent="0.2">
      <c r="A1905" s="162" t="str">
        <f>"FY"&amp;(YEAR(Table4_1[[#This Row],[Date]])-1)&amp;"/"&amp;(YEAR(Table4_1[[#This Row],[Date]])-2000)</f>
        <v>FY2022/23</v>
      </c>
      <c r="B1905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1905" s="162" t="str">
        <f>Table4_1[[#This Row],[Licensee]]&amp;" "&amp;Table4_1[[#This Row],[Licence]]</f>
        <v>Peel Renewable Energy Pty Ltd EDL7</v>
      </c>
      <c r="D1905" s="162" t="str">
        <f t="shared" si="29"/>
        <v>FY2022/23_NQR12e_Peel Renewable Energy Pty Ltd EDL7</v>
      </c>
      <c r="E1905" s="164">
        <f>IF(ISNUMBER(Table4_1[[#This Row],[Value]]),Table4_1[[#This Row],[Value]],IF(ISNUMBER(Table4_1[[#This Row],[$ Value]]),Table4_1[[#This Row],[$ Value]],Table4_1[[#This Row],[% Value]]))</f>
        <v>0</v>
      </c>
      <c r="G1905" s="238">
        <v>45107</v>
      </c>
      <c r="H1905">
        <v>4</v>
      </c>
      <c r="I1905" t="s">
        <v>188</v>
      </c>
      <c r="J1905" t="s">
        <v>930</v>
      </c>
      <c r="K1905" t="s">
        <v>299</v>
      </c>
      <c r="L1905" t="s">
        <v>300</v>
      </c>
      <c r="M1905" t="s">
        <v>50</v>
      </c>
      <c r="N1905" t="s">
        <v>301</v>
      </c>
      <c r="O1905" t="s">
        <v>191</v>
      </c>
      <c r="P1905"/>
      <c r="Q1905"/>
      <c r="R1905"/>
      <c r="S1905" t="s">
        <v>931</v>
      </c>
    </row>
    <row r="1906" spans="1:19" hidden="1" x14ac:dyDescent="0.2">
      <c r="A1906" s="162" t="str">
        <f>"FY"&amp;(YEAR(Table4_1[[#This Row],[Date]])-1)&amp;"/"&amp;(YEAR(Table4_1[[#This Row],[Date]])-2000)</f>
        <v>FY2017/18</v>
      </c>
      <c r="B1906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06" s="162" t="str">
        <f>Table4_1[[#This Row],[Licensee]]&amp;" "&amp;Table4_1[[#This Row],[Licence]]</f>
        <v>Peel Renewable Energy Pty Ltd EDL7</v>
      </c>
      <c r="D1906" s="162" t="str">
        <f t="shared" si="29"/>
        <v>FY2017/18_NQR13b_Peel Renewable Energy Pty Ltd EDL7</v>
      </c>
      <c r="E1906" s="164">
        <f>IF(ISNUMBER(Table4_1[[#This Row],[Value]]),Table4_1[[#This Row],[Value]],IF(ISNUMBER(Table4_1[[#This Row],[$ Value]]),Table4_1[[#This Row],[$ Value]],Table4_1[[#This Row],[% Value]]))</f>
        <v>0</v>
      </c>
      <c r="G1906" s="238">
        <v>43281</v>
      </c>
      <c r="H1906">
        <v>4</v>
      </c>
      <c r="I1906" t="s">
        <v>188</v>
      </c>
      <c r="J1906" t="s">
        <v>930</v>
      </c>
      <c r="K1906" t="s">
        <v>299</v>
      </c>
      <c r="L1906" t="s">
        <v>56</v>
      </c>
      <c r="M1906" t="s">
        <v>47</v>
      </c>
      <c r="N1906" t="s">
        <v>302</v>
      </c>
      <c r="O1906" t="s">
        <v>191</v>
      </c>
      <c r="P1906"/>
      <c r="Q1906"/>
      <c r="R1906"/>
      <c r="S1906" t="s">
        <v>931</v>
      </c>
    </row>
    <row r="1907" spans="1:19" hidden="1" x14ac:dyDescent="0.2">
      <c r="A1907" s="162" t="str">
        <f>"FY"&amp;(YEAR(Table4_1[[#This Row],[Date]])-1)&amp;"/"&amp;(YEAR(Table4_1[[#This Row],[Date]])-2000)</f>
        <v>FY2018/19</v>
      </c>
      <c r="B1907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07" s="162" t="str">
        <f>Table4_1[[#This Row],[Licensee]]&amp;" "&amp;Table4_1[[#This Row],[Licence]]</f>
        <v>Peel Renewable Energy Pty Ltd EDL7</v>
      </c>
      <c r="D1907" s="162" t="str">
        <f t="shared" si="29"/>
        <v>FY2018/19_NQR13b_Peel Renewable Energy Pty Ltd EDL7</v>
      </c>
      <c r="E1907" s="164">
        <f>IF(ISNUMBER(Table4_1[[#This Row],[Value]]),Table4_1[[#This Row],[Value]],IF(ISNUMBER(Table4_1[[#This Row],[$ Value]]),Table4_1[[#This Row],[$ Value]],Table4_1[[#This Row],[% Value]]))</f>
        <v>0</v>
      </c>
      <c r="G1907" s="238">
        <v>43646</v>
      </c>
      <c r="H1907">
        <v>4</v>
      </c>
      <c r="I1907" t="s">
        <v>188</v>
      </c>
      <c r="J1907" t="s">
        <v>930</v>
      </c>
      <c r="K1907" t="s">
        <v>299</v>
      </c>
      <c r="L1907" t="s">
        <v>56</v>
      </c>
      <c r="M1907" t="s">
        <v>47</v>
      </c>
      <c r="N1907" t="s">
        <v>302</v>
      </c>
      <c r="O1907" t="s">
        <v>191</v>
      </c>
      <c r="P1907"/>
      <c r="Q1907"/>
      <c r="R1907"/>
      <c r="S1907" t="s">
        <v>931</v>
      </c>
    </row>
    <row r="1908" spans="1:19" hidden="1" x14ac:dyDescent="0.2">
      <c r="A1908" s="162" t="str">
        <f>"FY"&amp;(YEAR(Table4_1[[#This Row],[Date]])-1)&amp;"/"&amp;(YEAR(Table4_1[[#This Row],[Date]])-2000)</f>
        <v>FY2019/20</v>
      </c>
      <c r="B1908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08" s="162" t="str">
        <f>Table4_1[[#This Row],[Licensee]]&amp;" "&amp;Table4_1[[#This Row],[Licence]]</f>
        <v>Peel Renewable Energy Pty Ltd EDL7</v>
      </c>
      <c r="D1908" s="162" t="str">
        <f t="shared" si="29"/>
        <v>FY2019/20_NQR13b_Peel Renewable Energy Pty Ltd EDL7</v>
      </c>
      <c r="E1908" s="164">
        <f>IF(ISNUMBER(Table4_1[[#This Row],[Value]]),Table4_1[[#This Row],[Value]],IF(ISNUMBER(Table4_1[[#This Row],[$ Value]]),Table4_1[[#This Row],[$ Value]],Table4_1[[#This Row],[% Value]]))</f>
        <v>0</v>
      </c>
      <c r="G1908" s="238">
        <v>44012</v>
      </c>
      <c r="H1908">
        <v>4</v>
      </c>
      <c r="I1908" t="s">
        <v>188</v>
      </c>
      <c r="J1908" t="s">
        <v>930</v>
      </c>
      <c r="K1908" t="s">
        <v>299</v>
      </c>
      <c r="L1908" t="s">
        <v>56</v>
      </c>
      <c r="M1908" t="s">
        <v>47</v>
      </c>
      <c r="N1908" t="s">
        <v>302</v>
      </c>
      <c r="O1908" t="s">
        <v>191</v>
      </c>
      <c r="P1908"/>
      <c r="Q1908"/>
      <c r="R1908"/>
      <c r="S1908" t="s">
        <v>931</v>
      </c>
    </row>
    <row r="1909" spans="1:19" hidden="1" x14ac:dyDescent="0.2">
      <c r="A1909" s="162" t="str">
        <f>"FY"&amp;(YEAR(Table4_1[[#This Row],[Date]])-1)&amp;"/"&amp;(YEAR(Table4_1[[#This Row],[Date]])-2000)</f>
        <v>FY2020/21</v>
      </c>
      <c r="B1909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09" s="162" t="str">
        <f>Table4_1[[#This Row],[Licensee]]&amp;" "&amp;Table4_1[[#This Row],[Licence]]</f>
        <v>Peel Renewable Energy Pty Ltd EDL7</v>
      </c>
      <c r="D1909" s="162" t="str">
        <f t="shared" si="29"/>
        <v>FY2020/21_NQR13b_Peel Renewable Energy Pty Ltd EDL7</v>
      </c>
      <c r="E1909" s="164">
        <f>IF(ISNUMBER(Table4_1[[#This Row],[Value]]),Table4_1[[#This Row],[Value]],IF(ISNUMBER(Table4_1[[#This Row],[$ Value]]),Table4_1[[#This Row],[$ Value]],Table4_1[[#This Row],[% Value]]))</f>
        <v>0</v>
      </c>
      <c r="G1909" s="238">
        <v>44377</v>
      </c>
      <c r="H1909">
        <v>4</v>
      </c>
      <c r="I1909" t="s">
        <v>188</v>
      </c>
      <c r="J1909" t="s">
        <v>930</v>
      </c>
      <c r="K1909" t="s">
        <v>299</v>
      </c>
      <c r="L1909" t="s">
        <v>56</v>
      </c>
      <c r="M1909" t="s">
        <v>47</v>
      </c>
      <c r="N1909" t="s">
        <v>302</v>
      </c>
      <c r="O1909" t="s">
        <v>191</v>
      </c>
      <c r="P1909"/>
      <c r="Q1909"/>
      <c r="R1909"/>
      <c r="S1909" t="s">
        <v>931</v>
      </c>
    </row>
    <row r="1910" spans="1:19" hidden="1" x14ac:dyDescent="0.2">
      <c r="A1910" s="162" t="str">
        <f>"FY"&amp;(YEAR(Table4_1[[#This Row],[Date]])-1)&amp;"/"&amp;(YEAR(Table4_1[[#This Row],[Date]])-2000)</f>
        <v>FY2021/22</v>
      </c>
      <c r="B1910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10" s="162" t="str">
        <f>Table4_1[[#This Row],[Licensee]]&amp;" "&amp;Table4_1[[#This Row],[Licence]]</f>
        <v>Peel Renewable Energy Pty Ltd EDL7</v>
      </c>
      <c r="D1910" s="162" t="str">
        <f t="shared" si="29"/>
        <v>FY2021/22_NQR13b_Peel Renewable Energy Pty Ltd EDL7</v>
      </c>
      <c r="E1910" s="164">
        <f>IF(ISNUMBER(Table4_1[[#This Row],[Value]]),Table4_1[[#This Row],[Value]],IF(ISNUMBER(Table4_1[[#This Row],[$ Value]]),Table4_1[[#This Row],[$ Value]],Table4_1[[#This Row],[% Value]]))</f>
        <v>0</v>
      </c>
      <c r="G1910" s="238">
        <v>44742</v>
      </c>
      <c r="H1910">
        <v>4</v>
      </c>
      <c r="I1910" t="s">
        <v>188</v>
      </c>
      <c r="J1910" t="s">
        <v>930</v>
      </c>
      <c r="K1910" t="s">
        <v>299</v>
      </c>
      <c r="L1910" t="s">
        <v>56</v>
      </c>
      <c r="M1910" t="s">
        <v>47</v>
      </c>
      <c r="N1910" t="s">
        <v>302</v>
      </c>
      <c r="O1910" t="s">
        <v>191</v>
      </c>
      <c r="P1910"/>
      <c r="Q1910"/>
      <c r="R1910"/>
      <c r="S1910" t="s">
        <v>931</v>
      </c>
    </row>
    <row r="1911" spans="1:19" hidden="1" x14ac:dyDescent="0.2">
      <c r="A1911" s="162" t="str">
        <f>"FY"&amp;(YEAR(Table4_1[[#This Row],[Date]])-1)&amp;"/"&amp;(YEAR(Table4_1[[#This Row],[Date]])-2000)</f>
        <v>FY2022/23</v>
      </c>
      <c r="B1911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1911" s="162" t="str">
        <f>Table4_1[[#This Row],[Licensee]]&amp;" "&amp;Table4_1[[#This Row],[Licence]]</f>
        <v>Peel Renewable Energy Pty Ltd EDL7</v>
      </c>
      <c r="D1911" s="162" t="str">
        <f t="shared" si="29"/>
        <v>FY2022/23_NQR13b_Peel Renewable Energy Pty Ltd EDL7</v>
      </c>
      <c r="E1911" s="164">
        <f>IF(ISNUMBER(Table4_1[[#This Row],[Value]]),Table4_1[[#This Row],[Value]],IF(ISNUMBER(Table4_1[[#This Row],[$ Value]]),Table4_1[[#This Row],[$ Value]],Table4_1[[#This Row],[% Value]]))</f>
        <v>0</v>
      </c>
      <c r="G1911" s="238">
        <v>45107</v>
      </c>
      <c r="H1911">
        <v>4</v>
      </c>
      <c r="I1911" t="s">
        <v>188</v>
      </c>
      <c r="J1911" t="s">
        <v>930</v>
      </c>
      <c r="K1911" t="s">
        <v>299</v>
      </c>
      <c r="L1911" t="s">
        <v>56</v>
      </c>
      <c r="M1911" t="s">
        <v>47</v>
      </c>
      <c r="N1911" t="s">
        <v>302</v>
      </c>
      <c r="O1911" t="s">
        <v>191</v>
      </c>
      <c r="P1911"/>
      <c r="Q1911"/>
      <c r="R1911"/>
      <c r="S1911" t="s">
        <v>931</v>
      </c>
    </row>
    <row r="1912" spans="1:19" hidden="1" x14ac:dyDescent="0.2">
      <c r="A1912" s="162" t="str">
        <f>"FY"&amp;(YEAR(Table4_1[[#This Row],[Date]])-1)&amp;"/"&amp;(YEAR(Table4_1[[#This Row],[Date]])-2000)</f>
        <v>FY2017/18</v>
      </c>
      <c r="B1912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2" s="162" t="str">
        <f>Table4_1[[#This Row],[Licensee]]&amp;" "&amp;Table4_1[[#This Row],[Licence]]</f>
        <v>Peel Renewable Energy Pty Ltd EDL7</v>
      </c>
      <c r="D1912" s="162" t="str">
        <f t="shared" si="29"/>
        <v>FY2017/18_NQR13c_Peel Renewable Energy Pty Ltd EDL7</v>
      </c>
      <c r="E1912" s="164">
        <f>IF(ISNUMBER(Table4_1[[#This Row],[Value]]),Table4_1[[#This Row],[Value]],IF(ISNUMBER(Table4_1[[#This Row],[$ Value]]),Table4_1[[#This Row],[$ Value]],Table4_1[[#This Row],[% Value]]))</f>
        <v>0</v>
      </c>
      <c r="G1912" s="238">
        <v>43281</v>
      </c>
      <c r="H1912">
        <v>4</v>
      </c>
      <c r="I1912" t="s">
        <v>188</v>
      </c>
      <c r="J1912" t="s">
        <v>930</v>
      </c>
      <c r="K1912" t="s">
        <v>299</v>
      </c>
      <c r="L1912" t="s">
        <v>56</v>
      </c>
      <c r="M1912" t="s">
        <v>48</v>
      </c>
      <c r="N1912" t="s">
        <v>302</v>
      </c>
      <c r="O1912" t="s">
        <v>191</v>
      </c>
      <c r="P1912"/>
      <c r="Q1912"/>
      <c r="R1912"/>
      <c r="S1912" t="s">
        <v>931</v>
      </c>
    </row>
    <row r="1913" spans="1:19" hidden="1" x14ac:dyDescent="0.2">
      <c r="A1913" s="162" t="str">
        <f>"FY"&amp;(YEAR(Table4_1[[#This Row],[Date]])-1)&amp;"/"&amp;(YEAR(Table4_1[[#This Row],[Date]])-2000)</f>
        <v>FY2018/19</v>
      </c>
      <c r="B1913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3" s="162" t="str">
        <f>Table4_1[[#This Row],[Licensee]]&amp;" "&amp;Table4_1[[#This Row],[Licence]]</f>
        <v>Peel Renewable Energy Pty Ltd EDL7</v>
      </c>
      <c r="D1913" s="162" t="str">
        <f t="shared" si="29"/>
        <v>FY2018/19_NQR13c_Peel Renewable Energy Pty Ltd EDL7</v>
      </c>
      <c r="E1913" s="164">
        <f>IF(ISNUMBER(Table4_1[[#This Row],[Value]]),Table4_1[[#This Row],[Value]],IF(ISNUMBER(Table4_1[[#This Row],[$ Value]]),Table4_1[[#This Row],[$ Value]],Table4_1[[#This Row],[% Value]]))</f>
        <v>0</v>
      </c>
      <c r="G1913" s="238">
        <v>43646</v>
      </c>
      <c r="H1913">
        <v>4</v>
      </c>
      <c r="I1913" t="s">
        <v>188</v>
      </c>
      <c r="J1913" t="s">
        <v>930</v>
      </c>
      <c r="K1913" t="s">
        <v>299</v>
      </c>
      <c r="L1913" t="s">
        <v>56</v>
      </c>
      <c r="M1913" t="s">
        <v>48</v>
      </c>
      <c r="N1913" t="s">
        <v>302</v>
      </c>
      <c r="O1913" t="s">
        <v>191</v>
      </c>
      <c r="P1913"/>
      <c r="Q1913"/>
      <c r="R1913"/>
      <c r="S1913" t="s">
        <v>931</v>
      </c>
    </row>
    <row r="1914" spans="1:19" hidden="1" x14ac:dyDescent="0.2">
      <c r="A1914" s="162" t="str">
        <f>"FY"&amp;(YEAR(Table4_1[[#This Row],[Date]])-1)&amp;"/"&amp;(YEAR(Table4_1[[#This Row],[Date]])-2000)</f>
        <v>FY2019/20</v>
      </c>
      <c r="B1914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4" s="162" t="str">
        <f>Table4_1[[#This Row],[Licensee]]&amp;" "&amp;Table4_1[[#This Row],[Licence]]</f>
        <v>Peel Renewable Energy Pty Ltd EDL7</v>
      </c>
      <c r="D1914" s="162" t="str">
        <f t="shared" si="29"/>
        <v>FY2019/20_NQR13c_Peel Renewable Energy Pty Ltd EDL7</v>
      </c>
      <c r="E1914" s="164">
        <f>IF(ISNUMBER(Table4_1[[#This Row],[Value]]),Table4_1[[#This Row],[Value]],IF(ISNUMBER(Table4_1[[#This Row],[$ Value]]),Table4_1[[#This Row],[$ Value]],Table4_1[[#This Row],[% Value]]))</f>
        <v>0</v>
      </c>
      <c r="G1914" s="238">
        <v>44012</v>
      </c>
      <c r="H1914">
        <v>4</v>
      </c>
      <c r="I1914" t="s">
        <v>188</v>
      </c>
      <c r="J1914" t="s">
        <v>930</v>
      </c>
      <c r="K1914" t="s">
        <v>299</v>
      </c>
      <c r="L1914" t="s">
        <v>56</v>
      </c>
      <c r="M1914" t="s">
        <v>48</v>
      </c>
      <c r="N1914" t="s">
        <v>302</v>
      </c>
      <c r="O1914" t="s">
        <v>191</v>
      </c>
      <c r="P1914"/>
      <c r="Q1914"/>
      <c r="R1914"/>
      <c r="S1914" t="s">
        <v>931</v>
      </c>
    </row>
    <row r="1915" spans="1:19" hidden="1" x14ac:dyDescent="0.2">
      <c r="A1915" s="162" t="str">
        <f>"FY"&amp;(YEAR(Table4_1[[#This Row],[Date]])-1)&amp;"/"&amp;(YEAR(Table4_1[[#This Row],[Date]])-2000)</f>
        <v>FY2020/21</v>
      </c>
      <c r="B1915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5" s="162" t="str">
        <f>Table4_1[[#This Row],[Licensee]]&amp;" "&amp;Table4_1[[#This Row],[Licence]]</f>
        <v>Peel Renewable Energy Pty Ltd EDL7</v>
      </c>
      <c r="D1915" s="162" t="str">
        <f t="shared" si="29"/>
        <v>FY2020/21_NQR13c_Peel Renewable Energy Pty Ltd EDL7</v>
      </c>
      <c r="E1915" s="164">
        <f>IF(ISNUMBER(Table4_1[[#This Row],[Value]]),Table4_1[[#This Row],[Value]],IF(ISNUMBER(Table4_1[[#This Row],[$ Value]]),Table4_1[[#This Row],[$ Value]],Table4_1[[#This Row],[% Value]]))</f>
        <v>2</v>
      </c>
      <c r="G1915" s="238">
        <v>44377</v>
      </c>
      <c r="H1915">
        <v>4</v>
      </c>
      <c r="I1915" t="s">
        <v>188</v>
      </c>
      <c r="J1915" t="s">
        <v>930</v>
      </c>
      <c r="K1915" t="s">
        <v>299</v>
      </c>
      <c r="L1915" t="s">
        <v>56</v>
      </c>
      <c r="M1915" t="s">
        <v>48</v>
      </c>
      <c r="N1915" t="s">
        <v>302</v>
      </c>
      <c r="O1915" t="s">
        <v>191</v>
      </c>
      <c r="P1915">
        <v>2</v>
      </c>
      <c r="Q1915"/>
      <c r="R1915"/>
      <c r="S1915" t="s">
        <v>931</v>
      </c>
    </row>
    <row r="1916" spans="1:19" hidden="1" x14ac:dyDescent="0.2">
      <c r="A1916" s="162" t="str">
        <f>"FY"&amp;(YEAR(Table4_1[[#This Row],[Date]])-1)&amp;"/"&amp;(YEAR(Table4_1[[#This Row],[Date]])-2000)</f>
        <v>FY2021/22</v>
      </c>
      <c r="B1916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6" s="162" t="str">
        <f>Table4_1[[#This Row],[Licensee]]&amp;" "&amp;Table4_1[[#This Row],[Licence]]</f>
        <v>Peel Renewable Energy Pty Ltd EDL7</v>
      </c>
      <c r="D1916" s="162" t="str">
        <f t="shared" si="29"/>
        <v>FY2021/22_NQR13c_Peel Renewable Energy Pty Ltd EDL7</v>
      </c>
      <c r="E1916" s="164">
        <f>IF(ISNUMBER(Table4_1[[#This Row],[Value]]),Table4_1[[#This Row],[Value]],IF(ISNUMBER(Table4_1[[#This Row],[$ Value]]),Table4_1[[#This Row],[$ Value]],Table4_1[[#This Row],[% Value]]))</f>
        <v>2</v>
      </c>
      <c r="G1916" s="238">
        <v>44742</v>
      </c>
      <c r="H1916">
        <v>4</v>
      </c>
      <c r="I1916" t="s">
        <v>188</v>
      </c>
      <c r="J1916" t="s">
        <v>930</v>
      </c>
      <c r="K1916" t="s">
        <v>299</v>
      </c>
      <c r="L1916" t="s">
        <v>56</v>
      </c>
      <c r="M1916" t="s">
        <v>48</v>
      </c>
      <c r="N1916" t="s">
        <v>302</v>
      </c>
      <c r="O1916" t="s">
        <v>191</v>
      </c>
      <c r="P1916">
        <v>2</v>
      </c>
      <c r="Q1916"/>
      <c r="R1916"/>
      <c r="S1916" t="s">
        <v>931</v>
      </c>
    </row>
    <row r="1917" spans="1:19" hidden="1" x14ac:dyDescent="0.2">
      <c r="A1917" s="162" t="str">
        <f>"FY"&amp;(YEAR(Table4_1[[#This Row],[Date]])-1)&amp;"/"&amp;(YEAR(Table4_1[[#This Row],[Date]])-2000)</f>
        <v>FY2022/23</v>
      </c>
      <c r="B1917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1917" s="162" t="str">
        <f>Table4_1[[#This Row],[Licensee]]&amp;" "&amp;Table4_1[[#This Row],[Licence]]</f>
        <v>Peel Renewable Energy Pty Ltd EDL7</v>
      </c>
      <c r="D1917" s="162" t="str">
        <f t="shared" si="29"/>
        <v>FY2022/23_NQR13c_Peel Renewable Energy Pty Ltd EDL7</v>
      </c>
      <c r="E1917" s="164">
        <f>IF(ISNUMBER(Table4_1[[#This Row],[Value]]),Table4_1[[#This Row],[Value]],IF(ISNUMBER(Table4_1[[#This Row],[$ Value]]),Table4_1[[#This Row],[$ Value]],Table4_1[[#This Row],[% Value]]))</f>
        <v>2</v>
      </c>
      <c r="G1917" s="238">
        <v>45107</v>
      </c>
      <c r="H1917">
        <v>4</v>
      </c>
      <c r="I1917" t="s">
        <v>188</v>
      </c>
      <c r="J1917" t="s">
        <v>930</v>
      </c>
      <c r="K1917" t="s">
        <v>299</v>
      </c>
      <c r="L1917" t="s">
        <v>56</v>
      </c>
      <c r="M1917" t="s">
        <v>48</v>
      </c>
      <c r="N1917" t="s">
        <v>302</v>
      </c>
      <c r="O1917" t="s">
        <v>191</v>
      </c>
      <c r="P1917">
        <v>2</v>
      </c>
      <c r="Q1917"/>
      <c r="R1917"/>
      <c r="S1917" t="s">
        <v>931</v>
      </c>
    </row>
    <row r="1918" spans="1:19" hidden="1" x14ac:dyDescent="0.2">
      <c r="A1918" s="162" t="str">
        <f>"FY"&amp;(YEAR(Table4_1[[#This Row],[Date]])-1)&amp;"/"&amp;(YEAR(Table4_1[[#This Row],[Date]])-2000)</f>
        <v>FY2017/18</v>
      </c>
      <c r="B1918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18" s="162" t="str">
        <f>Table4_1[[#This Row],[Licensee]]&amp;" "&amp;Table4_1[[#This Row],[Licence]]</f>
        <v>Peel Renewable Energy Pty Ltd EDL7</v>
      </c>
      <c r="D1918" s="162" t="str">
        <f t="shared" si="29"/>
        <v>FY2017/18_NQR13d_Peel Renewable Energy Pty Ltd EDL7</v>
      </c>
      <c r="E1918" s="164">
        <f>IF(ISNUMBER(Table4_1[[#This Row],[Value]]),Table4_1[[#This Row],[Value]],IF(ISNUMBER(Table4_1[[#This Row],[$ Value]]),Table4_1[[#This Row],[$ Value]],Table4_1[[#This Row],[% Value]]))</f>
        <v>0</v>
      </c>
      <c r="G1918" s="238">
        <v>43281</v>
      </c>
      <c r="H1918">
        <v>4</v>
      </c>
      <c r="I1918" t="s">
        <v>188</v>
      </c>
      <c r="J1918" t="s">
        <v>930</v>
      </c>
      <c r="K1918" t="s">
        <v>299</v>
      </c>
      <c r="L1918" t="s">
        <v>56</v>
      </c>
      <c r="M1918" t="s">
        <v>49</v>
      </c>
      <c r="N1918" t="s">
        <v>302</v>
      </c>
      <c r="O1918" t="s">
        <v>191</v>
      </c>
      <c r="P1918"/>
      <c r="Q1918"/>
      <c r="R1918"/>
      <c r="S1918" t="s">
        <v>931</v>
      </c>
    </row>
    <row r="1919" spans="1:19" hidden="1" x14ac:dyDescent="0.2">
      <c r="A1919" s="162" t="str">
        <f>"FY"&amp;(YEAR(Table4_1[[#This Row],[Date]])-1)&amp;"/"&amp;(YEAR(Table4_1[[#This Row],[Date]])-2000)</f>
        <v>FY2018/19</v>
      </c>
      <c r="B1919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19" s="162" t="str">
        <f>Table4_1[[#This Row],[Licensee]]&amp;" "&amp;Table4_1[[#This Row],[Licence]]</f>
        <v>Peel Renewable Energy Pty Ltd EDL7</v>
      </c>
      <c r="D1919" s="162" t="str">
        <f t="shared" si="29"/>
        <v>FY2018/19_NQR13d_Peel Renewable Energy Pty Ltd EDL7</v>
      </c>
      <c r="E1919" s="164">
        <f>IF(ISNUMBER(Table4_1[[#This Row],[Value]]),Table4_1[[#This Row],[Value]],IF(ISNUMBER(Table4_1[[#This Row],[$ Value]]),Table4_1[[#This Row],[$ Value]],Table4_1[[#This Row],[% Value]]))</f>
        <v>0</v>
      </c>
      <c r="G1919" s="238">
        <v>43646</v>
      </c>
      <c r="H1919">
        <v>4</v>
      </c>
      <c r="I1919" t="s">
        <v>188</v>
      </c>
      <c r="J1919" t="s">
        <v>930</v>
      </c>
      <c r="K1919" t="s">
        <v>299</v>
      </c>
      <c r="L1919" t="s">
        <v>56</v>
      </c>
      <c r="M1919" t="s">
        <v>49</v>
      </c>
      <c r="N1919" t="s">
        <v>302</v>
      </c>
      <c r="O1919" t="s">
        <v>191</v>
      </c>
      <c r="P1919"/>
      <c r="Q1919"/>
      <c r="R1919"/>
      <c r="S1919" t="s">
        <v>931</v>
      </c>
    </row>
    <row r="1920" spans="1:19" hidden="1" x14ac:dyDescent="0.2">
      <c r="A1920" s="162" t="str">
        <f>"FY"&amp;(YEAR(Table4_1[[#This Row],[Date]])-1)&amp;"/"&amp;(YEAR(Table4_1[[#This Row],[Date]])-2000)</f>
        <v>FY2019/20</v>
      </c>
      <c r="B1920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20" s="162" t="str">
        <f>Table4_1[[#This Row],[Licensee]]&amp;" "&amp;Table4_1[[#This Row],[Licence]]</f>
        <v>Peel Renewable Energy Pty Ltd EDL7</v>
      </c>
      <c r="D1920" s="162" t="str">
        <f t="shared" si="29"/>
        <v>FY2019/20_NQR13d_Peel Renewable Energy Pty Ltd EDL7</v>
      </c>
      <c r="E1920" s="164">
        <f>IF(ISNUMBER(Table4_1[[#This Row],[Value]]),Table4_1[[#This Row],[Value]],IF(ISNUMBER(Table4_1[[#This Row],[$ Value]]),Table4_1[[#This Row],[$ Value]],Table4_1[[#This Row],[% Value]]))</f>
        <v>0</v>
      </c>
      <c r="G1920" s="238">
        <v>44012</v>
      </c>
      <c r="H1920">
        <v>4</v>
      </c>
      <c r="I1920" t="s">
        <v>188</v>
      </c>
      <c r="J1920" t="s">
        <v>930</v>
      </c>
      <c r="K1920" t="s">
        <v>299</v>
      </c>
      <c r="L1920" t="s">
        <v>56</v>
      </c>
      <c r="M1920" t="s">
        <v>49</v>
      </c>
      <c r="N1920" t="s">
        <v>302</v>
      </c>
      <c r="O1920" t="s">
        <v>191</v>
      </c>
      <c r="P1920"/>
      <c r="Q1920"/>
      <c r="R1920"/>
      <c r="S1920" t="s">
        <v>931</v>
      </c>
    </row>
    <row r="1921" spans="1:19" hidden="1" x14ac:dyDescent="0.2">
      <c r="A1921" s="162" t="str">
        <f>"FY"&amp;(YEAR(Table4_1[[#This Row],[Date]])-1)&amp;"/"&amp;(YEAR(Table4_1[[#This Row],[Date]])-2000)</f>
        <v>FY2020/21</v>
      </c>
      <c r="B1921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21" s="162" t="str">
        <f>Table4_1[[#This Row],[Licensee]]&amp;" "&amp;Table4_1[[#This Row],[Licence]]</f>
        <v>Peel Renewable Energy Pty Ltd EDL7</v>
      </c>
      <c r="D1921" s="162" t="str">
        <f t="shared" si="29"/>
        <v>FY2020/21_NQR13d_Peel Renewable Energy Pty Ltd EDL7</v>
      </c>
      <c r="E1921" s="164">
        <f>IF(ISNUMBER(Table4_1[[#This Row],[Value]]),Table4_1[[#This Row],[Value]],IF(ISNUMBER(Table4_1[[#This Row],[$ Value]]),Table4_1[[#This Row],[$ Value]],Table4_1[[#This Row],[% Value]]))</f>
        <v>0</v>
      </c>
      <c r="G1921" s="238">
        <v>44377</v>
      </c>
      <c r="H1921">
        <v>4</v>
      </c>
      <c r="I1921" t="s">
        <v>188</v>
      </c>
      <c r="J1921" t="s">
        <v>930</v>
      </c>
      <c r="K1921" t="s">
        <v>299</v>
      </c>
      <c r="L1921" t="s">
        <v>56</v>
      </c>
      <c r="M1921" t="s">
        <v>49</v>
      </c>
      <c r="N1921" t="s">
        <v>302</v>
      </c>
      <c r="O1921" t="s">
        <v>191</v>
      </c>
      <c r="P1921"/>
      <c r="Q1921"/>
      <c r="R1921"/>
      <c r="S1921" t="s">
        <v>931</v>
      </c>
    </row>
    <row r="1922" spans="1:19" hidden="1" x14ac:dyDescent="0.2">
      <c r="A1922" s="162" t="str">
        <f>"FY"&amp;(YEAR(Table4_1[[#This Row],[Date]])-1)&amp;"/"&amp;(YEAR(Table4_1[[#This Row],[Date]])-2000)</f>
        <v>FY2021/22</v>
      </c>
      <c r="B1922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22" s="162" t="str">
        <f>Table4_1[[#This Row],[Licensee]]&amp;" "&amp;Table4_1[[#This Row],[Licence]]</f>
        <v>Peel Renewable Energy Pty Ltd EDL7</v>
      </c>
      <c r="D1922" s="162" t="str">
        <f t="shared" si="29"/>
        <v>FY2021/22_NQR13d_Peel Renewable Energy Pty Ltd EDL7</v>
      </c>
      <c r="E1922" s="164">
        <f>IF(ISNUMBER(Table4_1[[#This Row],[Value]]),Table4_1[[#This Row],[Value]],IF(ISNUMBER(Table4_1[[#This Row],[$ Value]]),Table4_1[[#This Row],[$ Value]],Table4_1[[#This Row],[% Value]]))</f>
        <v>0</v>
      </c>
      <c r="G1922" s="238">
        <v>44742</v>
      </c>
      <c r="H1922">
        <v>4</v>
      </c>
      <c r="I1922" t="s">
        <v>188</v>
      </c>
      <c r="J1922" t="s">
        <v>930</v>
      </c>
      <c r="K1922" t="s">
        <v>299</v>
      </c>
      <c r="L1922" t="s">
        <v>56</v>
      </c>
      <c r="M1922" t="s">
        <v>49</v>
      </c>
      <c r="N1922" t="s">
        <v>302</v>
      </c>
      <c r="O1922" t="s">
        <v>191</v>
      </c>
      <c r="P1922"/>
      <c r="Q1922"/>
      <c r="R1922"/>
      <c r="S1922" t="s">
        <v>931</v>
      </c>
    </row>
    <row r="1923" spans="1:19" hidden="1" x14ac:dyDescent="0.2">
      <c r="A1923" s="162" t="str">
        <f>"FY"&amp;(YEAR(Table4_1[[#This Row],[Date]])-1)&amp;"/"&amp;(YEAR(Table4_1[[#This Row],[Date]])-2000)</f>
        <v>FY2022/23</v>
      </c>
      <c r="B1923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1923" s="162" t="str">
        <f>Table4_1[[#This Row],[Licensee]]&amp;" "&amp;Table4_1[[#This Row],[Licence]]</f>
        <v>Peel Renewable Energy Pty Ltd EDL7</v>
      </c>
      <c r="D1923" s="162" t="str">
        <f t="shared" ref="D1923:D1986" si="30">A1923&amp;"_"&amp;B1923&amp;"_"&amp;C1923</f>
        <v>FY2022/23_NQR13d_Peel Renewable Energy Pty Ltd EDL7</v>
      </c>
      <c r="E1923" s="164">
        <f>IF(ISNUMBER(Table4_1[[#This Row],[Value]]),Table4_1[[#This Row],[Value]],IF(ISNUMBER(Table4_1[[#This Row],[$ Value]]),Table4_1[[#This Row],[$ Value]],Table4_1[[#This Row],[% Value]]))</f>
        <v>0</v>
      </c>
      <c r="G1923" s="238">
        <v>45107</v>
      </c>
      <c r="H1923">
        <v>4</v>
      </c>
      <c r="I1923" t="s">
        <v>188</v>
      </c>
      <c r="J1923" t="s">
        <v>930</v>
      </c>
      <c r="K1923" t="s">
        <v>299</v>
      </c>
      <c r="L1923" t="s">
        <v>56</v>
      </c>
      <c r="M1923" t="s">
        <v>49</v>
      </c>
      <c r="N1923" t="s">
        <v>302</v>
      </c>
      <c r="O1923" t="s">
        <v>191</v>
      </c>
      <c r="P1923"/>
      <c r="Q1923"/>
      <c r="R1923"/>
      <c r="S1923" t="s">
        <v>931</v>
      </c>
    </row>
    <row r="1924" spans="1:19" hidden="1" x14ac:dyDescent="0.2">
      <c r="A1924" s="162" t="str">
        <f>"FY"&amp;(YEAR(Table4_1[[#This Row],[Date]])-1)&amp;"/"&amp;(YEAR(Table4_1[[#This Row],[Date]])-2000)</f>
        <v>FY2017/18</v>
      </c>
      <c r="B1924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4" s="162" t="str">
        <f>Table4_1[[#This Row],[Licensee]]&amp;" "&amp;Table4_1[[#This Row],[Licence]]</f>
        <v>Peel Renewable Energy Pty Ltd EDL7</v>
      </c>
      <c r="D1924" s="162" t="str">
        <f t="shared" si="30"/>
        <v>FY2017/18_NQR13e_Peel Renewable Energy Pty Ltd EDL7</v>
      </c>
      <c r="E1924" s="164">
        <f>IF(ISNUMBER(Table4_1[[#This Row],[Value]]),Table4_1[[#This Row],[Value]],IF(ISNUMBER(Table4_1[[#This Row],[$ Value]]),Table4_1[[#This Row],[$ Value]],Table4_1[[#This Row],[% Value]]))</f>
        <v>0</v>
      </c>
      <c r="G1924" s="238">
        <v>43281</v>
      </c>
      <c r="H1924">
        <v>4</v>
      </c>
      <c r="I1924" t="s">
        <v>188</v>
      </c>
      <c r="J1924" t="s">
        <v>930</v>
      </c>
      <c r="K1924" t="s">
        <v>299</v>
      </c>
      <c r="L1924" t="s">
        <v>56</v>
      </c>
      <c r="M1924" t="s">
        <v>50</v>
      </c>
      <c r="N1924" t="s">
        <v>302</v>
      </c>
      <c r="O1924" t="s">
        <v>191</v>
      </c>
      <c r="P1924"/>
      <c r="Q1924"/>
      <c r="R1924"/>
      <c r="S1924" t="s">
        <v>931</v>
      </c>
    </row>
    <row r="1925" spans="1:19" hidden="1" x14ac:dyDescent="0.2">
      <c r="A1925" s="162" t="str">
        <f>"FY"&amp;(YEAR(Table4_1[[#This Row],[Date]])-1)&amp;"/"&amp;(YEAR(Table4_1[[#This Row],[Date]])-2000)</f>
        <v>FY2018/19</v>
      </c>
      <c r="B1925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5" s="162" t="str">
        <f>Table4_1[[#This Row],[Licensee]]&amp;" "&amp;Table4_1[[#This Row],[Licence]]</f>
        <v>Peel Renewable Energy Pty Ltd EDL7</v>
      </c>
      <c r="D1925" s="162" t="str">
        <f t="shared" si="30"/>
        <v>FY2018/19_NQR13e_Peel Renewable Energy Pty Ltd EDL7</v>
      </c>
      <c r="E1925" s="164">
        <f>IF(ISNUMBER(Table4_1[[#This Row],[Value]]),Table4_1[[#This Row],[Value]],IF(ISNUMBER(Table4_1[[#This Row],[$ Value]]),Table4_1[[#This Row],[$ Value]],Table4_1[[#This Row],[% Value]]))</f>
        <v>0</v>
      </c>
      <c r="G1925" s="238">
        <v>43646</v>
      </c>
      <c r="H1925">
        <v>4</v>
      </c>
      <c r="I1925" t="s">
        <v>188</v>
      </c>
      <c r="J1925" t="s">
        <v>930</v>
      </c>
      <c r="K1925" t="s">
        <v>299</v>
      </c>
      <c r="L1925" t="s">
        <v>56</v>
      </c>
      <c r="M1925" t="s">
        <v>50</v>
      </c>
      <c r="N1925" t="s">
        <v>302</v>
      </c>
      <c r="O1925" t="s">
        <v>191</v>
      </c>
      <c r="P1925"/>
      <c r="Q1925"/>
      <c r="R1925"/>
      <c r="S1925" t="s">
        <v>931</v>
      </c>
    </row>
    <row r="1926" spans="1:19" hidden="1" x14ac:dyDescent="0.2">
      <c r="A1926" s="162" t="str">
        <f>"FY"&amp;(YEAR(Table4_1[[#This Row],[Date]])-1)&amp;"/"&amp;(YEAR(Table4_1[[#This Row],[Date]])-2000)</f>
        <v>FY2019/20</v>
      </c>
      <c r="B1926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6" s="162" t="str">
        <f>Table4_1[[#This Row],[Licensee]]&amp;" "&amp;Table4_1[[#This Row],[Licence]]</f>
        <v>Peel Renewable Energy Pty Ltd EDL7</v>
      </c>
      <c r="D1926" s="162" t="str">
        <f t="shared" si="30"/>
        <v>FY2019/20_NQR13e_Peel Renewable Energy Pty Ltd EDL7</v>
      </c>
      <c r="E1926" s="164">
        <f>IF(ISNUMBER(Table4_1[[#This Row],[Value]]),Table4_1[[#This Row],[Value]],IF(ISNUMBER(Table4_1[[#This Row],[$ Value]]),Table4_1[[#This Row],[$ Value]],Table4_1[[#This Row],[% Value]]))</f>
        <v>0</v>
      </c>
      <c r="G1926" s="238">
        <v>44012</v>
      </c>
      <c r="H1926">
        <v>4</v>
      </c>
      <c r="I1926" t="s">
        <v>188</v>
      </c>
      <c r="J1926" t="s">
        <v>930</v>
      </c>
      <c r="K1926" t="s">
        <v>299</v>
      </c>
      <c r="L1926" t="s">
        <v>56</v>
      </c>
      <c r="M1926" t="s">
        <v>50</v>
      </c>
      <c r="N1926" t="s">
        <v>302</v>
      </c>
      <c r="O1926" t="s">
        <v>191</v>
      </c>
      <c r="P1926"/>
      <c r="Q1926"/>
      <c r="R1926"/>
      <c r="S1926" t="s">
        <v>931</v>
      </c>
    </row>
    <row r="1927" spans="1:19" hidden="1" x14ac:dyDescent="0.2">
      <c r="A1927" s="162" t="str">
        <f>"FY"&amp;(YEAR(Table4_1[[#This Row],[Date]])-1)&amp;"/"&amp;(YEAR(Table4_1[[#This Row],[Date]])-2000)</f>
        <v>FY2020/21</v>
      </c>
      <c r="B1927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7" s="162" t="str">
        <f>Table4_1[[#This Row],[Licensee]]&amp;" "&amp;Table4_1[[#This Row],[Licence]]</f>
        <v>Peel Renewable Energy Pty Ltd EDL7</v>
      </c>
      <c r="D1927" s="162" t="str">
        <f t="shared" si="30"/>
        <v>FY2020/21_NQR13e_Peel Renewable Energy Pty Ltd EDL7</v>
      </c>
      <c r="E1927" s="164">
        <f>IF(ISNUMBER(Table4_1[[#This Row],[Value]]),Table4_1[[#This Row],[Value]],IF(ISNUMBER(Table4_1[[#This Row],[$ Value]]),Table4_1[[#This Row],[$ Value]],Table4_1[[#This Row],[% Value]]))</f>
        <v>0</v>
      </c>
      <c r="G1927" s="238">
        <v>44377</v>
      </c>
      <c r="H1927">
        <v>4</v>
      </c>
      <c r="I1927" t="s">
        <v>188</v>
      </c>
      <c r="J1927" t="s">
        <v>930</v>
      </c>
      <c r="K1927" t="s">
        <v>299</v>
      </c>
      <c r="L1927" t="s">
        <v>56</v>
      </c>
      <c r="M1927" t="s">
        <v>50</v>
      </c>
      <c r="N1927" t="s">
        <v>302</v>
      </c>
      <c r="O1927" t="s">
        <v>191</v>
      </c>
      <c r="P1927"/>
      <c r="Q1927"/>
      <c r="R1927"/>
      <c r="S1927" t="s">
        <v>931</v>
      </c>
    </row>
    <row r="1928" spans="1:19" hidden="1" x14ac:dyDescent="0.2">
      <c r="A1928" s="162" t="str">
        <f>"FY"&amp;(YEAR(Table4_1[[#This Row],[Date]])-1)&amp;"/"&amp;(YEAR(Table4_1[[#This Row],[Date]])-2000)</f>
        <v>FY2021/22</v>
      </c>
      <c r="B1928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8" s="162" t="str">
        <f>Table4_1[[#This Row],[Licensee]]&amp;" "&amp;Table4_1[[#This Row],[Licence]]</f>
        <v>Peel Renewable Energy Pty Ltd EDL7</v>
      </c>
      <c r="D1928" s="162" t="str">
        <f t="shared" si="30"/>
        <v>FY2021/22_NQR13e_Peel Renewable Energy Pty Ltd EDL7</v>
      </c>
      <c r="E1928" s="164">
        <f>IF(ISNUMBER(Table4_1[[#This Row],[Value]]),Table4_1[[#This Row],[Value]],IF(ISNUMBER(Table4_1[[#This Row],[$ Value]]),Table4_1[[#This Row],[$ Value]],Table4_1[[#This Row],[% Value]]))</f>
        <v>0</v>
      </c>
      <c r="G1928" s="238">
        <v>44742</v>
      </c>
      <c r="H1928">
        <v>4</v>
      </c>
      <c r="I1928" t="s">
        <v>188</v>
      </c>
      <c r="J1928" t="s">
        <v>930</v>
      </c>
      <c r="K1928" t="s">
        <v>299</v>
      </c>
      <c r="L1928" t="s">
        <v>56</v>
      </c>
      <c r="M1928" t="s">
        <v>50</v>
      </c>
      <c r="N1928" t="s">
        <v>302</v>
      </c>
      <c r="O1928" t="s">
        <v>191</v>
      </c>
      <c r="P1928"/>
      <c r="Q1928"/>
      <c r="R1928"/>
      <c r="S1928" t="s">
        <v>931</v>
      </c>
    </row>
    <row r="1929" spans="1:19" hidden="1" x14ac:dyDescent="0.2">
      <c r="A1929" s="162" t="str">
        <f>"FY"&amp;(YEAR(Table4_1[[#This Row],[Date]])-1)&amp;"/"&amp;(YEAR(Table4_1[[#This Row],[Date]])-2000)</f>
        <v>FY2022/23</v>
      </c>
      <c r="B1929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1929" s="162" t="str">
        <f>Table4_1[[#This Row],[Licensee]]&amp;" "&amp;Table4_1[[#This Row],[Licence]]</f>
        <v>Peel Renewable Energy Pty Ltd EDL7</v>
      </c>
      <c r="D1929" s="162" t="str">
        <f t="shared" si="30"/>
        <v>FY2022/23_NQR13e_Peel Renewable Energy Pty Ltd EDL7</v>
      </c>
      <c r="E1929" s="164">
        <f>IF(ISNUMBER(Table4_1[[#This Row],[Value]]),Table4_1[[#This Row],[Value]],IF(ISNUMBER(Table4_1[[#This Row],[$ Value]]),Table4_1[[#This Row],[$ Value]],Table4_1[[#This Row],[% Value]]))</f>
        <v>0</v>
      </c>
      <c r="G1929" s="238">
        <v>45107</v>
      </c>
      <c r="H1929">
        <v>4</v>
      </c>
      <c r="I1929" t="s">
        <v>188</v>
      </c>
      <c r="J1929" t="s">
        <v>930</v>
      </c>
      <c r="K1929" t="s">
        <v>299</v>
      </c>
      <c r="L1929" t="s">
        <v>56</v>
      </c>
      <c r="M1929" t="s">
        <v>50</v>
      </c>
      <c r="N1929" t="s">
        <v>302</v>
      </c>
      <c r="O1929" t="s">
        <v>191</v>
      </c>
      <c r="P1929"/>
      <c r="Q1929"/>
      <c r="R1929"/>
      <c r="S1929" t="s">
        <v>931</v>
      </c>
    </row>
    <row r="1930" spans="1:19" hidden="1" x14ac:dyDescent="0.2">
      <c r="A1930" s="162" t="str">
        <f>"FY"&amp;(YEAR(Table4_1[[#This Row],[Date]])-1)&amp;"/"&amp;(YEAR(Table4_1[[#This Row],[Date]])-2000)</f>
        <v>FY2017/18</v>
      </c>
      <c r="B1930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0" s="162" t="str">
        <f>Table4_1[[#This Row],[Licensee]]&amp;" "&amp;Table4_1[[#This Row],[Licence]]</f>
        <v>Peel Renewable Energy Pty Ltd EDL7</v>
      </c>
      <c r="D1930" s="162" t="str">
        <f t="shared" si="30"/>
        <v>FY2017/18_NQR14b_Peel Renewable Energy Pty Ltd EDL7</v>
      </c>
      <c r="E1930" s="164">
        <f>IF(ISNUMBER(Table4_1[[#This Row],[Value]]),Table4_1[[#This Row],[Value]],IF(ISNUMBER(Table4_1[[#This Row],[$ Value]]),Table4_1[[#This Row],[$ Value]],Table4_1[[#This Row],[% Value]]))</f>
        <v>0</v>
      </c>
      <c r="G1930" s="238">
        <v>43281</v>
      </c>
      <c r="H1930">
        <v>4</v>
      </c>
      <c r="I1930" t="s">
        <v>188</v>
      </c>
      <c r="J1930" t="s">
        <v>930</v>
      </c>
      <c r="K1930" t="s">
        <v>299</v>
      </c>
      <c r="L1930" t="s">
        <v>306</v>
      </c>
      <c r="M1930" t="s">
        <v>47</v>
      </c>
      <c r="N1930" t="s">
        <v>307</v>
      </c>
      <c r="O1930" t="s">
        <v>59</v>
      </c>
      <c r="P1930"/>
      <c r="Q1930"/>
      <c r="R1930"/>
      <c r="S1930" t="s">
        <v>931</v>
      </c>
    </row>
    <row r="1931" spans="1:19" hidden="1" x14ac:dyDescent="0.2">
      <c r="A1931" s="162" t="str">
        <f>"FY"&amp;(YEAR(Table4_1[[#This Row],[Date]])-1)&amp;"/"&amp;(YEAR(Table4_1[[#This Row],[Date]])-2000)</f>
        <v>FY2018/19</v>
      </c>
      <c r="B1931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1" s="162" t="str">
        <f>Table4_1[[#This Row],[Licensee]]&amp;" "&amp;Table4_1[[#This Row],[Licence]]</f>
        <v>Peel Renewable Energy Pty Ltd EDL7</v>
      </c>
      <c r="D1931" s="162" t="str">
        <f t="shared" si="30"/>
        <v>FY2018/19_NQR14b_Peel Renewable Energy Pty Ltd EDL7</v>
      </c>
      <c r="E1931" s="164">
        <f>IF(ISNUMBER(Table4_1[[#This Row],[Value]]),Table4_1[[#This Row],[Value]],IF(ISNUMBER(Table4_1[[#This Row],[$ Value]]),Table4_1[[#This Row],[$ Value]],Table4_1[[#This Row],[% Value]]))</f>
        <v>0</v>
      </c>
      <c r="G1931" s="238">
        <v>43646</v>
      </c>
      <c r="H1931">
        <v>4</v>
      </c>
      <c r="I1931" t="s">
        <v>188</v>
      </c>
      <c r="J1931" t="s">
        <v>930</v>
      </c>
      <c r="K1931" t="s">
        <v>299</v>
      </c>
      <c r="L1931" t="s">
        <v>306</v>
      </c>
      <c r="M1931" t="s">
        <v>47</v>
      </c>
      <c r="N1931" t="s">
        <v>307</v>
      </c>
      <c r="O1931" t="s">
        <v>59</v>
      </c>
      <c r="P1931"/>
      <c r="Q1931"/>
      <c r="R1931"/>
      <c r="S1931" t="s">
        <v>931</v>
      </c>
    </row>
    <row r="1932" spans="1:19" hidden="1" x14ac:dyDescent="0.2">
      <c r="A1932" s="162" t="str">
        <f>"FY"&amp;(YEAR(Table4_1[[#This Row],[Date]])-1)&amp;"/"&amp;(YEAR(Table4_1[[#This Row],[Date]])-2000)</f>
        <v>FY2019/20</v>
      </c>
      <c r="B1932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2" s="162" t="str">
        <f>Table4_1[[#This Row],[Licensee]]&amp;" "&amp;Table4_1[[#This Row],[Licence]]</f>
        <v>Peel Renewable Energy Pty Ltd EDL7</v>
      </c>
      <c r="D1932" s="162" t="str">
        <f t="shared" si="30"/>
        <v>FY2019/20_NQR14b_Peel Renewable Energy Pty Ltd EDL7</v>
      </c>
      <c r="E1932" s="164">
        <f>IF(ISNUMBER(Table4_1[[#This Row],[Value]]),Table4_1[[#This Row],[Value]],IF(ISNUMBER(Table4_1[[#This Row],[$ Value]]),Table4_1[[#This Row],[$ Value]],Table4_1[[#This Row],[% Value]]))</f>
        <v>0</v>
      </c>
      <c r="G1932" s="238">
        <v>44012</v>
      </c>
      <c r="H1932">
        <v>4</v>
      </c>
      <c r="I1932" t="s">
        <v>188</v>
      </c>
      <c r="J1932" t="s">
        <v>930</v>
      </c>
      <c r="K1932" t="s">
        <v>299</v>
      </c>
      <c r="L1932" t="s">
        <v>306</v>
      </c>
      <c r="M1932" t="s">
        <v>47</v>
      </c>
      <c r="N1932" t="s">
        <v>307</v>
      </c>
      <c r="O1932" t="s">
        <v>59</v>
      </c>
      <c r="P1932"/>
      <c r="Q1932"/>
      <c r="R1932"/>
      <c r="S1932" t="s">
        <v>931</v>
      </c>
    </row>
    <row r="1933" spans="1:19" hidden="1" x14ac:dyDescent="0.2">
      <c r="A1933" s="162" t="str">
        <f>"FY"&amp;(YEAR(Table4_1[[#This Row],[Date]])-1)&amp;"/"&amp;(YEAR(Table4_1[[#This Row],[Date]])-2000)</f>
        <v>FY2020/21</v>
      </c>
      <c r="B1933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3" s="162" t="str">
        <f>Table4_1[[#This Row],[Licensee]]&amp;" "&amp;Table4_1[[#This Row],[Licence]]</f>
        <v>Peel Renewable Energy Pty Ltd EDL7</v>
      </c>
      <c r="D1933" s="162" t="str">
        <f t="shared" si="30"/>
        <v>FY2020/21_NQR14b_Peel Renewable Energy Pty Ltd EDL7</v>
      </c>
      <c r="E1933" s="164">
        <f>IF(ISNUMBER(Table4_1[[#This Row],[Value]]),Table4_1[[#This Row],[Value]],IF(ISNUMBER(Table4_1[[#This Row],[$ Value]]),Table4_1[[#This Row],[$ Value]],Table4_1[[#This Row],[% Value]]))</f>
        <v>0</v>
      </c>
      <c r="G1933" s="238">
        <v>44377</v>
      </c>
      <c r="H1933">
        <v>4</v>
      </c>
      <c r="I1933" t="s">
        <v>188</v>
      </c>
      <c r="J1933" t="s">
        <v>930</v>
      </c>
      <c r="K1933" t="s">
        <v>299</v>
      </c>
      <c r="L1933" t="s">
        <v>306</v>
      </c>
      <c r="M1933" t="s">
        <v>47</v>
      </c>
      <c r="N1933" t="s">
        <v>307</v>
      </c>
      <c r="O1933" t="s">
        <v>59</v>
      </c>
      <c r="P1933"/>
      <c r="Q1933"/>
      <c r="R1933"/>
      <c r="S1933" t="s">
        <v>931</v>
      </c>
    </row>
    <row r="1934" spans="1:19" hidden="1" x14ac:dyDescent="0.2">
      <c r="A1934" s="162" t="str">
        <f>"FY"&amp;(YEAR(Table4_1[[#This Row],[Date]])-1)&amp;"/"&amp;(YEAR(Table4_1[[#This Row],[Date]])-2000)</f>
        <v>FY2021/22</v>
      </c>
      <c r="B1934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4" s="162" t="str">
        <f>Table4_1[[#This Row],[Licensee]]&amp;" "&amp;Table4_1[[#This Row],[Licence]]</f>
        <v>Peel Renewable Energy Pty Ltd EDL7</v>
      </c>
      <c r="D1934" s="162" t="str">
        <f t="shared" si="30"/>
        <v>FY2021/22_NQR14b_Peel Renewable Energy Pty Ltd EDL7</v>
      </c>
      <c r="E1934" s="164">
        <f>IF(ISNUMBER(Table4_1[[#This Row],[Value]]),Table4_1[[#This Row],[Value]],IF(ISNUMBER(Table4_1[[#This Row],[$ Value]]),Table4_1[[#This Row],[$ Value]],Table4_1[[#This Row],[% Value]]))</f>
        <v>0</v>
      </c>
      <c r="G1934" s="238">
        <v>44742</v>
      </c>
      <c r="H1934">
        <v>4</v>
      </c>
      <c r="I1934" t="s">
        <v>188</v>
      </c>
      <c r="J1934" t="s">
        <v>930</v>
      </c>
      <c r="K1934" t="s">
        <v>299</v>
      </c>
      <c r="L1934" t="s">
        <v>306</v>
      </c>
      <c r="M1934" t="s">
        <v>47</v>
      </c>
      <c r="N1934" t="s">
        <v>307</v>
      </c>
      <c r="O1934" t="s">
        <v>59</v>
      </c>
      <c r="P1934"/>
      <c r="Q1934"/>
      <c r="R1934"/>
      <c r="S1934" t="s">
        <v>931</v>
      </c>
    </row>
    <row r="1935" spans="1:19" hidden="1" x14ac:dyDescent="0.2">
      <c r="A1935" s="162" t="str">
        <f>"FY"&amp;(YEAR(Table4_1[[#This Row],[Date]])-1)&amp;"/"&amp;(YEAR(Table4_1[[#This Row],[Date]])-2000)</f>
        <v>FY2022/23</v>
      </c>
      <c r="B1935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1935" s="162" t="str">
        <f>Table4_1[[#This Row],[Licensee]]&amp;" "&amp;Table4_1[[#This Row],[Licence]]</f>
        <v>Peel Renewable Energy Pty Ltd EDL7</v>
      </c>
      <c r="D1935" s="162" t="str">
        <f t="shared" si="30"/>
        <v>FY2022/23_NQR14b_Peel Renewable Energy Pty Ltd EDL7</v>
      </c>
      <c r="E1935" s="164">
        <f>IF(ISNUMBER(Table4_1[[#This Row],[Value]]),Table4_1[[#This Row],[Value]],IF(ISNUMBER(Table4_1[[#This Row],[$ Value]]),Table4_1[[#This Row],[$ Value]],Table4_1[[#This Row],[% Value]]))</f>
        <v>0</v>
      </c>
      <c r="G1935" s="238">
        <v>45107</v>
      </c>
      <c r="H1935">
        <v>4</v>
      </c>
      <c r="I1935" t="s">
        <v>188</v>
      </c>
      <c r="J1935" t="s">
        <v>930</v>
      </c>
      <c r="K1935" t="s">
        <v>299</v>
      </c>
      <c r="L1935" t="s">
        <v>306</v>
      </c>
      <c r="M1935" t="s">
        <v>47</v>
      </c>
      <c r="N1935" t="s">
        <v>307</v>
      </c>
      <c r="O1935" t="s">
        <v>59</v>
      </c>
      <c r="P1935"/>
      <c r="Q1935"/>
      <c r="R1935"/>
      <c r="S1935" t="s">
        <v>931</v>
      </c>
    </row>
    <row r="1936" spans="1:19" hidden="1" x14ac:dyDescent="0.2">
      <c r="A1936" s="162" t="str">
        <f>"FY"&amp;(YEAR(Table4_1[[#This Row],[Date]])-1)&amp;"/"&amp;(YEAR(Table4_1[[#This Row],[Date]])-2000)</f>
        <v>FY2017/18</v>
      </c>
      <c r="B1936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36" s="162" t="str">
        <f>Table4_1[[#This Row],[Licensee]]&amp;" "&amp;Table4_1[[#This Row],[Licence]]</f>
        <v>Peel Renewable Energy Pty Ltd EDL7</v>
      </c>
      <c r="D1936" s="162" t="str">
        <f t="shared" si="30"/>
        <v>FY2017/18_NQR14c_Peel Renewable Energy Pty Ltd EDL7</v>
      </c>
      <c r="E1936" s="164">
        <f>IF(ISNUMBER(Table4_1[[#This Row],[Value]]),Table4_1[[#This Row],[Value]],IF(ISNUMBER(Table4_1[[#This Row],[$ Value]]),Table4_1[[#This Row],[$ Value]],Table4_1[[#This Row],[% Value]]))</f>
        <v>0</v>
      </c>
      <c r="G1936" s="238">
        <v>43281</v>
      </c>
      <c r="H1936">
        <v>4</v>
      </c>
      <c r="I1936" t="s">
        <v>188</v>
      </c>
      <c r="J1936" t="s">
        <v>930</v>
      </c>
      <c r="K1936" t="s">
        <v>299</v>
      </c>
      <c r="L1936" t="s">
        <v>306</v>
      </c>
      <c r="M1936" t="s">
        <v>48</v>
      </c>
      <c r="N1936" t="s">
        <v>307</v>
      </c>
      <c r="O1936" t="s">
        <v>59</v>
      </c>
      <c r="P1936"/>
      <c r="Q1936"/>
      <c r="R1936"/>
      <c r="S1936" t="s">
        <v>931</v>
      </c>
    </row>
    <row r="1937" spans="1:19" hidden="1" x14ac:dyDescent="0.2">
      <c r="A1937" s="162" t="str">
        <f>"FY"&amp;(YEAR(Table4_1[[#This Row],[Date]])-1)&amp;"/"&amp;(YEAR(Table4_1[[#This Row],[Date]])-2000)</f>
        <v>FY2018/19</v>
      </c>
      <c r="B1937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37" s="162" t="str">
        <f>Table4_1[[#This Row],[Licensee]]&amp;" "&amp;Table4_1[[#This Row],[Licence]]</f>
        <v>Peel Renewable Energy Pty Ltd EDL7</v>
      </c>
      <c r="D1937" s="162" t="str">
        <f t="shared" si="30"/>
        <v>FY2018/19_NQR14c_Peel Renewable Energy Pty Ltd EDL7</v>
      </c>
      <c r="E1937" s="164">
        <f>IF(ISNUMBER(Table4_1[[#This Row],[Value]]),Table4_1[[#This Row],[Value]],IF(ISNUMBER(Table4_1[[#This Row],[$ Value]]),Table4_1[[#This Row],[$ Value]],Table4_1[[#This Row],[% Value]]))</f>
        <v>0</v>
      </c>
      <c r="G1937" s="238">
        <v>43646</v>
      </c>
      <c r="H1937">
        <v>4</v>
      </c>
      <c r="I1937" t="s">
        <v>188</v>
      </c>
      <c r="J1937" t="s">
        <v>930</v>
      </c>
      <c r="K1937" t="s">
        <v>299</v>
      </c>
      <c r="L1937" t="s">
        <v>306</v>
      </c>
      <c r="M1937" t="s">
        <v>48</v>
      </c>
      <c r="N1937" t="s">
        <v>307</v>
      </c>
      <c r="O1937" t="s">
        <v>59</v>
      </c>
      <c r="P1937"/>
      <c r="Q1937"/>
      <c r="R1937"/>
      <c r="S1937" t="s">
        <v>931</v>
      </c>
    </row>
    <row r="1938" spans="1:19" hidden="1" x14ac:dyDescent="0.2">
      <c r="A1938" s="162" t="str">
        <f>"FY"&amp;(YEAR(Table4_1[[#This Row],[Date]])-1)&amp;"/"&amp;(YEAR(Table4_1[[#This Row],[Date]])-2000)</f>
        <v>FY2019/20</v>
      </c>
      <c r="B1938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38" s="162" t="str">
        <f>Table4_1[[#This Row],[Licensee]]&amp;" "&amp;Table4_1[[#This Row],[Licence]]</f>
        <v>Peel Renewable Energy Pty Ltd EDL7</v>
      </c>
      <c r="D1938" s="162" t="str">
        <f t="shared" si="30"/>
        <v>FY2019/20_NQR14c_Peel Renewable Energy Pty Ltd EDL7</v>
      </c>
      <c r="E1938" s="164">
        <f>IF(ISNUMBER(Table4_1[[#This Row],[Value]]),Table4_1[[#This Row],[Value]],IF(ISNUMBER(Table4_1[[#This Row],[$ Value]]),Table4_1[[#This Row],[$ Value]],Table4_1[[#This Row],[% Value]]))</f>
        <v>0</v>
      </c>
      <c r="G1938" s="238">
        <v>44012</v>
      </c>
      <c r="H1938">
        <v>4</v>
      </c>
      <c r="I1938" t="s">
        <v>188</v>
      </c>
      <c r="J1938" t="s">
        <v>930</v>
      </c>
      <c r="K1938" t="s">
        <v>299</v>
      </c>
      <c r="L1938" t="s">
        <v>306</v>
      </c>
      <c r="M1938" t="s">
        <v>48</v>
      </c>
      <c r="N1938" t="s">
        <v>307</v>
      </c>
      <c r="O1938" t="s">
        <v>59</v>
      </c>
      <c r="P1938"/>
      <c r="Q1938"/>
      <c r="R1938"/>
      <c r="S1938" t="s">
        <v>931</v>
      </c>
    </row>
    <row r="1939" spans="1:19" hidden="1" x14ac:dyDescent="0.2">
      <c r="A1939" s="162" t="str">
        <f>"FY"&amp;(YEAR(Table4_1[[#This Row],[Date]])-1)&amp;"/"&amp;(YEAR(Table4_1[[#This Row],[Date]])-2000)</f>
        <v>FY2020/21</v>
      </c>
      <c r="B1939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39" s="162" t="str">
        <f>Table4_1[[#This Row],[Licensee]]&amp;" "&amp;Table4_1[[#This Row],[Licence]]</f>
        <v>Peel Renewable Energy Pty Ltd EDL7</v>
      </c>
      <c r="D1939" s="162" t="str">
        <f t="shared" si="30"/>
        <v>FY2020/21_NQR14c_Peel Renewable Energy Pty Ltd EDL7</v>
      </c>
      <c r="E1939" s="164">
        <f>IF(ISNUMBER(Table4_1[[#This Row],[Value]]),Table4_1[[#This Row],[Value]],IF(ISNUMBER(Table4_1[[#This Row],[$ Value]]),Table4_1[[#This Row],[$ Value]],Table4_1[[#This Row],[% Value]]))</f>
        <v>0.1</v>
      </c>
      <c r="G1939" s="238">
        <v>44377</v>
      </c>
      <c r="H1939">
        <v>4</v>
      </c>
      <c r="I1939" t="s">
        <v>188</v>
      </c>
      <c r="J1939" t="s">
        <v>930</v>
      </c>
      <c r="K1939" t="s">
        <v>299</v>
      </c>
      <c r="L1939" t="s">
        <v>306</v>
      </c>
      <c r="M1939" t="s">
        <v>48</v>
      </c>
      <c r="N1939" t="s">
        <v>307</v>
      </c>
      <c r="O1939" t="s">
        <v>59</v>
      </c>
      <c r="P1939">
        <v>0.1</v>
      </c>
      <c r="Q1939"/>
      <c r="R1939"/>
      <c r="S1939" t="s">
        <v>931</v>
      </c>
    </row>
    <row r="1940" spans="1:19" hidden="1" x14ac:dyDescent="0.2">
      <c r="A1940" s="162" t="str">
        <f>"FY"&amp;(YEAR(Table4_1[[#This Row],[Date]])-1)&amp;"/"&amp;(YEAR(Table4_1[[#This Row],[Date]])-2000)</f>
        <v>FY2021/22</v>
      </c>
      <c r="B1940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40" s="162" t="str">
        <f>Table4_1[[#This Row],[Licensee]]&amp;" "&amp;Table4_1[[#This Row],[Licence]]</f>
        <v>Peel Renewable Energy Pty Ltd EDL7</v>
      </c>
      <c r="D1940" s="162" t="str">
        <f t="shared" si="30"/>
        <v>FY2021/22_NQR14c_Peel Renewable Energy Pty Ltd EDL7</v>
      </c>
      <c r="E1940" s="164">
        <f>IF(ISNUMBER(Table4_1[[#This Row],[Value]]),Table4_1[[#This Row],[Value]],IF(ISNUMBER(Table4_1[[#This Row],[$ Value]]),Table4_1[[#This Row],[$ Value]],Table4_1[[#This Row],[% Value]]))</f>
        <v>0.1</v>
      </c>
      <c r="G1940" s="238">
        <v>44742</v>
      </c>
      <c r="H1940">
        <v>4</v>
      </c>
      <c r="I1940" t="s">
        <v>188</v>
      </c>
      <c r="J1940" t="s">
        <v>930</v>
      </c>
      <c r="K1940" t="s">
        <v>299</v>
      </c>
      <c r="L1940" t="s">
        <v>306</v>
      </c>
      <c r="M1940" t="s">
        <v>48</v>
      </c>
      <c r="N1940" t="s">
        <v>307</v>
      </c>
      <c r="O1940" t="s">
        <v>59</v>
      </c>
      <c r="P1940">
        <v>0.1</v>
      </c>
      <c r="Q1940"/>
      <c r="R1940"/>
      <c r="S1940" t="s">
        <v>931</v>
      </c>
    </row>
    <row r="1941" spans="1:19" hidden="1" x14ac:dyDescent="0.2">
      <c r="A1941" s="162" t="str">
        <f>"FY"&amp;(YEAR(Table4_1[[#This Row],[Date]])-1)&amp;"/"&amp;(YEAR(Table4_1[[#This Row],[Date]])-2000)</f>
        <v>FY2022/23</v>
      </c>
      <c r="B1941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1941" s="162" t="str">
        <f>Table4_1[[#This Row],[Licensee]]&amp;" "&amp;Table4_1[[#This Row],[Licence]]</f>
        <v>Peel Renewable Energy Pty Ltd EDL7</v>
      </c>
      <c r="D1941" s="162" t="str">
        <f t="shared" si="30"/>
        <v>FY2022/23_NQR14c_Peel Renewable Energy Pty Ltd EDL7</v>
      </c>
      <c r="E1941" s="164">
        <f>IF(ISNUMBER(Table4_1[[#This Row],[Value]]),Table4_1[[#This Row],[Value]],IF(ISNUMBER(Table4_1[[#This Row],[$ Value]]),Table4_1[[#This Row],[$ Value]],Table4_1[[#This Row],[% Value]]))</f>
        <v>0.6</v>
      </c>
      <c r="G1941" s="238">
        <v>45107</v>
      </c>
      <c r="H1941">
        <v>4</v>
      </c>
      <c r="I1941" t="s">
        <v>188</v>
      </c>
      <c r="J1941" t="s">
        <v>930</v>
      </c>
      <c r="K1941" t="s">
        <v>299</v>
      </c>
      <c r="L1941" t="s">
        <v>306</v>
      </c>
      <c r="M1941" t="s">
        <v>48</v>
      </c>
      <c r="N1941" t="s">
        <v>307</v>
      </c>
      <c r="O1941" t="s">
        <v>59</v>
      </c>
      <c r="P1941">
        <v>0.6</v>
      </c>
      <c r="Q1941"/>
      <c r="R1941"/>
      <c r="S1941" t="s">
        <v>931</v>
      </c>
    </row>
    <row r="1942" spans="1:19" hidden="1" x14ac:dyDescent="0.2">
      <c r="A1942" s="162" t="str">
        <f>"FY"&amp;(YEAR(Table4_1[[#This Row],[Date]])-1)&amp;"/"&amp;(YEAR(Table4_1[[#This Row],[Date]])-2000)</f>
        <v>FY2017/18</v>
      </c>
      <c r="B1942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2" s="162" t="str">
        <f>Table4_1[[#This Row],[Licensee]]&amp;" "&amp;Table4_1[[#This Row],[Licence]]</f>
        <v>Peel Renewable Energy Pty Ltd EDL7</v>
      </c>
      <c r="D1942" s="162" t="str">
        <f t="shared" si="30"/>
        <v>FY2017/18_NQR14d_Peel Renewable Energy Pty Ltd EDL7</v>
      </c>
      <c r="E1942" s="164">
        <f>IF(ISNUMBER(Table4_1[[#This Row],[Value]]),Table4_1[[#This Row],[Value]],IF(ISNUMBER(Table4_1[[#This Row],[$ Value]]),Table4_1[[#This Row],[$ Value]],Table4_1[[#This Row],[% Value]]))</f>
        <v>0</v>
      </c>
      <c r="G1942" s="238">
        <v>43281</v>
      </c>
      <c r="H1942">
        <v>4</v>
      </c>
      <c r="I1942" t="s">
        <v>188</v>
      </c>
      <c r="J1942" t="s">
        <v>930</v>
      </c>
      <c r="K1942" t="s">
        <v>299</v>
      </c>
      <c r="L1942" t="s">
        <v>306</v>
      </c>
      <c r="M1942" t="s">
        <v>49</v>
      </c>
      <c r="N1942" t="s">
        <v>307</v>
      </c>
      <c r="O1942" t="s">
        <v>59</v>
      </c>
      <c r="P1942"/>
      <c r="Q1942"/>
      <c r="R1942"/>
      <c r="S1942" t="s">
        <v>931</v>
      </c>
    </row>
    <row r="1943" spans="1:19" hidden="1" x14ac:dyDescent="0.2">
      <c r="A1943" s="162" t="str">
        <f>"FY"&amp;(YEAR(Table4_1[[#This Row],[Date]])-1)&amp;"/"&amp;(YEAR(Table4_1[[#This Row],[Date]])-2000)</f>
        <v>FY2018/19</v>
      </c>
      <c r="B1943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3" s="162" t="str">
        <f>Table4_1[[#This Row],[Licensee]]&amp;" "&amp;Table4_1[[#This Row],[Licence]]</f>
        <v>Peel Renewable Energy Pty Ltd EDL7</v>
      </c>
      <c r="D1943" s="162" t="str">
        <f t="shared" si="30"/>
        <v>FY2018/19_NQR14d_Peel Renewable Energy Pty Ltd EDL7</v>
      </c>
      <c r="E1943" s="164">
        <f>IF(ISNUMBER(Table4_1[[#This Row],[Value]]),Table4_1[[#This Row],[Value]],IF(ISNUMBER(Table4_1[[#This Row],[$ Value]]),Table4_1[[#This Row],[$ Value]],Table4_1[[#This Row],[% Value]]))</f>
        <v>0</v>
      </c>
      <c r="G1943" s="238">
        <v>43646</v>
      </c>
      <c r="H1943">
        <v>4</v>
      </c>
      <c r="I1943" t="s">
        <v>188</v>
      </c>
      <c r="J1943" t="s">
        <v>930</v>
      </c>
      <c r="K1943" t="s">
        <v>299</v>
      </c>
      <c r="L1943" t="s">
        <v>306</v>
      </c>
      <c r="M1943" t="s">
        <v>49</v>
      </c>
      <c r="N1943" t="s">
        <v>307</v>
      </c>
      <c r="O1943" t="s">
        <v>59</v>
      </c>
      <c r="P1943"/>
      <c r="Q1943"/>
      <c r="R1943"/>
      <c r="S1943" t="s">
        <v>931</v>
      </c>
    </row>
    <row r="1944" spans="1:19" hidden="1" x14ac:dyDescent="0.2">
      <c r="A1944" s="162" t="str">
        <f>"FY"&amp;(YEAR(Table4_1[[#This Row],[Date]])-1)&amp;"/"&amp;(YEAR(Table4_1[[#This Row],[Date]])-2000)</f>
        <v>FY2019/20</v>
      </c>
      <c r="B1944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4" s="162" t="str">
        <f>Table4_1[[#This Row],[Licensee]]&amp;" "&amp;Table4_1[[#This Row],[Licence]]</f>
        <v>Peel Renewable Energy Pty Ltd EDL7</v>
      </c>
      <c r="D1944" s="162" t="str">
        <f t="shared" si="30"/>
        <v>FY2019/20_NQR14d_Peel Renewable Energy Pty Ltd EDL7</v>
      </c>
      <c r="E1944" s="164">
        <f>IF(ISNUMBER(Table4_1[[#This Row],[Value]]),Table4_1[[#This Row],[Value]],IF(ISNUMBER(Table4_1[[#This Row],[$ Value]]),Table4_1[[#This Row],[$ Value]],Table4_1[[#This Row],[% Value]]))</f>
        <v>0</v>
      </c>
      <c r="G1944" s="238">
        <v>44012</v>
      </c>
      <c r="H1944">
        <v>4</v>
      </c>
      <c r="I1944" t="s">
        <v>188</v>
      </c>
      <c r="J1944" t="s">
        <v>930</v>
      </c>
      <c r="K1944" t="s">
        <v>299</v>
      </c>
      <c r="L1944" t="s">
        <v>306</v>
      </c>
      <c r="M1944" t="s">
        <v>49</v>
      </c>
      <c r="N1944" t="s">
        <v>307</v>
      </c>
      <c r="O1944" t="s">
        <v>59</v>
      </c>
      <c r="P1944"/>
      <c r="Q1944"/>
      <c r="R1944"/>
      <c r="S1944" t="s">
        <v>931</v>
      </c>
    </row>
    <row r="1945" spans="1:19" hidden="1" x14ac:dyDescent="0.2">
      <c r="A1945" s="162" t="str">
        <f>"FY"&amp;(YEAR(Table4_1[[#This Row],[Date]])-1)&amp;"/"&amp;(YEAR(Table4_1[[#This Row],[Date]])-2000)</f>
        <v>FY2020/21</v>
      </c>
      <c r="B1945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5" s="162" t="str">
        <f>Table4_1[[#This Row],[Licensee]]&amp;" "&amp;Table4_1[[#This Row],[Licence]]</f>
        <v>Peel Renewable Energy Pty Ltd EDL7</v>
      </c>
      <c r="D1945" s="162" t="str">
        <f t="shared" si="30"/>
        <v>FY2020/21_NQR14d_Peel Renewable Energy Pty Ltd EDL7</v>
      </c>
      <c r="E1945" s="164">
        <f>IF(ISNUMBER(Table4_1[[#This Row],[Value]]),Table4_1[[#This Row],[Value]],IF(ISNUMBER(Table4_1[[#This Row],[$ Value]]),Table4_1[[#This Row],[$ Value]],Table4_1[[#This Row],[% Value]]))</f>
        <v>0</v>
      </c>
      <c r="G1945" s="238">
        <v>44377</v>
      </c>
      <c r="H1945">
        <v>4</v>
      </c>
      <c r="I1945" t="s">
        <v>188</v>
      </c>
      <c r="J1945" t="s">
        <v>930</v>
      </c>
      <c r="K1945" t="s">
        <v>299</v>
      </c>
      <c r="L1945" t="s">
        <v>306</v>
      </c>
      <c r="M1945" t="s">
        <v>49</v>
      </c>
      <c r="N1945" t="s">
        <v>307</v>
      </c>
      <c r="O1945" t="s">
        <v>59</v>
      </c>
      <c r="P1945"/>
      <c r="Q1945"/>
      <c r="R1945"/>
      <c r="S1945" t="s">
        <v>931</v>
      </c>
    </row>
    <row r="1946" spans="1:19" hidden="1" x14ac:dyDescent="0.2">
      <c r="A1946" s="162" t="str">
        <f>"FY"&amp;(YEAR(Table4_1[[#This Row],[Date]])-1)&amp;"/"&amp;(YEAR(Table4_1[[#This Row],[Date]])-2000)</f>
        <v>FY2021/22</v>
      </c>
      <c r="B1946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6" s="162" t="str">
        <f>Table4_1[[#This Row],[Licensee]]&amp;" "&amp;Table4_1[[#This Row],[Licence]]</f>
        <v>Peel Renewable Energy Pty Ltd EDL7</v>
      </c>
      <c r="D1946" s="162" t="str">
        <f t="shared" si="30"/>
        <v>FY2021/22_NQR14d_Peel Renewable Energy Pty Ltd EDL7</v>
      </c>
      <c r="E1946" s="164">
        <f>IF(ISNUMBER(Table4_1[[#This Row],[Value]]),Table4_1[[#This Row],[Value]],IF(ISNUMBER(Table4_1[[#This Row],[$ Value]]),Table4_1[[#This Row],[$ Value]],Table4_1[[#This Row],[% Value]]))</f>
        <v>0</v>
      </c>
      <c r="G1946" s="238">
        <v>44742</v>
      </c>
      <c r="H1946">
        <v>4</v>
      </c>
      <c r="I1946" t="s">
        <v>188</v>
      </c>
      <c r="J1946" t="s">
        <v>930</v>
      </c>
      <c r="K1946" t="s">
        <v>299</v>
      </c>
      <c r="L1946" t="s">
        <v>306</v>
      </c>
      <c r="M1946" t="s">
        <v>49</v>
      </c>
      <c r="N1946" t="s">
        <v>307</v>
      </c>
      <c r="O1946" t="s">
        <v>59</v>
      </c>
      <c r="P1946"/>
      <c r="Q1946"/>
      <c r="R1946"/>
      <c r="S1946" t="s">
        <v>931</v>
      </c>
    </row>
    <row r="1947" spans="1:19" hidden="1" x14ac:dyDescent="0.2">
      <c r="A1947" s="162" t="str">
        <f>"FY"&amp;(YEAR(Table4_1[[#This Row],[Date]])-1)&amp;"/"&amp;(YEAR(Table4_1[[#This Row],[Date]])-2000)</f>
        <v>FY2022/23</v>
      </c>
      <c r="B1947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1947" s="162" t="str">
        <f>Table4_1[[#This Row],[Licensee]]&amp;" "&amp;Table4_1[[#This Row],[Licence]]</f>
        <v>Peel Renewable Energy Pty Ltd EDL7</v>
      </c>
      <c r="D1947" s="162" t="str">
        <f t="shared" si="30"/>
        <v>FY2022/23_NQR14d_Peel Renewable Energy Pty Ltd EDL7</v>
      </c>
      <c r="E1947" s="164">
        <f>IF(ISNUMBER(Table4_1[[#This Row],[Value]]),Table4_1[[#This Row],[Value]],IF(ISNUMBER(Table4_1[[#This Row],[$ Value]]),Table4_1[[#This Row],[$ Value]],Table4_1[[#This Row],[% Value]]))</f>
        <v>0</v>
      </c>
      <c r="G1947" s="238">
        <v>45107</v>
      </c>
      <c r="H1947">
        <v>4</v>
      </c>
      <c r="I1947" t="s">
        <v>188</v>
      </c>
      <c r="J1947" t="s">
        <v>930</v>
      </c>
      <c r="K1947" t="s">
        <v>299</v>
      </c>
      <c r="L1947" t="s">
        <v>306</v>
      </c>
      <c r="M1947" t="s">
        <v>49</v>
      </c>
      <c r="N1947" t="s">
        <v>307</v>
      </c>
      <c r="O1947" t="s">
        <v>59</v>
      </c>
      <c r="P1947"/>
      <c r="Q1947"/>
      <c r="R1947"/>
      <c r="S1947" t="s">
        <v>931</v>
      </c>
    </row>
    <row r="1948" spans="1:19" hidden="1" x14ac:dyDescent="0.2">
      <c r="A1948" s="162" t="str">
        <f>"FY"&amp;(YEAR(Table4_1[[#This Row],[Date]])-1)&amp;"/"&amp;(YEAR(Table4_1[[#This Row],[Date]])-2000)</f>
        <v>FY2017/18</v>
      </c>
      <c r="B1948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48" s="162" t="str">
        <f>Table4_1[[#This Row],[Licensee]]&amp;" "&amp;Table4_1[[#This Row],[Licence]]</f>
        <v>Peel Renewable Energy Pty Ltd EDL7</v>
      </c>
      <c r="D1948" s="162" t="str">
        <f t="shared" si="30"/>
        <v>FY2017/18_NQR14e_Peel Renewable Energy Pty Ltd EDL7</v>
      </c>
      <c r="E1948" s="164">
        <f>IF(ISNUMBER(Table4_1[[#This Row],[Value]]),Table4_1[[#This Row],[Value]],IF(ISNUMBER(Table4_1[[#This Row],[$ Value]]),Table4_1[[#This Row],[$ Value]],Table4_1[[#This Row],[% Value]]))</f>
        <v>0</v>
      </c>
      <c r="G1948" s="238">
        <v>43281</v>
      </c>
      <c r="H1948">
        <v>4</v>
      </c>
      <c r="I1948" t="s">
        <v>188</v>
      </c>
      <c r="J1948" t="s">
        <v>930</v>
      </c>
      <c r="K1948" t="s">
        <v>299</v>
      </c>
      <c r="L1948" t="s">
        <v>306</v>
      </c>
      <c r="M1948" t="s">
        <v>50</v>
      </c>
      <c r="N1948" t="s">
        <v>307</v>
      </c>
      <c r="O1948" t="s">
        <v>59</v>
      </c>
      <c r="P1948"/>
      <c r="Q1948"/>
      <c r="R1948"/>
      <c r="S1948" t="s">
        <v>931</v>
      </c>
    </row>
    <row r="1949" spans="1:19" hidden="1" x14ac:dyDescent="0.2">
      <c r="A1949" s="162" t="str">
        <f>"FY"&amp;(YEAR(Table4_1[[#This Row],[Date]])-1)&amp;"/"&amp;(YEAR(Table4_1[[#This Row],[Date]])-2000)</f>
        <v>FY2018/19</v>
      </c>
      <c r="B1949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49" s="162" t="str">
        <f>Table4_1[[#This Row],[Licensee]]&amp;" "&amp;Table4_1[[#This Row],[Licence]]</f>
        <v>Peel Renewable Energy Pty Ltd EDL7</v>
      </c>
      <c r="D1949" s="162" t="str">
        <f t="shared" si="30"/>
        <v>FY2018/19_NQR14e_Peel Renewable Energy Pty Ltd EDL7</v>
      </c>
      <c r="E1949" s="164">
        <f>IF(ISNUMBER(Table4_1[[#This Row],[Value]]),Table4_1[[#This Row],[Value]],IF(ISNUMBER(Table4_1[[#This Row],[$ Value]]),Table4_1[[#This Row],[$ Value]],Table4_1[[#This Row],[% Value]]))</f>
        <v>0</v>
      </c>
      <c r="G1949" s="238">
        <v>43646</v>
      </c>
      <c r="H1949">
        <v>4</v>
      </c>
      <c r="I1949" t="s">
        <v>188</v>
      </c>
      <c r="J1949" t="s">
        <v>930</v>
      </c>
      <c r="K1949" t="s">
        <v>299</v>
      </c>
      <c r="L1949" t="s">
        <v>306</v>
      </c>
      <c r="M1949" t="s">
        <v>50</v>
      </c>
      <c r="N1949" t="s">
        <v>307</v>
      </c>
      <c r="O1949" t="s">
        <v>59</v>
      </c>
      <c r="P1949"/>
      <c r="Q1949"/>
      <c r="R1949"/>
      <c r="S1949" t="s">
        <v>931</v>
      </c>
    </row>
    <row r="1950" spans="1:19" hidden="1" x14ac:dyDescent="0.2">
      <c r="A1950" s="162" t="str">
        <f>"FY"&amp;(YEAR(Table4_1[[#This Row],[Date]])-1)&amp;"/"&amp;(YEAR(Table4_1[[#This Row],[Date]])-2000)</f>
        <v>FY2019/20</v>
      </c>
      <c r="B1950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50" s="162" t="str">
        <f>Table4_1[[#This Row],[Licensee]]&amp;" "&amp;Table4_1[[#This Row],[Licence]]</f>
        <v>Peel Renewable Energy Pty Ltd EDL7</v>
      </c>
      <c r="D1950" s="162" t="str">
        <f t="shared" si="30"/>
        <v>FY2019/20_NQR14e_Peel Renewable Energy Pty Ltd EDL7</v>
      </c>
      <c r="E1950" s="164">
        <f>IF(ISNUMBER(Table4_1[[#This Row],[Value]]),Table4_1[[#This Row],[Value]],IF(ISNUMBER(Table4_1[[#This Row],[$ Value]]),Table4_1[[#This Row],[$ Value]],Table4_1[[#This Row],[% Value]]))</f>
        <v>0</v>
      </c>
      <c r="G1950" s="238">
        <v>44012</v>
      </c>
      <c r="H1950">
        <v>4</v>
      </c>
      <c r="I1950" t="s">
        <v>188</v>
      </c>
      <c r="J1950" t="s">
        <v>930</v>
      </c>
      <c r="K1950" t="s">
        <v>299</v>
      </c>
      <c r="L1950" t="s">
        <v>306</v>
      </c>
      <c r="M1950" t="s">
        <v>50</v>
      </c>
      <c r="N1950" t="s">
        <v>307</v>
      </c>
      <c r="O1950" t="s">
        <v>59</v>
      </c>
      <c r="P1950"/>
      <c r="Q1950"/>
      <c r="R1950"/>
      <c r="S1950" t="s">
        <v>931</v>
      </c>
    </row>
    <row r="1951" spans="1:19" hidden="1" x14ac:dyDescent="0.2">
      <c r="A1951" s="162" t="str">
        <f>"FY"&amp;(YEAR(Table4_1[[#This Row],[Date]])-1)&amp;"/"&amp;(YEAR(Table4_1[[#This Row],[Date]])-2000)</f>
        <v>FY2020/21</v>
      </c>
      <c r="B1951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51" s="162" t="str">
        <f>Table4_1[[#This Row],[Licensee]]&amp;" "&amp;Table4_1[[#This Row],[Licence]]</f>
        <v>Peel Renewable Energy Pty Ltd EDL7</v>
      </c>
      <c r="D1951" s="162" t="str">
        <f t="shared" si="30"/>
        <v>FY2020/21_NQR14e_Peel Renewable Energy Pty Ltd EDL7</v>
      </c>
      <c r="E1951" s="164">
        <f>IF(ISNUMBER(Table4_1[[#This Row],[Value]]),Table4_1[[#This Row],[Value]],IF(ISNUMBER(Table4_1[[#This Row],[$ Value]]),Table4_1[[#This Row],[$ Value]],Table4_1[[#This Row],[% Value]]))</f>
        <v>0</v>
      </c>
      <c r="G1951" s="238">
        <v>44377</v>
      </c>
      <c r="H1951">
        <v>4</v>
      </c>
      <c r="I1951" t="s">
        <v>188</v>
      </c>
      <c r="J1951" t="s">
        <v>930</v>
      </c>
      <c r="K1951" t="s">
        <v>299</v>
      </c>
      <c r="L1951" t="s">
        <v>306</v>
      </c>
      <c r="M1951" t="s">
        <v>50</v>
      </c>
      <c r="N1951" t="s">
        <v>307</v>
      </c>
      <c r="O1951" t="s">
        <v>59</v>
      </c>
      <c r="P1951"/>
      <c r="Q1951"/>
      <c r="R1951"/>
      <c r="S1951" t="s">
        <v>931</v>
      </c>
    </row>
    <row r="1952" spans="1:19" hidden="1" x14ac:dyDescent="0.2">
      <c r="A1952" s="162" t="str">
        <f>"FY"&amp;(YEAR(Table4_1[[#This Row],[Date]])-1)&amp;"/"&amp;(YEAR(Table4_1[[#This Row],[Date]])-2000)</f>
        <v>FY2021/22</v>
      </c>
      <c r="B1952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52" s="162" t="str">
        <f>Table4_1[[#This Row],[Licensee]]&amp;" "&amp;Table4_1[[#This Row],[Licence]]</f>
        <v>Peel Renewable Energy Pty Ltd EDL7</v>
      </c>
      <c r="D1952" s="162" t="str">
        <f t="shared" si="30"/>
        <v>FY2021/22_NQR14e_Peel Renewable Energy Pty Ltd EDL7</v>
      </c>
      <c r="E1952" s="164">
        <f>IF(ISNUMBER(Table4_1[[#This Row],[Value]]),Table4_1[[#This Row],[Value]],IF(ISNUMBER(Table4_1[[#This Row],[$ Value]]),Table4_1[[#This Row],[$ Value]],Table4_1[[#This Row],[% Value]]))</f>
        <v>0</v>
      </c>
      <c r="G1952" s="238">
        <v>44742</v>
      </c>
      <c r="H1952">
        <v>4</v>
      </c>
      <c r="I1952" t="s">
        <v>188</v>
      </c>
      <c r="J1952" t="s">
        <v>930</v>
      </c>
      <c r="K1952" t="s">
        <v>299</v>
      </c>
      <c r="L1952" t="s">
        <v>306</v>
      </c>
      <c r="M1952" t="s">
        <v>50</v>
      </c>
      <c r="N1952" t="s">
        <v>307</v>
      </c>
      <c r="O1952" t="s">
        <v>59</v>
      </c>
      <c r="P1952"/>
      <c r="Q1952"/>
      <c r="R1952"/>
      <c r="S1952" t="s">
        <v>931</v>
      </c>
    </row>
    <row r="1953" spans="1:19" hidden="1" x14ac:dyDescent="0.2">
      <c r="A1953" s="162" t="str">
        <f>"FY"&amp;(YEAR(Table4_1[[#This Row],[Date]])-1)&amp;"/"&amp;(YEAR(Table4_1[[#This Row],[Date]])-2000)</f>
        <v>FY2022/23</v>
      </c>
      <c r="B1953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1953" s="162" t="str">
        <f>Table4_1[[#This Row],[Licensee]]&amp;" "&amp;Table4_1[[#This Row],[Licence]]</f>
        <v>Peel Renewable Energy Pty Ltd EDL7</v>
      </c>
      <c r="D1953" s="162" t="str">
        <f t="shared" si="30"/>
        <v>FY2022/23_NQR14e_Peel Renewable Energy Pty Ltd EDL7</v>
      </c>
      <c r="E1953" s="164">
        <f>IF(ISNUMBER(Table4_1[[#This Row],[Value]]),Table4_1[[#This Row],[Value]],IF(ISNUMBER(Table4_1[[#This Row],[$ Value]]),Table4_1[[#This Row],[$ Value]],Table4_1[[#This Row],[% Value]]))</f>
        <v>0</v>
      </c>
      <c r="G1953" s="238">
        <v>45107</v>
      </c>
      <c r="H1953">
        <v>4</v>
      </c>
      <c r="I1953" t="s">
        <v>188</v>
      </c>
      <c r="J1953" t="s">
        <v>930</v>
      </c>
      <c r="K1953" t="s">
        <v>299</v>
      </c>
      <c r="L1953" t="s">
        <v>306</v>
      </c>
      <c r="M1953" t="s">
        <v>50</v>
      </c>
      <c r="N1953" t="s">
        <v>307</v>
      </c>
      <c r="O1953" t="s">
        <v>59</v>
      </c>
      <c r="P1953"/>
      <c r="Q1953"/>
      <c r="R1953"/>
      <c r="S1953" t="s">
        <v>931</v>
      </c>
    </row>
    <row r="1954" spans="1:19" hidden="1" x14ac:dyDescent="0.2">
      <c r="A1954" s="162" t="str">
        <f>"FY"&amp;(YEAR(Table4_1[[#This Row],[Date]])-1)&amp;"/"&amp;(YEAR(Table4_1[[#This Row],[Date]])-2000)</f>
        <v>FY2017/18</v>
      </c>
      <c r="B1954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4" s="162" t="str">
        <f>Table4_1[[#This Row],[Licensee]]&amp;" "&amp;Table4_1[[#This Row],[Licence]]</f>
        <v>Peel Renewable Energy Pty Ltd EDL7</v>
      </c>
      <c r="D1954" s="162" t="str">
        <f t="shared" si="30"/>
        <v>FY2017/18_NQR15bvi_Peel Renewable Energy Pty Ltd EDL7</v>
      </c>
      <c r="E1954" s="164">
        <f>IF(ISNUMBER(Table4_1[[#This Row],[Value]]),Table4_1[[#This Row],[Value]],IF(ISNUMBER(Table4_1[[#This Row],[$ Value]]),Table4_1[[#This Row],[$ Value]],Table4_1[[#This Row],[% Value]]))</f>
        <v>0</v>
      </c>
      <c r="G1954" s="238">
        <v>43281</v>
      </c>
      <c r="H1954">
        <v>4</v>
      </c>
      <c r="I1954" t="s">
        <v>188</v>
      </c>
      <c r="J1954" t="s">
        <v>930</v>
      </c>
      <c r="K1954" t="s">
        <v>299</v>
      </c>
      <c r="L1954" t="s">
        <v>305</v>
      </c>
      <c r="M1954" t="s">
        <v>47</v>
      </c>
      <c r="N1954" t="s">
        <v>304</v>
      </c>
      <c r="O1954" t="s">
        <v>64</v>
      </c>
      <c r="P1954"/>
      <c r="Q1954"/>
      <c r="R1954"/>
      <c r="S1954" t="s">
        <v>931</v>
      </c>
    </row>
    <row r="1955" spans="1:19" hidden="1" x14ac:dyDescent="0.2">
      <c r="A1955" s="162" t="str">
        <f>"FY"&amp;(YEAR(Table4_1[[#This Row],[Date]])-1)&amp;"/"&amp;(YEAR(Table4_1[[#This Row],[Date]])-2000)</f>
        <v>FY2018/19</v>
      </c>
      <c r="B1955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5" s="162" t="str">
        <f>Table4_1[[#This Row],[Licensee]]&amp;" "&amp;Table4_1[[#This Row],[Licence]]</f>
        <v>Peel Renewable Energy Pty Ltd EDL7</v>
      </c>
      <c r="D1955" s="162" t="str">
        <f t="shared" si="30"/>
        <v>FY2018/19_NQR15bvi_Peel Renewable Energy Pty Ltd EDL7</v>
      </c>
      <c r="E1955" s="164">
        <f>IF(ISNUMBER(Table4_1[[#This Row],[Value]]),Table4_1[[#This Row],[Value]],IF(ISNUMBER(Table4_1[[#This Row],[$ Value]]),Table4_1[[#This Row],[$ Value]],Table4_1[[#This Row],[% Value]]))</f>
        <v>0</v>
      </c>
      <c r="G1955" s="238">
        <v>43646</v>
      </c>
      <c r="H1955">
        <v>4</v>
      </c>
      <c r="I1955" t="s">
        <v>188</v>
      </c>
      <c r="J1955" t="s">
        <v>930</v>
      </c>
      <c r="K1955" t="s">
        <v>299</v>
      </c>
      <c r="L1955" t="s">
        <v>305</v>
      </c>
      <c r="M1955" t="s">
        <v>47</v>
      </c>
      <c r="N1955" t="s">
        <v>304</v>
      </c>
      <c r="O1955" t="s">
        <v>64</v>
      </c>
      <c r="P1955"/>
      <c r="Q1955"/>
      <c r="R1955"/>
      <c r="S1955" t="s">
        <v>931</v>
      </c>
    </row>
    <row r="1956" spans="1:19" hidden="1" x14ac:dyDescent="0.2">
      <c r="A1956" s="162" t="str">
        <f>"FY"&amp;(YEAR(Table4_1[[#This Row],[Date]])-1)&amp;"/"&amp;(YEAR(Table4_1[[#This Row],[Date]])-2000)</f>
        <v>FY2019/20</v>
      </c>
      <c r="B1956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6" s="162" t="str">
        <f>Table4_1[[#This Row],[Licensee]]&amp;" "&amp;Table4_1[[#This Row],[Licence]]</f>
        <v>Peel Renewable Energy Pty Ltd EDL7</v>
      </c>
      <c r="D1956" s="162" t="str">
        <f t="shared" si="30"/>
        <v>FY2019/20_NQR15bvi_Peel Renewable Energy Pty Ltd EDL7</v>
      </c>
      <c r="E1956" s="164">
        <f>IF(ISNUMBER(Table4_1[[#This Row],[Value]]),Table4_1[[#This Row],[Value]],IF(ISNUMBER(Table4_1[[#This Row],[$ Value]]),Table4_1[[#This Row],[$ Value]],Table4_1[[#This Row],[% Value]]))</f>
        <v>0</v>
      </c>
      <c r="G1956" s="238">
        <v>44012</v>
      </c>
      <c r="H1956">
        <v>4</v>
      </c>
      <c r="I1956" t="s">
        <v>188</v>
      </c>
      <c r="J1956" t="s">
        <v>930</v>
      </c>
      <c r="K1956" t="s">
        <v>299</v>
      </c>
      <c r="L1956" t="s">
        <v>305</v>
      </c>
      <c r="M1956" t="s">
        <v>47</v>
      </c>
      <c r="N1956" t="s">
        <v>304</v>
      </c>
      <c r="O1956" t="s">
        <v>64</v>
      </c>
      <c r="P1956"/>
      <c r="Q1956"/>
      <c r="R1956"/>
      <c r="S1956" t="s">
        <v>931</v>
      </c>
    </row>
    <row r="1957" spans="1:19" hidden="1" x14ac:dyDescent="0.2">
      <c r="A1957" s="162" t="str">
        <f>"FY"&amp;(YEAR(Table4_1[[#This Row],[Date]])-1)&amp;"/"&amp;(YEAR(Table4_1[[#This Row],[Date]])-2000)</f>
        <v>FY2020/21</v>
      </c>
      <c r="B1957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7" s="162" t="str">
        <f>Table4_1[[#This Row],[Licensee]]&amp;" "&amp;Table4_1[[#This Row],[Licence]]</f>
        <v>Peel Renewable Energy Pty Ltd EDL7</v>
      </c>
      <c r="D1957" s="162" t="str">
        <f t="shared" si="30"/>
        <v>FY2020/21_NQR15bvi_Peel Renewable Energy Pty Ltd EDL7</v>
      </c>
      <c r="E1957" s="164">
        <f>IF(ISNUMBER(Table4_1[[#This Row],[Value]]),Table4_1[[#This Row],[Value]],IF(ISNUMBER(Table4_1[[#This Row],[$ Value]]),Table4_1[[#This Row],[$ Value]],Table4_1[[#This Row],[% Value]]))</f>
        <v>0</v>
      </c>
      <c r="G1957" s="238">
        <v>44377</v>
      </c>
      <c r="H1957">
        <v>4</v>
      </c>
      <c r="I1957" t="s">
        <v>188</v>
      </c>
      <c r="J1957" t="s">
        <v>930</v>
      </c>
      <c r="K1957" t="s">
        <v>299</v>
      </c>
      <c r="L1957" t="s">
        <v>305</v>
      </c>
      <c r="M1957" t="s">
        <v>47</v>
      </c>
      <c r="N1957" t="s">
        <v>304</v>
      </c>
      <c r="O1957" t="s">
        <v>64</v>
      </c>
      <c r="P1957"/>
      <c r="Q1957"/>
      <c r="R1957"/>
      <c r="S1957" t="s">
        <v>931</v>
      </c>
    </row>
    <row r="1958" spans="1:19" hidden="1" x14ac:dyDescent="0.2">
      <c r="A1958" s="162" t="str">
        <f>"FY"&amp;(YEAR(Table4_1[[#This Row],[Date]])-1)&amp;"/"&amp;(YEAR(Table4_1[[#This Row],[Date]])-2000)</f>
        <v>FY2021/22</v>
      </c>
      <c r="B1958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8" s="162" t="str">
        <f>Table4_1[[#This Row],[Licensee]]&amp;" "&amp;Table4_1[[#This Row],[Licence]]</f>
        <v>Peel Renewable Energy Pty Ltd EDL7</v>
      </c>
      <c r="D1958" s="162" t="str">
        <f t="shared" si="30"/>
        <v>FY2021/22_NQR15bvi_Peel Renewable Energy Pty Ltd EDL7</v>
      </c>
      <c r="E1958" s="164">
        <f>IF(ISNUMBER(Table4_1[[#This Row],[Value]]),Table4_1[[#This Row],[Value]],IF(ISNUMBER(Table4_1[[#This Row],[$ Value]]),Table4_1[[#This Row],[$ Value]],Table4_1[[#This Row],[% Value]]))</f>
        <v>0</v>
      </c>
      <c r="G1958" s="238">
        <v>44742</v>
      </c>
      <c r="H1958">
        <v>4</v>
      </c>
      <c r="I1958" t="s">
        <v>188</v>
      </c>
      <c r="J1958" t="s">
        <v>930</v>
      </c>
      <c r="K1958" t="s">
        <v>299</v>
      </c>
      <c r="L1958" t="s">
        <v>305</v>
      </c>
      <c r="M1958" t="s">
        <v>47</v>
      </c>
      <c r="N1958" t="s">
        <v>304</v>
      </c>
      <c r="O1958" t="s">
        <v>64</v>
      </c>
      <c r="P1958"/>
      <c r="Q1958"/>
      <c r="R1958"/>
      <c r="S1958" t="s">
        <v>931</v>
      </c>
    </row>
    <row r="1959" spans="1:19" hidden="1" x14ac:dyDescent="0.2">
      <c r="A1959" s="162" t="str">
        <f>"FY"&amp;(YEAR(Table4_1[[#This Row],[Date]])-1)&amp;"/"&amp;(YEAR(Table4_1[[#This Row],[Date]])-2000)</f>
        <v>FY2022/23</v>
      </c>
      <c r="B1959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1959" s="162" t="str">
        <f>Table4_1[[#This Row],[Licensee]]&amp;" "&amp;Table4_1[[#This Row],[Licence]]</f>
        <v>Peel Renewable Energy Pty Ltd EDL7</v>
      </c>
      <c r="D1959" s="162" t="str">
        <f t="shared" si="30"/>
        <v>FY2022/23_NQR15bvi_Peel Renewable Energy Pty Ltd EDL7</v>
      </c>
      <c r="E1959" s="164">
        <f>IF(ISNUMBER(Table4_1[[#This Row],[Value]]),Table4_1[[#This Row],[Value]],IF(ISNUMBER(Table4_1[[#This Row],[$ Value]]),Table4_1[[#This Row],[$ Value]],Table4_1[[#This Row],[% Value]]))</f>
        <v>0</v>
      </c>
      <c r="G1959" s="238">
        <v>45107</v>
      </c>
      <c r="H1959">
        <v>4</v>
      </c>
      <c r="I1959" t="s">
        <v>188</v>
      </c>
      <c r="J1959" t="s">
        <v>930</v>
      </c>
      <c r="K1959" t="s">
        <v>299</v>
      </c>
      <c r="L1959" t="s">
        <v>305</v>
      </c>
      <c r="M1959" t="s">
        <v>47</v>
      </c>
      <c r="N1959" t="s">
        <v>304</v>
      </c>
      <c r="O1959" t="s">
        <v>64</v>
      </c>
      <c r="P1959"/>
      <c r="Q1959"/>
      <c r="R1959"/>
      <c r="S1959" t="s">
        <v>931</v>
      </c>
    </row>
    <row r="1960" spans="1:19" hidden="1" x14ac:dyDescent="0.2">
      <c r="A1960" s="162" t="str">
        <f>"FY"&amp;(YEAR(Table4_1[[#This Row],[Date]])-1)&amp;"/"&amp;(YEAR(Table4_1[[#This Row],[Date]])-2000)</f>
        <v>FY2017/18</v>
      </c>
      <c r="B1960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0" s="162" t="str">
        <f>Table4_1[[#This Row],[Licensee]]&amp;" "&amp;Table4_1[[#This Row],[Licence]]</f>
        <v>Peel Renewable Energy Pty Ltd EDL7</v>
      </c>
      <c r="D1960" s="162" t="str">
        <f t="shared" si="30"/>
        <v>FY2017/18_NQR15bvii_Peel Renewable Energy Pty Ltd EDL7</v>
      </c>
      <c r="E1960" s="164">
        <f>IF(ISNUMBER(Table4_1[[#This Row],[Value]]),Table4_1[[#This Row],[Value]],IF(ISNUMBER(Table4_1[[#This Row],[$ Value]]),Table4_1[[#This Row],[$ Value]],Table4_1[[#This Row],[% Value]]))</f>
        <v>0</v>
      </c>
      <c r="G1960" s="238">
        <v>43281</v>
      </c>
      <c r="H1960">
        <v>4</v>
      </c>
      <c r="I1960" t="s">
        <v>188</v>
      </c>
      <c r="J1960" t="s">
        <v>930</v>
      </c>
      <c r="K1960" t="s">
        <v>299</v>
      </c>
      <c r="L1960" t="s">
        <v>303</v>
      </c>
      <c r="M1960" t="s">
        <v>47</v>
      </c>
      <c r="N1960" t="s">
        <v>304</v>
      </c>
      <c r="O1960" t="s">
        <v>64</v>
      </c>
      <c r="P1960"/>
      <c r="Q1960"/>
      <c r="R1960"/>
      <c r="S1960" t="s">
        <v>931</v>
      </c>
    </row>
    <row r="1961" spans="1:19" hidden="1" x14ac:dyDescent="0.2">
      <c r="A1961" s="162" t="str">
        <f>"FY"&amp;(YEAR(Table4_1[[#This Row],[Date]])-1)&amp;"/"&amp;(YEAR(Table4_1[[#This Row],[Date]])-2000)</f>
        <v>FY2018/19</v>
      </c>
      <c r="B1961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1" s="162" t="str">
        <f>Table4_1[[#This Row],[Licensee]]&amp;" "&amp;Table4_1[[#This Row],[Licence]]</f>
        <v>Peel Renewable Energy Pty Ltd EDL7</v>
      </c>
      <c r="D1961" s="162" t="str">
        <f t="shared" si="30"/>
        <v>FY2018/19_NQR15bvii_Peel Renewable Energy Pty Ltd EDL7</v>
      </c>
      <c r="E1961" s="164">
        <f>IF(ISNUMBER(Table4_1[[#This Row],[Value]]),Table4_1[[#This Row],[Value]],IF(ISNUMBER(Table4_1[[#This Row],[$ Value]]),Table4_1[[#This Row],[$ Value]],Table4_1[[#This Row],[% Value]]))</f>
        <v>0</v>
      </c>
      <c r="G1961" s="238">
        <v>43646</v>
      </c>
      <c r="H1961">
        <v>4</v>
      </c>
      <c r="I1961" t="s">
        <v>188</v>
      </c>
      <c r="J1961" t="s">
        <v>930</v>
      </c>
      <c r="K1961" t="s">
        <v>299</v>
      </c>
      <c r="L1961" t="s">
        <v>303</v>
      </c>
      <c r="M1961" t="s">
        <v>47</v>
      </c>
      <c r="N1961" t="s">
        <v>304</v>
      </c>
      <c r="O1961" t="s">
        <v>64</v>
      </c>
      <c r="P1961"/>
      <c r="Q1961"/>
      <c r="R1961"/>
      <c r="S1961" t="s">
        <v>931</v>
      </c>
    </row>
    <row r="1962" spans="1:19" hidden="1" x14ac:dyDescent="0.2">
      <c r="A1962" s="162" t="str">
        <f>"FY"&amp;(YEAR(Table4_1[[#This Row],[Date]])-1)&amp;"/"&amp;(YEAR(Table4_1[[#This Row],[Date]])-2000)</f>
        <v>FY2019/20</v>
      </c>
      <c r="B1962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2" s="162" t="str">
        <f>Table4_1[[#This Row],[Licensee]]&amp;" "&amp;Table4_1[[#This Row],[Licence]]</f>
        <v>Peel Renewable Energy Pty Ltd EDL7</v>
      </c>
      <c r="D1962" s="162" t="str">
        <f t="shared" si="30"/>
        <v>FY2019/20_NQR15bvii_Peel Renewable Energy Pty Ltd EDL7</v>
      </c>
      <c r="E1962" s="164">
        <f>IF(ISNUMBER(Table4_1[[#This Row],[Value]]),Table4_1[[#This Row],[Value]],IF(ISNUMBER(Table4_1[[#This Row],[$ Value]]),Table4_1[[#This Row],[$ Value]],Table4_1[[#This Row],[% Value]]))</f>
        <v>0</v>
      </c>
      <c r="G1962" s="238">
        <v>44012</v>
      </c>
      <c r="H1962">
        <v>4</v>
      </c>
      <c r="I1962" t="s">
        <v>188</v>
      </c>
      <c r="J1962" t="s">
        <v>930</v>
      </c>
      <c r="K1962" t="s">
        <v>299</v>
      </c>
      <c r="L1962" t="s">
        <v>303</v>
      </c>
      <c r="M1962" t="s">
        <v>47</v>
      </c>
      <c r="N1962" t="s">
        <v>304</v>
      </c>
      <c r="O1962" t="s">
        <v>64</v>
      </c>
      <c r="P1962"/>
      <c r="Q1962"/>
      <c r="R1962"/>
      <c r="S1962" t="s">
        <v>931</v>
      </c>
    </row>
    <row r="1963" spans="1:19" hidden="1" x14ac:dyDescent="0.2">
      <c r="A1963" s="162" t="str">
        <f>"FY"&amp;(YEAR(Table4_1[[#This Row],[Date]])-1)&amp;"/"&amp;(YEAR(Table4_1[[#This Row],[Date]])-2000)</f>
        <v>FY2020/21</v>
      </c>
      <c r="B1963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3" s="162" t="str">
        <f>Table4_1[[#This Row],[Licensee]]&amp;" "&amp;Table4_1[[#This Row],[Licence]]</f>
        <v>Peel Renewable Energy Pty Ltd EDL7</v>
      </c>
      <c r="D1963" s="162" t="str">
        <f t="shared" si="30"/>
        <v>FY2020/21_NQR15bvii_Peel Renewable Energy Pty Ltd EDL7</v>
      </c>
      <c r="E1963" s="164">
        <f>IF(ISNUMBER(Table4_1[[#This Row],[Value]]),Table4_1[[#This Row],[Value]],IF(ISNUMBER(Table4_1[[#This Row],[$ Value]]),Table4_1[[#This Row],[$ Value]],Table4_1[[#This Row],[% Value]]))</f>
        <v>0</v>
      </c>
      <c r="G1963" s="238">
        <v>44377</v>
      </c>
      <c r="H1963">
        <v>4</v>
      </c>
      <c r="I1963" t="s">
        <v>188</v>
      </c>
      <c r="J1963" t="s">
        <v>930</v>
      </c>
      <c r="K1963" t="s">
        <v>299</v>
      </c>
      <c r="L1963" t="s">
        <v>303</v>
      </c>
      <c r="M1963" t="s">
        <v>47</v>
      </c>
      <c r="N1963" t="s">
        <v>304</v>
      </c>
      <c r="O1963" t="s">
        <v>64</v>
      </c>
      <c r="P1963"/>
      <c r="Q1963"/>
      <c r="R1963"/>
      <c r="S1963" t="s">
        <v>931</v>
      </c>
    </row>
    <row r="1964" spans="1:19" hidden="1" x14ac:dyDescent="0.2">
      <c r="A1964" s="162" t="str">
        <f>"FY"&amp;(YEAR(Table4_1[[#This Row],[Date]])-1)&amp;"/"&amp;(YEAR(Table4_1[[#This Row],[Date]])-2000)</f>
        <v>FY2021/22</v>
      </c>
      <c r="B1964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4" s="162" t="str">
        <f>Table4_1[[#This Row],[Licensee]]&amp;" "&amp;Table4_1[[#This Row],[Licence]]</f>
        <v>Peel Renewable Energy Pty Ltd EDL7</v>
      </c>
      <c r="D1964" s="162" t="str">
        <f t="shared" si="30"/>
        <v>FY2021/22_NQR15bvii_Peel Renewable Energy Pty Ltd EDL7</v>
      </c>
      <c r="E1964" s="164">
        <f>IF(ISNUMBER(Table4_1[[#This Row],[Value]]),Table4_1[[#This Row],[Value]],IF(ISNUMBER(Table4_1[[#This Row],[$ Value]]),Table4_1[[#This Row],[$ Value]],Table4_1[[#This Row],[% Value]]))</f>
        <v>0</v>
      </c>
      <c r="G1964" s="238">
        <v>44742</v>
      </c>
      <c r="H1964">
        <v>4</v>
      </c>
      <c r="I1964" t="s">
        <v>188</v>
      </c>
      <c r="J1964" t="s">
        <v>930</v>
      </c>
      <c r="K1964" t="s">
        <v>299</v>
      </c>
      <c r="L1964" t="s">
        <v>303</v>
      </c>
      <c r="M1964" t="s">
        <v>47</v>
      </c>
      <c r="N1964" t="s">
        <v>304</v>
      </c>
      <c r="O1964" t="s">
        <v>64</v>
      </c>
      <c r="P1964"/>
      <c r="Q1964"/>
      <c r="R1964"/>
      <c r="S1964" t="s">
        <v>931</v>
      </c>
    </row>
    <row r="1965" spans="1:19" hidden="1" x14ac:dyDescent="0.2">
      <c r="A1965" s="162" t="str">
        <f>"FY"&amp;(YEAR(Table4_1[[#This Row],[Date]])-1)&amp;"/"&amp;(YEAR(Table4_1[[#This Row],[Date]])-2000)</f>
        <v>FY2022/23</v>
      </c>
      <c r="B1965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1965" s="162" t="str">
        <f>Table4_1[[#This Row],[Licensee]]&amp;" "&amp;Table4_1[[#This Row],[Licence]]</f>
        <v>Peel Renewable Energy Pty Ltd EDL7</v>
      </c>
      <c r="D1965" s="162" t="str">
        <f t="shared" si="30"/>
        <v>FY2022/23_NQR15bvii_Peel Renewable Energy Pty Ltd EDL7</v>
      </c>
      <c r="E1965" s="164">
        <f>IF(ISNUMBER(Table4_1[[#This Row],[Value]]),Table4_1[[#This Row],[Value]],IF(ISNUMBER(Table4_1[[#This Row],[$ Value]]),Table4_1[[#This Row],[$ Value]],Table4_1[[#This Row],[% Value]]))</f>
        <v>0</v>
      </c>
      <c r="G1965" s="238">
        <v>45107</v>
      </c>
      <c r="H1965">
        <v>4</v>
      </c>
      <c r="I1965" t="s">
        <v>188</v>
      </c>
      <c r="J1965" t="s">
        <v>930</v>
      </c>
      <c r="K1965" t="s">
        <v>299</v>
      </c>
      <c r="L1965" t="s">
        <v>303</v>
      </c>
      <c r="M1965" t="s">
        <v>47</v>
      </c>
      <c r="N1965" t="s">
        <v>304</v>
      </c>
      <c r="O1965" t="s">
        <v>64</v>
      </c>
      <c r="P1965"/>
      <c r="Q1965"/>
      <c r="R1965"/>
      <c r="S1965" t="s">
        <v>931</v>
      </c>
    </row>
    <row r="1966" spans="1:19" hidden="1" x14ac:dyDescent="0.2">
      <c r="A1966" s="162" t="str">
        <f>"FY"&amp;(YEAR(Table4_1[[#This Row],[Date]])-1)&amp;"/"&amp;(YEAR(Table4_1[[#This Row],[Date]])-2000)</f>
        <v>FY2017/18</v>
      </c>
      <c r="B1966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66" s="162" t="str">
        <f>Table4_1[[#This Row],[Licensee]]&amp;" "&amp;Table4_1[[#This Row],[Licence]]</f>
        <v>Peel Renewable Energy Pty Ltd EDL7</v>
      </c>
      <c r="D1966" s="162" t="str">
        <f t="shared" si="30"/>
        <v>FY2017/18_NQR15cvi_Peel Renewable Energy Pty Ltd EDL7</v>
      </c>
      <c r="E1966" s="164">
        <f>IF(ISNUMBER(Table4_1[[#This Row],[Value]]),Table4_1[[#This Row],[Value]],IF(ISNUMBER(Table4_1[[#This Row],[$ Value]]),Table4_1[[#This Row],[$ Value]],Table4_1[[#This Row],[% Value]]))</f>
        <v>0</v>
      </c>
      <c r="G1966" s="238">
        <v>43281</v>
      </c>
      <c r="H1966">
        <v>4</v>
      </c>
      <c r="I1966" t="s">
        <v>188</v>
      </c>
      <c r="J1966" t="s">
        <v>930</v>
      </c>
      <c r="K1966" t="s">
        <v>299</v>
      </c>
      <c r="L1966" t="s">
        <v>305</v>
      </c>
      <c r="M1966" t="s">
        <v>48</v>
      </c>
      <c r="N1966" t="s">
        <v>304</v>
      </c>
      <c r="O1966" t="s">
        <v>64</v>
      </c>
      <c r="P1966"/>
      <c r="Q1966"/>
      <c r="R1966"/>
      <c r="S1966" t="s">
        <v>931</v>
      </c>
    </row>
    <row r="1967" spans="1:19" hidden="1" x14ac:dyDescent="0.2">
      <c r="A1967" s="162" t="str">
        <f>"FY"&amp;(YEAR(Table4_1[[#This Row],[Date]])-1)&amp;"/"&amp;(YEAR(Table4_1[[#This Row],[Date]])-2000)</f>
        <v>FY2018/19</v>
      </c>
      <c r="B1967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67" s="162" t="str">
        <f>Table4_1[[#This Row],[Licensee]]&amp;" "&amp;Table4_1[[#This Row],[Licence]]</f>
        <v>Peel Renewable Energy Pty Ltd EDL7</v>
      </c>
      <c r="D1967" s="162" t="str">
        <f t="shared" si="30"/>
        <v>FY2018/19_NQR15cvi_Peel Renewable Energy Pty Ltd EDL7</v>
      </c>
      <c r="E1967" s="164">
        <f>IF(ISNUMBER(Table4_1[[#This Row],[Value]]),Table4_1[[#This Row],[Value]],IF(ISNUMBER(Table4_1[[#This Row],[$ Value]]),Table4_1[[#This Row],[$ Value]],Table4_1[[#This Row],[% Value]]))</f>
        <v>0</v>
      </c>
      <c r="G1967" s="238">
        <v>43646</v>
      </c>
      <c r="H1967">
        <v>4</v>
      </c>
      <c r="I1967" t="s">
        <v>188</v>
      </c>
      <c r="J1967" t="s">
        <v>930</v>
      </c>
      <c r="K1967" t="s">
        <v>299</v>
      </c>
      <c r="L1967" t="s">
        <v>305</v>
      </c>
      <c r="M1967" t="s">
        <v>48</v>
      </c>
      <c r="N1967" t="s">
        <v>304</v>
      </c>
      <c r="O1967" t="s">
        <v>64</v>
      </c>
      <c r="P1967"/>
      <c r="Q1967"/>
      <c r="R1967"/>
      <c r="S1967" t="s">
        <v>931</v>
      </c>
    </row>
    <row r="1968" spans="1:19" hidden="1" x14ac:dyDescent="0.2">
      <c r="A1968" s="162" t="str">
        <f>"FY"&amp;(YEAR(Table4_1[[#This Row],[Date]])-1)&amp;"/"&amp;(YEAR(Table4_1[[#This Row],[Date]])-2000)</f>
        <v>FY2019/20</v>
      </c>
      <c r="B1968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68" s="162" t="str">
        <f>Table4_1[[#This Row],[Licensee]]&amp;" "&amp;Table4_1[[#This Row],[Licence]]</f>
        <v>Peel Renewable Energy Pty Ltd EDL7</v>
      </c>
      <c r="D1968" s="162" t="str">
        <f t="shared" si="30"/>
        <v>FY2019/20_NQR15cvi_Peel Renewable Energy Pty Ltd EDL7</v>
      </c>
      <c r="E1968" s="164">
        <f>IF(ISNUMBER(Table4_1[[#This Row],[Value]]),Table4_1[[#This Row],[Value]],IF(ISNUMBER(Table4_1[[#This Row],[$ Value]]),Table4_1[[#This Row],[$ Value]],Table4_1[[#This Row],[% Value]]))</f>
        <v>0</v>
      </c>
      <c r="G1968" s="238">
        <v>44012</v>
      </c>
      <c r="H1968">
        <v>4</v>
      </c>
      <c r="I1968" t="s">
        <v>188</v>
      </c>
      <c r="J1968" t="s">
        <v>930</v>
      </c>
      <c r="K1968" t="s">
        <v>299</v>
      </c>
      <c r="L1968" t="s">
        <v>305</v>
      </c>
      <c r="M1968" t="s">
        <v>48</v>
      </c>
      <c r="N1968" t="s">
        <v>304</v>
      </c>
      <c r="O1968" t="s">
        <v>64</v>
      </c>
      <c r="P1968"/>
      <c r="Q1968"/>
      <c r="R1968"/>
      <c r="S1968" t="s">
        <v>931</v>
      </c>
    </row>
    <row r="1969" spans="1:19" hidden="1" x14ac:dyDescent="0.2">
      <c r="A1969" s="162" t="str">
        <f>"FY"&amp;(YEAR(Table4_1[[#This Row],[Date]])-1)&amp;"/"&amp;(YEAR(Table4_1[[#This Row],[Date]])-2000)</f>
        <v>FY2020/21</v>
      </c>
      <c r="B1969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69" s="162" t="str">
        <f>Table4_1[[#This Row],[Licensee]]&amp;" "&amp;Table4_1[[#This Row],[Licence]]</f>
        <v>Peel Renewable Energy Pty Ltd EDL7</v>
      </c>
      <c r="D1969" s="162" t="str">
        <f t="shared" si="30"/>
        <v>FY2020/21_NQR15cvi_Peel Renewable Energy Pty Ltd EDL7</v>
      </c>
      <c r="E1969" s="164">
        <f>IF(ISNUMBER(Table4_1[[#This Row],[Value]]),Table4_1[[#This Row],[Value]],IF(ISNUMBER(Table4_1[[#This Row],[$ Value]]),Table4_1[[#This Row],[$ Value]],Table4_1[[#This Row],[% Value]]))</f>
        <v>0</v>
      </c>
      <c r="G1969" s="238">
        <v>44377</v>
      </c>
      <c r="H1969">
        <v>4</v>
      </c>
      <c r="I1969" t="s">
        <v>188</v>
      </c>
      <c r="J1969" t="s">
        <v>930</v>
      </c>
      <c r="K1969" t="s">
        <v>299</v>
      </c>
      <c r="L1969" t="s">
        <v>305</v>
      </c>
      <c r="M1969" t="s">
        <v>48</v>
      </c>
      <c r="N1969" t="s">
        <v>304</v>
      </c>
      <c r="O1969" t="s">
        <v>64</v>
      </c>
      <c r="P1969"/>
      <c r="Q1969"/>
      <c r="R1969"/>
      <c r="S1969" t="s">
        <v>931</v>
      </c>
    </row>
    <row r="1970" spans="1:19" hidden="1" x14ac:dyDescent="0.2">
      <c r="A1970" s="162" t="str">
        <f>"FY"&amp;(YEAR(Table4_1[[#This Row],[Date]])-1)&amp;"/"&amp;(YEAR(Table4_1[[#This Row],[Date]])-2000)</f>
        <v>FY2021/22</v>
      </c>
      <c r="B1970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70" s="162" t="str">
        <f>Table4_1[[#This Row],[Licensee]]&amp;" "&amp;Table4_1[[#This Row],[Licence]]</f>
        <v>Peel Renewable Energy Pty Ltd EDL7</v>
      </c>
      <c r="D1970" s="162" t="str">
        <f t="shared" si="30"/>
        <v>FY2021/22_NQR15cvi_Peel Renewable Energy Pty Ltd EDL7</v>
      </c>
      <c r="E1970" s="164">
        <f>IF(ISNUMBER(Table4_1[[#This Row],[Value]]),Table4_1[[#This Row],[Value]],IF(ISNUMBER(Table4_1[[#This Row],[$ Value]]),Table4_1[[#This Row],[$ Value]],Table4_1[[#This Row],[% Value]]))</f>
        <v>0</v>
      </c>
      <c r="G1970" s="238">
        <v>44742</v>
      </c>
      <c r="H1970">
        <v>4</v>
      </c>
      <c r="I1970" t="s">
        <v>188</v>
      </c>
      <c r="J1970" t="s">
        <v>930</v>
      </c>
      <c r="K1970" t="s">
        <v>299</v>
      </c>
      <c r="L1970" t="s">
        <v>305</v>
      </c>
      <c r="M1970" t="s">
        <v>48</v>
      </c>
      <c r="N1970" t="s">
        <v>304</v>
      </c>
      <c r="O1970" t="s">
        <v>64</v>
      </c>
      <c r="P1970"/>
      <c r="Q1970"/>
      <c r="R1970"/>
      <c r="S1970" t="s">
        <v>931</v>
      </c>
    </row>
    <row r="1971" spans="1:19" hidden="1" x14ac:dyDescent="0.2">
      <c r="A1971" s="162" t="str">
        <f>"FY"&amp;(YEAR(Table4_1[[#This Row],[Date]])-1)&amp;"/"&amp;(YEAR(Table4_1[[#This Row],[Date]])-2000)</f>
        <v>FY2022/23</v>
      </c>
      <c r="B1971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1971" s="162" t="str">
        <f>Table4_1[[#This Row],[Licensee]]&amp;" "&amp;Table4_1[[#This Row],[Licence]]</f>
        <v>Peel Renewable Energy Pty Ltd EDL7</v>
      </c>
      <c r="D1971" s="162" t="str">
        <f t="shared" si="30"/>
        <v>FY2022/23_NQR15cvi_Peel Renewable Energy Pty Ltd EDL7</v>
      </c>
      <c r="E1971" s="164">
        <f>IF(ISNUMBER(Table4_1[[#This Row],[Value]]),Table4_1[[#This Row],[Value]],IF(ISNUMBER(Table4_1[[#This Row],[$ Value]]),Table4_1[[#This Row],[$ Value]],Table4_1[[#This Row],[% Value]]))</f>
        <v>0</v>
      </c>
      <c r="G1971" s="238">
        <v>45107</v>
      </c>
      <c r="H1971">
        <v>4</v>
      </c>
      <c r="I1971" t="s">
        <v>188</v>
      </c>
      <c r="J1971" t="s">
        <v>930</v>
      </c>
      <c r="K1971" t="s">
        <v>299</v>
      </c>
      <c r="L1971" t="s">
        <v>305</v>
      </c>
      <c r="M1971" t="s">
        <v>48</v>
      </c>
      <c r="N1971" t="s">
        <v>304</v>
      </c>
      <c r="O1971" t="s">
        <v>64</v>
      </c>
      <c r="P1971"/>
      <c r="Q1971"/>
      <c r="R1971"/>
      <c r="S1971" t="s">
        <v>931</v>
      </c>
    </row>
    <row r="1972" spans="1:19" hidden="1" x14ac:dyDescent="0.2">
      <c r="A1972" s="162" t="str">
        <f>"FY"&amp;(YEAR(Table4_1[[#This Row],[Date]])-1)&amp;"/"&amp;(YEAR(Table4_1[[#This Row],[Date]])-2000)</f>
        <v>FY2017/18</v>
      </c>
      <c r="B1972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2" s="162" t="str">
        <f>Table4_1[[#This Row],[Licensee]]&amp;" "&amp;Table4_1[[#This Row],[Licence]]</f>
        <v>Peel Renewable Energy Pty Ltd EDL7</v>
      </c>
      <c r="D1972" s="162" t="str">
        <f t="shared" si="30"/>
        <v>FY2017/18_NQR15cvii_Peel Renewable Energy Pty Ltd EDL7</v>
      </c>
      <c r="E1972" s="164">
        <f>IF(ISNUMBER(Table4_1[[#This Row],[Value]]),Table4_1[[#This Row],[Value]],IF(ISNUMBER(Table4_1[[#This Row],[$ Value]]),Table4_1[[#This Row],[$ Value]],Table4_1[[#This Row],[% Value]]))</f>
        <v>0</v>
      </c>
      <c r="G1972" s="238">
        <v>43281</v>
      </c>
      <c r="H1972">
        <v>4</v>
      </c>
      <c r="I1972" t="s">
        <v>188</v>
      </c>
      <c r="J1972" t="s">
        <v>930</v>
      </c>
      <c r="K1972" t="s">
        <v>299</v>
      </c>
      <c r="L1972" t="s">
        <v>303</v>
      </c>
      <c r="M1972" t="s">
        <v>48</v>
      </c>
      <c r="N1972" t="s">
        <v>304</v>
      </c>
      <c r="O1972" t="s">
        <v>64</v>
      </c>
      <c r="P1972"/>
      <c r="Q1972"/>
      <c r="R1972"/>
      <c r="S1972" t="s">
        <v>931</v>
      </c>
    </row>
    <row r="1973" spans="1:19" hidden="1" x14ac:dyDescent="0.2">
      <c r="A1973" s="162" t="str">
        <f>"FY"&amp;(YEAR(Table4_1[[#This Row],[Date]])-1)&amp;"/"&amp;(YEAR(Table4_1[[#This Row],[Date]])-2000)</f>
        <v>FY2018/19</v>
      </c>
      <c r="B1973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3" s="162" t="str">
        <f>Table4_1[[#This Row],[Licensee]]&amp;" "&amp;Table4_1[[#This Row],[Licence]]</f>
        <v>Peel Renewable Energy Pty Ltd EDL7</v>
      </c>
      <c r="D1973" s="162" t="str">
        <f t="shared" si="30"/>
        <v>FY2018/19_NQR15cvii_Peel Renewable Energy Pty Ltd EDL7</v>
      </c>
      <c r="E1973" s="164">
        <f>IF(ISNUMBER(Table4_1[[#This Row],[Value]]),Table4_1[[#This Row],[Value]],IF(ISNUMBER(Table4_1[[#This Row],[$ Value]]),Table4_1[[#This Row],[$ Value]],Table4_1[[#This Row],[% Value]]))</f>
        <v>0</v>
      </c>
      <c r="G1973" s="238">
        <v>43646</v>
      </c>
      <c r="H1973">
        <v>4</v>
      </c>
      <c r="I1973" t="s">
        <v>188</v>
      </c>
      <c r="J1973" t="s">
        <v>930</v>
      </c>
      <c r="K1973" t="s">
        <v>299</v>
      </c>
      <c r="L1973" t="s">
        <v>303</v>
      </c>
      <c r="M1973" t="s">
        <v>48</v>
      </c>
      <c r="N1973" t="s">
        <v>304</v>
      </c>
      <c r="O1973" t="s">
        <v>64</v>
      </c>
      <c r="P1973"/>
      <c r="Q1973"/>
      <c r="R1973"/>
      <c r="S1973" t="s">
        <v>931</v>
      </c>
    </row>
    <row r="1974" spans="1:19" hidden="1" x14ac:dyDescent="0.2">
      <c r="A1974" s="162" t="str">
        <f>"FY"&amp;(YEAR(Table4_1[[#This Row],[Date]])-1)&amp;"/"&amp;(YEAR(Table4_1[[#This Row],[Date]])-2000)</f>
        <v>FY2019/20</v>
      </c>
      <c r="B1974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4" s="162" t="str">
        <f>Table4_1[[#This Row],[Licensee]]&amp;" "&amp;Table4_1[[#This Row],[Licence]]</f>
        <v>Peel Renewable Energy Pty Ltd EDL7</v>
      </c>
      <c r="D1974" s="162" t="str">
        <f t="shared" si="30"/>
        <v>FY2019/20_NQR15cvii_Peel Renewable Energy Pty Ltd EDL7</v>
      </c>
      <c r="E1974" s="164">
        <f>IF(ISNUMBER(Table4_1[[#This Row],[Value]]),Table4_1[[#This Row],[Value]],IF(ISNUMBER(Table4_1[[#This Row],[$ Value]]),Table4_1[[#This Row],[$ Value]],Table4_1[[#This Row],[% Value]]))</f>
        <v>0</v>
      </c>
      <c r="G1974" s="238">
        <v>44012</v>
      </c>
      <c r="H1974">
        <v>4</v>
      </c>
      <c r="I1974" t="s">
        <v>188</v>
      </c>
      <c r="J1974" t="s">
        <v>930</v>
      </c>
      <c r="K1974" t="s">
        <v>299</v>
      </c>
      <c r="L1974" t="s">
        <v>303</v>
      </c>
      <c r="M1974" t="s">
        <v>48</v>
      </c>
      <c r="N1974" t="s">
        <v>304</v>
      </c>
      <c r="O1974" t="s">
        <v>64</v>
      </c>
      <c r="P1974"/>
      <c r="Q1974"/>
      <c r="R1974"/>
      <c r="S1974" t="s">
        <v>931</v>
      </c>
    </row>
    <row r="1975" spans="1:19" hidden="1" x14ac:dyDescent="0.2">
      <c r="A1975" s="162" t="str">
        <f>"FY"&amp;(YEAR(Table4_1[[#This Row],[Date]])-1)&amp;"/"&amp;(YEAR(Table4_1[[#This Row],[Date]])-2000)</f>
        <v>FY2020/21</v>
      </c>
      <c r="B1975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5" s="162" t="str">
        <f>Table4_1[[#This Row],[Licensee]]&amp;" "&amp;Table4_1[[#This Row],[Licence]]</f>
        <v>Peel Renewable Energy Pty Ltd EDL7</v>
      </c>
      <c r="D1975" s="162" t="str">
        <f t="shared" si="30"/>
        <v>FY2020/21_NQR15cvii_Peel Renewable Energy Pty Ltd EDL7</v>
      </c>
      <c r="E1975" s="164">
        <f>IF(ISNUMBER(Table4_1[[#This Row],[Value]]),Table4_1[[#This Row],[Value]],IF(ISNUMBER(Table4_1[[#This Row],[$ Value]]),Table4_1[[#This Row],[$ Value]],Table4_1[[#This Row],[% Value]]))</f>
        <v>0</v>
      </c>
      <c r="G1975" s="238">
        <v>44377</v>
      </c>
      <c r="H1975">
        <v>4</v>
      </c>
      <c r="I1975" t="s">
        <v>188</v>
      </c>
      <c r="J1975" t="s">
        <v>930</v>
      </c>
      <c r="K1975" t="s">
        <v>299</v>
      </c>
      <c r="L1975" t="s">
        <v>303</v>
      </c>
      <c r="M1975" t="s">
        <v>48</v>
      </c>
      <c r="N1975" t="s">
        <v>304</v>
      </c>
      <c r="O1975" t="s">
        <v>64</v>
      </c>
      <c r="P1975"/>
      <c r="Q1975"/>
      <c r="R1975"/>
      <c r="S1975" t="s">
        <v>931</v>
      </c>
    </row>
    <row r="1976" spans="1:19" hidden="1" x14ac:dyDescent="0.2">
      <c r="A1976" s="162" t="str">
        <f>"FY"&amp;(YEAR(Table4_1[[#This Row],[Date]])-1)&amp;"/"&amp;(YEAR(Table4_1[[#This Row],[Date]])-2000)</f>
        <v>FY2021/22</v>
      </c>
      <c r="B1976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6" s="162" t="str">
        <f>Table4_1[[#This Row],[Licensee]]&amp;" "&amp;Table4_1[[#This Row],[Licence]]</f>
        <v>Peel Renewable Energy Pty Ltd EDL7</v>
      </c>
      <c r="D1976" s="162" t="str">
        <f t="shared" si="30"/>
        <v>FY2021/22_NQR15cvii_Peel Renewable Energy Pty Ltd EDL7</v>
      </c>
      <c r="E1976" s="164">
        <f>IF(ISNUMBER(Table4_1[[#This Row],[Value]]),Table4_1[[#This Row],[Value]],IF(ISNUMBER(Table4_1[[#This Row],[$ Value]]),Table4_1[[#This Row],[$ Value]],Table4_1[[#This Row],[% Value]]))</f>
        <v>0</v>
      </c>
      <c r="G1976" s="238">
        <v>44742</v>
      </c>
      <c r="H1976">
        <v>4</v>
      </c>
      <c r="I1976" t="s">
        <v>188</v>
      </c>
      <c r="J1976" t="s">
        <v>930</v>
      </c>
      <c r="K1976" t="s">
        <v>299</v>
      </c>
      <c r="L1976" t="s">
        <v>303</v>
      </c>
      <c r="M1976" t="s">
        <v>48</v>
      </c>
      <c r="N1976" t="s">
        <v>304</v>
      </c>
      <c r="O1976" t="s">
        <v>64</v>
      </c>
      <c r="P1976"/>
      <c r="Q1976"/>
      <c r="R1976"/>
      <c r="S1976" t="s">
        <v>931</v>
      </c>
    </row>
    <row r="1977" spans="1:19" hidden="1" x14ac:dyDescent="0.2">
      <c r="A1977" s="162" t="str">
        <f>"FY"&amp;(YEAR(Table4_1[[#This Row],[Date]])-1)&amp;"/"&amp;(YEAR(Table4_1[[#This Row],[Date]])-2000)</f>
        <v>FY2022/23</v>
      </c>
      <c r="B1977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1977" s="162" t="str">
        <f>Table4_1[[#This Row],[Licensee]]&amp;" "&amp;Table4_1[[#This Row],[Licence]]</f>
        <v>Peel Renewable Energy Pty Ltd EDL7</v>
      </c>
      <c r="D1977" s="162" t="str">
        <f t="shared" si="30"/>
        <v>FY2022/23_NQR15cvii_Peel Renewable Energy Pty Ltd EDL7</v>
      </c>
      <c r="E1977" s="164">
        <f>IF(ISNUMBER(Table4_1[[#This Row],[Value]]),Table4_1[[#This Row],[Value]],IF(ISNUMBER(Table4_1[[#This Row],[$ Value]]),Table4_1[[#This Row],[$ Value]],Table4_1[[#This Row],[% Value]]))</f>
        <v>0</v>
      </c>
      <c r="G1977" s="238">
        <v>45107</v>
      </c>
      <c r="H1977">
        <v>4</v>
      </c>
      <c r="I1977" t="s">
        <v>188</v>
      </c>
      <c r="J1977" t="s">
        <v>930</v>
      </c>
      <c r="K1977" t="s">
        <v>299</v>
      </c>
      <c r="L1977" t="s">
        <v>303</v>
      </c>
      <c r="M1977" t="s">
        <v>48</v>
      </c>
      <c r="N1977" t="s">
        <v>304</v>
      </c>
      <c r="O1977" t="s">
        <v>64</v>
      </c>
      <c r="P1977"/>
      <c r="Q1977"/>
      <c r="R1977"/>
      <c r="S1977" t="s">
        <v>931</v>
      </c>
    </row>
    <row r="1978" spans="1:19" hidden="1" x14ac:dyDescent="0.2">
      <c r="A1978" s="162" t="str">
        <f>"FY"&amp;(YEAR(Table4_1[[#This Row],[Date]])-1)&amp;"/"&amp;(YEAR(Table4_1[[#This Row],[Date]])-2000)</f>
        <v>FY2017/18</v>
      </c>
      <c r="B1978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78" s="162" t="str">
        <f>Table4_1[[#This Row],[Licensee]]&amp;" "&amp;Table4_1[[#This Row],[Licence]]</f>
        <v>Peel Renewable Energy Pty Ltd EDL7</v>
      </c>
      <c r="D1978" s="162" t="str">
        <f t="shared" si="30"/>
        <v>FY2017/18_NQR15dvi_Peel Renewable Energy Pty Ltd EDL7</v>
      </c>
      <c r="E1978" s="164">
        <f>IF(ISNUMBER(Table4_1[[#This Row],[Value]]),Table4_1[[#This Row],[Value]],IF(ISNUMBER(Table4_1[[#This Row],[$ Value]]),Table4_1[[#This Row],[$ Value]],Table4_1[[#This Row],[% Value]]))</f>
        <v>0</v>
      </c>
      <c r="G1978" s="238">
        <v>43281</v>
      </c>
      <c r="H1978">
        <v>4</v>
      </c>
      <c r="I1978" t="s">
        <v>188</v>
      </c>
      <c r="J1978" t="s">
        <v>930</v>
      </c>
      <c r="K1978" t="s">
        <v>299</v>
      </c>
      <c r="L1978" t="s">
        <v>305</v>
      </c>
      <c r="M1978" t="s">
        <v>49</v>
      </c>
      <c r="N1978" t="s">
        <v>304</v>
      </c>
      <c r="O1978" t="s">
        <v>64</v>
      </c>
      <c r="P1978"/>
      <c r="Q1978"/>
      <c r="R1978"/>
      <c r="S1978" t="s">
        <v>931</v>
      </c>
    </row>
    <row r="1979" spans="1:19" hidden="1" x14ac:dyDescent="0.2">
      <c r="A1979" s="162" t="str">
        <f>"FY"&amp;(YEAR(Table4_1[[#This Row],[Date]])-1)&amp;"/"&amp;(YEAR(Table4_1[[#This Row],[Date]])-2000)</f>
        <v>FY2018/19</v>
      </c>
      <c r="B1979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79" s="162" t="str">
        <f>Table4_1[[#This Row],[Licensee]]&amp;" "&amp;Table4_1[[#This Row],[Licence]]</f>
        <v>Peel Renewable Energy Pty Ltd EDL7</v>
      </c>
      <c r="D1979" s="162" t="str">
        <f t="shared" si="30"/>
        <v>FY2018/19_NQR15dvi_Peel Renewable Energy Pty Ltd EDL7</v>
      </c>
      <c r="E1979" s="164">
        <f>IF(ISNUMBER(Table4_1[[#This Row],[Value]]),Table4_1[[#This Row],[Value]],IF(ISNUMBER(Table4_1[[#This Row],[$ Value]]),Table4_1[[#This Row],[$ Value]],Table4_1[[#This Row],[% Value]]))</f>
        <v>0</v>
      </c>
      <c r="G1979" s="238">
        <v>43646</v>
      </c>
      <c r="H1979">
        <v>4</v>
      </c>
      <c r="I1979" t="s">
        <v>188</v>
      </c>
      <c r="J1979" t="s">
        <v>930</v>
      </c>
      <c r="K1979" t="s">
        <v>299</v>
      </c>
      <c r="L1979" t="s">
        <v>305</v>
      </c>
      <c r="M1979" t="s">
        <v>49</v>
      </c>
      <c r="N1979" t="s">
        <v>304</v>
      </c>
      <c r="O1979" t="s">
        <v>64</v>
      </c>
      <c r="P1979"/>
      <c r="Q1979"/>
      <c r="R1979"/>
      <c r="S1979" t="s">
        <v>931</v>
      </c>
    </row>
    <row r="1980" spans="1:19" hidden="1" x14ac:dyDescent="0.2">
      <c r="A1980" s="162" t="str">
        <f>"FY"&amp;(YEAR(Table4_1[[#This Row],[Date]])-1)&amp;"/"&amp;(YEAR(Table4_1[[#This Row],[Date]])-2000)</f>
        <v>FY2019/20</v>
      </c>
      <c r="B1980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80" s="162" t="str">
        <f>Table4_1[[#This Row],[Licensee]]&amp;" "&amp;Table4_1[[#This Row],[Licence]]</f>
        <v>Peel Renewable Energy Pty Ltd EDL7</v>
      </c>
      <c r="D1980" s="162" t="str">
        <f t="shared" si="30"/>
        <v>FY2019/20_NQR15dvi_Peel Renewable Energy Pty Ltd EDL7</v>
      </c>
      <c r="E1980" s="164">
        <f>IF(ISNUMBER(Table4_1[[#This Row],[Value]]),Table4_1[[#This Row],[Value]],IF(ISNUMBER(Table4_1[[#This Row],[$ Value]]),Table4_1[[#This Row],[$ Value]],Table4_1[[#This Row],[% Value]]))</f>
        <v>0</v>
      </c>
      <c r="G1980" s="238">
        <v>44012</v>
      </c>
      <c r="H1980">
        <v>4</v>
      </c>
      <c r="I1980" t="s">
        <v>188</v>
      </c>
      <c r="J1980" t="s">
        <v>930</v>
      </c>
      <c r="K1980" t="s">
        <v>299</v>
      </c>
      <c r="L1980" t="s">
        <v>305</v>
      </c>
      <c r="M1980" t="s">
        <v>49</v>
      </c>
      <c r="N1980" t="s">
        <v>304</v>
      </c>
      <c r="O1980" t="s">
        <v>64</v>
      </c>
      <c r="P1980"/>
      <c r="Q1980"/>
      <c r="R1980"/>
      <c r="S1980" t="s">
        <v>931</v>
      </c>
    </row>
    <row r="1981" spans="1:19" hidden="1" x14ac:dyDescent="0.2">
      <c r="A1981" s="162" t="str">
        <f>"FY"&amp;(YEAR(Table4_1[[#This Row],[Date]])-1)&amp;"/"&amp;(YEAR(Table4_1[[#This Row],[Date]])-2000)</f>
        <v>FY2020/21</v>
      </c>
      <c r="B1981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81" s="162" t="str">
        <f>Table4_1[[#This Row],[Licensee]]&amp;" "&amp;Table4_1[[#This Row],[Licence]]</f>
        <v>Peel Renewable Energy Pty Ltd EDL7</v>
      </c>
      <c r="D1981" s="162" t="str">
        <f t="shared" si="30"/>
        <v>FY2020/21_NQR15dvi_Peel Renewable Energy Pty Ltd EDL7</v>
      </c>
      <c r="E1981" s="164">
        <f>IF(ISNUMBER(Table4_1[[#This Row],[Value]]),Table4_1[[#This Row],[Value]],IF(ISNUMBER(Table4_1[[#This Row],[$ Value]]),Table4_1[[#This Row],[$ Value]],Table4_1[[#This Row],[% Value]]))</f>
        <v>0</v>
      </c>
      <c r="G1981" s="238">
        <v>44377</v>
      </c>
      <c r="H1981">
        <v>4</v>
      </c>
      <c r="I1981" t="s">
        <v>188</v>
      </c>
      <c r="J1981" t="s">
        <v>930</v>
      </c>
      <c r="K1981" t="s">
        <v>299</v>
      </c>
      <c r="L1981" t="s">
        <v>305</v>
      </c>
      <c r="M1981" t="s">
        <v>49</v>
      </c>
      <c r="N1981" t="s">
        <v>304</v>
      </c>
      <c r="O1981" t="s">
        <v>64</v>
      </c>
      <c r="P1981"/>
      <c r="Q1981"/>
      <c r="R1981"/>
      <c r="S1981" t="s">
        <v>931</v>
      </c>
    </row>
    <row r="1982" spans="1:19" hidden="1" x14ac:dyDescent="0.2">
      <c r="A1982" s="162" t="str">
        <f>"FY"&amp;(YEAR(Table4_1[[#This Row],[Date]])-1)&amp;"/"&amp;(YEAR(Table4_1[[#This Row],[Date]])-2000)</f>
        <v>FY2021/22</v>
      </c>
      <c r="B1982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82" s="162" t="str">
        <f>Table4_1[[#This Row],[Licensee]]&amp;" "&amp;Table4_1[[#This Row],[Licence]]</f>
        <v>Peel Renewable Energy Pty Ltd EDL7</v>
      </c>
      <c r="D1982" s="162" t="str">
        <f t="shared" si="30"/>
        <v>FY2021/22_NQR15dvi_Peel Renewable Energy Pty Ltd EDL7</v>
      </c>
      <c r="E1982" s="164">
        <f>IF(ISNUMBER(Table4_1[[#This Row],[Value]]),Table4_1[[#This Row],[Value]],IF(ISNUMBER(Table4_1[[#This Row],[$ Value]]),Table4_1[[#This Row],[$ Value]],Table4_1[[#This Row],[% Value]]))</f>
        <v>0</v>
      </c>
      <c r="G1982" s="238">
        <v>44742</v>
      </c>
      <c r="H1982">
        <v>4</v>
      </c>
      <c r="I1982" t="s">
        <v>188</v>
      </c>
      <c r="J1982" t="s">
        <v>930</v>
      </c>
      <c r="K1982" t="s">
        <v>299</v>
      </c>
      <c r="L1982" t="s">
        <v>305</v>
      </c>
      <c r="M1982" t="s">
        <v>49</v>
      </c>
      <c r="N1982" t="s">
        <v>304</v>
      </c>
      <c r="O1982" t="s">
        <v>64</v>
      </c>
      <c r="P1982"/>
      <c r="Q1982"/>
      <c r="R1982"/>
      <c r="S1982" t="s">
        <v>931</v>
      </c>
    </row>
    <row r="1983" spans="1:19" hidden="1" x14ac:dyDescent="0.2">
      <c r="A1983" s="162" t="str">
        <f>"FY"&amp;(YEAR(Table4_1[[#This Row],[Date]])-1)&amp;"/"&amp;(YEAR(Table4_1[[#This Row],[Date]])-2000)</f>
        <v>FY2022/23</v>
      </c>
      <c r="B1983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1983" s="162" t="str">
        <f>Table4_1[[#This Row],[Licensee]]&amp;" "&amp;Table4_1[[#This Row],[Licence]]</f>
        <v>Peel Renewable Energy Pty Ltd EDL7</v>
      </c>
      <c r="D1983" s="162" t="str">
        <f t="shared" si="30"/>
        <v>FY2022/23_NQR15dvi_Peel Renewable Energy Pty Ltd EDL7</v>
      </c>
      <c r="E1983" s="164">
        <f>IF(ISNUMBER(Table4_1[[#This Row],[Value]]),Table4_1[[#This Row],[Value]],IF(ISNUMBER(Table4_1[[#This Row],[$ Value]]),Table4_1[[#This Row],[$ Value]],Table4_1[[#This Row],[% Value]]))</f>
        <v>0</v>
      </c>
      <c r="G1983" s="238">
        <v>45107</v>
      </c>
      <c r="H1983">
        <v>4</v>
      </c>
      <c r="I1983" t="s">
        <v>188</v>
      </c>
      <c r="J1983" t="s">
        <v>930</v>
      </c>
      <c r="K1983" t="s">
        <v>299</v>
      </c>
      <c r="L1983" t="s">
        <v>305</v>
      </c>
      <c r="M1983" t="s">
        <v>49</v>
      </c>
      <c r="N1983" t="s">
        <v>304</v>
      </c>
      <c r="O1983" t="s">
        <v>64</v>
      </c>
      <c r="P1983"/>
      <c r="Q1983"/>
      <c r="R1983"/>
      <c r="S1983" t="s">
        <v>931</v>
      </c>
    </row>
    <row r="1984" spans="1:19" hidden="1" x14ac:dyDescent="0.2">
      <c r="A1984" s="162" t="str">
        <f>"FY"&amp;(YEAR(Table4_1[[#This Row],[Date]])-1)&amp;"/"&amp;(YEAR(Table4_1[[#This Row],[Date]])-2000)</f>
        <v>FY2017/18</v>
      </c>
      <c r="B1984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4" s="162" t="str">
        <f>Table4_1[[#This Row],[Licensee]]&amp;" "&amp;Table4_1[[#This Row],[Licence]]</f>
        <v>Peel Renewable Energy Pty Ltd EDL7</v>
      </c>
      <c r="D1984" s="162" t="str">
        <f t="shared" si="30"/>
        <v>FY2017/18_NQR15dvii_Peel Renewable Energy Pty Ltd EDL7</v>
      </c>
      <c r="E1984" s="164">
        <f>IF(ISNUMBER(Table4_1[[#This Row],[Value]]),Table4_1[[#This Row],[Value]],IF(ISNUMBER(Table4_1[[#This Row],[$ Value]]),Table4_1[[#This Row],[$ Value]],Table4_1[[#This Row],[% Value]]))</f>
        <v>0</v>
      </c>
      <c r="G1984" s="238">
        <v>43281</v>
      </c>
      <c r="H1984">
        <v>4</v>
      </c>
      <c r="I1984" t="s">
        <v>188</v>
      </c>
      <c r="J1984" t="s">
        <v>930</v>
      </c>
      <c r="K1984" t="s">
        <v>299</v>
      </c>
      <c r="L1984" t="s">
        <v>303</v>
      </c>
      <c r="M1984" t="s">
        <v>49</v>
      </c>
      <c r="N1984" t="s">
        <v>304</v>
      </c>
      <c r="O1984" t="s">
        <v>64</v>
      </c>
      <c r="P1984"/>
      <c r="Q1984"/>
      <c r="R1984"/>
      <c r="S1984" t="s">
        <v>931</v>
      </c>
    </row>
    <row r="1985" spans="1:19" hidden="1" x14ac:dyDescent="0.2">
      <c r="A1985" s="162" t="str">
        <f>"FY"&amp;(YEAR(Table4_1[[#This Row],[Date]])-1)&amp;"/"&amp;(YEAR(Table4_1[[#This Row],[Date]])-2000)</f>
        <v>FY2018/19</v>
      </c>
      <c r="B1985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5" s="162" t="str">
        <f>Table4_1[[#This Row],[Licensee]]&amp;" "&amp;Table4_1[[#This Row],[Licence]]</f>
        <v>Peel Renewable Energy Pty Ltd EDL7</v>
      </c>
      <c r="D1985" s="162" t="str">
        <f t="shared" si="30"/>
        <v>FY2018/19_NQR15dvii_Peel Renewable Energy Pty Ltd EDL7</v>
      </c>
      <c r="E1985" s="164">
        <f>IF(ISNUMBER(Table4_1[[#This Row],[Value]]),Table4_1[[#This Row],[Value]],IF(ISNUMBER(Table4_1[[#This Row],[$ Value]]),Table4_1[[#This Row],[$ Value]],Table4_1[[#This Row],[% Value]]))</f>
        <v>0</v>
      </c>
      <c r="G1985" s="238">
        <v>43646</v>
      </c>
      <c r="H1985">
        <v>4</v>
      </c>
      <c r="I1985" t="s">
        <v>188</v>
      </c>
      <c r="J1985" t="s">
        <v>930</v>
      </c>
      <c r="K1985" t="s">
        <v>299</v>
      </c>
      <c r="L1985" t="s">
        <v>303</v>
      </c>
      <c r="M1985" t="s">
        <v>49</v>
      </c>
      <c r="N1985" t="s">
        <v>304</v>
      </c>
      <c r="O1985" t="s">
        <v>64</v>
      </c>
      <c r="P1985"/>
      <c r="Q1985"/>
      <c r="R1985"/>
      <c r="S1985" t="s">
        <v>931</v>
      </c>
    </row>
    <row r="1986" spans="1:19" hidden="1" x14ac:dyDescent="0.2">
      <c r="A1986" s="162" t="str">
        <f>"FY"&amp;(YEAR(Table4_1[[#This Row],[Date]])-1)&amp;"/"&amp;(YEAR(Table4_1[[#This Row],[Date]])-2000)</f>
        <v>FY2019/20</v>
      </c>
      <c r="B1986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6" s="162" t="str">
        <f>Table4_1[[#This Row],[Licensee]]&amp;" "&amp;Table4_1[[#This Row],[Licence]]</f>
        <v>Peel Renewable Energy Pty Ltd EDL7</v>
      </c>
      <c r="D1986" s="162" t="str">
        <f t="shared" si="30"/>
        <v>FY2019/20_NQR15dvii_Peel Renewable Energy Pty Ltd EDL7</v>
      </c>
      <c r="E1986" s="164">
        <f>IF(ISNUMBER(Table4_1[[#This Row],[Value]]),Table4_1[[#This Row],[Value]],IF(ISNUMBER(Table4_1[[#This Row],[$ Value]]),Table4_1[[#This Row],[$ Value]],Table4_1[[#This Row],[% Value]]))</f>
        <v>0</v>
      </c>
      <c r="G1986" s="238">
        <v>44012</v>
      </c>
      <c r="H1986">
        <v>4</v>
      </c>
      <c r="I1986" t="s">
        <v>188</v>
      </c>
      <c r="J1986" t="s">
        <v>930</v>
      </c>
      <c r="K1986" t="s">
        <v>299</v>
      </c>
      <c r="L1986" t="s">
        <v>303</v>
      </c>
      <c r="M1986" t="s">
        <v>49</v>
      </c>
      <c r="N1986" t="s">
        <v>304</v>
      </c>
      <c r="O1986" t="s">
        <v>64</v>
      </c>
      <c r="P1986"/>
      <c r="Q1986"/>
      <c r="R1986"/>
      <c r="S1986" t="s">
        <v>931</v>
      </c>
    </row>
    <row r="1987" spans="1:19" hidden="1" x14ac:dyDescent="0.2">
      <c r="A1987" s="162" t="str">
        <f>"FY"&amp;(YEAR(Table4_1[[#This Row],[Date]])-1)&amp;"/"&amp;(YEAR(Table4_1[[#This Row],[Date]])-2000)</f>
        <v>FY2020/21</v>
      </c>
      <c r="B1987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7" s="162" t="str">
        <f>Table4_1[[#This Row],[Licensee]]&amp;" "&amp;Table4_1[[#This Row],[Licence]]</f>
        <v>Peel Renewable Energy Pty Ltd EDL7</v>
      </c>
      <c r="D1987" s="162" t="str">
        <f t="shared" ref="D1987:D2050" si="31">A1987&amp;"_"&amp;B1987&amp;"_"&amp;C1987</f>
        <v>FY2020/21_NQR15dvii_Peel Renewable Energy Pty Ltd EDL7</v>
      </c>
      <c r="E1987" s="164">
        <f>IF(ISNUMBER(Table4_1[[#This Row],[Value]]),Table4_1[[#This Row],[Value]],IF(ISNUMBER(Table4_1[[#This Row],[$ Value]]),Table4_1[[#This Row],[$ Value]],Table4_1[[#This Row],[% Value]]))</f>
        <v>0</v>
      </c>
      <c r="G1987" s="238">
        <v>44377</v>
      </c>
      <c r="H1987">
        <v>4</v>
      </c>
      <c r="I1987" t="s">
        <v>188</v>
      </c>
      <c r="J1987" t="s">
        <v>930</v>
      </c>
      <c r="K1987" t="s">
        <v>299</v>
      </c>
      <c r="L1987" t="s">
        <v>303</v>
      </c>
      <c r="M1987" t="s">
        <v>49</v>
      </c>
      <c r="N1987" t="s">
        <v>304</v>
      </c>
      <c r="O1987" t="s">
        <v>64</v>
      </c>
      <c r="P1987"/>
      <c r="Q1987"/>
      <c r="R1987"/>
      <c r="S1987" t="s">
        <v>931</v>
      </c>
    </row>
    <row r="1988" spans="1:19" hidden="1" x14ac:dyDescent="0.2">
      <c r="A1988" s="162" t="str">
        <f>"FY"&amp;(YEAR(Table4_1[[#This Row],[Date]])-1)&amp;"/"&amp;(YEAR(Table4_1[[#This Row],[Date]])-2000)</f>
        <v>FY2021/22</v>
      </c>
      <c r="B1988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8" s="162" t="str">
        <f>Table4_1[[#This Row],[Licensee]]&amp;" "&amp;Table4_1[[#This Row],[Licence]]</f>
        <v>Peel Renewable Energy Pty Ltd EDL7</v>
      </c>
      <c r="D1988" s="162" t="str">
        <f t="shared" si="31"/>
        <v>FY2021/22_NQR15dvii_Peel Renewable Energy Pty Ltd EDL7</v>
      </c>
      <c r="E1988" s="164">
        <f>IF(ISNUMBER(Table4_1[[#This Row],[Value]]),Table4_1[[#This Row],[Value]],IF(ISNUMBER(Table4_1[[#This Row],[$ Value]]),Table4_1[[#This Row],[$ Value]],Table4_1[[#This Row],[% Value]]))</f>
        <v>0</v>
      </c>
      <c r="G1988" s="238">
        <v>44742</v>
      </c>
      <c r="H1988">
        <v>4</v>
      </c>
      <c r="I1988" t="s">
        <v>188</v>
      </c>
      <c r="J1988" t="s">
        <v>930</v>
      </c>
      <c r="K1988" t="s">
        <v>299</v>
      </c>
      <c r="L1988" t="s">
        <v>303</v>
      </c>
      <c r="M1988" t="s">
        <v>49</v>
      </c>
      <c r="N1988" t="s">
        <v>304</v>
      </c>
      <c r="O1988" t="s">
        <v>64</v>
      </c>
      <c r="P1988"/>
      <c r="Q1988"/>
      <c r="R1988"/>
      <c r="S1988" t="s">
        <v>931</v>
      </c>
    </row>
    <row r="1989" spans="1:19" hidden="1" x14ac:dyDescent="0.2">
      <c r="A1989" s="162" t="str">
        <f>"FY"&amp;(YEAR(Table4_1[[#This Row],[Date]])-1)&amp;"/"&amp;(YEAR(Table4_1[[#This Row],[Date]])-2000)</f>
        <v>FY2022/23</v>
      </c>
      <c r="B1989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1989" s="162" t="str">
        <f>Table4_1[[#This Row],[Licensee]]&amp;" "&amp;Table4_1[[#This Row],[Licence]]</f>
        <v>Peel Renewable Energy Pty Ltd EDL7</v>
      </c>
      <c r="D1989" s="162" t="str">
        <f t="shared" si="31"/>
        <v>FY2022/23_NQR15dvii_Peel Renewable Energy Pty Ltd EDL7</v>
      </c>
      <c r="E1989" s="164">
        <f>IF(ISNUMBER(Table4_1[[#This Row],[Value]]),Table4_1[[#This Row],[Value]],IF(ISNUMBER(Table4_1[[#This Row],[$ Value]]),Table4_1[[#This Row],[$ Value]],Table4_1[[#This Row],[% Value]]))</f>
        <v>0</v>
      </c>
      <c r="G1989" s="238">
        <v>45107</v>
      </c>
      <c r="H1989">
        <v>4</v>
      </c>
      <c r="I1989" t="s">
        <v>188</v>
      </c>
      <c r="J1989" t="s">
        <v>930</v>
      </c>
      <c r="K1989" t="s">
        <v>299</v>
      </c>
      <c r="L1989" t="s">
        <v>303</v>
      </c>
      <c r="M1989" t="s">
        <v>49</v>
      </c>
      <c r="N1989" t="s">
        <v>304</v>
      </c>
      <c r="O1989" t="s">
        <v>64</v>
      </c>
      <c r="P1989"/>
      <c r="Q1989"/>
      <c r="R1989"/>
      <c r="S1989" t="s">
        <v>931</v>
      </c>
    </row>
    <row r="1990" spans="1:19" hidden="1" x14ac:dyDescent="0.2">
      <c r="A1990" s="162" t="str">
        <f>"FY"&amp;(YEAR(Table4_1[[#This Row],[Date]])-1)&amp;"/"&amp;(YEAR(Table4_1[[#This Row],[Date]])-2000)</f>
        <v>FY2017/18</v>
      </c>
      <c r="B1990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0" s="162" t="str">
        <f>Table4_1[[#This Row],[Licensee]]&amp;" "&amp;Table4_1[[#This Row],[Licence]]</f>
        <v>Peel Renewable Energy Pty Ltd EDL7</v>
      </c>
      <c r="D1990" s="162" t="str">
        <f t="shared" si="31"/>
        <v>FY2017/18_NQR15evi_Peel Renewable Energy Pty Ltd EDL7</v>
      </c>
      <c r="E1990" s="164">
        <f>IF(ISNUMBER(Table4_1[[#This Row],[Value]]),Table4_1[[#This Row],[Value]],IF(ISNUMBER(Table4_1[[#This Row],[$ Value]]),Table4_1[[#This Row],[$ Value]],Table4_1[[#This Row],[% Value]]))</f>
        <v>0</v>
      </c>
      <c r="G1990" s="238">
        <v>43281</v>
      </c>
      <c r="H1990">
        <v>4</v>
      </c>
      <c r="I1990" t="s">
        <v>188</v>
      </c>
      <c r="J1990" t="s">
        <v>930</v>
      </c>
      <c r="K1990" t="s">
        <v>299</v>
      </c>
      <c r="L1990" t="s">
        <v>305</v>
      </c>
      <c r="M1990" t="s">
        <v>50</v>
      </c>
      <c r="N1990" t="s">
        <v>304</v>
      </c>
      <c r="O1990" t="s">
        <v>64</v>
      </c>
      <c r="P1990"/>
      <c r="Q1990"/>
      <c r="R1990"/>
      <c r="S1990" t="s">
        <v>931</v>
      </c>
    </row>
    <row r="1991" spans="1:19" hidden="1" x14ac:dyDescent="0.2">
      <c r="A1991" s="162" t="str">
        <f>"FY"&amp;(YEAR(Table4_1[[#This Row],[Date]])-1)&amp;"/"&amp;(YEAR(Table4_1[[#This Row],[Date]])-2000)</f>
        <v>FY2018/19</v>
      </c>
      <c r="B1991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1" s="162" t="str">
        <f>Table4_1[[#This Row],[Licensee]]&amp;" "&amp;Table4_1[[#This Row],[Licence]]</f>
        <v>Peel Renewable Energy Pty Ltd EDL7</v>
      </c>
      <c r="D1991" s="162" t="str">
        <f t="shared" si="31"/>
        <v>FY2018/19_NQR15evi_Peel Renewable Energy Pty Ltd EDL7</v>
      </c>
      <c r="E1991" s="164">
        <f>IF(ISNUMBER(Table4_1[[#This Row],[Value]]),Table4_1[[#This Row],[Value]],IF(ISNUMBER(Table4_1[[#This Row],[$ Value]]),Table4_1[[#This Row],[$ Value]],Table4_1[[#This Row],[% Value]]))</f>
        <v>0</v>
      </c>
      <c r="G1991" s="238">
        <v>43646</v>
      </c>
      <c r="H1991">
        <v>4</v>
      </c>
      <c r="I1991" t="s">
        <v>188</v>
      </c>
      <c r="J1991" t="s">
        <v>930</v>
      </c>
      <c r="K1991" t="s">
        <v>299</v>
      </c>
      <c r="L1991" t="s">
        <v>305</v>
      </c>
      <c r="M1991" t="s">
        <v>50</v>
      </c>
      <c r="N1991" t="s">
        <v>304</v>
      </c>
      <c r="O1991" t="s">
        <v>64</v>
      </c>
      <c r="P1991"/>
      <c r="Q1991"/>
      <c r="R1991"/>
      <c r="S1991" t="s">
        <v>931</v>
      </c>
    </row>
    <row r="1992" spans="1:19" hidden="1" x14ac:dyDescent="0.2">
      <c r="A1992" s="162" t="str">
        <f>"FY"&amp;(YEAR(Table4_1[[#This Row],[Date]])-1)&amp;"/"&amp;(YEAR(Table4_1[[#This Row],[Date]])-2000)</f>
        <v>FY2019/20</v>
      </c>
      <c r="B1992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2" s="162" t="str">
        <f>Table4_1[[#This Row],[Licensee]]&amp;" "&amp;Table4_1[[#This Row],[Licence]]</f>
        <v>Peel Renewable Energy Pty Ltd EDL7</v>
      </c>
      <c r="D1992" s="162" t="str">
        <f t="shared" si="31"/>
        <v>FY2019/20_NQR15evi_Peel Renewable Energy Pty Ltd EDL7</v>
      </c>
      <c r="E1992" s="164">
        <f>IF(ISNUMBER(Table4_1[[#This Row],[Value]]),Table4_1[[#This Row],[Value]],IF(ISNUMBER(Table4_1[[#This Row],[$ Value]]),Table4_1[[#This Row],[$ Value]],Table4_1[[#This Row],[% Value]]))</f>
        <v>0</v>
      </c>
      <c r="G1992" s="238">
        <v>44012</v>
      </c>
      <c r="H1992">
        <v>4</v>
      </c>
      <c r="I1992" t="s">
        <v>188</v>
      </c>
      <c r="J1992" t="s">
        <v>930</v>
      </c>
      <c r="K1992" t="s">
        <v>299</v>
      </c>
      <c r="L1992" t="s">
        <v>305</v>
      </c>
      <c r="M1992" t="s">
        <v>50</v>
      </c>
      <c r="N1992" t="s">
        <v>304</v>
      </c>
      <c r="O1992" t="s">
        <v>64</v>
      </c>
      <c r="P1992"/>
      <c r="Q1992"/>
      <c r="R1992"/>
      <c r="S1992" t="s">
        <v>931</v>
      </c>
    </row>
    <row r="1993" spans="1:19" hidden="1" x14ac:dyDescent="0.2">
      <c r="A1993" s="162" t="str">
        <f>"FY"&amp;(YEAR(Table4_1[[#This Row],[Date]])-1)&amp;"/"&amp;(YEAR(Table4_1[[#This Row],[Date]])-2000)</f>
        <v>FY2020/21</v>
      </c>
      <c r="B1993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3" s="162" t="str">
        <f>Table4_1[[#This Row],[Licensee]]&amp;" "&amp;Table4_1[[#This Row],[Licence]]</f>
        <v>Peel Renewable Energy Pty Ltd EDL7</v>
      </c>
      <c r="D1993" s="162" t="str">
        <f t="shared" si="31"/>
        <v>FY2020/21_NQR15evi_Peel Renewable Energy Pty Ltd EDL7</v>
      </c>
      <c r="E1993" s="164">
        <f>IF(ISNUMBER(Table4_1[[#This Row],[Value]]),Table4_1[[#This Row],[Value]],IF(ISNUMBER(Table4_1[[#This Row],[$ Value]]),Table4_1[[#This Row],[$ Value]],Table4_1[[#This Row],[% Value]]))</f>
        <v>0</v>
      </c>
      <c r="G1993" s="238">
        <v>44377</v>
      </c>
      <c r="H1993">
        <v>4</v>
      </c>
      <c r="I1993" t="s">
        <v>188</v>
      </c>
      <c r="J1993" t="s">
        <v>930</v>
      </c>
      <c r="K1993" t="s">
        <v>299</v>
      </c>
      <c r="L1993" t="s">
        <v>305</v>
      </c>
      <c r="M1993" t="s">
        <v>50</v>
      </c>
      <c r="N1993" t="s">
        <v>304</v>
      </c>
      <c r="O1993" t="s">
        <v>64</v>
      </c>
      <c r="P1993"/>
      <c r="Q1993"/>
      <c r="R1993"/>
      <c r="S1993" t="s">
        <v>931</v>
      </c>
    </row>
    <row r="1994" spans="1:19" hidden="1" x14ac:dyDescent="0.2">
      <c r="A1994" s="162" t="str">
        <f>"FY"&amp;(YEAR(Table4_1[[#This Row],[Date]])-1)&amp;"/"&amp;(YEAR(Table4_1[[#This Row],[Date]])-2000)</f>
        <v>FY2021/22</v>
      </c>
      <c r="B1994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4" s="162" t="str">
        <f>Table4_1[[#This Row],[Licensee]]&amp;" "&amp;Table4_1[[#This Row],[Licence]]</f>
        <v>Peel Renewable Energy Pty Ltd EDL7</v>
      </c>
      <c r="D1994" s="162" t="str">
        <f t="shared" si="31"/>
        <v>FY2021/22_NQR15evi_Peel Renewable Energy Pty Ltd EDL7</v>
      </c>
      <c r="E1994" s="164">
        <f>IF(ISNUMBER(Table4_1[[#This Row],[Value]]),Table4_1[[#This Row],[Value]],IF(ISNUMBER(Table4_1[[#This Row],[$ Value]]),Table4_1[[#This Row],[$ Value]],Table4_1[[#This Row],[% Value]]))</f>
        <v>0</v>
      </c>
      <c r="G1994" s="238">
        <v>44742</v>
      </c>
      <c r="H1994">
        <v>4</v>
      </c>
      <c r="I1994" t="s">
        <v>188</v>
      </c>
      <c r="J1994" t="s">
        <v>930</v>
      </c>
      <c r="K1994" t="s">
        <v>299</v>
      </c>
      <c r="L1994" t="s">
        <v>305</v>
      </c>
      <c r="M1994" t="s">
        <v>50</v>
      </c>
      <c r="N1994" t="s">
        <v>304</v>
      </c>
      <c r="O1994" t="s">
        <v>64</v>
      </c>
      <c r="P1994"/>
      <c r="Q1994"/>
      <c r="R1994"/>
      <c r="S1994" t="s">
        <v>931</v>
      </c>
    </row>
    <row r="1995" spans="1:19" hidden="1" x14ac:dyDescent="0.2">
      <c r="A1995" s="162" t="str">
        <f>"FY"&amp;(YEAR(Table4_1[[#This Row],[Date]])-1)&amp;"/"&amp;(YEAR(Table4_1[[#This Row],[Date]])-2000)</f>
        <v>FY2022/23</v>
      </c>
      <c r="B1995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1995" s="162" t="str">
        <f>Table4_1[[#This Row],[Licensee]]&amp;" "&amp;Table4_1[[#This Row],[Licence]]</f>
        <v>Peel Renewable Energy Pty Ltd EDL7</v>
      </c>
      <c r="D1995" s="162" t="str">
        <f t="shared" si="31"/>
        <v>FY2022/23_NQR15evi_Peel Renewable Energy Pty Ltd EDL7</v>
      </c>
      <c r="E1995" s="164">
        <f>IF(ISNUMBER(Table4_1[[#This Row],[Value]]),Table4_1[[#This Row],[Value]],IF(ISNUMBER(Table4_1[[#This Row],[$ Value]]),Table4_1[[#This Row],[$ Value]],Table4_1[[#This Row],[% Value]]))</f>
        <v>0</v>
      </c>
      <c r="G1995" s="238">
        <v>45107</v>
      </c>
      <c r="H1995">
        <v>4</v>
      </c>
      <c r="I1995" t="s">
        <v>188</v>
      </c>
      <c r="J1995" t="s">
        <v>930</v>
      </c>
      <c r="K1995" t="s">
        <v>299</v>
      </c>
      <c r="L1995" t="s">
        <v>305</v>
      </c>
      <c r="M1995" t="s">
        <v>50</v>
      </c>
      <c r="N1995" t="s">
        <v>304</v>
      </c>
      <c r="O1995" t="s">
        <v>64</v>
      </c>
      <c r="P1995"/>
      <c r="Q1995"/>
      <c r="R1995"/>
      <c r="S1995" t="s">
        <v>931</v>
      </c>
    </row>
    <row r="1996" spans="1:19" hidden="1" x14ac:dyDescent="0.2">
      <c r="A1996" s="162" t="str">
        <f>"FY"&amp;(YEAR(Table4_1[[#This Row],[Date]])-1)&amp;"/"&amp;(YEAR(Table4_1[[#This Row],[Date]])-2000)</f>
        <v>FY2017/18</v>
      </c>
      <c r="B1996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996" s="162" t="str">
        <f>Table4_1[[#This Row],[Licensee]]&amp;" "&amp;Table4_1[[#This Row],[Licence]]</f>
        <v>Peel Renewable Energy Pty Ltd EDL7</v>
      </c>
      <c r="D1996" s="162" t="str">
        <f t="shared" si="31"/>
        <v>FY2017/18_NQR15evii_Peel Renewable Energy Pty Ltd EDL7</v>
      </c>
      <c r="E1996" s="164">
        <f>IF(ISNUMBER(Table4_1[[#This Row],[Value]]),Table4_1[[#This Row],[Value]],IF(ISNUMBER(Table4_1[[#This Row],[$ Value]]),Table4_1[[#This Row],[$ Value]],Table4_1[[#This Row],[% Value]]))</f>
        <v>0</v>
      </c>
      <c r="G1996" s="238">
        <v>43281</v>
      </c>
      <c r="H1996">
        <v>4</v>
      </c>
      <c r="I1996" t="s">
        <v>188</v>
      </c>
      <c r="J1996" t="s">
        <v>930</v>
      </c>
      <c r="K1996" t="s">
        <v>299</v>
      </c>
      <c r="L1996" t="s">
        <v>303</v>
      </c>
      <c r="M1996" t="s">
        <v>50</v>
      </c>
      <c r="N1996" t="s">
        <v>304</v>
      </c>
      <c r="O1996" t="s">
        <v>64</v>
      </c>
      <c r="P1996"/>
      <c r="Q1996"/>
      <c r="R1996"/>
      <c r="S1996" t="s">
        <v>931</v>
      </c>
    </row>
    <row r="1997" spans="1:19" hidden="1" x14ac:dyDescent="0.2">
      <c r="A1997" s="162" t="str">
        <f>"FY"&amp;(YEAR(Table4_1[[#This Row],[Date]])-1)&amp;"/"&amp;(YEAR(Table4_1[[#This Row],[Date]])-2000)</f>
        <v>FY2018/19</v>
      </c>
      <c r="B1997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997" s="162" t="str">
        <f>Table4_1[[#This Row],[Licensee]]&amp;" "&amp;Table4_1[[#This Row],[Licence]]</f>
        <v>Peel Renewable Energy Pty Ltd EDL7</v>
      </c>
      <c r="D1997" s="162" t="str">
        <f t="shared" si="31"/>
        <v>FY2018/19_NQR15evii_Peel Renewable Energy Pty Ltd EDL7</v>
      </c>
      <c r="E1997" s="164">
        <f>IF(ISNUMBER(Table4_1[[#This Row],[Value]]),Table4_1[[#This Row],[Value]],IF(ISNUMBER(Table4_1[[#This Row],[$ Value]]),Table4_1[[#This Row],[$ Value]],Table4_1[[#This Row],[% Value]]))</f>
        <v>0</v>
      </c>
      <c r="G1997" s="238">
        <v>43646</v>
      </c>
      <c r="H1997">
        <v>4</v>
      </c>
      <c r="I1997" t="s">
        <v>188</v>
      </c>
      <c r="J1997" t="s">
        <v>930</v>
      </c>
      <c r="K1997" t="s">
        <v>299</v>
      </c>
      <c r="L1997" t="s">
        <v>303</v>
      </c>
      <c r="M1997" t="s">
        <v>50</v>
      </c>
      <c r="N1997" t="s">
        <v>304</v>
      </c>
      <c r="O1997" t="s">
        <v>64</v>
      </c>
      <c r="P1997"/>
      <c r="Q1997"/>
      <c r="R1997"/>
      <c r="S1997" t="s">
        <v>931</v>
      </c>
    </row>
    <row r="1998" spans="1:19" hidden="1" x14ac:dyDescent="0.2">
      <c r="A1998" s="162" t="str">
        <f>"FY"&amp;(YEAR(Table4_1[[#This Row],[Date]])-1)&amp;"/"&amp;(YEAR(Table4_1[[#This Row],[Date]])-2000)</f>
        <v>FY2019/20</v>
      </c>
      <c r="B1998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998" s="162" t="str">
        <f>Table4_1[[#This Row],[Licensee]]&amp;" "&amp;Table4_1[[#This Row],[Licence]]</f>
        <v>Peel Renewable Energy Pty Ltd EDL7</v>
      </c>
      <c r="D1998" s="162" t="str">
        <f t="shared" si="31"/>
        <v>FY2019/20_NQR15evii_Peel Renewable Energy Pty Ltd EDL7</v>
      </c>
      <c r="E1998" s="164">
        <f>IF(ISNUMBER(Table4_1[[#This Row],[Value]]),Table4_1[[#This Row],[Value]],IF(ISNUMBER(Table4_1[[#This Row],[$ Value]]),Table4_1[[#This Row],[$ Value]],Table4_1[[#This Row],[% Value]]))</f>
        <v>0</v>
      </c>
      <c r="G1998" s="238">
        <v>44012</v>
      </c>
      <c r="H1998">
        <v>4</v>
      </c>
      <c r="I1998" t="s">
        <v>188</v>
      </c>
      <c r="J1998" t="s">
        <v>930</v>
      </c>
      <c r="K1998" t="s">
        <v>299</v>
      </c>
      <c r="L1998" t="s">
        <v>303</v>
      </c>
      <c r="M1998" t="s">
        <v>50</v>
      </c>
      <c r="N1998" t="s">
        <v>304</v>
      </c>
      <c r="O1998" t="s">
        <v>64</v>
      </c>
      <c r="P1998"/>
      <c r="Q1998"/>
      <c r="R1998"/>
      <c r="S1998" t="s">
        <v>931</v>
      </c>
    </row>
    <row r="1999" spans="1:19" hidden="1" x14ac:dyDescent="0.2">
      <c r="A1999" s="162" t="str">
        <f>"FY"&amp;(YEAR(Table4_1[[#This Row],[Date]])-1)&amp;"/"&amp;(YEAR(Table4_1[[#This Row],[Date]])-2000)</f>
        <v>FY2020/21</v>
      </c>
      <c r="B1999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1999" s="162" t="str">
        <f>Table4_1[[#This Row],[Licensee]]&amp;" "&amp;Table4_1[[#This Row],[Licence]]</f>
        <v>Peel Renewable Energy Pty Ltd EDL7</v>
      </c>
      <c r="D1999" s="162" t="str">
        <f t="shared" si="31"/>
        <v>FY2020/21_NQR15evii_Peel Renewable Energy Pty Ltd EDL7</v>
      </c>
      <c r="E1999" s="164">
        <f>IF(ISNUMBER(Table4_1[[#This Row],[Value]]),Table4_1[[#This Row],[Value]],IF(ISNUMBER(Table4_1[[#This Row],[$ Value]]),Table4_1[[#This Row],[$ Value]],Table4_1[[#This Row],[% Value]]))</f>
        <v>0</v>
      </c>
      <c r="G1999" s="238">
        <v>44377</v>
      </c>
      <c r="H1999">
        <v>4</v>
      </c>
      <c r="I1999" t="s">
        <v>188</v>
      </c>
      <c r="J1999" t="s">
        <v>930</v>
      </c>
      <c r="K1999" t="s">
        <v>299</v>
      </c>
      <c r="L1999" t="s">
        <v>303</v>
      </c>
      <c r="M1999" t="s">
        <v>50</v>
      </c>
      <c r="N1999" t="s">
        <v>304</v>
      </c>
      <c r="O1999" t="s">
        <v>64</v>
      </c>
      <c r="P1999"/>
      <c r="Q1999"/>
      <c r="R1999"/>
      <c r="S1999" t="s">
        <v>931</v>
      </c>
    </row>
    <row r="2000" spans="1:19" hidden="1" x14ac:dyDescent="0.2">
      <c r="A2000" s="162" t="str">
        <f>"FY"&amp;(YEAR(Table4_1[[#This Row],[Date]])-1)&amp;"/"&amp;(YEAR(Table4_1[[#This Row],[Date]])-2000)</f>
        <v>FY2021/22</v>
      </c>
      <c r="B2000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2000" s="162" t="str">
        <f>Table4_1[[#This Row],[Licensee]]&amp;" "&amp;Table4_1[[#This Row],[Licence]]</f>
        <v>Peel Renewable Energy Pty Ltd EDL7</v>
      </c>
      <c r="D2000" s="162" t="str">
        <f t="shared" si="31"/>
        <v>FY2021/22_NQR15evii_Peel Renewable Energy Pty Ltd EDL7</v>
      </c>
      <c r="E2000" s="164">
        <f>IF(ISNUMBER(Table4_1[[#This Row],[Value]]),Table4_1[[#This Row],[Value]],IF(ISNUMBER(Table4_1[[#This Row],[$ Value]]),Table4_1[[#This Row],[$ Value]],Table4_1[[#This Row],[% Value]]))</f>
        <v>0</v>
      </c>
      <c r="G2000" s="238">
        <v>44742</v>
      </c>
      <c r="H2000">
        <v>4</v>
      </c>
      <c r="I2000" t="s">
        <v>188</v>
      </c>
      <c r="J2000" t="s">
        <v>930</v>
      </c>
      <c r="K2000" t="s">
        <v>299</v>
      </c>
      <c r="L2000" t="s">
        <v>303</v>
      </c>
      <c r="M2000" t="s">
        <v>50</v>
      </c>
      <c r="N2000" t="s">
        <v>304</v>
      </c>
      <c r="O2000" t="s">
        <v>64</v>
      </c>
      <c r="P2000"/>
      <c r="Q2000"/>
      <c r="R2000"/>
      <c r="S2000" t="s">
        <v>931</v>
      </c>
    </row>
    <row r="2001" spans="1:19" hidden="1" x14ac:dyDescent="0.2">
      <c r="A2001" s="162" t="str">
        <f>"FY"&amp;(YEAR(Table4_1[[#This Row],[Date]])-1)&amp;"/"&amp;(YEAR(Table4_1[[#This Row],[Date]])-2000)</f>
        <v>FY2022/23</v>
      </c>
      <c r="B2001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2001" s="162" t="str">
        <f>Table4_1[[#This Row],[Licensee]]&amp;" "&amp;Table4_1[[#This Row],[Licence]]</f>
        <v>Peel Renewable Energy Pty Ltd EDL7</v>
      </c>
      <c r="D2001" s="162" t="str">
        <f t="shared" si="31"/>
        <v>FY2022/23_NQR15evii_Peel Renewable Energy Pty Ltd EDL7</v>
      </c>
      <c r="E2001" s="164">
        <f>IF(ISNUMBER(Table4_1[[#This Row],[Value]]),Table4_1[[#This Row],[Value]],IF(ISNUMBER(Table4_1[[#This Row],[$ Value]]),Table4_1[[#This Row],[$ Value]],Table4_1[[#This Row],[% Value]]))</f>
        <v>0</v>
      </c>
      <c r="G2001" s="238">
        <v>45107</v>
      </c>
      <c r="H2001">
        <v>4</v>
      </c>
      <c r="I2001" t="s">
        <v>188</v>
      </c>
      <c r="J2001" t="s">
        <v>930</v>
      </c>
      <c r="K2001" t="s">
        <v>299</v>
      </c>
      <c r="L2001" t="s">
        <v>303</v>
      </c>
      <c r="M2001" t="s">
        <v>50</v>
      </c>
      <c r="N2001" t="s">
        <v>304</v>
      </c>
      <c r="O2001" t="s">
        <v>64</v>
      </c>
      <c r="P2001"/>
      <c r="Q2001"/>
      <c r="R2001"/>
      <c r="S2001" t="s">
        <v>931</v>
      </c>
    </row>
    <row r="2002" spans="1:19" hidden="1" x14ac:dyDescent="0.2">
      <c r="A2002" s="162" t="str">
        <f>"FY"&amp;(YEAR(Table4_1[[#This Row],[Date]])-1)&amp;"/"&amp;(YEAR(Table4_1[[#This Row],[Date]])-2000)</f>
        <v>FY2017/18</v>
      </c>
      <c r="B2002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2" s="162" t="str">
        <f>Table4_1[[#This Row],[Licensee]]&amp;" "&amp;Table4_1[[#This Row],[Licence]]</f>
        <v>Peel Renewable Energy Pty Ltd EDL7</v>
      </c>
      <c r="D2002" s="162" t="str">
        <f t="shared" si="31"/>
        <v>FY2017/18_NQR16ai_Peel Renewable Energy Pty Ltd EDL7</v>
      </c>
      <c r="E2002" s="164">
        <f>IF(ISNUMBER(Table4_1[[#This Row],[Value]]),Table4_1[[#This Row],[Value]],IF(ISNUMBER(Table4_1[[#This Row],[$ Value]]),Table4_1[[#This Row],[$ Value]],Table4_1[[#This Row],[% Value]]))</f>
        <v>0</v>
      </c>
      <c r="G2002" s="238">
        <v>43281</v>
      </c>
      <c r="H2002">
        <v>4</v>
      </c>
      <c r="I2002" t="s">
        <v>188</v>
      </c>
      <c r="J2002" t="s">
        <v>930</v>
      </c>
      <c r="K2002" t="s">
        <v>299</v>
      </c>
      <c r="L2002" t="s">
        <v>415</v>
      </c>
      <c r="M2002" t="s">
        <v>416</v>
      </c>
      <c r="N2002" t="s">
        <v>417</v>
      </c>
      <c r="O2002" t="s">
        <v>191</v>
      </c>
      <c r="P2002"/>
      <c r="Q2002"/>
      <c r="R2002"/>
      <c r="S2002" t="s">
        <v>931</v>
      </c>
    </row>
    <row r="2003" spans="1:19" hidden="1" x14ac:dyDescent="0.2">
      <c r="A2003" s="162" t="str">
        <f>"FY"&amp;(YEAR(Table4_1[[#This Row],[Date]])-1)&amp;"/"&amp;(YEAR(Table4_1[[#This Row],[Date]])-2000)</f>
        <v>FY2018/19</v>
      </c>
      <c r="B2003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3" s="162" t="str">
        <f>Table4_1[[#This Row],[Licensee]]&amp;" "&amp;Table4_1[[#This Row],[Licence]]</f>
        <v>Peel Renewable Energy Pty Ltd EDL7</v>
      </c>
      <c r="D2003" s="162" t="str">
        <f t="shared" si="31"/>
        <v>FY2018/19_NQR16ai_Peel Renewable Energy Pty Ltd EDL7</v>
      </c>
      <c r="E2003" s="164">
        <f>IF(ISNUMBER(Table4_1[[#This Row],[Value]]),Table4_1[[#This Row],[Value]],IF(ISNUMBER(Table4_1[[#This Row],[$ Value]]),Table4_1[[#This Row],[$ Value]],Table4_1[[#This Row],[% Value]]))</f>
        <v>0</v>
      </c>
      <c r="G2003" s="238">
        <v>43646</v>
      </c>
      <c r="H2003">
        <v>4</v>
      </c>
      <c r="I2003" t="s">
        <v>188</v>
      </c>
      <c r="J2003" t="s">
        <v>930</v>
      </c>
      <c r="K2003" t="s">
        <v>299</v>
      </c>
      <c r="L2003" t="s">
        <v>415</v>
      </c>
      <c r="M2003" t="s">
        <v>416</v>
      </c>
      <c r="N2003" t="s">
        <v>417</v>
      </c>
      <c r="O2003" t="s">
        <v>191</v>
      </c>
      <c r="P2003"/>
      <c r="Q2003"/>
      <c r="R2003"/>
      <c r="S2003" t="s">
        <v>931</v>
      </c>
    </row>
    <row r="2004" spans="1:19" hidden="1" x14ac:dyDescent="0.2">
      <c r="A2004" s="162" t="str">
        <f>"FY"&amp;(YEAR(Table4_1[[#This Row],[Date]])-1)&amp;"/"&amp;(YEAR(Table4_1[[#This Row],[Date]])-2000)</f>
        <v>FY2019/20</v>
      </c>
      <c r="B2004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4" s="162" t="str">
        <f>Table4_1[[#This Row],[Licensee]]&amp;" "&amp;Table4_1[[#This Row],[Licence]]</f>
        <v>Peel Renewable Energy Pty Ltd EDL7</v>
      </c>
      <c r="D2004" s="162" t="str">
        <f t="shared" si="31"/>
        <v>FY2019/20_NQR16ai_Peel Renewable Energy Pty Ltd EDL7</v>
      </c>
      <c r="E2004" s="164">
        <f>IF(ISNUMBER(Table4_1[[#This Row],[Value]]),Table4_1[[#This Row],[Value]],IF(ISNUMBER(Table4_1[[#This Row],[$ Value]]),Table4_1[[#This Row],[$ Value]],Table4_1[[#This Row],[% Value]]))</f>
        <v>0</v>
      </c>
      <c r="G2004" s="238">
        <v>44012</v>
      </c>
      <c r="H2004">
        <v>4</v>
      </c>
      <c r="I2004" t="s">
        <v>188</v>
      </c>
      <c r="J2004" t="s">
        <v>930</v>
      </c>
      <c r="K2004" t="s">
        <v>299</v>
      </c>
      <c r="L2004" t="s">
        <v>415</v>
      </c>
      <c r="M2004" t="s">
        <v>416</v>
      </c>
      <c r="N2004" t="s">
        <v>417</v>
      </c>
      <c r="O2004" t="s">
        <v>191</v>
      </c>
      <c r="P2004"/>
      <c r="Q2004"/>
      <c r="R2004"/>
      <c r="S2004" t="s">
        <v>931</v>
      </c>
    </row>
    <row r="2005" spans="1:19" hidden="1" x14ac:dyDescent="0.2">
      <c r="A2005" s="162" t="str">
        <f>"FY"&amp;(YEAR(Table4_1[[#This Row],[Date]])-1)&amp;"/"&amp;(YEAR(Table4_1[[#This Row],[Date]])-2000)</f>
        <v>FY2020/21</v>
      </c>
      <c r="B2005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5" s="162" t="str">
        <f>Table4_1[[#This Row],[Licensee]]&amp;" "&amp;Table4_1[[#This Row],[Licence]]</f>
        <v>Peel Renewable Energy Pty Ltd EDL7</v>
      </c>
      <c r="D2005" s="162" t="str">
        <f t="shared" si="31"/>
        <v>FY2020/21_NQR16ai_Peel Renewable Energy Pty Ltd EDL7</v>
      </c>
      <c r="E2005" s="164">
        <f>IF(ISNUMBER(Table4_1[[#This Row],[Value]]),Table4_1[[#This Row],[Value]],IF(ISNUMBER(Table4_1[[#This Row],[$ Value]]),Table4_1[[#This Row],[$ Value]],Table4_1[[#This Row],[% Value]]))</f>
        <v>0</v>
      </c>
      <c r="G2005" s="238">
        <v>44377</v>
      </c>
      <c r="H2005">
        <v>4</v>
      </c>
      <c r="I2005" t="s">
        <v>188</v>
      </c>
      <c r="J2005" t="s">
        <v>930</v>
      </c>
      <c r="K2005" t="s">
        <v>299</v>
      </c>
      <c r="L2005" t="s">
        <v>415</v>
      </c>
      <c r="M2005" t="s">
        <v>416</v>
      </c>
      <c r="N2005" t="s">
        <v>417</v>
      </c>
      <c r="O2005" t="s">
        <v>191</v>
      </c>
      <c r="P2005"/>
      <c r="Q2005"/>
      <c r="R2005"/>
      <c r="S2005" t="s">
        <v>931</v>
      </c>
    </row>
    <row r="2006" spans="1:19" hidden="1" x14ac:dyDescent="0.2">
      <c r="A2006" s="162" t="str">
        <f>"FY"&amp;(YEAR(Table4_1[[#This Row],[Date]])-1)&amp;"/"&amp;(YEAR(Table4_1[[#This Row],[Date]])-2000)</f>
        <v>FY2021/22</v>
      </c>
      <c r="B2006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6" s="162" t="str">
        <f>Table4_1[[#This Row],[Licensee]]&amp;" "&amp;Table4_1[[#This Row],[Licence]]</f>
        <v>Peel Renewable Energy Pty Ltd EDL7</v>
      </c>
      <c r="D2006" s="162" t="str">
        <f t="shared" si="31"/>
        <v>FY2021/22_NQR16ai_Peel Renewable Energy Pty Ltd EDL7</v>
      </c>
      <c r="E2006" s="164">
        <f>IF(ISNUMBER(Table4_1[[#This Row],[Value]]),Table4_1[[#This Row],[Value]],IF(ISNUMBER(Table4_1[[#This Row],[$ Value]]),Table4_1[[#This Row],[$ Value]],Table4_1[[#This Row],[% Value]]))</f>
        <v>0</v>
      </c>
      <c r="G2006" s="238">
        <v>44742</v>
      </c>
      <c r="H2006">
        <v>4</v>
      </c>
      <c r="I2006" t="s">
        <v>188</v>
      </c>
      <c r="J2006" t="s">
        <v>930</v>
      </c>
      <c r="K2006" t="s">
        <v>299</v>
      </c>
      <c r="L2006" t="s">
        <v>415</v>
      </c>
      <c r="M2006" t="s">
        <v>416</v>
      </c>
      <c r="N2006" t="s">
        <v>417</v>
      </c>
      <c r="O2006" t="s">
        <v>191</v>
      </c>
      <c r="P2006"/>
      <c r="Q2006"/>
      <c r="R2006"/>
      <c r="S2006" t="s">
        <v>931</v>
      </c>
    </row>
    <row r="2007" spans="1:19" hidden="1" x14ac:dyDescent="0.2">
      <c r="A2007" s="162" t="str">
        <f>"FY"&amp;(YEAR(Table4_1[[#This Row],[Date]])-1)&amp;"/"&amp;(YEAR(Table4_1[[#This Row],[Date]])-2000)</f>
        <v>FY2022/23</v>
      </c>
      <c r="B2007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2007" s="162" t="str">
        <f>Table4_1[[#This Row],[Licensee]]&amp;" "&amp;Table4_1[[#This Row],[Licence]]</f>
        <v>Peel Renewable Energy Pty Ltd EDL7</v>
      </c>
      <c r="D2007" s="162" t="str">
        <f t="shared" si="31"/>
        <v>FY2022/23_NQR16ai_Peel Renewable Energy Pty Ltd EDL7</v>
      </c>
      <c r="E2007" s="164">
        <f>IF(ISNUMBER(Table4_1[[#This Row],[Value]]),Table4_1[[#This Row],[Value]],IF(ISNUMBER(Table4_1[[#This Row],[$ Value]]),Table4_1[[#This Row],[$ Value]],Table4_1[[#This Row],[% Value]]))</f>
        <v>0</v>
      </c>
      <c r="G2007" s="238">
        <v>45107</v>
      </c>
      <c r="H2007">
        <v>4</v>
      </c>
      <c r="I2007" t="s">
        <v>188</v>
      </c>
      <c r="J2007" t="s">
        <v>930</v>
      </c>
      <c r="K2007" t="s">
        <v>299</v>
      </c>
      <c r="L2007" t="s">
        <v>415</v>
      </c>
      <c r="M2007" t="s">
        <v>416</v>
      </c>
      <c r="N2007" t="s">
        <v>417</v>
      </c>
      <c r="O2007" t="s">
        <v>191</v>
      </c>
      <c r="P2007"/>
      <c r="Q2007"/>
      <c r="R2007"/>
      <c r="S2007" t="s">
        <v>931</v>
      </c>
    </row>
    <row r="2008" spans="1:19" hidden="1" x14ac:dyDescent="0.2">
      <c r="A2008" s="162" t="str">
        <f>"FY"&amp;(YEAR(Table4_1[[#This Row],[Date]])-1)&amp;"/"&amp;(YEAR(Table4_1[[#This Row],[Date]])-2000)</f>
        <v>FY2017/18</v>
      </c>
      <c r="B2008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08" s="162" t="str">
        <f>Table4_1[[#This Row],[Licensee]]&amp;" "&amp;Table4_1[[#This Row],[Licence]]</f>
        <v>Peel Renewable Energy Pty Ltd EDL7</v>
      </c>
      <c r="D2008" s="162" t="str">
        <f t="shared" si="31"/>
        <v>FY2017/18_NQR16aii_Peel Renewable Energy Pty Ltd EDL7</v>
      </c>
      <c r="E2008" s="164">
        <f>IF(ISNUMBER(Table4_1[[#This Row],[Value]]),Table4_1[[#This Row],[Value]],IF(ISNUMBER(Table4_1[[#This Row],[$ Value]]),Table4_1[[#This Row],[$ Value]],Table4_1[[#This Row],[% Value]]))</f>
        <v>0</v>
      </c>
      <c r="G2008" s="238">
        <v>43281</v>
      </c>
      <c r="H2008">
        <v>4</v>
      </c>
      <c r="I2008" t="s">
        <v>188</v>
      </c>
      <c r="J2008" t="s">
        <v>930</v>
      </c>
      <c r="K2008" t="s">
        <v>299</v>
      </c>
      <c r="L2008" t="s">
        <v>415</v>
      </c>
      <c r="M2008" t="s">
        <v>520</v>
      </c>
      <c r="N2008" t="s">
        <v>417</v>
      </c>
      <c r="O2008" t="s">
        <v>191</v>
      </c>
      <c r="P2008"/>
      <c r="Q2008"/>
      <c r="R2008"/>
      <c r="S2008" t="s">
        <v>931</v>
      </c>
    </row>
    <row r="2009" spans="1:19" hidden="1" x14ac:dyDescent="0.2">
      <c r="A2009" s="162" t="str">
        <f>"FY"&amp;(YEAR(Table4_1[[#This Row],[Date]])-1)&amp;"/"&amp;(YEAR(Table4_1[[#This Row],[Date]])-2000)</f>
        <v>FY2018/19</v>
      </c>
      <c r="B2009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09" s="162" t="str">
        <f>Table4_1[[#This Row],[Licensee]]&amp;" "&amp;Table4_1[[#This Row],[Licence]]</f>
        <v>Peel Renewable Energy Pty Ltd EDL7</v>
      </c>
      <c r="D2009" s="162" t="str">
        <f t="shared" si="31"/>
        <v>FY2018/19_NQR16aii_Peel Renewable Energy Pty Ltd EDL7</v>
      </c>
      <c r="E2009" s="164">
        <f>IF(ISNUMBER(Table4_1[[#This Row],[Value]]),Table4_1[[#This Row],[Value]],IF(ISNUMBER(Table4_1[[#This Row],[$ Value]]),Table4_1[[#This Row],[$ Value]],Table4_1[[#This Row],[% Value]]))</f>
        <v>0</v>
      </c>
      <c r="G2009" s="238">
        <v>43646</v>
      </c>
      <c r="H2009">
        <v>4</v>
      </c>
      <c r="I2009" t="s">
        <v>188</v>
      </c>
      <c r="J2009" t="s">
        <v>930</v>
      </c>
      <c r="K2009" t="s">
        <v>299</v>
      </c>
      <c r="L2009" t="s">
        <v>415</v>
      </c>
      <c r="M2009" t="s">
        <v>520</v>
      </c>
      <c r="N2009" t="s">
        <v>417</v>
      </c>
      <c r="O2009" t="s">
        <v>191</v>
      </c>
      <c r="P2009"/>
      <c r="Q2009"/>
      <c r="R2009"/>
      <c r="S2009" t="s">
        <v>931</v>
      </c>
    </row>
    <row r="2010" spans="1:19" hidden="1" x14ac:dyDescent="0.2">
      <c r="A2010" s="162" t="str">
        <f>"FY"&amp;(YEAR(Table4_1[[#This Row],[Date]])-1)&amp;"/"&amp;(YEAR(Table4_1[[#This Row],[Date]])-2000)</f>
        <v>FY2019/20</v>
      </c>
      <c r="B2010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10" s="162" t="str">
        <f>Table4_1[[#This Row],[Licensee]]&amp;" "&amp;Table4_1[[#This Row],[Licence]]</f>
        <v>Peel Renewable Energy Pty Ltd EDL7</v>
      </c>
      <c r="D2010" s="162" t="str">
        <f t="shared" si="31"/>
        <v>FY2019/20_NQR16aii_Peel Renewable Energy Pty Ltd EDL7</v>
      </c>
      <c r="E2010" s="164">
        <f>IF(ISNUMBER(Table4_1[[#This Row],[Value]]),Table4_1[[#This Row],[Value]],IF(ISNUMBER(Table4_1[[#This Row],[$ Value]]),Table4_1[[#This Row],[$ Value]],Table4_1[[#This Row],[% Value]]))</f>
        <v>0</v>
      </c>
      <c r="G2010" s="238">
        <v>44012</v>
      </c>
      <c r="H2010">
        <v>4</v>
      </c>
      <c r="I2010" t="s">
        <v>188</v>
      </c>
      <c r="J2010" t="s">
        <v>930</v>
      </c>
      <c r="K2010" t="s">
        <v>299</v>
      </c>
      <c r="L2010" t="s">
        <v>415</v>
      </c>
      <c r="M2010" t="s">
        <v>520</v>
      </c>
      <c r="N2010" t="s">
        <v>417</v>
      </c>
      <c r="O2010" t="s">
        <v>191</v>
      </c>
      <c r="P2010"/>
      <c r="Q2010"/>
      <c r="R2010"/>
      <c r="S2010" t="s">
        <v>931</v>
      </c>
    </row>
    <row r="2011" spans="1:19" hidden="1" x14ac:dyDescent="0.2">
      <c r="A2011" s="162" t="str">
        <f>"FY"&amp;(YEAR(Table4_1[[#This Row],[Date]])-1)&amp;"/"&amp;(YEAR(Table4_1[[#This Row],[Date]])-2000)</f>
        <v>FY2020/21</v>
      </c>
      <c r="B2011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11" s="162" t="str">
        <f>Table4_1[[#This Row],[Licensee]]&amp;" "&amp;Table4_1[[#This Row],[Licence]]</f>
        <v>Peel Renewable Energy Pty Ltd EDL7</v>
      </c>
      <c r="D2011" s="162" t="str">
        <f t="shared" si="31"/>
        <v>FY2020/21_NQR16aii_Peel Renewable Energy Pty Ltd EDL7</v>
      </c>
      <c r="E2011" s="164">
        <f>IF(ISNUMBER(Table4_1[[#This Row],[Value]]),Table4_1[[#This Row],[Value]],IF(ISNUMBER(Table4_1[[#This Row],[$ Value]]),Table4_1[[#This Row],[$ Value]],Table4_1[[#This Row],[% Value]]))</f>
        <v>4</v>
      </c>
      <c r="G2011" s="238">
        <v>44377</v>
      </c>
      <c r="H2011">
        <v>4</v>
      </c>
      <c r="I2011" t="s">
        <v>188</v>
      </c>
      <c r="J2011" t="s">
        <v>930</v>
      </c>
      <c r="K2011" t="s">
        <v>299</v>
      </c>
      <c r="L2011" t="s">
        <v>415</v>
      </c>
      <c r="M2011" t="s">
        <v>520</v>
      </c>
      <c r="N2011" t="s">
        <v>417</v>
      </c>
      <c r="O2011" t="s">
        <v>191</v>
      </c>
      <c r="P2011">
        <v>4</v>
      </c>
      <c r="Q2011"/>
      <c r="R2011"/>
      <c r="S2011" t="s">
        <v>931</v>
      </c>
    </row>
    <row r="2012" spans="1:19" hidden="1" x14ac:dyDescent="0.2">
      <c r="A2012" s="162" t="str">
        <f>"FY"&amp;(YEAR(Table4_1[[#This Row],[Date]])-1)&amp;"/"&amp;(YEAR(Table4_1[[#This Row],[Date]])-2000)</f>
        <v>FY2021/22</v>
      </c>
      <c r="B2012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12" s="162" t="str">
        <f>Table4_1[[#This Row],[Licensee]]&amp;" "&amp;Table4_1[[#This Row],[Licence]]</f>
        <v>Peel Renewable Energy Pty Ltd EDL7</v>
      </c>
      <c r="D2012" s="162" t="str">
        <f t="shared" si="31"/>
        <v>FY2021/22_NQR16aii_Peel Renewable Energy Pty Ltd EDL7</v>
      </c>
      <c r="E2012" s="164">
        <f>IF(ISNUMBER(Table4_1[[#This Row],[Value]]),Table4_1[[#This Row],[Value]],IF(ISNUMBER(Table4_1[[#This Row],[$ Value]]),Table4_1[[#This Row],[$ Value]],Table4_1[[#This Row],[% Value]]))</f>
        <v>4</v>
      </c>
      <c r="G2012" s="238">
        <v>44742</v>
      </c>
      <c r="H2012">
        <v>4</v>
      </c>
      <c r="I2012" t="s">
        <v>188</v>
      </c>
      <c r="J2012" t="s">
        <v>930</v>
      </c>
      <c r="K2012" t="s">
        <v>299</v>
      </c>
      <c r="L2012" t="s">
        <v>415</v>
      </c>
      <c r="M2012" t="s">
        <v>520</v>
      </c>
      <c r="N2012" t="s">
        <v>417</v>
      </c>
      <c r="O2012" t="s">
        <v>191</v>
      </c>
      <c r="P2012">
        <v>4</v>
      </c>
      <c r="Q2012"/>
      <c r="R2012"/>
      <c r="S2012" t="s">
        <v>931</v>
      </c>
    </row>
    <row r="2013" spans="1:19" hidden="1" x14ac:dyDescent="0.2">
      <c r="A2013" s="162" t="str">
        <f>"FY"&amp;(YEAR(Table4_1[[#This Row],[Date]])-1)&amp;"/"&amp;(YEAR(Table4_1[[#This Row],[Date]])-2000)</f>
        <v>FY2022/23</v>
      </c>
      <c r="B2013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2013" s="162" t="str">
        <f>Table4_1[[#This Row],[Licensee]]&amp;" "&amp;Table4_1[[#This Row],[Licence]]</f>
        <v>Peel Renewable Energy Pty Ltd EDL7</v>
      </c>
      <c r="D2013" s="162" t="str">
        <f t="shared" si="31"/>
        <v>FY2022/23_NQR16aii_Peel Renewable Energy Pty Ltd EDL7</v>
      </c>
      <c r="E2013" s="164">
        <f>IF(ISNUMBER(Table4_1[[#This Row],[Value]]),Table4_1[[#This Row],[Value]],IF(ISNUMBER(Table4_1[[#This Row],[$ Value]]),Table4_1[[#This Row],[$ Value]],Table4_1[[#This Row],[% Value]]))</f>
        <v>5</v>
      </c>
      <c r="G2013" s="238">
        <v>45107</v>
      </c>
      <c r="H2013">
        <v>4</v>
      </c>
      <c r="I2013" t="s">
        <v>188</v>
      </c>
      <c r="J2013" t="s">
        <v>930</v>
      </c>
      <c r="K2013" t="s">
        <v>299</v>
      </c>
      <c r="L2013" t="s">
        <v>415</v>
      </c>
      <c r="M2013" t="s">
        <v>520</v>
      </c>
      <c r="N2013" t="s">
        <v>417</v>
      </c>
      <c r="O2013" t="s">
        <v>191</v>
      </c>
      <c r="P2013">
        <v>5</v>
      </c>
      <c r="Q2013"/>
      <c r="R2013"/>
      <c r="S2013" t="s">
        <v>931</v>
      </c>
    </row>
    <row r="2014" spans="1:19" hidden="1" x14ac:dyDescent="0.2">
      <c r="A2014" s="162" t="str">
        <f>"FY"&amp;(YEAR(Table4_1[[#This Row],[Date]])-1)&amp;"/"&amp;(YEAR(Table4_1[[#This Row],[Date]])-2000)</f>
        <v>FY2017/18</v>
      </c>
      <c r="B2014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4" s="162" t="str">
        <f>Table4_1[[#This Row],[Licensee]]&amp;" "&amp;Table4_1[[#This Row],[Licence]]</f>
        <v>Peel Renewable Energy Pty Ltd EDL7</v>
      </c>
      <c r="D2014" s="162" t="str">
        <f t="shared" si="31"/>
        <v>FY2017/18_NQR16bi_Peel Renewable Energy Pty Ltd EDL7</v>
      </c>
      <c r="E2014" s="164">
        <f>IF(ISNUMBER(Table4_1[[#This Row],[Value]]),Table4_1[[#This Row],[Value]],IF(ISNUMBER(Table4_1[[#This Row],[$ Value]]),Table4_1[[#This Row],[$ Value]],Table4_1[[#This Row],[% Value]]))</f>
        <v>0</v>
      </c>
      <c r="G2014" s="238">
        <v>43281</v>
      </c>
      <c r="H2014">
        <v>4</v>
      </c>
      <c r="I2014" t="s">
        <v>188</v>
      </c>
      <c r="J2014" t="s">
        <v>930</v>
      </c>
      <c r="K2014" t="s">
        <v>299</v>
      </c>
      <c r="L2014" t="s">
        <v>420</v>
      </c>
      <c r="M2014" t="s">
        <v>416</v>
      </c>
      <c r="N2014" t="s">
        <v>418</v>
      </c>
      <c r="O2014" t="s">
        <v>71</v>
      </c>
      <c r="P2014"/>
      <c r="Q2014"/>
      <c r="R2014"/>
      <c r="S2014" t="s">
        <v>931</v>
      </c>
    </row>
    <row r="2015" spans="1:19" hidden="1" x14ac:dyDescent="0.2">
      <c r="A2015" s="162" t="str">
        <f>"FY"&amp;(YEAR(Table4_1[[#This Row],[Date]])-1)&amp;"/"&amp;(YEAR(Table4_1[[#This Row],[Date]])-2000)</f>
        <v>FY2018/19</v>
      </c>
      <c r="B2015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5" s="162" t="str">
        <f>Table4_1[[#This Row],[Licensee]]&amp;" "&amp;Table4_1[[#This Row],[Licence]]</f>
        <v>Peel Renewable Energy Pty Ltd EDL7</v>
      </c>
      <c r="D2015" s="162" t="str">
        <f t="shared" si="31"/>
        <v>FY2018/19_NQR16bi_Peel Renewable Energy Pty Ltd EDL7</v>
      </c>
      <c r="E2015" s="164">
        <f>IF(ISNUMBER(Table4_1[[#This Row],[Value]]),Table4_1[[#This Row],[Value]],IF(ISNUMBER(Table4_1[[#This Row],[$ Value]]),Table4_1[[#This Row],[$ Value]],Table4_1[[#This Row],[% Value]]))</f>
        <v>0</v>
      </c>
      <c r="G2015" s="238">
        <v>43646</v>
      </c>
      <c r="H2015">
        <v>4</v>
      </c>
      <c r="I2015" t="s">
        <v>188</v>
      </c>
      <c r="J2015" t="s">
        <v>930</v>
      </c>
      <c r="K2015" t="s">
        <v>299</v>
      </c>
      <c r="L2015" t="s">
        <v>420</v>
      </c>
      <c r="M2015" t="s">
        <v>416</v>
      </c>
      <c r="N2015" t="s">
        <v>418</v>
      </c>
      <c r="O2015" t="s">
        <v>71</v>
      </c>
      <c r="P2015"/>
      <c r="Q2015"/>
      <c r="R2015"/>
      <c r="S2015" t="s">
        <v>931</v>
      </c>
    </row>
    <row r="2016" spans="1:19" hidden="1" x14ac:dyDescent="0.2">
      <c r="A2016" s="162" t="str">
        <f>"FY"&amp;(YEAR(Table4_1[[#This Row],[Date]])-1)&amp;"/"&amp;(YEAR(Table4_1[[#This Row],[Date]])-2000)</f>
        <v>FY2019/20</v>
      </c>
      <c r="B2016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6" s="162" t="str">
        <f>Table4_1[[#This Row],[Licensee]]&amp;" "&amp;Table4_1[[#This Row],[Licence]]</f>
        <v>Peel Renewable Energy Pty Ltd EDL7</v>
      </c>
      <c r="D2016" s="162" t="str">
        <f t="shared" si="31"/>
        <v>FY2019/20_NQR16bi_Peel Renewable Energy Pty Ltd EDL7</v>
      </c>
      <c r="E2016" s="164">
        <f>IF(ISNUMBER(Table4_1[[#This Row],[Value]]),Table4_1[[#This Row],[Value]],IF(ISNUMBER(Table4_1[[#This Row],[$ Value]]),Table4_1[[#This Row],[$ Value]],Table4_1[[#This Row],[% Value]]))</f>
        <v>0</v>
      </c>
      <c r="G2016" s="238">
        <v>44012</v>
      </c>
      <c r="H2016">
        <v>4</v>
      </c>
      <c r="I2016" t="s">
        <v>188</v>
      </c>
      <c r="J2016" t="s">
        <v>930</v>
      </c>
      <c r="K2016" t="s">
        <v>299</v>
      </c>
      <c r="L2016" t="s">
        <v>420</v>
      </c>
      <c r="M2016" t="s">
        <v>416</v>
      </c>
      <c r="N2016" t="s">
        <v>418</v>
      </c>
      <c r="O2016" t="s">
        <v>71</v>
      </c>
      <c r="P2016"/>
      <c r="Q2016"/>
      <c r="R2016"/>
      <c r="S2016" t="s">
        <v>931</v>
      </c>
    </row>
    <row r="2017" spans="1:19" hidden="1" x14ac:dyDescent="0.2">
      <c r="A2017" s="162" t="str">
        <f>"FY"&amp;(YEAR(Table4_1[[#This Row],[Date]])-1)&amp;"/"&amp;(YEAR(Table4_1[[#This Row],[Date]])-2000)</f>
        <v>FY2020/21</v>
      </c>
      <c r="B2017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7" s="162" t="str">
        <f>Table4_1[[#This Row],[Licensee]]&amp;" "&amp;Table4_1[[#This Row],[Licence]]</f>
        <v>Peel Renewable Energy Pty Ltd EDL7</v>
      </c>
      <c r="D2017" s="162" t="str">
        <f t="shared" si="31"/>
        <v>FY2020/21_NQR16bi_Peel Renewable Energy Pty Ltd EDL7</v>
      </c>
      <c r="E2017" s="164">
        <f>IF(ISNUMBER(Table4_1[[#This Row],[Value]]),Table4_1[[#This Row],[Value]],IF(ISNUMBER(Table4_1[[#This Row],[$ Value]]),Table4_1[[#This Row],[$ Value]],Table4_1[[#This Row],[% Value]]))</f>
        <v>0</v>
      </c>
      <c r="G2017" s="238">
        <v>44377</v>
      </c>
      <c r="H2017">
        <v>4</v>
      </c>
      <c r="I2017" t="s">
        <v>188</v>
      </c>
      <c r="J2017" t="s">
        <v>930</v>
      </c>
      <c r="K2017" t="s">
        <v>299</v>
      </c>
      <c r="L2017" t="s">
        <v>420</v>
      </c>
      <c r="M2017" t="s">
        <v>416</v>
      </c>
      <c r="N2017" t="s">
        <v>418</v>
      </c>
      <c r="O2017" t="s">
        <v>71</v>
      </c>
      <c r="P2017"/>
      <c r="Q2017"/>
      <c r="R2017"/>
      <c r="S2017" t="s">
        <v>931</v>
      </c>
    </row>
    <row r="2018" spans="1:19" hidden="1" x14ac:dyDescent="0.2">
      <c r="A2018" s="162" t="str">
        <f>"FY"&amp;(YEAR(Table4_1[[#This Row],[Date]])-1)&amp;"/"&amp;(YEAR(Table4_1[[#This Row],[Date]])-2000)</f>
        <v>FY2021/22</v>
      </c>
      <c r="B2018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8" s="162" t="str">
        <f>Table4_1[[#This Row],[Licensee]]&amp;" "&amp;Table4_1[[#This Row],[Licence]]</f>
        <v>Peel Renewable Energy Pty Ltd EDL7</v>
      </c>
      <c r="D2018" s="162" t="str">
        <f t="shared" si="31"/>
        <v>FY2021/22_NQR16bi_Peel Renewable Energy Pty Ltd EDL7</v>
      </c>
      <c r="E2018" s="164">
        <f>IF(ISNUMBER(Table4_1[[#This Row],[Value]]),Table4_1[[#This Row],[Value]],IF(ISNUMBER(Table4_1[[#This Row],[$ Value]]),Table4_1[[#This Row],[$ Value]],Table4_1[[#This Row],[% Value]]))</f>
        <v>0</v>
      </c>
      <c r="G2018" s="238">
        <v>44742</v>
      </c>
      <c r="H2018">
        <v>4</v>
      </c>
      <c r="I2018" t="s">
        <v>188</v>
      </c>
      <c r="J2018" t="s">
        <v>930</v>
      </c>
      <c r="K2018" t="s">
        <v>299</v>
      </c>
      <c r="L2018" t="s">
        <v>420</v>
      </c>
      <c r="M2018" t="s">
        <v>416</v>
      </c>
      <c r="N2018" t="s">
        <v>418</v>
      </c>
      <c r="O2018" t="s">
        <v>71</v>
      </c>
      <c r="P2018"/>
      <c r="Q2018"/>
      <c r="R2018"/>
      <c r="S2018" t="s">
        <v>931</v>
      </c>
    </row>
    <row r="2019" spans="1:19" hidden="1" x14ac:dyDescent="0.2">
      <c r="A2019" s="162" t="str">
        <f>"FY"&amp;(YEAR(Table4_1[[#This Row],[Date]])-1)&amp;"/"&amp;(YEAR(Table4_1[[#This Row],[Date]])-2000)</f>
        <v>FY2022/23</v>
      </c>
      <c r="B2019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2019" s="162" t="str">
        <f>Table4_1[[#This Row],[Licensee]]&amp;" "&amp;Table4_1[[#This Row],[Licence]]</f>
        <v>Peel Renewable Energy Pty Ltd EDL7</v>
      </c>
      <c r="D2019" s="162" t="str">
        <f t="shared" si="31"/>
        <v>FY2022/23_NQR16bi_Peel Renewable Energy Pty Ltd EDL7</v>
      </c>
      <c r="E2019" s="164">
        <f>IF(ISNUMBER(Table4_1[[#This Row],[Value]]),Table4_1[[#This Row],[Value]],IF(ISNUMBER(Table4_1[[#This Row],[$ Value]]),Table4_1[[#This Row],[$ Value]],Table4_1[[#This Row],[% Value]]))</f>
        <v>0</v>
      </c>
      <c r="G2019" s="238">
        <v>45107</v>
      </c>
      <c r="H2019">
        <v>4</v>
      </c>
      <c r="I2019" t="s">
        <v>188</v>
      </c>
      <c r="J2019" t="s">
        <v>930</v>
      </c>
      <c r="K2019" t="s">
        <v>299</v>
      </c>
      <c r="L2019" t="s">
        <v>420</v>
      </c>
      <c r="M2019" t="s">
        <v>416</v>
      </c>
      <c r="N2019" t="s">
        <v>418</v>
      </c>
      <c r="O2019" t="s">
        <v>71</v>
      </c>
      <c r="P2019"/>
      <c r="Q2019"/>
      <c r="R2019"/>
      <c r="S2019" t="s">
        <v>931</v>
      </c>
    </row>
    <row r="2020" spans="1:19" hidden="1" x14ac:dyDescent="0.2">
      <c r="A2020" s="162" t="str">
        <f>"FY"&amp;(YEAR(Table4_1[[#This Row],[Date]])-1)&amp;"/"&amp;(YEAR(Table4_1[[#This Row],[Date]])-2000)</f>
        <v>FY2017/18</v>
      </c>
      <c r="B2020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0" s="162" t="str">
        <f>Table4_1[[#This Row],[Licensee]]&amp;" "&amp;Table4_1[[#This Row],[Licence]]</f>
        <v>Peel Renewable Energy Pty Ltd EDL7</v>
      </c>
      <c r="D2020" s="162" t="str">
        <f t="shared" si="31"/>
        <v>FY2017/18_NQR16bii_Peel Renewable Energy Pty Ltd EDL7</v>
      </c>
      <c r="E2020" s="164">
        <f>IF(ISNUMBER(Table4_1[[#This Row],[Value]]),Table4_1[[#This Row],[Value]],IF(ISNUMBER(Table4_1[[#This Row],[$ Value]]),Table4_1[[#This Row],[$ Value]],Table4_1[[#This Row],[% Value]]))</f>
        <v>0</v>
      </c>
      <c r="G2020" s="238">
        <v>43281</v>
      </c>
      <c r="H2020">
        <v>4</v>
      </c>
      <c r="I2020" t="s">
        <v>188</v>
      </c>
      <c r="J2020" t="s">
        <v>930</v>
      </c>
      <c r="K2020" t="s">
        <v>299</v>
      </c>
      <c r="L2020" t="s">
        <v>420</v>
      </c>
      <c r="M2020" t="s">
        <v>520</v>
      </c>
      <c r="N2020" t="s">
        <v>418</v>
      </c>
      <c r="O2020" t="s">
        <v>71</v>
      </c>
      <c r="P2020"/>
      <c r="Q2020"/>
      <c r="R2020"/>
      <c r="S2020" t="s">
        <v>931</v>
      </c>
    </row>
    <row r="2021" spans="1:19" hidden="1" x14ac:dyDescent="0.2">
      <c r="A2021" s="162" t="str">
        <f>"FY"&amp;(YEAR(Table4_1[[#This Row],[Date]])-1)&amp;"/"&amp;(YEAR(Table4_1[[#This Row],[Date]])-2000)</f>
        <v>FY2018/19</v>
      </c>
      <c r="B2021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1" s="162" t="str">
        <f>Table4_1[[#This Row],[Licensee]]&amp;" "&amp;Table4_1[[#This Row],[Licence]]</f>
        <v>Peel Renewable Energy Pty Ltd EDL7</v>
      </c>
      <c r="D2021" s="162" t="str">
        <f t="shared" si="31"/>
        <v>FY2018/19_NQR16bii_Peel Renewable Energy Pty Ltd EDL7</v>
      </c>
      <c r="E2021" s="164">
        <f>IF(ISNUMBER(Table4_1[[#This Row],[Value]]),Table4_1[[#This Row],[Value]],IF(ISNUMBER(Table4_1[[#This Row],[$ Value]]),Table4_1[[#This Row],[$ Value]],Table4_1[[#This Row],[% Value]]))</f>
        <v>0</v>
      </c>
      <c r="G2021" s="238">
        <v>43646</v>
      </c>
      <c r="H2021">
        <v>4</v>
      </c>
      <c r="I2021" t="s">
        <v>188</v>
      </c>
      <c r="J2021" t="s">
        <v>930</v>
      </c>
      <c r="K2021" t="s">
        <v>299</v>
      </c>
      <c r="L2021" t="s">
        <v>420</v>
      </c>
      <c r="M2021" t="s">
        <v>520</v>
      </c>
      <c r="N2021" t="s">
        <v>418</v>
      </c>
      <c r="O2021" t="s">
        <v>71</v>
      </c>
      <c r="P2021"/>
      <c r="Q2021"/>
      <c r="R2021"/>
      <c r="S2021" t="s">
        <v>931</v>
      </c>
    </row>
    <row r="2022" spans="1:19" hidden="1" x14ac:dyDescent="0.2">
      <c r="A2022" s="162" t="str">
        <f>"FY"&amp;(YEAR(Table4_1[[#This Row],[Date]])-1)&amp;"/"&amp;(YEAR(Table4_1[[#This Row],[Date]])-2000)</f>
        <v>FY2019/20</v>
      </c>
      <c r="B2022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2" s="162" t="str">
        <f>Table4_1[[#This Row],[Licensee]]&amp;" "&amp;Table4_1[[#This Row],[Licence]]</f>
        <v>Peel Renewable Energy Pty Ltd EDL7</v>
      </c>
      <c r="D2022" s="162" t="str">
        <f t="shared" si="31"/>
        <v>FY2019/20_NQR16bii_Peel Renewable Energy Pty Ltd EDL7</v>
      </c>
      <c r="E2022" s="164">
        <f>IF(ISNUMBER(Table4_1[[#This Row],[Value]]),Table4_1[[#This Row],[Value]],IF(ISNUMBER(Table4_1[[#This Row],[$ Value]]),Table4_1[[#This Row],[$ Value]],Table4_1[[#This Row],[% Value]]))</f>
        <v>0</v>
      </c>
      <c r="G2022" s="238">
        <v>44012</v>
      </c>
      <c r="H2022">
        <v>4</v>
      </c>
      <c r="I2022" t="s">
        <v>188</v>
      </c>
      <c r="J2022" t="s">
        <v>930</v>
      </c>
      <c r="K2022" t="s">
        <v>299</v>
      </c>
      <c r="L2022" t="s">
        <v>420</v>
      </c>
      <c r="M2022" t="s">
        <v>520</v>
      </c>
      <c r="N2022" t="s">
        <v>418</v>
      </c>
      <c r="O2022" t="s">
        <v>71</v>
      </c>
      <c r="P2022"/>
      <c r="Q2022"/>
      <c r="R2022"/>
      <c r="S2022" t="s">
        <v>931</v>
      </c>
    </row>
    <row r="2023" spans="1:19" hidden="1" x14ac:dyDescent="0.2">
      <c r="A2023" s="162" t="str">
        <f>"FY"&amp;(YEAR(Table4_1[[#This Row],[Date]])-1)&amp;"/"&amp;(YEAR(Table4_1[[#This Row],[Date]])-2000)</f>
        <v>FY2020/21</v>
      </c>
      <c r="B2023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3" s="162" t="str">
        <f>Table4_1[[#This Row],[Licensee]]&amp;" "&amp;Table4_1[[#This Row],[Licence]]</f>
        <v>Peel Renewable Energy Pty Ltd EDL7</v>
      </c>
      <c r="D2023" s="162" t="str">
        <f t="shared" si="31"/>
        <v>FY2020/21_NQR16bii_Peel Renewable Energy Pty Ltd EDL7</v>
      </c>
      <c r="E2023" s="164">
        <f>IF(ISNUMBER(Table4_1[[#This Row],[Value]]),Table4_1[[#This Row],[Value]],IF(ISNUMBER(Table4_1[[#This Row],[$ Value]]),Table4_1[[#This Row],[$ Value]],Table4_1[[#This Row],[% Value]]))</f>
        <v>2.5</v>
      </c>
      <c r="G2023" s="238">
        <v>44377</v>
      </c>
      <c r="H2023">
        <v>4</v>
      </c>
      <c r="I2023" t="s">
        <v>188</v>
      </c>
      <c r="J2023" t="s">
        <v>930</v>
      </c>
      <c r="K2023" t="s">
        <v>299</v>
      </c>
      <c r="L2023" t="s">
        <v>420</v>
      </c>
      <c r="M2023" t="s">
        <v>520</v>
      </c>
      <c r="N2023" t="s">
        <v>418</v>
      </c>
      <c r="O2023" t="s">
        <v>71</v>
      </c>
      <c r="P2023">
        <v>2.5</v>
      </c>
      <c r="Q2023"/>
      <c r="R2023"/>
      <c r="S2023" t="s">
        <v>931</v>
      </c>
    </row>
    <row r="2024" spans="1:19" hidden="1" x14ac:dyDescent="0.2">
      <c r="A2024" s="162" t="str">
        <f>"FY"&amp;(YEAR(Table4_1[[#This Row],[Date]])-1)&amp;"/"&amp;(YEAR(Table4_1[[#This Row],[Date]])-2000)</f>
        <v>FY2021/22</v>
      </c>
      <c r="B2024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4" s="162" t="str">
        <f>Table4_1[[#This Row],[Licensee]]&amp;" "&amp;Table4_1[[#This Row],[Licence]]</f>
        <v>Peel Renewable Energy Pty Ltd EDL7</v>
      </c>
      <c r="D2024" s="162" t="str">
        <f t="shared" si="31"/>
        <v>FY2021/22_NQR16bii_Peel Renewable Energy Pty Ltd EDL7</v>
      </c>
      <c r="E2024" s="164">
        <f>IF(ISNUMBER(Table4_1[[#This Row],[Value]]),Table4_1[[#This Row],[Value]],IF(ISNUMBER(Table4_1[[#This Row],[$ Value]]),Table4_1[[#This Row],[$ Value]],Table4_1[[#This Row],[% Value]]))</f>
        <v>2.5</v>
      </c>
      <c r="G2024" s="238">
        <v>44742</v>
      </c>
      <c r="H2024">
        <v>4</v>
      </c>
      <c r="I2024" t="s">
        <v>188</v>
      </c>
      <c r="J2024" t="s">
        <v>930</v>
      </c>
      <c r="K2024" t="s">
        <v>299</v>
      </c>
      <c r="L2024" t="s">
        <v>420</v>
      </c>
      <c r="M2024" t="s">
        <v>520</v>
      </c>
      <c r="N2024" t="s">
        <v>418</v>
      </c>
      <c r="O2024" t="s">
        <v>71</v>
      </c>
      <c r="P2024">
        <v>2.5</v>
      </c>
      <c r="Q2024"/>
      <c r="R2024"/>
      <c r="S2024" t="s">
        <v>931</v>
      </c>
    </row>
    <row r="2025" spans="1:19" hidden="1" x14ac:dyDescent="0.2">
      <c r="A2025" s="162" t="str">
        <f>"FY"&amp;(YEAR(Table4_1[[#This Row],[Date]])-1)&amp;"/"&amp;(YEAR(Table4_1[[#This Row],[Date]])-2000)</f>
        <v>FY2022/23</v>
      </c>
      <c r="B2025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2025" s="162" t="str">
        <f>Table4_1[[#This Row],[Licensee]]&amp;" "&amp;Table4_1[[#This Row],[Licence]]</f>
        <v>Peel Renewable Energy Pty Ltd EDL7</v>
      </c>
      <c r="D2025" s="162" t="str">
        <f t="shared" si="31"/>
        <v>FY2022/23_NQR16bii_Peel Renewable Energy Pty Ltd EDL7</v>
      </c>
      <c r="E2025" s="164">
        <f>IF(ISNUMBER(Table4_1[[#This Row],[Value]]),Table4_1[[#This Row],[Value]],IF(ISNUMBER(Table4_1[[#This Row],[$ Value]]),Table4_1[[#This Row],[$ Value]],Table4_1[[#This Row],[% Value]]))</f>
        <v>3.15</v>
      </c>
      <c r="G2025" s="238">
        <v>45107</v>
      </c>
      <c r="H2025">
        <v>4</v>
      </c>
      <c r="I2025" t="s">
        <v>188</v>
      </c>
      <c r="J2025" t="s">
        <v>930</v>
      </c>
      <c r="K2025" t="s">
        <v>299</v>
      </c>
      <c r="L2025" t="s">
        <v>420</v>
      </c>
      <c r="M2025" t="s">
        <v>520</v>
      </c>
      <c r="N2025" t="s">
        <v>418</v>
      </c>
      <c r="O2025" t="s">
        <v>71</v>
      </c>
      <c r="P2025">
        <v>3.15</v>
      </c>
      <c r="Q2025"/>
      <c r="R2025"/>
      <c r="S2025" t="s">
        <v>931</v>
      </c>
    </row>
    <row r="2026" spans="1:19" hidden="1" x14ac:dyDescent="0.2">
      <c r="A2026" s="162" t="str">
        <f>"FY"&amp;(YEAR(Table4_1[[#This Row],[Date]])-1)&amp;"/"&amp;(YEAR(Table4_1[[#This Row],[Date]])-2000)</f>
        <v>FY2017/18</v>
      </c>
      <c r="B2026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26" s="162" t="str">
        <f>Table4_1[[#This Row],[Licensee]]&amp;" "&amp;Table4_1[[#This Row],[Licence]]</f>
        <v>Peel Renewable Energy Pty Ltd EDL7</v>
      </c>
      <c r="D2026" s="162" t="str">
        <f t="shared" si="31"/>
        <v>FY2017/18_NQR17_Peel Renewable Energy Pty Ltd EDL7</v>
      </c>
      <c r="E2026" s="164">
        <f>IF(ISNUMBER(Table4_1[[#This Row],[Value]]),Table4_1[[#This Row],[Value]],IF(ISNUMBER(Table4_1[[#This Row],[$ Value]]),Table4_1[[#This Row],[$ Value]],Table4_1[[#This Row],[% Value]]))</f>
        <v>0</v>
      </c>
      <c r="G2026" s="238">
        <v>43281</v>
      </c>
      <c r="H2026">
        <v>4</v>
      </c>
      <c r="I2026" t="s">
        <v>188</v>
      </c>
      <c r="J2026" t="s">
        <v>930</v>
      </c>
      <c r="K2026" t="s">
        <v>299</v>
      </c>
      <c r="L2026" t="s">
        <v>375</v>
      </c>
      <c r="M2026" t="s">
        <v>74</v>
      </c>
      <c r="N2026" t="s">
        <v>393</v>
      </c>
      <c r="O2026" t="s">
        <v>190</v>
      </c>
      <c r="P2026"/>
      <c r="Q2026"/>
      <c r="R2026"/>
      <c r="S2026" t="s">
        <v>931</v>
      </c>
    </row>
    <row r="2027" spans="1:19" hidden="1" x14ac:dyDescent="0.2">
      <c r="A2027" s="162" t="str">
        <f>"FY"&amp;(YEAR(Table4_1[[#This Row],[Date]])-1)&amp;"/"&amp;(YEAR(Table4_1[[#This Row],[Date]])-2000)</f>
        <v>FY2018/19</v>
      </c>
      <c r="B2027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27" s="162" t="str">
        <f>Table4_1[[#This Row],[Licensee]]&amp;" "&amp;Table4_1[[#This Row],[Licence]]</f>
        <v>Peel Renewable Energy Pty Ltd EDL7</v>
      </c>
      <c r="D2027" s="162" t="str">
        <f t="shared" si="31"/>
        <v>FY2018/19_NQR17_Peel Renewable Energy Pty Ltd EDL7</v>
      </c>
      <c r="E2027" s="164">
        <f>IF(ISNUMBER(Table4_1[[#This Row],[Value]]),Table4_1[[#This Row],[Value]],IF(ISNUMBER(Table4_1[[#This Row],[$ Value]]),Table4_1[[#This Row],[$ Value]],Table4_1[[#This Row],[% Value]]))</f>
        <v>0</v>
      </c>
      <c r="G2027" s="238">
        <v>43646</v>
      </c>
      <c r="H2027">
        <v>4</v>
      </c>
      <c r="I2027" t="s">
        <v>188</v>
      </c>
      <c r="J2027" t="s">
        <v>930</v>
      </c>
      <c r="K2027" t="s">
        <v>299</v>
      </c>
      <c r="L2027" t="s">
        <v>375</v>
      </c>
      <c r="M2027" t="s">
        <v>74</v>
      </c>
      <c r="N2027" t="s">
        <v>393</v>
      </c>
      <c r="O2027" t="s">
        <v>190</v>
      </c>
      <c r="P2027"/>
      <c r="Q2027"/>
      <c r="R2027"/>
      <c r="S2027" t="s">
        <v>931</v>
      </c>
    </row>
    <row r="2028" spans="1:19" hidden="1" x14ac:dyDescent="0.2">
      <c r="A2028" s="162" t="str">
        <f>"FY"&amp;(YEAR(Table4_1[[#This Row],[Date]])-1)&amp;"/"&amp;(YEAR(Table4_1[[#This Row],[Date]])-2000)</f>
        <v>FY2019/20</v>
      </c>
      <c r="B2028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28" s="162" t="str">
        <f>Table4_1[[#This Row],[Licensee]]&amp;" "&amp;Table4_1[[#This Row],[Licence]]</f>
        <v>Peel Renewable Energy Pty Ltd EDL7</v>
      </c>
      <c r="D2028" s="162" t="str">
        <f t="shared" si="31"/>
        <v>FY2019/20_NQR17_Peel Renewable Energy Pty Ltd EDL7</v>
      </c>
      <c r="E2028" s="164">
        <f>IF(ISNUMBER(Table4_1[[#This Row],[Value]]),Table4_1[[#This Row],[Value]],IF(ISNUMBER(Table4_1[[#This Row],[$ Value]]),Table4_1[[#This Row],[$ Value]],Table4_1[[#This Row],[% Value]]))</f>
        <v>0</v>
      </c>
      <c r="G2028" s="238">
        <v>44012</v>
      </c>
      <c r="H2028">
        <v>4</v>
      </c>
      <c r="I2028" t="s">
        <v>188</v>
      </c>
      <c r="J2028" t="s">
        <v>930</v>
      </c>
      <c r="K2028" t="s">
        <v>299</v>
      </c>
      <c r="L2028" t="s">
        <v>375</v>
      </c>
      <c r="M2028" t="s">
        <v>74</v>
      </c>
      <c r="N2028" t="s">
        <v>393</v>
      </c>
      <c r="O2028" t="s">
        <v>190</v>
      </c>
      <c r="P2028"/>
      <c r="Q2028"/>
      <c r="R2028"/>
      <c r="S2028" t="s">
        <v>931</v>
      </c>
    </row>
    <row r="2029" spans="1:19" hidden="1" x14ac:dyDescent="0.2">
      <c r="A2029" s="162" t="str">
        <f>"FY"&amp;(YEAR(Table4_1[[#This Row],[Date]])-1)&amp;"/"&amp;(YEAR(Table4_1[[#This Row],[Date]])-2000)</f>
        <v>FY2020/21</v>
      </c>
      <c r="B2029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29" s="162" t="str">
        <f>Table4_1[[#This Row],[Licensee]]&amp;" "&amp;Table4_1[[#This Row],[Licence]]</f>
        <v>Peel Renewable Energy Pty Ltd EDL7</v>
      </c>
      <c r="D2029" s="162" t="str">
        <f t="shared" si="31"/>
        <v>FY2020/21_NQR17_Peel Renewable Energy Pty Ltd EDL7</v>
      </c>
      <c r="E2029" s="164">
        <f>IF(ISNUMBER(Table4_1[[#This Row],[Value]]),Table4_1[[#This Row],[Value]],IF(ISNUMBER(Table4_1[[#This Row],[$ Value]]),Table4_1[[#This Row],[$ Value]],Table4_1[[#This Row],[% Value]]))</f>
        <v>1</v>
      </c>
      <c r="G2029" s="238">
        <v>44377</v>
      </c>
      <c r="H2029">
        <v>4</v>
      </c>
      <c r="I2029" t="s">
        <v>188</v>
      </c>
      <c r="J2029" t="s">
        <v>930</v>
      </c>
      <c r="K2029" t="s">
        <v>299</v>
      </c>
      <c r="L2029" t="s">
        <v>375</v>
      </c>
      <c r="M2029" t="s">
        <v>74</v>
      </c>
      <c r="N2029" t="s">
        <v>393</v>
      </c>
      <c r="O2029" t="s">
        <v>190</v>
      </c>
      <c r="P2029">
        <v>1</v>
      </c>
      <c r="Q2029"/>
      <c r="R2029"/>
      <c r="S2029" t="s">
        <v>931</v>
      </c>
    </row>
    <row r="2030" spans="1:19" hidden="1" x14ac:dyDescent="0.2">
      <c r="A2030" s="162" t="str">
        <f>"FY"&amp;(YEAR(Table4_1[[#This Row],[Date]])-1)&amp;"/"&amp;(YEAR(Table4_1[[#This Row],[Date]])-2000)</f>
        <v>FY2021/22</v>
      </c>
      <c r="B2030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30" s="162" t="str">
        <f>Table4_1[[#This Row],[Licensee]]&amp;" "&amp;Table4_1[[#This Row],[Licence]]</f>
        <v>Peel Renewable Energy Pty Ltd EDL7</v>
      </c>
      <c r="D2030" s="162" t="str">
        <f t="shared" si="31"/>
        <v>FY2021/22_NQR17_Peel Renewable Energy Pty Ltd EDL7</v>
      </c>
      <c r="E2030" s="164">
        <f>IF(ISNUMBER(Table4_1[[#This Row],[Value]]),Table4_1[[#This Row],[Value]],IF(ISNUMBER(Table4_1[[#This Row],[$ Value]]),Table4_1[[#This Row],[$ Value]],Table4_1[[#This Row],[% Value]]))</f>
        <v>1</v>
      </c>
      <c r="G2030" s="238">
        <v>44742</v>
      </c>
      <c r="H2030">
        <v>4</v>
      </c>
      <c r="I2030" t="s">
        <v>188</v>
      </c>
      <c r="J2030" t="s">
        <v>930</v>
      </c>
      <c r="K2030" t="s">
        <v>299</v>
      </c>
      <c r="L2030" t="s">
        <v>375</v>
      </c>
      <c r="M2030" t="s">
        <v>74</v>
      </c>
      <c r="N2030" t="s">
        <v>393</v>
      </c>
      <c r="O2030" t="s">
        <v>190</v>
      </c>
      <c r="P2030">
        <v>1</v>
      </c>
      <c r="Q2030"/>
      <c r="R2030"/>
      <c r="S2030" t="s">
        <v>931</v>
      </c>
    </row>
    <row r="2031" spans="1:19" hidden="1" x14ac:dyDescent="0.2">
      <c r="A2031" s="162" t="str">
        <f>"FY"&amp;(YEAR(Table4_1[[#This Row],[Date]])-1)&amp;"/"&amp;(YEAR(Table4_1[[#This Row],[Date]])-2000)</f>
        <v>FY2022/23</v>
      </c>
      <c r="B2031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2031" s="162" t="str">
        <f>Table4_1[[#This Row],[Licensee]]&amp;" "&amp;Table4_1[[#This Row],[Licence]]</f>
        <v>Peel Renewable Energy Pty Ltd EDL7</v>
      </c>
      <c r="D2031" s="162" t="str">
        <f t="shared" si="31"/>
        <v>FY2022/23_NQR17_Peel Renewable Energy Pty Ltd EDL7</v>
      </c>
      <c r="E2031" s="164">
        <f>IF(ISNUMBER(Table4_1[[#This Row],[Value]]),Table4_1[[#This Row],[Value]],IF(ISNUMBER(Table4_1[[#This Row],[$ Value]]),Table4_1[[#This Row],[$ Value]],Table4_1[[#This Row],[% Value]]))</f>
        <v>0</v>
      </c>
      <c r="G2031" s="238">
        <v>45107</v>
      </c>
      <c r="H2031">
        <v>4</v>
      </c>
      <c r="I2031" t="s">
        <v>188</v>
      </c>
      <c r="J2031" t="s">
        <v>930</v>
      </c>
      <c r="K2031" t="s">
        <v>299</v>
      </c>
      <c r="L2031" t="s">
        <v>375</v>
      </c>
      <c r="M2031" t="s">
        <v>74</v>
      </c>
      <c r="N2031" t="s">
        <v>393</v>
      </c>
      <c r="O2031" t="s">
        <v>190</v>
      </c>
      <c r="P2031">
        <v>0</v>
      </c>
      <c r="Q2031"/>
      <c r="R2031"/>
      <c r="S2031" t="s">
        <v>931</v>
      </c>
    </row>
    <row r="2032" spans="1:19" hidden="1" x14ac:dyDescent="0.2">
      <c r="A2032" s="162" t="str">
        <f>"FY"&amp;(YEAR(Table4_1[[#This Row],[Date]])-1)&amp;"/"&amp;(YEAR(Table4_1[[#This Row],[Date]])-2000)</f>
        <v>FY2017/18</v>
      </c>
      <c r="B2032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2" s="162" t="str">
        <f>Table4_1[[#This Row],[Licensee]]&amp;" "&amp;Table4_1[[#This Row],[Licence]]</f>
        <v>Peel Renewable Energy Pty Ltd EDL7</v>
      </c>
      <c r="D2032" s="162" t="str">
        <f t="shared" si="31"/>
        <v>FY2017/18_NQR18_Peel Renewable Energy Pty Ltd EDL7</v>
      </c>
      <c r="E2032" s="164">
        <f>IF(ISNUMBER(Table4_1[[#This Row],[Value]]),Table4_1[[#This Row],[Value]],IF(ISNUMBER(Table4_1[[#This Row],[$ Value]]),Table4_1[[#This Row],[$ Value]],Table4_1[[#This Row],[% Value]]))</f>
        <v>0</v>
      </c>
      <c r="G2032" s="238">
        <v>43281</v>
      </c>
      <c r="H2032">
        <v>4</v>
      </c>
      <c r="I2032" t="s">
        <v>188</v>
      </c>
      <c r="J2032" t="s">
        <v>930</v>
      </c>
      <c r="K2032" t="s">
        <v>299</v>
      </c>
      <c r="L2032" t="s">
        <v>67</v>
      </c>
      <c r="M2032" t="s">
        <v>76</v>
      </c>
      <c r="N2032" t="s">
        <v>423</v>
      </c>
      <c r="O2032" t="s">
        <v>424</v>
      </c>
      <c r="P2032"/>
      <c r="Q2032"/>
      <c r="R2032"/>
      <c r="S2032" t="s">
        <v>931</v>
      </c>
    </row>
    <row r="2033" spans="1:19" hidden="1" x14ac:dyDescent="0.2">
      <c r="A2033" s="162" t="str">
        <f>"FY"&amp;(YEAR(Table4_1[[#This Row],[Date]])-1)&amp;"/"&amp;(YEAR(Table4_1[[#This Row],[Date]])-2000)</f>
        <v>FY2018/19</v>
      </c>
      <c r="B2033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3" s="162" t="str">
        <f>Table4_1[[#This Row],[Licensee]]&amp;" "&amp;Table4_1[[#This Row],[Licence]]</f>
        <v>Peel Renewable Energy Pty Ltd EDL7</v>
      </c>
      <c r="D2033" s="162" t="str">
        <f t="shared" si="31"/>
        <v>FY2018/19_NQR18_Peel Renewable Energy Pty Ltd EDL7</v>
      </c>
      <c r="E2033" s="164">
        <f>IF(ISNUMBER(Table4_1[[#This Row],[Value]]),Table4_1[[#This Row],[Value]],IF(ISNUMBER(Table4_1[[#This Row],[$ Value]]),Table4_1[[#This Row],[$ Value]],Table4_1[[#This Row],[% Value]]))</f>
        <v>0</v>
      </c>
      <c r="G2033" s="238">
        <v>43646</v>
      </c>
      <c r="H2033">
        <v>4</v>
      </c>
      <c r="I2033" t="s">
        <v>188</v>
      </c>
      <c r="J2033" t="s">
        <v>930</v>
      </c>
      <c r="K2033" t="s">
        <v>299</v>
      </c>
      <c r="L2033" t="s">
        <v>67</v>
      </c>
      <c r="M2033" t="s">
        <v>76</v>
      </c>
      <c r="N2033" t="s">
        <v>423</v>
      </c>
      <c r="O2033" t="s">
        <v>424</v>
      </c>
      <c r="P2033"/>
      <c r="Q2033"/>
      <c r="R2033"/>
      <c r="S2033" t="s">
        <v>931</v>
      </c>
    </row>
    <row r="2034" spans="1:19" hidden="1" x14ac:dyDescent="0.2">
      <c r="A2034" s="162" t="str">
        <f>"FY"&amp;(YEAR(Table4_1[[#This Row],[Date]])-1)&amp;"/"&amp;(YEAR(Table4_1[[#This Row],[Date]])-2000)</f>
        <v>FY2019/20</v>
      </c>
      <c r="B2034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4" s="162" t="str">
        <f>Table4_1[[#This Row],[Licensee]]&amp;" "&amp;Table4_1[[#This Row],[Licence]]</f>
        <v>Peel Renewable Energy Pty Ltd EDL7</v>
      </c>
      <c r="D2034" s="162" t="str">
        <f t="shared" si="31"/>
        <v>FY2019/20_NQR18_Peel Renewable Energy Pty Ltd EDL7</v>
      </c>
      <c r="E2034" s="164">
        <f>IF(ISNUMBER(Table4_1[[#This Row],[Value]]),Table4_1[[#This Row],[Value]],IF(ISNUMBER(Table4_1[[#This Row],[$ Value]]),Table4_1[[#This Row],[$ Value]],Table4_1[[#This Row],[% Value]]))</f>
        <v>0</v>
      </c>
      <c r="G2034" s="238">
        <v>44012</v>
      </c>
      <c r="H2034">
        <v>4</v>
      </c>
      <c r="I2034" t="s">
        <v>188</v>
      </c>
      <c r="J2034" t="s">
        <v>930</v>
      </c>
      <c r="K2034" t="s">
        <v>299</v>
      </c>
      <c r="L2034" t="s">
        <v>67</v>
      </c>
      <c r="M2034" t="s">
        <v>76</v>
      </c>
      <c r="N2034" t="s">
        <v>423</v>
      </c>
      <c r="O2034" t="s">
        <v>424</v>
      </c>
      <c r="P2034"/>
      <c r="Q2034"/>
      <c r="R2034"/>
      <c r="S2034" t="s">
        <v>931</v>
      </c>
    </row>
    <row r="2035" spans="1:19" hidden="1" x14ac:dyDescent="0.2">
      <c r="A2035" s="162" t="str">
        <f>"FY"&amp;(YEAR(Table4_1[[#This Row],[Date]])-1)&amp;"/"&amp;(YEAR(Table4_1[[#This Row],[Date]])-2000)</f>
        <v>FY2020/21</v>
      </c>
      <c r="B2035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5" s="162" t="str">
        <f>Table4_1[[#This Row],[Licensee]]&amp;" "&amp;Table4_1[[#This Row],[Licence]]</f>
        <v>Peel Renewable Energy Pty Ltd EDL7</v>
      </c>
      <c r="D2035" s="162" t="str">
        <f t="shared" si="31"/>
        <v>FY2020/21_NQR18_Peel Renewable Energy Pty Ltd EDL7</v>
      </c>
      <c r="E2035" s="164">
        <f>IF(ISNUMBER(Table4_1[[#This Row],[Value]]),Table4_1[[#This Row],[Value]],IF(ISNUMBER(Table4_1[[#This Row],[$ Value]]),Table4_1[[#This Row],[$ Value]],Table4_1[[#This Row],[% Value]]))</f>
        <v>0.24</v>
      </c>
      <c r="G2035" s="238">
        <v>44377</v>
      </c>
      <c r="H2035">
        <v>4</v>
      </c>
      <c r="I2035" t="s">
        <v>188</v>
      </c>
      <c r="J2035" t="s">
        <v>930</v>
      </c>
      <c r="K2035" t="s">
        <v>299</v>
      </c>
      <c r="L2035" t="s">
        <v>67</v>
      </c>
      <c r="M2035" t="s">
        <v>76</v>
      </c>
      <c r="N2035" t="s">
        <v>423</v>
      </c>
      <c r="O2035" t="s">
        <v>424</v>
      </c>
      <c r="P2035">
        <v>0.24</v>
      </c>
      <c r="Q2035"/>
      <c r="R2035"/>
      <c r="S2035" t="s">
        <v>931</v>
      </c>
    </row>
    <row r="2036" spans="1:19" hidden="1" x14ac:dyDescent="0.2">
      <c r="A2036" s="162" t="str">
        <f>"FY"&amp;(YEAR(Table4_1[[#This Row],[Date]])-1)&amp;"/"&amp;(YEAR(Table4_1[[#This Row],[Date]])-2000)</f>
        <v>FY2021/22</v>
      </c>
      <c r="B2036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6" s="162" t="str">
        <f>Table4_1[[#This Row],[Licensee]]&amp;" "&amp;Table4_1[[#This Row],[Licence]]</f>
        <v>Peel Renewable Energy Pty Ltd EDL7</v>
      </c>
      <c r="D2036" s="162" t="str">
        <f t="shared" si="31"/>
        <v>FY2021/22_NQR18_Peel Renewable Energy Pty Ltd EDL7</v>
      </c>
      <c r="E2036" s="164">
        <f>IF(ISNUMBER(Table4_1[[#This Row],[Value]]),Table4_1[[#This Row],[Value]],IF(ISNUMBER(Table4_1[[#This Row],[$ Value]]),Table4_1[[#This Row],[$ Value]],Table4_1[[#This Row],[% Value]]))</f>
        <v>0.24</v>
      </c>
      <c r="G2036" s="238">
        <v>44742</v>
      </c>
      <c r="H2036">
        <v>4</v>
      </c>
      <c r="I2036" t="s">
        <v>188</v>
      </c>
      <c r="J2036" t="s">
        <v>930</v>
      </c>
      <c r="K2036" t="s">
        <v>299</v>
      </c>
      <c r="L2036" t="s">
        <v>67</v>
      </c>
      <c r="M2036" t="s">
        <v>76</v>
      </c>
      <c r="N2036" t="s">
        <v>423</v>
      </c>
      <c r="O2036" t="s">
        <v>424</v>
      </c>
      <c r="P2036">
        <v>0.24</v>
      </c>
      <c r="Q2036"/>
      <c r="R2036"/>
      <c r="S2036" t="s">
        <v>931</v>
      </c>
    </row>
    <row r="2037" spans="1:19" hidden="1" x14ac:dyDescent="0.2">
      <c r="A2037" s="162" t="str">
        <f>"FY"&amp;(YEAR(Table4_1[[#This Row],[Date]])-1)&amp;"/"&amp;(YEAR(Table4_1[[#This Row],[Date]])-2000)</f>
        <v>FY2022/23</v>
      </c>
      <c r="B2037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2037" s="162" t="str">
        <f>Table4_1[[#This Row],[Licensee]]&amp;" "&amp;Table4_1[[#This Row],[Licence]]</f>
        <v>Peel Renewable Energy Pty Ltd EDL7</v>
      </c>
      <c r="D2037" s="162" t="str">
        <f t="shared" si="31"/>
        <v>FY2022/23_NQR18_Peel Renewable Energy Pty Ltd EDL7</v>
      </c>
      <c r="E2037" s="164">
        <f>IF(ISNUMBER(Table4_1[[#This Row],[Value]]),Table4_1[[#This Row],[Value]],IF(ISNUMBER(Table4_1[[#This Row],[$ Value]]),Table4_1[[#This Row],[$ Value]],Table4_1[[#This Row],[% Value]]))</f>
        <v>0.24</v>
      </c>
      <c r="G2037" s="238">
        <v>45107</v>
      </c>
      <c r="H2037">
        <v>4</v>
      </c>
      <c r="I2037" t="s">
        <v>188</v>
      </c>
      <c r="J2037" t="s">
        <v>930</v>
      </c>
      <c r="K2037" t="s">
        <v>299</v>
      </c>
      <c r="L2037" t="s">
        <v>67</v>
      </c>
      <c r="M2037" t="s">
        <v>76</v>
      </c>
      <c r="N2037" t="s">
        <v>423</v>
      </c>
      <c r="O2037" t="s">
        <v>424</v>
      </c>
      <c r="P2037">
        <v>0.24</v>
      </c>
      <c r="Q2037"/>
      <c r="R2037"/>
      <c r="S2037" t="s">
        <v>931</v>
      </c>
    </row>
    <row r="2038" spans="1:19" hidden="1" x14ac:dyDescent="0.2">
      <c r="A2038" s="162" t="str">
        <f>"FY"&amp;(YEAR(Table4_1[[#This Row],[Date]])-1)&amp;"/"&amp;(YEAR(Table4_1[[#This Row],[Date]])-2000)</f>
        <v>FY2017/18</v>
      </c>
      <c r="B2038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38" s="162" t="str">
        <f>Table4_1[[#This Row],[Licensee]]&amp;" "&amp;Table4_1[[#This Row],[Licence]]</f>
        <v>Peel Renewable Energy Pty Ltd EDL7</v>
      </c>
      <c r="D2038" s="162" t="str">
        <f t="shared" si="31"/>
        <v>FY2017/18_NQR19_Peel Renewable Energy Pty Ltd EDL7</v>
      </c>
      <c r="E2038" s="164">
        <f>IF(ISNUMBER(Table4_1[[#This Row],[Value]]),Table4_1[[#This Row],[Value]],IF(ISNUMBER(Table4_1[[#This Row],[$ Value]]),Table4_1[[#This Row],[$ Value]],Table4_1[[#This Row],[% Value]]))</f>
        <v>0</v>
      </c>
      <c r="G2038" s="238">
        <v>43281</v>
      </c>
      <c r="H2038">
        <v>4</v>
      </c>
      <c r="I2038" t="s">
        <v>188</v>
      </c>
      <c r="J2038" t="s">
        <v>930</v>
      </c>
      <c r="K2038" t="s">
        <v>299</v>
      </c>
      <c r="L2038" t="s">
        <v>67</v>
      </c>
      <c r="M2038" t="s">
        <v>79</v>
      </c>
      <c r="N2038" t="s">
        <v>385</v>
      </c>
      <c r="O2038" t="s">
        <v>191</v>
      </c>
      <c r="P2038"/>
      <c r="Q2038"/>
      <c r="R2038"/>
      <c r="S2038" t="s">
        <v>931</v>
      </c>
    </row>
    <row r="2039" spans="1:19" hidden="1" x14ac:dyDescent="0.2">
      <c r="A2039" s="162" t="str">
        <f>"FY"&amp;(YEAR(Table4_1[[#This Row],[Date]])-1)&amp;"/"&amp;(YEAR(Table4_1[[#This Row],[Date]])-2000)</f>
        <v>FY2018/19</v>
      </c>
      <c r="B2039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39" s="162" t="str">
        <f>Table4_1[[#This Row],[Licensee]]&amp;" "&amp;Table4_1[[#This Row],[Licence]]</f>
        <v>Peel Renewable Energy Pty Ltd EDL7</v>
      </c>
      <c r="D2039" s="162" t="str">
        <f t="shared" si="31"/>
        <v>FY2018/19_NQR19_Peel Renewable Energy Pty Ltd EDL7</v>
      </c>
      <c r="E2039" s="164">
        <f>IF(ISNUMBER(Table4_1[[#This Row],[Value]]),Table4_1[[#This Row],[Value]],IF(ISNUMBER(Table4_1[[#This Row],[$ Value]]),Table4_1[[#This Row],[$ Value]],Table4_1[[#This Row],[% Value]]))</f>
        <v>0</v>
      </c>
      <c r="G2039" s="238">
        <v>43646</v>
      </c>
      <c r="H2039">
        <v>4</v>
      </c>
      <c r="I2039" t="s">
        <v>188</v>
      </c>
      <c r="J2039" t="s">
        <v>930</v>
      </c>
      <c r="K2039" t="s">
        <v>299</v>
      </c>
      <c r="L2039" t="s">
        <v>67</v>
      </c>
      <c r="M2039" t="s">
        <v>79</v>
      </c>
      <c r="N2039" t="s">
        <v>385</v>
      </c>
      <c r="O2039" t="s">
        <v>191</v>
      </c>
      <c r="P2039"/>
      <c r="Q2039"/>
      <c r="R2039"/>
      <c r="S2039" t="s">
        <v>931</v>
      </c>
    </row>
    <row r="2040" spans="1:19" hidden="1" x14ac:dyDescent="0.2">
      <c r="A2040" s="162" t="str">
        <f>"FY"&amp;(YEAR(Table4_1[[#This Row],[Date]])-1)&amp;"/"&amp;(YEAR(Table4_1[[#This Row],[Date]])-2000)</f>
        <v>FY2019/20</v>
      </c>
      <c r="B2040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40" s="162" t="str">
        <f>Table4_1[[#This Row],[Licensee]]&amp;" "&amp;Table4_1[[#This Row],[Licence]]</f>
        <v>Peel Renewable Energy Pty Ltd EDL7</v>
      </c>
      <c r="D2040" s="162" t="str">
        <f t="shared" si="31"/>
        <v>FY2019/20_NQR19_Peel Renewable Energy Pty Ltd EDL7</v>
      </c>
      <c r="E2040" s="164">
        <f>IF(ISNUMBER(Table4_1[[#This Row],[Value]]),Table4_1[[#This Row],[Value]],IF(ISNUMBER(Table4_1[[#This Row],[$ Value]]),Table4_1[[#This Row],[$ Value]],Table4_1[[#This Row],[% Value]]))</f>
        <v>0</v>
      </c>
      <c r="G2040" s="238">
        <v>44012</v>
      </c>
      <c r="H2040">
        <v>4</v>
      </c>
      <c r="I2040" t="s">
        <v>188</v>
      </c>
      <c r="J2040" t="s">
        <v>930</v>
      </c>
      <c r="K2040" t="s">
        <v>299</v>
      </c>
      <c r="L2040" t="s">
        <v>67</v>
      </c>
      <c r="M2040" t="s">
        <v>79</v>
      </c>
      <c r="N2040" t="s">
        <v>385</v>
      </c>
      <c r="O2040" t="s">
        <v>191</v>
      </c>
      <c r="P2040"/>
      <c r="Q2040"/>
      <c r="R2040"/>
      <c r="S2040" t="s">
        <v>931</v>
      </c>
    </row>
    <row r="2041" spans="1:19" hidden="1" x14ac:dyDescent="0.2">
      <c r="A2041" s="162" t="str">
        <f>"FY"&amp;(YEAR(Table4_1[[#This Row],[Date]])-1)&amp;"/"&amp;(YEAR(Table4_1[[#This Row],[Date]])-2000)</f>
        <v>FY2020/21</v>
      </c>
      <c r="B2041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41" s="162" t="str">
        <f>Table4_1[[#This Row],[Licensee]]&amp;" "&amp;Table4_1[[#This Row],[Licence]]</f>
        <v>Peel Renewable Energy Pty Ltd EDL7</v>
      </c>
      <c r="D2041" s="162" t="str">
        <f t="shared" si="31"/>
        <v>FY2020/21_NQR19_Peel Renewable Energy Pty Ltd EDL7</v>
      </c>
      <c r="E2041" s="164">
        <f>IF(ISNUMBER(Table4_1[[#This Row],[Value]]),Table4_1[[#This Row],[Value]],IF(ISNUMBER(Table4_1[[#This Row],[$ Value]]),Table4_1[[#This Row],[$ Value]],Table4_1[[#This Row],[% Value]]))</f>
        <v>0</v>
      </c>
      <c r="G2041" s="238">
        <v>44377</v>
      </c>
      <c r="H2041">
        <v>4</v>
      </c>
      <c r="I2041" t="s">
        <v>188</v>
      </c>
      <c r="J2041" t="s">
        <v>930</v>
      </c>
      <c r="K2041" t="s">
        <v>299</v>
      </c>
      <c r="L2041" t="s">
        <v>67</v>
      </c>
      <c r="M2041" t="s">
        <v>79</v>
      </c>
      <c r="N2041" t="s">
        <v>385</v>
      </c>
      <c r="O2041" t="s">
        <v>191</v>
      </c>
      <c r="P2041">
        <v>0</v>
      </c>
      <c r="Q2041"/>
      <c r="R2041"/>
      <c r="S2041" t="s">
        <v>931</v>
      </c>
    </row>
    <row r="2042" spans="1:19" hidden="1" x14ac:dyDescent="0.2">
      <c r="A2042" s="162" t="str">
        <f>"FY"&amp;(YEAR(Table4_1[[#This Row],[Date]])-1)&amp;"/"&amp;(YEAR(Table4_1[[#This Row],[Date]])-2000)</f>
        <v>FY2021/22</v>
      </c>
      <c r="B2042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42" s="162" t="str">
        <f>Table4_1[[#This Row],[Licensee]]&amp;" "&amp;Table4_1[[#This Row],[Licence]]</f>
        <v>Peel Renewable Energy Pty Ltd EDL7</v>
      </c>
      <c r="D2042" s="162" t="str">
        <f t="shared" si="31"/>
        <v>FY2021/22_NQR19_Peel Renewable Energy Pty Ltd EDL7</v>
      </c>
      <c r="E2042" s="164">
        <f>IF(ISNUMBER(Table4_1[[#This Row],[Value]]),Table4_1[[#This Row],[Value]],IF(ISNUMBER(Table4_1[[#This Row],[$ Value]]),Table4_1[[#This Row],[$ Value]],Table4_1[[#This Row],[% Value]]))</f>
        <v>0</v>
      </c>
      <c r="G2042" s="238">
        <v>44742</v>
      </c>
      <c r="H2042">
        <v>4</v>
      </c>
      <c r="I2042" t="s">
        <v>188</v>
      </c>
      <c r="J2042" t="s">
        <v>930</v>
      </c>
      <c r="K2042" t="s">
        <v>299</v>
      </c>
      <c r="L2042" t="s">
        <v>67</v>
      </c>
      <c r="M2042" t="s">
        <v>79</v>
      </c>
      <c r="N2042" t="s">
        <v>385</v>
      </c>
      <c r="O2042" t="s">
        <v>191</v>
      </c>
      <c r="P2042">
        <v>0</v>
      </c>
      <c r="Q2042"/>
      <c r="R2042"/>
      <c r="S2042" t="s">
        <v>931</v>
      </c>
    </row>
    <row r="2043" spans="1:19" hidden="1" x14ac:dyDescent="0.2">
      <c r="A2043" s="162" t="str">
        <f>"FY"&amp;(YEAR(Table4_1[[#This Row],[Date]])-1)&amp;"/"&amp;(YEAR(Table4_1[[#This Row],[Date]])-2000)</f>
        <v>FY2022/23</v>
      </c>
      <c r="B2043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2043" s="162" t="str">
        <f>Table4_1[[#This Row],[Licensee]]&amp;" "&amp;Table4_1[[#This Row],[Licence]]</f>
        <v>Peel Renewable Energy Pty Ltd EDL7</v>
      </c>
      <c r="D2043" s="162" t="str">
        <f t="shared" si="31"/>
        <v>FY2022/23_NQR19_Peel Renewable Energy Pty Ltd EDL7</v>
      </c>
      <c r="E2043" s="164">
        <f>IF(ISNUMBER(Table4_1[[#This Row],[Value]]),Table4_1[[#This Row],[Value]],IF(ISNUMBER(Table4_1[[#This Row],[$ Value]]),Table4_1[[#This Row],[$ Value]],Table4_1[[#This Row],[% Value]]))</f>
        <v>0</v>
      </c>
      <c r="G2043" s="238">
        <v>45107</v>
      </c>
      <c r="H2043">
        <v>4</v>
      </c>
      <c r="I2043" t="s">
        <v>188</v>
      </c>
      <c r="J2043" t="s">
        <v>930</v>
      </c>
      <c r="K2043" t="s">
        <v>299</v>
      </c>
      <c r="L2043" t="s">
        <v>67</v>
      </c>
      <c r="M2043" t="s">
        <v>79</v>
      </c>
      <c r="N2043" t="s">
        <v>385</v>
      </c>
      <c r="O2043" t="s">
        <v>191</v>
      </c>
      <c r="P2043">
        <v>0</v>
      </c>
      <c r="Q2043"/>
      <c r="R2043"/>
      <c r="S2043" t="s">
        <v>931</v>
      </c>
    </row>
    <row r="2044" spans="1:19" hidden="1" x14ac:dyDescent="0.2">
      <c r="A2044" s="162" t="str">
        <f>"FY"&amp;(YEAR(Table4_1[[#This Row],[Date]])-1)&amp;"/"&amp;(YEAR(Table4_1[[#This Row],[Date]])-2000)</f>
        <v>FY2017/18</v>
      </c>
      <c r="B2044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4" s="162" t="str">
        <f>Table4_1[[#This Row],[Licensee]]&amp;" "&amp;Table4_1[[#This Row],[Licence]]</f>
        <v>Peel Renewable Energy Pty Ltd EDL7</v>
      </c>
      <c r="D2044" s="162" t="str">
        <f t="shared" si="31"/>
        <v>FY2017/18_NQR20_Peel Renewable Energy Pty Ltd EDL7</v>
      </c>
      <c r="E2044" s="164">
        <f>IF(ISNUMBER(Table4_1[[#This Row],[Value]]),Table4_1[[#This Row],[Value]],IF(ISNUMBER(Table4_1[[#This Row],[$ Value]]),Table4_1[[#This Row],[$ Value]],Table4_1[[#This Row],[% Value]]))</f>
        <v>0</v>
      </c>
      <c r="G2044" s="238">
        <v>43281</v>
      </c>
      <c r="H2044">
        <v>4</v>
      </c>
      <c r="I2044" t="s">
        <v>188</v>
      </c>
      <c r="J2044" t="s">
        <v>930</v>
      </c>
      <c r="K2044" t="s">
        <v>299</v>
      </c>
      <c r="L2044" t="s">
        <v>306</v>
      </c>
      <c r="M2044" t="s">
        <v>496</v>
      </c>
      <c r="N2044" t="s">
        <v>497</v>
      </c>
      <c r="O2044" t="s">
        <v>83</v>
      </c>
      <c r="P2044"/>
      <c r="Q2044"/>
      <c r="R2044"/>
      <c r="S2044" t="s">
        <v>931</v>
      </c>
    </row>
    <row r="2045" spans="1:19" hidden="1" x14ac:dyDescent="0.2">
      <c r="A2045" s="162" t="str">
        <f>"FY"&amp;(YEAR(Table4_1[[#This Row],[Date]])-1)&amp;"/"&amp;(YEAR(Table4_1[[#This Row],[Date]])-2000)</f>
        <v>FY2018/19</v>
      </c>
      <c r="B2045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5" s="162" t="str">
        <f>Table4_1[[#This Row],[Licensee]]&amp;" "&amp;Table4_1[[#This Row],[Licence]]</f>
        <v>Peel Renewable Energy Pty Ltd EDL7</v>
      </c>
      <c r="D2045" s="162" t="str">
        <f t="shared" si="31"/>
        <v>FY2018/19_NQR20_Peel Renewable Energy Pty Ltd EDL7</v>
      </c>
      <c r="E2045" s="164">
        <f>IF(ISNUMBER(Table4_1[[#This Row],[Value]]),Table4_1[[#This Row],[Value]],IF(ISNUMBER(Table4_1[[#This Row],[$ Value]]),Table4_1[[#This Row],[$ Value]],Table4_1[[#This Row],[% Value]]))</f>
        <v>0</v>
      </c>
      <c r="G2045" s="238">
        <v>43646</v>
      </c>
      <c r="H2045">
        <v>4</v>
      </c>
      <c r="I2045" t="s">
        <v>188</v>
      </c>
      <c r="J2045" t="s">
        <v>930</v>
      </c>
      <c r="K2045" t="s">
        <v>299</v>
      </c>
      <c r="L2045" t="s">
        <v>306</v>
      </c>
      <c r="M2045" t="s">
        <v>496</v>
      </c>
      <c r="N2045" t="s">
        <v>497</v>
      </c>
      <c r="O2045" t="s">
        <v>83</v>
      </c>
      <c r="P2045"/>
      <c r="Q2045"/>
      <c r="R2045"/>
      <c r="S2045" t="s">
        <v>931</v>
      </c>
    </row>
    <row r="2046" spans="1:19" hidden="1" x14ac:dyDescent="0.2">
      <c r="A2046" s="162" t="str">
        <f>"FY"&amp;(YEAR(Table4_1[[#This Row],[Date]])-1)&amp;"/"&amp;(YEAR(Table4_1[[#This Row],[Date]])-2000)</f>
        <v>FY2019/20</v>
      </c>
      <c r="B2046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6" s="162" t="str">
        <f>Table4_1[[#This Row],[Licensee]]&amp;" "&amp;Table4_1[[#This Row],[Licence]]</f>
        <v>Peel Renewable Energy Pty Ltd EDL7</v>
      </c>
      <c r="D2046" s="162" t="str">
        <f t="shared" si="31"/>
        <v>FY2019/20_NQR20_Peel Renewable Energy Pty Ltd EDL7</v>
      </c>
      <c r="E2046" s="164">
        <f>IF(ISNUMBER(Table4_1[[#This Row],[Value]]),Table4_1[[#This Row],[Value]],IF(ISNUMBER(Table4_1[[#This Row],[$ Value]]),Table4_1[[#This Row],[$ Value]],Table4_1[[#This Row],[% Value]]))</f>
        <v>0</v>
      </c>
      <c r="G2046" s="238">
        <v>44012</v>
      </c>
      <c r="H2046">
        <v>4</v>
      </c>
      <c r="I2046" t="s">
        <v>188</v>
      </c>
      <c r="J2046" t="s">
        <v>930</v>
      </c>
      <c r="K2046" t="s">
        <v>299</v>
      </c>
      <c r="L2046" t="s">
        <v>306</v>
      </c>
      <c r="M2046" t="s">
        <v>496</v>
      </c>
      <c r="N2046" t="s">
        <v>497</v>
      </c>
      <c r="O2046" t="s">
        <v>83</v>
      </c>
      <c r="P2046"/>
      <c r="Q2046"/>
      <c r="R2046"/>
      <c r="S2046" t="s">
        <v>931</v>
      </c>
    </row>
    <row r="2047" spans="1:19" hidden="1" x14ac:dyDescent="0.2">
      <c r="A2047" s="162" t="str">
        <f>"FY"&amp;(YEAR(Table4_1[[#This Row],[Date]])-1)&amp;"/"&amp;(YEAR(Table4_1[[#This Row],[Date]])-2000)</f>
        <v>FY2020/21</v>
      </c>
      <c r="B2047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7" s="162" t="str">
        <f>Table4_1[[#This Row],[Licensee]]&amp;" "&amp;Table4_1[[#This Row],[Licence]]</f>
        <v>Peel Renewable Energy Pty Ltd EDL7</v>
      </c>
      <c r="D2047" s="162" t="str">
        <f t="shared" si="31"/>
        <v>FY2020/21_NQR20_Peel Renewable Energy Pty Ltd EDL7</v>
      </c>
      <c r="E2047" s="164">
        <f>IF(ISNUMBER(Table4_1[[#This Row],[Value]]),Table4_1[[#This Row],[Value]],IF(ISNUMBER(Table4_1[[#This Row],[$ Value]]),Table4_1[[#This Row],[$ Value]],Table4_1[[#This Row],[% Value]]))</f>
        <v>0.1</v>
      </c>
      <c r="G2047" s="238">
        <v>44377</v>
      </c>
      <c r="H2047">
        <v>4</v>
      </c>
      <c r="I2047" t="s">
        <v>188</v>
      </c>
      <c r="J2047" t="s">
        <v>930</v>
      </c>
      <c r="K2047" t="s">
        <v>299</v>
      </c>
      <c r="L2047" t="s">
        <v>306</v>
      </c>
      <c r="M2047" t="s">
        <v>496</v>
      </c>
      <c r="N2047" t="s">
        <v>497</v>
      </c>
      <c r="O2047" t="s">
        <v>83</v>
      </c>
      <c r="P2047">
        <v>0.1</v>
      </c>
      <c r="Q2047"/>
      <c r="R2047"/>
      <c r="S2047" t="s">
        <v>931</v>
      </c>
    </row>
    <row r="2048" spans="1:19" hidden="1" x14ac:dyDescent="0.2">
      <c r="A2048" s="162" t="str">
        <f>"FY"&amp;(YEAR(Table4_1[[#This Row],[Date]])-1)&amp;"/"&amp;(YEAR(Table4_1[[#This Row],[Date]])-2000)</f>
        <v>FY2021/22</v>
      </c>
      <c r="B2048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8" s="162" t="str">
        <f>Table4_1[[#This Row],[Licensee]]&amp;" "&amp;Table4_1[[#This Row],[Licence]]</f>
        <v>Peel Renewable Energy Pty Ltd EDL7</v>
      </c>
      <c r="D2048" s="162" t="str">
        <f t="shared" si="31"/>
        <v>FY2021/22_NQR20_Peel Renewable Energy Pty Ltd EDL7</v>
      </c>
      <c r="E2048" s="164">
        <f>IF(ISNUMBER(Table4_1[[#This Row],[Value]]),Table4_1[[#This Row],[Value]],IF(ISNUMBER(Table4_1[[#This Row],[$ Value]]),Table4_1[[#This Row],[$ Value]],Table4_1[[#This Row],[% Value]]))</f>
        <v>1</v>
      </c>
      <c r="G2048" s="238">
        <v>44742</v>
      </c>
      <c r="H2048">
        <v>4</v>
      </c>
      <c r="I2048" t="s">
        <v>188</v>
      </c>
      <c r="J2048" t="s">
        <v>930</v>
      </c>
      <c r="K2048" t="s">
        <v>299</v>
      </c>
      <c r="L2048" t="s">
        <v>306</v>
      </c>
      <c r="M2048" t="s">
        <v>496</v>
      </c>
      <c r="N2048" t="s">
        <v>497</v>
      </c>
      <c r="O2048" t="s">
        <v>83</v>
      </c>
      <c r="P2048">
        <v>1</v>
      </c>
      <c r="Q2048"/>
      <c r="R2048"/>
      <c r="S2048" t="s">
        <v>931</v>
      </c>
    </row>
    <row r="2049" spans="1:19" hidden="1" x14ac:dyDescent="0.2">
      <c r="A2049" s="162" t="str">
        <f>"FY"&amp;(YEAR(Table4_1[[#This Row],[Date]])-1)&amp;"/"&amp;(YEAR(Table4_1[[#This Row],[Date]])-2000)</f>
        <v>FY2022/23</v>
      </c>
      <c r="B2049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2049" s="162" t="str">
        <f>Table4_1[[#This Row],[Licensee]]&amp;" "&amp;Table4_1[[#This Row],[Licence]]</f>
        <v>Peel Renewable Energy Pty Ltd EDL7</v>
      </c>
      <c r="D2049" s="162" t="str">
        <f t="shared" si="31"/>
        <v>FY2022/23_NQR20_Peel Renewable Energy Pty Ltd EDL7</v>
      </c>
      <c r="E2049" s="164">
        <f>IF(ISNUMBER(Table4_1[[#This Row],[Value]]),Table4_1[[#This Row],[Value]],IF(ISNUMBER(Table4_1[[#This Row],[$ Value]]),Table4_1[[#This Row],[$ Value]],Table4_1[[#This Row],[% Value]]))</f>
        <v>0.4</v>
      </c>
      <c r="G2049" s="238">
        <v>45107</v>
      </c>
      <c r="H2049">
        <v>4</v>
      </c>
      <c r="I2049" t="s">
        <v>188</v>
      </c>
      <c r="J2049" t="s">
        <v>930</v>
      </c>
      <c r="K2049" t="s">
        <v>299</v>
      </c>
      <c r="L2049" t="s">
        <v>306</v>
      </c>
      <c r="M2049" t="s">
        <v>496</v>
      </c>
      <c r="N2049" t="s">
        <v>497</v>
      </c>
      <c r="O2049" t="s">
        <v>83</v>
      </c>
      <c r="P2049">
        <v>0.4</v>
      </c>
      <c r="Q2049"/>
      <c r="R2049"/>
      <c r="S2049" t="s">
        <v>931</v>
      </c>
    </row>
    <row r="2050" spans="1:19" hidden="1" x14ac:dyDescent="0.2">
      <c r="A2050" s="162" t="str">
        <f>"FY"&amp;(YEAR(Table4_1[[#This Row],[Date]])-1)&amp;"/"&amp;(YEAR(Table4_1[[#This Row],[Date]])-2000)</f>
        <v>FY2017/18</v>
      </c>
      <c r="B2050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0" s="162" t="str">
        <f>Table4_1[[#This Row],[Licensee]]&amp;" "&amp;Table4_1[[#This Row],[Licence]]</f>
        <v>Peel Renewable Energy Pty Ltd EDL7</v>
      </c>
      <c r="D2050" s="162" t="str">
        <f t="shared" si="31"/>
        <v>FY2017/18_NQR2c_Peel Renewable Energy Pty Ltd EDL7</v>
      </c>
      <c r="E2050" s="164">
        <f>IF(ISNUMBER(Table4_1[[#This Row],[Value]]),Table4_1[[#This Row],[Value]],IF(ISNUMBER(Table4_1[[#This Row],[$ Value]]),Table4_1[[#This Row],[$ Value]],Table4_1[[#This Row],[% Value]]))</f>
        <v>0</v>
      </c>
      <c r="G2050" s="238">
        <v>43281</v>
      </c>
      <c r="H2050">
        <v>4</v>
      </c>
      <c r="I2050" t="s">
        <v>188</v>
      </c>
      <c r="J2050" t="s">
        <v>930</v>
      </c>
      <c r="K2050" t="s">
        <v>208</v>
      </c>
      <c r="L2050" t="s">
        <v>363</v>
      </c>
      <c r="M2050" t="s">
        <v>364</v>
      </c>
      <c r="N2050" t="s">
        <v>365</v>
      </c>
      <c r="O2050" t="s">
        <v>191</v>
      </c>
      <c r="P2050"/>
      <c r="Q2050"/>
      <c r="R2050"/>
      <c r="S2050" t="s">
        <v>931</v>
      </c>
    </row>
    <row r="2051" spans="1:19" hidden="1" x14ac:dyDescent="0.2">
      <c r="A2051" s="162" t="str">
        <f>"FY"&amp;(YEAR(Table4_1[[#This Row],[Date]])-1)&amp;"/"&amp;(YEAR(Table4_1[[#This Row],[Date]])-2000)</f>
        <v>FY2018/19</v>
      </c>
      <c r="B2051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1" s="162" t="str">
        <f>Table4_1[[#This Row],[Licensee]]&amp;" "&amp;Table4_1[[#This Row],[Licence]]</f>
        <v>Peel Renewable Energy Pty Ltd EDL7</v>
      </c>
      <c r="D2051" s="162" t="str">
        <f t="shared" ref="D2051:D2114" si="32">A2051&amp;"_"&amp;B2051&amp;"_"&amp;C2051</f>
        <v>FY2018/19_NQR2c_Peel Renewable Energy Pty Ltd EDL7</v>
      </c>
      <c r="E2051" s="164">
        <f>IF(ISNUMBER(Table4_1[[#This Row],[Value]]),Table4_1[[#This Row],[Value]],IF(ISNUMBER(Table4_1[[#This Row],[$ Value]]),Table4_1[[#This Row],[$ Value]],Table4_1[[#This Row],[% Value]]))</f>
        <v>0</v>
      </c>
      <c r="G2051" s="238">
        <v>43646</v>
      </c>
      <c r="H2051">
        <v>4</v>
      </c>
      <c r="I2051" t="s">
        <v>188</v>
      </c>
      <c r="J2051" t="s">
        <v>930</v>
      </c>
      <c r="K2051" t="s">
        <v>208</v>
      </c>
      <c r="L2051" t="s">
        <v>363</v>
      </c>
      <c r="M2051" t="s">
        <v>364</v>
      </c>
      <c r="N2051" t="s">
        <v>365</v>
      </c>
      <c r="O2051" t="s">
        <v>191</v>
      </c>
      <c r="P2051"/>
      <c r="Q2051"/>
      <c r="R2051"/>
      <c r="S2051" t="s">
        <v>931</v>
      </c>
    </row>
    <row r="2052" spans="1:19" hidden="1" x14ac:dyDescent="0.2">
      <c r="A2052" s="162" t="str">
        <f>"FY"&amp;(YEAR(Table4_1[[#This Row],[Date]])-1)&amp;"/"&amp;(YEAR(Table4_1[[#This Row],[Date]])-2000)</f>
        <v>FY2019/20</v>
      </c>
      <c r="B2052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2" s="162" t="str">
        <f>Table4_1[[#This Row],[Licensee]]&amp;" "&amp;Table4_1[[#This Row],[Licence]]</f>
        <v>Peel Renewable Energy Pty Ltd EDL7</v>
      </c>
      <c r="D2052" s="162" t="str">
        <f t="shared" si="32"/>
        <v>FY2019/20_NQR2c_Peel Renewable Energy Pty Ltd EDL7</v>
      </c>
      <c r="E2052" s="164">
        <f>IF(ISNUMBER(Table4_1[[#This Row],[Value]]),Table4_1[[#This Row],[Value]],IF(ISNUMBER(Table4_1[[#This Row],[$ Value]]),Table4_1[[#This Row],[$ Value]],Table4_1[[#This Row],[% Value]]))</f>
        <v>0</v>
      </c>
      <c r="G2052" s="238">
        <v>44012</v>
      </c>
      <c r="H2052">
        <v>4</v>
      </c>
      <c r="I2052" t="s">
        <v>188</v>
      </c>
      <c r="J2052" t="s">
        <v>930</v>
      </c>
      <c r="K2052" t="s">
        <v>208</v>
      </c>
      <c r="L2052" t="s">
        <v>363</v>
      </c>
      <c r="M2052" t="s">
        <v>364</v>
      </c>
      <c r="N2052" t="s">
        <v>365</v>
      </c>
      <c r="O2052" t="s">
        <v>191</v>
      </c>
      <c r="P2052"/>
      <c r="Q2052"/>
      <c r="R2052"/>
      <c r="S2052" t="s">
        <v>931</v>
      </c>
    </row>
    <row r="2053" spans="1:19" hidden="1" x14ac:dyDescent="0.2">
      <c r="A2053" s="162" t="str">
        <f>"FY"&amp;(YEAR(Table4_1[[#This Row],[Date]])-1)&amp;"/"&amp;(YEAR(Table4_1[[#This Row],[Date]])-2000)</f>
        <v>FY2020/21</v>
      </c>
      <c r="B2053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3" s="162" t="str">
        <f>Table4_1[[#This Row],[Licensee]]&amp;" "&amp;Table4_1[[#This Row],[Licence]]</f>
        <v>Peel Renewable Energy Pty Ltd EDL7</v>
      </c>
      <c r="D2053" s="162" t="str">
        <f t="shared" si="32"/>
        <v>FY2020/21_NQR2c_Peel Renewable Energy Pty Ltd EDL7</v>
      </c>
      <c r="E2053" s="164">
        <f>IF(ISNUMBER(Table4_1[[#This Row],[Value]]),Table4_1[[#This Row],[Value]],IF(ISNUMBER(Table4_1[[#This Row],[$ Value]]),Table4_1[[#This Row],[$ Value]],Table4_1[[#This Row],[% Value]]))</f>
        <v>0</v>
      </c>
      <c r="G2053" s="238">
        <v>44377</v>
      </c>
      <c r="H2053">
        <v>4</v>
      </c>
      <c r="I2053" t="s">
        <v>188</v>
      </c>
      <c r="J2053" t="s">
        <v>930</v>
      </c>
      <c r="K2053" t="s">
        <v>208</v>
      </c>
      <c r="L2053" t="s">
        <v>363</v>
      </c>
      <c r="M2053" t="s">
        <v>364</v>
      </c>
      <c r="N2053" t="s">
        <v>365</v>
      </c>
      <c r="O2053" t="s">
        <v>191</v>
      </c>
      <c r="P2053">
        <v>0</v>
      </c>
      <c r="Q2053"/>
      <c r="R2053"/>
      <c r="S2053" t="s">
        <v>931</v>
      </c>
    </row>
    <row r="2054" spans="1:19" hidden="1" x14ac:dyDescent="0.2">
      <c r="A2054" s="162" t="str">
        <f>"FY"&amp;(YEAR(Table4_1[[#This Row],[Date]])-1)&amp;"/"&amp;(YEAR(Table4_1[[#This Row],[Date]])-2000)</f>
        <v>FY2021/22</v>
      </c>
      <c r="B2054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4" s="162" t="str">
        <f>Table4_1[[#This Row],[Licensee]]&amp;" "&amp;Table4_1[[#This Row],[Licence]]</f>
        <v>Peel Renewable Energy Pty Ltd EDL7</v>
      </c>
      <c r="D2054" s="162" t="str">
        <f t="shared" si="32"/>
        <v>FY2021/22_NQR2c_Peel Renewable Energy Pty Ltd EDL7</v>
      </c>
      <c r="E2054" s="164">
        <f>IF(ISNUMBER(Table4_1[[#This Row],[Value]]),Table4_1[[#This Row],[Value]],IF(ISNUMBER(Table4_1[[#This Row],[$ Value]]),Table4_1[[#This Row],[$ Value]],Table4_1[[#This Row],[% Value]]))</f>
        <v>0</v>
      </c>
      <c r="G2054" s="238">
        <v>44742</v>
      </c>
      <c r="H2054">
        <v>4</v>
      </c>
      <c r="I2054" t="s">
        <v>188</v>
      </c>
      <c r="J2054" t="s">
        <v>930</v>
      </c>
      <c r="K2054" t="s">
        <v>208</v>
      </c>
      <c r="L2054" t="s">
        <v>363</v>
      </c>
      <c r="M2054" t="s">
        <v>364</v>
      </c>
      <c r="N2054" t="s">
        <v>365</v>
      </c>
      <c r="O2054" t="s">
        <v>191</v>
      </c>
      <c r="P2054">
        <v>0</v>
      </c>
      <c r="Q2054"/>
      <c r="R2054"/>
      <c r="S2054" t="s">
        <v>931</v>
      </c>
    </row>
    <row r="2055" spans="1:19" hidden="1" x14ac:dyDescent="0.2">
      <c r="A2055" s="162" t="str">
        <f>"FY"&amp;(YEAR(Table4_1[[#This Row],[Date]])-1)&amp;"/"&amp;(YEAR(Table4_1[[#This Row],[Date]])-2000)</f>
        <v>FY2022/23</v>
      </c>
      <c r="B2055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2055" s="162" t="str">
        <f>Table4_1[[#This Row],[Licensee]]&amp;" "&amp;Table4_1[[#This Row],[Licence]]</f>
        <v>Peel Renewable Energy Pty Ltd EDL7</v>
      </c>
      <c r="D2055" s="162" t="str">
        <f t="shared" si="32"/>
        <v>FY2022/23_NQR2c_Peel Renewable Energy Pty Ltd EDL7</v>
      </c>
      <c r="E2055" s="164">
        <f>IF(ISNUMBER(Table4_1[[#This Row],[Value]]),Table4_1[[#This Row],[Value]],IF(ISNUMBER(Table4_1[[#This Row],[$ Value]]),Table4_1[[#This Row],[$ Value]],Table4_1[[#This Row],[% Value]]))</f>
        <v>0</v>
      </c>
      <c r="G2055" s="238">
        <v>45107</v>
      </c>
      <c r="H2055">
        <v>4</v>
      </c>
      <c r="I2055" t="s">
        <v>188</v>
      </c>
      <c r="J2055" t="s">
        <v>930</v>
      </c>
      <c r="K2055" t="s">
        <v>208</v>
      </c>
      <c r="L2055" t="s">
        <v>363</v>
      </c>
      <c r="M2055" t="s">
        <v>364</v>
      </c>
      <c r="N2055" t="s">
        <v>365</v>
      </c>
      <c r="O2055" t="s">
        <v>191</v>
      </c>
      <c r="P2055">
        <v>0</v>
      </c>
      <c r="Q2055"/>
      <c r="R2055"/>
      <c r="S2055" t="s">
        <v>931</v>
      </c>
    </row>
    <row r="2056" spans="1:19" hidden="1" x14ac:dyDescent="0.2">
      <c r="A2056" s="162" t="str">
        <f>"FY"&amp;(YEAR(Table4_1[[#This Row],[Date]])-1)&amp;"/"&amp;(YEAR(Table4_1[[#This Row],[Date]])-2000)</f>
        <v>FY2017/18</v>
      </c>
      <c r="B2056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56" s="162" t="str">
        <f>Table4_1[[#This Row],[Licensee]]&amp;" "&amp;Table4_1[[#This Row],[Licence]]</f>
        <v>Peel Renewable Energy Pty Ltd EDL7</v>
      </c>
      <c r="D2056" s="162" t="str">
        <f t="shared" si="32"/>
        <v>FY2017/18_NQR2d_Peel Renewable Energy Pty Ltd EDL7</v>
      </c>
      <c r="E2056" s="164">
        <f>IF(ISNUMBER(Table4_1[[#This Row],[Value]]),Table4_1[[#This Row],[Value]],IF(ISNUMBER(Table4_1[[#This Row],[$ Value]]),Table4_1[[#This Row],[$ Value]],Table4_1[[#This Row],[% Value]]))</f>
        <v>0</v>
      </c>
      <c r="G2056" s="238">
        <v>43281</v>
      </c>
      <c r="H2056">
        <v>4</v>
      </c>
      <c r="I2056" t="s">
        <v>188</v>
      </c>
      <c r="J2056" t="s">
        <v>930</v>
      </c>
      <c r="K2056" t="s">
        <v>208</v>
      </c>
      <c r="L2056" t="s">
        <v>363</v>
      </c>
      <c r="M2056" t="s">
        <v>112</v>
      </c>
      <c r="N2056" t="s">
        <v>365</v>
      </c>
      <c r="O2056" t="s">
        <v>191</v>
      </c>
      <c r="P2056"/>
      <c r="Q2056"/>
      <c r="R2056"/>
      <c r="S2056" t="s">
        <v>931</v>
      </c>
    </row>
    <row r="2057" spans="1:19" hidden="1" x14ac:dyDescent="0.2">
      <c r="A2057" s="162" t="str">
        <f>"FY"&amp;(YEAR(Table4_1[[#This Row],[Date]])-1)&amp;"/"&amp;(YEAR(Table4_1[[#This Row],[Date]])-2000)</f>
        <v>FY2018/19</v>
      </c>
      <c r="B2057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57" s="162" t="str">
        <f>Table4_1[[#This Row],[Licensee]]&amp;" "&amp;Table4_1[[#This Row],[Licence]]</f>
        <v>Peel Renewable Energy Pty Ltd EDL7</v>
      </c>
      <c r="D2057" s="162" t="str">
        <f t="shared" si="32"/>
        <v>FY2018/19_NQR2d_Peel Renewable Energy Pty Ltd EDL7</v>
      </c>
      <c r="E2057" s="164">
        <f>IF(ISNUMBER(Table4_1[[#This Row],[Value]]),Table4_1[[#This Row],[Value]],IF(ISNUMBER(Table4_1[[#This Row],[$ Value]]),Table4_1[[#This Row],[$ Value]],Table4_1[[#This Row],[% Value]]))</f>
        <v>0</v>
      </c>
      <c r="G2057" s="238">
        <v>43646</v>
      </c>
      <c r="H2057">
        <v>4</v>
      </c>
      <c r="I2057" t="s">
        <v>188</v>
      </c>
      <c r="J2057" t="s">
        <v>930</v>
      </c>
      <c r="K2057" t="s">
        <v>208</v>
      </c>
      <c r="L2057" t="s">
        <v>363</v>
      </c>
      <c r="M2057" t="s">
        <v>112</v>
      </c>
      <c r="N2057" t="s">
        <v>365</v>
      </c>
      <c r="O2057" t="s">
        <v>191</v>
      </c>
      <c r="P2057"/>
      <c r="Q2057"/>
      <c r="R2057"/>
      <c r="S2057" t="s">
        <v>931</v>
      </c>
    </row>
    <row r="2058" spans="1:19" hidden="1" x14ac:dyDescent="0.2">
      <c r="A2058" s="162" t="str">
        <f>"FY"&amp;(YEAR(Table4_1[[#This Row],[Date]])-1)&amp;"/"&amp;(YEAR(Table4_1[[#This Row],[Date]])-2000)</f>
        <v>FY2019/20</v>
      </c>
      <c r="B2058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58" s="162" t="str">
        <f>Table4_1[[#This Row],[Licensee]]&amp;" "&amp;Table4_1[[#This Row],[Licence]]</f>
        <v>Peel Renewable Energy Pty Ltd EDL7</v>
      </c>
      <c r="D2058" s="162" t="str">
        <f t="shared" si="32"/>
        <v>FY2019/20_NQR2d_Peel Renewable Energy Pty Ltd EDL7</v>
      </c>
      <c r="E2058" s="164">
        <f>IF(ISNUMBER(Table4_1[[#This Row],[Value]]),Table4_1[[#This Row],[Value]],IF(ISNUMBER(Table4_1[[#This Row],[$ Value]]),Table4_1[[#This Row],[$ Value]],Table4_1[[#This Row],[% Value]]))</f>
        <v>0</v>
      </c>
      <c r="G2058" s="238">
        <v>44012</v>
      </c>
      <c r="H2058">
        <v>4</v>
      </c>
      <c r="I2058" t="s">
        <v>188</v>
      </c>
      <c r="J2058" t="s">
        <v>930</v>
      </c>
      <c r="K2058" t="s">
        <v>208</v>
      </c>
      <c r="L2058" t="s">
        <v>363</v>
      </c>
      <c r="M2058" t="s">
        <v>112</v>
      </c>
      <c r="N2058" t="s">
        <v>365</v>
      </c>
      <c r="O2058" t="s">
        <v>191</v>
      </c>
      <c r="P2058"/>
      <c r="Q2058"/>
      <c r="R2058"/>
      <c r="S2058" t="s">
        <v>931</v>
      </c>
    </row>
    <row r="2059" spans="1:19" hidden="1" x14ac:dyDescent="0.2">
      <c r="A2059" s="162" t="str">
        <f>"FY"&amp;(YEAR(Table4_1[[#This Row],[Date]])-1)&amp;"/"&amp;(YEAR(Table4_1[[#This Row],[Date]])-2000)</f>
        <v>FY2020/21</v>
      </c>
      <c r="B2059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59" s="162" t="str">
        <f>Table4_1[[#This Row],[Licensee]]&amp;" "&amp;Table4_1[[#This Row],[Licence]]</f>
        <v>Peel Renewable Energy Pty Ltd EDL7</v>
      </c>
      <c r="D2059" s="162" t="str">
        <f t="shared" si="32"/>
        <v>FY2020/21_NQR2d_Peel Renewable Energy Pty Ltd EDL7</v>
      </c>
      <c r="E2059" s="164">
        <f>IF(ISNUMBER(Table4_1[[#This Row],[Value]]),Table4_1[[#This Row],[Value]],IF(ISNUMBER(Table4_1[[#This Row],[$ Value]]),Table4_1[[#This Row],[$ Value]],Table4_1[[#This Row],[% Value]]))</f>
        <v>0</v>
      </c>
      <c r="G2059" s="238">
        <v>44377</v>
      </c>
      <c r="H2059">
        <v>4</v>
      </c>
      <c r="I2059" t="s">
        <v>188</v>
      </c>
      <c r="J2059" t="s">
        <v>930</v>
      </c>
      <c r="K2059" t="s">
        <v>208</v>
      </c>
      <c r="L2059" t="s">
        <v>363</v>
      </c>
      <c r="M2059" t="s">
        <v>112</v>
      </c>
      <c r="N2059" t="s">
        <v>365</v>
      </c>
      <c r="O2059" t="s">
        <v>191</v>
      </c>
      <c r="P2059">
        <v>0</v>
      </c>
      <c r="Q2059"/>
      <c r="R2059"/>
      <c r="S2059" t="s">
        <v>931</v>
      </c>
    </row>
    <row r="2060" spans="1:19" hidden="1" x14ac:dyDescent="0.2">
      <c r="A2060" s="162" t="str">
        <f>"FY"&amp;(YEAR(Table4_1[[#This Row],[Date]])-1)&amp;"/"&amp;(YEAR(Table4_1[[#This Row],[Date]])-2000)</f>
        <v>FY2021/22</v>
      </c>
      <c r="B2060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60" s="162" t="str">
        <f>Table4_1[[#This Row],[Licensee]]&amp;" "&amp;Table4_1[[#This Row],[Licence]]</f>
        <v>Peel Renewable Energy Pty Ltd EDL7</v>
      </c>
      <c r="D2060" s="162" t="str">
        <f t="shared" si="32"/>
        <v>FY2021/22_NQR2d_Peel Renewable Energy Pty Ltd EDL7</v>
      </c>
      <c r="E2060" s="164">
        <f>IF(ISNUMBER(Table4_1[[#This Row],[Value]]),Table4_1[[#This Row],[Value]],IF(ISNUMBER(Table4_1[[#This Row],[$ Value]]),Table4_1[[#This Row],[$ Value]],Table4_1[[#This Row],[% Value]]))</f>
        <v>0</v>
      </c>
      <c r="G2060" s="238">
        <v>44742</v>
      </c>
      <c r="H2060">
        <v>4</v>
      </c>
      <c r="I2060" t="s">
        <v>188</v>
      </c>
      <c r="J2060" t="s">
        <v>930</v>
      </c>
      <c r="K2060" t="s">
        <v>208</v>
      </c>
      <c r="L2060" t="s">
        <v>363</v>
      </c>
      <c r="M2060" t="s">
        <v>112</v>
      </c>
      <c r="N2060" t="s">
        <v>365</v>
      </c>
      <c r="O2060" t="s">
        <v>191</v>
      </c>
      <c r="P2060">
        <v>0</v>
      </c>
      <c r="Q2060"/>
      <c r="R2060"/>
      <c r="S2060" t="s">
        <v>931</v>
      </c>
    </row>
    <row r="2061" spans="1:19" hidden="1" x14ac:dyDescent="0.2">
      <c r="A2061" s="162" t="str">
        <f>"FY"&amp;(YEAR(Table4_1[[#This Row],[Date]])-1)&amp;"/"&amp;(YEAR(Table4_1[[#This Row],[Date]])-2000)</f>
        <v>FY2022/23</v>
      </c>
      <c r="B2061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2061" s="162" t="str">
        <f>Table4_1[[#This Row],[Licensee]]&amp;" "&amp;Table4_1[[#This Row],[Licence]]</f>
        <v>Peel Renewable Energy Pty Ltd EDL7</v>
      </c>
      <c r="D2061" s="162" t="str">
        <f t="shared" si="32"/>
        <v>FY2022/23_NQR2d_Peel Renewable Energy Pty Ltd EDL7</v>
      </c>
      <c r="E2061" s="164">
        <f>IF(ISNUMBER(Table4_1[[#This Row],[Value]]),Table4_1[[#This Row],[Value]],IF(ISNUMBER(Table4_1[[#This Row],[$ Value]]),Table4_1[[#This Row],[$ Value]],Table4_1[[#This Row],[% Value]]))</f>
        <v>0</v>
      </c>
      <c r="G2061" s="238">
        <v>45107</v>
      </c>
      <c r="H2061">
        <v>4</v>
      </c>
      <c r="I2061" t="s">
        <v>188</v>
      </c>
      <c r="J2061" t="s">
        <v>930</v>
      </c>
      <c r="K2061" t="s">
        <v>208</v>
      </c>
      <c r="L2061" t="s">
        <v>363</v>
      </c>
      <c r="M2061" t="s">
        <v>112</v>
      </c>
      <c r="N2061" t="s">
        <v>365</v>
      </c>
      <c r="O2061" t="s">
        <v>191</v>
      </c>
      <c r="P2061">
        <v>0</v>
      </c>
      <c r="Q2061"/>
      <c r="R2061"/>
      <c r="S2061" t="s">
        <v>931</v>
      </c>
    </row>
    <row r="2062" spans="1:19" hidden="1" x14ac:dyDescent="0.2">
      <c r="A2062" s="162" t="str">
        <f>"FY"&amp;(YEAR(Table4_1[[#This Row],[Date]])-1)&amp;"/"&amp;(YEAR(Table4_1[[#This Row],[Date]])-2000)</f>
        <v>FY2017/18</v>
      </c>
      <c r="B2062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2" s="162" t="str">
        <f>Table4_1[[#This Row],[Licensee]]&amp;" "&amp;Table4_1[[#This Row],[Licence]]</f>
        <v>Peel Renewable Energy Pty Ltd EDL7</v>
      </c>
      <c r="D2062" s="162" t="str">
        <f t="shared" si="32"/>
        <v>FY2017/18_NQR3b_Peel Renewable Energy Pty Ltd EDL7</v>
      </c>
      <c r="E2062" s="164">
        <f>IF(ISNUMBER(Table4_1[[#This Row],[Value]]),Table4_1[[#This Row],[Value]],IF(ISNUMBER(Table4_1[[#This Row],[$ Value]]),Table4_1[[#This Row],[$ Value]],Table4_1[[#This Row],[% Value]]))</f>
        <v>0</v>
      </c>
      <c r="G2062" s="238">
        <v>43281</v>
      </c>
      <c r="H2062">
        <v>4</v>
      </c>
      <c r="I2062" t="s">
        <v>188</v>
      </c>
      <c r="J2062" t="s">
        <v>930</v>
      </c>
      <c r="K2062" t="s">
        <v>208</v>
      </c>
      <c r="L2062" t="s">
        <v>283</v>
      </c>
      <c r="M2062" t="s">
        <v>47</v>
      </c>
      <c r="N2062" t="s">
        <v>284</v>
      </c>
      <c r="O2062" t="s">
        <v>285</v>
      </c>
      <c r="P2062"/>
      <c r="Q2062"/>
      <c r="R2062"/>
      <c r="S2062" t="s">
        <v>931</v>
      </c>
    </row>
    <row r="2063" spans="1:19" hidden="1" x14ac:dyDescent="0.2">
      <c r="A2063" s="162" t="str">
        <f>"FY"&amp;(YEAR(Table4_1[[#This Row],[Date]])-1)&amp;"/"&amp;(YEAR(Table4_1[[#This Row],[Date]])-2000)</f>
        <v>FY2018/19</v>
      </c>
      <c r="B2063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3" s="162" t="str">
        <f>Table4_1[[#This Row],[Licensee]]&amp;" "&amp;Table4_1[[#This Row],[Licence]]</f>
        <v>Peel Renewable Energy Pty Ltd EDL7</v>
      </c>
      <c r="D2063" s="162" t="str">
        <f t="shared" si="32"/>
        <v>FY2018/19_NQR3b_Peel Renewable Energy Pty Ltd EDL7</v>
      </c>
      <c r="E2063" s="164">
        <f>IF(ISNUMBER(Table4_1[[#This Row],[Value]]),Table4_1[[#This Row],[Value]],IF(ISNUMBER(Table4_1[[#This Row],[$ Value]]),Table4_1[[#This Row],[$ Value]],Table4_1[[#This Row],[% Value]]))</f>
        <v>0</v>
      </c>
      <c r="G2063" s="238">
        <v>43646</v>
      </c>
      <c r="H2063">
        <v>4</v>
      </c>
      <c r="I2063" t="s">
        <v>188</v>
      </c>
      <c r="J2063" t="s">
        <v>930</v>
      </c>
      <c r="K2063" t="s">
        <v>208</v>
      </c>
      <c r="L2063" t="s">
        <v>283</v>
      </c>
      <c r="M2063" t="s">
        <v>47</v>
      </c>
      <c r="N2063" t="s">
        <v>284</v>
      </c>
      <c r="O2063" t="s">
        <v>285</v>
      </c>
      <c r="P2063"/>
      <c r="Q2063"/>
      <c r="R2063"/>
      <c r="S2063" t="s">
        <v>931</v>
      </c>
    </row>
    <row r="2064" spans="1:19" hidden="1" x14ac:dyDescent="0.2">
      <c r="A2064" s="162" t="str">
        <f>"FY"&amp;(YEAR(Table4_1[[#This Row],[Date]])-1)&amp;"/"&amp;(YEAR(Table4_1[[#This Row],[Date]])-2000)</f>
        <v>FY2019/20</v>
      </c>
      <c r="B2064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4" s="162" t="str">
        <f>Table4_1[[#This Row],[Licensee]]&amp;" "&amp;Table4_1[[#This Row],[Licence]]</f>
        <v>Peel Renewable Energy Pty Ltd EDL7</v>
      </c>
      <c r="D2064" s="162" t="str">
        <f t="shared" si="32"/>
        <v>FY2019/20_NQR3b_Peel Renewable Energy Pty Ltd EDL7</v>
      </c>
      <c r="E2064" s="164">
        <f>IF(ISNUMBER(Table4_1[[#This Row],[Value]]),Table4_1[[#This Row],[Value]],IF(ISNUMBER(Table4_1[[#This Row],[$ Value]]),Table4_1[[#This Row],[$ Value]],Table4_1[[#This Row],[% Value]]))</f>
        <v>0</v>
      </c>
      <c r="G2064" s="238">
        <v>44012</v>
      </c>
      <c r="H2064">
        <v>4</v>
      </c>
      <c r="I2064" t="s">
        <v>188</v>
      </c>
      <c r="J2064" t="s">
        <v>930</v>
      </c>
      <c r="K2064" t="s">
        <v>208</v>
      </c>
      <c r="L2064" t="s">
        <v>283</v>
      </c>
      <c r="M2064" t="s">
        <v>47</v>
      </c>
      <c r="N2064" t="s">
        <v>284</v>
      </c>
      <c r="O2064" t="s">
        <v>285</v>
      </c>
      <c r="P2064"/>
      <c r="Q2064"/>
      <c r="R2064"/>
      <c r="S2064" t="s">
        <v>931</v>
      </c>
    </row>
    <row r="2065" spans="1:19" hidden="1" x14ac:dyDescent="0.2">
      <c r="A2065" s="162" t="str">
        <f>"FY"&amp;(YEAR(Table4_1[[#This Row],[Date]])-1)&amp;"/"&amp;(YEAR(Table4_1[[#This Row],[Date]])-2000)</f>
        <v>FY2020/21</v>
      </c>
      <c r="B2065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5" s="162" t="str">
        <f>Table4_1[[#This Row],[Licensee]]&amp;" "&amp;Table4_1[[#This Row],[Licence]]</f>
        <v>Peel Renewable Energy Pty Ltd EDL7</v>
      </c>
      <c r="D2065" s="162" t="str">
        <f t="shared" si="32"/>
        <v>FY2020/21_NQR3b_Peel Renewable Energy Pty Ltd EDL7</v>
      </c>
      <c r="E2065" s="164">
        <f>IF(ISNUMBER(Table4_1[[#This Row],[Value]]),Table4_1[[#This Row],[Value]],IF(ISNUMBER(Table4_1[[#This Row],[$ Value]]),Table4_1[[#This Row],[$ Value]],Table4_1[[#This Row],[% Value]]))</f>
        <v>0</v>
      </c>
      <c r="G2065" s="238">
        <v>44377</v>
      </c>
      <c r="H2065">
        <v>4</v>
      </c>
      <c r="I2065" t="s">
        <v>188</v>
      </c>
      <c r="J2065" t="s">
        <v>930</v>
      </c>
      <c r="K2065" t="s">
        <v>208</v>
      </c>
      <c r="L2065" t="s">
        <v>283</v>
      </c>
      <c r="M2065" t="s">
        <v>47</v>
      </c>
      <c r="N2065" t="s">
        <v>284</v>
      </c>
      <c r="O2065" t="s">
        <v>285</v>
      </c>
      <c r="P2065"/>
      <c r="Q2065"/>
      <c r="R2065"/>
      <c r="S2065" t="s">
        <v>931</v>
      </c>
    </row>
    <row r="2066" spans="1:19" hidden="1" x14ac:dyDescent="0.2">
      <c r="A2066" s="162" t="str">
        <f>"FY"&amp;(YEAR(Table4_1[[#This Row],[Date]])-1)&amp;"/"&amp;(YEAR(Table4_1[[#This Row],[Date]])-2000)</f>
        <v>FY2021/22</v>
      </c>
      <c r="B2066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6" s="162" t="str">
        <f>Table4_1[[#This Row],[Licensee]]&amp;" "&amp;Table4_1[[#This Row],[Licence]]</f>
        <v>Peel Renewable Energy Pty Ltd EDL7</v>
      </c>
      <c r="D2066" s="162" t="str">
        <f t="shared" si="32"/>
        <v>FY2021/22_NQR3b_Peel Renewable Energy Pty Ltd EDL7</v>
      </c>
      <c r="E2066" s="164">
        <f>IF(ISNUMBER(Table4_1[[#This Row],[Value]]),Table4_1[[#This Row],[Value]],IF(ISNUMBER(Table4_1[[#This Row],[$ Value]]),Table4_1[[#This Row],[$ Value]],Table4_1[[#This Row],[% Value]]))</f>
        <v>0</v>
      </c>
      <c r="G2066" s="238">
        <v>44742</v>
      </c>
      <c r="H2066">
        <v>4</v>
      </c>
      <c r="I2066" t="s">
        <v>188</v>
      </c>
      <c r="J2066" t="s">
        <v>930</v>
      </c>
      <c r="K2066" t="s">
        <v>208</v>
      </c>
      <c r="L2066" t="s">
        <v>283</v>
      </c>
      <c r="M2066" t="s">
        <v>47</v>
      </c>
      <c r="N2066" t="s">
        <v>284</v>
      </c>
      <c r="O2066" t="s">
        <v>285</v>
      </c>
      <c r="P2066">
        <v>0</v>
      </c>
      <c r="Q2066"/>
      <c r="R2066"/>
      <c r="S2066" t="s">
        <v>931</v>
      </c>
    </row>
    <row r="2067" spans="1:19" hidden="1" x14ac:dyDescent="0.2">
      <c r="A2067" s="162" t="str">
        <f>"FY"&amp;(YEAR(Table4_1[[#This Row],[Date]])-1)&amp;"/"&amp;(YEAR(Table4_1[[#This Row],[Date]])-2000)</f>
        <v>FY2022/23</v>
      </c>
      <c r="B2067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2067" s="162" t="str">
        <f>Table4_1[[#This Row],[Licensee]]&amp;" "&amp;Table4_1[[#This Row],[Licence]]</f>
        <v>Peel Renewable Energy Pty Ltd EDL7</v>
      </c>
      <c r="D2067" s="162" t="str">
        <f t="shared" si="32"/>
        <v>FY2022/23_NQR3b_Peel Renewable Energy Pty Ltd EDL7</v>
      </c>
      <c r="E2067" s="164">
        <f>IF(ISNUMBER(Table4_1[[#This Row],[Value]]),Table4_1[[#This Row],[Value]],IF(ISNUMBER(Table4_1[[#This Row],[$ Value]]),Table4_1[[#This Row],[$ Value]],Table4_1[[#This Row],[% Value]]))</f>
        <v>0</v>
      </c>
      <c r="G2067" s="238">
        <v>45107</v>
      </c>
      <c r="H2067">
        <v>4</v>
      </c>
      <c r="I2067" t="s">
        <v>188</v>
      </c>
      <c r="J2067" t="s">
        <v>930</v>
      </c>
      <c r="K2067" t="s">
        <v>208</v>
      </c>
      <c r="L2067" t="s">
        <v>283</v>
      </c>
      <c r="M2067" t="s">
        <v>47</v>
      </c>
      <c r="N2067" t="s">
        <v>284</v>
      </c>
      <c r="O2067" t="s">
        <v>285</v>
      </c>
      <c r="P2067">
        <v>0</v>
      </c>
      <c r="Q2067"/>
      <c r="R2067"/>
      <c r="S2067" t="s">
        <v>931</v>
      </c>
    </row>
    <row r="2068" spans="1:19" hidden="1" x14ac:dyDescent="0.2">
      <c r="A2068" s="162" t="str">
        <f>"FY"&amp;(YEAR(Table4_1[[#This Row],[Date]])-1)&amp;"/"&amp;(YEAR(Table4_1[[#This Row],[Date]])-2000)</f>
        <v>FY2017/18</v>
      </c>
      <c r="B2068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68" s="162" t="str">
        <f>Table4_1[[#This Row],[Licensee]]&amp;" "&amp;Table4_1[[#This Row],[Licence]]</f>
        <v>Peel Renewable Energy Pty Ltd EDL7</v>
      </c>
      <c r="D2068" s="162" t="str">
        <f t="shared" si="32"/>
        <v>FY2017/18_NQR3c_Peel Renewable Energy Pty Ltd EDL7</v>
      </c>
      <c r="E2068" s="164">
        <f>IF(ISNUMBER(Table4_1[[#This Row],[Value]]),Table4_1[[#This Row],[Value]],IF(ISNUMBER(Table4_1[[#This Row],[$ Value]]),Table4_1[[#This Row],[$ Value]],Table4_1[[#This Row],[% Value]]))</f>
        <v>0</v>
      </c>
      <c r="G2068" s="238">
        <v>43281</v>
      </c>
      <c r="H2068">
        <v>4</v>
      </c>
      <c r="I2068" t="s">
        <v>188</v>
      </c>
      <c r="J2068" t="s">
        <v>930</v>
      </c>
      <c r="K2068" t="s">
        <v>208</v>
      </c>
      <c r="L2068" t="s">
        <v>283</v>
      </c>
      <c r="M2068" t="s">
        <v>48</v>
      </c>
      <c r="N2068" t="s">
        <v>284</v>
      </c>
      <c r="O2068" t="s">
        <v>285</v>
      </c>
      <c r="P2068"/>
      <c r="Q2068"/>
      <c r="R2068"/>
      <c r="S2068" t="s">
        <v>931</v>
      </c>
    </row>
    <row r="2069" spans="1:19" hidden="1" x14ac:dyDescent="0.2">
      <c r="A2069" s="162" t="str">
        <f>"FY"&amp;(YEAR(Table4_1[[#This Row],[Date]])-1)&amp;"/"&amp;(YEAR(Table4_1[[#This Row],[Date]])-2000)</f>
        <v>FY2018/19</v>
      </c>
      <c r="B2069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69" s="162" t="str">
        <f>Table4_1[[#This Row],[Licensee]]&amp;" "&amp;Table4_1[[#This Row],[Licence]]</f>
        <v>Peel Renewable Energy Pty Ltd EDL7</v>
      </c>
      <c r="D2069" s="162" t="str">
        <f t="shared" si="32"/>
        <v>FY2018/19_NQR3c_Peel Renewable Energy Pty Ltd EDL7</v>
      </c>
      <c r="E2069" s="164">
        <f>IF(ISNUMBER(Table4_1[[#This Row],[Value]]),Table4_1[[#This Row],[Value]],IF(ISNUMBER(Table4_1[[#This Row],[$ Value]]),Table4_1[[#This Row],[$ Value]],Table4_1[[#This Row],[% Value]]))</f>
        <v>0</v>
      </c>
      <c r="G2069" s="238">
        <v>43646</v>
      </c>
      <c r="H2069">
        <v>4</v>
      </c>
      <c r="I2069" t="s">
        <v>188</v>
      </c>
      <c r="J2069" t="s">
        <v>930</v>
      </c>
      <c r="K2069" t="s">
        <v>208</v>
      </c>
      <c r="L2069" t="s">
        <v>283</v>
      </c>
      <c r="M2069" t="s">
        <v>48</v>
      </c>
      <c r="N2069" t="s">
        <v>284</v>
      </c>
      <c r="O2069" t="s">
        <v>285</v>
      </c>
      <c r="P2069"/>
      <c r="Q2069"/>
      <c r="R2069"/>
      <c r="S2069" t="s">
        <v>931</v>
      </c>
    </row>
    <row r="2070" spans="1:19" hidden="1" x14ac:dyDescent="0.2">
      <c r="A2070" s="162" t="str">
        <f>"FY"&amp;(YEAR(Table4_1[[#This Row],[Date]])-1)&amp;"/"&amp;(YEAR(Table4_1[[#This Row],[Date]])-2000)</f>
        <v>FY2019/20</v>
      </c>
      <c r="B2070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70" s="162" t="str">
        <f>Table4_1[[#This Row],[Licensee]]&amp;" "&amp;Table4_1[[#This Row],[Licence]]</f>
        <v>Peel Renewable Energy Pty Ltd EDL7</v>
      </c>
      <c r="D2070" s="162" t="str">
        <f t="shared" si="32"/>
        <v>FY2019/20_NQR3c_Peel Renewable Energy Pty Ltd EDL7</v>
      </c>
      <c r="E2070" s="164">
        <f>IF(ISNUMBER(Table4_1[[#This Row],[Value]]),Table4_1[[#This Row],[Value]],IF(ISNUMBER(Table4_1[[#This Row],[$ Value]]),Table4_1[[#This Row],[$ Value]],Table4_1[[#This Row],[% Value]]))</f>
        <v>0</v>
      </c>
      <c r="G2070" s="238">
        <v>44012</v>
      </c>
      <c r="H2070">
        <v>4</v>
      </c>
      <c r="I2070" t="s">
        <v>188</v>
      </c>
      <c r="J2070" t="s">
        <v>930</v>
      </c>
      <c r="K2070" t="s">
        <v>208</v>
      </c>
      <c r="L2070" t="s">
        <v>283</v>
      </c>
      <c r="M2070" t="s">
        <v>48</v>
      </c>
      <c r="N2070" t="s">
        <v>284</v>
      </c>
      <c r="O2070" t="s">
        <v>285</v>
      </c>
      <c r="P2070"/>
      <c r="Q2070"/>
      <c r="R2070"/>
      <c r="S2070" t="s">
        <v>931</v>
      </c>
    </row>
    <row r="2071" spans="1:19" hidden="1" x14ac:dyDescent="0.2">
      <c r="A2071" s="162" t="str">
        <f>"FY"&amp;(YEAR(Table4_1[[#This Row],[Date]])-1)&amp;"/"&amp;(YEAR(Table4_1[[#This Row],[Date]])-2000)</f>
        <v>FY2020/21</v>
      </c>
      <c r="B2071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71" s="162" t="str">
        <f>Table4_1[[#This Row],[Licensee]]&amp;" "&amp;Table4_1[[#This Row],[Licence]]</f>
        <v>Peel Renewable Energy Pty Ltd EDL7</v>
      </c>
      <c r="D2071" s="162" t="str">
        <f t="shared" si="32"/>
        <v>FY2020/21_NQR3c_Peel Renewable Energy Pty Ltd EDL7</v>
      </c>
      <c r="E2071" s="164">
        <f>IF(ISNUMBER(Table4_1[[#This Row],[Value]]),Table4_1[[#This Row],[Value]],IF(ISNUMBER(Table4_1[[#This Row],[$ Value]]),Table4_1[[#This Row],[$ Value]],Table4_1[[#This Row],[% Value]]))</f>
        <v>0</v>
      </c>
      <c r="G2071" s="238">
        <v>44377</v>
      </c>
      <c r="H2071">
        <v>4</v>
      </c>
      <c r="I2071" t="s">
        <v>188</v>
      </c>
      <c r="J2071" t="s">
        <v>930</v>
      </c>
      <c r="K2071" t="s">
        <v>208</v>
      </c>
      <c r="L2071" t="s">
        <v>283</v>
      </c>
      <c r="M2071" t="s">
        <v>48</v>
      </c>
      <c r="N2071" t="s">
        <v>284</v>
      </c>
      <c r="O2071" t="s">
        <v>285</v>
      </c>
      <c r="P2071">
        <v>0</v>
      </c>
      <c r="Q2071"/>
      <c r="R2071"/>
      <c r="S2071" t="s">
        <v>931</v>
      </c>
    </row>
    <row r="2072" spans="1:19" hidden="1" x14ac:dyDescent="0.2">
      <c r="A2072" s="162" t="str">
        <f>"FY"&amp;(YEAR(Table4_1[[#This Row],[Date]])-1)&amp;"/"&amp;(YEAR(Table4_1[[#This Row],[Date]])-2000)</f>
        <v>FY2021/22</v>
      </c>
      <c r="B2072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72" s="162" t="str">
        <f>Table4_1[[#This Row],[Licensee]]&amp;" "&amp;Table4_1[[#This Row],[Licence]]</f>
        <v>Peel Renewable Energy Pty Ltd EDL7</v>
      </c>
      <c r="D2072" s="162" t="str">
        <f t="shared" si="32"/>
        <v>FY2021/22_NQR3c_Peel Renewable Energy Pty Ltd EDL7</v>
      </c>
      <c r="E2072" s="164">
        <f>IF(ISNUMBER(Table4_1[[#This Row],[Value]]),Table4_1[[#This Row],[Value]],IF(ISNUMBER(Table4_1[[#This Row],[$ Value]]),Table4_1[[#This Row],[$ Value]],Table4_1[[#This Row],[% Value]]))</f>
        <v>0</v>
      </c>
      <c r="G2072" s="238">
        <v>44742</v>
      </c>
      <c r="H2072">
        <v>4</v>
      </c>
      <c r="I2072" t="s">
        <v>188</v>
      </c>
      <c r="J2072" t="s">
        <v>930</v>
      </c>
      <c r="K2072" t="s">
        <v>208</v>
      </c>
      <c r="L2072" t="s">
        <v>283</v>
      </c>
      <c r="M2072" t="s">
        <v>48</v>
      </c>
      <c r="N2072" t="s">
        <v>284</v>
      </c>
      <c r="O2072" t="s">
        <v>285</v>
      </c>
      <c r="P2072">
        <v>0</v>
      </c>
      <c r="Q2072"/>
      <c r="R2072"/>
      <c r="S2072" t="s">
        <v>931</v>
      </c>
    </row>
    <row r="2073" spans="1:19" hidden="1" x14ac:dyDescent="0.2">
      <c r="A2073" s="162" t="str">
        <f>"FY"&amp;(YEAR(Table4_1[[#This Row],[Date]])-1)&amp;"/"&amp;(YEAR(Table4_1[[#This Row],[Date]])-2000)</f>
        <v>FY2022/23</v>
      </c>
      <c r="B2073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2073" s="162" t="str">
        <f>Table4_1[[#This Row],[Licensee]]&amp;" "&amp;Table4_1[[#This Row],[Licence]]</f>
        <v>Peel Renewable Energy Pty Ltd EDL7</v>
      </c>
      <c r="D2073" s="162" t="str">
        <f t="shared" si="32"/>
        <v>FY2022/23_NQR3c_Peel Renewable Energy Pty Ltd EDL7</v>
      </c>
      <c r="E2073" s="164">
        <f>IF(ISNUMBER(Table4_1[[#This Row],[Value]]),Table4_1[[#This Row],[Value]],IF(ISNUMBER(Table4_1[[#This Row],[$ Value]]),Table4_1[[#This Row],[$ Value]],Table4_1[[#This Row],[% Value]]))</f>
        <v>81.5</v>
      </c>
      <c r="G2073" s="238">
        <v>45107</v>
      </c>
      <c r="H2073">
        <v>4</v>
      </c>
      <c r="I2073" t="s">
        <v>188</v>
      </c>
      <c r="J2073" t="s">
        <v>930</v>
      </c>
      <c r="K2073" t="s">
        <v>208</v>
      </c>
      <c r="L2073" t="s">
        <v>283</v>
      </c>
      <c r="M2073" t="s">
        <v>48</v>
      </c>
      <c r="N2073" t="s">
        <v>284</v>
      </c>
      <c r="O2073" t="s">
        <v>285</v>
      </c>
      <c r="P2073">
        <v>81.5</v>
      </c>
      <c r="Q2073"/>
      <c r="R2073"/>
      <c r="S2073" t="s">
        <v>931</v>
      </c>
    </row>
    <row r="2074" spans="1:19" hidden="1" x14ac:dyDescent="0.2">
      <c r="A2074" s="162" t="str">
        <f>"FY"&amp;(YEAR(Table4_1[[#This Row],[Date]])-1)&amp;"/"&amp;(YEAR(Table4_1[[#This Row],[Date]])-2000)</f>
        <v>FY2017/18</v>
      </c>
      <c r="B2074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4" s="162" t="str">
        <f>Table4_1[[#This Row],[Licensee]]&amp;" "&amp;Table4_1[[#This Row],[Licence]]</f>
        <v>Peel Renewable Energy Pty Ltd EDL7</v>
      </c>
      <c r="D2074" s="162" t="str">
        <f t="shared" si="32"/>
        <v>FY2017/18_NQR3d_Peel Renewable Energy Pty Ltd EDL7</v>
      </c>
      <c r="E2074" s="164">
        <f>IF(ISNUMBER(Table4_1[[#This Row],[Value]]),Table4_1[[#This Row],[Value]],IF(ISNUMBER(Table4_1[[#This Row],[$ Value]]),Table4_1[[#This Row],[$ Value]],Table4_1[[#This Row],[% Value]]))</f>
        <v>0</v>
      </c>
      <c r="G2074" s="238">
        <v>43281</v>
      </c>
      <c r="H2074">
        <v>4</v>
      </c>
      <c r="I2074" t="s">
        <v>188</v>
      </c>
      <c r="J2074" t="s">
        <v>930</v>
      </c>
      <c r="K2074" t="s">
        <v>208</v>
      </c>
      <c r="L2074" t="s">
        <v>283</v>
      </c>
      <c r="M2074" t="s">
        <v>510</v>
      </c>
      <c r="N2074" t="s">
        <v>284</v>
      </c>
      <c r="O2074" t="s">
        <v>285</v>
      </c>
      <c r="P2074"/>
      <c r="Q2074"/>
      <c r="R2074"/>
      <c r="S2074" t="s">
        <v>931</v>
      </c>
    </row>
    <row r="2075" spans="1:19" hidden="1" x14ac:dyDescent="0.2">
      <c r="A2075" s="162" t="str">
        <f>"FY"&amp;(YEAR(Table4_1[[#This Row],[Date]])-1)&amp;"/"&amp;(YEAR(Table4_1[[#This Row],[Date]])-2000)</f>
        <v>FY2018/19</v>
      </c>
      <c r="B2075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5" s="162" t="str">
        <f>Table4_1[[#This Row],[Licensee]]&amp;" "&amp;Table4_1[[#This Row],[Licence]]</f>
        <v>Peel Renewable Energy Pty Ltd EDL7</v>
      </c>
      <c r="D2075" s="162" t="str">
        <f t="shared" si="32"/>
        <v>FY2018/19_NQR3d_Peel Renewable Energy Pty Ltd EDL7</v>
      </c>
      <c r="E2075" s="164">
        <f>IF(ISNUMBER(Table4_1[[#This Row],[Value]]),Table4_1[[#This Row],[Value]],IF(ISNUMBER(Table4_1[[#This Row],[$ Value]]),Table4_1[[#This Row],[$ Value]],Table4_1[[#This Row],[% Value]]))</f>
        <v>0</v>
      </c>
      <c r="G2075" s="238">
        <v>43646</v>
      </c>
      <c r="H2075">
        <v>4</v>
      </c>
      <c r="I2075" t="s">
        <v>188</v>
      </c>
      <c r="J2075" t="s">
        <v>930</v>
      </c>
      <c r="K2075" t="s">
        <v>208</v>
      </c>
      <c r="L2075" t="s">
        <v>283</v>
      </c>
      <c r="M2075" t="s">
        <v>510</v>
      </c>
      <c r="N2075" t="s">
        <v>284</v>
      </c>
      <c r="O2075" t="s">
        <v>285</v>
      </c>
      <c r="P2075"/>
      <c r="Q2075"/>
      <c r="R2075"/>
      <c r="S2075" t="s">
        <v>931</v>
      </c>
    </row>
    <row r="2076" spans="1:19" hidden="1" x14ac:dyDescent="0.2">
      <c r="A2076" s="162" t="str">
        <f>"FY"&amp;(YEAR(Table4_1[[#This Row],[Date]])-1)&amp;"/"&amp;(YEAR(Table4_1[[#This Row],[Date]])-2000)</f>
        <v>FY2019/20</v>
      </c>
      <c r="B2076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6" s="162" t="str">
        <f>Table4_1[[#This Row],[Licensee]]&amp;" "&amp;Table4_1[[#This Row],[Licence]]</f>
        <v>Peel Renewable Energy Pty Ltd EDL7</v>
      </c>
      <c r="D2076" s="162" t="str">
        <f t="shared" si="32"/>
        <v>FY2019/20_NQR3d_Peel Renewable Energy Pty Ltd EDL7</v>
      </c>
      <c r="E2076" s="164">
        <f>IF(ISNUMBER(Table4_1[[#This Row],[Value]]),Table4_1[[#This Row],[Value]],IF(ISNUMBER(Table4_1[[#This Row],[$ Value]]),Table4_1[[#This Row],[$ Value]],Table4_1[[#This Row],[% Value]]))</f>
        <v>0</v>
      </c>
      <c r="G2076" s="238">
        <v>44012</v>
      </c>
      <c r="H2076">
        <v>4</v>
      </c>
      <c r="I2076" t="s">
        <v>188</v>
      </c>
      <c r="J2076" t="s">
        <v>930</v>
      </c>
      <c r="K2076" t="s">
        <v>208</v>
      </c>
      <c r="L2076" t="s">
        <v>283</v>
      </c>
      <c r="M2076" t="s">
        <v>510</v>
      </c>
      <c r="N2076" t="s">
        <v>284</v>
      </c>
      <c r="O2076" t="s">
        <v>285</v>
      </c>
      <c r="P2076"/>
      <c r="Q2076"/>
      <c r="R2076"/>
      <c r="S2076" t="s">
        <v>931</v>
      </c>
    </row>
    <row r="2077" spans="1:19" hidden="1" x14ac:dyDescent="0.2">
      <c r="A2077" s="162" t="str">
        <f>"FY"&amp;(YEAR(Table4_1[[#This Row],[Date]])-1)&amp;"/"&amp;(YEAR(Table4_1[[#This Row],[Date]])-2000)</f>
        <v>FY2020/21</v>
      </c>
      <c r="B2077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7" s="162" t="str">
        <f>Table4_1[[#This Row],[Licensee]]&amp;" "&amp;Table4_1[[#This Row],[Licence]]</f>
        <v>Peel Renewable Energy Pty Ltd EDL7</v>
      </c>
      <c r="D2077" s="162" t="str">
        <f t="shared" si="32"/>
        <v>FY2020/21_NQR3d_Peel Renewable Energy Pty Ltd EDL7</v>
      </c>
      <c r="E2077" s="164">
        <f>IF(ISNUMBER(Table4_1[[#This Row],[Value]]),Table4_1[[#This Row],[Value]],IF(ISNUMBER(Table4_1[[#This Row],[$ Value]]),Table4_1[[#This Row],[$ Value]],Table4_1[[#This Row],[% Value]]))</f>
        <v>0</v>
      </c>
      <c r="G2077" s="238">
        <v>44377</v>
      </c>
      <c r="H2077">
        <v>4</v>
      </c>
      <c r="I2077" t="s">
        <v>188</v>
      </c>
      <c r="J2077" t="s">
        <v>930</v>
      </c>
      <c r="K2077" t="s">
        <v>208</v>
      </c>
      <c r="L2077" t="s">
        <v>283</v>
      </c>
      <c r="M2077" t="s">
        <v>510</v>
      </c>
      <c r="N2077" t="s">
        <v>284</v>
      </c>
      <c r="O2077" t="s">
        <v>285</v>
      </c>
      <c r="P2077"/>
      <c r="Q2077"/>
      <c r="R2077"/>
      <c r="S2077" t="s">
        <v>931</v>
      </c>
    </row>
    <row r="2078" spans="1:19" hidden="1" x14ac:dyDescent="0.2">
      <c r="A2078" s="162" t="str">
        <f>"FY"&amp;(YEAR(Table4_1[[#This Row],[Date]])-1)&amp;"/"&amp;(YEAR(Table4_1[[#This Row],[Date]])-2000)</f>
        <v>FY2021/22</v>
      </c>
      <c r="B2078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8" s="162" t="str">
        <f>Table4_1[[#This Row],[Licensee]]&amp;" "&amp;Table4_1[[#This Row],[Licence]]</f>
        <v>Peel Renewable Energy Pty Ltd EDL7</v>
      </c>
      <c r="D2078" s="162" t="str">
        <f t="shared" si="32"/>
        <v>FY2021/22_NQR3d_Peel Renewable Energy Pty Ltd EDL7</v>
      </c>
      <c r="E2078" s="164">
        <f>IF(ISNUMBER(Table4_1[[#This Row],[Value]]),Table4_1[[#This Row],[Value]],IF(ISNUMBER(Table4_1[[#This Row],[$ Value]]),Table4_1[[#This Row],[$ Value]],Table4_1[[#This Row],[% Value]]))</f>
        <v>0</v>
      </c>
      <c r="G2078" s="238">
        <v>44742</v>
      </c>
      <c r="H2078">
        <v>4</v>
      </c>
      <c r="I2078" t="s">
        <v>188</v>
      </c>
      <c r="J2078" t="s">
        <v>930</v>
      </c>
      <c r="K2078" t="s">
        <v>208</v>
      </c>
      <c r="L2078" t="s">
        <v>283</v>
      </c>
      <c r="M2078" t="s">
        <v>510</v>
      </c>
      <c r="N2078" t="s">
        <v>284</v>
      </c>
      <c r="O2078" t="s">
        <v>285</v>
      </c>
      <c r="P2078">
        <v>0</v>
      </c>
      <c r="Q2078"/>
      <c r="R2078"/>
      <c r="S2078" t="s">
        <v>931</v>
      </c>
    </row>
    <row r="2079" spans="1:19" hidden="1" x14ac:dyDescent="0.2">
      <c r="A2079" s="162" t="str">
        <f>"FY"&amp;(YEAR(Table4_1[[#This Row],[Date]])-1)&amp;"/"&amp;(YEAR(Table4_1[[#This Row],[Date]])-2000)</f>
        <v>FY2022/23</v>
      </c>
      <c r="B2079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2079" s="162" t="str">
        <f>Table4_1[[#This Row],[Licensee]]&amp;" "&amp;Table4_1[[#This Row],[Licence]]</f>
        <v>Peel Renewable Energy Pty Ltd EDL7</v>
      </c>
      <c r="D2079" s="162" t="str">
        <f t="shared" si="32"/>
        <v>FY2022/23_NQR3d_Peel Renewable Energy Pty Ltd EDL7</v>
      </c>
      <c r="E2079" s="164">
        <f>IF(ISNUMBER(Table4_1[[#This Row],[Value]]),Table4_1[[#This Row],[Value]],IF(ISNUMBER(Table4_1[[#This Row],[$ Value]]),Table4_1[[#This Row],[$ Value]],Table4_1[[#This Row],[% Value]]))</f>
        <v>0</v>
      </c>
      <c r="G2079" s="238">
        <v>45107</v>
      </c>
      <c r="H2079">
        <v>4</v>
      </c>
      <c r="I2079" t="s">
        <v>188</v>
      </c>
      <c r="J2079" t="s">
        <v>930</v>
      </c>
      <c r="K2079" t="s">
        <v>208</v>
      </c>
      <c r="L2079" t="s">
        <v>283</v>
      </c>
      <c r="M2079" t="s">
        <v>510</v>
      </c>
      <c r="N2079" t="s">
        <v>284</v>
      </c>
      <c r="O2079" t="s">
        <v>285</v>
      </c>
      <c r="P2079">
        <v>0</v>
      </c>
      <c r="Q2079"/>
      <c r="R2079"/>
      <c r="S2079" t="s">
        <v>931</v>
      </c>
    </row>
    <row r="2080" spans="1:19" hidden="1" x14ac:dyDescent="0.2">
      <c r="A2080" s="162" t="str">
        <f>"FY"&amp;(YEAR(Table4_1[[#This Row],[Date]])-1)&amp;"/"&amp;(YEAR(Table4_1[[#This Row],[Date]])-2000)</f>
        <v>FY2017/18</v>
      </c>
      <c r="B2080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0" s="162" t="str">
        <f>Table4_1[[#This Row],[Licensee]]&amp;" "&amp;Table4_1[[#This Row],[Licence]]</f>
        <v>Peel Renewable Energy Pty Ltd EDL7</v>
      </c>
      <c r="D2080" s="162" t="str">
        <f t="shared" si="32"/>
        <v>FY2017/18_NQR4b_Peel Renewable Energy Pty Ltd EDL7</v>
      </c>
      <c r="E2080" s="164">
        <f>IF(ISNUMBER(Table4_1[[#This Row],[Value]]),Table4_1[[#This Row],[Value]],IF(ISNUMBER(Table4_1[[#This Row],[$ Value]]),Table4_1[[#This Row],[$ Value]],Table4_1[[#This Row],[% Value]]))</f>
        <v>0</v>
      </c>
      <c r="G2080" s="238">
        <v>43281</v>
      </c>
      <c r="H2080">
        <v>4</v>
      </c>
      <c r="I2080" t="s">
        <v>188</v>
      </c>
      <c r="J2080" t="s">
        <v>930</v>
      </c>
      <c r="K2080" t="s">
        <v>208</v>
      </c>
      <c r="L2080" t="s">
        <v>286</v>
      </c>
      <c r="M2080" t="s">
        <v>47</v>
      </c>
      <c r="N2080" t="s">
        <v>287</v>
      </c>
      <c r="O2080" t="s">
        <v>191</v>
      </c>
      <c r="P2080"/>
      <c r="Q2080"/>
      <c r="R2080"/>
      <c r="S2080" t="s">
        <v>931</v>
      </c>
    </row>
    <row r="2081" spans="1:19" hidden="1" x14ac:dyDescent="0.2">
      <c r="A2081" s="162" t="str">
        <f>"FY"&amp;(YEAR(Table4_1[[#This Row],[Date]])-1)&amp;"/"&amp;(YEAR(Table4_1[[#This Row],[Date]])-2000)</f>
        <v>FY2018/19</v>
      </c>
      <c r="B2081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1" s="162" t="str">
        <f>Table4_1[[#This Row],[Licensee]]&amp;" "&amp;Table4_1[[#This Row],[Licence]]</f>
        <v>Peel Renewable Energy Pty Ltd EDL7</v>
      </c>
      <c r="D2081" s="162" t="str">
        <f t="shared" si="32"/>
        <v>FY2018/19_NQR4b_Peel Renewable Energy Pty Ltd EDL7</v>
      </c>
      <c r="E2081" s="164">
        <f>IF(ISNUMBER(Table4_1[[#This Row],[Value]]),Table4_1[[#This Row],[Value]],IF(ISNUMBER(Table4_1[[#This Row],[$ Value]]),Table4_1[[#This Row],[$ Value]],Table4_1[[#This Row],[% Value]]))</f>
        <v>0</v>
      </c>
      <c r="G2081" s="238">
        <v>43646</v>
      </c>
      <c r="H2081">
        <v>4</v>
      </c>
      <c r="I2081" t="s">
        <v>188</v>
      </c>
      <c r="J2081" t="s">
        <v>930</v>
      </c>
      <c r="K2081" t="s">
        <v>208</v>
      </c>
      <c r="L2081" t="s">
        <v>286</v>
      </c>
      <c r="M2081" t="s">
        <v>47</v>
      </c>
      <c r="N2081" t="s">
        <v>287</v>
      </c>
      <c r="O2081" t="s">
        <v>191</v>
      </c>
      <c r="P2081"/>
      <c r="Q2081"/>
      <c r="R2081"/>
      <c r="S2081" t="s">
        <v>931</v>
      </c>
    </row>
    <row r="2082" spans="1:19" hidden="1" x14ac:dyDescent="0.2">
      <c r="A2082" s="162" t="str">
        <f>"FY"&amp;(YEAR(Table4_1[[#This Row],[Date]])-1)&amp;"/"&amp;(YEAR(Table4_1[[#This Row],[Date]])-2000)</f>
        <v>FY2019/20</v>
      </c>
      <c r="B2082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2" s="162" t="str">
        <f>Table4_1[[#This Row],[Licensee]]&amp;" "&amp;Table4_1[[#This Row],[Licence]]</f>
        <v>Peel Renewable Energy Pty Ltd EDL7</v>
      </c>
      <c r="D2082" s="162" t="str">
        <f t="shared" si="32"/>
        <v>FY2019/20_NQR4b_Peel Renewable Energy Pty Ltd EDL7</v>
      </c>
      <c r="E2082" s="164">
        <f>IF(ISNUMBER(Table4_1[[#This Row],[Value]]),Table4_1[[#This Row],[Value]],IF(ISNUMBER(Table4_1[[#This Row],[$ Value]]),Table4_1[[#This Row],[$ Value]],Table4_1[[#This Row],[% Value]]))</f>
        <v>0</v>
      </c>
      <c r="G2082" s="238">
        <v>44012</v>
      </c>
      <c r="H2082">
        <v>4</v>
      </c>
      <c r="I2082" t="s">
        <v>188</v>
      </c>
      <c r="J2082" t="s">
        <v>930</v>
      </c>
      <c r="K2082" t="s">
        <v>208</v>
      </c>
      <c r="L2082" t="s">
        <v>286</v>
      </c>
      <c r="M2082" t="s">
        <v>47</v>
      </c>
      <c r="N2082" t="s">
        <v>287</v>
      </c>
      <c r="O2082" t="s">
        <v>191</v>
      </c>
      <c r="P2082"/>
      <c r="Q2082"/>
      <c r="R2082"/>
      <c r="S2082" t="s">
        <v>931</v>
      </c>
    </row>
    <row r="2083" spans="1:19" hidden="1" x14ac:dyDescent="0.2">
      <c r="A2083" s="162" t="str">
        <f>"FY"&amp;(YEAR(Table4_1[[#This Row],[Date]])-1)&amp;"/"&amp;(YEAR(Table4_1[[#This Row],[Date]])-2000)</f>
        <v>FY2020/21</v>
      </c>
      <c r="B2083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3" s="162" t="str">
        <f>Table4_1[[#This Row],[Licensee]]&amp;" "&amp;Table4_1[[#This Row],[Licence]]</f>
        <v>Peel Renewable Energy Pty Ltd EDL7</v>
      </c>
      <c r="D2083" s="162" t="str">
        <f t="shared" si="32"/>
        <v>FY2020/21_NQR4b_Peel Renewable Energy Pty Ltd EDL7</v>
      </c>
      <c r="E2083" s="164">
        <f>IF(ISNUMBER(Table4_1[[#This Row],[Value]]),Table4_1[[#This Row],[Value]],IF(ISNUMBER(Table4_1[[#This Row],[$ Value]]),Table4_1[[#This Row],[$ Value]],Table4_1[[#This Row],[% Value]]))</f>
        <v>0</v>
      </c>
      <c r="G2083" s="238">
        <v>44377</v>
      </c>
      <c r="H2083">
        <v>4</v>
      </c>
      <c r="I2083" t="s">
        <v>188</v>
      </c>
      <c r="J2083" t="s">
        <v>930</v>
      </c>
      <c r="K2083" t="s">
        <v>208</v>
      </c>
      <c r="L2083" t="s">
        <v>286</v>
      </c>
      <c r="M2083" t="s">
        <v>47</v>
      </c>
      <c r="N2083" t="s">
        <v>287</v>
      </c>
      <c r="O2083" t="s">
        <v>191</v>
      </c>
      <c r="P2083"/>
      <c r="Q2083"/>
      <c r="R2083"/>
      <c r="S2083" t="s">
        <v>931</v>
      </c>
    </row>
    <row r="2084" spans="1:19" hidden="1" x14ac:dyDescent="0.2">
      <c r="A2084" s="162" t="str">
        <f>"FY"&amp;(YEAR(Table4_1[[#This Row],[Date]])-1)&amp;"/"&amp;(YEAR(Table4_1[[#This Row],[Date]])-2000)</f>
        <v>FY2021/22</v>
      </c>
      <c r="B2084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4" s="162" t="str">
        <f>Table4_1[[#This Row],[Licensee]]&amp;" "&amp;Table4_1[[#This Row],[Licence]]</f>
        <v>Peel Renewable Energy Pty Ltd EDL7</v>
      </c>
      <c r="D2084" s="162" t="str">
        <f t="shared" si="32"/>
        <v>FY2021/22_NQR4b_Peel Renewable Energy Pty Ltd EDL7</v>
      </c>
      <c r="E2084" s="164">
        <f>IF(ISNUMBER(Table4_1[[#This Row],[Value]]),Table4_1[[#This Row],[Value]],IF(ISNUMBER(Table4_1[[#This Row],[$ Value]]),Table4_1[[#This Row],[$ Value]],Table4_1[[#This Row],[% Value]]))</f>
        <v>0</v>
      </c>
      <c r="G2084" s="238">
        <v>44742</v>
      </c>
      <c r="H2084">
        <v>4</v>
      </c>
      <c r="I2084" t="s">
        <v>188</v>
      </c>
      <c r="J2084" t="s">
        <v>930</v>
      </c>
      <c r="K2084" t="s">
        <v>208</v>
      </c>
      <c r="L2084" t="s">
        <v>286</v>
      </c>
      <c r="M2084" t="s">
        <v>47</v>
      </c>
      <c r="N2084" t="s">
        <v>287</v>
      </c>
      <c r="O2084" t="s">
        <v>191</v>
      </c>
      <c r="P2084">
        <v>0</v>
      </c>
      <c r="Q2084"/>
      <c r="R2084"/>
      <c r="S2084" t="s">
        <v>931</v>
      </c>
    </row>
    <row r="2085" spans="1:19" hidden="1" x14ac:dyDescent="0.2">
      <c r="A2085" s="162" t="str">
        <f>"FY"&amp;(YEAR(Table4_1[[#This Row],[Date]])-1)&amp;"/"&amp;(YEAR(Table4_1[[#This Row],[Date]])-2000)</f>
        <v>FY2022/23</v>
      </c>
      <c r="B2085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2085" s="162" t="str">
        <f>Table4_1[[#This Row],[Licensee]]&amp;" "&amp;Table4_1[[#This Row],[Licence]]</f>
        <v>Peel Renewable Energy Pty Ltd EDL7</v>
      </c>
      <c r="D2085" s="162" t="str">
        <f t="shared" si="32"/>
        <v>FY2022/23_NQR4b_Peel Renewable Energy Pty Ltd EDL7</v>
      </c>
      <c r="E2085" s="164">
        <f>IF(ISNUMBER(Table4_1[[#This Row],[Value]]),Table4_1[[#This Row],[Value]],IF(ISNUMBER(Table4_1[[#This Row],[$ Value]]),Table4_1[[#This Row],[$ Value]],Table4_1[[#This Row],[% Value]]))</f>
        <v>0</v>
      </c>
      <c r="G2085" s="238">
        <v>45107</v>
      </c>
      <c r="H2085">
        <v>4</v>
      </c>
      <c r="I2085" t="s">
        <v>188</v>
      </c>
      <c r="J2085" t="s">
        <v>930</v>
      </c>
      <c r="K2085" t="s">
        <v>208</v>
      </c>
      <c r="L2085" t="s">
        <v>286</v>
      </c>
      <c r="M2085" t="s">
        <v>47</v>
      </c>
      <c r="N2085" t="s">
        <v>287</v>
      </c>
      <c r="O2085" t="s">
        <v>191</v>
      </c>
      <c r="P2085">
        <v>0</v>
      </c>
      <c r="Q2085"/>
      <c r="R2085"/>
      <c r="S2085" t="s">
        <v>931</v>
      </c>
    </row>
    <row r="2086" spans="1:19" hidden="1" x14ac:dyDescent="0.2">
      <c r="A2086" s="162" t="str">
        <f>"FY"&amp;(YEAR(Table4_1[[#This Row],[Date]])-1)&amp;"/"&amp;(YEAR(Table4_1[[#This Row],[Date]])-2000)</f>
        <v>FY2017/18</v>
      </c>
      <c r="B2086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86" s="162" t="str">
        <f>Table4_1[[#This Row],[Licensee]]&amp;" "&amp;Table4_1[[#This Row],[Licence]]</f>
        <v>Peel Renewable Energy Pty Ltd EDL7</v>
      </c>
      <c r="D2086" s="162" t="str">
        <f t="shared" si="32"/>
        <v>FY2017/18_NQR4c_Peel Renewable Energy Pty Ltd EDL7</v>
      </c>
      <c r="E2086" s="164">
        <f>IF(ISNUMBER(Table4_1[[#This Row],[Value]]),Table4_1[[#This Row],[Value]],IF(ISNUMBER(Table4_1[[#This Row],[$ Value]]),Table4_1[[#This Row],[$ Value]],Table4_1[[#This Row],[% Value]]))</f>
        <v>0</v>
      </c>
      <c r="G2086" s="238">
        <v>43281</v>
      </c>
      <c r="H2086">
        <v>4</v>
      </c>
      <c r="I2086" t="s">
        <v>188</v>
      </c>
      <c r="J2086" t="s">
        <v>930</v>
      </c>
      <c r="K2086" t="s">
        <v>208</v>
      </c>
      <c r="L2086" t="s">
        <v>286</v>
      </c>
      <c r="M2086" t="s">
        <v>48</v>
      </c>
      <c r="N2086" t="s">
        <v>287</v>
      </c>
      <c r="O2086" t="s">
        <v>191</v>
      </c>
      <c r="P2086"/>
      <c r="Q2086"/>
      <c r="R2086"/>
      <c r="S2086" t="s">
        <v>931</v>
      </c>
    </row>
    <row r="2087" spans="1:19" hidden="1" x14ac:dyDescent="0.2">
      <c r="A2087" s="162" t="str">
        <f>"FY"&amp;(YEAR(Table4_1[[#This Row],[Date]])-1)&amp;"/"&amp;(YEAR(Table4_1[[#This Row],[Date]])-2000)</f>
        <v>FY2018/19</v>
      </c>
      <c r="B2087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87" s="162" t="str">
        <f>Table4_1[[#This Row],[Licensee]]&amp;" "&amp;Table4_1[[#This Row],[Licence]]</f>
        <v>Peel Renewable Energy Pty Ltd EDL7</v>
      </c>
      <c r="D2087" s="162" t="str">
        <f t="shared" si="32"/>
        <v>FY2018/19_NQR4c_Peel Renewable Energy Pty Ltd EDL7</v>
      </c>
      <c r="E2087" s="164">
        <f>IF(ISNUMBER(Table4_1[[#This Row],[Value]]),Table4_1[[#This Row],[Value]],IF(ISNUMBER(Table4_1[[#This Row],[$ Value]]),Table4_1[[#This Row],[$ Value]],Table4_1[[#This Row],[% Value]]))</f>
        <v>0</v>
      </c>
      <c r="G2087" s="238">
        <v>43646</v>
      </c>
      <c r="H2087">
        <v>4</v>
      </c>
      <c r="I2087" t="s">
        <v>188</v>
      </c>
      <c r="J2087" t="s">
        <v>930</v>
      </c>
      <c r="K2087" t="s">
        <v>208</v>
      </c>
      <c r="L2087" t="s">
        <v>286</v>
      </c>
      <c r="M2087" t="s">
        <v>48</v>
      </c>
      <c r="N2087" t="s">
        <v>287</v>
      </c>
      <c r="O2087" t="s">
        <v>191</v>
      </c>
      <c r="P2087"/>
      <c r="Q2087"/>
      <c r="R2087"/>
      <c r="S2087" t="s">
        <v>931</v>
      </c>
    </row>
    <row r="2088" spans="1:19" hidden="1" x14ac:dyDescent="0.2">
      <c r="A2088" s="162" t="str">
        <f>"FY"&amp;(YEAR(Table4_1[[#This Row],[Date]])-1)&amp;"/"&amp;(YEAR(Table4_1[[#This Row],[Date]])-2000)</f>
        <v>FY2019/20</v>
      </c>
      <c r="B2088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88" s="162" t="str">
        <f>Table4_1[[#This Row],[Licensee]]&amp;" "&amp;Table4_1[[#This Row],[Licence]]</f>
        <v>Peel Renewable Energy Pty Ltd EDL7</v>
      </c>
      <c r="D2088" s="162" t="str">
        <f t="shared" si="32"/>
        <v>FY2019/20_NQR4c_Peel Renewable Energy Pty Ltd EDL7</v>
      </c>
      <c r="E2088" s="164">
        <f>IF(ISNUMBER(Table4_1[[#This Row],[Value]]),Table4_1[[#This Row],[Value]],IF(ISNUMBER(Table4_1[[#This Row],[$ Value]]),Table4_1[[#This Row],[$ Value]],Table4_1[[#This Row],[% Value]]))</f>
        <v>0</v>
      </c>
      <c r="G2088" s="238">
        <v>44012</v>
      </c>
      <c r="H2088">
        <v>4</v>
      </c>
      <c r="I2088" t="s">
        <v>188</v>
      </c>
      <c r="J2088" t="s">
        <v>930</v>
      </c>
      <c r="K2088" t="s">
        <v>208</v>
      </c>
      <c r="L2088" t="s">
        <v>286</v>
      </c>
      <c r="M2088" t="s">
        <v>48</v>
      </c>
      <c r="N2088" t="s">
        <v>287</v>
      </c>
      <c r="O2088" t="s">
        <v>191</v>
      </c>
      <c r="P2088"/>
      <c r="Q2088"/>
      <c r="R2088"/>
      <c r="S2088" t="s">
        <v>931</v>
      </c>
    </row>
    <row r="2089" spans="1:19" hidden="1" x14ac:dyDescent="0.2">
      <c r="A2089" s="162" t="str">
        <f>"FY"&amp;(YEAR(Table4_1[[#This Row],[Date]])-1)&amp;"/"&amp;(YEAR(Table4_1[[#This Row],[Date]])-2000)</f>
        <v>FY2020/21</v>
      </c>
      <c r="B2089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89" s="162" t="str">
        <f>Table4_1[[#This Row],[Licensee]]&amp;" "&amp;Table4_1[[#This Row],[Licence]]</f>
        <v>Peel Renewable Energy Pty Ltd EDL7</v>
      </c>
      <c r="D2089" s="162" t="str">
        <f t="shared" si="32"/>
        <v>FY2020/21_NQR4c_Peel Renewable Energy Pty Ltd EDL7</v>
      </c>
      <c r="E2089" s="164">
        <f>IF(ISNUMBER(Table4_1[[#This Row],[Value]]),Table4_1[[#This Row],[Value]],IF(ISNUMBER(Table4_1[[#This Row],[$ Value]]),Table4_1[[#This Row],[$ Value]],Table4_1[[#This Row],[% Value]]))</f>
        <v>0</v>
      </c>
      <c r="G2089" s="238">
        <v>44377</v>
      </c>
      <c r="H2089">
        <v>4</v>
      </c>
      <c r="I2089" t="s">
        <v>188</v>
      </c>
      <c r="J2089" t="s">
        <v>930</v>
      </c>
      <c r="K2089" t="s">
        <v>208</v>
      </c>
      <c r="L2089" t="s">
        <v>286</v>
      </c>
      <c r="M2089" t="s">
        <v>48</v>
      </c>
      <c r="N2089" t="s">
        <v>287</v>
      </c>
      <c r="O2089" t="s">
        <v>191</v>
      </c>
      <c r="P2089">
        <v>0</v>
      </c>
      <c r="Q2089"/>
      <c r="R2089"/>
      <c r="S2089" t="s">
        <v>931</v>
      </c>
    </row>
    <row r="2090" spans="1:19" hidden="1" x14ac:dyDescent="0.2">
      <c r="A2090" s="162" t="str">
        <f>"FY"&amp;(YEAR(Table4_1[[#This Row],[Date]])-1)&amp;"/"&amp;(YEAR(Table4_1[[#This Row],[Date]])-2000)</f>
        <v>FY2021/22</v>
      </c>
      <c r="B2090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90" s="162" t="str">
        <f>Table4_1[[#This Row],[Licensee]]&amp;" "&amp;Table4_1[[#This Row],[Licence]]</f>
        <v>Peel Renewable Energy Pty Ltd EDL7</v>
      </c>
      <c r="D2090" s="162" t="str">
        <f t="shared" si="32"/>
        <v>FY2021/22_NQR4c_Peel Renewable Energy Pty Ltd EDL7</v>
      </c>
      <c r="E2090" s="164">
        <f>IF(ISNUMBER(Table4_1[[#This Row],[Value]]),Table4_1[[#This Row],[Value]],IF(ISNUMBER(Table4_1[[#This Row],[$ Value]]),Table4_1[[#This Row],[$ Value]],Table4_1[[#This Row],[% Value]]))</f>
        <v>0</v>
      </c>
      <c r="G2090" s="238">
        <v>44742</v>
      </c>
      <c r="H2090">
        <v>4</v>
      </c>
      <c r="I2090" t="s">
        <v>188</v>
      </c>
      <c r="J2090" t="s">
        <v>930</v>
      </c>
      <c r="K2090" t="s">
        <v>208</v>
      </c>
      <c r="L2090" t="s">
        <v>286</v>
      </c>
      <c r="M2090" t="s">
        <v>48</v>
      </c>
      <c r="N2090" t="s">
        <v>287</v>
      </c>
      <c r="O2090" t="s">
        <v>191</v>
      </c>
      <c r="P2090">
        <v>0</v>
      </c>
      <c r="Q2090"/>
      <c r="R2090"/>
      <c r="S2090" t="s">
        <v>931</v>
      </c>
    </row>
    <row r="2091" spans="1:19" hidden="1" x14ac:dyDescent="0.2">
      <c r="A2091" s="162" t="str">
        <f>"FY"&amp;(YEAR(Table4_1[[#This Row],[Date]])-1)&amp;"/"&amp;(YEAR(Table4_1[[#This Row],[Date]])-2000)</f>
        <v>FY2022/23</v>
      </c>
      <c r="B2091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2091" s="162" t="str">
        <f>Table4_1[[#This Row],[Licensee]]&amp;" "&amp;Table4_1[[#This Row],[Licence]]</f>
        <v>Peel Renewable Energy Pty Ltd EDL7</v>
      </c>
      <c r="D2091" s="162" t="str">
        <f t="shared" si="32"/>
        <v>FY2022/23_NQR4c_Peel Renewable Energy Pty Ltd EDL7</v>
      </c>
      <c r="E2091" s="164">
        <f>IF(ISNUMBER(Table4_1[[#This Row],[Value]]),Table4_1[[#This Row],[Value]],IF(ISNUMBER(Table4_1[[#This Row],[$ Value]]),Table4_1[[#This Row],[$ Value]],Table4_1[[#This Row],[% Value]]))</f>
        <v>2</v>
      </c>
      <c r="G2091" s="238">
        <v>45107</v>
      </c>
      <c r="H2091">
        <v>4</v>
      </c>
      <c r="I2091" t="s">
        <v>188</v>
      </c>
      <c r="J2091" t="s">
        <v>930</v>
      </c>
      <c r="K2091" t="s">
        <v>208</v>
      </c>
      <c r="L2091" t="s">
        <v>286</v>
      </c>
      <c r="M2091" t="s">
        <v>48</v>
      </c>
      <c r="N2091" t="s">
        <v>287</v>
      </c>
      <c r="O2091" t="s">
        <v>191</v>
      </c>
      <c r="P2091">
        <v>2</v>
      </c>
      <c r="Q2091"/>
      <c r="R2091"/>
      <c r="S2091" t="s">
        <v>931</v>
      </c>
    </row>
    <row r="2092" spans="1:19" hidden="1" x14ac:dyDescent="0.2">
      <c r="A2092" s="162" t="str">
        <f>"FY"&amp;(YEAR(Table4_1[[#This Row],[Date]])-1)&amp;"/"&amp;(YEAR(Table4_1[[#This Row],[Date]])-2000)</f>
        <v>FY2017/18</v>
      </c>
      <c r="B2092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2" s="162" t="str">
        <f>Table4_1[[#This Row],[Licensee]]&amp;" "&amp;Table4_1[[#This Row],[Licence]]</f>
        <v>Peel Renewable Energy Pty Ltd EDL7</v>
      </c>
      <c r="D2092" s="162" t="str">
        <f t="shared" si="32"/>
        <v>FY2017/18_NQR4d_Peel Renewable Energy Pty Ltd EDL7</v>
      </c>
      <c r="E2092" s="164">
        <f>IF(ISNUMBER(Table4_1[[#This Row],[Value]]),Table4_1[[#This Row],[Value]],IF(ISNUMBER(Table4_1[[#This Row],[$ Value]]),Table4_1[[#This Row],[$ Value]],Table4_1[[#This Row],[% Value]]))</f>
        <v>0</v>
      </c>
      <c r="G2092" s="238">
        <v>43281</v>
      </c>
      <c r="H2092">
        <v>4</v>
      </c>
      <c r="I2092" t="s">
        <v>188</v>
      </c>
      <c r="J2092" t="s">
        <v>930</v>
      </c>
      <c r="K2092" t="s">
        <v>208</v>
      </c>
      <c r="L2092" t="s">
        <v>286</v>
      </c>
      <c r="M2092" t="s">
        <v>510</v>
      </c>
      <c r="N2092" t="s">
        <v>287</v>
      </c>
      <c r="O2092" t="s">
        <v>191</v>
      </c>
      <c r="P2092"/>
      <c r="Q2092"/>
      <c r="R2092"/>
      <c r="S2092" t="s">
        <v>931</v>
      </c>
    </row>
    <row r="2093" spans="1:19" hidden="1" x14ac:dyDescent="0.2">
      <c r="A2093" s="162" t="str">
        <f>"FY"&amp;(YEAR(Table4_1[[#This Row],[Date]])-1)&amp;"/"&amp;(YEAR(Table4_1[[#This Row],[Date]])-2000)</f>
        <v>FY2018/19</v>
      </c>
      <c r="B2093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3" s="162" t="str">
        <f>Table4_1[[#This Row],[Licensee]]&amp;" "&amp;Table4_1[[#This Row],[Licence]]</f>
        <v>Peel Renewable Energy Pty Ltd EDL7</v>
      </c>
      <c r="D2093" s="162" t="str">
        <f t="shared" si="32"/>
        <v>FY2018/19_NQR4d_Peel Renewable Energy Pty Ltd EDL7</v>
      </c>
      <c r="E2093" s="164">
        <f>IF(ISNUMBER(Table4_1[[#This Row],[Value]]),Table4_1[[#This Row],[Value]],IF(ISNUMBER(Table4_1[[#This Row],[$ Value]]),Table4_1[[#This Row],[$ Value]],Table4_1[[#This Row],[% Value]]))</f>
        <v>0</v>
      </c>
      <c r="G2093" s="238">
        <v>43646</v>
      </c>
      <c r="H2093">
        <v>4</v>
      </c>
      <c r="I2093" t="s">
        <v>188</v>
      </c>
      <c r="J2093" t="s">
        <v>930</v>
      </c>
      <c r="K2093" t="s">
        <v>208</v>
      </c>
      <c r="L2093" t="s">
        <v>286</v>
      </c>
      <c r="M2093" t="s">
        <v>510</v>
      </c>
      <c r="N2093" t="s">
        <v>287</v>
      </c>
      <c r="O2093" t="s">
        <v>191</v>
      </c>
      <c r="P2093"/>
      <c r="Q2093"/>
      <c r="R2093"/>
      <c r="S2093" t="s">
        <v>931</v>
      </c>
    </row>
    <row r="2094" spans="1:19" hidden="1" x14ac:dyDescent="0.2">
      <c r="A2094" s="162" t="str">
        <f>"FY"&amp;(YEAR(Table4_1[[#This Row],[Date]])-1)&amp;"/"&amp;(YEAR(Table4_1[[#This Row],[Date]])-2000)</f>
        <v>FY2019/20</v>
      </c>
      <c r="B2094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4" s="162" t="str">
        <f>Table4_1[[#This Row],[Licensee]]&amp;" "&amp;Table4_1[[#This Row],[Licence]]</f>
        <v>Peel Renewable Energy Pty Ltd EDL7</v>
      </c>
      <c r="D2094" s="162" t="str">
        <f t="shared" si="32"/>
        <v>FY2019/20_NQR4d_Peel Renewable Energy Pty Ltd EDL7</v>
      </c>
      <c r="E2094" s="164">
        <f>IF(ISNUMBER(Table4_1[[#This Row],[Value]]),Table4_1[[#This Row],[Value]],IF(ISNUMBER(Table4_1[[#This Row],[$ Value]]),Table4_1[[#This Row],[$ Value]],Table4_1[[#This Row],[% Value]]))</f>
        <v>0</v>
      </c>
      <c r="G2094" s="238">
        <v>44012</v>
      </c>
      <c r="H2094">
        <v>4</v>
      </c>
      <c r="I2094" t="s">
        <v>188</v>
      </c>
      <c r="J2094" t="s">
        <v>930</v>
      </c>
      <c r="K2094" t="s">
        <v>208</v>
      </c>
      <c r="L2094" t="s">
        <v>286</v>
      </c>
      <c r="M2094" t="s">
        <v>510</v>
      </c>
      <c r="N2094" t="s">
        <v>287</v>
      </c>
      <c r="O2094" t="s">
        <v>191</v>
      </c>
      <c r="P2094"/>
      <c r="Q2094"/>
      <c r="R2094"/>
      <c r="S2094" t="s">
        <v>931</v>
      </c>
    </row>
    <row r="2095" spans="1:19" hidden="1" x14ac:dyDescent="0.2">
      <c r="A2095" s="162" t="str">
        <f>"FY"&amp;(YEAR(Table4_1[[#This Row],[Date]])-1)&amp;"/"&amp;(YEAR(Table4_1[[#This Row],[Date]])-2000)</f>
        <v>FY2020/21</v>
      </c>
      <c r="B2095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5" s="162" t="str">
        <f>Table4_1[[#This Row],[Licensee]]&amp;" "&amp;Table4_1[[#This Row],[Licence]]</f>
        <v>Peel Renewable Energy Pty Ltd EDL7</v>
      </c>
      <c r="D2095" s="162" t="str">
        <f t="shared" si="32"/>
        <v>FY2020/21_NQR4d_Peel Renewable Energy Pty Ltd EDL7</v>
      </c>
      <c r="E2095" s="164">
        <f>IF(ISNUMBER(Table4_1[[#This Row],[Value]]),Table4_1[[#This Row],[Value]],IF(ISNUMBER(Table4_1[[#This Row],[$ Value]]),Table4_1[[#This Row],[$ Value]],Table4_1[[#This Row],[% Value]]))</f>
        <v>0</v>
      </c>
      <c r="G2095" s="238">
        <v>44377</v>
      </c>
      <c r="H2095">
        <v>4</v>
      </c>
      <c r="I2095" t="s">
        <v>188</v>
      </c>
      <c r="J2095" t="s">
        <v>930</v>
      </c>
      <c r="K2095" t="s">
        <v>208</v>
      </c>
      <c r="L2095" t="s">
        <v>286</v>
      </c>
      <c r="M2095" t="s">
        <v>510</v>
      </c>
      <c r="N2095" t="s">
        <v>287</v>
      </c>
      <c r="O2095" t="s">
        <v>191</v>
      </c>
      <c r="P2095"/>
      <c r="Q2095"/>
      <c r="R2095"/>
      <c r="S2095" t="s">
        <v>931</v>
      </c>
    </row>
    <row r="2096" spans="1:19" hidden="1" x14ac:dyDescent="0.2">
      <c r="A2096" s="162" t="str">
        <f>"FY"&amp;(YEAR(Table4_1[[#This Row],[Date]])-1)&amp;"/"&amp;(YEAR(Table4_1[[#This Row],[Date]])-2000)</f>
        <v>FY2021/22</v>
      </c>
      <c r="B2096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6" s="162" t="str">
        <f>Table4_1[[#This Row],[Licensee]]&amp;" "&amp;Table4_1[[#This Row],[Licence]]</f>
        <v>Peel Renewable Energy Pty Ltd EDL7</v>
      </c>
      <c r="D2096" s="162" t="str">
        <f t="shared" si="32"/>
        <v>FY2021/22_NQR4d_Peel Renewable Energy Pty Ltd EDL7</v>
      </c>
      <c r="E2096" s="164">
        <f>IF(ISNUMBER(Table4_1[[#This Row],[Value]]),Table4_1[[#This Row],[Value]],IF(ISNUMBER(Table4_1[[#This Row],[$ Value]]),Table4_1[[#This Row],[$ Value]],Table4_1[[#This Row],[% Value]]))</f>
        <v>0</v>
      </c>
      <c r="G2096" s="238">
        <v>44742</v>
      </c>
      <c r="H2096">
        <v>4</v>
      </c>
      <c r="I2096" t="s">
        <v>188</v>
      </c>
      <c r="J2096" t="s">
        <v>930</v>
      </c>
      <c r="K2096" t="s">
        <v>208</v>
      </c>
      <c r="L2096" t="s">
        <v>286</v>
      </c>
      <c r="M2096" t="s">
        <v>510</v>
      </c>
      <c r="N2096" t="s">
        <v>287</v>
      </c>
      <c r="O2096" t="s">
        <v>191</v>
      </c>
      <c r="P2096">
        <v>0</v>
      </c>
      <c r="Q2096"/>
      <c r="R2096"/>
      <c r="S2096" t="s">
        <v>931</v>
      </c>
    </row>
    <row r="2097" spans="1:19" hidden="1" x14ac:dyDescent="0.2">
      <c r="A2097" s="162" t="str">
        <f>"FY"&amp;(YEAR(Table4_1[[#This Row],[Date]])-1)&amp;"/"&amp;(YEAR(Table4_1[[#This Row],[Date]])-2000)</f>
        <v>FY2022/23</v>
      </c>
      <c r="B2097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2097" s="162" t="str">
        <f>Table4_1[[#This Row],[Licensee]]&amp;" "&amp;Table4_1[[#This Row],[Licence]]</f>
        <v>Peel Renewable Energy Pty Ltd EDL7</v>
      </c>
      <c r="D2097" s="162" t="str">
        <f t="shared" si="32"/>
        <v>FY2022/23_NQR4d_Peel Renewable Energy Pty Ltd EDL7</v>
      </c>
      <c r="E2097" s="164">
        <f>IF(ISNUMBER(Table4_1[[#This Row],[Value]]),Table4_1[[#This Row],[Value]],IF(ISNUMBER(Table4_1[[#This Row],[$ Value]]),Table4_1[[#This Row],[$ Value]],Table4_1[[#This Row],[% Value]]))</f>
        <v>0</v>
      </c>
      <c r="G2097" s="238">
        <v>45107</v>
      </c>
      <c r="H2097">
        <v>4</v>
      </c>
      <c r="I2097" t="s">
        <v>188</v>
      </c>
      <c r="J2097" t="s">
        <v>930</v>
      </c>
      <c r="K2097" t="s">
        <v>208</v>
      </c>
      <c r="L2097" t="s">
        <v>286</v>
      </c>
      <c r="M2097" t="s">
        <v>510</v>
      </c>
      <c r="N2097" t="s">
        <v>287</v>
      </c>
      <c r="O2097" t="s">
        <v>191</v>
      </c>
      <c r="P2097">
        <v>0</v>
      </c>
      <c r="Q2097"/>
      <c r="R2097"/>
      <c r="S2097" t="s">
        <v>931</v>
      </c>
    </row>
    <row r="2098" spans="1:19" hidden="1" x14ac:dyDescent="0.2">
      <c r="A2098" s="162" t="str">
        <f>"FY"&amp;(YEAR(Table4_1[[#This Row],[Date]])-1)&amp;"/"&amp;(YEAR(Table4_1[[#This Row],[Date]])-2000)</f>
        <v>FY2017/18</v>
      </c>
      <c r="B2098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098" s="162" t="str">
        <f>Table4_1[[#This Row],[Licensee]]&amp;" "&amp;Table4_1[[#This Row],[Licence]]</f>
        <v>Peel Renewable Energy Pty Ltd EDL7</v>
      </c>
      <c r="D2098" s="162" t="str">
        <f t="shared" si="32"/>
        <v>FY2017/18_NQR5b_Peel Renewable Energy Pty Ltd EDL7</v>
      </c>
      <c r="E2098" s="164">
        <f>IF(ISNUMBER(Table4_1[[#This Row],[Value]]),Table4_1[[#This Row],[Value]],IF(ISNUMBER(Table4_1[[#This Row],[$ Value]]),Table4_1[[#This Row],[$ Value]],Table4_1[[#This Row],[% Value]]))</f>
        <v>0</v>
      </c>
      <c r="G2098" s="238">
        <v>43281</v>
      </c>
      <c r="H2098">
        <v>4</v>
      </c>
      <c r="I2098" t="s">
        <v>188</v>
      </c>
      <c r="J2098" t="s">
        <v>930</v>
      </c>
      <c r="K2098" t="s">
        <v>208</v>
      </c>
      <c r="L2098" t="s">
        <v>702</v>
      </c>
      <c r="M2098" t="s">
        <v>47</v>
      </c>
      <c r="N2098" t="s">
        <v>288</v>
      </c>
      <c r="O2098" t="s">
        <v>190</v>
      </c>
      <c r="P2098"/>
      <c r="Q2098">
        <v>0</v>
      </c>
      <c r="R2098"/>
      <c r="S2098" t="s">
        <v>931</v>
      </c>
    </row>
    <row r="2099" spans="1:19" hidden="1" x14ac:dyDescent="0.2">
      <c r="A2099" s="162" t="str">
        <f>"FY"&amp;(YEAR(Table4_1[[#This Row],[Date]])-1)&amp;"/"&amp;(YEAR(Table4_1[[#This Row],[Date]])-2000)</f>
        <v>FY2018/19</v>
      </c>
      <c r="B2099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099" s="162" t="str">
        <f>Table4_1[[#This Row],[Licensee]]&amp;" "&amp;Table4_1[[#This Row],[Licence]]</f>
        <v>Peel Renewable Energy Pty Ltd EDL7</v>
      </c>
      <c r="D2099" s="162" t="str">
        <f t="shared" si="32"/>
        <v>FY2018/19_NQR5b_Peel Renewable Energy Pty Ltd EDL7</v>
      </c>
      <c r="E2099" s="164">
        <f>IF(ISNUMBER(Table4_1[[#This Row],[Value]]),Table4_1[[#This Row],[Value]],IF(ISNUMBER(Table4_1[[#This Row],[$ Value]]),Table4_1[[#This Row],[$ Value]],Table4_1[[#This Row],[% Value]]))</f>
        <v>0</v>
      </c>
      <c r="G2099" s="238">
        <v>43646</v>
      </c>
      <c r="H2099">
        <v>4</v>
      </c>
      <c r="I2099" t="s">
        <v>188</v>
      </c>
      <c r="J2099" t="s">
        <v>930</v>
      </c>
      <c r="K2099" t="s">
        <v>208</v>
      </c>
      <c r="L2099" t="s">
        <v>702</v>
      </c>
      <c r="M2099" t="s">
        <v>47</v>
      </c>
      <c r="N2099" t="s">
        <v>288</v>
      </c>
      <c r="O2099" t="s">
        <v>190</v>
      </c>
      <c r="P2099"/>
      <c r="Q2099">
        <v>0</v>
      </c>
      <c r="R2099"/>
      <c r="S2099" t="s">
        <v>931</v>
      </c>
    </row>
    <row r="2100" spans="1:19" hidden="1" x14ac:dyDescent="0.2">
      <c r="A2100" s="162" t="str">
        <f>"FY"&amp;(YEAR(Table4_1[[#This Row],[Date]])-1)&amp;"/"&amp;(YEAR(Table4_1[[#This Row],[Date]])-2000)</f>
        <v>FY2019/20</v>
      </c>
      <c r="B2100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100" s="162" t="str">
        <f>Table4_1[[#This Row],[Licensee]]&amp;" "&amp;Table4_1[[#This Row],[Licence]]</f>
        <v>Peel Renewable Energy Pty Ltd EDL7</v>
      </c>
      <c r="D2100" s="162" t="str">
        <f t="shared" si="32"/>
        <v>FY2019/20_NQR5b_Peel Renewable Energy Pty Ltd EDL7</v>
      </c>
      <c r="E2100" s="164">
        <f>IF(ISNUMBER(Table4_1[[#This Row],[Value]]),Table4_1[[#This Row],[Value]],IF(ISNUMBER(Table4_1[[#This Row],[$ Value]]),Table4_1[[#This Row],[$ Value]],Table4_1[[#This Row],[% Value]]))</f>
        <v>0</v>
      </c>
      <c r="G2100" s="238">
        <v>44012</v>
      </c>
      <c r="H2100">
        <v>4</v>
      </c>
      <c r="I2100" t="s">
        <v>188</v>
      </c>
      <c r="J2100" t="s">
        <v>930</v>
      </c>
      <c r="K2100" t="s">
        <v>208</v>
      </c>
      <c r="L2100" t="s">
        <v>702</v>
      </c>
      <c r="M2100" t="s">
        <v>47</v>
      </c>
      <c r="N2100" t="s">
        <v>288</v>
      </c>
      <c r="O2100" t="s">
        <v>190</v>
      </c>
      <c r="P2100"/>
      <c r="Q2100">
        <v>0</v>
      </c>
      <c r="R2100"/>
      <c r="S2100" t="s">
        <v>931</v>
      </c>
    </row>
    <row r="2101" spans="1:19" hidden="1" x14ac:dyDescent="0.2">
      <c r="A2101" s="162" t="str">
        <f>"FY"&amp;(YEAR(Table4_1[[#This Row],[Date]])-1)&amp;"/"&amp;(YEAR(Table4_1[[#This Row],[Date]])-2000)</f>
        <v>FY2020/21</v>
      </c>
      <c r="B2101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101" s="162" t="str">
        <f>Table4_1[[#This Row],[Licensee]]&amp;" "&amp;Table4_1[[#This Row],[Licence]]</f>
        <v>Peel Renewable Energy Pty Ltd EDL7</v>
      </c>
      <c r="D2101" s="162" t="str">
        <f t="shared" si="32"/>
        <v>FY2020/21_NQR5b_Peel Renewable Energy Pty Ltd EDL7</v>
      </c>
      <c r="E2101" s="164">
        <f>IF(ISNUMBER(Table4_1[[#This Row],[Value]]),Table4_1[[#This Row],[Value]],IF(ISNUMBER(Table4_1[[#This Row],[$ Value]]),Table4_1[[#This Row],[$ Value]],Table4_1[[#This Row],[% Value]]))</f>
        <v>0</v>
      </c>
      <c r="G2101" s="238">
        <v>44377</v>
      </c>
      <c r="H2101">
        <v>4</v>
      </c>
      <c r="I2101" t="s">
        <v>188</v>
      </c>
      <c r="J2101" t="s">
        <v>930</v>
      </c>
      <c r="K2101" t="s">
        <v>208</v>
      </c>
      <c r="L2101" t="s">
        <v>702</v>
      </c>
      <c r="M2101" t="s">
        <v>47</v>
      </c>
      <c r="N2101" t="s">
        <v>288</v>
      </c>
      <c r="O2101" t="s">
        <v>190</v>
      </c>
      <c r="P2101"/>
      <c r="Q2101">
        <v>0</v>
      </c>
      <c r="R2101"/>
      <c r="S2101" t="s">
        <v>931</v>
      </c>
    </row>
    <row r="2102" spans="1:19" hidden="1" x14ac:dyDescent="0.2">
      <c r="A2102" s="162" t="str">
        <f>"FY"&amp;(YEAR(Table4_1[[#This Row],[Date]])-1)&amp;"/"&amp;(YEAR(Table4_1[[#This Row],[Date]])-2000)</f>
        <v>FY2021/22</v>
      </c>
      <c r="B2102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102" s="162" t="str">
        <f>Table4_1[[#This Row],[Licensee]]&amp;" "&amp;Table4_1[[#This Row],[Licence]]</f>
        <v>Peel Renewable Energy Pty Ltd EDL7</v>
      </c>
      <c r="D2102" s="162" t="str">
        <f t="shared" si="32"/>
        <v>FY2021/22_NQR5b_Peel Renewable Energy Pty Ltd EDL7</v>
      </c>
      <c r="E2102" s="164">
        <f>IF(ISNUMBER(Table4_1[[#This Row],[Value]]),Table4_1[[#This Row],[Value]],IF(ISNUMBER(Table4_1[[#This Row],[$ Value]]),Table4_1[[#This Row],[$ Value]],Table4_1[[#This Row],[% Value]]))</f>
        <v>0</v>
      </c>
      <c r="G2102" s="238">
        <v>44742</v>
      </c>
      <c r="H2102">
        <v>4</v>
      </c>
      <c r="I2102" t="s">
        <v>188</v>
      </c>
      <c r="J2102" t="s">
        <v>930</v>
      </c>
      <c r="K2102" t="s">
        <v>208</v>
      </c>
      <c r="L2102" t="s">
        <v>702</v>
      </c>
      <c r="M2102" t="s">
        <v>47</v>
      </c>
      <c r="N2102" t="s">
        <v>288</v>
      </c>
      <c r="O2102" t="s">
        <v>190</v>
      </c>
      <c r="P2102"/>
      <c r="Q2102">
        <v>0</v>
      </c>
      <c r="R2102"/>
      <c r="S2102" t="s">
        <v>931</v>
      </c>
    </row>
    <row r="2103" spans="1:19" hidden="1" x14ac:dyDescent="0.2">
      <c r="A2103" s="162" t="str">
        <f>"FY"&amp;(YEAR(Table4_1[[#This Row],[Date]])-1)&amp;"/"&amp;(YEAR(Table4_1[[#This Row],[Date]])-2000)</f>
        <v>FY2022/23</v>
      </c>
      <c r="B2103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2103" s="162" t="str">
        <f>Table4_1[[#This Row],[Licensee]]&amp;" "&amp;Table4_1[[#This Row],[Licence]]</f>
        <v>Peel Renewable Energy Pty Ltd EDL7</v>
      </c>
      <c r="D2103" s="162" t="str">
        <f t="shared" si="32"/>
        <v>FY2022/23_NQR5b_Peel Renewable Energy Pty Ltd EDL7</v>
      </c>
      <c r="E2103" s="164">
        <f>IF(ISNUMBER(Table4_1[[#This Row],[Value]]),Table4_1[[#This Row],[Value]],IF(ISNUMBER(Table4_1[[#This Row],[$ Value]]),Table4_1[[#This Row],[$ Value]],Table4_1[[#This Row],[% Value]]))</f>
        <v>0</v>
      </c>
      <c r="G2103" s="238">
        <v>45107</v>
      </c>
      <c r="H2103">
        <v>4</v>
      </c>
      <c r="I2103" t="s">
        <v>188</v>
      </c>
      <c r="J2103" t="s">
        <v>930</v>
      </c>
      <c r="K2103" t="s">
        <v>208</v>
      </c>
      <c r="L2103" t="s">
        <v>702</v>
      </c>
      <c r="M2103" t="s">
        <v>47</v>
      </c>
      <c r="N2103" t="s">
        <v>288</v>
      </c>
      <c r="O2103" t="s">
        <v>190</v>
      </c>
      <c r="P2103"/>
      <c r="Q2103">
        <v>0</v>
      </c>
      <c r="R2103"/>
      <c r="S2103" t="s">
        <v>931</v>
      </c>
    </row>
    <row r="2104" spans="1:19" hidden="1" x14ac:dyDescent="0.2">
      <c r="A2104" s="162" t="str">
        <f>"FY"&amp;(YEAR(Table4_1[[#This Row],[Date]])-1)&amp;"/"&amp;(YEAR(Table4_1[[#This Row],[Date]])-2000)</f>
        <v>FY2017/18</v>
      </c>
      <c r="B2104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4" s="162" t="str">
        <f>Table4_1[[#This Row],[Licensee]]&amp;" "&amp;Table4_1[[#This Row],[Licence]]</f>
        <v>Peel Renewable Energy Pty Ltd EDL7</v>
      </c>
      <c r="D2104" s="162" t="str">
        <f t="shared" si="32"/>
        <v>FY2017/18_NQR5c_Peel Renewable Energy Pty Ltd EDL7</v>
      </c>
      <c r="E2104" s="164">
        <f>IF(ISNUMBER(Table4_1[[#This Row],[Value]]),Table4_1[[#This Row],[Value]],IF(ISNUMBER(Table4_1[[#This Row],[$ Value]]),Table4_1[[#This Row],[$ Value]],Table4_1[[#This Row],[% Value]]))</f>
        <v>0</v>
      </c>
      <c r="G2104" s="238">
        <v>43281</v>
      </c>
      <c r="H2104">
        <v>4</v>
      </c>
      <c r="I2104" t="s">
        <v>188</v>
      </c>
      <c r="J2104" t="s">
        <v>930</v>
      </c>
      <c r="K2104" t="s">
        <v>208</v>
      </c>
      <c r="L2104" t="s">
        <v>702</v>
      </c>
      <c r="M2104" t="s">
        <v>48</v>
      </c>
      <c r="N2104" t="s">
        <v>288</v>
      </c>
      <c r="O2104" t="s">
        <v>190</v>
      </c>
      <c r="P2104"/>
      <c r="Q2104">
        <v>0</v>
      </c>
      <c r="R2104"/>
      <c r="S2104" t="s">
        <v>931</v>
      </c>
    </row>
    <row r="2105" spans="1:19" hidden="1" x14ac:dyDescent="0.2">
      <c r="A2105" s="162" t="str">
        <f>"FY"&amp;(YEAR(Table4_1[[#This Row],[Date]])-1)&amp;"/"&amp;(YEAR(Table4_1[[#This Row],[Date]])-2000)</f>
        <v>FY2018/19</v>
      </c>
      <c r="B2105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5" s="162" t="str">
        <f>Table4_1[[#This Row],[Licensee]]&amp;" "&amp;Table4_1[[#This Row],[Licence]]</f>
        <v>Peel Renewable Energy Pty Ltd EDL7</v>
      </c>
      <c r="D2105" s="162" t="str">
        <f t="shared" si="32"/>
        <v>FY2018/19_NQR5c_Peel Renewable Energy Pty Ltd EDL7</v>
      </c>
      <c r="E2105" s="164">
        <f>IF(ISNUMBER(Table4_1[[#This Row],[Value]]),Table4_1[[#This Row],[Value]],IF(ISNUMBER(Table4_1[[#This Row],[$ Value]]),Table4_1[[#This Row],[$ Value]],Table4_1[[#This Row],[% Value]]))</f>
        <v>0</v>
      </c>
      <c r="G2105" s="238">
        <v>43646</v>
      </c>
      <c r="H2105">
        <v>4</v>
      </c>
      <c r="I2105" t="s">
        <v>188</v>
      </c>
      <c r="J2105" t="s">
        <v>930</v>
      </c>
      <c r="K2105" t="s">
        <v>208</v>
      </c>
      <c r="L2105" t="s">
        <v>702</v>
      </c>
      <c r="M2105" t="s">
        <v>48</v>
      </c>
      <c r="N2105" t="s">
        <v>288</v>
      </c>
      <c r="O2105" t="s">
        <v>190</v>
      </c>
      <c r="P2105"/>
      <c r="Q2105">
        <v>0</v>
      </c>
      <c r="R2105"/>
      <c r="S2105" t="s">
        <v>931</v>
      </c>
    </row>
    <row r="2106" spans="1:19" hidden="1" x14ac:dyDescent="0.2">
      <c r="A2106" s="162" t="str">
        <f>"FY"&amp;(YEAR(Table4_1[[#This Row],[Date]])-1)&amp;"/"&amp;(YEAR(Table4_1[[#This Row],[Date]])-2000)</f>
        <v>FY2019/20</v>
      </c>
      <c r="B2106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6" s="162" t="str">
        <f>Table4_1[[#This Row],[Licensee]]&amp;" "&amp;Table4_1[[#This Row],[Licence]]</f>
        <v>Peel Renewable Energy Pty Ltd EDL7</v>
      </c>
      <c r="D2106" s="162" t="str">
        <f t="shared" si="32"/>
        <v>FY2019/20_NQR5c_Peel Renewable Energy Pty Ltd EDL7</v>
      </c>
      <c r="E2106" s="164">
        <f>IF(ISNUMBER(Table4_1[[#This Row],[Value]]),Table4_1[[#This Row],[Value]],IF(ISNUMBER(Table4_1[[#This Row],[$ Value]]),Table4_1[[#This Row],[$ Value]],Table4_1[[#This Row],[% Value]]))</f>
        <v>0</v>
      </c>
      <c r="G2106" s="238">
        <v>44012</v>
      </c>
      <c r="H2106">
        <v>4</v>
      </c>
      <c r="I2106" t="s">
        <v>188</v>
      </c>
      <c r="J2106" t="s">
        <v>930</v>
      </c>
      <c r="K2106" t="s">
        <v>208</v>
      </c>
      <c r="L2106" t="s">
        <v>702</v>
      </c>
      <c r="M2106" t="s">
        <v>48</v>
      </c>
      <c r="N2106" t="s">
        <v>288</v>
      </c>
      <c r="O2106" t="s">
        <v>190</v>
      </c>
      <c r="P2106"/>
      <c r="Q2106">
        <v>0</v>
      </c>
      <c r="R2106"/>
      <c r="S2106" t="s">
        <v>931</v>
      </c>
    </row>
    <row r="2107" spans="1:19" hidden="1" x14ac:dyDescent="0.2">
      <c r="A2107" s="162" t="str">
        <f>"FY"&amp;(YEAR(Table4_1[[#This Row],[Date]])-1)&amp;"/"&amp;(YEAR(Table4_1[[#This Row],[Date]])-2000)</f>
        <v>FY2020/21</v>
      </c>
      <c r="B2107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7" s="162" t="str">
        <f>Table4_1[[#This Row],[Licensee]]&amp;" "&amp;Table4_1[[#This Row],[Licence]]</f>
        <v>Peel Renewable Energy Pty Ltd EDL7</v>
      </c>
      <c r="D2107" s="162" t="str">
        <f t="shared" si="32"/>
        <v>FY2020/21_NQR5c_Peel Renewable Energy Pty Ltd EDL7</v>
      </c>
      <c r="E2107" s="164">
        <f>IF(ISNUMBER(Table4_1[[#This Row],[Value]]),Table4_1[[#This Row],[Value]],IF(ISNUMBER(Table4_1[[#This Row],[$ Value]]),Table4_1[[#This Row],[$ Value]],Table4_1[[#This Row],[% Value]]))</f>
        <v>0</v>
      </c>
      <c r="G2107" s="238">
        <v>44377</v>
      </c>
      <c r="H2107">
        <v>4</v>
      </c>
      <c r="I2107" t="s">
        <v>188</v>
      </c>
      <c r="J2107" t="s">
        <v>930</v>
      </c>
      <c r="K2107" t="s">
        <v>208</v>
      </c>
      <c r="L2107" t="s">
        <v>702</v>
      </c>
      <c r="M2107" t="s">
        <v>48</v>
      </c>
      <c r="N2107" t="s">
        <v>288</v>
      </c>
      <c r="O2107" t="s">
        <v>190</v>
      </c>
      <c r="P2107"/>
      <c r="Q2107">
        <v>0</v>
      </c>
      <c r="R2107"/>
      <c r="S2107" t="s">
        <v>931</v>
      </c>
    </row>
    <row r="2108" spans="1:19" hidden="1" x14ac:dyDescent="0.2">
      <c r="A2108" s="162" t="str">
        <f>"FY"&amp;(YEAR(Table4_1[[#This Row],[Date]])-1)&amp;"/"&amp;(YEAR(Table4_1[[#This Row],[Date]])-2000)</f>
        <v>FY2021/22</v>
      </c>
      <c r="B2108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8" s="162" t="str">
        <f>Table4_1[[#This Row],[Licensee]]&amp;" "&amp;Table4_1[[#This Row],[Licence]]</f>
        <v>Peel Renewable Energy Pty Ltd EDL7</v>
      </c>
      <c r="D2108" s="162" t="str">
        <f t="shared" si="32"/>
        <v>FY2021/22_NQR5c_Peel Renewable Energy Pty Ltd EDL7</v>
      </c>
      <c r="E2108" s="164">
        <f>IF(ISNUMBER(Table4_1[[#This Row],[Value]]),Table4_1[[#This Row],[Value]],IF(ISNUMBER(Table4_1[[#This Row],[$ Value]]),Table4_1[[#This Row],[$ Value]],Table4_1[[#This Row],[% Value]]))</f>
        <v>0</v>
      </c>
      <c r="G2108" s="238">
        <v>44742</v>
      </c>
      <c r="H2108">
        <v>4</v>
      </c>
      <c r="I2108" t="s">
        <v>188</v>
      </c>
      <c r="J2108" t="s">
        <v>930</v>
      </c>
      <c r="K2108" t="s">
        <v>208</v>
      </c>
      <c r="L2108" t="s">
        <v>702</v>
      </c>
      <c r="M2108" t="s">
        <v>48</v>
      </c>
      <c r="N2108" t="s">
        <v>288</v>
      </c>
      <c r="O2108" t="s">
        <v>190</v>
      </c>
      <c r="P2108"/>
      <c r="Q2108">
        <v>0</v>
      </c>
      <c r="R2108"/>
      <c r="S2108" t="s">
        <v>931</v>
      </c>
    </row>
    <row r="2109" spans="1:19" hidden="1" x14ac:dyDescent="0.2">
      <c r="A2109" s="162" t="str">
        <f>"FY"&amp;(YEAR(Table4_1[[#This Row],[Date]])-1)&amp;"/"&amp;(YEAR(Table4_1[[#This Row],[Date]])-2000)</f>
        <v>FY2022/23</v>
      </c>
      <c r="B2109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2109" s="162" t="str">
        <f>Table4_1[[#This Row],[Licensee]]&amp;" "&amp;Table4_1[[#This Row],[Licence]]</f>
        <v>Peel Renewable Energy Pty Ltd EDL7</v>
      </c>
      <c r="D2109" s="162" t="str">
        <f t="shared" si="32"/>
        <v>FY2022/23_NQR5c_Peel Renewable Energy Pty Ltd EDL7</v>
      </c>
      <c r="E2109" s="164">
        <f>IF(ISNUMBER(Table4_1[[#This Row],[Value]]),Table4_1[[#This Row],[Value]],IF(ISNUMBER(Table4_1[[#This Row],[$ Value]]),Table4_1[[#This Row],[$ Value]],Table4_1[[#This Row],[% Value]]))</f>
        <v>0.99099999999999999</v>
      </c>
      <c r="G2109" s="238">
        <v>45107</v>
      </c>
      <c r="H2109">
        <v>4</v>
      </c>
      <c r="I2109" t="s">
        <v>188</v>
      </c>
      <c r="J2109" t="s">
        <v>930</v>
      </c>
      <c r="K2109" t="s">
        <v>208</v>
      </c>
      <c r="L2109" t="s">
        <v>702</v>
      </c>
      <c r="M2109" t="s">
        <v>48</v>
      </c>
      <c r="N2109" t="s">
        <v>288</v>
      </c>
      <c r="O2109" t="s">
        <v>190</v>
      </c>
      <c r="P2109"/>
      <c r="Q2109">
        <v>0.99099999999999999</v>
      </c>
      <c r="R2109"/>
      <c r="S2109" t="s">
        <v>931</v>
      </c>
    </row>
    <row r="2110" spans="1:19" hidden="1" x14ac:dyDescent="0.2">
      <c r="A2110" s="162" t="str">
        <f>"FY"&amp;(YEAR(Table4_1[[#This Row],[Date]])-1)&amp;"/"&amp;(YEAR(Table4_1[[#This Row],[Date]])-2000)</f>
        <v>FY2017/18</v>
      </c>
      <c r="B2110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0" s="162" t="str">
        <f>Table4_1[[#This Row],[Licensee]]&amp;" "&amp;Table4_1[[#This Row],[Licence]]</f>
        <v>Peel Renewable Energy Pty Ltd EDL7</v>
      </c>
      <c r="D2110" s="162" t="str">
        <f t="shared" si="32"/>
        <v>FY2017/18_NQR5d_Peel Renewable Energy Pty Ltd EDL7</v>
      </c>
      <c r="E2110" s="164">
        <f>IF(ISNUMBER(Table4_1[[#This Row],[Value]]),Table4_1[[#This Row],[Value]],IF(ISNUMBER(Table4_1[[#This Row],[$ Value]]),Table4_1[[#This Row],[$ Value]],Table4_1[[#This Row],[% Value]]))</f>
        <v>0</v>
      </c>
      <c r="G2110" s="238">
        <v>43281</v>
      </c>
      <c r="H2110">
        <v>4</v>
      </c>
      <c r="I2110" t="s">
        <v>188</v>
      </c>
      <c r="J2110" t="s">
        <v>930</v>
      </c>
      <c r="K2110" t="s">
        <v>208</v>
      </c>
      <c r="L2110" t="s">
        <v>702</v>
      </c>
      <c r="M2110" t="s">
        <v>510</v>
      </c>
      <c r="N2110" t="s">
        <v>288</v>
      </c>
      <c r="O2110" t="s">
        <v>190</v>
      </c>
      <c r="P2110"/>
      <c r="Q2110">
        <v>0</v>
      </c>
      <c r="R2110"/>
      <c r="S2110" t="s">
        <v>931</v>
      </c>
    </row>
    <row r="2111" spans="1:19" hidden="1" x14ac:dyDescent="0.2">
      <c r="A2111" s="162" t="str">
        <f>"FY"&amp;(YEAR(Table4_1[[#This Row],[Date]])-1)&amp;"/"&amp;(YEAR(Table4_1[[#This Row],[Date]])-2000)</f>
        <v>FY2018/19</v>
      </c>
      <c r="B2111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1" s="162" t="str">
        <f>Table4_1[[#This Row],[Licensee]]&amp;" "&amp;Table4_1[[#This Row],[Licence]]</f>
        <v>Peel Renewable Energy Pty Ltd EDL7</v>
      </c>
      <c r="D2111" s="162" t="str">
        <f t="shared" si="32"/>
        <v>FY2018/19_NQR5d_Peel Renewable Energy Pty Ltd EDL7</v>
      </c>
      <c r="E2111" s="164">
        <f>IF(ISNUMBER(Table4_1[[#This Row],[Value]]),Table4_1[[#This Row],[Value]],IF(ISNUMBER(Table4_1[[#This Row],[$ Value]]),Table4_1[[#This Row],[$ Value]],Table4_1[[#This Row],[% Value]]))</f>
        <v>0</v>
      </c>
      <c r="G2111" s="238">
        <v>43646</v>
      </c>
      <c r="H2111">
        <v>4</v>
      </c>
      <c r="I2111" t="s">
        <v>188</v>
      </c>
      <c r="J2111" t="s">
        <v>930</v>
      </c>
      <c r="K2111" t="s">
        <v>208</v>
      </c>
      <c r="L2111" t="s">
        <v>702</v>
      </c>
      <c r="M2111" t="s">
        <v>510</v>
      </c>
      <c r="N2111" t="s">
        <v>288</v>
      </c>
      <c r="O2111" t="s">
        <v>190</v>
      </c>
      <c r="P2111"/>
      <c r="Q2111">
        <v>0</v>
      </c>
      <c r="R2111"/>
      <c r="S2111" t="s">
        <v>931</v>
      </c>
    </row>
    <row r="2112" spans="1:19" hidden="1" x14ac:dyDescent="0.2">
      <c r="A2112" s="162" t="str">
        <f>"FY"&amp;(YEAR(Table4_1[[#This Row],[Date]])-1)&amp;"/"&amp;(YEAR(Table4_1[[#This Row],[Date]])-2000)</f>
        <v>FY2019/20</v>
      </c>
      <c r="B2112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2" s="162" t="str">
        <f>Table4_1[[#This Row],[Licensee]]&amp;" "&amp;Table4_1[[#This Row],[Licence]]</f>
        <v>Peel Renewable Energy Pty Ltd EDL7</v>
      </c>
      <c r="D2112" s="162" t="str">
        <f t="shared" si="32"/>
        <v>FY2019/20_NQR5d_Peel Renewable Energy Pty Ltd EDL7</v>
      </c>
      <c r="E2112" s="164">
        <f>IF(ISNUMBER(Table4_1[[#This Row],[Value]]),Table4_1[[#This Row],[Value]],IF(ISNUMBER(Table4_1[[#This Row],[$ Value]]),Table4_1[[#This Row],[$ Value]],Table4_1[[#This Row],[% Value]]))</f>
        <v>0</v>
      </c>
      <c r="G2112" s="238">
        <v>44012</v>
      </c>
      <c r="H2112">
        <v>4</v>
      </c>
      <c r="I2112" t="s">
        <v>188</v>
      </c>
      <c r="J2112" t="s">
        <v>930</v>
      </c>
      <c r="K2112" t="s">
        <v>208</v>
      </c>
      <c r="L2112" t="s">
        <v>702</v>
      </c>
      <c r="M2112" t="s">
        <v>510</v>
      </c>
      <c r="N2112" t="s">
        <v>288</v>
      </c>
      <c r="O2112" t="s">
        <v>190</v>
      </c>
      <c r="P2112"/>
      <c r="Q2112">
        <v>0</v>
      </c>
      <c r="R2112"/>
      <c r="S2112" t="s">
        <v>931</v>
      </c>
    </row>
    <row r="2113" spans="1:19" hidden="1" x14ac:dyDescent="0.2">
      <c r="A2113" s="162" t="str">
        <f>"FY"&amp;(YEAR(Table4_1[[#This Row],[Date]])-1)&amp;"/"&amp;(YEAR(Table4_1[[#This Row],[Date]])-2000)</f>
        <v>FY2020/21</v>
      </c>
      <c r="B2113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3" s="162" t="str">
        <f>Table4_1[[#This Row],[Licensee]]&amp;" "&amp;Table4_1[[#This Row],[Licence]]</f>
        <v>Peel Renewable Energy Pty Ltd EDL7</v>
      </c>
      <c r="D2113" s="162" t="str">
        <f t="shared" si="32"/>
        <v>FY2020/21_NQR5d_Peel Renewable Energy Pty Ltd EDL7</v>
      </c>
      <c r="E2113" s="164">
        <f>IF(ISNUMBER(Table4_1[[#This Row],[Value]]),Table4_1[[#This Row],[Value]],IF(ISNUMBER(Table4_1[[#This Row],[$ Value]]),Table4_1[[#This Row],[$ Value]],Table4_1[[#This Row],[% Value]]))</f>
        <v>0</v>
      </c>
      <c r="G2113" s="238">
        <v>44377</v>
      </c>
      <c r="H2113">
        <v>4</v>
      </c>
      <c r="I2113" t="s">
        <v>188</v>
      </c>
      <c r="J2113" t="s">
        <v>930</v>
      </c>
      <c r="K2113" t="s">
        <v>208</v>
      </c>
      <c r="L2113" t="s">
        <v>702</v>
      </c>
      <c r="M2113" t="s">
        <v>510</v>
      </c>
      <c r="N2113" t="s">
        <v>288</v>
      </c>
      <c r="O2113" t="s">
        <v>190</v>
      </c>
      <c r="P2113"/>
      <c r="Q2113">
        <v>0</v>
      </c>
      <c r="R2113"/>
      <c r="S2113" t="s">
        <v>931</v>
      </c>
    </row>
    <row r="2114" spans="1:19" hidden="1" x14ac:dyDescent="0.2">
      <c r="A2114" s="162" t="str">
        <f>"FY"&amp;(YEAR(Table4_1[[#This Row],[Date]])-1)&amp;"/"&amp;(YEAR(Table4_1[[#This Row],[Date]])-2000)</f>
        <v>FY2021/22</v>
      </c>
      <c r="B2114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4" s="162" t="str">
        <f>Table4_1[[#This Row],[Licensee]]&amp;" "&amp;Table4_1[[#This Row],[Licence]]</f>
        <v>Peel Renewable Energy Pty Ltd EDL7</v>
      </c>
      <c r="D2114" s="162" t="str">
        <f t="shared" si="32"/>
        <v>FY2021/22_NQR5d_Peel Renewable Energy Pty Ltd EDL7</v>
      </c>
      <c r="E2114" s="164">
        <f>IF(ISNUMBER(Table4_1[[#This Row],[Value]]),Table4_1[[#This Row],[Value]],IF(ISNUMBER(Table4_1[[#This Row],[$ Value]]),Table4_1[[#This Row],[$ Value]],Table4_1[[#This Row],[% Value]]))</f>
        <v>0</v>
      </c>
      <c r="G2114" s="238">
        <v>44742</v>
      </c>
      <c r="H2114">
        <v>4</v>
      </c>
      <c r="I2114" t="s">
        <v>188</v>
      </c>
      <c r="J2114" t="s">
        <v>930</v>
      </c>
      <c r="K2114" t="s">
        <v>208</v>
      </c>
      <c r="L2114" t="s">
        <v>702</v>
      </c>
      <c r="M2114" t="s">
        <v>510</v>
      </c>
      <c r="N2114" t="s">
        <v>288</v>
      </c>
      <c r="O2114" t="s">
        <v>190</v>
      </c>
      <c r="P2114"/>
      <c r="Q2114">
        <v>0</v>
      </c>
      <c r="R2114"/>
      <c r="S2114" t="s">
        <v>931</v>
      </c>
    </row>
    <row r="2115" spans="1:19" hidden="1" x14ac:dyDescent="0.2">
      <c r="A2115" s="162" t="str">
        <f>"FY"&amp;(YEAR(Table4_1[[#This Row],[Date]])-1)&amp;"/"&amp;(YEAR(Table4_1[[#This Row],[Date]])-2000)</f>
        <v>FY2022/23</v>
      </c>
      <c r="B2115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2115" s="162" t="str">
        <f>Table4_1[[#This Row],[Licensee]]&amp;" "&amp;Table4_1[[#This Row],[Licence]]</f>
        <v>Peel Renewable Energy Pty Ltd EDL7</v>
      </c>
      <c r="D2115" s="162" t="str">
        <f t="shared" ref="D2115:D2178" si="33">A2115&amp;"_"&amp;B2115&amp;"_"&amp;C2115</f>
        <v>FY2022/23_NQR5d_Peel Renewable Energy Pty Ltd EDL7</v>
      </c>
      <c r="E2115" s="164">
        <f>IF(ISNUMBER(Table4_1[[#This Row],[Value]]),Table4_1[[#This Row],[Value]],IF(ISNUMBER(Table4_1[[#This Row],[$ Value]]),Table4_1[[#This Row],[$ Value]],Table4_1[[#This Row],[% Value]]))</f>
        <v>0</v>
      </c>
      <c r="G2115" s="238">
        <v>45107</v>
      </c>
      <c r="H2115">
        <v>4</v>
      </c>
      <c r="I2115" t="s">
        <v>188</v>
      </c>
      <c r="J2115" t="s">
        <v>930</v>
      </c>
      <c r="K2115" t="s">
        <v>208</v>
      </c>
      <c r="L2115" t="s">
        <v>702</v>
      </c>
      <c r="M2115" t="s">
        <v>510</v>
      </c>
      <c r="N2115" t="s">
        <v>288</v>
      </c>
      <c r="O2115" t="s">
        <v>190</v>
      </c>
      <c r="P2115"/>
      <c r="Q2115">
        <v>0</v>
      </c>
      <c r="R2115"/>
      <c r="S2115" t="s">
        <v>931</v>
      </c>
    </row>
    <row r="2116" spans="1:19" hidden="1" x14ac:dyDescent="0.2">
      <c r="A2116" s="162" t="str">
        <f>"FY"&amp;(YEAR(Table4_1[[#This Row],[Date]])-1)&amp;"/"&amp;(YEAR(Table4_1[[#This Row],[Date]])-2000)</f>
        <v>FY2017/18</v>
      </c>
      <c r="B2116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16" s="162" t="str">
        <f>Table4_1[[#This Row],[Licensee]]&amp;" "&amp;Table4_1[[#This Row],[Licence]]</f>
        <v>Peel Renewable Energy Pty Ltd EDL7</v>
      </c>
      <c r="D2116" s="162" t="str">
        <f t="shared" si="33"/>
        <v>FY2017/18_NQR6b_Peel Renewable Energy Pty Ltd EDL7</v>
      </c>
      <c r="E2116" s="164">
        <f>IF(ISNUMBER(Table4_1[[#This Row],[Value]]),Table4_1[[#This Row],[Value]],IF(ISNUMBER(Table4_1[[#This Row],[$ Value]]),Table4_1[[#This Row],[$ Value]],Table4_1[[#This Row],[% Value]]))</f>
        <v>0</v>
      </c>
      <c r="G2116" s="238">
        <v>43281</v>
      </c>
      <c r="H2116">
        <v>4</v>
      </c>
      <c r="I2116" t="s">
        <v>188</v>
      </c>
      <c r="J2116" t="s">
        <v>930</v>
      </c>
      <c r="K2116" t="s">
        <v>208</v>
      </c>
      <c r="L2116" t="s">
        <v>289</v>
      </c>
      <c r="M2116" t="s">
        <v>47</v>
      </c>
      <c r="N2116" t="s">
        <v>290</v>
      </c>
      <c r="O2116" t="s">
        <v>285</v>
      </c>
      <c r="P2116"/>
      <c r="Q2116"/>
      <c r="R2116"/>
      <c r="S2116" t="s">
        <v>931</v>
      </c>
    </row>
    <row r="2117" spans="1:19" hidden="1" x14ac:dyDescent="0.2">
      <c r="A2117" s="162" t="str">
        <f>"FY"&amp;(YEAR(Table4_1[[#This Row],[Date]])-1)&amp;"/"&amp;(YEAR(Table4_1[[#This Row],[Date]])-2000)</f>
        <v>FY2018/19</v>
      </c>
      <c r="B2117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17" s="162" t="str">
        <f>Table4_1[[#This Row],[Licensee]]&amp;" "&amp;Table4_1[[#This Row],[Licence]]</f>
        <v>Peel Renewable Energy Pty Ltd EDL7</v>
      </c>
      <c r="D2117" s="162" t="str">
        <f t="shared" si="33"/>
        <v>FY2018/19_NQR6b_Peel Renewable Energy Pty Ltd EDL7</v>
      </c>
      <c r="E2117" s="164">
        <f>IF(ISNUMBER(Table4_1[[#This Row],[Value]]),Table4_1[[#This Row],[Value]],IF(ISNUMBER(Table4_1[[#This Row],[$ Value]]),Table4_1[[#This Row],[$ Value]],Table4_1[[#This Row],[% Value]]))</f>
        <v>0</v>
      </c>
      <c r="G2117" s="238">
        <v>43646</v>
      </c>
      <c r="H2117">
        <v>4</v>
      </c>
      <c r="I2117" t="s">
        <v>188</v>
      </c>
      <c r="J2117" t="s">
        <v>930</v>
      </c>
      <c r="K2117" t="s">
        <v>208</v>
      </c>
      <c r="L2117" t="s">
        <v>289</v>
      </c>
      <c r="M2117" t="s">
        <v>47</v>
      </c>
      <c r="N2117" t="s">
        <v>290</v>
      </c>
      <c r="O2117" t="s">
        <v>285</v>
      </c>
      <c r="P2117"/>
      <c r="Q2117"/>
      <c r="R2117"/>
      <c r="S2117" t="s">
        <v>931</v>
      </c>
    </row>
    <row r="2118" spans="1:19" hidden="1" x14ac:dyDescent="0.2">
      <c r="A2118" s="162" t="str">
        <f>"FY"&amp;(YEAR(Table4_1[[#This Row],[Date]])-1)&amp;"/"&amp;(YEAR(Table4_1[[#This Row],[Date]])-2000)</f>
        <v>FY2019/20</v>
      </c>
      <c r="B2118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18" s="162" t="str">
        <f>Table4_1[[#This Row],[Licensee]]&amp;" "&amp;Table4_1[[#This Row],[Licence]]</f>
        <v>Peel Renewable Energy Pty Ltd EDL7</v>
      </c>
      <c r="D2118" s="162" t="str">
        <f t="shared" si="33"/>
        <v>FY2019/20_NQR6b_Peel Renewable Energy Pty Ltd EDL7</v>
      </c>
      <c r="E2118" s="164">
        <f>IF(ISNUMBER(Table4_1[[#This Row],[Value]]),Table4_1[[#This Row],[Value]],IF(ISNUMBER(Table4_1[[#This Row],[$ Value]]),Table4_1[[#This Row],[$ Value]],Table4_1[[#This Row],[% Value]]))</f>
        <v>0</v>
      </c>
      <c r="G2118" s="238">
        <v>44012</v>
      </c>
      <c r="H2118">
        <v>4</v>
      </c>
      <c r="I2118" t="s">
        <v>188</v>
      </c>
      <c r="J2118" t="s">
        <v>930</v>
      </c>
      <c r="K2118" t="s">
        <v>208</v>
      </c>
      <c r="L2118" t="s">
        <v>289</v>
      </c>
      <c r="M2118" t="s">
        <v>47</v>
      </c>
      <c r="N2118" t="s">
        <v>290</v>
      </c>
      <c r="O2118" t="s">
        <v>285</v>
      </c>
      <c r="P2118"/>
      <c r="Q2118"/>
      <c r="R2118"/>
      <c r="S2118" t="s">
        <v>931</v>
      </c>
    </row>
    <row r="2119" spans="1:19" hidden="1" x14ac:dyDescent="0.2">
      <c r="A2119" s="162" t="str">
        <f>"FY"&amp;(YEAR(Table4_1[[#This Row],[Date]])-1)&amp;"/"&amp;(YEAR(Table4_1[[#This Row],[Date]])-2000)</f>
        <v>FY2020/21</v>
      </c>
      <c r="B2119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19" s="162" t="str">
        <f>Table4_1[[#This Row],[Licensee]]&amp;" "&amp;Table4_1[[#This Row],[Licence]]</f>
        <v>Peel Renewable Energy Pty Ltd EDL7</v>
      </c>
      <c r="D2119" s="162" t="str">
        <f t="shared" si="33"/>
        <v>FY2020/21_NQR6b_Peel Renewable Energy Pty Ltd EDL7</v>
      </c>
      <c r="E2119" s="164">
        <f>IF(ISNUMBER(Table4_1[[#This Row],[Value]]),Table4_1[[#This Row],[Value]],IF(ISNUMBER(Table4_1[[#This Row],[$ Value]]),Table4_1[[#This Row],[$ Value]],Table4_1[[#This Row],[% Value]]))</f>
        <v>0</v>
      </c>
      <c r="G2119" s="238">
        <v>44377</v>
      </c>
      <c r="H2119">
        <v>4</v>
      </c>
      <c r="I2119" t="s">
        <v>188</v>
      </c>
      <c r="J2119" t="s">
        <v>930</v>
      </c>
      <c r="K2119" t="s">
        <v>208</v>
      </c>
      <c r="L2119" t="s">
        <v>289</v>
      </c>
      <c r="M2119" t="s">
        <v>47</v>
      </c>
      <c r="N2119" t="s">
        <v>290</v>
      </c>
      <c r="O2119" t="s">
        <v>285</v>
      </c>
      <c r="P2119"/>
      <c r="Q2119"/>
      <c r="R2119"/>
      <c r="S2119" t="s">
        <v>931</v>
      </c>
    </row>
    <row r="2120" spans="1:19" hidden="1" x14ac:dyDescent="0.2">
      <c r="A2120" s="162" t="str">
        <f>"FY"&amp;(YEAR(Table4_1[[#This Row],[Date]])-1)&amp;"/"&amp;(YEAR(Table4_1[[#This Row],[Date]])-2000)</f>
        <v>FY2021/22</v>
      </c>
      <c r="B2120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20" s="162" t="str">
        <f>Table4_1[[#This Row],[Licensee]]&amp;" "&amp;Table4_1[[#This Row],[Licence]]</f>
        <v>Peel Renewable Energy Pty Ltd EDL7</v>
      </c>
      <c r="D2120" s="162" t="str">
        <f t="shared" si="33"/>
        <v>FY2021/22_NQR6b_Peel Renewable Energy Pty Ltd EDL7</v>
      </c>
      <c r="E2120" s="164">
        <f>IF(ISNUMBER(Table4_1[[#This Row],[Value]]),Table4_1[[#This Row],[Value]],IF(ISNUMBER(Table4_1[[#This Row],[$ Value]]),Table4_1[[#This Row],[$ Value]],Table4_1[[#This Row],[% Value]]))</f>
        <v>0</v>
      </c>
      <c r="G2120" s="238">
        <v>44742</v>
      </c>
      <c r="H2120">
        <v>4</v>
      </c>
      <c r="I2120" t="s">
        <v>188</v>
      </c>
      <c r="J2120" t="s">
        <v>930</v>
      </c>
      <c r="K2120" t="s">
        <v>208</v>
      </c>
      <c r="L2120" t="s">
        <v>289</v>
      </c>
      <c r="M2120" t="s">
        <v>47</v>
      </c>
      <c r="N2120" t="s">
        <v>290</v>
      </c>
      <c r="O2120" t="s">
        <v>285</v>
      </c>
      <c r="P2120">
        <v>0</v>
      </c>
      <c r="Q2120"/>
      <c r="R2120"/>
      <c r="S2120" t="s">
        <v>931</v>
      </c>
    </row>
    <row r="2121" spans="1:19" hidden="1" x14ac:dyDescent="0.2">
      <c r="A2121" s="162" t="str">
        <f>"FY"&amp;(YEAR(Table4_1[[#This Row],[Date]])-1)&amp;"/"&amp;(YEAR(Table4_1[[#This Row],[Date]])-2000)</f>
        <v>FY2022/23</v>
      </c>
      <c r="B2121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2121" s="162" t="str">
        <f>Table4_1[[#This Row],[Licensee]]&amp;" "&amp;Table4_1[[#This Row],[Licence]]</f>
        <v>Peel Renewable Energy Pty Ltd EDL7</v>
      </c>
      <c r="D2121" s="162" t="str">
        <f t="shared" si="33"/>
        <v>FY2022/23_NQR6b_Peel Renewable Energy Pty Ltd EDL7</v>
      </c>
      <c r="E2121" s="164">
        <f>IF(ISNUMBER(Table4_1[[#This Row],[Value]]),Table4_1[[#This Row],[Value]],IF(ISNUMBER(Table4_1[[#This Row],[$ Value]]),Table4_1[[#This Row],[$ Value]],Table4_1[[#This Row],[% Value]]))</f>
        <v>0</v>
      </c>
      <c r="G2121" s="238">
        <v>45107</v>
      </c>
      <c r="H2121">
        <v>4</v>
      </c>
      <c r="I2121" t="s">
        <v>188</v>
      </c>
      <c r="J2121" t="s">
        <v>930</v>
      </c>
      <c r="K2121" t="s">
        <v>208</v>
      </c>
      <c r="L2121" t="s">
        <v>289</v>
      </c>
      <c r="M2121" t="s">
        <v>47</v>
      </c>
      <c r="N2121" t="s">
        <v>290</v>
      </c>
      <c r="O2121" t="s">
        <v>285</v>
      </c>
      <c r="P2121">
        <v>0</v>
      </c>
      <c r="Q2121"/>
      <c r="R2121"/>
      <c r="S2121" t="s">
        <v>931</v>
      </c>
    </row>
    <row r="2122" spans="1:19" hidden="1" x14ac:dyDescent="0.2">
      <c r="A2122" s="162" t="str">
        <f>"FY"&amp;(YEAR(Table4_1[[#This Row],[Date]])-1)&amp;"/"&amp;(YEAR(Table4_1[[#This Row],[Date]])-2000)</f>
        <v>FY2017/18</v>
      </c>
      <c r="B2122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2" s="162" t="str">
        <f>Table4_1[[#This Row],[Licensee]]&amp;" "&amp;Table4_1[[#This Row],[Licence]]</f>
        <v>Peel Renewable Energy Pty Ltd EDL7</v>
      </c>
      <c r="D2122" s="162" t="str">
        <f t="shared" si="33"/>
        <v>FY2017/18_NQR6c_Peel Renewable Energy Pty Ltd EDL7</v>
      </c>
      <c r="E2122" s="164">
        <f>IF(ISNUMBER(Table4_1[[#This Row],[Value]]),Table4_1[[#This Row],[Value]],IF(ISNUMBER(Table4_1[[#This Row],[$ Value]]),Table4_1[[#This Row],[$ Value]],Table4_1[[#This Row],[% Value]]))</f>
        <v>0</v>
      </c>
      <c r="G2122" s="238">
        <v>43281</v>
      </c>
      <c r="H2122">
        <v>4</v>
      </c>
      <c r="I2122" t="s">
        <v>188</v>
      </c>
      <c r="J2122" t="s">
        <v>930</v>
      </c>
      <c r="K2122" t="s">
        <v>208</v>
      </c>
      <c r="L2122" t="s">
        <v>289</v>
      </c>
      <c r="M2122" t="s">
        <v>48</v>
      </c>
      <c r="N2122" t="s">
        <v>290</v>
      </c>
      <c r="O2122" t="s">
        <v>285</v>
      </c>
      <c r="P2122"/>
      <c r="Q2122"/>
      <c r="R2122"/>
      <c r="S2122" t="s">
        <v>931</v>
      </c>
    </row>
    <row r="2123" spans="1:19" hidden="1" x14ac:dyDescent="0.2">
      <c r="A2123" s="162" t="str">
        <f>"FY"&amp;(YEAR(Table4_1[[#This Row],[Date]])-1)&amp;"/"&amp;(YEAR(Table4_1[[#This Row],[Date]])-2000)</f>
        <v>FY2018/19</v>
      </c>
      <c r="B2123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3" s="162" t="str">
        <f>Table4_1[[#This Row],[Licensee]]&amp;" "&amp;Table4_1[[#This Row],[Licence]]</f>
        <v>Peel Renewable Energy Pty Ltd EDL7</v>
      </c>
      <c r="D2123" s="162" t="str">
        <f t="shared" si="33"/>
        <v>FY2018/19_NQR6c_Peel Renewable Energy Pty Ltd EDL7</v>
      </c>
      <c r="E2123" s="164">
        <f>IF(ISNUMBER(Table4_1[[#This Row],[Value]]),Table4_1[[#This Row],[Value]],IF(ISNUMBER(Table4_1[[#This Row],[$ Value]]),Table4_1[[#This Row],[$ Value]],Table4_1[[#This Row],[% Value]]))</f>
        <v>0</v>
      </c>
      <c r="G2123" s="238">
        <v>43646</v>
      </c>
      <c r="H2123">
        <v>4</v>
      </c>
      <c r="I2123" t="s">
        <v>188</v>
      </c>
      <c r="J2123" t="s">
        <v>930</v>
      </c>
      <c r="K2123" t="s">
        <v>208</v>
      </c>
      <c r="L2123" t="s">
        <v>289</v>
      </c>
      <c r="M2123" t="s">
        <v>48</v>
      </c>
      <c r="N2123" t="s">
        <v>290</v>
      </c>
      <c r="O2123" t="s">
        <v>285</v>
      </c>
      <c r="P2123"/>
      <c r="Q2123"/>
      <c r="R2123"/>
      <c r="S2123" t="s">
        <v>931</v>
      </c>
    </row>
    <row r="2124" spans="1:19" hidden="1" x14ac:dyDescent="0.2">
      <c r="A2124" s="162" t="str">
        <f>"FY"&amp;(YEAR(Table4_1[[#This Row],[Date]])-1)&amp;"/"&amp;(YEAR(Table4_1[[#This Row],[Date]])-2000)</f>
        <v>FY2019/20</v>
      </c>
      <c r="B2124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4" s="162" t="str">
        <f>Table4_1[[#This Row],[Licensee]]&amp;" "&amp;Table4_1[[#This Row],[Licence]]</f>
        <v>Peel Renewable Energy Pty Ltd EDL7</v>
      </c>
      <c r="D2124" s="162" t="str">
        <f t="shared" si="33"/>
        <v>FY2019/20_NQR6c_Peel Renewable Energy Pty Ltd EDL7</v>
      </c>
      <c r="E2124" s="164">
        <f>IF(ISNUMBER(Table4_1[[#This Row],[Value]]),Table4_1[[#This Row],[Value]],IF(ISNUMBER(Table4_1[[#This Row],[$ Value]]),Table4_1[[#This Row],[$ Value]],Table4_1[[#This Row],[% Value]]))</f>
        <v>0</v>
      </c>
      <c r="G2124" s="238">
        <v>44012</v>
      </c>
      <c r="H2124">
        <v>4</v>
      </c>
      <c r="I2124" t="s">
        <v>188</v>
      </c>
      <c r="J2124" t="s">
        <v>930</v>
      </c>
      <c r="K2124" t="s">
        <v>208</v>
      </c>
      <c r="L2124" t="s">
        <v>289</v>
      </c>
      <c r="M2124" t="s">
        <v>48</v>
      </c>
      <c r="N2124" t="s">
        <v>290</v>
      </c>
      <c r="O2124" t="s">
        <v>285</v>
      </c>
      <c r="P2124"/>
      <c r="Q2124"/>
      <c r="R2124"/>
      <c r="S2124" t="s">
        <v>931</v>
      </c>
    </row>
    <row r="2125" spans="1:19" hidden="1" x14ac:dyDescent="0.2">
      <c r="A2125" s="162" t="str">
        <f>"FY"&amp;(YEAR(Table4_1[[#This Row],[Date]])-1)&amp;"/"&amp;(YEAR(Table4_1[[#This Row],[Date]])-2000)</f>
        <v>FY2020/21</v>
      </c>
      <c r="B2125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5" s="162" t="str">
        <f>Table4_1[[#This Row],[Licensee]]&amp;" "&amp;Table4_1[[#This Row],[Licence]]</f>
        <v>Peel Renewable Energy Pty Ltd EDL7</v>
      </c>
      <c r="D2125" s="162" t="str">
        <f t="shared" si="33"/>
        <v>FY2020/21_NQR6c_Peel Renewable Energy Pty Ltd EDL7</v>
      </c>
      <c r="E2125" s="164">
        <f>IF(ISNUMBER(Table4_1[[#This Row],[Value]]),Table4_1[[#This Row],[Value]],IF(ISNUMBER(Table4_1[[#This Row],[$ Value]]),Table4_1[[#This Row],[$ Value]],Table4_1[[#This Row],[% Value]]))</f>
        <v>0</v>
      </c>
      <c r="G2125" s="238">
        <v>44377</v>
      </c>
      <c r="H2125">
        <v>4</v>
      </c>
      <c r="I2125" t="s">
        <v>188</v>
      </c>
      <c r="J2125" t="s">
        <v>930</v>
      </c>
      <c r="K2125" t="s">
        <v>208</v>
      </c>
      <c r="L2125" t="s">
        <v>289</v>
      </c>
      <c r="M2125" t="s">
        <v>48</v>
      </c>
      <c r="N2125" t="s">
        <v>290</v>
      </c>
      <c r="O2125" t="s">
        <v>285</v>
      </c>
      <c r="P2125">
        <v>0</v>
      </c>
      <c r="Q2125"/>
      <c r="R2125"/>
      <c r="S2125" t="s">
        <v>931</v>
      </c>
    </row>
    <row r="2126" spans="1:19" hidden="1" x14ac:dyDescent="0.2">
      <c r="A2126" s="162" t="str">
        <f>"FY"&amp;(YEAR(Table4_1[[#This Row],[Date]])-1)&amp;"/"&amp;(YEAR(Table4_1[[#This Row],[Date]])-2000)</f>
        <v>FY2021/22</v>
      </c>
      <c r="B2126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6" s="162" t="str">
        <f>Table4_1[[#This Row],[Licensee]]&amp;" "&amp;Table4_1[[#This Row],[Licence]]</f>
        <v>Peel Renewable Energy Pty Ltd EDL7</v>
      </c>
      <c r="D2126" s="162" t="str">
        <f t="shared" si="33"/>
        <v>FY2021/22_NQR6c_Peel Renewable Energy Pty Ltd EDL7</v>
      </c>
      <c r="E2126" s="164">
        <f>IF(ISNUMBER(Table4_1[[#This Row],[Value]]),Table4_1[[#This Row],[Value]],IF(ISNUMBER(Table4_1[[#This Row],[$ Value]]),Table4_1[[#This Row],[$ Value]],Table4_1[[#This Row],[% Value]]))</f>
        <v>0</v>
      </c>
      <c r="G2126" s="238">
        <v>44742</v>
      </c>
      <c r="H2126">
        <v>4</v>
      </c>
      <c r="I2126" t="s">
        <v>188</v>
      </c>
      <c r="J2126" t="s">
        <v>930</v>
      </c>
      <c r="K2126" t="s">
        <v>208</v>
      </c>
      <c r="L2126" t="s">
        <v>289</v>
      </c>
      <c r="M2126" t="s">
        <v>48</v>
      </c>
      <c r="N2126" t="s">
        <v>290</v>
      </c>
      <c r="O2126" t="s">
        <v>285</v>
      </c>
      <c r="P2126">
        <v>0</v>
      </c>
      <c r="Q2126"/>
      <c r="R2126"/>
      <c r="S2126" t="s">
        <v>931</v>
      </c>
    </row>
    <row r="2127" spans="1:19" hidden="1" x14ac:dyDescent="0.2">
      <c r="A2127" s="162" t="str">
        <f>"FY"&amp;(YEAR(Table4_1[[#This Row],[Date]])-1)&amp;"/"&amp;(YEAR(Table4_1[[#This Row],[Date]])-2000)</f>
        <v>FY2022/23</v>
      </c>
      <c r="B2127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2127" s="162" t="str">
        <f>Table4_1[[#This Row],[Licensee]]&amp;" "&amp;Table4_1[[#This Row],[Licence]]</f>
        <v>Peel Renewable Energy Pty Ltd EDL7</v>
      </c>
      <c r="D2127" s="162" t="str">
        <f t="shared" si="33"/>
        <v>FY2022/23_NQR6c_Peel Renewable Energy Pty Ltd EDL7</v>
      </c>
      <c r="E2127" s="164">
        <f>IF(ISNUMBER(Table4_1[[#This Row],[Value]]),Table4_1[[#This Row],[Value]],IF(ISNUMBER(Table4_1[[#This Row],[$ Value]]),Table4_1[[#This Row],[$ Value]],Table4_1[[#This Row],[% Value]]))</f>
        <v>81.5</v>
      </c>
      <c r="G2127" s="238">
        <v>45107</v>
      </c>
      <c r="H2127">
        <v>4</v>
      </c>
      <c r="I2127" t="s">
        <v>188</v>
      </c>
      <c r="J2127" t="s">
        <v>930</v>
      </c>
      <c r="K2127" t="s">
        <v>208</v>
      </c>
      <c r="L2127" t="s">
        <v>289</v>
      </c>
      <c r="M2127" t="s">
        <v>48</v>
      </c>
      <c r="N2127" t="s">
        <v>290</v>
      </c>
      <c r="O2127" t="s">
        <v>285</v>
      </c>
      <c r="P2127">
        <v>81.5</v>
      </c>
      <c r="Q2127"/>
      <c r="R2127"/>
      <c r="S2127" t="s">
        <v>931</v>
      </c>
    </row>
    <row r="2128" spans="1:19" hidden="1" x14ac:dyDescent="0.2">
      <c r="A2128" s="162" t="str">
        <f>"FY"&amp;(YEAR(Table4_1[[#This Row],[Date]])-1)&amp;"/"&amp;(YEAR(Table4_1[[#This Row],[Date]])-2000)</f>
        <v>FY2017/18</v>
      </c>
      <c r="B2128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28" s="162" t="str">
        <f>Table4_1[[#This Row],[Licensee]]&amp;" "&amp;Table4_1[[#This Row],[Licence]]</f>
        <v>Peel Renewable Energy Pty Ltd EDL7</v>
      </c>
      <c r="D2128" s="162" t="str">
        <f t="shared" si="33"/>
        <v>FY2017/18_NQR6d_Peel Renewable Energy Pty Ltd EDL7</v>
      </c>
      <c r="E2128" s="164">
        <f>IF(ISNUMBER(Table4_1[[#This Row],[Value]]),Table4_1[[#This Row],[Value]],IF(ISNUMBER(Table4_1[[#This Row],[$ Value]]),Table4_1[[#This Row],[$ Value]],Table4_1[[#This Row],[% Value]]))</f>
        <v>0</v>
      </c>
      <c r="G2128" s="238">
        <v>43281</v>
      </c>
      <c r="H2128">
        <v>4</v>
      </c>
      <c r="I2128" t="s">
        <v>188</v>
      </c>
      <c r="J2128" t="s">
        <v>930</v>
      </c>
      <c r="K2128" t="s">
        <v>208</v>
      </c>
      <c r="L2128" t="s">
        <v>289</v>
      </c>
      <c r="M2128" t="s">
        <v>510</v>
      </c>
      <c r="N2128" t="s">
        <v>290</v>
      </c>
      <c r="O2128" t="s">
        <v>285</v>
      </c>
      <c r="P2128"/>
      <c r="Q2128"/>
      <c r="R2128"/>
      <c r="S2128" t="s">
        <v>931</v>
      </c>
    </row>
    <row r="2129" spans="1:19" hidden="1" x14ac:dyDescent="0.2">
      <c r="A2129" s="162" t="str">
        <f>"FY"&amp;(YEAR(Table4_1[[#This Row],[Date]])-1)&amp;"/"&amp;(YEAR(Table4_1[[#This Row],[Date]])-2000)</f>
        <v>FY2018/19</v>
      </c>
      <c r="B2129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29" s="162" t="str">
        <f>Table4_1[[#This Row],[Licensee]]&amp;" "&amp;Table4_1[[#This Row],[Licence]]</f>
        <v>Peel Renewable Energy Pty Ltd EDL7</v>
      </c>
      <c r="D2129" s="162" t="str">
        <f t="shared" si="33"/>
        <v>FY2018/19_NQR6d_Peel Renewable Energy Pty Ltd EDL7</v>
      </c>
      <c r="E2129" s="164">
        <f>IF(ISNUMBER(Table4_1[[#This Row],[Value]]),Table4_1[[#This Row],[Value]],IF(ISNUMBER(Table4_1[[#This Row],[$ Value]]),Table4_1[[#This Row],[$ Value]],Table4_1[[#This Row],[% Value]]))</f>
        <v>0</v>
      </c>
      <c r="G2129" s="238">
        <v>43646</v>
      </c>
      <c r="H2129">
        <v>4</v>
      </c>
      <c r="I2129" t="s">
        <v>188</v>
      </c>
      <c r="J2129" t="s">
        <v>930</v>
      </c>
      <c r="K2129" t="s">
        <v>208</v>
      </c>
      <c r="L2129" t="s">
        <v>289</v>
      </c>
      <c r="M2129" t="s">
        <v>510</v>
      </c>
      <c r="N2129" t="s">
        <v>290</v>
      </c>
      <c r="O2129" t="s">
        <v>285</v>
      </c>
      <c r="P2129"/>
      <c r="Q2129"/>
      <c r="R2129"/>
      <c r="S2129" t="s">
        <v>931</v>
      </c>
    </row>
    <row r="2130" spans="1:19" hidden="1" x14ac:dyDescent="0.2">
      <c r="A2130" s="162" t="str">
        <f>"FY"&amp;(YEAR(Table4_1[[#This Row],[Date]])-1)&amp;"/"&amp;(YEAR(Table4_1[[#This Row],[Date]])-2000)</f>
        <v>FY2019/20</v>
      </c>
      <c r="B2130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30" s="162" t="str">
        <f>Table4_1[[#This Row],[Licensee]]&amp;" "&amp;Table4_1[[#This Row],[Licence]]</f>
        <v>Peel Renewable Energy Pty Ltd EDL7</v>
      </c>
      <c r="D2130" s="162" t="str">
        <f t="shared" si="33"/>
        <v>FY2019/20_NQR6d_Peel Renewable Energy Pty Ltd EDL7</v>
      </c>
      <c r="E2130" s="164">
        <f>IF(ISNUMBER(Table4_1[[#This Row],[Value]]),Table4_1[[#This Row],[Value]],IF(ISNUMBER(Table4_1[[#This Row],[$ Value]]),Table4_1[[#This Row],[$ Value]],Table4_1[[#This Row],[% Value]]))</f>
        <v>0</v>
      </c>
      <c r="G2130" s="238">
        <v>44012</v>
      </c>
      <c r="H2130">
        <v>4</v>
      </c>
      <c r="I2130" t="s">
        <v>188</v>
      </c>
      <c r="J2130" t="s">
        <v>930</v>
      </c>
      <c r="K2130" t="s">
        <v>208</v>
      </c>
      <c r="L2130" t="s">
        <v>289</v>
      </c>
      <c r="M2130" t="s">
        <v>510</v>
      </c>
      <c r="N2130" t="s">
        <v>290</v>
      </c>
      <c r="O2130" t="s">
        <v>285</v>
      </c>
      <c r="P2130"/>
      <c r="Q2130"/>
      <c r="R2130"/>
      <c r="S2130" t="s">
        <v>931</v>
      </c>
    </row>
    <row r="2131" spans="1:19" hidden="1" x14ac:dyDescent="0.2">
      <c r="A2131" s="162" t="str">
        <f>"FY"&amp;(YEAR(Table4_1[[#This Row],[Date]])-1)&amp;"/"&amp;(YEAR(Table4_1[[#This Row],[Date]])-2000)</f>
        <v>FY2020/21</v>
      </c>
      <c r="B2131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31" s="162" t="str">
        <f>Table4_1[[#This Row],[Licensee]]&amp;" "&amp;Table4_1[[#This Row],[Licence]]</f>
        <v>Peel Renewable Energy Pty Ltd EDL7</v>
      </c>
      <c r="D2131" s="162" t="str">
        <f t="shared" si="33"/>
        <v>FY2020/21_NQR6d_Peel Renewable Energy Pty Ltd EDL7</v>
      </c>
      <c r="E2131" s="164">
        <f>IF(ISNUMBER(Table4_1[[#This Row],[Value]]),Table4_1[[#This Row],[Value]],IF(ISNUMBER(Table4_1[[#This Row],[$ Value]]),Table4_1[[#This Row],[$ Value]],Table4_1[[#This Row],[% Value]]))</f>
        <v>0</v>
      </c>
      <c r="G2131" s="238">
        <v>44377</v>
      </c>
      <c r="H2131">
        <v>4</v>
      </c>
      <c r="I2131" t="s">
        <v>188</v>
      </c>
      <c r="J2131" t="s">
        <v>930</v>
      </c>
      <c r="K2131" t="s">
        <v>208</v>
      </c>
      <c r="L2131" t="s">
        <v>289</v>
      </c>
      <c r="M2131" t="s">
        <v>510</v>
      </c>
      <c r="N2131" t="s">
        <v>290</v>
      </c>
      <c r="O2131" t="s">
        <v>285</v>
      </c>
      <c r="P2131"/>
      <c r="Q2131"/>
      <c r="R2131"/>
      <c r="S2131" t="s">
        <v>931</v>
      </c>
    </row>
    <row r="2132" spans="1:19" hidden="1" x14ac:dyDescent="0.2">
      <c r="A2132" s="162" t="str">
        <f>"FY"&amp;(YEAR(Table4_1[[#This Row],[Date]])-1)&amp;"/"&amp;(YEAR(Table4_1[[#This Row],[Date]])-2000)</f>
        <v>FY2021/22</v>
      </c>
      <c r="B2132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32" s="162" t="str">
        <f>Table4_1[[#This Row],[Licensee]]&amp;" "&amp;Table4_1[[#This Row],[Licence]]</f>
        <v>Peel Renewable Energy Pty Ltd EDL7</v>
      </c>
      <c r="D2132" s="162" t="str">
        <f t="shared" si="33"/>
        <v>FY2021/22_NQR6d_Peel Renewable Energy Pty Ltd EDL7</v>
      </c>
      <c r="E2132" s="164">
        <f>IF(ISNUMBER(Table4_1[[#This Row],[Value]]),Table4_1[[#This Row],[Value]],IF(ISNUMBER(Table4_1[[#This Row],[$ Value]]),Table4_1[[#This Row],[$ Value]],Table4_1[[#This Row],[% Value]]))</f>
        <v>0</v>
      </c>
      <c r="G2132" s="238">
        <v>44742</v>
      </c>
      <c r="H2132">
        <v>4</v>
      </c>
      <c r="I2132" t="s">
        <v>188</v>
      </c>
      <c r="J2132" t="s">
        <v>930</v>
      </c>
      <c r="K2132" t="s">
        <v>208</v>
      </c>
      <c r="L2132" t="s">
        <v>289</v>
      </c>
      <c r="M2132" t="s">
        <v>510</v>
      </c>
      <c r="N2132" t="s">
        <v>290</v>
      </c>
      <c r="O2132" t="s">
        <v>285</v>
      </c>
      <c r="P2132">
        <v>0</v>
      </c>
      <c r="Q2132"/>
      <c r="R2132"/>
      <c r="S2132" t="s">
        <v>931</v>
      </c>
    </row>
    <row r="2133" spans="1:19" hidden="1" x14ac:dyDescent="0.2">
      <c r="A2133" s="162" t="str">
        <f>"FY"&amp;(YEAR(Table4_1[[#This Row],[Date]])-1)&amp;"/"&amp;(YEAR(Table4_1[[#This Row],[Date]])-2000)</f>
        <v>FY2022/23</v>
      </c>
      <c r="B2133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2133" s="162" t="str">
        <f>Table4_1[[#This Row],[Licensee]]&amp;" "&amp;Table4_1[[#This Row],[Licence]]</f>
        <v>Peel Renewable Energy Pty Ltd EDL7</v>
      </c>
      <c r="D2133" s="162" t="str">
        <f t="shared" si="33"/>
        <v>FY2022/23_NQR6d_Peel Renewable Energy Pty Ltd EDL7</v>
      </c>
      <c r="E2133" s="164">
        <f>IF(ISNUMBER(Table4_1[[#This Row],[Value]]),Table4_1[[#This Row],[Value]],IF(ISNUMBER(Table4_1[[#This Row],[$ Value]]),Table4_1[[#This Row],[$ Value]],Table4_1[[#This Row],[% Value]]))</f>
        <v>0</v>
      </c>
      <c r="G2133" s="238">
        <v>45107</v>
      </c>
      <c r="H2133">
        <v>4</v>
      </c>
      <c r="I2133" t="s">
        <v>188</v>
      </c>
      <c r="J2133" t="s">
        <v>930</v>
      </c>
      <c r="K2133" t="s">
        <v>208</v>
      </c>
      <c r="L2133" t="s">
        <v>289</v>
      </c>
      <c r="M2133" t="s">
        <v>510</v>
      </c>
      <c r="N2133" t="s">
        <v>290</v>
      </c>
      <c r="O2133" t="s">
        <v>285</v>
      </c>
      <c r="P2133">
        <v>0</v>
      </c>
      <c r="Q2133"/>
      <c r="R2133"/>
      <c r="S2133" t="s">
        <v>931</v>
      </c>
    </row>
    <row r="2134" spans="1:19" hidden="1" x14ac:dyDescent="0.2">
      <c r="A2134" s="162" t="str">
        <f>"FY"&amp;(YEAR(Table4_1[[#This Row],[Date]])-1)&amp;"/"&amp;(YEAR(Table4_1[[#This Row],[Date]])-2000)</f>
        <v>FY2017/18</v>
      </c>
      <c r="B2134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4" s="162" t="str">
        <f>Table4_1[[#This Row],[Licensee]]&amp;" "&amp;Table4_1[[#This Row],[Licence]]</f>
        <v>Peel Renewable Energy Pty Ltd EDL7</v>
      </c>
      <c r="D2134" s="162" t="str">
        <f t="shared" si="33"/>
        <v>FY2017/18_NQR7_Peel Renewable Energy Pty Ltd EDL7</v>
      </c>
      <c r="E2134" s="164">
        <f>IF(ISNUMBER(Table4_1[[#This Row],[Value]]),Table4_1[[#This Row],[Value]],IF(ISNUMBER(Table4_1[[#This Row],[$ Value]]),Table4_1[[#This Row],[$ Value]],Table4_1[[#This Row],[% Value]]))</f>
        <v>0</v>
      </c>
      <c r="G2134" s="238">
        <v>43281</v>
      </c>
      <c r="H2134">
        <v>4</v>
      </c>
      <c r="I2134" t="s">
        <v>188</v>
      </c>
      <c r="J2134" t="s">
        <v>930</v>
      </c>
      <c r="K2134" t="s">
        <v>192</v>
      </c>
      <c r="L2134" t="s">
        <v>271</v>
      </c>
      <c r="M2134" t="s">
        <v>230</v>
      </c>
      <c r="N2134" t="s">
        <v>399</v>
      </c>
      <c r="O2134" t="s">
        <v>191</v>
      </c>
      <c r="P2134"/>
      <c r="Q2134"/>
      <c r="R2134"/>
      <c r="S2134" t="s">
        <v>931</v>
      </c>
    </row>
    <row r="2135" spans="1:19" hidden="1" x14ac:dyDescent="0.2">
      <c r="A2135" s="162" t="str">
        <f>"FY"&amp;(YEAR(Table4_1[[#This Row],[Date]])-1)&amp;"/"&amp;(YEAR(Table4_1[[#This Row],[Date]])-2000)</f>
        <v>FY2018/19</v>
      </c>
      <c r="B2135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5" s="162" t="str">
        <f>Table4_1[[#This Row],[Licensee]]&amp;" "&amp;Table4_1[[#This Row],[Licence]]</f>
        <v>Peel Renewable Energy Pty Ltd EDL7</v>
      </c>
      <c r="D2135" s="162" t="str">
        <f t="shared" si="33"/>
        <v>FY2018/19_NQR7_Peel Renewable Energy Pty Ltd EDL7</v>
      </c>
      <c r="E2135" s="164">
        <f>IF(ISNUMBER(Table4_1[[#This Row],[Value]]),Table4_1[[#This Row],[Value]],IF(ISNUMBER(Table4_1[[#This Row],[$ Value]]),Table4_1[[#This Row],[$ Value]],Table4_1[[#This Row],[% Value]]))</f>
        <v>0</v>
      </c>
      <c r="G2135" s="238">
        <v>43646</v>
      </c>
      <c r="H2135">
        <v>4</v>
      </c>
      <c r="I2135" t="s">
        <v>188</v>
      </c>
      <c r="J2135" t="s">
        <v>930</v>
      </c>
      <c r="K2135" t="s">
        <v>192</v>
      </c>
      <c r="L2135" t="s">
        <v>271</v>
      </c>
      <c r="M2135" t="s">
        <v>230</v>
      </c>
      <c r="N2135" t="s">
        <v>399</v>
      </c>
      <c r="O2135" t="s">
        <v>191</v>
      </c>
      <c r="P2135"/>
      <c r="Q2135"/>
      <c r="R2135"/>
      <c r="S2135" t="s">
        <v>931</v>
      </c>
    </row>
    <row r="2136" spans="1:19" hidden="1" x14ac:dyDescent="0.2">
      <c r="A2136" s="162" t="str">
        <f>"FY"&amp;(YEAR(Table4_1[[#This Row],[Date]])-1)&amp;"/"&amp;(YEAR(Table4_1[[#This Row],[Date]])-2000)</f>
        <v>FY2019/20</v>
      </c>
      <c r="B2136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6" s="162" t="str">
        <f>Table4_1[[#This Row],[Licensee]]&amp;" "&amp;Table4_1[[#This Row],[Licence]]</f>
        <v>Peel Renewable Energy Pty Ltd EDL7</v>
      </c>
      <c r="D2136" s="162" t="str">
        <f t="shared" si="33"/>
        <v>FY2019/20_NQR7_Peel Renewable Energy Pty Ltd EDL7</v>
      </c>
      <c r="E2136" s="164">
        <f>IF(ISNUMBER(Table4_1[[#This Row],[Value]]),Table4_1[[#This Row],[Value]],IF(ISNUMBER(Table4_1[[#This Row],[$ Value]]),Table4_1[[#This Row],[$ Value]],Table4_1[[#This Row],[% Value]]))</f>
        <v>0</v>
      </c>
      <c r="G2136" s="238">
        <v>44012</v>
      </c>
      <c r="H2136">
        <v>4</v>
      </c>
      <c r="I2136" t="s">
        <v>188</v>
      </c>
      <c r="J2136" t="s">
        <v>930</v>
      </c>
      <c r="K2136" t="s">
        <v>192</v>
      </c>
      <c r="L2136" t="s">
        <v>271</v>
      </c>
      <c r="M2136" t="s">
        <v>230</v>
      </c>
      <c r="N2136" t="s">
        <v>399</v>
      </c>
      <c r="O2136" t="s">
        <v>191</v>
      </c>
      <c r="P2136"/>
      <c r="Q2136"/>
      <c r="R2136"/>
      <c r="S2136" t="s">
        <v>931</v>
      </c>
    </row>
    <row r="2137" spans="1:19" hidden="1" x14ac:dyDescent="0.2">
      <c r="A2137" s="162" t="str">
        <f>"FY"&amp;(YEAR(Table4_1[[#This Row],[Date]])-1)&amp;"/"&amp;(YEAR(Table4_1[[#This Row],[Date]])-2000)</f>
        <v>FY2020/21</v>
      </c>
      <c r="B2137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7" s="162" t="str">
        <f>Table4_1[[#This Row],[Licensee]]&amp;" "&amp;Table4_1[[#This Row],[Licence]]</f>
        <v>Peel Renewable Energy Pty Ltd EDL7</v>
      </c>
      <c r="D2137" s="162" t="str">
        <f t="shared" si="33"/>
        <v>FY2020/21_NQR7_Peel Renewable Energy Pty Ltd EDL7</v>
      </c>
      <c r="E2137" s="164">
        <f>IF(ISNUMBER(Table4_1[[#This Row],[Value]]),Table4_1[[#This Row],[Value]],IF(ISNUMBER(Table4_1[[#This Row],[$ Value]]),Table4_1[[#This Row],[$ Value]],Table4_1[[#This Row],[% Value]]))</f>
        <v>0</v>
      </c>
      <c r="G2137" s="238">
        <v>44377</v>
      </c>
      <c r="H2137">
        <v>4</v>
      </c>
      <c r="I2137" t="s">
        <v>188</v>
      </c>
      <c r="J2137" t="s">
        <v>930</v>
      </c>
      <c r="K2137" t="s">
        <v>192</v>
      </c>
      <c r="L2137" t="s">
        <v>271</v>
      </c>
      <c r="M2137" t="s">
        <v>230</v>
      </c>
      <c r="N2137" t="s">
        <v>399</v>
      </c>
      <c r="O2137" t="s">
        <v>191</v>
      </c>
      <c r="P2137"/>
      <c r="Q2137"/>
      <c r="R2137"/>
      <c r="S2137" t="s">
        <v>931</v>
      </c>
    </row>
    <row r="2138" spans="1:19" hidden="1" x14ac:dyDescent="0.2">
      <c r="A2138" s="162" t="str">
        <f>"FY"&amp;(YEAR(Table4_1[[#This Row],[Date]])-1)&amp;"/"&amp;(YEAR(Table4_1[[#This Row],[Date]])-2000)</f>
        <v>FY2021/22</v>
      </c>
      <c r="B2138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8" s="162" t="str">
        <f>Table4_1[[#This Row],[Licensee]]&amp;" "&amp;Table4_1[[#This Row],[Licence]]</f>
        <v>Peel Renewable Energy Pty Ltd EDL7</v>
      </c>
      <c r="D2138" s="162" t="str">
        <f t="shared" si="33"/>
        <v>FY2021/22_NQR7_Peel Renewable Energy Pty Ltd EDL7</v>
      </c>
      <c r="E2138" s="164">
        <f>IF(ISNUMBER(Table4_1[[#This Row],[Value]]),Table4_1[[#This Row],[Value]],IF(ISNUMBER(Table4_1[[#This Row],[$ Value]]),Table4_1[[#This Row],[$ Value]],Table4_1[[#This Row],[% Value]]))</f>
        <v>0</v>
      </c>
      <c r="G2138" s="238">
        <v>44742</v>
      </c>
      <c r="H2138">
        <v>4</v>
      </c>
      <c r="I2138" t="s">
        <v>188</v>
      </c>
      <c r="J2138" t="s">
        <v>930</v>
      </c>
      <c r="K2138" t="s">
        <v>192</v>
      </c>
      <c r="L2138" t="s">
        <v>271</v>
      </c>
      <c r="M2138" t="s">
        <v>230</v>
      </c>
      <c r="N2138" t="s">
        <v>399</v>
      </c>
      <c r="O2138" t="s">
        <v>191</v>
      </c>
      <c r="P2138">
        <v>0</v>
      </c>
      <c r="Q2138"/>
      <c r="R2138"/>
      <c r="S2138" t="s">
        <v>931</v>
      </c>
    </row>
    <row r="2139" spans="1:19" hidden="1" x14ac:dyDescent="0.2">
      <c r="A2139" s="162" t="str">
        <f>"FY"&amp;(YEAR(Table4_1[[#This Row],[Date]])-1)&amp;"/"&amp;(YEAR(Table4_1[[#This Row],[Date]])-2000)</f>
        <v>FY2022/23</v>
      </c>
      <c r="B2139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2139" s="162" t="str">
        <f>Table4_1[[#This Row],[Licensee]]&amp;" "&amp;Table4_1[[#This Row],[Licence]]</f>
        <v>Peel Renewable Energy Pty Ltd EDL7</v>
      </c>
      <c r="D2139" s="162" t="str">
        <f t="shared" si="33"/>
        <v>FY2022/23_NQR7_Peel Renewable Energy Pty Ltd EDL7</v>
      </c>
      <c r="E2139" s="164">
        <f>IF(ISNUMBER(Table4_1[[#This Row],[Value]]),Table4_1[[#This Row],[Value]],IF(ISNUMBER(Table4_1[[#This Row],[$ Value]]),Table4_1[[#This Row],[$ Value]],Table4_1[[#This Row],[% Value]]))</f>
        <v>0</v>
      </c>
      <c r="G2139" s="238">
        <v>45107</v>
      </c>
      <c r="H2139">
        <v>4</v>
      </c>
      <c r="I2139" t="s">
        <v>188</v>
      </c>
      <c r="J2139" t="s">
        <v>930</v>
      </c>
      <c r="K2139" t="s">
        <v>192</v>
      </c>
      <c r="L2139" t="s">
        <v>271</v>
      </c>
      <c r="M2139" t="s">
        <v>230</v>
      </c>
      <c r="N2139" t="s">
        <v>399</v>
      </c>
      <c r="O2139" t="s">
        <v>191</v>
      </c>
      <c r="P2139">
        <v>0</v>
      </c>
      <c r="Q2139"/>
      <c r="R2139"/>
      <c r="S2139" t="s">
        <v>931</v>
      </c>
    </row>
    <row r="2140" spans="1:19" hidden="1" x14ac:dyDescent="0.2">
      <c r="A2140" s="162" t="str">
        <f>"FY"&amp;(YEAR(Table4_1[[#This Row],[Date]])-1)&amp;"/"&amp;(YEAR(Table4_1[[#This Row],[Date]])-2000)</f>
        <v>FY2017/18</v>
      </c>
      <c r="B2140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0" s="162" t="str">
        <f>Table4_1[[#This Row],[Licensee]]&amp;" "&amp;Table4_1[[#This Row],[Licence]]</f>
        <v>Peel Renewable Energy Pty Ltd EDL7</v>
      </c>
      <c r="D2140" s="162" t="str">
        <f t="shared" si="33"/>
        <v>FY2017/18_NQR8b_Peel Renewable Energy Pty Ltd EDL7</v>
      </c>
      <c r="E2140" s="164">
        <f>IF(ISNUMBER(Table4_1[[#This Row],[Value]]),Table4_1[[#This Row],[Value]],IF(ISNUMBER(Table4_1[[#This Row],[$ Value]]),Table4_1[[#This Row],[$ Value]],Table4_1[[#This Row],[% Value]]))</f>
        <v>0</v>
      </c>
      <c r="G2140" s="238">
        <v>43281</v>
      </c>
      <c r="H2140">
        <v>4</v>
      </c>
      <c r="I2140" t="s">
        <v>188</v>
      </c>
      <c r="J2140" t="s">
        <v>930</v>
      </c>
      <c r="K2140" t="s">
        <v>192</v>
      </c>
      <c r="L2140" t="s">
        <v>271</v>
      </c>
      <c r="M2140" t="s">
        <v>47</v>
      </c>
      <c r="N2140" t="s">
        <v>272</v>
      </c>
      <c r="O2140" t="s">
        <v>191</v>
      </c>
      <c r="P2140"/>
      <c r="Q2140"/>
      <c r="R2140"/>
      <c r="S2140" t="s">
        <v>931</v>
      </c>
    </row>
    <row r="2141" spans="1:19" hidden="1" x14ac:dyDescent="0.2">
      <c r="A2141" s="162" t="str">
        <f>"FY"&amp;(YEAR(Table4_1[[#This Row],[Date]])-1)&amp;"/"&amp;(YEAR(Table4_1[[#This Row],[Date]])-2000)</f>
        <v>FY2018/19</v>
      </c>
      <c r="B2141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1" s="162" t="str">
        <f>Table4_1[[#This Row],[Licensee]]&amp;" "&amp;Table4_1[[#This Row],[Licence]]</f>
        <v>Peel Renewable Energy Pty Ltd EDL7</v>
      </c>
      <c r="D2141" s="162" t="str">
        <f t="shared" si="33"/>
        <v>FY2018/19_NQR8b_Peel Renewable Energy Pty Ltd EDL7</v>
      </c>
      <c r="E2141" s="164">
        <f>IF(ISNUMBER(Table4_1[[#This Row],[Value]]),Table4_1[[#This Row],[Value]],IF(ISNUMBER(Table4_1[[#This Row],[$ Value]]),Table4_1[[#This Row],[$ Value]],Table4_1[[#This Row],[% Value]]))</f>
        <v>0</v>
      </c>
      <c r="G2141" s="238">
        <v>43646</v>
      </c>
      <c r="H2141">
        <v>4</v>
      </c>
      <c r="I2141" t="s">
        <v>188</v>
      </c>
      <c r="J2141" t="s">
        <v>930</v>
      </c>
      <c r="K2141" t="s">
        <v>192</v>
      </c>
      <c r="L2141" t="s">
        <v>271</v>
      </c>
      <c r="M2141" t="s">
        <v>47</v>
      </c>
      <c r="N2141" t="s">
        <v>272</v>
      </c>
      <c r="O2141" t="s">
        <v>191</v>
      </c>
      <c r="P2141"/>
      <c r="Q2141"/>
      <c r="R2141"/>
      <c r="S2141" t="s">
        <v>931</v>
      </c>
    </row>
    <row r="2142" spans="1:19" hidden="1" x14ac:dyDescent="0.2">
      <c r="A2142" s="162" t="str">
        <f>"FY"&amp;(YEAR(Table4_1[[#This Row],[Date]])-1)&amp;"/"&amp;(YEAR(Table4_1[[#This Row],[Date]])-2000)</f>
        <v>FY2019/20</v>
      </c>
      <c r="B2142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2" s="162" t="str">
        <f>Table4_1[[#This Row],[Licensee]]&amp;" "&amp;Table4_1[[#This Row],[Licence]]</f>
        <v>Peel Renewable Energy Pty Ltd EDL7</v>
      </c>
      <c r="D2142" s="162" t="str">
        <f t="shared" si="33"/>
        <v>FY2019/20_NQR8b_Peel Renewable Energy Pty Ltd EDL7</v>
      </c>
      <c r="E2142" s="164">
        <f>IF(ISNUMBER(Table4_1[[#This Row],[Value]]),Table4_1[[#This Row],[Value]],IF(ISNUMBER(Table4_1[[#This Row],[$ Value]]),Table4_1[[#This Row],[$ Value]],Table4_1[[#This Row],[% Value]]))</f>
        <v>0</v>
      </c>
      <c r="G2142" s="238">
        <v>44012</v>
      </c>
      <c r="H2142">
        <v>4</v>
      </c>
      <c r="I2142" t="s">
        <v>188</v>
      </c>
      <c r="J2142" t="s">
        <v>930</v>
      </c>
      <c r="K2142" t="s">
        <v>192</v>
      </c>
      <c r="L2142" t="s">
        <v>271</v>
      </c>
      <c r="M2142" t="s">
        <v>47</v>
      </c>
      <c r="N2142" t="s">
        <v>272</v>
      </c>
      <c r="O2142" t="s">
        <v>191</v>
      </c>
      <c r="P2142"/>
      <c r="Q2142"/>
      <c r="R2142"/>
      <c r="S2142" t="s">
        <v>931</v>
      </c>
    </row>
    <row r="2143" spans="1:19" hidden="1" x14ac:dyDescent="0.2">
      <c r="A2143" s="162" t="str">
        <f>"FY"&amp;(YEAR(Table4_1[[#This Row],[Date]])-1)&amp;"/"&amp;(YEAR(Table4_1[[#This Row],[Date]])-2000)</f>
        <v>FY2020/21</v>
      </c>
      <c r="B2143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3" s="162" t="str">
        <f>Table4_1[[#This Row],[Licensee]]&amp;" "&amp;Table4_1[[#This Row],[Licence]]</f>
        <v>Peel Renewable Energy Pty Ltd EDL7</v>
      </c>
      <c r="D2143" s="162" t="str">
        <f t="shared" si="33"/>
        <v>FY2020/21_NQR8b_Peel Renewable Energy Pty Ltd EDL7</v>
      </c>
      <c r="E2143" s="164">
        <f>IF(ISNUMBER(Table4_1[[#This Row],[Value]]),Table4_1[[#This Row],[Value]],IF(ISNUMBER(Table4_1[[#This Row],[$ Value]]),Table4_1[[#This Row],[$ Value]],Table4_1[[#This Row],[% Value]]))</f>
        <v>0</v>
      </c>
      <c r="G2143" s="238">
        <v>44377</v>
      </c>
      <c r="H2143">
        <v>4</v>
      </c>
      <c r="I2143" t="s">
        <v>188</v>
      </c>
      <c r="J2143" t="s">
        <v>930</v>
      </c>
      <c r="K2143" t="s">
        <v>192</v>
      </c>
      <c r="L2143" t="s">
        <v>271</v>
      </c>
      <c r="M2143" t="s">
        <v>47</v>
      </c>
      <c r="N2143" t="s">
        <v>272</v>
      </c>
      <c r="O2143" t="s">
        <v>191</v>
      </c>
      <c r="P2143"/>
      <c r="Q2143"/>
      <c r="R2143"/>
      <c r="S2143" t="s">
        <v>931</v>
      </c>
    </row>
    <row r="2144" spans="1:19" hidden="1" x14ac:dyDescent="0.2">
      <c r="A2144" s="162" t="str">
        <f>"FY"&amp;(YEAR(Table4_1[[#This Row],[Date]])-1)&amp;"/"&amp;(YEAR(Table4_1[[#This Row],[Date]])-2000)</f>
        <v>FY2021/22</v>
      </c>
      <c r="B2144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4" s="162" t="str">
        <f>Table4_1[[#This Row],[Licensee]]&amp;" "&amp;Table4_1[[#This Row],[Licence]]</f>
        <v>Peel Renewable Energy Pty Ltd EDL7</v>
      </c>
      <c r="D2144" s="162" t="str">
        <f t="shared" si="33"/>
        <v>FY2021/22_NQR8b_Peel Renewable Energy Pty Ltd EDL7</v>
      </c>
      <c r="E2144" s="164">
        <f>IF(ISNUMBER(Table4_1[[#This Row],[Value]]),Table4_1[[#This Row],[Value]],IF(ISNUMBER(Table4_1[[#This Row],[$ Value]]),Table4_1[[#This Row],[$ Value]],Table4_1[[#This Row],[% Value]]))</f>
        <v>0</v>
      </c>
      <c r="G2144" s="238">
        <v>44742</v>
      </c>
      <c r="H2144">
        <v>4</v>
      </c>
      <c r="I2144" t="s">
        <v>188</v>
      </c>
      <c r="J2144" t="s">
        <v>930</v>
      </c>
      <c r="K2144" t="s">
        <v>192</v>
      </c>
      <c r="L2144" t="s">
        <v>271</v>
      </c>
      <c r="M2144" t="s">
        <v>47</v>
      </c>
      <c r="N2144" t="s">
        <v>272</v>
      </c>
      <c r="O2144" t="s">
        <v>191</v>
      </c>
      <c r="P2144"/>
      <c r="Q2144"/>
      <c r="R2144"/>
      <c r="S2144" t="s">
        <v>931</v>
      </c>
    </row>
    <row r="2145" spans="1:19" hidden="1" x14ac:dyDescent="0.2">
      <c r="A2145" s="162" t="str">
        <f>"FY"&amp;(YEAR(Table4_1[[#This Row],[Date]])-1)&amp;"/"&amp;(YEAR(Table4_1[[#This Row],[Date]])-2000)</f>
        <v>FY2022/23</v>
      </c>
      <c r="B2145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2145" s="162" t="str">
        <f>Table4_1[[#This Row],[Licensee]]&amp;" "&amp;Table4_1[[#This Row],[Licence]]</f>
        <v>Peel Renewable Energy Pty Ltd EDL7</v>
      </c>
      <c r="D2145" s="162" t="str">
        <f t="shared" si="33"/>
        <v>FY2022/23_NQR8b_Peel Renewable Energy Pty Ltd EDL7</v>
      </c>
      <c r="E2145" s="164">
        <f>IF(ISNUMBER(Table4_1[[#This Row],[Value]]),Table4_1[[#This Row],[Value]],IF(ISNUMBER(Table4_1[[#This Row],[$ Value]]),Table4_1[[#This Row],[$ Value]],Table4_1[[#This Row],[% Value]]))</f>
        <v>0</v>
      </c>
      <c r="G2145" s="238">
        <v>45107</v>
      </c>
      <c r="H2145">
        <v>4</v>
      </c>
      <c r="I2145" t="s">
        <v>188</v>
      </c>
      <c r="J2145" t="s">
        <v>930</v>
      </c>
      <c r="K2145" t="s">
        <v>192</v>
      </c>
      <c r="L2145" t="s">
        <v>271</v>
      </c>
      <c r="M2145" t="s">
        <v>47</v>
      </c>
      <c r="N2145" t="s">
        <v>272</v>
      </c>
      <c r="O2145" t="s">
        <v>191</v>
      </c>
      <c r="P2145"/>
      <c r="Q2145"/>
      <c r="R2145"/>
      <c r="S2145" t="s">
        <v>931</v>
      </c>
    </row>
    <row r="2146" spans="1:19" hidden="1" x14ac:dyDescent="0.2">
      <c r="A2146" s="162" t="str">
        <f>"FY"&amp;(YEAR(Table4_1[[#This Row],[Date]])-1)&amp;"/"&amp;(YEAR(Table4_1[[#This Row],[Date]])-2000)</f>
        <v>FY2017/18</v>
      </c>
      <c r="B2146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46" s="162" t="str">
        <f>Table4_1[[#This Row],[Licensee]]&amp;" "&amp;Table4_1[[#This Row],[Licence]]</f>
        <v>Peel Renewable Energy Pty Ltd EDL7</v>
      </c>
      <c r="D2146" s="162" t="str">
        <f t="shared" si="33"/>
        <v>FY2017/18_NQR8c_Peel Renewable Energy Pty Ltd EDL7</v>
      </c>
      <c r="E2146" s="164">
        <f>IF(ISNUMBER(Table4_1[[#This Row],[Value]]),Table4_1[[#This Row],[Value]],IF(ISNUMBER(Table4_1[[#This Row],[$ Value]]),Table4_1[[#This Row],[$ Value]],Table4_1[[#This Row],[% Value]]))</f>
        <v>0</v>
      </c>
      <c r="G2146" s="238">
        <v>43281</v>
      </c>
      <c r="H2146">
        <v>4</v>
      </c>
      <c r="I2146" t="s">
        <v>188</v>
      </c>
      <c r="J2146" t="s">
        <v>930</v>
      </c>
      <c r="K2146" t="s">
        <v>192</v>
      </c>
      <c r="L2146" t="s">
        <v>271</v>
      </c>
      <c r="M2146" t="s">
        <v>48</v>
      </c>
      <c r="N2146" t="s">
        <v>272</v>
      </c>
      <c r="O2146" t="s">
        <v>191</v>
      </c>
      <c r="P2146"/>
      <c r="Q2146"/>
      <c r="R2146"/>
      <c r="S2146" t="s">
        <v>931</v>
      </c>
    </row>
    <row r="2147" spans="1:19" hidden="1" x14ac:dyDescent="0.2">
      <c r="A2147" s="162" t="str">
        <f>"FY"&amp;(YEAR(Table4_1[[#This Row],[Date]])-1)&amp;"/"&amp;(YEAR(Table4_1[[#This Row],[Date]])-2000)</f>
        <v>FY2018/19</v>
      </c>
      <c r="B2147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47" s="162" t="str">
        <f>Table4_1[[#This Row],[Licensee]]&amp;" "&amp;Table4_1[[#This Row],[Licence]]</f>
        <v>Peel Renewable Energy Pty Ltd EDL7</v>
      </c>
      <c r="D2147" s="162" t="str">
        <f t="shared" si="33"/>
        <v>FY2018/19_NQR8c_Peel Renewable Energy Pty Ltd EDL7</v>
      </c>
      <c r="E2147" s="164">
        <f>IF(ISNUMBER(Table4_1[[#This Row],[Value]]),Table4_1[[#This Row],[Value]],IF(ISNUMBER(Table4_1[[#This Row],[$ Value]]),Table4_1[[#This Row],[$ Value]],Table4_1[[#This Row],[% Value]]))</f>
        <v>0</v>
      </c>
      <c r="G2147" s="238">
        <v>43646</v>
      </c>
      <c r="H2147">
        <v>4</v>
      </c>
      <c r="I2147" t="s">
        <v>188</v>
      </c>
      <c r="J2147" t="s">
        <v>930</v>
      </c>
      <c r="K2147" t="s">
        <v>192</v>
      </c>
      <c r="L2147" t="s">
        <v>271</v>
      </c>
      <c r="M2147" t="s">
        <v>48</v>
      </c>
      <c r="N2147" t="s">
        <v>272</v>
      </c>
      <c r="O2147" t="s">
        <v>191</v>
      </c>
      <c r="P2147"/>
      <c r="Q2147"/>
      <c r="R2147"/>
      <c r="S2147" t="s">
        <v>931</v>
      </c>
    </row>
    <row r="2148" spans="1:19" hidden="1" x14ac:dyDescent="0.2">
      <c r="A2148" s="162" t="str">
        <f>"FY"&amp;(YEAR(Table4_1[[#This Row],[Date]])-1)&amp;"/"&amp;(YEAR(Table4_1[[#This Row],[Date]])-2000)</f>
        <v>FY2019/20</v>
      </c>
      <c r="B2148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48" s="162" t="str">
        <f>Table4_1[[#This Row],[Licensee]]&amp;" "&amp;Table4_1[[#This Row],[Licence]]</f>
        <v>Peel Renewable Energy Pty Ltd EDL7</v>
      </c>
      <c r="D2148" s="162" t="str">
        <f t="shared" si="33"/>
        <v>FY2019/20_NQR8c_Peel Renewable Energy Pty Ltd EDL7</v>
      </c>
      <c r="E2148" s="164">
        <f>IF(ISNUMBER(Table4_1[[#This Row],[Value]]),Table4_1[[#This Row],[Value]],IF(ISNUMBER(Table4_1[[#This Row],[$ Value]]),Table4_1[[#This Row],[$ Value]],Table4_1[[#This Row],[% Value]]))</f>
        <v>0</v>
      </c>
      <c r="G2148" s="238">
        <v>44012</v>
      </c>
      <c r="H2148">
        <v>4</v>
      </c>
      <c r="I2148" t="s">
        <v>188</v>
      </c>
      <c r="J2148" t="s">
        <v>930</v>
      </c>
      <c r="K2148" t="s">
        <v>192</v>
      </c>
      <c r="L2148" t="s">
        <v>271</v>
      </c>
      <c r="M2148" t="s">
        <v>48</v>
      </c>
      <c r="N2148" t="s">
        <v>272</v>
      </c>
      <c r="O2148" t="s">
        <v>191</v>
      </c>
      <c r="P2148"/>
      <c r="Q2148"/>
      <c r="R2148"/>
      <c r="S2148" t="s">
        <v>931</v>
      </c>
    </row>
    <row r="2149" spans="1:19" hidden="1" x14ac:dyDescent="0.2">
      <c r="A2149" s="162" t="str">
        <f>"FY"&amp;(YEAR(Table4_1[[#This Row],[Date]])-1)&amp;"/"&amp;(YEAR(Table4_1[[#This Row],[Date]])-2000)</f>
        <v>FY2020/21</v>
      </c>
      <c r="B2149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49" s="162" t="str">
        <f>Table4_1[[#This Row],[Licensee]]&amp;" "&amp;Table4_1[[#This Row],[Licence]]</f>
        <v>Peel Renewable Energy Pty Ltd EDL7</v>
      </c>
      <c r="D2149" s="162" t="str">
        <f t="shared" si="33"/>
        <v>FY2020/21_NQR8c_Peel Renewable Energy Pty Ltd EDL7</v>
      </c>
      <c r="E2149" s="164">
        <f>IF(ISNUMBER(Table4_1[[#This Row],[Value]]),Table4_1[[#This Row],[Value]],IF(ISNUMBER(Table4_1[[#This Row],[$ Value]]),Table4_1[[#This Row],[$ Value]],Table4_1[[#This Row],[% Value]]))</f>
        <v>0</v>
      </c>
      <c r="G2149" s="238">
        <v>44377</v>
      </c>
      <c r="H2149">
        <v>4</v>
      </c>
      <c r="I2149" t="s">
        <v>188</v>
      </c>
      <c r="J2149" t="s">
        <v>930</v>
      </c>
      <c r="K2149" t="s">
        <v>192</v>
      </c>
      <c r="L2149" t="s">
        <v>271</v>
      </c>
      <c r="M2149" t="s">
        <v>48</v>
      </c>
      <c r="N2149" t="s">
        <v>272</v>
      </c>
      <c r="O2149" t="s">
        <v>191</v>
      </c>
      <c r="P2149">
        <v>0</v>
      </c>
      <c r="Q2149"/>
      <c r="R2149"/>
      <c r="S2149" t="s">
        <v>931</v>
      </c>
    </row>
    <row r="2150" spans="1:19" hidden="1" x14ac:dyDescent="0.2">
      <c r="A2150" s="162" t="str">
        <f>"FY"&amp;(YEAR(Table4_1[[#This Row],[Date]])-1)&amp;"/"&amp;(YEAR(Table4_1[[#This Row],[Date]])-2000)</f>
        <v>FY2021/22</v>
      </c>
      <c r="B2150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50" s="162" t="str">
        <f>Table4_1[[#This Row],[Licensee]]&amp;" "&amp;Table4_1[[#This Row],[Licence]]</f>
        <v>Peel Renewable Energy Pty Ltd EDL7</v>
      </c>
      <c r="D2150" s="162" t="str">
        <f t="shared" si="33"/>
        <v>FY2021/22_NQR8c_Peel Renewable Energy Pty Ltd EDL7</v>
      </c>
      <c r="E2150" s="164">
        <f>IF(ISNUMBER(Table4_1[[#This Row],[Value]]),Table4_1[[#This Row],[Value]],IF(ISNUMBER(Table4_1[[#This Row],[$ Value]]),Table4_1[[#This Row],[$ Value]],Table4_1[[#This Row],[% Value]]))</f>
        <v>0</v>
      </c>
      <c r="G2150" s="238">
        <v>44742</v>
      </c>
      <c r="H2150">
        <v>4</v>
      </c>
      <c r="I2150" t="s">
        <v>188</v>
      </c>
      <c r="J2150" t="s">
        <v>930</v>
      </c>
      <c r="K2150" t="s">
        <v>192</v>
      </c>
      <c r="L2150" t="s">
        <v>271</v>
      </c>
      <c r="M2150" t="s">
        <v>48</v>
      </c>
      <c r="N2150" t="s">
        <v>272</v>
      </c>
      <c r="O2150" t="s">
        <v>191</v>
      </c>
      <c r="P2150">
        <v>0</v>
      </c>
      <c r="Q2150"/>
      <c r="R2150"/>
      <c r="S2150" t="s">
        <v>931</v>
      </c>
    </row>
    <row r="2151" spans="1:19" hidden="1" x14ac:dyDescent="0.2">
      <c r="A2151" s="162" t="str">
        <f>"FY"&amp;(YEAR(Table4_1[[#This Row],[Date]])-1)&amp;"/"&amp;(YEAR(Table4_1[[#This Row],[Date]])-2000)</f>
        <v>FY2022/23</v>
      </c>
      <c r="B2151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2151" s="162" t="str">
        <f>Table4_1[[#This Row],[Licensee]]&amp;" "&amp;Table4_1[[#This Row],[Licence]]</f>
        <v>Peel Renewable Energy Pty Ltd EDL7</v>
      </c>
      <c r="D2151" s="162" t="str">
        <f t="shared" si="33"/>
        <v>FY2022/23_NQR8c_Peel Renewable Energy Pty Ltd EDL7</v>
      </c>
      <c r="E2151" s="164">
        <f>IF(ISNUMBER(Table4_1[[#This Row],[Value]]),Table4_1[[#This Row],[Value]],IF(ISNUMBER(Table4_1[[#This Row],[$ Value]]),Table4_1[[#This Row],[$ Value]],Table4_1[[#This Row],[% Value]]))</f>
        <v>0</v>
      </c>
      <c r="G2151" s="238">
        <v>45107</v>
      </c>
      <c r="H2151">
        <v>4</v>
      </c>
      <c r="I2151" t="s">
        <v>188</v>
      </c>
      <c r="J2151" t="s">
        <v>930</v>
      </c>
      <c r="K2151" t="s">
        <v>192</v>
      </c>
      <c r="L2151" t="s">
        <v>271</v>
      </c>
      <c r="M2151" t="s">
        <v>48</v>
      </c>
      <c r="N2151" t="s">
        <v>272</v>
      </c>
      <c r="O2151" t="s">
        <v>191</v>
      </c>
      <c r="P2151">
        <v>0</v>
      </c>
      <c r="Q2151"/>
      <c r="R2151"/>
      <c r="S2151" t="s">
        <v>931</v>
      </c>
    </row>
    <row r="2152" spans="1:19" hidden="1" x14ac:dyDescent="0.2">
      <c r="A2152" s="162" t="str">
        <f>"FY"&amp;(YEAR(Table4_1[[#This Row],[Date]])-1)&amp;"/"&amp;(YEAR(Table4_1[[#This Row],[Date]])-2000)</f>
        <v>FY2017/18</v>
      </c>
      <c r="B2152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2" s="162" t="str">
        <f>Table4_1[[#This Row],[Licensee]]&amp;" "&amp;Table4_1[[#This Row],[Licence]]</f>
        <v>Peel Renewable Energy Pty Ltd EDL7</v>
      </c>
      <c r="D2152" s="162" t="str">
        <f t="shared" si="33"/>
        <v>FY2017/18_NQR8d_Peel Renewable Energy Pty Ltd EDL7</v>
      </c>
      <c r="E2152" s="164">
        <f>IF(ISNUMBER(Table4_1[[#This Row],[Value]]),Table4_1[[#This Row],[Value]],IF(ISNUMBER(Table4_1[[#This Row],[$ Value]]),Table4_1[[#This Row],[$ Value]],Table4_1[[#This Row],[% Value]]))</f>
        <v>0</v>
      </c>
      <c r="G2152" s="238">
        <v>43281</v>
      </c>
      <c r="H2152">
        <v>4</v>
      </c>
      <c r="I2152" t="s">
        <v>188</v>
      </c>
      <c r="J2152" t="s">
        <v>930</v>
      </c>
      <c r="K2152" t="s">
        <v>192</v>
      </c>
      <c r="L2152" t="s">
        <v>271</v>
      </c>
      <c r="M2152" t="s">
        <v>510</v>
      </c>
      <c r="N2152" t="s">
        <v>272</v>
      </c>
      <c r="O2152" t="s">
        <v>191</v>
      </c>
      <c r="P2152"/>
      <c r="Q2152"/>
      <c r="R2152"/>
      <c r="S2152" t="s">
        <v>931</v>
      </c>
    </row>
    <row r="2153" spans="1:19" hidden="1" x14ac:dyDescent="0.2">
      <c r="A2153" s="162" t="str">
        <f>"FY"&amp;(YEAR(Table4_1[[#This Row],[Date]])-1)&amp;"/"&amp;(YEAR(Table4_1[[#This Row],[Date]])-2000)</f>
        <v>FY2018/19</v>
      </c>
      <c r="B2153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3" s="162" t="str">
        <f>Table4_1[[#This Row],[Licensee]]&amp;" "&amp;Table4_1[[#This Row],[Licence]]</f>
        <v>Peel Renewable Energy Pty Ltd EDL7</v>
      </c>
      <c r="D2153" s="162" t="str">
        <f t="shared" si="33"/>
        <v>FY2018/19_NQR8d_Peel Renewable Energy Pty Ltd EDL7</v>
      </c>
      <c r="E2153" s="164">
        <f>IF(ISNUMBER(Table4_1[[#This Row],[Value]]),Table4_1[[#This Row],[Value]],IF(ISNUMBER(Table4_1[[#This Row],[$ Value]]),Table4_1[[#This Row],[$ Value]],Table4_1[[#This Row],[% Value]]))</f>
        <v>0</v>
      </c>
      <c r="G2153" s="238">
        <v>43646</v>
      </c>
      <c r="H2153">
        <v>4</v>
      </c>
      <c r="I2153" t="s">
        <v>188</v>
      </c>
      <c r="J2153" t="s">
        <v>930</v>
      </c>
      <c r="K2153" t="s">
        <v>192</v>
      </c>
      <c r="L2153" t="s">
        <v>271</v>
      </c>
      <c r="M2153" t="s">
        <v>510</v>
      </c>
      <c r="N2153" t="s">
        <v>272</v>
      </c>
      <c r="O2153" t="s">
        <v>191</v>
      </c>
      <c r="P2153"/>
      <c r="Q2153"/>
      <c r="R2153"/>
      <c r="S2153" t="s">
        <v>931</v>
      </c>
    </row>
    <row r="2154" spans="1:19" hidden="1" x14ac:dyDescent="0.2">
      <c r="A2154" s="162" t="str">
        <f>"FY"&amp;(YEAR(Table4_1[[#This Row],[Date]])-1)&amp;"/"&amp;(YEAR(Table4_1[[#This Row],[Date]])-2000)</f>
        <v>FY2019/20</v>
      </c>
      <c r="B2154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4" s="162" t="str">
        <f>Table4_1[[#This Row],[Licensee]]&amp;" "&amp;Table4_1[[#This Row],[Licence]]</f>
        <v>Peel Renewable Energy Pty Ltd EDL7</v>
      </c>
      <c r="D2154" s="162" t="str">
        <f t="shared" si="33"/>
        <v>FY2019/20_NQR8d_Peel Renewable Energy Pty Ltd EDL7</v>
      </c>
      <c r="E2154" s="164">
        <f>IF(ISNUMBER(Table4_1[[#This Row],[Value]]),Table4_1[[#This Row],[Value]],IF(ISNUMBER(Table4_1[[#This Row],[$ Value]]),Table4_1[[#This Row],[$ Value]],Table4_1[[#This Row],[% Value]]))</f>
        <v>0</v>
      </c>
      <c r="G2154" s="238">
        <v>44012</v>
      </c>
      <c r="H2154">
        <v>4</v>
      </c>
      <c r="I2154" t="s">
        <v>188</v>
      </c>
      <c r="J2154" t="s">
        <v>930</v>
      </c>
      <c r="K2154" t="s">
        <v>192</v>
      </c>
      <c r="L2154" t="s">
        <v>271</v>
      </c>
      <c r="M2154" t="s">
        <v>510</v>
      </c>
      <c r="N2154" t="s">
        <v>272</v>
      </c>
      <c r="O2154" t="s">
        <v>191</v>
      </c>
      <c r="P2154"/>
      <c r="Q2154"/>
      <c r="R2154"/>
      <c r="S2154" t="s">
        <v>931</v>
      </c>
    </row>
    <row r="2155" spans="1:19" hidden="1" x14ac:dyDescent="0.2">
      <c r="A2155" s="162" t="str">
        <f>"FY"&amp;(YEAR(Table4_1[[#This Row],[Date]])-1)&amp;"/"&amp;(YEAR(Table4_1[[#This Row],[Date]])-2000)</f>
        <v>FY2020/21</v>
      </c>
      <c r="B2155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5" s="162" t="str">
        <f>Table4_1[[#This Row],[Licensee]]&amp;" "&amp;Table4_1[[#This Row],[Licence]]</f>
        <v>Peel Renewable Energy Pty Ltd EDL7</v>
      </c>
      <c r="D2155" s="162" t="str">
        <f t="shared" si="33"/>
        <v>FY2020/21_NQR8d_Peel Renewable Energy Pty Ltd EDL7</v>
      </c>
      <c r="E2155" s="164">
        <f>IF(ISNUMBER(Table4_1[[#This Row],[Value]]),Table4_1[[#This Row],[Value]],IF(ISNUMBER(Table4_1[[#This Row],[$ Value]]),Table4_1[[#This Row],[$ Value]],Table4_1[[#This Row],[% Value]]))</f>
        <v>0</v>
      </c>
      <c r="G2155" s="238">
        <v>44377</v>
      </c>
      <c r="H2155">
        <v>4</v>
      </c>
      <c r="I2155" t="s">
        <v>188</v>
      </c>
      <c r="J2155" t="s">
        <v>930</v>
      </c>
      <c r="K2155" t="s">
        <v>192</v>
      </c>
      <c r="L2155" t="s">
        <v>271</v>
      </c>
      <c r="M2155" t="s">
        <v>510</v>
      </c>
      <c r="N2155" t="s">
        <v>272</v>
      </c>
      <c r="O2155" t="s">
        <v>191</v>
      </c>
      <c r="P2155"/>
      <c r="Q2155"/>
      <c r="R2155"/>
      <c r="S2155" t="s">
        <v>931</v>
      </c>
    </row>
    <row r="2156" spans="1:19" hidden="1" x14ac:dyDescent="0.2">
      <c r="A2156" s="162" t="str">
        <f>"FY"&amp;(YEAR(Table4_1[[#This Row],[Date]])-1)&amp;"/"&amp;(YEAR(Table4_1[[#This Row],[Date]])-2000)</f>
        <v>FY2021/22</v>
      </c>
      <c r="B2156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6" s="162" t="str">
        <f>Table4_1[[#This Row],[Licensee]]&amp;" "&amp;Table4_1[[#This Row],[Licence]]</f>
        <v>Peel Renewable Energy Pty Ltd EDL7</v>
      </c>
      <c r="D2156" s="162" t="str">
        <f t="shared" si="33"/>
        <v>FY2021/22_NQR8d_Peel Renewable Energy Pty Ltd EDL7</v>
      </c>
      <c r="E2156" s="164">
        <f>IF(ISNUMBER(Table4_1[[#This Row],[Value]]),Table4_1[[#This Row],[Value]],IF(ISNUMBER(Table4_1[[#This Row],[$ Value]]),Table4_1[[#This Row],[$ Value]],Table4_1[[#This Row],[% Value]]))</f>
        <v>0</v>
      </c>
      <c r="G2156" s="238">
        <v>44742</v>
      </c>
      <c r="H2156">
        <v>4</v>
      </c>
      <c r="I2156" t="s">
        <v>188</v>
      </c>
      <c r="J2156" t="s">
        <v>930</v>
      </c>
      <c r="K2156" t="s">
        <v>192</v>
      </c>
      <c r="L2156" t="s">
        <v>271</v>
      </c>
      <c r="M2156" t="s">
        <v>510</v>
      </c>
      <c r="N2156" t="s">
        <v>272</v>
      </c>
      <c r="O2156" t="s">
        <v>191</v>
      </c>
      <c r="P2156"/>
      <c r="Q2156"/>
      <c r="R2156"/>
      <c r="S2156" t="s">
        <v>931</v>
      </c>
    </row>
    <row r="2157" spans="1:19" hidden="1" x14ac:dyDescent="0.2">
      <c r="A2157" s="162" t="str">
        <f>"FY"&amp;(YEAR(Table4_1[[#This Row],[Date]])-1)&amp;"/"&amp;(YEAR(Table4_1[[#This Row],[Date]])-2000)</f>
        <v>FY2022/23</v>
      </c>
      <c r="B2157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2157" s="162" t="str">
        <f>Table4_1[[#This Row],[Licensee]]&amp;" "&amp;Table4_1[[#This Row],[Licence]]</f>
        <v>Peel Renewable Energy Pty Ltd EDL7</v>
      </c>
      <c r="D2157" s="162" t="str">
        <f t="shared" si="33"/>
        <v>FY2022/23_NQR8d_Peel Renewable Energy Pty Ltd EDL7</v>
      </c>
      <c r="E2157" s="164">
        <f>IF(ISNUMBER(Table4_1[[#This Row],[Value]]),Table4_1[[#This Row],[Value]],IF(ISNUMBER(Table4_1[[#This Row],[$ Value]]),Table4_1[[#This Row],[$ Value]],Table4_1[[#This Row],[% Value]]))</f>
        <v>0</v>
      </c>
      <c r="G2157" s="238">
        <v>45107</v>
      </c>
      <c r="H2157">
        <v>4</v>
      </c>
      <c r="I2157" t="s">
        <v>188</v>
      </c>
      <c r="J2157" t="s">
        <v>930</v>
      </c>
      <c r="K2157" t="s">
        <v>192</v>
      </c>
      <c r="L2157" t="s">
        <v>271</v>
      </c>
      <c r="M2157" t="s">
        <v>510</v>
      </c>
      <c r="N2157" t="s">
        <v>272</v>
      </c>
      <c r="O2157" t="s">
        <v>191</v>
      </c>
      <c r="P2157"/>
      <c r="Q2157"/>
      <c r="R2157"/>
      <c r="S2157" t="s">
        <v>931</v>
      </c>
    </row>
    <row r="2158" spans="1:19" hidden="1" x14ac:dyDescent="0.2">
      <c r="A2158" s="162" t="str">
        <f>"FY"&amp;(YEAR(Table4_1[[#This Row],[Date]])-1)&amp;"/"&amp;(YEAR(Table4_1[[#This Row],[Date]])-2000)</f>
        <v>FY2017/18</v>
      </c>
      <c r="B2158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58" s="162" t="str">
        <f>Table4_1[[#This Row],[Licensee]]&amp;" "&amp;Table4_1[[#This Row],[Licence]]</f>
        <v>Peel Renewable Energy Pty Ltd EDL7</v>
      </c>
      <c r="D2158" s="162" t="str">
        <f t="shared" si="33"/>
        <v>FY2017/18_NRR1_Peel Renewable Energy Pty Ltd EDL7</v>
      </c>
      <c r="E2158" s="164">
        <f>IF(ISNUMBER(Table4_1[[#This Row],[Value]]),Table4_1[[#This Row],[Value]],IF(ISNUMBER(Table4_1[[#This Row],[$ Value]]),Table4_1[[#This Row],[$ Value]],Table4_1[[#This Row],[% Value]]))</f>
        <v>0</v>
      </c>
      <c r="G2158" s="238">
        <v>43281</v>
      </c>
      <c r="H2158">
        <v>4</v>
      </c>
      <c r="I2158" t="s">
        <v>188</v>
      </c>
      <c r="J2158" t="s">
        <v>930</v>
      </c>
      <c r="K2158" t="s">
        <v>192</v>
      </c>
      <c r="L2158" t="s">
        <v>252</v>
      </c>
      <c r="M2158" t="s">
        <v>189</v>
      </c>
      <c r="N2158" t="s">
        <v>405</v>
      </c>
      <c r="O2158" t="s">
        <v>191</v>
      </c>
      <c r="P2158"/>
      <c r="Q2158"/>
      <c r="R2158"/>
      <c r="S2158" t="s">
        <v>931</v>
      </c>
    </row>
    <row r="2159" spans="1:19" hidden="1" x14ac:dyDescent="0.2">
      <c r="A2159" s="162" t="str">
        <f>"FY"&amp;(YEAR(Table4_1[[#This Row],[Date]])-1)&amp;"/"&amp;(YEAR(Table4_1[[#This Row],[Date]])-2000)</f>
        <v>FY2018/19</v>
      </c>
      <c r="B2159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59" s="162" t="str">
        <f>Table4_1[[#This Row],[Licensee]]&amp;" "&amp;Table4_1[[#This Row],[Licence]]</f>
        <v>Peel Renewable Energy Pty Ltd EDL7</v>
      </c>
      <c r="D2159" s="162" t="str">
        <f t="shared" si="33"/>
        <v>FY2018/19_NRR1_Peel Renewable Energy Pty Ltd EDL7</v>
      </c>
      <c r="E2159" s="164">
        <f>IF(ISNUMBER(Table4_1[[#This Row],[Value]]),Table4_1[[#This Row],[Value]],IF(ISNUMBER(Table4_1[[#This Row],[$ Value]]),Table4_1[[#This Row],[$ Value]],Table4_1[[#This Row],[% Value]]))</f>
        <v>0</v>
      </c>
      <c r="G2159" s="238">
        <v>43646</v>
      </c>
      <c r="H2159">
        <v>4</v>
      </c>
      <c r="I2159" t="s">
        <v>188</v>
      </c>
      <c r="J2159" t="s">
        <v>930</v>
      </c>
      <c r="K2159" t="s">
        <v>192</v>
      </c>
      <c r="L2159" t="s">
        <v>252</v>
      </c>
      <c r="M2159" t="s">
        <v>189</v>
      </c>
      <c r="N2159" t="s">
        <v>405</v>
      </c>
      <c r="O2159" t="s">
        <v>191</v>
      </c>
      <c r="P2159"/>
      <c r="Q2159"/>
      <c r="R2159"/>
      <c r="S2159" t="s">
        <v>931</v>
      </c>
    </row>
    <row r="2160" spans="1:19" hidden="1" x14ac:dyDescent="0.2">
      <c r="A2160" s="162" t="str">
        <f>"FY"&amp;(YEAR(Table4_1[[#This Row],[Date]])-1)&amp;"/"&amp;(YEAR(Table4_1[[#This Row],[Date]])-2000)</f>
        <v>FY2019/20</v>
      </c>
      <c r="B2160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60" s="162" t="str">
        <f>Table4_1[[#This Row],[Licensee]]&amp;" "&amp;Table4_1[[#This Row],[Licence]]</f>
        <v>Peel Renewable Energy Pty Ltd EDL7</v>
      </c>
      <c r="D2160" s="162" t="str">
        <f t="shared" si="33"/>
        <v>FY2019/20_NRR1_Peel Renewable Energy Pty Ltd EDL7</v>
      </c>
      <c r="E2160" s="164">
        <f>IF(ISNUMBER(Table4_1[[#This Row],[Value]]),Table4_1[[#This Row],[Value]],IF(ISNUMBER(Table4_1[[#This Row],[$ Value]]),Table4_1[[#This Row],[$ Value]],Table4_1[[#This Row],[% Value]]))</f>
        <v>0</v>
      </c>
      <c r="G2160" s="238">
        <v>44012</v>
      </c>
      <c r="H2160">
        <v>4</v>
      </c>
      <c r="I2160" t="s">
        <v>188</v>
      </c>
      <c r="J2160" t="s">
        <v>930</v>
      </c>
      <c r="K2160" t="s">
        <v>192</v>
      </c>
      <c r="L2160" t="s">
        <v>252</v>
      </c>
      <c r="M2160" t="s">
        <v>189</v>
      </c>
      <c r="N2160" t="s">
        <v>405</v>
      </c>
      <c r="O2160" t="s">
        <v>191</v>
      </c>
      <c r="P2160"/>
      <c r="Q2160"/>
      <c r="R2160"/>
      <c r="S2160" t="s">
        <v>931</v>
      </c>
    </row>
    <row r="2161" spans="1:19" hidden="1" x14ac:dyDescent="0.2">
      <c r="A2161" s="162" t="str">
        <f>"FY"&amp;(YEAR(Table4_1[[#This Row],[Date]])-1)&amp;"/"&amp;(YEAR(Table4_1[[#This Row],[Date]])-2000)</f>
        <v>FY2020/21</v>
      </c>
      <c r="B2161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61" s="162" t="str">
        <f>Table4_1[[#This Row],[Licensee]]&amp;" "&amp;Table4_1[[#This Row],[Licence]]</f>
        <v>Peel Renewable Energy Pty Ltd EDL7</v>
      </c>
      <c r="D2161" s="162" t="str">
        <f t="shared" si="33"/>
        <v>FY2020/21_NRR1_Peel Renewable Energy Pty Ltd EDL7</v>
      </c>
      <c r="E2161" s="164">
        <f>IF(ISNUMBER(Table4_1[[#This Row],[Value]]),Table4_1[[#This Row],[Value]],IF(ISNUMBER(Table4_1[[#This Row],[$ Value]]),Table4_1[[#This Row],[$ Value]],Table4_1[[#This Row],[% Value]]))</f>
        <v>0</v>
      </c>
      <c r="G2161" s="238">
        <v>44377</v>
      </c>
      <c r="H2161">
        <v>4</v>
      </c>
      <c r="I2161" t="s">
        <v>188</v>
      </c>
      <c r="J2161" t="s">
        <v>930</v>
      </c>
      <c r="K2161" t="s">
        <v>192</v>
      </c>
      <c r="L2161" t="s">
        <v>252</v>
      </c>
      <c r="M2161" t="s">
        <v>189</v>
      </c>
      <c r="N2161" t="s">
        <v>405</v>
      </c>
      <c r="O2161" t="s">
        <v>191</v>
      </c>
      <c r="P2161">
        <v>0</v>
      </c>
      <c r="Q2161"/>
      <c r="R2161"/>
      <c r="S2161" t="s">
        <v>931</v>
      </c>
    </row>
    <row r="2162" spans="1:19" hidden="1" x14ac:dyDescent="0.2">
      <c r="A2162" s="162" t="str">
        <f>"FY"&amp;(YEAR(Table4_1[[#This Row],[Date]])-1)&amp;"/"&amp;(YEAR(Table4_1[[#This Row],[Date]])-2000)</f>
        <v>FY2021/22</v>
      </c>
      <c r="B2162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62" s="162" t="str">
        <f>Table4_1[[#This Row],[Licensee]]&amp;" "&amp;Table4_1[[#This Row],[Licence]]</f>
        <v>Peel Renewable Energy Pty Ltd EDL7</v>
      </c>
      <c r="D2162" s="162" t="str">
        <f t="shared" si="33"/>
        <v>FY2021/22_NRR1_Peel Renewable Energy Pty Ltd EDL7</v>
      </c>
      <c r="E2162" s="164">
        <f>IF(ISNUMBER(Table4_1[[#This Row],[Value]]),Table4_1[[#This Row],[Value]],IF(ISNUMBER(Table4_1[[#This Row],[$ Value]]),Table4_1[[#This Row],[$ Value]],Table4_1[[#This Row],[% Value]]))</f>
        <v>0</v>
      </c>
      <c r="G2162" s="238">
        <v>44742</v>
      </c>
      <c r="H2162">
        <v>4</v>
      </c>
      <c r="I2162" t="s">
        <v>188</v>
      </c>
      <c r="J2162" t="s">
        <v>930</v>
      </c>
      <c r="K2162" t="s">
        <v>192</v>
      </c>
      <c r="L2162" t="s">
        <v>252</v>
      </c>
      <c r="M2162" t="s">
        <v>189</v>
      </c>
      <c r="N2162" t="s">
        <v>405</v>
      </c>
      <c r="O2162" t="s">
        <v>191</v>
      </c>
      <c r="P2162">
        <v>0</v>
      </c>
      <c r="Q2162"/>
      <c r="R2162"/>
      <c r="S2162" t="s">
        <v>931</v>
      </c>
    </row>
    <row r="2163" spans="1:19" hidden="1" x14ac:dyDescent="0.2">
      <c r="A2163" s="162" t="str">
        <f>"FY"&amp;(YEAR(Table4_1[[#This Row],[Date]])-1)&amp;"/"&amp;(YEAR(Table4_1[[#This Row],[Date]])-2000)</f>
        <v>FY2022/23</v>
      </c>
      <c r="B2163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2163" s="162" t="str">
        <f>Table4_1[[#This Row],[Licensee]]&amp;" "&amp;Table4_1[[#This Row],[Licence]]</f>
        <v>Peel Renewable Energy Pty Ltd EDL7</v>
      </c>
      <c r="D2163" s="162" t="str">
        <f t="shared" si="33"/>
        <v>FY2022/23_NRR1_Peel Renewable Energy Pty Ltd EDL7</v>
      </c>
      <c r="E2163" s="164">
        <f>IF(ISNUMBER(Table4_1[[#This Row],[Value]]),Table4_1[[#This Row],[Value]],IF(ISNUMBER(Table4_1[[#This Row],[$ Value]]),Table4_1[[#This Row],[$ Value]],Table4_1[[#This Row],[% Value]]))</f>
        <v>0</v>
      </c>
      <c r="G2163" s="238">
        <v>45107</v>
      </c>
      <c r="H2163">
        <v>4</v>
      </c>
      <c r="I2163" t="s">
        <v>188</v>
      </c>
      <c r="J2163" t="s">
        <v>930</v>
      </c>
      <c r="K2163" t="s">
        <v>192</v>
      </c>
      <c r="L2163" t="s">
        <v>252</v>
      </c>
      <c r="M2163" t="s">
        <v>189</v>
      </c>
      <c r="N2163" t="s">
        <v>405</v>
      </c>
      <c r="O2163" t="s">
        <v>191</v>
      </c>
      <c r="P2163">
        <v>0</v>
      </c>
      <c r="Q2163"/>
      <c r="R2163"/>
      <c r="S2163" t="s">
        <v>931</v>
      </c>
    </row>
    <row r="2164" spans="1:19" hidden="1" x14ac:dyDescent="0.2">
      <c r="A2164" s="162" t="str">
        <f>"FY"&amp;(YEAR(Table4_1[[#This Row],[Date]])-1)&amp;"/"&amp;(YEAR(Table4_1[[#This Row],[Date]])-2000)</f>
        <v>FY2013/14</v>
      </c>
      <c r="B2164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4" s="162" t="str">
        <f>Table4_1[[#This Row],[Licensee]]&amp;" "&amp;Table4_1[[#This Row],[Licence]]</f>
        <v>Rottnest Island Authority EIRL3</v>
      </c>
      <c r="D2164" s="162" t="str">
        <f t="shared" si="33"/>
        <v>FY2013/14_CCD1_Rottnest Island Authority EIRL3</v>
      </c>
      <c r="E2164" s="164">
        <f>IF(ISNUMBER(Table4_1[[#This Row],[Value]]),Table4_1[[#This Row],[Value]],IF(ISNUMBER(Table4_1[[#This Row],[$ Value]]),Table4_1[[#This Row],[$ Value]],Table4_1[[#This Row],[% Value]]))</f>
        <v>0</v>
      </c>
      <c r="G2164" s="238">
        <v>41820</v>
      </c>
      <c r="H2164">
        <v>4</v>
      </c>
      <c r="I2164" t="s">
        <v>188</v>
      </c>
      <c r="J2164" t="s">
        <v>199</v>
      </c>
      <c r="K2164" t="s">
        <v>13</v>
      </c>
      <c r="L2164"/>
      <c r="M2164" t="s">
        <v>212</v>
      </c>
      <c r="N2164" t="s">
        <v>213</v>
      </c>
      <c r="O2164" t="s">
        <v>191</v>
      </c>
      <c r="P2164">
        <v>0</v>
      </c>
      <c r="Q2164"/>
      <c r="R2164"/>
      <c r="S2164" t="s">
        <v>932</v>
      </c>
    </row>
    <row r="2165" spans="1:19" hidden="1" x14ac:dyDescent="0.2">
      <c r="A2165" s="162" t="str">
        <f>"FY"&amp;(YEAR(Table4_1[[#This Row],[Date]])-1)&amp;"/"&amp;(YEAR(Table4_1[[#This Row],[Date]])-2000)</f>
        <v>FY2014/15</v>
      </c>
      <c r="B2165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5" s="162" t="str">
        <f>Table4_1[[#This Row],[Licensee]]&amp;" "&amp;Table4_1[[#This Row],[Licence]]</f>
        <v>Rottnest Island Authority EIRL3</v>
      </c>
      <c r="D2165" s="162" t="str">
        <f t="shared" si="33"/>
        <v>FY2014/15_CCD1_Rottnest Island Authority EIRL3</v>
      </c>
      <c r="E2165" s="164">
        <f>IF(ISNUMBER(Table4_1[[#This Row],[Value]]),Table4_1[[#This Row],[Value]],IF(ISNUMBER(Table4_1[[#This Row],[$ Value]]),Table4_1[[#This Row],[$ Value]],Table4_1[[#This Row],[% Value]]))</f>
        <v>0</v>
      </c>
      <c r="G2165" s="238">
        <v>42185</v>
      </c>
      <c r="H2165">
        <v>4</v>
      </c>
      <c r="I2165" t="s">
        <v>188</v>
      </c>
      <c r="J2165" t="s">
        <v>199</v>
      </c>
      <c r="K2165" t="s">
        <v>13</v>
      </c>
      <c r="L2165"/>
      <c r="M2165" t="s">
        <v>212</v>
      </c>
      <c r="N2165" t="s">
        <v>213</v>
      </c>
      <c r="O2165" t="s">
        <v>191</v>
      </c>
      <c r="P2165">
        <v>0</v>
      </c>
      <c r="Q2165"/>
      <c r="R2165"/>
      <c r="S2165" t="s">
        <v>932</v>
      </c>
    </row>
    <row r="2166" spans="1:19" hidden="1" x14ac:dyDescent="0.2">
      <c r="A2166" s="162" t="str">
        <f>"FY"&amp;(YEAR(Table4_1[[#This Row],[Date]])-1)&amp;"/"&amp;(YEAR(Table4_1[[#This Row],[Date]])-2000)</f>
        <v>FY2015/16</v>
      </c>
      <c r="B2166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6" s="162" t="str">
        <f>Table4_1[[#This Row],[Licensee]]&amp;" "&amp;Table4_1[[#This Row],[Licence]]</f>
        <v>Rottnest Island Authority EIRL3</v>
      </c>
      <c r="D2166" s="162" t="str">
        <f t="shared" si="33"/>
        <v>FY2015/16_CCD1_Rottnest Island Authority EIRL3</v>
      </c>
      <c r="E2166" s="164">
        <f>IF(ISNUMBER(Table4_1[[#This Row],[Value]]),Table4_1[[#This Row],[Value]],IF(ISNUMBER(Table4_1[[#This Row],[$ Value]]),Table4_1[[#This Row],[$ Value]],Table4_1[[#This Row],[% Value]]))</f>
        <v>0</v>
      </c>
      <c r="G2166" s="238">
        <v>42551</v>
      </c>
      <c r="H2166">
        <v>4</v>
      </c>
      <c r="I2166" t="s">
        <v>188</v>
      </c>
      <c r="J2166" t="s">
        <v>199</v>
      </c>
      <c r="K2166" t="s">
        <v>13</v>
      </c>
      <c r="L2166"/>
      <c r="M2166" t="s">
        <v>212</v>
      </c>
      <c r="N2166" t="s">
        <v>213</v>
      </c>
      <c r="O2166" t="s">
        <v>191</v>
      </c>
      <c r="P2166">
        <v>0</v>
      </c>
      <c r="Q2166"/>
      <c r="R2166"/>
      <c r="S2166" t="s">
        <v>932</v>
      </c>
    </row>
    <row r="2167" spans="1:19" hidden="1" x14ac:dyDescent="0.2">
      <c r="A2167" s="162" t="str">
        <f>"FY"&amp;(YEAR(Table4_1[[#This Row],[Date]])-1)&amp;"/"&amp;(YEAR(Table4_1[[#This Row],[Date]])-2000)</f>
        <v>FY2016/17</v>
      </c>
      <c r="B2167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7" s="162" t="str">
        <f>Table4_1[[#This Row],[Licensee]]&amp;" "&amp;Table4_1[[#This Row],[Licence]]</f>
        <v>Rottnest Island Authority EIRL3</v>
      </c>
      <c r="D2167" s="162" t="str">
        <f t="shared" si="33"/>
        <v>FY2016/17_CCD1_Rottnest Island Authority EIRL3</v>
      </c>
      <c r="E2167" s="164">
        <f>IF(ISNUMBER(Table4_1[[#This Row],[Value]]),Table4_1[[#This Row],[Value]],IF(ISNUMBER(Table4_1[[#This Row],[$ Value]]),Table4_1[[#This Row],[$ Value]],Table4_1[[#This Row],[% Value]]))</f>
        <v>1</v>
      </c>
      <c r="G2167" s="238">
        <v>42916</v>
      </c>
      <c r="H2167">
        <v>4</v>
      </c>
      <c r="I2167" t="s">
        <v>188</v>
      </c>
      <c r="J2167" t="s">
        <v>199</v>
      </c>
      <c r="K2167" t="s">
        <v>13</v>
      </c>
      <c r="L2167"/>
      <c r="M2167" t="s">
        <v>212</v>
      </c>
      <c r="N2167" t="s">
        <v>213</v>
      </c>
      <c r="O2167" t="s">
        <v>191</v>
      </c>
      <c r="P2167">
        <v>1</v>
      </c>
      <c r="Q2167"/>
      <c r="R2167"/>
      <c r="S2167" t="s">
        <v>932</v>
      </c>
    </row>
    <row r="2168" spans="1:19" hidden="1" x14ac:dyDescent="0.2">
      <c r="A2168" s="162" t="str">
        <f>"FY"&amp;(YEAR(Table4_1[[#This Row],[Date]])-1)&amp;"/"&amp;(YEAR(Table4_1[[#This Row],[Date]])-2000)</f>
        <v>FY2017/18</v>
      </c>
      <c r="B2168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8" s="162" t="str">
        <f>Table4_1[[#This Row],[Licensee]]&amp;" "&amp;Table4_1[[#This Row],[Licence]]</f>
        <v>Rottnest Island Authority EIRL3</v>
      </c>
      <c r="D2168" s="162" t="str">
        <f t="shared" si="33"/>
        <v>FY2017/18_CCD1_Rottnest Island Authority EIRL3</v>
      </c>
      <c r="E2168" s="164">
        <f>IF(ISNUMBER(Table4_1[[#This Row],[Value]]),Table4_1[[#This Row],[Value]],IF(ISNUMBER(Table4_1[[#This Row],[$ Value]]),Table4_1[[#This Row],[$ Value]],Table4_1[[#This Row],[% Value]]))</f>
        <v>0</v>
      </c>
      <c r="G2168" s="238">
        <v>43281</v>
      </c>
      <c r="H2168">
        <v>4</v>
      </c>
      <c r="I2168" t="s">
        <v>188</v>
      </c>
      <c r="J2168" t="s">
        <v>199</v>
      </c>
      <c r="K2168" t="s">
        <v>13</v>
      </c>
      <c r="L2168"/>
      <c r="M2168" t="s">
        <v>212</v>
      </c>
      <c r="N2168" t="s">
        <v>213</v>
      </c>
      <c r="O2168" t="s">
        <v>191</v>
      </c>
      <c r="P2168">
        <v>0</v>
      </c>
      <c r="Q2168"/>
      <c r="R2168"/>
      <c r="S2168" t="s">
        <v>932</v>
      </c>
    </row>
    <row r="2169" spans="1:19" hidden="1" x14ac:dyDescent="0.2">
      <c r="A2169" s="162" t="str">
        <f>"FY"&amp;(YEAR(Table4_1[[#This Row],[Date]])-1)&amp;"/"&amp;(YEAR(Table4_1[[#This Row],[Date]])-2000)</f>
        <v>FY2018/19</v>
      </c>
      <c r="B2169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69" s="162" t="str">
        <f>Table4_1[[#This Row],[Licensee]]&amp;" "&amp;Table4_1[[#This Row],[Licence]]</f>
        <v>Rottnest Island Authority EIRL3</v>
      </c>
      <c r="D2169" s="162" t="str">
        <f t="shared" si="33"/>
        <v>FY2018/19_CCD1_Rottnest Island Authority EIRL3</v>
      </c>
      <c r="E2169" s="164">
        <f>IF(ISNUMBER(Table4_1[[#This Row],[Value]]),Table4_1[[#This Row],[Value]],IF(ISNUMBER(Table4_1[[#This Row],[$ Value]]),Table4_1[[#This Row],[$ Value]],Table4_1[[#This Row],[% Value]]))</f>
        <v>1</v>
      </c>
      <c r="G2169" s="238">
        <v>43646</v>
      </c>
      <c r="H2169">
        <v>4</v>
      </c>
      <c r="I2169" t="s">
        <v>188</v>
      </c>
      <c r="J2169" t="s">
        <v>199</v>
      </c>
      <c r="K2169" t="s">
        <v>13</v>
      </c>
      <c r="L2169"/>
      <c r="M2169" t="s">
        <v>212</v>
      </c>
      <c r="N2169" t="s">
        <v>213</v>
      </c>
      <c r="O2169" t="s">
        <v>191</v>
      </c>
      <c r="P2169">
        <v>1</v>
      </c>
      <c r="Q2169"/>
      <c r="R2169"/>
      <c r="S2169" t="s">
        <v>932</v>
      </c>
    </row>
    <row r="2170" spans="1:19" hidden="1" x14ac:dyDescent="0.2">
      <c r="A2170" s="162" t="str">
        <f>"FY"&amp;(YEAR(Table4_1[[#This Row],[Date]])-1)&amp;"/"&amp;(YEAR(Table4_1[[#This Row],[Date]])-2000)</f>
        <v>FY2019/20</v>
      </c>
      <c r="B2170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0" s="162" t="str">
        <f>Table4_1[[#This Row],[Licensee]]&amp;" "&amp;Table4_1[[#This Row],[Licence]]</f>
        <v>Rottnest Island Authority EIRL3</v>
      </c>
      <c r="D2170" s="162" t="str">
        <f t="shared" si="33"/>
        <v>FY2019/20_CCD1_Rottnest Island Authority EIRL3</v>
      </c>
      <c r="E2170" s="164">
        <f>IF(ISNUMBER(Table4_1[[#This Row],[Value]]),Table4_1[[#This Row],[Value]],IF(ISNUMBER(Table4_1[[#This Row],[$ Value]]),Table4_1[[#This Row],[$ Value]],Table4_1[[#This Row],[% Value]]))</f>
        <v>0</v>
      </c>
      <c r="G2170" s="238">
        <v>44012</v>
      </c>
      <c r="H2170">
        <v>4</v>
      </c>
      <c r="I2170" t="s">
        <v>188</v>
      </c>
      <c r="J2170" t="s">
        <v>199</v>
      </c>
      <c r="K2170" t="s">
        <v>13</v>
      </c>
      <c r="L2170"/>
      <c r="M2170" t="s">
        <v>212</v>
      </c>
      <c r="N2170" t="s">
        <v>213</v>
      </c>
      <c r="O2170" t="s">
        <v>191</v>
      </c>
      <c r="P2170">
        <v>0</v>
      </c>
      <c r="Q2170"/>
      <c r="R2170"/>
      <c r="S2170" t="s">
        <v>932</v>
      </c>
    </row>
    <row r="2171" spans="1:19" hidden="1" x14ac:dyDescent="0.2">
      <c r="A2171" s="162" t="str">
        <f>"FY"&amp;(YEAR(Table4_1[[#This Row],[Date]])-1)&amp;"/"&amp;(YEAR(Table4_1[[#This Row],[Date]])-2000)</f>
        <v>FY2020/21</v>
      </c>
      <c r="B2171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1" s="162" t="str">
        <f>Table4_1[[#This Row],[Licensee]]&amp;" "&amp;Table4_1[[#This Row],[Licence]]</f>
        <v>Rottnest Island Authority EIRL3</v>
      </c>
      <c r="D2171" s="162" t="str">
        <f t="shared" si="33"/>
        <v>FY2020/21_CCD1_Rottnest Island Authority EIRL3</v>
      </c>
      <c r="E2171" s="164">
        <f>IF(ISNUMBER(Table4_1[[#This Row],[Value]]),Table4_1[[#This Row],[Value]],IF(ISNUMBER(Table4_1[[#This Row],[$ Value]]),Table4_1[[#This Row],[$ Value]],Table4_1[[#This Row],[% Value]]))</f>
        <v>0</v>
      </c>
      <c r="G2171" s="238">
        <v>44377</v>
      </c>
      <c r="H2171">
        <v>4</v>
      </c>
      <c r="I2171" t="s">
        <v>188</v>
      </c>
      <c r="J2171" t="s">
        <v>199</v>
      </c>
      <c r="K2171" t="s">
        <v>13</v>
      </c>
      <c r="L2171"/>
      <c r="M2171" t="s">
        <v>212</v>
      </c>
      <c r="N2171" t="s">
        <v>213</v>
      </c>
      <c r="O2171" t="s">
        <v>191</v>
      </c>
      <c r="P2171">
        <v>0</v>
      </c>
      <c r="Q2171"/>
      <c r="R2171"/>
      <c r="S2171" t="s">
        <v>932</v>
      </c>
    </row>
    <row r="2172" spans="1:19" hidden="1" x14ac:dyDescent="0.2">
      <c r="A2172" s="162" t="str">
        <f>"FY"&amp;(YEAR(Table4_1[[#This Row],[Date]])-1)&amp;"/"&amp;(YEAR(Table4_1[[#This Row],[Date]])-2000)</f>
        <v>FY2021/22</v>
      </c>
      <c r="B2172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2" s="162" t="str">
        <f>Table4_1[[#This Row],[Licensee]]&amp;" "&amp;Table4_1[[#This Row],[Licence]]</f>
        <v>Rottnest Island Authority EIRL3</v>
      </c>
      <c r="D2172" s="162" t="str">
        <f t="shared" si="33"/>
        <v>FY2021/22_CCD1_Rottnest Island Authority EIRL3</v>
      </c>
      <c r="E2172" s="164">
        <f>IF(ISNUMBER(Table4_1[[#This Row],[Value]]),Table4_1[[#This Row],[Value]],IF(ISNUMBER(Table4_1[[#This Row],[$ Value]]),Table4_1[[#This Row],[$ Value]],Table4_1[[#This Row],[% Value]]))</f>
        <v>0</v>
      </c>
      <c r="G2172" s="238">
        <v>44742</v>
      </c>
      <c r="H2172">
        <v>4</v>
      </c>
      <c r="I2172" t="s">
        <v>188</v>
      </c>
      <c r="J2172" t="s">
        <v>199</v>
      </c>
      <c r="K2172" t="s">
        <v>13</v>
      </c>
      <c r="L2172"/>
      <c r="M2172" t="s">
        <v>212</v>
      </c>
      <c r="N2172" t="s">
        <v>213</v>
      </c>
      <c r="O2172" t="s">
        <v>191</v>
      </c>
      <c r="P2172">
        <v>0</v>
      </c>
      <c r="Q2172"/>
      <c r="R2172"/>
      <c r="S2172" t="s">
        <v>932</v>
      </c>
    </row>
    <row r="2173" spans="1:19" hidden="1" x14ac:dyDescent="0.2">
      <c r="A2173" s="162" t="str">
        <f>"FY"&amp;(YEAR(Table4_1[[#This Row],[Date]])-1)&amp;"/"&amp;(YEAR(Table4_1[[#This Row],[Date]])-2000)</f>
        <v>FY2022/23</v>
      </c>
      <c r="B2173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3" s="162" t="str">
        <f>Table4_1[[#This Row],[Licensee]]&amp;" "&amp;Table4_1[[#This Row],[Licence]]</f>
        <v>Rottnest Island Authority EIRL3</v>
      </c>
      <c r="D2173" s="162" t="str">
        <f t="shared" si="33"/>
        <v>FY2022/23_CCD1_Rottnest Island Authority EIRL3</v>
      </c>
      <c r="E2173" s="164">
        <f>IF(ISNUMBER(Table4_1[[#This Row],[Value]]),Table4_1[[#This Row],[Value]],IF(ISNUMBER(Table4_1[[#This Row],[$ Value]]),Table4_1[[#This Row],[$ Value]],Table4_1[[#This Row],[% Value]]))</f>
        <v>2</v>
      </c>
      <c r="G2173" s="238">
        <v>45107</v>
      </c>
      <c r="H2173">
        <v>4</v>
      </c>
      <c r="I2173" t="s">
        <v>188</v>
      </c>
      <c r="J2173" t="s">
        <v>199</v>
      </c>
      <c r="K2173" t="s">
        <v>13</v>
      </c>
      <c r="L2173"/>
      <c r="M2173" t="s">
        <v>212</v>
      </c>
      <c r="N2173" t="s">
        <v>213</v>
      </c>
      <c r="O2173" t="s">
        <v>191</v>
      </c>
      <c r="P2173">
        <v>2</v>
      </c>
      <c r="Q2173"/>
      <c r="R2173"/>
      <c r="S2173" t="s">
        <v>932</v>
      </c>
    </row>
    <row r="2174" spans="1:19" hidden="1" x14ac:dyDescent="0.2">
      <c r="A2174" s="162" t="str">
        <f>"FY"&amp;(YEAR(Table4_1[[#This Row],[Date]])-1)&amp;"/"&amp;(YEAR(Table4_1[[#This Row],[Date]])-2000)</f>
        <v>FY2023/24</v>
      </c>
      <c r="B2174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4" s="162" t="str">
        <f>Table4_1[[#This Row],[Licensee]]&amp;" "&amp;Table4_1[[#This Row],[Licence]]</f>
        <v>Rottnest Island Authority EIRL3</v>
      </c>
      <c r="D2174" s="162" t="str">
        <f t="shared" si="33"/>
        <v>FY2023/24_CCD1_Rottnest Island Authority EIRL3</v>
      </c>
      <c r="E2174" s="164">
        <f>IF(ISNUMBER(Table4_1[[#This Row],[Value]]),Table4_1[[#This Row],[Value]],IF(ISNUMBER(Table4_1[[#This Row],[$ Value]]),Table4_1[[#This Row],[$ Value]],Table4_1[[#This Row],[% Value]]))</f>
        <v>0</v>
      </c>
      <c r="G2174" s="238">
        <v>45473</v>
      </c>
      <c r="H2174">
        <v>4</v>
      </c>
      <c r="I2174" t="s">
        <v>188</v>
      </c>
      <c r="J2174" t="s">
        <v>199</v>
      </c>
      <c r="K2174" t="s">
        <v>13</v>
      </c>
      <c r="L2174"/>
      <c r="M2174" t="s">
        <v>212</v>
      </c>
      <c r="N2174" t="s">
        <v>213</v>
      </c>
      <c r="O2174" t="s">
        <v>191</v>
      </c>
      <c r="P2174">
        <v>0</v>
      </c>
      <c r="Q2174"/>
      <c r="R2174"/>
      <c r="S2174" t="s">
        <v>932</v>
      </c>
    </row>
    <row r="2175" spans="1:19" hidden="1" x14ac:dyDescent="0.2">
      <c r="A2175" s="162" t="str">
        <f>"FY"&amp;(YEAR(Table4_1[[#This Row],[Date]])-1)&amp;"/"&amp;(YEAR(Table4_1[[#This Row],[Date]])-2000)</f>
        <v>FY2024/25</v>
      </c>
      <c r="B2175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2175" s="162" t="str">
        <f>Table4_1[[#This Row],[Licensee]]&amp;" "&amp;Table4_1[[#This Row],[Licence]]</f>
        <v>Rottnest Island Authority EIRL3</v>
      </c>
      <c r="D2175" s="162" t="str">
        <f t="shared" si="33"/>
        <v>FY2024/25_CCD1_Rottnest Island Authority EIRL3</v>
      </c>
      <c r="E2175" s="164">
        <f>IF(ISNUMBER(Table4_1[[#This Row],[Value]]),Table4_1[[#This Row],[Value]],IF(ISNUMBER(Table4_1[[#This Row],[$ Value]]),Table4_1[[#This Row],[$ Value]],Table4_1[[#This Row],[% Value]]))</f>
        <v>0</v>
      </c>
      <c r="G2175" s="238">
        <v>45838</v>
      </c>
      <c r="H2175">
        <v>4</v>
      </c>
      <c r="I2175" t="s">
        <v>188</v>
      </c>
      <c r="J2175" t="s">
        <v>199</v>
      </c>
      <c r="K2175" t="s">
        <v>13</v>
      </c>
      <c r="L2175"/>
      <c r="M2175" t="s">
        <v>212</v>
      </c>
      <c r="N2175" t="s">
        <v>213</v>
      </c>
      <c r="O2175" t="s">
        <v>191</v>
      </c>
      <c r="P2175">
        <v>0</v>
      </c>
      <c r="Q2175"/>
      <c r="R2175"/>
      <c r="S2175" t="s">
        <v>932</v>
      </c>
    </row>
    <row r="2176" spans="1:19" hidden="1" x14ac:dyDescent="0.2">
      <c r="A2176" s="162" t="str">
        <f>"FY"&amp;(YEAR(Table4_1[[#This Row],[Date]])-1)&amp;"/"&amp;(YEAR(Table4_1[[#This Row],[Date]])-2000)</f>
        <v>FY2013/14</v>
      </c>
      <c r="B2176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76" s="162" t="str">
        <f>Table4_1[[#This Row],[Licensee]]&amp;" "&amp;Table4_1[[#This Row],[Licence]]</f>
        <v>Rottnest Island Authority EIRL3</v>
      </c>
      <c r="D2176" s="162" t="str">
        <f t="shared" si="33"/>
        <v>FY2013/14_CCD10_Rottnest Island Authority EIRL3</v>
      </c>
      <c r="E2176" s="164">
        <f>IF(ISNUMBER(Table4_1[[#This Row],[Value]]),Table4_1[[#This Row],[Value]],IF(ISNUMBER(Table4_1[[#This Row],[$ Value]]),Table4_1[[#This Row],[$ Value]],Table4_1[[#This Row],[% Value]]))</f>
        <v>0</v>
      </c>
      <c r="G2176" s="238">
        <v>41820</v>
      </c>
      <c r="H2176">
        <v>4</v>
      </c>
      <c r="I2176" t="s">
        <v>188</v>
      </c>
      <c r="J2176" t="s">
        <v>199</v>
      </c>
      <c r="K2176" t="s">
        <v>192</v>
      </c>
      <c r="L2176" t="s">
        <v>214</v>
      </c>
      <c r="M2176" t="s">
        <v>215</v>
      </c>
      <c r="N2176" t="s">
        <v>216</v>
      </c>
      <c r="O2176" t="s">
        <v>191</v>
      </c>
      <c r="P2176">
        <v>0</v>
      </c>
      <c r="Q2176"/>
      <c r="R2176"/>
      <c r="S2176" t="s">
        <v>932</v>
      </c>
    </row>
    <row r="2177" spans="1:19" hidden="1" x14ac:dyDescent="0.2">
      <c r="A2177" s="162" t="str">
        <f>"FY"&amp;(YEAR(Table4_1[[#This Row],[Date]])-1)&amp;"/"&amp;(YEAR(Table4_1[[#This Row],[Date]])-2000)</f>
        <v>FY2014/15</v>
      </c>
      <c r="B2177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77" s="162" t="str">
        <f>Table4_1[[#This Row],[Licensee]]&amp;" "&amp;Table4_1[[#This Row],[Licence]]</f>
        <v>Rottnest Island Authority EIRL3</v>
      </c>
      <c r="D2177" s="162" t="str">
        <f t="shared" si="33"/>
        <v>FY2014/15_CCD10_Rottnest Island Authority EIRL3</v>
      </c>
      <c r="E2177" s="164">
        <f>IF(ISNUMBER(Table4_1[[#This Row],[Value]]),Table4_1[[#This Row],[Value]],IF(ISNUMBER(Table4_1[[#This Row],[$ Value]]),Table4_1[[#This Row],[$ Value]],Table4_1[[#This Row],[% Value]]))</f>
        <v>0</v>
      </c>
      <c r="G2177" s="238">
        <v>42185</v>
      </c>
      <c r="H2177">
        <v>4</v>
      </c>
      <c r="I2177" t="s">
        <v>188</v>
      </c>
      <c r="J2177" t="s">
        <v>199</v>
      </c>
      <c r="K2177" t="s">
        <v>192</v>
      </c>
      <c r="L2177" t="s">
        <v>214</v>
      </c>
      <c r="M2177" t="s">
        <v>215</v>
      </c>
      <c r="N2177" t="s">
        <v>216</v>
      </c>
      <c r="O2177" t="s">
        <v>191</v>
      </c>
      <c r="P2177">
        <v>0</v>
      </c>
      <c r="Q2177"/>
      <c r="R2177"/>
      <c r="S2177" t="s">
        <v>932</v>
      </c>
    </row>
    <row r="2178" spans="1:19" hidden="1" x14ac:dyDescent="0.2">
      <c r="A2178" s="162" t="str">
        <f>"FY"&amp;(YEAR(Table4_1[[#This Row],[Date]])-1)&amp;"/"&amp;(YEAR(Table4_1[[#This Row],[Date]])-2000)</f>
        <v>FY2015/16</v>
      </c>
      <c r="B2178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78" s="162" t="str">
        <f>Table4_1[[#This Row],[Licensee]]&amp;" "&amp;Table4_1[[#This Row],[Licence]]</f>
        <v>Rottnest Island Authority EIRL3</v>
      </c>
      <c r="D2178" s="162" t="str">
        <f t="shared" si="33"/>
        <v>FY2015/16_CCD10_Rottnest Island Authority EIRL3</v>
      </c>
      <c r="E2178" s="164">
        <f>IF(ISNUMBER(Table4_1[[#This Row],[Value]]),Table4_1[[#This Row],[Value]],IF(ISNUMBER(Table4_1[[#This Row],[$ Value]]),Table4_1[[#This Row],[$ Value]],Table4_1[[#This Row],[% Value]]))</f>
        <v>0</v>
      </c>
      <c r="G2178" s="238">
        <v>42551</v>
      </c>
      <c r="H2178">
        <v>4</v>
      </c>
      <c r="I2178" t="s">
        <v>188</v>
      </c>
      <c r="J2178" t="s">
        <v>199</v>
      </c>
      <c r="K2178" t="s">
        <v>192</v>
      </c>
      <c r="L2178" t="s">
        <v>214</v>
      </c>
      <c r="M2178" t="s">
        <v>215</v>
      </c>
      <c r="N2178" t="s">
        <v>216</v>
      </c>
      <c r="O2178" t="s">
        <v>191</v>
      </c>
      <c r="P2178">
        <v>0</v>
      </c>
      <c r="Q2178"/>
      <c r="R2178"/>
      <c r="S2178" t="s">
        <v>932</v>
      </c>
    </row>
    <row r="2179" spans="1:19" hidden="1" x14ac:dyDescent="0.2">
      <c r="A2179" s="162" t="str">
        <f>"FY"&amp;(YEAR(Table4_1[[#This Row],[Date]])-1)&amp;"/"&amp;(YEAR(Table4_1[[#This Row],[Date]])-2000)</f>
        <v>FY2016/17</v>
      </c>
      <c r="B2179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79" s="162" t="str">
        <f>Table4_1[[#This Row],[Licensee]]&amp;" "&amp;Table4_1[[#This Row],[Licence]]</f>
        <v>Rottnest Island Authority EIRL3</v>
      </c>
      <c r="D2179" s="162" t="str">
        <f t="shared" ref="D2179:D2242" si="34">A2179&amp;"_"&amp;B2179&amp;"_"&amp;C2179</f>
        <v>FY2016/17_CCD10_Rottnest Island Authority EIRL3</v>
      </c>
      <c r="E2179" s="164">
        <f>IF(ISNUMBER(Table4_1[[#This Row],[Value]]),Table4_1[[#This Row],[Value]],IF(ISNUMBER(Table4_1[[#This Row],[$ Value]]),Table4_1[[#This Row],[$ Value]],Table4_1[[#This Row],[% Value]]))</f>
        <v>0</v>
      </c>
      <c r="G2179" s="238">
        <v>42916</v>
      </c>
      <c r="H2179">
        <v>4</v>
      </c>
      <c r="I2179" t="s">
        <v>188</v>
      </c>
      <c r="J2179" t="s">
        <v>199</v>
      </c>
      <c r="K2179" t="s">
        <v>192</v>
      </c>
      <c r="L2179" t="s">
        <v>214</v>
      </c>
      <c r="M2179" t="s">
        <v>215</v>
      </c>
      <c r="N2179" t="s">
        <v>216</v>
      </c>
      <c r="O2179" t="s">
        <v>191</v>
      </c>
      <c r="P2179">
        <v>0</v>
      </c>
      <c r="Q2179"/>
      <c r="R2179"/>
      <c r="S2179" t="s">
        <v>932</v>
      </c>
    </row>
    <row r="2180" spans="1:19" hidden="1" x14ac:dyDescent="0.2">
      <c r="A2180" s="162" t="str">
        <f>"FY"&amp;(YEAR(Table4_1[[#This Row],[Date]])-1)&amp;"/"&amp;(YEAR(Table4_1[[#This Row],[Date]])-2000)</f>
        <v>FY2017/18</v>
      </c>
      <c r="B2180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0" s="162" t="str">
        <f>Table4_1[[#This Row],[Licensee]]&amp;" "&amp;Table4_1[[#This Row],[Licence]]</f>
        <v>Rottnest Island Authority EIRL3</v>
      </c>
      <c r="D2180" s="162" t="str">
        <f t="shared" si="34"/>
        <v>FY2017/18_CCD10_Rottnest Island Authority EIRL3</v>
      </c>
      <c r="E2180" s="164">
        <f>IF(ISNUMBER(Table4_1[[#This Row],[Value]]),Table4_1[[#This Row],[Value]],IF(ISNUMBER(Table4_1[[#This Row],[$ Value]]),Table4_1[[#This Row],[$ Value]],Table4_1[[#This Row],[% Value]]))</f>
        <v>1</v>
      </c>
      <c r="G2180" s="238">
        <v>43281</v>
      </c>
      <c r="H2180">
        <v>4</v>
      </c>
      <c r="I2180" t="s">
        <v>188</v>
      </c>
      <c r="J2180" t="s">
        <v>199</v>
      </c>
      <c r="K2180" t="s">
        <v>192</v>
      </c>
      <c r="L2180" t="s">
        <v>214</v>
      </c>
      <c r="M2180" t="s">
        <v>215</v>
      </c>
      <c r="N2180" t="s">
        <v>216</v>
      </c>
      <c r="O2180" t="s">
        <v>191</v>
      </c>
      <c r="P2180">
        <v>1</v>
      </c>
      <c r="Q2180"/>
      <c r="R2180"/>
      <c r="S2180" t="s">
        <v>932</v>
      </c>
    </row>
    <row r="2181" spans="1:19" hidden="1" x14ac:dyDescent="0.2">
      <c r="A2181" s="162" t="str">
        <f>"FY"&amp;(YEAR(Table4_1[[#This Row],[Date]])-1)&amp;"/"&amp;(YEAR(Table4_1[[#This Row],[Date]])-2000)</f>
        <v>FY2018/19</v>
      </c>
      <c r="B2181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1" s="162" t="str">
        <f>Table4_1[[#This Row],[Licensee]]&amp;" "&amp;Table4_1[[#This Row],[Licence]]</f>
        <v>Rottnest Island Authority EIRL3</v>
      </c>
      <c r="D2181" s="162" t="str">
        <f t="shared" si="34"/>
        <v>FY2018/19_CCD10_Rottnest Island Authority EIRL3</v>
      </c>
      <c r="E2181" s="164">
        <f>IF(ISNUMBER(Table4_1[[#This Row],[Value]]),Table4_1[[#This Row],[Value]],IF(ISNUMBER(Table4_1[[#This Row],[$ Value]]),Table4_1[[#This Row],[$ Value]],Table4_1[[#This Row],[% Value]]))</f>
        <v>0</v>
      </c>
      <c r="G2181" s="238">
        <v>43646</v>
      </c>
      <c r="H2181">
        <v>4</v>
      </c>
      <c r="I2181" t="s">
        <v>188</v>
      </c>
      <c r="J2181" t="s">
        <v>199</v>
      </c>
      <c r="K2181" t="s">
        <v>192</v>
      </c>
      <c r="L2181" t="s">
        <v>214</v>
      </c>
      <c r="M2181" t="s">
        <v>215</v>
      </c>
      <c r="N2181" t="s">
        <v>216</v>
      </c>
      <c r="O2181" t="s">
        <v>191</v>
      </c>
      <c r="P2181">
        <v>0</v>
      </c>
      <c r="Q2181"/>
      <c r="R2181"/>
      <c r="S2181" t="s">
        <v>932</v>
      </c>
    </row>
    <row r="2182" spans="1:19" hidden="1" x14ac:dyDescent="0.2">
      <c r="A2182" s="162" t="str">
        <f>"FY"&amp;(YEAR(Table4_1[[#This Row],[Date]])-1)&amp;"/"&amp;(YEAR(Table4_1[[#This Row],[Date]])-2000)</f>
        <v>FY2019/20</v>
      </c>
      <c r="B2182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2" s="162" t="str">
        <f>Table4_1[[#This Row],[Licensee]]&amp;" "&amp;Table4_1[[#This Row],[Licence]]</f>
        <v>Rottnest Island Authority EIRL3</v>
      </c>
      <c r="D2182" s="162" t="str">
        <f t="shared" si="34"/>
        <v>FY2019/20_CCD10_Rottnest Island Authority EIRL3</v>
      </c>
      <c r="E2182" s="164">
        <f>IF(ISNUMBER(Table4_1[[#This Row],[Value]]),Table4_1[[#This Row],[Value]],IF(ISNUMBER(Table4_1[[#This Row],[$ Value]]),Table4_1[[#This Row],[$ Value]],Table4_1[[#This Row],[% Value]]))</f>
        <v>0</v>
      </c>
      <c r="G2182" s="238">
        <v>44012</v>
      </c>
      <c r="H2182">
        <v>4</v>
      </c>
      <c r="I2182" t="s">
        <v>188</v>
      </c>
      <c r="J2182" t="s">
        <v>199</v>
      </c>
      <c r="K2182" t="s">
        <v>192</v>
      </c>
      <c r="L2182" t="s">
        <v>214</v>
      </c>
      <c r="M2182" t="s">
        <v>215</v>
      </c>
      <c r="N2182" t="s">
        <v>216</v>
      </c>
      <c r="O2182" t="s">
        <v>191</v>
      </c>
      <c r="P2182">
        <v>0</v>
      </c>
      <c r="Q2182"/>
      <c r="R2182"/>
      <c r="S2182" t="s">
        <v>932</v>
      </c>
    </row>
    <row r="2183" spans="1:19" hidden="1" x14ac:dyDescent="0.2">
      <c r="A2183" s="162" t="str">
        <f>"FY"&amp;(YEAR(Table4_1[[#This Row],[Date]])-1)&amp;"/"&amp;(YEAR(Table4_1[[#This Row],[Date]])-2000)</f>
        <v>FY2020/21</v>
      </c>
      <c r="B2183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3" s="162" t="str">
        <f>Table4_1[[#This Row],[Licensee]]&amp;" "&amp;Table4_1[[#This Row],[Licence]]</f>
        <v>Rottnest Island Authority EIRL3</v>
      </c>
      <c r="D2183" s="162" t="str">
        <f t="shared" si="34"/>
        <v>FY2020/21_CCD10_Rottnest Island Authority EIRL3</v>
      </c>
      <c r="E2183" s="164">
        <f>IF(ISNUMBER(Table4_1[[#This Row],[Value]]),Table4_1[[#This Row],[Value]],IF(ISNUMBER(Table4_1[[#This Row],[$ Value]]),Table4_1[[#This Row],[$ Value]],Table4_1[[#This Row],[% Value]]))</f>
        <v>0</v>
      </c>
      <c r="G2183" s="238">
        <v>44377</v>
      </c>
      <c r="H2183">
        <v>4</v>
      </c>
      <c r="I2183" t="s">
        <v>188</v>
      </c>
      <c r="J2183" t="s">
        <v>199</v>
      </c>
      <c r="K2183" t="s">
        <v>192</v>
      </c>
      <c r="L2183" t="s">
        <v>214</v>
      </c>
      <c r="M2183" t="s">
        <v>215</v>
      </c>
      <c r="N2183" t="s">
        <v>216</v>
      </c>
      <c r="O2183" t="s">
        <v>191</v>
      </c>
      <c r="P2183">
        <v>0</v>
      </c>
      <c r="Q2183"/>
      <c r="R2183"/>
      <c r="S2183" t="s">
        <v>932</v>
      </c>
    </row>
    <row r="2184" spans="1:19" hidden="1" x14ac:dyDescent="0.2">
      <c r="A2184" s="162" t="str">
        <f>"FY"&amp;(YEAR(Table4_1[[#This Row],[Date]])-1)&amp;"/"&amp;(YEAR(Table4_1[[#This Row],[Date]])-2000)</f>
        <v>FY2021/22</v>
      </c>
      <c r="B2184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4" s="162" t="str">
        <f>Table4_1[[#This Row],[Licensee]]&amp;" "&amp;Table4_1[[#This Row],[Licence]]</f>
        <v>Rottnest Island Authority EIRL3</v>
      </c>
      <c r="D2184" s="162" t="str">
        <f t="shared" si="34"/>
        <v>FY2021/22_CCD10_Rottnest Island Authority EIRL3</v>
      </c>
      <c r="E2184" s="164">
        <f>IF(ISNUMBER(Table4_1[[#This Row],[Value]]),Table4_1[[#This Row],[Value]],IF(ISNUMBER(Table4_1[[#This Row],[$ Value]]),Table4_1[[#This Row],[$ Value]],Table4_1[[#This Row],[% Value]]))</f>
        <v>0</v>
      </c>
      <c r="G2184" s="238">
        <v>44742</v>
      </c>
      <c r="H2184">
        <v>4</v>
      </c>
      <c r="I2184" t="s">
        <v>188</v>
      </c>
      <c r="J2184" t="s">
        <v>199</v>
      </c>
      <c r="K2184" t="s">
        <v>192</v>
      </c>
      <c r="L2184" t="s">
        <v>214</v>
      </c>
      <c r="M2184" t="s">
        <v>215</v>
      </c>
      <c r="N2184" t="s">
        <v>216</v>
      </c>
      <c r="O2184" t="s">
        <v>191</v>
      </c>
      <c r="P2184">
        <v>0</v>
      </c>
      <c r="Q2184"/>
      <c r="R2184"/>
      <c r="S2184" t="s">
        <v>932</v>
      </c>
    </row>
    <row r="2185" spans="1:19" hidden="1" x14ac:dyDescent="0.2">
      <c r="A2185" s="162" t="str">
        <f>"FY"&amp;(YEAR(Table4_1[[#This Row],[Date]])-1)&amp;"/"&amp;(YEAR(Table4_1[[#This Row],[Date]])-2000)</f>
        <v>FY2022/23</v>
      </c>
      <c r="B2185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5" s="162" t="str">
        <f>Table4_1[[#This Row],[Licensee]]&amp;" "&amp;Table4_1[[#This Row],[Licence]]</f>
        <v>Rottnest Island Authority EIRL3</v>
      </c>
      <c r="D2185" s="162" t="str">
        <f t="shared" si="34"/>
        <v>FY2022/23_CCD10_Rottnest Island Authority EIRL3</v>
      </c>
      <c r="E2185" s="164">
        <f>IF(ISNUMBER(Table4_1[[#This Row],[Value]]),Table4_1[[#This Row],[Value]],IF(ISNUMBER(Table4_1[[#This Row],[$ Value]]),Table4_1[[#This Row],[$ Value]],Table4_1[[#This Row],[% Value]]))</f>
        <v>0</v>
      </c>
      <c r="G2185" s="238">
        <v>45107</v>
      </c>
      <c r="H2185">
        <v>4</v>
      </c>
      <c r="I2185" t="s">
        <v>188</v>
      </c>
      <c r="J2185" t="s">
        <v>199</v>
      </c>
      <c r="K2185" t="s">
        <v>192</v>
      </c>
      <c r="L2185" t="s">
        <v>214</v>
      </c>
      <c r="M2185" t="s">
        <v>215</v>
      </c>
      <c r="N2185" t="s">
        <v>216</v>
      </c>
      <c r="O2185" t="s">
        <v>191</v>
      </c>
      <c r="P2185">
        <v>0</v>
      </c>
      <c r="Q2185"/>
      <c r="R2185"/>
      <c r="S2185" t="s">
        <v>932</v>
      </c>
    </row>
    <row r="2186" spans="1:19" hidden="1" x14ac:dyDescent="0.2">
      <c r="A2186" s="162" t="str">
        <f>"FY"&amp;(YEAR(Table4_1[[#This Row],[Date]])-1)&amp;"/"&amp;(YEAR(Table4_1[[#This Row],[Date]])-2000)</f>
        <v>FY2023/24</v>
      </c>
      <c r="B2186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6" s="162" t="str">
        <f>Table4_1[[#This Row],[Licensee]]&amp;" "&amp;Table4_1[[#This Row],[Licence]]</f>
        <v>Rottnest Island Authority EIRL3</v>
      </c>
      <c r="D2186" s="162" t="str">
        <f t="shared" si="34"/>
        <v>FY2023/24_CCD10_Rottnest Island Authority EIRL3</v>
      </c>
      <c r="E2186" s="164">
        <f>IF(ISNUMBER(Table4_1[[#This Row],[Value]]),Table4_1[[#This Row],[Value]],IF(ISNUMBER(Table4_1[[#This Row],[$ Value]]),Table4_1[[#This Row],[$ Value]],Table4_1[[#This Row],[% Value]]))</f>
        <v>0</v>
      </c>
      <c r="G2186" s="238">
        <v>45473</v>
      </c>
      <c r="H2186">
        <v>4</v>
      </c>
      <c r="I2186" t="s">
        <v>188</v>
      </c>
      <c r="J2186" t="s">
        <v>199</v>
      </c>
      <c r="K2186" t="s">
        <v>192</v>
      </c>
      <c r="L2186" t="s">
        <v>214</v>
      </c>
      <c r="M2186" t="s">
        <v>215</v>
      </c>
      <c r="N2186" t="s">
        <v>216</v>
      </c>
      <c r="O2186" t="s">
        <v>191</v>
      </c>
      <c r="P2186">
        <v>0</v>
      </c>
      <c r="Q2186"/>
      <c r="R2186"/>
      <c r="S2186" t="s">
        <v>932</v>
      </c>
    </row>
    <row r="2187" spans="1:19" hidden="1" x14ac:dyDescent="0.2">
      <c r="A2187" s="162" t="str">
        <f>"FY"&amp;(YEAR(Table4_1[[#This Row],[Date]])-1)&amp;"/"&amp;(YEAR(Table4_1[[#This Row],[Date]])-2000)</f>
        <v>FY2024/25</v>
      </c>
      <c r="B2187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2187" s="162" t="str">
        <f>Table4_1[[#This Row],[Licensee]]&amp;" "&amp;Table4_1[[#This Row],[Licence]]</f>
        <v>Rottnest Island Authority EIRL3</v>
      </c>
      <c r="D2187" s="162" t="str">
        <f t="shared" si="34"/>
        <v>FY2024/25_CCD10_Rottnest Island Authority EIRL3</v>
      </c>
      <c r="E2187" s="164">
        <f>IF(ISNUMBER(Table4_1[[#This Row],[Value]]),Table4_1[[#This Row],[Value]],IF(ISNUMBER(Table4_1[[#This Row],[$ Value]]),Table4_1[[#This Row],[$ Value]],Table4_1[[#This Row],[% Value]]))</f>
        <v>0</v>
      </c>
      <c r="G2187" s="238">
        <v>45838</v>
      </c>
      <c r="H2187">
        <v>4</v>
      </c>
      <c r="I2187" t="s">
        <v>188</v>
      </c>
      <c r="J2187" t="s">
        <v>199</v>
      </c>
      <c r="K2187" t="s">
        <v>192</v>
      </c>
      <c r="L2187" t="s">
        <v>214</v>
      </c>
      <c r="M2187" t="s">
        <v>215</v>
      </c>
      <c r="N2187" t="s">
        <v>216</v>
      </c>
      <c r="O2187" t="s">
        <v>191</v>
      </c>
      <c r="P2187">
        <v>0</v>
      </c>
      <c r="Q2187"/>
      <c r="R2187"/>
      <c r="S2187" t="s">
        <v>932</v>
      </c>
    </row>
    <row r="2188" spans="1:19" hidden="1" x14ac:dyDescent="0.2">
      <c r="A2188" s="162" t="str">
        <f>"FY"&amp;(YEAR(Table4_1[[#This Row],[Date]])-1)&amp;"/"&amp;(YEAR(Table4_1[[#This Row],[Date]])-2000)</f>
        <v>FY2023/24</v>
      </c>
      <c r="B2188" s="162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2188" s="162" t="str">
        <f>Table4_1[[#This Row],[Licensee]]&amp;" "&amp;Table4_1[[#This Row],[Licence]]</f>
        <v>Rottnest Island Authority EIRL3</v>
      </c>
      <c r="D2188" s="162" t="str">
        <f t="shared" si="34"/>
        <v>FY2023/24_CCD11_Rottnest Island Authority EIRL3</v>
      </c>
      <c r="E2188" s="164">
        <f>IF(ISNUMBER(Table4_1[[#This Row],[Value]]),Table4_1[[#This Row],[Value]],IF(ISNUMBER(Table4_1[[#This Row],[$ Value]]),Table4_1[[#This Row],[$ Value]],Table4_1[[#This Row],[% Value]]))</f>
        <v>0</v>
      </c>
      <c r="G2188" s="238">
        <v>45473</v>
      </c>
      <c r="H2188">
        <v>4</v>
      </c>
      <c r="I2188" t="s">
        <v>188</v>
      </c>
      <c r="J2188" t="s">
        <v>199</v>
      </c>
      <c r="K2188" t="s">
        <v>192</v>
      </c>
      <c r="L2188" t="s">
        <v>214</v>
      </c>
      <c r="M2188" t="s">
        <v>223</v>
      </c>
      <c r="N2188" t="s">
        <v>224</v>
      </c>
      <c r="O2188" t="s">
        <v>191</v>
      </c>
      <c r="P2188">
        <v>0</v>
      </c>
      <c r="Q2188"/>
      <c r="R2188"/>
      <c r="S2188" t="s">
        <v>932</v>
      </c>
    </row>
    <row r="2189" spans="1:19" hidden="1" x14ac:dyDescent="0.2">
      <c r="A2189" s="162" t="str">
        <f>"FY"&amp;(YEAR(Table4_1[[#This Row],[Date]])-1)&amp;"/"&amp;(YEAR(Table4_1[[#This Row],[Date]])-2000)</f>
        <v>FY2024/25</v>
      </c>
      <c r="B2189" s="162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2189" s="162" t="str">
        <f>Table4_1[[#This Row],[Licensee]]&amp;" "&amp;Table4_1[[#This Row],[Licence]]</f>
        <v>Rottnest Island Authority EIRL3</v>
      </c>
      <c r="D2189" s="162" t="str">
        <f t="shared" si="34"/>
        <v>FY2024/25_CCD11_Rottnest Island Authority EIRL3</v>
      </c>
      <c r="E2189" s="164">
        <f>IF(ISNUMBER(Table4_1[[#This Row],[Value]]),Table4_1[[#This Row],[Value]],IF(ISNUMBER(Table4_1[[#This Row],[$ Value]]),Table4_1[[#This Row],[$ Value]],Table4_1[[#This Row],[% Value]]))</f>
        <v>0</v>
      </c>
      <c r="G2189" s="238">
        <v>45838</v>
      </c>
      <c r="H2189">
        <v>4</v>
      </c>
      <c r="I2189" t="s">
        <v>188</v>
      </c>
      <c r="J2189" t="s">
        <v>199</v>
      </c>
      <c r="K2189" t="s">
        <v>192</v>
      </c>
      <c r="L2189" t="s">
        <v>214</v>
      </c>
      <c r="M2189" t="s">
        <v>223</v>
      </c>
      <c r="N2189" t="s">
        <v>224</v>
      </c>
      <c r="O2189" t="s">
        <v>191</v>
      </c>
      <c r="P2189">
        <v>0</v>
      </c>
      <c r="Q2189"/>
      <c r="R2189"/>
      <c r="S2189" t="s">
        <v>932</v>
      </c>
    </row>
    <row r="2190" spans="1:19" hidden="1" x14ac:dyDescent="0.2">
      <c r="A2190" s="162" t="str">
        <f>"FY"&amp;(YEAR(Table4_1[[#This Row],[Date]])-1)&amp;"/"&amp;(YEAR(Table4_1[[#This Row],[Date]])-2000)</f>
        <v>FY2023/24</v>
      </c>
      <c r="B2190" s="162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2190" s="162" t="str">
        <f>Table4_1[[#This Row],[Licensee]]&amp;" "&amp;Table4_1[[#This Row],[Licence]]</f>
        <v>Rottnest Island Authority EIRL3</v>
      </c>
      <c r="D2190" s="162" t="str">
        <f t="shared" si="34"/>
        <v>FY2023/24_CCD12_Rottnest Island Authority EIRL3</v>
      </c>
      <c r="E2190" s="164">
        <f>IF(ISNUMBER(Table4_1[[#This Row],[Value]]),Table4_1[[#This Row],[Value]],IF(ISNUMBER(Table4_1[[#This Row],[$ Value]]),Table4_1[[#This Row],[$ Value]],Table4_1[[#This Row],[% Value]]))</f>
        <v>0</v>
      </c>
      <c r="G2190" s="238">
        <v>45473</v>
      </c>
      <c r="H2190">
        <v>4</v>
      </c>
      <c r="I2190" t="s">
        <v>188</v>
      </c>
      <c r="J2190" t="s">
        <v>199</v>
      </c>
      <c r="K2190" t="s">
        <v>192</v>
      </c>
      <c r="L2190" t="s">
        <v>214</v>
      </c>
      <c r="M2190" t="s">
        <v>223</v>
      </c>
      <c r="N2190" t="s">
        <v>225</v>
      </c>
      <c r="O2190" t="s">
        <v>190</v>
      </c>
      <c r="P2190"/>
      <c r="Q2190">
        <v>0</v>
      </c>
      <c r="R2190"/>
      <c r="S2190" t="s">
        <v>932</v>
      </c>
    </row>
    <row r="2191" spans="1:19" hidden="1" x14ac:dyDescent="0.2">
      <c r="A2191" s="162" t="str">
        <f>"FY"&amp;(YEAR(Table4_1[[#This Row],[Date]])-1)&amp;"/"&amp;(YEAR(Table4_1[[#This Row],[Date]])-2000)</f>
        <v>FY2024/25</v>
      </c>
      <c r="B2191" s="162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2191" s="162" t="str">
        <f>Table4_1[[#This Row],[Licensee]]&amp;" "&amp;Table4_1[[#This Row],[Licence]]</f>
        <v>Rottnest Island Authority EIRL3</v>
      </c>
      <c r="D2191" s="162" t="str">
        <f t="shared" si="34"/>
        <v>FY2024/25_CCD12_Rottnest Island Authority EIRL3</v>
      </c>
      <c r="E2191" s="164">
        <f>IF(ISNUMBER(Table4_1[[#This Row],[Value]]),Table4_1[[#This Row],[Value]],IF(ISNUMBER(Table4_1[[#This Row],[$ Value]]),Table4_1[[#This Row],[$ Value]],Table4_1[[#This Row],[% Value]]))</f>
        <v>0</v>
      </c>
      <c r="G2191" s="238">
        <v>45838</v>
      </c>
      <c r="H2191">
        <v>4</v>
      </c>
      <c r="I2191" t="s">
        <v>188</v>
      </c>
      <c r="J2191" t="s">
        <v>199</v>
      </c>
      <c r="K2191" t="s">
        <v>192</v>
      </c>
      <c r="L2191" t="s">
        <v>214</v>
      </c>
      <c r="M2191" t="s">
        <v>223</v>
      </c>
      <c r="N2191" t="s">
        <v>225</v>
      </c>
      <c r="O2191" t="s">
        <v>190</v>
      </c>
      <c r="P2191"/>
      <c r="Q2191">
        <v>0</v>
      </c>
      <c r="R2191"/>
      <c r="S2191" t="s">
        <v>932</v>
      </c>
    </row>
    <row r="2192" spans="1:19" hidden="1" x14ac:dyDescent="0.2">
      <c r="A2192" s="162" t="str">
        <f>"FY"&amp;(YEAR(Table4_1[[#This Row],[Date]])-1)&amp;"/"&amp;(YEAR(Table4_1[[#This Row],[Date]])-2000)</f>
        <v>FY2023/24</v>
      </c>
      <c r="B2192" s="162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2192" s="162" t="str">
        <f>Table4_1[[#This Row],[Licensee]]&amp;" "&amp;Table4_1[[#This Row],[Licence]]</f>
        <v>Rottnest Island Authority EIRL3</v>
      </c>
      <c r="D2192" s="162" t="str">
        <f t="shared" si="34"/>
        <v>FY2023/24_CCD13_Rottnest Island Authority EIRL3</v>
      </c>
      <c r="E2192" s="164">
        <f>IF(ISNUMBER(Table4_1[[#This Row],[Value]]),Table4_1[[#This Row],[Value]],IF(ISNUMBER(Table4_1[[#This Row],[$ Value]]),Table4_1[[#This Row],[$ Value]],Table4_1[[#This Row],[% Value]]))</f>
        <v>0</v>
      </c>
      <c r="G2192" s="238">
        <v>45473</v>
      </c>
      <c r="H2192">
        <v>4</v>
      </c>
      <c r="I2192" t="s">
        <v>188</v>
      </c>
      <c r="J2192" t="s">
        <v>199</v>
      </c>
      <c r="K2192" t="s">
        <v>192</v>
      </c>
      <c r="L2192" t="s">
        <v>214</v>
      </c>
      <c r="M2192" t="s">
        <v>226</v>
      </c>
      <c r="N2192" t="s">
        <v>227</v>
      </c>
      <c r="O2192" t="s">
        <v>191</v>
      </c>
      <c r="P2192">
        <v>0</v>
      </c>
      <c r="Q2192"/>
      <c r="R2192"/>
      <c r="S2192" t="s">
        <v>932</v>
      </c>
    </row>
    <row r="2193" spans="1:19" hidden="1" x14ac:dyDescent="0.2">
      <c r="A2193" s="162" t="str">
        <f>"FY"&amp;(YEAR(Table4_1[[#This Row],[Date]])-1)&amp;"/"&amp;(YEAR(Table4_1[[#This Row],[Date]])-2000)</f>
        <v>FY2024/25</v>
      </c>
      <c r="B2193" s="162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2193" s="162" t="str">
        <f>Table4_1[[#This Row],[Licensee]]&amp;" "&amp;Table4_1[[#This Row],[Licence]]</f>
        <v>Rottnest Island Authority EIRL3</v>
      </c>
      <c r="D2193" s="162" t="str">
        <f t="shared" si="34"/>
        <v>FY2024/25_CCD13_Rottnest Island Authority EIRL3</v>
      </c>
      <c r="E2193" s="164">
        <f>IF(ISNUMBER(Table4_1[[#This Row],[Value]]),Table4_1[[#This Row],[Value]],IF(ISNUMBER(Table4_1[[#This Row],[$ Value]]),Table4_1[[#This Row],[$ Value]],Table4_1[[#This Row],[% Value]]))</f>
        <v>0</v>
      </c>
      <c r="G2193" s="238">
        <v>45838</v>
      </c>
      <c r="H2193">
        <v>4</v>
      </c>
      <c r="I2193" t="s">
        <v>188</v>
      </c>
      <c r="J2193" t="s">
        <v>199</v>
      </c>
      <c r="K2193" t="s">
        <v>192</v>
      </c>
      <c r="L2193" t="s">
        <v>214</v>
      </c>
      <c r="M2193" t="s">
        <v>226</v>
      </c>
      <c r="N2193" t="s">
        <v>227</v>
      </c>
      <c r="O2193" t="s">
        <v>191</v>
      </c>
      <c r="P2193">
        <v>0</v>
      </c>
      <c r="Q2193"/>
      <c r="R2193"/>
      <c r="S2193" t="s">
        <v>932</v>
      </c>
    </row>
    <row r="2194" spans="1:19" hidden="1" x14ac:dyDescent="0.2">
      <c r="A2194" s="162" t="str">
        <f>"FY"&amp;(YEAR(Table4_1[[#This Row],[Date]])-1)&amp;"/"&amp;(YEAR(Table4_1[[#This Row],[Date]])-2000)</f>
        <v>FY2023/24</v>
      </c>
      <c r="B2194" s="162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2194" s="162" t="str">
        <f>Table4_1[[#This Row],[Licensee]]&amp;" "&amp;Table4_1[[#This Row],[Licence]]</f>
        <v>Rottnest Island Authority EIRL3</v>
      </c>
      <c r="D2194" s="162" t="str">
        <f t="shared" si="34"/>
        <v>FY2023/24_CCD14_Rottnest Island Authority EIRL3</v>
      </c>
      <c r="E2194" s="164">
        <f>IF(ISNUMBER(Table4_1[[#This Row],[Value]]),Table4_1[[#This Row],[Value]],IF(ISNUMBER(Table4_1[[#This Row],[$ Value]]),Table4_1[[#This Row],[$ Value]],Table4_1[[#This Row],[% Value]]))</f>
        <v>0</v>
      </c>
      <c r="G2194" s="238">
        <v>45473</v>
      </c>
      <c r="H2194">
        <v>4</v>
      </c>
      <c r="I2194" t="s">
        <v>188</v>
      </c>
      <c r="J2194" t="s">
        <v>199</v>
      </c>
      <c r="K2194" t="s">
        <v>192</v>
      </c>
      <c r="L2194" t="s">
        <v>214</v>
      </c>
      <c r="M2194" t="s">
        <v>226</v>
      </c>
      <c r="N2194" t="s">
        <v>228</v>
      </c>
      <c r="O2194" t="s">
        <v>190</v>
      </c>
      <c r="P2194"/>
      <c r="Q2194">
        <v>0</v>
      </c>
      <c r="R2194"/>
      <c r="S2194" t="s">
        <v>932</v>
      </c>
    </row>
    <row r="2195" spans="1:19" hidden="1" x14ac:dyDescent="0.2">
      <c r="A2195" s="162" t="str">
        <f>"FY"&amp;(YEAR(Table4_1[[#This Row],[Date]])-1)&amp;"/"&amp;(YEAR(Table4_1[[#This Row],[Date]])-2000)</f>
        <v>FY2024/25</v>
      </c>
      <c r="B2195" s="162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2195" s="162" t="str">
        <f>Table4_1[[#This Row],[Licensee]]&amp;" "&amp;Table4_1[[#This Row],[Licence]]</f>
        <v>Rottnest Island Authority EIRL3</v>
      </c>
      <c r="D2195" s="162" t="str">
        <f t="shared" si="34"/>
        <v>FY2024/25_CCD14_Rottnest Island Authority EIRL3</v>
      </c>
      <c r="E2195" s="164">
        <f>IF(ISNUMBER(Table4_1[[#This Row],[Value]]),Table4_1[[#This Row],[Value]],IF(ISNUMBER(Table4_1[[#This Row],[$ Value]]),Table4_1[[#This Row],[$ Value]],Table4_1[[#This Row],[% Value]]))</f>
        <v>0</v>
      </c>
      <c r="G2195" s="238">
        <v>45838</v>
      </c>
      <c r="H2195">
        <v>4</v>
      </c>
      <c r="I2195" t="s">
        <v>188</v>
      </c>
      <c r="J2195" t="s">
        <v>199</v>
      </c>
      <c r="K2195" t="s">
        <v>192</v>
      </c>
      <c r="L2195" t="s">
        <v>214</v>
      </c>
      <c r="M2195" t="s">
        <v>226</v>
      </c>
      <c r="N2195" t="s">
        <v>228</v>
      </c>
      <c r="O2195" t="s">
        <v>190</v>
      </c>
      <c r="P2195"/>
      <c r="Q2195">
        <v>0</v>
      </c>
      <c r="R2195"/>
      <c r="S2195" t="s">
        <v>932</v>
      </c>
    </row>
    <row r="2196" spans="1:19" hidden="1" x14ac:dyDescent="0.2">
      <c r="A2196" s="162" t="str">
        <f>"FY"&amp;(YEAR(Table4_1[[#This Row],[Date]])-1)&amp;"/"&amp;(YEAR(Table4_1[[#This Row],[Date]])-2000)</f>
        <v>FY2013/14</v>
      </c>
      <c r="B2196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196" s="162" t="str">
        <f>Table4_1[[#This Row],[Licensee]]&amp;" "&amp;Table4_1[[#This Row],[Licence]]</f>
        <v>Rottnest Island Authority EIRL3</v>
      </c>
      <c r="D2196" s="162" t="str">
        <f t="shared" si="34"/>
        <v>FY2013/14_CCD15_Rottnest Island Authority EIRL3</v>
      </c>
      <c r="E2196" s="164">
        <f>IF(ISNUMBER(Table4_1[[#This Row],[Value]]),Table4_1[[#This Row],[Value]],IF(ISNUMBER(Table4_1[[#This Row],[$ Value]]),Table4_1[[#This Row],[$ Value]],Table4_1[[#This Row],[% Value]]))</f>
        <v>0</v>
      </c>
      <c r="G2196" s="238">
        <v>41820</v>
      </c>
      <c r="H2196">
        <v>4</v>
      </c>
      <c r="I2196" t="s">
        <v>188</v>
      </c>
      <c r="J2196" t="s">
        <v>199</v>
      </c>
      <c r="K2196" t="s">
        <v>192</v>
      </c>
      <c r="L2196" t="s">
        <v>229</v>
      </c>
      <c r="M2196" t="s">
        <v>230</v>
      </c>
      <c r="N2196" t="s">
        <v>231</v>
      </c>
      <c r="O2196" t="s">
        <v>191</v>
      </c>
      <c r="P2196">
        <v>0</v>
      </c>
      <c r="Q2196"/>
      <c r="R2196"/>
      <c r="S2196" t="s">
        <v>932</v>
      </c>
    </row>
    <row r="2197" spans="1:19" hidden="1" x14ac:dyDescent="0.2">
      <c r="A2197" s="162" t="str">
        <f>"FY"&amp;(YEAR(Table4_1[[#This Row],[Date]])-1)&amp;"/"&amp;(YEAR(Table4_1[[#This Row],[Date]])-2000)</f>
        <v>FY2014/15</v>
      </c>
      <c r="B2197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197" s="162" t="str">
        <f>Table4_1[[#This Row],[Licensee]]&amp;" "&amp;Table4_1[[#This Row],[Licence]]</f>
        <v>Rottnest Island Authority EIRL3</v>
      </c>
      <c r="D2197" s="162" t="str">
        <f t="shared" si="34"/>
        <v>FY2014/15_CCD15_Rottnest Island Authority EIRL3</v>
      </c>
      <c r="E2197" s="164">
        <f>IF(ISNUMBER(Table4_1[[#This Row],[Value]]),Table4_1[[#This Row],[Value]],IF(ISNUMBER(Table4_1[[#This Row],[$ Value]]),Table4_1[[#This Row],[$ Value]],Table4_1[[#This Row],[% Value]]))</f>
        <v>1</v>
      </c>
      <c r="G2197" s="238">
        <v>42185</v>
      </c>
      <c r="H2197">
        <v>4</v>
      </c>
      <c r="I2197" t="s">
        <v>188</v>
      </c>
      <c r="J2197" t="s">
        <v>199</v>
      </c>
      <c r="K2197" t="s">
        <v>192</v>
      </c>
      <c r="L2197" t="s">
        <v>229</v>
      </c>
      <c r="M2197" t="s">
        <v>230</v>
      </c>
      <c r="N2197" t="s">
        <v>231</v>
      </c>
      <c r="O2197" t="s">
        <v>191</v>
      </c>
      <c r="P2197">
        <v>1</v>
      </c>
      <c r="Q2197"/>
      <c r="R2197"/>
      <c r="S2197" t="s">
        <v>932</v>
      </c>
    </row>
    <row r="2198" spans="1:19" hidden="1" x14ac:dyDescent="0.2">
      <c r="A2198" s="162" t="str">
        <f>"FY"&amp;(YEAR(Table4_1[[#This Row],[Date]])-1)&amp;"/"&amp;(YEAR(Table4_1[[#This Row],[Date]])-2000)</f>
        <v>FY2015/16</v>
      </c>
      <c r="B2198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198" s="162" t="str">
        <f>Table4_1[[#This Row],[Licensee]]&amp;" "&amp;Table4_1[[#This Row],[Licence]]</f>
        <v>Rottnest Island Authority EIRL3</v>
      </c>
      <c r="D2198" s="162" t="str">
        <f t="shared" si="34"/>
        <v>FY2015/16_CCD15_Rottnest Island Authority EIRL3</v>
      </c>
      <c r="E2198" s="164">
        <f>IF(ISNUMBER(Table4_1[[#This Row],[Value]]),Table4_1[[#This Row],[Value]],IF(ISNUMBER(Table4_1[[#This Row],[$ Value]]),Table4_1[[#This Row],[$ Value]],Table4_1[[#This Row],[% Value]]))</f>
        <v>0</v>
      </c>
      <c r="G2198" s="238">
        <v>42551</v>
      </c>
      <c r="H2198">
        <v>4</v>
      </c>
      <c r="I2198" t="s">
        <v>188</v>
      </c>
      <c r="J2198" t="s">
        <v>199</v>
      </c>
      <c r="K2198" t="s">
        <v>192</v>
      </c>
      <c r="L2198" t="s">
        <v>229</v>
      </c>
      <c r="M2198" t="s">
        <v>230</v>
      </c>
      <c r="N2198" t="s">
        <v>231</v>
      </c>
      <c r="O2198" t="s">
        <v>191</v>
      </c>
      <c r="P2198">
        <v>0</v>
      </c>
      <c r="Q2198"/>
      <c r="R2198"/>
      <c r="S2198" t="s">
        <v>932</v>
      </c>
    </row>
    <row r="2199" spans="1:19" hidden="1" x14ac:dyDescent="0.2">
      <c r="A2199" s="162" t="str">
        <f>"FY"&amp;(YEAR(Table4_1[[#This Row],[Date]])-1)&amp;"/"&amp;(YEAR(Table4_1[[#This Row],[Date]])-2000)</f>
        <v>FY2016/17</v>
      </c>
      <c r="B2199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199" s="162" t="str">
        <f>Table4_1[[#This Row],[Licensee]]&amp;" "&amp;Table4_1[[#This Row],[Licence]]</f>
        <v>Rottnest Island Authority EIRL3</v>
      </c>
      <c r="D2199" s="162" t="str">
        <f t="shared" si="34"/>
        <v>FY2016/17_CCD15_Rottnest Island Authority EIRL3</v>
      </c>
      <c r="E2199" s="164">
        <f>IF(ISNUMBER(Table4_1[[#This Row],[Value]]),Table4_1[[#This Row],[Value]],IF(ISNUMBER(Table4_1[[#This Row],[$ Value]]),Table4_1[[#This Row],[$ Value]],Table4_1[[#This Row],[% Value]]))</f>
        <v>0</v>
      </c>
      <c r="G2199" s="238">
        <v>42916</v>
      </c>
      <c r="H2199">
        <v>4</v>
      </c>
      <c r="I2199" t="s">
        <v>188</v>
      </c>
      <c r="J2199" t="s">
        <v>199</v>
      </c>
      <c r="K2199" t="s">
        <v>192</v>
      </c>
      <c r="L2199" t="s">
        <v>229</v>
      </c>
      <c r="M2199" t="s">
        <v>230</v>
      </c>
      <c r="N2199" t="s">
        <v>231</v>
      </c>
      <c r="O2199" t="s">
        <v>191</v>
      </c>
      <c r="P2199">
        <v>0</v>
      </c>
      <c r="Q2199"/>
      <c r="R2199"/>
      <c r="S2199" t="s">
        <v>932</v>
      </c>
    </row>
    <row r="2200" spans="1:19" hidden="1" x14ac:dyDescent="0.2">
      <c r="A2200" s="162" t="str">
        <f>"FY"&amp;(YEAR(Table4_1[[#This Row],[Date]])-1)&amp;"/"&amp;(YEAR(Table4_1[[#This Row],[Date]])-2000)</f>
        <v>FY2017/18</v>
      </c>
      <c r="B2200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0" s="162" t="str">
        <f>Table4_1[[#This Row],[Licensee]]&amp;" "&amp;Table4_1[[#This Row],[Licence]]</f>
        <v>Rottnest Island Authority EIRL3</v>
      </c>
      <c r="D2200" s="162" t="str">
        <f t="shared" si="34"/>
        <v>FY2017/18_CCD15_Rottnest Island Authority EIRL3</v>
      </c>
      <c r="E2200" s="164">
        <f>IF(ISNUMBER(Table4_1[[#This Row],[Value]]),Table4_1[[#This Row],[Value]],IF(ISNUMBER(Table4_1[[#This Row],[$ Value]]),Table4_1[[#This Row],[$ Value]],Table4_1[[#This Row],[% Value]]))</f>
        <v>0</v>
      </c>
      <c r="G2200" s="238">
        <v>43281</v>
      </c>
      <c r="H2200">
        <v>4</v>
      </c>
      <c r="I2200" t="s">
        <v>188</v>
      </c>
      <c r="J2200" t="s">
        <v>199</v>
      </c>
      <c r="K2200" t="s">
        <v>192</v>
      </c>
      <c r="L2200" t="s">
        <v>229</v>
      </c>
      <c r="M2200" t="s">
        <v>230</v>
      </c>
      <c r="N2200" t="s">
        <v>231</v>
      </c>
      <c r="O2200" t="s">
        <v>191</v>
      </c>
      <c r="P2200">
        <v>0</v>
      </c>
      <c r="Q2200"/>
      <c r="R2200"/>
      <c r="S2200" t="s">
        <v>932</v>
      </c>
    </row>
    <row r="2201" spans="1:19" hidden="1" x14ac:dyDescent="0.2">
      <c r="A2201" s="162" t="str">
        <f>"FY"&amp;(YEAR(Table4_1[[#This Row],[Date]])-1)&amp;"/"&amp;(YEAR(Table4_1[[#This Row],[Date]])-2000)</f>
        <v>FY2018/19</v>
      </c>
      <c r="B2201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1" s="162" t="str">
        <f>Table4_1[[#This Row],[Licensee]]&amp;" "&amp;Table4_1[[#This Row],[Licence]]</f>
        <v>Rottnest Island Authority EIRL3</v>
      </c>
      <c r="D2201" s="162" t="str">
        <f t="shared" si="34"/>
        <v>FY2018/19_CCD15_Rottnest Island Authority EIRL3</v>
      </c>
      <c r="E2201" s="164">
        <f>IF(ISNUMBER(Table4_1[[#This Row],[Value]]),Table4_1[[#This Row],[Value]],IF(ISNUMBER(Table4_1[[#This Row],[$ Value]]),Table4_1[[#This Row],[$ Value]],Table4_1[[#This Row],[% Value]]))</f>
        <v>0</v>
      </c>
      <c r="G2201" s="238">
        <v>43646</v>
      </c>
      <c r="H2201">
        <v>4</v>
      </c>
      <c r="I2201" t="s">
        <v>188</v>
      </c>
      <c r="J2201" t="s">
        <v>199</v>
      </c>
      <c r="K2201" t="s">
        <v>192</v>
      </c>
      <c r="L2201" t="s">
        <v>229</v>
      </c>
      <c r="M2201" t="s">
        <v>230</v>
      </c>
      <c r="N2201" t="s">
        <v>231</v>
      </c>
      <c r="O2201" t="s">
        <v>191</v>
      </c>
      <c r="P2201">
        <v>0</v>
      </c>
      <c r="Q2201"/>
      <c r="R2201"/>
      <c r="S2201" t="s">
        <v>932</v>
      </c>
    </row>
    <row r="2202" spans="1:19" hidden="1" x14ac:dyDescent="0.2">
      <c r="A2202" s="162" t="str">
        <f>"FY"&amp;(YEAR(Table4_1[[#This Row],[Date]])-1)&amp;"/"&amp;(YEAR(Table4_1[[#This Row],[Date]])-2000)</f>
        <v>FY2019/20</v>
      </c>
      <c r="B2202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2" s="162" t="str">
        <f>Table4_1[[#This Row],[Licensee]]&amp;" "&amp;Table4_1[[#This Row],[Licence]]</f>
        <v>Rottnest Island Authority EIRL3</v>
      </c>
      <c r="D2202" s="162" t="str">
        <f t="shared" si="34"/>
        <v>FY2019/20_CCD15_Rottnest Island Authority EIRL3</v>
      </c>
      <c r="E2202" s="164">
        <f>IF(ISNUMBER(Table4_1[[#This Row],[Value]]),Table4_1[[#This Row],[Value]],IF(ISNUMBER(Table4_1[[#This Row],[$ Value]]),Table4_1[[#This Row],[$ Value]],Table4_1[[#This Row],[% Value]]))</f>
        <v>0</v>
      </c>
      <c r="G2202" s="238">
        <v>44012</v>
      </c>
      <c r="H2202">
        <v>4</v>
      </c>
      <c r="I2202" t="s">
        <v>188</v>
      </c>
      <c r="J2202" t="s">
        <v>199</v>
      </c>
      <c r="K2202" t="s">
        <v>192</v>
      </c>
      <c r="L2202" t="s">
        <v>229</v>
      </c>
      <c r="M2202" t="s">
        <v>230</v>
      </c>
      <c r="N2202" t="s">
        <v>231</v>
      </c>
      <c r="O2202" t="s">
        <v>191</v>
      </c>
      <c r="P2202">
        <v>0</v>
      </c>
      <c r="Q2202"/>
      <c r="R2202"/>
      <c r="S2202" t="s">
        <v>932</v>
      </c>
    </row>
    <row r="2203" spans="1:19" hidden="1" x14ac:dyDescent="0.2">
      <c r="A2203" s="162" t="str">
        <f>"FY"&amp;(YEAR(Table4_1[[#This Row],[Date]])-1)&amp;"/"&amp;(YEAR(Table4_1[[#This Row],[Date]])-2000)</f>
        <v>FY2020/21</v>
      </c>
      <c r="B2203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3" s="162" t="str">
        <f>Table4_1[[#This Row],[Licensee]]&amp;" "&amp;Table4_1[[#This Row],[Licence]]</f>
        <v>Rottnest Island Authority EIRL3</v>
      </c>
      <c r="D2203" s="162" t="str">
        <f t="shared" si="34"/>
        <v>FY2020/21_CCD15_Rottnest Island Authority EIRL3</v>
      </c>
      <c r="E2203" s="164">
        <f>IF(ISNUMBER(Table4_1[[#This Row],[Value]]),Table4_1[[#This Row],[Value]],IF(ISNUMBER(Table4_1[[#This Row],[$ Value]]),Table4_1[[#This Row],[$ Value]],Table4_1[[#This Row],[% Value]]))</f>
        <v>0</v>
      </c>
      <c r="G2203" s="238">
        <v>44377</v>
      </c>
      <c r="H2203">
        <v>4</v>
      </c>
      <c r="I2203" t="s">
        <v>188</v>
      </c>
      <c r="J2203" t="s">
        <v>199</v>
      </c>
      <c r="K2203" t="s">
        <v>192</v>
      </c>
      <c r="L2203" t="s">
        <v>229</v>
      </c>
      <c r="M2203" t="s">
        <v>230</v>
      </c>
      <c r="N2203" t="s">
        <v>231</v>
      </c>
      <c r="O2203" t="s">
        <v>191</v>
      </c>
      <c r="P2203">
        <v>0</v>
      </c>
      <c r="Q2203"/>
      <c r="R2203"/>
      <c r="S2203" t="s">
        <v>932</v>
      </c>
    </row>
    <row r="2204" spans="1:19" hidden="1" x14ac:dyDescent="0.2">
      <c r="A2204" s="162" t="str">
        <f>"FY"&amp;(YEAR(Table4_1[[#This Row],[Date]])-1)&amp;"/"&amp;(YEAR(Table4_1[[#This Row],[Date]])-2000)</f>
        <v>FY2021/22</v>
      </c>
      <c r="B2204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4" s="162" t="str">
        <f>Table4_1[[#This Row],[Licensee]]&amp;" "&amp;Table4_1[[#This Row],[Licence]]</f>
        <v>Rottnest Island Authority EIRL3</v>
      </c>
      <c r="D2204" s="162" t="str">
        <f t="shared" si="34"/>
        <v>FY2021/22_CCD15_Rottnest Island Authority EIRL3</v>
      </c>
      <c r="E2204" s="164">
        <f>IF(ISNUMBER(Table4_1[[#This Row],[Value]]),Table4_1[[#This Row],[Value]],IF(ISNUMBER(Table4_1[[#This Row],[$ Value]]),Table4_1[[#This Row],[$ Value]],Table4_1[[#This Row],[% Value]]))</f>
        <v>0</v>
      </c>
      <c r="G2204" s="238">
        <v>44742</v>
      </c>
      <c r="H2204">
        <v>4</v>
      </c>
      <c r="I2204" t="s">
        <v>188</v>
      </c>
      <c r="J2204" t="s">
        <v>199</v>
      </c>
      <c r="K2204" t="s">
        <v>192</v>
      </c>
      <c r="L2204" t="s">
        <v>229</v>
      </c>
      <c r="M2204" t="s">
        <v>230</v>
      </c>
      <c r="N2204" t="s">
        <v>231</v>
      </c>
      <c r="O2204" t="s">
        <v>191</v>
      </c>
      <c r="P2204">
        <v>0</v>
      </c>
      <c r="Q2204"/>
      <c r="R2204"/>
      <c r="S2204" t="s">
        <v>932</v>
      </c>
    </row>
    <row r="2205" spans="1:19" hidden="1" x14ac:dyDescent="0.2">
      <c r="A2205" s="162" t="str">
        <f>"FY"&amp;(YEAR(Table4_1[[#This Row],[Date]])-1)&amp;"/"&amp;(YEAR(Table4_1[[#This Row],[Date]])-2000)</f>
        <v>FY2022/23</v>
      </c>
      <c r="B2205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5" s="162" t="str">
        <f>Table4_1[[#This Row],[Licensee]]&amp;" "&amp;Table4_1[[#This Row],[Licence]]</f>
        <v>Rottnest Island Authority EIRL3</v>
      </c>
      <c r="D2205" s="162" t="str">
        <f t="shared" si="34"/>
        <v>FY2022/23_CCD15_Rottnest Island Authority EIRL3</v>
      </c>
      <c r="E2205" s="164">
        <f>IF(ISNUMBER(Table4_1[[#This Row],[Value]]),Table4_1[[#This Row],[Value]],IF(ISNUMBER(Table4_1[[#This Row],[$ Value]]),Table4_1[[#This Row],[$ Value]],Table4_1[[#This Row],[% Value]]))</f>
        <v>0</v>
      </c>
      <c r="G2205" s="238">
        <v>45107</v>
      </c>
      <c r="H2205">
        <v>4</v>
      </c>
      <c r="I2205" t="s">
        <v>188</v>
      </c>
      <c r="J2205" t="s">
        <v>199</v>
      </c>
      <c r="K2205" t="s">
        <v>192</v>
      </c>
      <c r="L2205" t="s">
        <v>229</v>
      </c>
      <c r="M2205" t="s">
        <v>230</v>
      </c>
      <c r="N2205" t="s">
        <v>231</v>
      </c>
      <c r="O2205" t="s">
        <v>191</v>
      </c>
      <c r="P2205">
        <v>0</v>
      </c>
      <c r="Q2205"/>
      <c r="R2205"/>
      <c r="S2205" t="s">
        <v>932</v>
      </c>
    </row>
    <row r="2206" spans="1:19" hidden="1" x14ac:dyDescent="0.2">
      <c r="A2206" s="162" t="str">
        <f>"FY"&amp;(YEAR(Table4_1[[#This Row],[Date]])-1)&amp;"/"&amp;(YEAR(Table4_1[[#This Row],[Date]])-2000)</f>
        <v>FY2023/24</v>
      </c>
      <c r="B2206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2206" s="162" t="str">
        <f>Table4_1[[#This Row],[Licensee]]&amp;" "&amp;Table4_1[[#This Row],[Licence]]</f>
        <v>Rottnest Island Authority EIRL3</v>
      </c>
      <c r="D2206" s="162" t="str">
        <f t="shared" si="34"/>
        <v>FY2023/24_CCD15_Rottnest Island Authority EIRL3</v>
      </c>
      <c r="E2206" s="164">
        <f>IF(ISNUMBER(Table4_1[[#This Row],[Value]]),Table4_1[[#This Row],[Value]],IF(ISNUMBER(Table4_1[[#This Row],[$ Value]]),Table4_1[[#This Row],[$ Value]],Table4_1[[#This Row],[% Value]]))</f>
        <v>0</v>
      </c>
      <c r="G2206" s="238">
        <v>45473</v>
      </c>
      <c r="H2206">
        <v>4</v>
      </c>
      <c r="I2206" t="s">
        <v>188</v>
      </c>
      <c r="J2206" t="s">
        <v>199</v>
      </c>
      <c r="K2206" t="s">
        <v>192</v>
      </c>
      <c r="L2206" t="s">
        <v>229</v>
      </c>
      <c r="M2206" t="s">
        <v>230</v>
      </c>
      <c r="N2206" t="s">
        <v>231</v>
      </c>
      <c r="O2206" t="s">
        <v>191</v>
      </c>
      <c r="P2206">
        <v>0</v>
      </c>
      <c r="Q2206"/>
      <c r="R2206"/>
      <c r="S2206" t="s">
        <v>932</v>
      </c>
    </row>
    <row r="2207" spans="1:19" hidden="1" x14ac:dyDescent="0.2">
      <c r="A2207" s="162" t="str">
        <f>"FY"&amp;(YEAR(Table4_1[[#This Row],[Date]])-1)&amp;"/"&amp;(YEAR(Table4_1[[#This Row],[Date]])-2000)</f>
        <v>FY2013/14</v>
      </c>
      <c r="B2207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07" s="162" t="str">
        <f>Table4_1[[#This Row],[Licensee]]&amp;" "&amp;Table4_1[[#This Row],[Licence]]</f>
        <v>Rottnest Island Authority EIRL3</v>
      </c>
      <c r="D2207" s="162" t="str">
        <f t="shared" si="34"/>
        <v>FY2013/14_CCD16_Rottnest Island Authority EIRL3</v>
      </c>
      <c r="E2207" s="164">
        <f>IF(ISNUMBER(Table4_1[[#This Row],[Value]]),Table4_1[[#This Row],[Value]],IF(ISNUMBER(Table4_1[[#This Row],[$ Value]]),Table4_1[[#This Row],[$ Value]],Table4_1[[#This Row],[% Value]]))</f>
        <v>0</v>
      </c>
      <c r="G2207" s="238">
        <v>41820</v>
      </c>
      <c r="H2207">
        <v>4</v>
      </c>
      <c r="I2207" t="s">
        <v>188</v>
      </c>
      <c r="J2207" t="s">
        <v>199</v>
      </c>
      <c r="K2207" t="s">
        <v>192</v>
      </c>
      <c r="L2207" t="s">
        <v>229</v>
      </c>
      <c r="M2207" t="s">
        <v>223</v>
      </c>
      <c r="N2207" t="s">
        <v>232</v>
      </c>
      <c r="O2207" t="s">
        <v>190</v>
      </c>
      <c r="P2207"/>
      <c r="Q2207">
        <v>0</v>
      </c>
      <c r="R2207"/>
      <c r="S2207" t="s">
        <v>932</v>
      </c>
    </row>
    <row r="2208" spans="1:19" hidden="1" x14ac:dyDescent="0.2">
      <c r="A2208" s="162" t="str">
        <f>"FY"&amp;(YEAR(Table4_1[[#This Row],[Date]])-1)&amp;"/"&amp;(YEAR(Table4_1[[#This Row],[Date]])-2000)</f>
        <v>FY2014/15</v>
      </c>
      <c r="B2208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08" s="162" t="str">
        <f>Table4_1[[#This Row],[Licensee]]&amp;" "&amp;Table4_1[[#This Row],[Licence]]</f>
        <v>Rottnest Island Authority EIRL3</v>
      </c>
      <c r="D2208" s="162" t="str">
        <f t="shared" si="34"/>
        <v>FY2014/15_CCD16_Rottnest Island Authority EIRL3</v>
      </c>
      <c r="E2208" s="164">
        <f>IF(ISNUMBER(Table4_1[[#This Row],[Value]]),Table4_1[[#This Row],[Value]],IF(ISNUMBER(Table4_1[[#This Row],[$ Value]]),Table4_1[[#This Row],[$ Value]],Table4_1[[#This Row],[% Value]]))</f>
        <v>1</v>
      </c>
      <c r="G2208" s="238">
        <v>42185</v>
      </c>
      <c r="H2208">
        <v>4</v>
      </c>
      <c r="I2208" t="s">
        <v>188</v>
      </c>
      <c r="J2208" t="s">
        <v>199</v>
      </c>
      <c r="K2208" t="s">
        <v>192</v>
      </c>
      <c r="L2208" t="s">
        <v>229</v>
      </c>
      <c r="M2208" t="s">
        <v>223</v>
      </c>
      <c r="N2208" t="s">
        <v>232</v>
      </c>
      <c r="O2208" t="s">
        <v>190</v>
      </c>
      <c r="P2208"/>
      <c r="Q2208">
        <v>1</v>
      </c>
      <c r="R2208"/>
      <c r="S2208" t="s">
        <v>932</v>
      </c>
    </row>
    <row r="2209" spans="1:19" hidden="1" x14ac:dyDescent="0.2">
      <c r="A2209" s="162" t="str">
        <f>"FY"&amp;(YEAR(Table4_1[[#This Row],[Date]])-1)&amp;"/"&amp;(YEAR(Table4_1[[#This Row],[Date]])-2000)</f>
        <v>FY2015/16</v>
      </c>
      <c r="B2209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09" s="162" t="str">
        <f>Table4_1[[#This Row],[Licensee]]&amp;" "&amp;Table4_1[[#This Row],[Licence]]</f>
        <v>Rottnest Island Authority EIRL3</v>
      </c>
      <c r="D2209" s="162" t="str">
        <f t="shared" si="34"/>
        <v>FY2015/16_CCD16_Rottnest Island Authority EIRL3</v>
      </c>
      <c r="E2209" s="164">
        <f>IF(ISNUMBER(Table4_1[[#This Row],[Value]]),Table4_1[[#This Row],[Value]],IF(ISNUMBER(Table4_1[[#This Row],[$ Value]]),Table4_1[[#This Row],[$ Value]],Table4_1[[#This Row],[% Value]]))</f>
        <v>0</v>
      </c>
      <c r="G2209" s="238">
        <v>42551</v>
      </c>
      <c r="H2209">
        <v>4</v>
      </c>
      <c r="I2209" t="s">
        <v>188</v>
      </c>
      <c r="J2209" t="s">
        <v>199</v>
      </c>
      <c r="K2209" t="s">
        <v>192</v>
      </c>
      <c r="L2209" t="s">
        <v>229</v>
      </c>
      <c r="M2209" t="s">
        <v>223</v>
      </c>
      <c r="N2209" t="s">
        <v>232</v>
      </c>
      <c r="O2209" t="s">
        <v>190</v>
      </c>
      <c r="P2209"/>
      <c r="Q2209">
        <v>0</v>
      </c>
      <c r="R2209"/>
      <c r="S2209" t="s">
        <v>932</v>
      </c>
    </row>
    <row r="2210" spans="1:19" hidden="1" x14ac:dyDescent="0.2">
      <c r="A2210" s="162" t="str">
        <f>"FY"&amp;(YEAR(Table4_1[[#This Row],[Date]])-1)&amp;"/"&amp;(YEAR(Table4_1[[#This Row],[Date]])-2000)</f>
        <v>FY2016/17</v>
      </c>
      <c r="B2210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0" s="162" t="str">
        <f>Table4_1[[#This Row],[Licensee]]&amp;" "&amp;Table4_1[[#This Row],[Licence]]</f>
        <v>Rottnest Island Authority EIRL3</v>
      </c>
      <c r="D2210" s="162" t="str">
        <f t="shared" si="34"/>
        <v>FY2016/17_CCD16_Rottnest Island Authority EIRL3</v>
      </c>
      <c r="E2210" s="164">
        <f>IF(ISNUMBER(Table4_1[[#This Row],[Value]]),Table4_1[[#This Row],[Value]],IF(ISNUMBER(Table4_1[[#This Row],[$ Value]]),Table4_1[[#This Row],[$ Value]],Table4_1[[#This Row],[% Value]]))</f>
        <v>0</v>
      </c>
      <c r="G2210" s="238">
        <v>42916</v>
      </c>
      <c r="H2210">
        <v>4</v>
      </c>
      <c r="I2210" t="s">
        <v>188</v>
      </c>
      <c r="J2210" t="s">
        <v>199</v>
      </c>
      <c r="K2210" t="s">
        <v>192</v>
      </c>
      <c r="L2210" t="s">
        <v>229</v>
      </c>
      <c r="M2210" t="s">
        <v>223</v>
      </c>
      <c r="N2210" t="s">
        <v>232</v>
      </c>
      <c r="O2210" t="s">
        <v>190</v>
      </c>
      <c r="P2210"/>
      <c r="Q2210">
        <v>0</v>
      </c>
      <c r="R2210"/>
      <c r="S2210" t="s">
        <v>932</v>
      </c>
    </row>
    <row r="2211" spans="1:19" hidden="1" x14ac:dyDescent="0.2">
      <c r="A2211" s="162" t="str">
        <f>"FY"&amp;(YEAR(Table4_1[[#This Row],[Date]])-1)&amp;"/"&amp;(YEAR(Table4_1[[#This Row],[Date]])-2000)</f>
        <v>FY2017/18</v>
      </c>
      <c r="B2211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1" s="162" t="str">
        <f>Table4_1[[#This Row],[Licensee]]&amp;" "&amp;Table4_1[[#This Row],[Licence]]</f>
        <v>Rottnest Island Authority EIRL3</v>
      </c>
      <c r="D2211" s="162" t="str">
        <f t="shared" si="34"/>
        <v>FY2017/18_CCD16_Rottnest Island Authority EIRL3</v>
      </c>
      <c r="E2211" s="164">
        <f>IF(ISNUMBER(Table4_1[[#This Row],[Value]]),Table4_1[[#This Row],[Value]],IF(ISNUMBER(Table4_1[[#This Row],[$ Value]]),Table4_1[[#This Row],[$ Value]],Table4_1[[#This Row],[% Value]]))</f>
        <v>0</v>
      </c>
      <c r="G2211" s="238">
        <v>43281</v>
      </c>
      <c r="H2211">
        <v>4</v>
      </c>
      <c r="I2211" t="s">
        <v>188</v>
      </c>
      <c r="J2211" t="s">
        <v>199</v>
      </c>
      <c r="K2211" t="s">
        <v>192</v>
      </c>
      <c r="L2211" t="s">
        <v>229</v>
      </c>
      <c r="M2211" t="s">
        <v>223</v>
      </c>
      <c r="N2211" t="s">
        <v>232</v>
      </c>
      <c r="O2211" t="s">
        <v>190</v>
      </c>
      <c r="P2211"/>
      <c r="Q2211">
        <v>0</v>
      </c>
      <c r="R2211"/>
      <c r="S2211" t="s">
        <v>932</v>
      </c>
    </row>
    <row r="2212" spans="1:19" hidden="1" x14ac:dyDescent="0.2">
      <c r="A2212" s="162" t="str">
        <f>"FY"&amp;(YEAR(Table4_1[[#This Row],[Date]])-1)&amp;"/"&amp;(YEAR(Table4_1[[#This Row],[Date]])-2000)</f>
        <v>FY2018/19</v>
      </c>
      <c r="B2212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2" s="162" t="str">
        <f>Table4_1[[#This Row],[Licensee]]&amp;" "&amp;Table4_1[[#This Row],[Licence]]</f>
        <v>Rottnest Island Authority EIRL3</v>
      </c>
      <c r="D2212" s="162" t="str">
        <f t="shared" si="34"/>
        <v>FY2018/19_CCD16_Rottnest Island Authority EIRL3</v>
      </c>
      <c r="E2212" s="164">
        <f>IF(ISNUMBER(Table4_1[[#This Row],[Value]]),Table4_1[[#This Row],[Value]],IF(ISNUMBER(Table4_1[[#This Row],[$ Value]]),Table4_1[[#This Row],[$ Value]],Table4_1[[#This Row],[% Value]]))</f>
        <v>0</v>
      </c>
      <c r="G2212" s="238">
        <v>43646</v>
      </c>
      <c r="H2212">
        <v>4</v>
      </c>
      <c r="I2212" t="s">
        <v>188</v>
      </c>
      <c r="J2212" t="s">
        <v>199</v>
      </c>
      <c r="K2212" t="s">
        <v>192</v>
      </c>
      <c r="L2212" t="s">
        <v>229</v>
      </c>
      <c r="M2212" t="s">
        <v>223</v>
      </c>
      <c r="N2212" t="s">
        <v>232</v>
      </c>
      <c r="O2212" t="s">
        <v>190</v>
      </c>
      <c r="P2212"/>
      <c r="Q2212">
        <v>0</v>
      </c>
      <c r="R2212"/>
      <c r="S2212" t="s">
        <v>932</v>
      </c>
    </row>
    <row r="2213" spans="1:19" hidden="1" x14ac:dyDescent="0.2">
      <c r="A2213" s="162" t="str">
        <f>"FY"&amp;(YEAR(Table4_1[[#This Row],[Date]])-1)&amp;"/"&amp;(YEAR(Table4_1[[#This Row],[Date]])-2000)</f>
        <v>FY2019/20</v>
      </c>
      <c r="B2213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3" s="162" t="str">
        <f>Table4_1[[#This Row],[Licensee]]&amp;" "&amp;Table4_1[[#This Row],[Licence]]</f>
        <v>Rottnest Island Authority EIRL3</v>
      </c>
      <c r="D2213" s="162" t="str">
        <f t="shared" si="34"/>
        <v>FY2019/20_CCD16_Rottnest Island Authority EIRL3</v>
      </c>
      <c r="E2213" s="164">
        <f>IF(ISNUMBER(Table4_1[[#This Row],[Value]]),Table4_1[[#This Row],[Value]],IF(ISNUMBER(Table4_1[[#This Row],[$ Value]]),Table4_1[[#This Row],[$ Value]],Table4_1[[#This Row],[% Value]]))</f>
        <v>0</v>
      </c>
      <c r="G2213" s="238">
        <v>44012</v>
      </c>
      <c r="H2213">
        <v>4</v>
      </c>
      <c r="I2213" t="s">
        <v>188</v>
      </c>
      <c r="J2213" t="s">
        <v>199</v>
      </c>
      <c r="K2213" t="s">
        <v>192</v>
      </c>
      <c r="L2213" t="s">
        <v>229</v>
      </c>
      <c r="M2213" t="s">
        <v>223</v>
      </c>
      <c r="N2213" t="s">
        <v>232</v>
      </c>
      <c r="O2213" t="s">
        <v>190</v>
      </c>
      <c r="P2213"/>
      <c r="Q2213">
        <v>0</v>
      </c>
      <c r="R2213"/>
      <c r="S2213" t="s">
        <v>932</v>
      </c>
    </row>
    <row r="2214" spans="1:19" hidden="1" x14ac:dyDescent="0.2">
      <c r="A2214" s="162" t="str">
        <f>"FY"&amp;(YEAR(Table4_1[[#This Row],[Date]])-1)&amp;"/"&amp;(YEAR(Table4_1[[#This Row],[Date]])-2000)</f>
        <v>FY2020/21</v>
      </c>
      <c r="B2214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4" s="162" t="str">
        <f>Table4_1[[#This Row],[Licensee]]&amp;" "&amp;Table4_1[[#This Row],[Licence]]</f>
        <v>Rottnest Island Authority EIRL3</v>
      </c>
      <c r="D2214" s="162" t="str">
        <f t="shared" si="34"/>
        <v>FY2020/21_CCD16_Rottnest Island Authority EIRL3</v>
      </c>
      <c r="E2214" s="164">
        <f>IF(ISNUMBER(Table4_1[[#This Row],[Value]]),Table4_1[[#This Row],[Value]],IF(ISNUMBER(Table4_1[[#This Row],[$ Value]]),Table4_1[[#This Row],[$ Value]],Table4_1[[#This Row],[% Value]]))</f>
        <v>0</v>
      </c>
      <c r="G2214" s="238">
        <v>44377</v>
      </c>
      <c r="H2214">
        <v>4</v>
      </c>
      <c r="I2214" t="s">
        <v>188</v>
      </c>
      <c r="J2214" t="s">
        <v>199</v>
      </c>
      <c r="K2214" t="s">
        <v>192</v>
      </c>
      <c r="L2214" t="s">
        <v>229</v>
      </c>
      <c r="M2214" t="s">
        <v>223</v>
      </c>
      <c r="N2214" t="s">
        <v>232</v>
      </c>
      <c r="O2214" t="s">
        <v>190</v>
      </c>
      <c r="P2214"/>
      <c r="Q2214">
        <v>0</v>
      </c>
      <c r="R2214"/>
      <c r="S2214" t="s">
        <v>932</v>
      </c>
    </row>
    <row r="2215" spans="1:19" hidden="1" x14ac:dyDescent="0.2">
      <c r="A2215" s="162" t="str">
        <f>"FY"&amp;(YEAR(Table4_1[[#This Row],[Date]])-1)&amp;"/"&amp;(YEAR(Table4_1[[#This Row],[Date]])-2000)</f>
        <v>FY2021/22</v>
      </c>
      <c r="B2215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5" s="162" t="str">
        <f>Table4_1[[#This Row],[Licensee]]&amp;" "&amp;Table4_1[[#This Row],[Licence]]</f>
        <v>Rottnest Island Authority EIRL3</v>
      </c>
      <c r="D2215" s="162" t="str">
        <f t="shared" si="34"/>
        <v>FY2021/22_CCD16_Rottnest Island Authority EIRL3</v>
      </c>
      <c r="E2215" s="164">
        <f>IF(ISNUMBER(Table4_1[[#This Row],[Value]]),Table4_1[[#This Row],[Value]],IF(ISNUMBER(Table4_1[[#This Row],[$ Value]]),Table4_1[[#This Row],[$ Value]],Table4_1[[#This Row],[% Value]]))</f>
        <v>0</v>
      </c>
      <c r="G2215" s="238">
        <v>44742</v>
      </c>
      <c r="H2215">
        <v>4</v>
      </c>
      <c r="I2215" t="s">
        <v>188</v>
      </c>
      <c r="J2215" t="s">
        <v>199</v>
      </c>
      <c r="K2215" t="s">
        <v>192</v>
      </c>
      <c r="L2215" t="s">
        <v>229</v>
      </c>
      <c r="M2215" t="s">
        <v>223</v>
      </c>
      <c r="N2215" t="s">
        <v>232</v>
      </c>
      <c r="O2215" t="s">
        <v>190</v>
      </c>
      <c r="P2215"/>
      <c r="Q2215">
        <v>0</v>
      </c>
      <c r="R2215"/>
      <c r="S2215" t="s">
        <v>932</v>
      </c>
    </row>
    <row r="2216" spans="1:19" hidden="1" x14ac:dyDescent="0.2">
      <c r="A2216" s="162" t="str">
        <f>"FY"&amp;(YEAR(Table4_1[[#This Row],[Date]])-1)&amp;"/"&amp;(YEAR(Table4_1[[#This Row],[Date]])-2000)</f>
        <v>FY2022/23</v>
      </c>
      <c r="B2216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6" s="162" t="str">
        <f>Table4_1[[#This Row],[Licensee]]&amp;" "&amp;Table4_1[[#This Row],[Licence]]</f>
        <v>Rottnest Island Authority EIRL3</v>
      </c>
      <c r="D2216" s="162" t="str">
        <f t="shared" si="34"/>
        <v>FY2022/23_CCD16_Rottnest Island Authority EIRL3</v>
      </c>
      <c r="E2216" s="164">
        <f>IF(ISNUMBER(Table4_1[[#This Row],[Value]]),Table4_1[[#This Row],[Value]],IF(ISNUMBER(Table4_1[[#This Row],[$ Value]]),Table4_1[[#This Row],[$ Value]],Table4_1[[#This Row],[% Value]]))</f>
        <v>0</v>
      </c>
      <c r="G2216" s="238">
        <v>45107</v>
      </c>
      <c r="H2216">
        <v>4</v>
      </c>
      <c r="I2216" t="s">
        <v>188</v>
      </c>
      <c r="J2216" t="s">
        <v>199</v>
      </c>
      <c r="K2216" t="s">
        <v>192</v>
      </c>
      <c r="L2216" t="s">
        <v>229</v>
      </c>
      <c r="M2216" t="s">
        <v>223</v>
      </c>
      <c r="N2216" t="s">
        <v>232</v>
      </c>
      <c r="O2216" t="s">
        <v>190</v>
      </c>
      <c r="P2216"/>
      <c r="Q2216">
        <v>0</v>
      </c>
      <c r="R2216"/>
      <c r="S2216" t="s">
        <v>932</v>
      </c>
    </row>
    <row r="2217" spans="1:19" hidden="1" x14ac:dyDescent="0.2">
      <c r="A2217" s="162" t="str">
        <f>"FY"&amp;(YEAR(Table4_1[[#This Row],[Date]])-1)&amp;"/"&amp;(YEAR(Table4_1[[#This Row],[Date]])-2000)</f>
        <v>FY2023/24</v>
      </c>
      <c r="B2217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2217" s="162" t="str">
        <f>Table4_1[[#This Row],[Licensee]]&amp;" "&amp;Table4_1[[#This Row],[Licence]]</f>
        <v>Rottnest Island Authority EIRL3</v>
      </c>
      <c r="D2217" s="162" t="str">
        <f t="shared" si="34"/>
        <v>FY2023/24_CCD16_Rottnest Island Authority EIRL3</v>
      </c>
      <c r="E2217" s="164">
        <f>IF(ISNUMBER(Table4_1[[#This Row],[Value]]),Table4_1[[#This Row],[Value]],IF(ISNUMBER(Table4_1[[#This Row],[$ Value]]),Table4_1[[#This Row],[$ Value]],Table4_1[[#This Row],[% Value]]))</f>
        <v>0</v>
      </c>
      <c r="G2217" s="238">
        <v>45473</v>
      </c>
      <c r="H2217">
        <v>4</v>
      </c>
      <c r="I2217" t="s">
        <v>188</v>
      </c>
      <c r="J2217" t="s">
        <v>199</v>
      </c>
      <c r="K2217" t="s">
        <v>192</v>
      </c>
      <c r="L2217" t="s">
        <v>229</v>
      </c>
      <c r="M2217" t="s">
        <v>223</v>
      </c>
      <c r="N2217" t="s">
        <v>232</v>
      </c>
      <c r="O2217" t="s">
        <v>190</v>
      </c>
      <c r="P2217"/>
      <c r="Q2217">
        <v>0</v>
      </c>
      <c r="R2217"/>
      <c r="S2217" t="s">
        <v>932</v>
      </c>
    </row>
    <row r="2218" spans="1:19" hidden="1" x14ac:dyDescent="0.2">
      <c r="A2218" s="162" t="str">
        <f>"FY"&amp;(YEAR(Table4_1[[#This Row],[Date]])-1)&amp;"/"&amp;(YEAR(Table4_1[[#This Row],[Date]])-2000)</f>
        <v>FY2023/24</v>
      </c>
      <c r="B2218" s="162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2218" s="162" t="str">
        <f>Table4_1[[#This Row],[Licensee]]&amp;" "&amp;Table4_1[[#This Row],[Licence]]</f>
        <v>Rottnest Island Authority EIRL3</v>
      </c>
      <c r="D2218" s="162" t="str">
        <f t="shared" si="34"/>
        <v>FY2023/24_CCD19_Rottnest Island Authority EIRL3</v>
      </c>
      <c r="E2218" s="164">
        <f>IF(ISNUMBER(Table4_1[[#This Row],[Value]]),Table4_1[[#This Row],[Value]],IF(ISNUMBER(Table4_1[[#This Row],[$ Value]]),Table4_1[[#This Row],[$ Value]],Table4_1[[#This Row],[% Value]]))</f>
        <v>0</v>
      </c>
      <c r="G2218" s="238">
        <v>45473</v>
      </c>
      <c r="H2218">
        <v>4</v>
      </c>
      <c r="I2218" t="s">
        <v>188</v>
      </c>
      <c r="J2218" t="s">
        <v>199</v>
      </c>
      <c r="K2218" t="s">
        <v>192</v>
      </c>
      <c r="L2218"/>
      <c r="M2218" t="s">
        <v>233</v>
      </c>
      <c r="N2218" t="s">
        <v>234</v>
      </c>
      <c r="O2218" t="s">
        <v>191</v>
      </c>
      <c r="P2218">
        <v>0</v>
      </c>
      <c r="Q2218"/>
      <c r="R2218"/>
      <c r="S2218" t="s">
        <v>932</v>
      </c>
    </row>
    <row r="2219" spans="1:19" hidden="1" x14ac:dyDescent="0.2">
      <c r="A2219" s="162" t="str">
        <f>"FY"&amp;(YEAR(Table4_1[[#This Row],[Date]])-1)&amp;"/"&amp;(YEAR(Table4_1[[#This Row],[Date]])-2000)</f>
        <v>FY2024/25</v>
      </c>
      <c r="B2219" s="162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2219" s="162" t="str">
        <f>Table4_1[[#This Row],[Licensee]]&amp;" "&amp;Table4_1[[#This Row],[Licence]]</f>
        <v>Rottnest Island Authority EIRL3</v>
      </c>
      <c r="D2219" s="162" t="str">
        <f t="shared" si="34"/>
        <v>FY2024/25_CCD19_Rottnest Island Authority EIRL3</v>
      </c>
      <c r="E2219" s="164">
        <f>IF(ISNUMBER(Table4_1[[#This Row],[Value]]),Table4_1[[#This Row],[Value]],IF(ISNUMBER(Table4_1[[#This Row],[$ Value]]),Table4_1[[#This Row],[$ Value]],Table4_1[[#This Row],[% Value]]))</f>
        <v>0</v>
      </c>
      <c r="G2219" s="238">
        <v>45838</v>
      </c>
      <c r="H2219">
        <v>4</v>
      </c>
      <c r="I2219" t="s">
        <v>188</v>
      </c>
      <c r="J2219" t="s">
        <v>199</v>
      </c>
      <c r="K2219" t="s">
        <v>192</v>
      </c>
      <c r="L2219"/>
      <c r="M2219" t="s">
        <v>233</v>
      </c>
      <c r="N2219" t="s">
        <v>234</v>
      </c>
      <c r="O2219" t="s">
        <v>191</v>
      </c>
      <c r="P2219">
        <v>0</v>
      </c>
      <c r="Q2219"/>
      <c r="R2219"/>
      <c r="S2219" t="s">
        <v>932</v>
      </c>
    </row>
    <row r="2220" spans="1:19" hidden="1" x14ac:dyDescent="0.2">
      <c r="A2220" s="162" t="str">
        <f>"FY"&amp;(YEAR(Table4_1[[#This Row],[Date]])-1)&amp;"/"&amp;(YEAR(Table4_1[[#This Row],[Date]])-2000)</f>
        <v>FY2013/14</v>
      </c>
      <c r="B2220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0" s="162" t="str">
        <f>Table4_1[[#This Row],[Licensee]]&amp;" "&amp;Table4_1[[#This Row],[Licence]]</f>
        <v>Rottnest Island Authority EIRL3</v>
      </c>
      <c r="D2220" s="162" t="str">
        <f t="shared" si="34"/>
        <v>FY2013/14_CCD2_Rottnest Island Authority EIRL3</v>
      </c>
      <c r="E2220" s="164">
        <f>IF(ISNUMBER(Table4_1[[#This Row],[Value]]),Table4_1[[#This Row],[Value]],IF(ISNUMBER(Table4_1[[#This Row],[$ Value]]),Table4_1[[#This Row],[$ Value]],Table4_1[[#This Row],[% Value]]))</f>
        <v>0</v>
      </c>
      <c r="G2220" s="238">
        <v>41820</v>
      </c>
      <c r="H2220">
        <v>4</v>
      </c>
      <c r="I2220" t="s">
        <v>188</v>
      </c>
      <c r="J2220" t="s">
        <v>199</v>
      </c>
      <c r="K2220" t="s">
        <v>13</v>
      </c>
      <c r="L2220"/>
      <c r="M2220" t="s">
        <v>16</v>
      </c>
      <c r="N2220" t="s">
        <v>235</v>
      </c>
      <c r="O2220" t="s">
        <v>191</v>
      </c>
      <c r="P2220">
        <v>0</v>
      </c>
      <c r="Q2220"/>
      <c r="R2220"/>
      <c r="S2220" t="s">
        <v>932</v>
      </c>
    </row>
    <row r="2221" spans="1:19" hidden="1" x14ac:dyDescent="0.2">
      <c r="A2221" s="162" t="str">
        <f>"FY"&amp;(YEAR(Table4_1[[#This Row],[Date]])-1)&amp;"/"&amp;(YEAR(Table4_1[[#This Row],[Date]])-2000)</f>
        <v>FY2014/15</v>
      </c>
      <c r="B2221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1" s="162" t="str">
        <f>Table4_1[[#This Row],[Licensee]]&amp;" "&amp;Table4_1[[#This Row],[Licence]]</f>
        <v>Rottnest Island Authority EIRL3</v>
      </c>
      <c r="D2221" s="162" t="str">
        <f t="shared" si="34"/>
        <v>FY2014/15_CCD2_Rottnest Island Authority EIRL3</v>
      </c>
      <c r="E2221" s="164">
        <f>IF(ISNUMBER(Table4_1[[#This Row],[Value]]),Table4_1[[#This Row],[Value]],IF(ISNUMBER(Table4_1[[#This Row],[$ Value]]),Table4_1[[#This Row],[$ Value]],Table4_1[[#This Row],[% Value]]))</f>
        <v>0</v>
      </c>
      <c r="G2221" s="238">
        <v>42185</v>
      </c>
      <c r="H2221">
        <v>4</v>
      </c>
      <c r="I2221" t="s">
        <v>188</v>
      </c>
      <c r="J2221" t="s">
        <v>199</v>
      </c>
      <c r="K2221" t="s">
        <v>13</v>
      </c>
      <c r="L2221"/>
      <c r="M2221" t="s">
        <v>16</v>
      </c>
      <c r="N2221" t="s">
        <v>235</v>
      </c>
      <c r="O2221" t="s">
        <v>191</v>
      </c>
      <c r="P2221">
        <v>0</v>
      </c>
      <c r="Q2221"/>
      <c r="R2221"/>
      <c r="S2221" t="s">
        <v>932</v>
      </c>
    </row>
    <row r="2222" spans="1:19" hidden="1" x14ac:dyDescent="0.2">
      <c r="A2222" s="162" t="str">
        <f>"FY"&amp;(YEAR(Table4_1[[#This Row],[Date]])-1)&amp;"/"&amp;(YEAR(Table4_1[[#This Row],[Date]])-2000)</f>
        <v>FY2015/16</v>
      </c>
      <c r="B2222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2" s="162" t="str">
        <f>Table4_1[[#This Row],[Licensee]]&amp;" "&amp;Table4_1[[#This Row],[Licence]]</f>
        <v>Rottnest Island Authority EIRL3</v>
      </c>
      <c r="D2222" s="162" t="str">
        <f t="shared" si="34"/>
        <v>FY2015/16_CCD2_Rottnest Island Authority EIRL3</v>
      </c>
      <c r="E2222" s="164">
        <f>IF(ISNUMBER(Table4_1[[#This Row],[Value]]),Table4_1[[#This Row],[Value]],IF(ISNUMBER(Table4_1[[#This Row],[$ Value]]),Table4_1[[#This Row],[$ Value]],Table4_1[[#This Row],[% Value]]))</f>
        <v>0</v>
      </c>
      <c r="G2222" s="238">
        <v>42551</v>
      </c>
      <c r="H2222">
        <v>4</v>
      </c>
      <c r="I2222" t="s">
        <v>188</v>
      </c>
      <c r="J2222" t="s">
        <v>199</v>
      </c>
      <c r="K2222" t="s">
        <v>13</v>
      </c>
      <c r="L2222"/>
      <c r="M2222" t="s">
        <v>16</v>
      </c>
      <c r="N2222" t="s">
        <v>235</v>
      </c>
      <c r="O2222" t="s">
        <v>191</v>
      </c>
      <c r="P2222">
        <v>0</v>
      </c>
      <c r="Q2222"/>
      <c r="R2222"/>
      <c r="S2222" t="s">
        <v>932</v>
      </c>
    </row>
    <row r="2223" spans="1:19" hidden="1" x14ac:dyDescent="0.2">
      <c r="A2223" s="162" t="str">
        <f>"FY"&amp;(YEAR(Table4_1[[#This Row],[Date]])-1)&amp;"/"&amp;(YEAR(Table4_1[[#This Row],[Date]])-2000)</f>
        <v>FY2016/17</v>
      </c>
      <c r="B2223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3" s="162" t="str">
        <f>Table4_1[[#This Row],[Licensee]]&amp;" "&amp;Table4_1[[#This Row],[Licence]]</f>
        <v>Rottnest Island Authority EIRL3</v>
      </c>
      <c r="D2223" s="162" t="str">
        <f t="shared" si="34"/>
        <v>FY2016/17_CCD2_Rottnest Island Authority EIRL3</v>
      </c>
      <c r="E2223" s="164">
        <f>IF(ISNUMBER(Table4_1[[#This Row],[Value]]),Table4_1[[#This Row],[Value]],IF(ISNUMBER(Table4_1[[#This Row],[$ Value]]),Table4_1[[#This Row],[$ Value]],Table4_1[[#This Row],[% Value]]))</f>
        <v>0</v>
      </c>
      <c r="G2223" s="238">
        <v>42916</v>
      </c>
      <c r="H2223">
        <v>4</v>
      </c>
      <c r="I2223" t="s">
        <v>188</v>
      </c>
      <c r="J2223" t="s">
        <v>199</v>
      </c>
      <c r="K2223" t="s">
        <v>13</v>
      </c>
      <c r="L2223"/>
      <c r="M2223" t="s">
        <v>16</v>
      </c>
      <c r="N2223" t="s">
        <v>235</v>
      </c>
      <c r="O2223" t="s">
        <v>191</v>
      </c>
      <c r="P2223">
        <v>0</v>
      </c>
      <c r="Q2223"/>
      <c r="R2223"/>
      <c r="S2223" t="s">
        <v>932</v>
      </c>
    </row>
    <row r="2224" spans="1:19" hidden="1" x14ac:dyDescent="0.2">
      <c r="A2224" s="162" t="str">
        <f>"FY"&amp;(YEAR(Table4_1[[#This Row],[Date]])-1)&amp;"/"&amp;(YEAR(Table4_1[[#This Row],[Date]])-2000)</f>
        <v>FY2017/18</v>
      </c>
      <c r="B2224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4" s="162" t="str">
        <f>Table4_1[[#This Row],[Licensee]]&amp;" "&amp;Table4_1[[#This Row],[Licence]]</f>
        <v>Rottnest Island Authority EIRL3</v>
      </c>
      <c r="D2224" s="162" t="str">
        <f t="shared" si="34"/>
        <v>FY2017/18_CCD2_Rottnest Island Authority EIRL3</v>
      </c>
      <c r="E2224" s="164">
        <f>IF(ISNUMBER(Table4_1[[#This Row],[Value]]),Table4_1[[#This Row],[Value]],IF(ISNUMBER(Table4_1[[#This Row],[$ Value]]),Table4_1[[#This Row],[$ Value]],Table4_1[[#This Row],[% Value]]))</f>
        <v>0</v>
      </c>
      <c r="G2224" s="238">
        <v>43281</v>
      </c>
      <c r="H2224">
        <v>4</v>
      </c>
      <c r="I2224" t="s">
        <v>188</v>
      </c>
      <c r="J2224" t="s">
        <v>199</v>
      </c>
      <c r="K2224" t="s">
        <v>13</v>
      </c>
      <c r="L2224"/>
      <c r="M2224" t="s">
        <v>16</v>
      </c>
      <c r="N2224" t="s">
        <v>235</v>
      </c>
      <c r="O2224" t="s">
        <v>191</v>
      </c>
      <c r="P2224">
        <v>0</v>
      </c>
      <c r="Q2224"/>
      <c r="R2224"/>
      <c r="S2224" t="s">
        <v>932</v>
      </c>
    </row>
    <row r="2225" spans="1:19" hidden="1" x14ac:dyDescent="0.2">
      <c r="A2225" s="162" t="str">
        <f>"FY"&amp;(YEAR(Table4_1[[#This Row],[Date]])-1)&amp;"/"&amp;(YEAR(Table4_1[[#This Row],[Date]])-2000)</f>
        <v>FY2018/19</v>
      </c>
      <c r="B2225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5" s="162" t="str">
        <f>Table4_1[[#This Row],[Licensee]]&amp;" "&amp;Table4_1[[#This Row],[Licence]]</f>
        <v>Rottnest Island Authority EIRL3</v>
      </c>
      <c r="D2225" s="162" t="str">
        <f t="shared" si="34"/>
        <v>FY2018/19_CCD2_Rottnest Island Authority EIRL3</v>
      </c>
      <c r="E2225" s="164">
        <f>IF(ISNUMBER(Table4_1[[#This Row],[Value]]),Table4_1[[#This Row],[Value]],IF(ISNUMBER(Table4_1[[#This Row],[$ Value]]),Table4_1[[#This Row],[$ Value]],Table4_1[[#This Row],[% Value]]))</f>
        <v>0</v>
      </c>
      <c r="G2225" s="238">
        <v>43646</v>
      </c>
      <c r="H2225">
        <v>4</v>
      </c>
      <c r="I2225" t="s">
        <v>188</v>
      </c>
      <c r="J2225" t="s">
        <v>199</v>
      </c>
      <c r="K2225" t="s">
        <v>13</v>
      </c>
      <c r="L2225"/>
      <c r="M2225" t="s">
        <v>16</v>
      </c>
      <c r="N2225" t="s">
        <v>235</v>
      </c>
      <c r="O2225" t="s">
        <v>191</v>
      </c>
      <c r="P2225">
        <v>0</v>
      </c>
      <c r="Q2225"/>
      <c r="R2225"/>
      <c r="S2225" t="s">
        <v>932</v>
      </c>
    </row>
    <row r="2226" spans="1:19" hidden="1" x14ac:dyDescent="0.2">
      <c r="A2226" s="162" t="str">
        <f>"FY"&amp;(YEAR(Table4_1[[#This Row],[Date]])-1)&amp;"/"&amp;(YEAR(Table4_1[[#This Row],[Date]])-2000)</f>
        <v>FY2019/20</v>
      </c>
      <c r="B2226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6" s="162" t="str">
        <f>Table4_1[[#This Row],[Licensee]]&amp;" "&amp;Table4_1[[#This Row],[Licence]]</f>
        <v>Rottnest Island Authority EIRL3</v>
      </c>
      <c r="D2226" s="162" t="str">
        <f t="shared" si="34"/>
        <v>FY2019/20_CCD2_Rottnest Island Authority EIRL3</v>
      </c>
      <c r="E2226" s="164">
        <f>IF(ISNUMBER(Table4_1[[#This Row],[Value]]),Table4_1[[#This Row],[Value]],IF(ISNUMBER(Table4_1[[#This Row],[$ Value]]),Table4_1[[#This Row],[$ Value]],Table4_1[[#This Row],[% Value]]))</f>
        <v>0</v>
      </c>
      <c r="G2226" s="238">
        <v>44012</v>
      </c>
      <c r="H2226">
        <v>4</v>
      </c>
      <c r="I2226" t="s">
        <v>188</v>
      </c>
      <c r="J2226" t="s">
        <v>199</v>
      </c>
      <c r="K2226" t="s">
        <v>13</v>
      </c>
      <c r="L2226"/>
      <c r="M2226" t="s">
        <v>16</v>
      </c>
      <c r="N2226" t="s">
        <v>235</v>
      </c>
      <c r="O2226" t="s">
        <v>191</v>
      </c>
      <c r="P2226">
        <v>0</v>
      </c>
      <c r="Q2226"/>
      <c r="R2226"/>
      <c r="S2226" t="s">
        <v>932</v>
      </c>
    </row>
    <row r="2227" spans="1:19" hidden="1" x14ac:dyDescent="0.2">
      <c r="A2227" s="162" t="str">
        <f>"FY"&amp;(YEAR(Table4_1[[#This Row],[Date]])-1)&amp;"/"&amp;(YEAR(Table4_1[[#This Row],[Date]])-2000)</f>
        <v>FY2020/21</v>
      </c>
      <c r="B2227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7" s="162" t="str">
        <f>Table4_1[[#This Row],[Licensee]]&amp;" "&amp;Table4_1[[#This Row],[Licence]]</f>
        <v>Rottnest Island Authority EIRL3</v>
      </c>
      <c r="D2227" s="162" t="str">
        <f t="shared" si="34"/>
        <v>FY2020/21_CCD2_Rottnest Island Authority EIRL3</v>
      </c>
      <c r="E2227" s="164">
        <f>IF(ISNUMBER(Table4_1[[#This Row],[Value]]),Table4_1[[#This Row],[Value]],IF(ISNUMBER(Table4_1[[#This Row],[$ Value]]),Table4_1[[#This Row],[$ Value]],Table4_1[[#This Row],[% Value]]))</f>
        <v>0</v>
      </c>
      <c r="G2227" s="238">
        <v>44377</v>
      </c>
      <c r="H2227">
        <v>4</v>
      </c>
      <c r="I2227" t="s">
        <v>188</v>
      </c>
      <c r="J2227" t="s">
        <v>199</v>
      </c>
      <c r="K2227" t="s">
        <v>13</v>
      </c>
      <c r="L2227"/>
      <c r="M2227" t="s">
        <v>16</v>
      </c>
      <c r="N2227" t="s">
        <v>235</v>
      </c>
      <c r="O2227" t="s">
        <v>191</v>
      </c>
      <c r="P2227">
        <v>0</v>
      </c>
      <c r="Q2227"/>
      <c r="R2227"/>
      <c r="S2227" t="s">
        <v>932</v>
      </c>
    </row>
    <row r="2228" spans="1:19" hidden="1" x14ac:dyDescent="0.2">
      <c r="A2228" s="162" t="str">
        <f>"FY"&amp;(YEAR(Table4_1[[#This Row],[Date]])-1)&amp;"/"&amp;(YEAR(Table4_1[[#This Row],[Date]])-2000)</f>
        <v>FY2021/22</v>
      </c>
      <c r="B2228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8" s="162" t="str">
        <f>Table4_1[[#This Row],[Licensee]]&amp;" "&amp;Table4_1[[#This Row],[Licence]]</f>
        <v>Rottnest Island Authority EIRL3</v>
      </c>
      <c r="D2228" s="162" t="str">
        <f t="shared" si="34"/>
        <v>FY2021/22_CCD2_Rottnest Island Authority EIRL3</v>
      </c>
      <c r="E2228" s="164">
        <f>IF(ISNUMBER(Table4_1[[#This Row],[Value]]),Table4_1[[#This Row],[Value]],IF(ISNUMBER(Table4_1[[#This Row],[$ Value]]),Table4_1[[#This Row],[$ Value]],Table4_1[[#This Row],[% Value]]))</f>
        <v>0</v>
      </c>
      <c r="G2228" s="238">
        <v>44742</v>
      </c>
      <c r="H2228">
        <v>4</v>
      </c>
      <c r="I2228" t="s">
        <v>188</v>
      </c>
      <c r="J2228" t="s">
        <v>199</v>
      </c>
      <c r="K2228" t="s">
        <v>13</v>
      </c>
      <c r="L2228"/>
      <c r="M2228" t="s">
        <v>16</v>
      </c>
      <c r="N2228" t="s">
        <v>235</v>
      </c>
      <c r="O2228" t="s">
        <v>191</v>
      </c>
      <c r="P2228">
        <v>0</v>
      </c>
      <c r="Q2228"/>
      <c r="R2228"/>
      <c r="S2228" t="s">
        <v>932</v>
      </c>
    </row>
    <row r="2229" spans="1:19" hidden="1" x14ac:dyDescent="0.2">
      <c r="A2229" s="162" t="str">
        <f>"FY"&amp;(YEAR(Table4_1[[#This Row],[Date]])-1)&amp;"/"&amp;(YEAR(Table4_1[[#This Row],[Date]])-2000)</f>
        <v>FY2022/23</v>
      </c>
      <c r="B2229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29" s="162" t="str">
        <f>Table4_1[[#This Row],[Licensee]]&amp;" "&amp;Table4_1[[#This Row],[Licence]]</f>
        <v>Rottnest Island Authority EIRL3</v>
      </c>
      <c r="D2229" s="162" t="str">
        <f t="shared" si="34"/>
        <v>FY2022/23_CCD2_Rottnest Island Authority EIRL3</v>
      </c>
      <c r="E2229" s="164">
        <f>IF(ISNUMBER(Table4_1[[#This Row],[Value]]),Table4_1[[#This Row],[Value]],IF(ISNUMBER(Table4_1[[#This Row],[$ Value]]),Table4_1[[#This Row],[$ Value]],Table4_1[[#This Row],[% Value]]))</f>
        <v>0</v>
      </c>
      <c r="G2229" s="238">
        <v>45107</v>
      </c>
      <c r="H2229">
        <v>4</v>
      </c>
      <c r="I2229" t="s">
        <v>188</v>
      </c>
      <c r="J2229" t="s">
        <v>199</v>
      </c>
      <c r="K2229" t="s">
        <v>13</v>
      </c>
      <c r="L2229"/>
      <c r="M2229" t="s">
        <v>16</v>
      </c>
      <c r="N2229" t="s">
        <v>235</v>
      </c>
      <c r="O2229" t="s">
        <v>191</v>
      </c>
      <c r="P2229">
        <v>0</v>
      </c>
      <c r="Q2229"/>
      <c r="R2229"/>
      <c r="S2229" t="s">
        <v>932</v>
      </c>
    </row>
    <row r="2230" spans="1:19" hidden="1" x14ac:dyDescent="0.2">
      <c r="A2230" s="162" t="str">
        <f>"FY"&amp;(YEAR(Table4_1[[#This Row],[Date]])-1)&amp;"/"&amp;(YEAR(Table4_1[[#This Row],[Date]])-2000)</f>
        <v>FY2023/24</v>
      </c>
      <c r="B2230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30" s="162" t="str">
        <f>Table4_1[[#This Row],[Licensee]]&amp;" "&amp;Table4_1[[#This Row],[Licence]]</f>
        <v>Rottnest Island Authority EIRL3</v>
      </c>
      <c r="D2230" s="162" t="str">
        <f t="shared" si="34"/>
        <v>FY2023/24_CCD2_Rottnest Island Authority EIRL3</v>
      </c>
      <c r="E2230" s="164">
        <f>IF(ISNUMBER(Table4_1[[#This Row],[Value]]),Table4_1[[#This Row],[Value]],IF(ISNUMBER(Table4_1[[#This Row],[$ Value]]),Table4_1[[#This Row],[$ Value]],Table4_1[[#This Row],[% Value]]))</f>
        <v>0</v>
      </c>
      <c r="G2230" s="238">
        <v>45473</v>
      </c>
      <c r="H2230">
        <v>4</v>
      </c>
      <c r="I2230" t="s">
        <v>188</v>
      </c>
      <c r="J2230" t="s">
        <v>199</v>
      </c>
      <c r="K2230" t="s">
        <v>13</v>
      </c>
      <c r="L2230"/>
      <c r="M2230" t="s">
        <v>16</v>
      </c>
      <c r="N2230" t="s">
        <v>235</v>
      </c>
      <c r="O2230" t="s">
        <v>191</v>
      </c>
      <c r="P2230">
        <v>0</v>
      </c>
      <c r="Q2230"/>
      <c r="R2230"/>
      <c r="S2230" t="s">
        <v>932</v>
      </c>
    </row>
    <row r="2231" spans="1:19" hidden="1" x14ac:dyDescent="0.2">
      <c r="A2231" s="162" t="str">
        <f>"FY"&amp;(YEAR(Table4_1[[#This Row],[Date]])-1)&amp;"/"&amp;(YEAR(Table4_1[[#This Row],[Date]])-2000)</f>
        <v>FY2024/25</v>
      </c>
      <c r="B2231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2231" s="162" t="str">
        <f>Table4_1[[#This Row],[Licensee]]&amp;" "&amp;Table4_1[[#This Row],[Licence]]</f>
        <v>Rottnest Island Authority EIRL3</v>
      </c>
      <c r="D2231" s="162" t="str">
        <f t="shared" si="34"/>
        <v>FY2024/25_CCD2_Rottnest Island Authority EIRL3</v>
      </c>
      <c r="E2231" s="164">
        <f>IF(ISNUMBER(Table4_1[[#This Row],[Value]]),Table4_1[[#This Row],[Value]],IF(ISNUMBER(Table4_1[[#This Row],[$ Value]]),Table4_1[[#This Row],[$ Value]],Table4_1[[#This Row],[% Value]]))</f>
        <v>0</v>
      </c>
      <c r="G2231" s="238">
        <v>45838</v>
      </c>
      <c r="H2231">
        <v>4</v>
      </c>
      <c r="I2231" t="s">
        <v>188</v>
      </c>
      <c r="J2231" t="s">
        <v>199</v>
      </c>
      <c r="K2231" t="s">
        <v>13</v>
      </c>
      <c r="L2231"/>
      <c r="M2231" t="s">
        <v>16</v>
      </c>
      <c r="N2231" t="s">
        <v>235</v>
      </c>
      <c r="O2231" t="s">
        <v>191</v>
      </c>
      <c r="P2231">
        <v>0</v>
      </c>
      <c r="Q2231"/>
      <c r="R2231"/>
      <c r="S2231" t="s">
        <v>932</v>
      </c>
    </row>
    <row r="2232" spans="1:19" hidden="1" x14ac:dyDescent="0.2">
      <c r="A2232" s="162" t="str">
        <f>"FY"&amp;(YEAR(Table4_1[[#This Row],[Date]])-1)&amp;"/"&amp;(YEAR(Table4_1[[#This Row],[Date]])-2000)</f>
        <v>FY2023/24</v>
      </c>
      <c r="B2232" s="162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2232" s="162" t="str">
        <f>Table4_1[[#This Row],[Licensee]]&amp;" "&amp;Table4_1[[#This Row],[Licence]]</f>
        <v>Rottnest Island Authority EIRL3</v>
      </c>
      <c r="D2232" s="162" t="str">
        <f t="shared" si="34"/>
        <v>FY2023/24_CCD20_Rottnest Island Authority EIRL3</v>
      </c>
      <c r="E2232" s="164">
        <f>IF(ISNUMBER(Table4_1[[#This Row],[Value]]),Table4_1[[#This Row],[Value]],IF(ISNUMBER(Table4_1[[#This Row],[$ Value]]),Table4_1[[#This Row],[$ Value]],Table4_1[[#This Row],[% Value]]))</f>
        <v>0</v>
      </c>
      <c r="G2232" s="238">
        <v>45473</v>
      </c>
      <c r="H2232">
        <v>4</v>
      </c>
      <c r="I2232" t="s">
        <v>188</v>
      </c>
      <c r="J2232" t="s">
        <v>199</v>
      </c>
      <c r="K2232" t="s">
        <v>192</v>
      </c>
      <c r="L2232"/>
      <c r="M2232" t="s">
        <v>22</v>
      </c>
      <c r="N2232" t="s">
        <v>267</v>
      </c>
      <c r="O2232" t="s">
        <v>191</v>
      </c>
      <c r="P2232">
        <v>0</v>
      </c>
      <c r="Q2232"/>
      <c r="R2232"/>
      <c r="S2232" t="s">
        <v>932</v>
      </c>
    </row>
    <row r="2233" spans="1:19" hidden="1" x14ac:dyDescent="0.2">
      <c r="A2233" s="162" t="str">
        <f>"FY"&amp;(YEAR(Table4_1[[#This Row],[Date]])-1)&amp;"/"&amp;(YEAR(Table4_1[[#This Row],[Date]])-2000)</f>
        <v>FY2024/25</v>
      </c>
      <c r="B2233" s="162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2233" s="162" t="str">
        <f>Table4_1[[#This Row],[Licensee]]&amp;" "&amp;Table4_1[[#This Row],[Licence]]</f>
        <v>Rottnest Island Authority EIRL3</v>
      </c>
      <c r="D2233" s="162" t="str">
        <f t="shared" si="34"/>
        <v>FY2024/25_CCD20_Rottnest Island Authority EIRL3</v>
      </c>
      <c r="E2233" s="164">
        <f>IF(ISNUMBER(Table4_1[[#This Row],[Value]]),Table4_1[[#This Row],[Value]],IF(ISNUMBER(Table4_1[[#This Row],[$ Value]]),Table4_1[[#This Row],[$ Value]],Table4_1[[#This Row],[% Value]]))</f>
        <v>0</v>
      </c>
      <c r="G2233" s="238">
        <v>45838</v>
      </c>
      <c r="H2233">
        <v>4</v>
      </c>
      <c r="I2233" t="s">
        <v>188</v>
      </c>
      <c r="J2233" t="s">
        <v>199</v>
      </c>
      <c r="K2233" t="s">
        <v>192</v>
      </c>
      <c r="L2233"/>
      <c r="M2233" t="s">
        <v>22</v>
      </c>
      <c r="N2233" t="s">
        <v>267</v>
      </c>
      <c r="O2233" t="s">
        <v>191</v>
      </c>
      <c r="P2233">
        <v>0</v>
      </c>
      <c r="Q2233"/>
      <c r="R2233"/>
      <c r="S2233" t="s">
        <v>932</v>
      </c>
    </row>
    <row r="2234" spans="1:19" hidden="1" x14ac:dyDescent="0.2">
      <c r="A2234" s="162" t="str">
        <f>"FY"&amp;(YEAR(Table4_1[[#This Row],[Date]])-1)&amp;"/"&amp;(YEAR(Table4_1[[#This Row],[Date]])-2000)</f>
        <v>FY2023/24</v>
      </c>
      <c r="B2234" s="162" t="str">
        <f>VLOOKUP(Table4_1[[#This Row],[Energy]]&amp;Table4_1[[#This Row],[Indicator category]]&amp;Table4_1[[#This Row],[Indicator subcategory]]&amp;Table4_1[[#This Row],[Indicator]]&amp;Table4_1[[#This Row],[ID]],newID,2,FALSE)</f>
        <v>CCD21</v>
      </c>
      <c r="C2234" s="162" t="str">
        <f>Table4_1[[#This Row],[Licensee]]&amp;" "&amp;Table4_1[[#This Row],[Licence]]</f>
        <v>Rottnest Island Authority EIRL3</v>
      </c>
      <c r="D2234" s="162" t="str">
        <f t="shared" si="34"/>
        <v>FY2023/24_CCD21_Rottnest Island Authority EIRL3</v>
      </c>
      <c r="E2234" s="164">
        <f>IF(ISNUMBER(Table4_1[[#This Row],[Value]]),Table4_1[[#This Row],[Value]],IF(ISNUMBER(Table4_1[[#This Row],[$ Value]]),Table4_1[[#This Row],[$ Value]],Table4_1[[#This Row],[% Value]]))</f>
        <v>0</v>
      </c>
      <c r="G2234" s="238">
        <v>45473</v>
      </c>
      <c r="H2234">
        <v>4</v>
      </c>
      <c r="I2234" t="s">
        <v>188</v>
      </c>
      <c r="J2234" t="s">
        <v>199</v>
      </c>
      <c r="K2234" t="s">
        <v>192</v>
      </c>
      <c r="L2234"/>
      <c r="M2234" t="s">
        <v>22</v>
      </c>
      <c r="N2234" t="s">
        <v>268</v>
      </c>
      <c r="O2234" t="s">
        <v>190</v>
      </c>
      <c r="P2234"/>
      <c r="Q2234">
        <v>0</v>
      </c>
      <c r="R2234"/>
      <c r="S2234" t="s">
        <v>932</v>
      </c>
    </row>
    <row r="2235" spans="1:19" hidden="1" x14ac:dyDescent="0.2">
      <c r="A2235" s="162" t="str">
        <f>"FY"&amp;(YEAR(Table4_1[[#This Row],[Date]])-1)&amp;"/"&amp;(YEAR(Table4_1[[#This Row],[Date]])-2000)</f>
        <v>FY2013/14</v>
      </c>
      <c r="B2235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5" s="162" t="str">
        <f>Table4_1[[#This Row],[Licensee]]&amp;" "&amp;Table4_1[[#This Row],[Licence]]</f>
        <v>Rottnest Island Authority EIRL3</v>
      </c>
      <c r="D2235" s="162" t="str">
        <f t="shared" si="34"/>
        <v>FY2013/14_CCD22_Rottnest Island Authority EIRL3</v>
      </c>
      <c r="E2235" s="164">
        <f>IF(ISNUMBER(Table4_1[[#This Row],[Value]]),Table4_1[[#This Row],[Value]],IF(ISNUMBER(Table4_1[[#This Row],[$ Value]]),Table4_1[[#This Row],[$ Value]],Table4_1[[#This Row],[% Value]]))</f>
        <v>0</v>
      </c>
      <c r="G2235" s="238">
        <v>41820</v>
      </c>
      <c r="H2235">
        <v>4</v>
      </c>
      <c r="I2235" t="s">
        <v>188</v>
      </c>
      <c r="J2235" t="s">
        <v>199</v>
      </c>
      <c r="K2235" t="s">
        <v>37</v>
      </c>
      <c r="L2235"/>
      <c r="M2235" t="s">
        <v>269</v>
      </c>
      <c r="N2235" t="s">
        <v>270</v>
      </c>
      <c r="O2235" t="s">
        <v>191</v>
      </c>
      <c r="P2235">
        <v>0</v>
      </c>
      <c r="Q2235"/>
      <c r="R2235"/>
      <c r="S2235" t="s">
        <v>932</v>
      </c>
    </row>
    <row r="2236" spans="1:19" hidden="1" x14ac:dyDescent="0.2">
      <c r="A2236" s="162" t="str">
        <f>"FY"&amp;(YEAR(Table4_1[[#This Row],[Date]])-1)&amp;"/"&amp;(YEAR(Table4_1[[#This Row],[Date]])-2000)</f>
        <v>FY2014/15</v>
      </c>
      <c r="B2236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6" s="162" t="str">
        <f>Table4_1[[#This Row],[Licensee]]&amp;" "&amp;Table4_1[[#This Row],[Licence]]</f>
        <v>Rottnest Island Authority EIRL3</v>
      </c>
      <c r="D2236" s="162" t="str">
        <f t="shared" si="34"/>
        <v>FY2014/15_CCD22_Rottnest Island Authority EIRL3</v>
      </c>
      <c r="E2236" s="164">
        <f>IF(ISNUMBER(Table4_1[[#This Row],[Value]]),Table4_1[[#This Row],[Value]],IF(ISNUMBER(Table4_1[[#This Row],[$ Value]]),Table4_1[[#This Row],[$ Value]],Table4_1[[#This Row],[% Value]]))</f>
        <v>0</v>
      </c>
      <c r="G2236" s="238">
        <v>42185</v>
      </c>
      <c r="H2236">
        <v>4</v>
      </c>
      <c r="I2236" t="s">
        <v>188</v>
      </c>
      <c r="J2236" t="s">
        <v>199</v>
      </c>
      <c r="K2236" t="s">
        <v>37</v>
      </c>
      <c r="L2236"/>
      <c r="M2236" t="s">
        <v>269</v>
      </c>
      <c r="N2236" t="s">
        <v>270</v>
      </c>
      <c r="O2236" t="s">
        <v>191</v>
      </c>
      <c r="P2236">
        <v>0</v>
      </c>
      <c r="Q2236"/>
      <c r="R2236"/>
      <c r="S2236" t="s">
        <v>932</v>
      </c>
    </row>
    <row r="2237" spans="1:19" hidden="1" x14ac:dyDescent="0.2">
      <c r="A2237" s="162" t="str">
        <f>"FY"&amp;(YEAR(Table4_1[[#This Row],[Date]])-1)&amp;"/"&amp;(YEAR(Table4_1[[#This Row],[Date]])-2000)</f>
        <v>FY2015/16</v>
      </c>
      <c r="B2237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7" s="162" t="str">
        <f>Table4_1[[#This Row],[Licensee]]&amp;" "&amp;Table4_1[[#This Row],[Licence]]</f>
        <v>Rottnest Island Authority EIRL3</v>
      </c>
      <c r="D2237" s="162" t="str">
        <f t="shared" si="34"/>
        <v>FY2015/16_CCD22_Rottnest Island Authority EIRL3</v>
      </c>
      <c r="E2237" s="164">
        <f>IF(ISNUMBER(Table4_1[[#This Row],[Value]]),Table4_1[[#This Row],[Value]],IF(ISNUMBER(Table4_1[[#This Row],[$ Value]]),Table4_1[[#This Row],[$ Value]],Table4_1[[#This Row],[% Value]]))</f>
        <v>0</v>
      </c>
      <c r="G2237" s="238">
        <v>42551</v>
      </c>
      <c r="H2237">
        <v>4</v>
      </c>
      <c r="I2237" t="s">
        <v>188</v>
      </c>
      <c r="J2237" t="s">
        <v>199</v>
      </c>
      <c r="K2237" t="s">
        <v>37</v>
      </c>
      <c r="L2237"/>
      <c r="M2237" t="s">
        <v>269</v>
      </c>
      <c r="N2237" t="s">
        <v>270</v>
      </c>
      <c r="O2237" t="s">
        <v>191</v>
      </c>
      <c r="P2237">
        <v>0</v>
      </c>
      <c r="Q2237"/>
      <c r="R2237"/>
      <c r="S2237" t="s">
        <v>932</v>
      </c>
    </row>
    <row r="2238" spans="1:19" hidden="1" x14ac:dyDescent="0.2">
      <c r="A2238" s="162" t="str">
        <f>"FY"&amp;(YEAR(Table4_1[[#This Row],[Date]])-1)&amp;"/"&amp;(YEAR(Table4_1[[#This Row],[Date]])-2000)</f>
        <v>FY2016/17</v>
      </c>
      <c r="B2238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8" s="162" t="str">
        <f>Table4_1[[#This Row],[Licensee]]&amp;" "&amp;Table4_1[[#This Row],[Licence]]</f>
        <v>Rottnest Island Authority EIRL3</v>
      </c>
      <c r="D2238" s="162" t="str">
        <f t="shared" si="34"/>
        <v>FY2016/17_CCD22_Rottnest Island Authority EIRL3</v>
      </c>
      <c r="E2238" s="164">
        <f>IF(ISNUMBER(Table4_1[[#This Row],[Value]]),Table4_1[[#This Row],[Value]],IF(ISNUMBER(Table4_1[[#This Row],[$ Value]]),Table4_1[[#This Row],[$ Value]],Table4_1[[#This Row],[% Value]]))</f>
        <v>0</v>
      </c>
      <c r="G2238" s="238">
        <v>42916</v>
      </c>
      <c r="H2238">
        <v>4</v>
      </c>
      <c r="I2238" t="s">
        <v>188</v>
      </c>
      <c r="J2238" t="s">
        <v>199</v>
      </c>
      <c r="K2238" t="s">
        <v>37</v>
      </c>
      <c r="L2238"/>
      <c r="M2238" t="s">
        <v>269</v>
      </c>
      <c r="N2238" t="s">
        <v>270</v>
      </c>
      <c r="O2238" t="s">
        <v>191</v>
      </c>
      <c r="P2238">
        <v>0</v>
      </c>
      <c r="Q2238"/>
      <c r="R2238"/>
      <c r="S2238" t="s">
        <v>932</v>
      </c>
    </row>
    <row r="2239" spans="1:19" hidden="1" x14ac:dyDescent="0.2">
      <c r="A2239" s="162" t="str">
        <f>"FY"&amp;(YEAR(Table4_1[[#This Row],[Date]])-1)&amp;"/"&amp;(YEAR(Table4_1[[#This Row],[Date]])-2000)</f>
        <v>FY2017/18</v>
      </c>
      <c r="B2239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39" s="162" t="str">
        <f>Table4_1[[#This Row],[Licensee]]&amp;" "&amp;Table4_1[[#This Row],[Licence]]</f>
        <v>Rottnest Island Authority EIRL3</v>
      </c>
      <c r="D2239" s="162" t="str">
        <f t="shared" si="34"/>
        <v>FY2017/18_CCD22_Rottnest Island Authority EIRL3</v>
      </c>
      <c r="E2239" s="164">
        <f>IF(ISNUMBER(Table4_1[[#This Row],[Value]]),Table4_1[[#This Row],[Value]],IF(ISNUMBER(Table4_1[[#This Row],[$ Value]]),Table4_1[[#This Row],[$ Value]],Table4_1[[#This Row],[% Value]]))</f>
        <v>0</v>
      </c>
      <c r="G2239" s="238">
        <v>43281</v>
      </c>
      <c r="H2239">
        <v>4</v>
      </c>
      <c r="I2239" t="s">
        <v>188</v>
      </c>
      <c r="J2239" t="s">
        <v>199</v>
      </c>
      <c r="K2239" t="s">
        <v>37</v>
      </c>
      <c r="L2239"/>
      <c r="M2239" t="s">
        <v>269</v>
      </c>
      <c r="N2239" t="s">
        <v>270</v>
      </c>
      <c r="O2239" t="s">
        <v>191</v>
      </c>
      <c r="P2239">
        <v>0</v>
      </c>
      <c r="Q2239"/>
      <c r="R2239"/>
      <c r="S2239" t="s">
        <v>932</v>
      </c>
    </row>
    <row r="2240" spans="1:19" hidden="1" x14ac:dyDescent="0.2">
      <c r="A2240" s="162" t="str">
        <f>"FY"&amp;(YEAR(Table4_1[[#This Row],[Date]])-1)&amp;"/"&amp;(YEAR(Table4_1[[#This Row],[Date]])-2000)</f>
        <v>FY2018/19</v>
      </c>
      <c r="B2240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0" s="162" t="str">
        <f>Table4_1[[#This Row],[Licensee]]&amp;" "&amp;Table4_1[[#This Row],[Licence]]</f>
        <v>Rottnest Island Authority EIRL3</v>
      </c>
      <c r="D2240" s="162" t="str">
        <f t="shared" si="34"/>
        <v>FY2018/19_CCD22_Rottnest Island Authority EIRL3</v>
      </c>
      <c r="E2240" s="164">
        <f>IF(ISNUMBER(Table4_1[[#This Row],[Value]]),Table4_1[[#This Row],[Value]],IF(ISNUMBER(Table4_1[[#This Row],[$ Value]]),Table4_1[[#This Row],[$ Value]],Table4_1[[#This Row],[% Value]]))</f>
        <v>0</v>
      </c>
      <c r="G2240" s="238">
        <v>43646</v>
      </c>
      <c r="H2240">
        <v>4</v>
      </c>
      <c r="I2240" t="s">
        <v>188</v>
      </c>
      <c r="J2240" t="s">
        <v>199</v>
      </c>
      <c r="K2240" t="s">
        <v>37</v>
      </c>
      <c r="L2240"/>
      <c r="M2240" t="s">
        <v>269</v>
      </c>
      <c r="N2240" t="s">
        <v>270</v>
      </c>
      <c r="O2240" t="s">
        <v>191</v>
      </c>
      <c r="P2240">
        <v>0</v>
      </c>
      <c r="Q2240"/>
      <c r="R2240"/>
      <c r="S2240" t="s">
        <v>932</v>
      </c>
    </row>
    <row r="2241" spans="1:19" hidden="1" x14ac:dyDescent="0.2">
      <c r="A2241" s="162" t="str">
        <f>"FY"&amp;(YEAR(Table4_1[[#This Row],[Date]])-1)&amp;"/"&amp;(YEAR(Table4_1[[#This Row],[Date]])-2000)</f>
        <v>FY2019/20</v>
      </c>
      <c r="B2241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1" s="162" t="str">
        <f>Table4_1[[#This Row],[Licensee]]&amp;" "&amp;Table4_1[[#This Row],[Licence]]</f>
        <v>Rottnest Island Authority EIRL3</v>
      </c>
      <c r="D2241" s="162" t="str">
        <f t="shared" si="34"/>
        <v>FY2019/20_CCD22_Rottnest Island Authority EIRL3</v>
      </c>
      <c r="E2241" s="164">
        <f>IF(ISNUMBER(Table4_1[[#This Row],[Value]]),Table4_1[[#This Row],[Value]],IF(ISNUMBER(Table4_1[[#This Row],[$ Value]]),Table4_1[[#This Row],[$ Value]],Table4_1[[#This Row],[% Value]]))</f>
        <v>0</v>
      </c>
      <c r="G2241" s="238">
        <v>44012</v>
      </c>
      <c r="H2241">
        <v>4</v>
      </c>
      <c r="I2241" t="s">
        <v>188</v>
      </c>
      <c r="J2241" t="s">
        <v>199</v>
      </c>
      <c r="K2241" t="s">
        <v>37</v>
      </c>
      <c r="L2241"/>
      <c r="M2241" t="s">
        <v>269</v>
      </c>
      <c r="N2241" t="s">
        <v>270</v>
      </c>
      <c r="O2241" t="s">
        <v>191</v>
      </c>
      <c r="P2241">
        <v>0</v>
      </c>
      <c r="Q2241"/>
      <c r="R2241"/>
      <c r="S2241" t="s">
        <v>932</v>
      </c>
    </row>
    <row r="2242" spans="1:19" hidden="1" x14ac:dyDescent="0.2">
      <c r="A2242" s="162" t="str">
        <f>"FY"&amp;(YEAR(Table4_1[[#This Row],[Date]])-1)&amp;"/"&amp;(YEAR(Table4_1[[#This Row],[Date]])-2000)</f>
        <v>FY2020/21</v>
      </c>
      <c r="B2242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2" s="162" t="str">
        <f>Table4_1[[#This Row],[Licensee]]&amp;" "&amp;Table4_1[[#This Row],[Licence]]</f>
        <v>Rottnest Island Authority EIRL3</v>
      </c>
      <c r="D2242" s="162" t="str">
        <f t="shared" si="34"/>
        <v>FY2020/21_CCD22_Rottnest Island Authority EIRL3</v>
      </c>
      <c r="E2242" s="164">
        <f>IF(ISNUMBER(Table4_1[[#This Row],[Value]]),Table4_1[[#This Row],[Value]],IF(ISNUMBER(Table4_1[[#This Row],[$ Value]]),Table4_1[[#This Row],[$ Value]],Table4_1[[#This Row],[% Value]]))</f>
        <v>0</v>
      </c>
      <c r="G2242" s="238">
        <v>44377</v>
      </c>
      <c r="H2242">
        <v>4</v>
      </c>
      <c r="I2242" t="s">
        <v>188</v>
      </c>
      <c r="J2242" t="s">
        <v>199</v>
      </c>
      <c r="K2242" t="s">
        <v>37</v>
      </c>
      <c r="L2242"/>
      <c r="M2242" t="s">
        <v>269</v>
      </c>
      <c r="N2242" t="s">
        <v>270</v>
      </c>
      <c r="O2242" t="s">
        <v>191</v>
      </c>
      <c r="P2242">
        <v>0</v>
      </c>
      <c r="Q2242"/>
      <c r="R2242"/>
      <c r="S2242" t="s">
        <v>932</v>
      </c>
    </row>
    <row r="2243" spans="1:19" hidden="1" x14ac:dyDescent="0.2">
      <c r="A2243" s="162" t="str">
        <f>"FY"&amp;(YEAR(Table4_1[[#This Row],[Date]])-1)&amp;"/"&amp;(YEAR(Table4_1[[#This Row],[Date]])-2000)</f>
        <v>FY2021/22</v>
      </c>
      <c r="B2243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3" s="162" t="str">
        <f>Table4_1[[#This Row],[Licensee]]&amp;" "&amp;Table4_1[[#This Row],[Licence]]</f>
        <v>Rottnest Island Authority EIRL3</v>
      </c>
      <c r="D2243" s="162" t="str">
        <f t="shared" ref="D2243:D2306" si="35">A2243&amp;"_"&amp;B2243&amp;"_"&amp;C2243</f>
        <v>FY2021/22_CCD22_Rottnest Island Authority EIRL3</v>
      </c>
      <c r="E2243" s="164">
        <f>IF(ISNUMBER(Table4_1[[#This Row],[Value]]),Table4_1[[#This Row],[Value]],IF(ISNUMBER(Table4_1[[#This Row],[$ Value]]),Table4_1[[#This Row],[$ Value]],Table4_1[[#This Row],[% Value]]))</f>
        <v>0</v>
      </c>
      <c r="G2243" s="238">
        <v>44742</v>
      </c>
      <c r="H2243">
        <v>4</v>
      </c>
      <c r="I2243" t="s">
        <v>188</v>
      </c>
      <c r="J2243" t="s">
        <v>199</v>
      </c>
      <c r="K2243" t="s">
        <v>37</v>
      </c>
      <c r="L2243"/>
      <c r="M2243" t="s">
        <v>269</v>
      </c>
      <c r="N2243" t="s">
        <v>270</v>
      </c>
      <c r="O2243" t="s">
        <v>191</v>
      </c>
      <c r="P2243">
        <v>0</v>
      </c>
      <c r="Q2243"/>
      <c r="R2243"/>
      <c r="S2243" t="s">
        <v>932</v>
      </c>
    </row>
    <row r="2244" spans="1:19" hidden="1" x14ac:dyDescent="0.2">
      <c r="A2244" s="162" t="str">
        <f>"FY"&amp;(YEAR(Table4_1[[#This Row],[Date]])-1)&amp;"/"&amp;(YEAR(Table4_1[[#This Row],[Date]])-2000)</f>
        <v>FY2022/23</v>
      </c>
      <c r="B2244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4" s="162" t="str">
        <f>Table4_1[[#This Row],[Licensee]]&amp;" "&amp;Table4_1[[#This Row],[Licence]]</f>
        <v>Rottnest Island Authority EIRL3</v>
      </c>
      <c r="D2244" s="162" t="str">
        <f t="shared" si="35"/>
        <v>FY2022/23_CCD22_Rottnest Island Authority EIRL3</v>
      </c>
      <c r="E2244" s="164">
        <f>IF(ISNUMBER(Table4_1[[#This Row],[Value]]),Table4_1[[#This Row],[Value]],IF(ISNUMBER(Table4_1[[#This Row],[$ Value]]),Table4_1[[#This Row],[$ Value]],Table4_1[[#This Row],[% Value]]))</f>
        <v>0</v>
      </c>
      <c r="G2244" s="238">
        <v>45107</v>
      </c>
      <c r="H2244">
        <v>4</v>
      </c>
      <c r="I2244" t="s">
        <v>188</v>
      </c>
      <c r="J2244" t="s">
        <v>199</v>
      </c>
      <c r="K2244" t="s">
        <v>37</v>
      </c>
      <c r="L2244"/>
      <c r="M2244" t="s">
        <v>269</v>
      </c>
      <c r="N2244" t="s">
        <v>270</v>
      </c>
      <c r="O2244" t="s">
        <v>191</v>
      </c>
      <c r="P2244">
        <v>0</v>
      </c>
      <c r="Q2244"/>
      <c r="R2244"/>
      <c r="S2244" t="s">
        <v>932</v>
      </c>
    </row>
    <row r="2245" spans="1:19" hidden="1" x14ac:dyDescent="0.2">
      <c r="A2245" s="162" t="str">
        <f>"FY"&amp;(YEAR(Table4_1[[#This Row],[Date]])-1)&amp;"/"&amp;(YEAR(Table4_1[[#This Row],[Date]])-2000)</f>
        <v>FY2023/24</v>
      </c>
      <c r="B2245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5" s="162" t="str">
        <f>Table4_1[[#This Row],[Licensee]]&amp;" "&amp;Table4_1[[#This Row],[Licence]]</f>
        <v>Rottnest Island Authority EIRL3</v>
      </c>
      <c r="D2245" s="162" t="str">
        <f t="shared" si="35"/>
        <v>FY2023/24_CCD22_Rottnest Island Authority EIRL3</v>
      </c>
      <c r="E2245" s="164">
        <f>IF(ISNUMBER(Table4_1[[#This Row],[Value]]),Table4_1[[#This Row],[Value]],IF(ISNUMBER(Table4_1[[#This Row],[$ Value]]),Table4_1[[#This Row],[$ Value]],Table4_1[[#This Row],[% Value]]))</f>
        <v>0</v>
      </c>
      <c r="G2245" s="238">
        <v>45473</v>
      </c>
      <c r="H2245">
        <v>4</v>
      </c>
      <c r="I2245" t="s">
        <v>188</v>
      </c>
      <c r="J2245" t="s">
        <v>199</v>
      </c>
      <c r="K2245" t="s">
        <v>37</v>
      </c>
      <c r="L2245"/>
      <c r="M2245" t="s">
        <v>269</v>
      </c>
      <c r="N2245" t="s">
        <v>270</v>
      </c>
      <c r="O2245" t="s">
        <v>191</v>
      </c>
      <c r="P2245">
        <v>0</v>
      </c>
      <c r="Q2245"/>
      <c r="R2245"/>
      <c r="S2245" t="s">
        <v>932</v>
      </c>
    </row>
    <row r="2246" spans="1:19" hidden="1" x14ac:dyDescent="0.2">
      <c r="A2246" s="162" t="str">
        <f>"FY"&amp;(YEAR(Table4_1[[#This Row],[Date]])-1)&amp;"/"&amp;(YEAR(Table4_1[[#This Row],[Date]])-2000)</f>
        <v>FY2024/25</v>
      </c>
      <c r="B2246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2246" s="162" t="str">
        <f>Table4_1[[#This Row],[Licensee]]&amp;" "&amp;Table4_1[[#This Row],[Licence]]</f>
        <v>Rottnest Island Authority EIRL3</v>
      </c>
      <c r="D2246" s="162" t="str">
        <f t="shared" si="35"/>
        <v>FY2024/25_CCD22_Rottnest Island Authority EIRL3</v>
      </c>
      <c r="E2246" s="164">
        <f>IF(ISNUMBER(Table4_1[[#This Row],[Value]]),Table4_1[[#This Row],[Value]],IF(ISNUMBER(Table4_1[[#This Row],[$ Value]]),Table4_1[[#This Row],[$ Value]],Table4_1[[#This Row],[% Value]]))</f>
        <v>0</v>
      </c>
      <c r="G2246" s="238">
        <v>45838</v>
      </c>
      <c r="H2246">
        <v>4</v>
      </c>
      <c r="I2246" t="s">
        <v>188</v>
      </c>
      <c r="J2246" t="s">
        <v>199</v>
      </c>
      <c r="K2246" t="s">
        <v>37</v>
      </c>
      <c r="L2246"/>
      <c r="M2246" t="s">
        <v>269</v>
      </c>
      <c r="N2246" t="s">
        <v>270</v>
      </c>
      <c r="O2246" t="s">
        <v>191</v>
      </c>
      <c r="P2246">
        <v>0</v>
      </c>
      <c r="Q2246"/>
      <c r="R2246"/>
      <c r="S2246" t="s">
        <v>932</v>
      </c>
    </row>
    <row r="2247" spans="1:19" hidden="1" x14ac:dyDescent="0.2">
      <c r="A2247" s="162" t="str">
        <f>"FY"&amp;(YEAR(Table4_1[[#This Row],[Date]])-1)&amp;"/"&amp;(YEAR(Table4_1[[#This Row],[Date]])-2000)</f>
        <v>FY2023/24</v>
      </c>
      <c r="B2247" s="162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2247" s="162" t="str">
        <f>Table4_1[[#This Row],[Licensee]]&amp;" "&amp;Table4_1[[#This Row],[Licence]]</f>
        <v>Rottnest Island Authority EIRL3</v>
      </c>
      <c r="D2247" s="162" t="str">
        <f t="shared" si="35"/>
        <v>FY2023/24_CCD22A_Rottnest Island Authority EIRL3</v>
      </c>
      <c r="E2247" s="164">
        <f>IF(ISNUMBER(Table4_1[[#This Row],[Value]]),Table4_1[[#This Row],[Value]],IF(ISNUMBER(Table4_1[[#This Row],[$ Value]]),Table4_1[[#This Row],[$ Value]],Table4_1[[#This Row],[% Value]]))</f>
        <v>0</v>
      </c>
      <c r="G2247" s="238">
        <v>45473</v>
      </c>
      <c r="H2247">
        <v>4</v>
      </c>
      <c r="I2247" t="s">
        <v>188</v>
      </c>
      <c r="J2247" t="s">
        <v>199</v>
      </c>
      <c r="K2247" t="s">
        <v>37</v>
      </c>
      <c r="L2247"/>
      <c r="M2247" t="s">
        <v>273</v>
      </c>
      <c r="N2247" t="s">
        <v>274</v>
      </c>
      <c r="O2247" t="s">
        <v>194</v>
      </c>
      <c r="P2247"/>
      <c r="Q2247"/>
      <c r="R2247">
        <v>0</v>
      </c>
      <c r="S2247" t="s">
        <v>932</v>
      </c>
    </row>
    <row r="2248" spans="1:19" hidden="1" x14ac:dyDescent="0.2">
      <c r="A2248" s="162" t="str">
        <f>"FY"&amp;(YEAR(Table4_1[[#This Row],[Date]])-1)&amp;"/"&amp;(YEAR(Table4_1[[#This Row],[Date]])-2000)</f>
        <v>FY2024/25</v>
      </c>
      <c r="B2248" s="162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2248" s="162" t="str">
        <f>Table4_1[[#This Row],[Licensee]]&amp;" "&amp;Table4_1[[#This Row],[Licence]]</f>
        <v>Rottnest Island Authority EIRL3</v>
      </c>
      <c r="D2248" s="162" t="str">
        <f t="shared" si="35"/>
        <v>FY2024/25_CCD22A_Rottnest Island Authority EIRL3</v>
      </c>
      <c r="E2248" s="164">
        <f>IF(ISNUMBER(Table4_1[[#This Row],[Value]]),Table4_1[[#This Row],[Value]],IF(ISNUMBER(Table4_1[[#This Row],[$ Value]]),Table4_1[[#This Row],[$ Value]],Table4_1[[#This Row],[% Value]]))</f>
        <v>0</v>
      </c>
      <c r="G2248" s="238">
        <v>45838</v>
      </c>
      <c r="H2248">
        <v>4</v>
      </c>
      <c r="I2248" t="s">
        <v>188</v>
      </c>
      <c r="J2248" t="s">
        <v>199</v>
      </c>
      <c r="K2248" t="s">
        <v>37</v>
      </c>
      <c r="L2248"/>
      <c r="M2248" t="s">
        <v>273</v>
      </c>
      <c r="N2248" t="s">
        <v>274</v>
      </c>
      <c r="O2248" t="s">
        <v>194</v>
      </c>
      <c r="P2248"/>
      <c r="Q2248"/>
      <c r="R2248">
        <v>0</v>
      </c>
      <c r="S2248" t="s">
        <v>932</v>
      </c>
    </row>
    <row r="2249" spans="1:19" hidden="1" x14ac:dyDescent="0.2">
      <c r="A2249" s="162" t="str">
        <f>"FY"&amp;(YEAR(Table4_1[[#This Row],[Date]])-1)&amp;"/"&amp;(YEAR(Table4_1[[#This Row],[Date]])-2000)</f>
        <v>FY2013/14</v>
      </c>
      <c r="B2249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49" s="162" t="str">
        <f>Table4_1[[#This Row],[Licensee]]&amp;" "&amp;Table4_1[[#This Row],[Licence]]</f>
        <v>Rottnest Island Authority EIRL3</v>
      </c>
      <c r="D2249" s="162" t="str">
        <f t="shared" si="35"/>
        <v>FY2013/14_CCD23_Rottnest Island Authority EIRL3</v>
      </c>
      <c r="E2249" s="164">
        <f>IF(ISNUMBER(Table4_1[[#This Row],[Value]]),Table4_1[[#This Row],[Value]],IF(ISNUMBER(Table4_1[[#This Row],[$ Value]]),Table4_1[[#This Row],[$ Value]],Table4_1[[#This Row],[% Value]]))</f>
        <v>0</v>
      </c>
      <c r="G2249" s="238">
        <v>41820</v>
      </c>
      <c r="H2249">
        <v>4</v>
      </c>
      <c r="I2249" t="s">
        <v>188</v>
      </c>
      <c r="J2249" t="s">
        <v>199</v>
      </c>
      <c r="K2249" t="s">
        <v>37</v>
      </c>
      <c r="L2249"/>
      <c r="M2249" t="s">
        <v>275</v>
      </c>
      <c r="N2249" t="s">
        <v>276</v>
      </c>
      <c r="O2249" t="s">
        <v>191</v>
      </c>
      <c r="P2249">
        <v>0</v>
      </c>
      <c r="Q2249"/>
      <c r="R2249"/>
      <c r="S2249" t="s">
        <v>932</v>
      </c>
    </row>
    <row r="2250" spans="1:19" hidden="1" x14ac:dyDescent="0.2">
      <c r="A2250" s="162" t="str">
        <f>"FY"&amp;(YEAR(Table4_1[[#This Row],[Date]])-1)&amp;"/"&amp;(YEAR(Table4_1[[#This Row],[Date]])-2000)</f>
        <v>FY2014/15</v>
      </c>
      <c r="B2250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0" s="162" t="str">
        <f>Table4_1[[#This Row],[Licensee]]&amp;" "&amp;Table4_1[[#This Row],[Licence]]</f>
        <v>Rottnest Island Authority EIRL3</v>
      </c>
      <c r="D2250" s="162" t="str">
        <f t="shared" si="35"/>
        <v>FY2014/15_CCD23_Rottnest Island Authority EIRL3</v>
      </c>
      <c r="E2250" s="164">
        <f>IF(ISNUMBER(Table4_1[[#This Row],[Value]]),Table4_1[[#This Row],[Value]],IF(ISNUMBER(Table4_1[[#This Row],[$ Value]]),Table4_1[[#This Row],[$ Value]],Table4_1[[#This Row],[% Value]]))</f>
        <v>0</v>
      </c>
      <c r="G2250" s="238">
        <v>42185</v>
      </c>
      <c r="H2250">
        <v>4</v>
      </c>
      <c r="I2250" t="s">
        <v>188</v>
      </c>
      <c r="J2250" t="s">
        <v>199</v>
      </c>
      <c r="K2250" t="s">
        <v>37</v>
      </c>
      <c r="L2250"/>
      <c r="M2250" t="s">
        <v>275</v>
      </c>
      <c r="N2250" t="s">
        <v>276</v>
      </c>
      <c r="O2250" t="s">
        <v>191</v>
      </c>
      <c r="P2250">
        <v>0</v>
      </c>
      <c r="Q2250"/>
      <c r="R2250"/>
      <c r="S2250" t="s">
        <v>932</v>
      </c>
    </row>
    <row r="2251" spans="1:19" hidden="1" x14ac:dyDescent="0.2">
      <c r="A2251" s="162" t="str">
        <f>"FY"&amp;(YEAR(Table4_1[[#This Row],[Date]])-1)&amp;"/"&amp;(YEAR(Table4_1[[#This Row],[Date]])-2000)</f>
        <v>FY2015/16</v>
      </c>
      <c r="B2251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1" s="162" t="str">
        <f>Table4_1[[#This Row],[Licensee]]&amp;" "&amp;Table4_1[[#This Row],[Licence]]</f>
        <v>Rottnest Island Authority EIRL3</v>
      </c>
      <c r="D2251" s="162" t="str">
        <f t="shared" si="35"/>
        <v>FY2015/16_CCD23_Rottnest Island Authority EIRL3</v>
      </c>
      <c r="E2251" s="164">
        <f>IF(ISNUMBER(Table4_1[[#This Row],[Value]]),Table4_1[[#This Row],[Value]],IF(ISNUMBER(Table4_1[[#This Row],[$ Value]]),Table4_1[[#This Row],[$ Value]],Table4_1[[#This Row],[% Value]]))</f>
        <v>0</v>
      </c>
      <c r="G2251" s="238">
        <v>42551</v>
      </c>
      <c r="H2251">
        <v>4</v>
      </c>
      <c r="I2251" t="s">
        <v>188</v>
      </c>
      <c r="J2251" t="s">
        <v>199</v>
      </c>
      <c r="K2251" t="s">
        <v>37</v>
      </c>
      <c r="L2251"/>
      <c r="M2251" t="s">
        <v>275</v>
      </c>
      <c r="N2251" t="s">
        <v>276</v>
      </c>
      <c r="O2251" t="s">
        <v>191</v>
      </c>
      <c r="P2251">
        <v>0</v>
      </c>
      <c r="Q2251"/>
      <c r="R2251"/>
      <c r="S2251" t="s">
        <v>932</v>
      </c>
    </row>
    <row r="2252" spans="1:19" hidden="1" x14ac:dyDescent="0.2">
      <c r="A2252" s="162" t="str">
        <f>"FY"&amp;(YEAR(Table4_1[[#This Row],[Date]])-1)&amp;"/"&amp;(YEAR(Table4_1[[#This Row],[Date]])-2000)</f>
        <v>FY2016/17</v>
      </c>
      <c r="B2252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2" s="162" t="str">
        <f>Table4_1[[#This Row],[Licensee]]&amp;" "&amp;Table4_1[[#This Row],[Licence]]</f>
        <v>Rottnest Island Authority EIRL3</v>
      </c>
      <c r="D2252" s="162" t="str">
        <f t="shared" si="35"/>
        <v>FY2016/17_CCD23_Rottnest Island Authority EIRL3</v>
      </c>
      <c r="E2252" s="164">
        <f>IF(ISNUMBER(Table4_1[[#This Row],[Value]]),Table4_1[[#This Row],[Value]],IF(ISNUMBER(Table4_1[[#This Row],[$ Value]]),Table4_1[[#This Row],[$ Value]],Table4_1[[#This Row],[% Value]]))</f>
        <v>0</v>
      </c>
      <c r="G2252" s="238">
        <v>42916</v>
      </c>
      <c r="H2252">
        <v>4</v>
      </c>
      <c r="I2252" t="s">
        <v>188</v>
      </c>
      <c r="J2252" t="s">
        <v>199</v>
      </c>
      <c r="K2252" t="s">
        <v>37</v>
      </c>
      <c r="L2252"/>
      <c r="M2252" t="s">
        <v>275</v>
      </c>
      <c r="N2252" t="s">
        <v>276</v>
      </c>
      <c r="O2252" t="s">
        <v>191</v>
      </c>
      <c r="P2252">
        <v>0</v>
      </c>
      <c r="Q2252"/>
      <c r="R2252"/>
      <c r="S2252" t="s">
        <v>932</v>
      </c>
    </row>
    <row r="2253" spans="1:19" hidden="1" x14ac:dyDescent="0.2">
      <c r="A2253" s="162" t="str">
        <f>"FY"&amp;(YEAR(Table4_1[[#This Row],[Date]])-1)&amp;"/"&amp;(YEAR(Table4_1[[#This Row],[Date]])-2000)</f>
        <v>FY2017/18</v>
      </c>
      <c r="B2253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3" s="162" t="str">
        <f>Table4_1[[#This Row],[Licensee]]&amp;" "&amp;Table4_1[[#This Row],[Licence]]</f>
        <v>Rottnest Island Authority EIRL3</v>
      </c>
      <c r="D2253" s="162" t="str">
        <f t="shared" si="35"/>
        <v>FY2017/18_CCD23_Rottnest Island Authority EIRL3</v>
      </c>
      <c r="E2253" s="164">
        <f>IF(ISNUMBER(Table4_1[[#This Row],[Value]]),Table4_1[[#This Row],[Value]],IF(ISNUMBER(Table4_1[[#This Row],[$ Value]]),Table4_1[[#This Row],[$ Value]],Table4_1[[#This Row],[% Value]]))</f>
        <v>0</v>
      </c>
      <c r="G2253" s="238">
        <v>43281</v>
      </c>
      <c r="H2253">
        <v>4</v>
      </c>
      <c r="I2253" t="s">
        <v>188</v>
      </c>
      <c r="J2253" t="s">
        <v>199</v>
      </c>
      <c r="K2253" t="s">
        <v>37</v>
      </c>
      <c r="L2253"/>
      <c r="M2253" t="s">
        <v>275</v>
      </c>
      <c r="N2253" t="s">
        <v>276</v>
      </c>
      <c r="O2253" t="s">
        <v>191</v>
      </c>
      <c r="P2253">
        <v>0</v>
      </c>
      <c r="Q2253"/>
      <c r="R2253"/>
      <c r="S2253" t="s">
        <v>932</v>
      </c>
    </row>
    <row r="2254" spans="1:19" hidden="1" x14ac:dyDescent="0.2">
      <c r="A2254" s="162" t="str">
        <f>"FY"&amp;(YEAR(Table4_1[[#This Row],[Date]])-1)&amp;"/"&amp;(YEAR(Table4_1[[#This Row],[Date]])-2000)</f>
        <v>FY2018/19</v>
      </c>
      <c r="B2254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4" s="162" t="str">
        <f>Table4_1[[#This Row],[Licensee]]&amp;" "&amp;Table4_1[[#This Row],[Licence]]</f>
        <v>Rottnest Island Authority EIRL3</v>
      </c>
      <c r="D2254" s="162" t="str">
        <f t="shared" si="35"/>
        <v>FY2018/19_CCD23_Rottnest Island Authority EIRL3</v>
      </c>
      <c r="E2254" s="164">
        <f>IF(ISNUMBER(Table4_1[[#This Row],[Value]]),Table4_1[[#This Row],[Value]],IF(ISNUMBER(Table4_1[[#This Row],[$ Value]]),Table4_1[[#This Row],[$ Value]],Table4_1[[#This Row],[% Value]]))</f>
        <v>0</v>
      </c>
      <c r="G2254" s="238">
        <v>43646</v>
      </c>
      <c r="H2254">
        <v>4</v>
      </c>
      <c r="I2254" t="s">
        <v>188</v>
      </c>
      <c r="J2254" t="s">
        <v>199</v>
      </c>
      <c r="K2254" t="s">
        <v>37</v>
      </c>
      <c r="L2254"/>
      <c r="M2254" t="s">
        <v>275</v>
      </c>
      <c r="N2254" t="s">
        <v>276</v>
      </c>
      <c r="O2254" t="s">
        <v>191</v>
      </c>
      <c r="P2254">
        <v>0</v>
      </c>
      <c r="Q2254"/>
      <c r="R2254"/>
      <c r="S2254" t="s">
        <v>932</v>
      </c>
    </row>
    <row r="2255" spans="1:19" hidden="1" x14ac:dyDescent="0.2">
      <c r="A2255" s="162" t="str">
        <f>"FY"&amp;(YEAR(Table4_1[[#This Row],[Date]])-1)&amp;"/"&amp;(YEAR(Table4_1[[#This Row],[Date]])-2000)</f>
        <v>FY2019/20</v>
      </c>
      <c r="B2255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5" s="162" t="str">
        <f>Table4_1[[#This Row],[Licensee]]&amp;" "&amp;Table4_1[[#This Row],[Licence]]</f>
        <v>Rottnest Island Authority EIRL3</v>
      </c>
      <c r="D2255" s="162" t="str">
        <f t="shared" si="35"/>
        <v>FY2019/20_CCD23_Rottnest Island Authority EIRL3</v>
      </c>
      <c r="E2255" s="164">
        <f>IF(ISNUMBER(Table4_1[[#This Row],[Value]]),Table4_1[[#This Row],[Value]],IF(ISNUMBER(Table4_1[[#This Row],[$ Value]]),Table4_1[[#This Row],[$ Value]],Table4_1[[#This Row],[% Value]]))</f>
        <v>0</v>
      </c>
      <c r="G2255" s="238">
        <v>44012</v>
      </c>
      <c r="H2255">
        <v>4</v>
      </c>
      <c r="I2255" t="s">
        <v>188</v>
      </c>
      <c r="J2255" t="s">
        <v>199</v>
      </c>
      <c r="K2255" t="s">
        <v>37</v>
      </c>
      <c r="L2255"/>
      <c r="M2255" t="s">
        <v>275</v>
      </c>
      <c r="N2255" t="s">
        <v>276</v>
      </c>
      <c r="O2255" t="s">
        <v>191</v>
      </c>
      <c r="P2255">
        <v>0</v>
      </c>
      <c r="Q2255"/>
      <c r="R2255"/>
      <c r="S2255" t="s">
        <v>932</v>
      </c>
    </row>
    <row r="2256" spans="1:19" hidden="1" x14ac:dyDescent="0.2">
      <c r="A2256" s="162" t="str">
        <f>"FY"&amp;(YEAR(Table4_1[[#This Row],[Date]])-1)&amp;"/"&amp;(YEAR(Table4_1[[#This Row],[Date]])-2000)</f>
        <v>FY2020/21</v>
      </c>
      <c r="B2256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6" s="162" t="str">
        <f>Table4_1[[#This Row],[Licensee]]&amp;" "&amp;Table4_1[[#This Row],[Licence]]</f>
        <v>Rottnest Island Authority EIRL3</v>
      </c>
      <c r="D2256" s="162" t="str">
        <f t="shared" si="35"/>
        <v>FY2020/21_CCD23_Rottnest Island Authority EIRL3</v>
      </c>
      <c r="E2256" s="164">
        <f>IF(ISNUMBER(Table4_1[[#This Row],[Value]]),Table4_1[[#This Row],[Value]],IF(ISNUMBER(Table4_1[[#This Row],[$ Value]]),Table4_1[[#This Row],[$ Value]],Table4_1[[#This Row],[% Value]]))</f>
        <v>0</v>
      </c>
      <c r="G2256" s="238">
        <v>44377</v>
      </c>
      <c r="H2256">
        <v>4</v>
      </c>
      <c r="I2256" t="s">
        <v>188</v>
      </c>
      <c r="J2256" t="s">
        <v>199</v>
      </c>
      <c r="K2256" t="s">
        <v>37</v>
      </c>
      <c r="L2256"/>
      <c r="M2256" t="s">
        <v>275</v>
      </c>
      <c r="N2256" t="s">
        <v>276</v>
      </c>
      <c r="O2256" t="s">
        <v>191</v>
      </c>
      <c r="P2256">
        <v>0</v>
      </c>
      <c r="Q2256"/>
      <c r="R2256"/>
      <c r="S2256" t="s">
        <v>932</v>
      </c>
    </row>
    <row r="2257" spans="1:19" hidden="1" x14ac:dyDescent="0.2">
      <c r="A2257" s="162" t="str">
        <f>"FY"&amp;(YEAR(Table4_1[[#This Row],[Date]])-1)&amp;"/"&amp;(YEAR(Table4_1[[#This Row],[Date]])-2000)</f>
        <v>FY2021/22</v>
      </c>
      <c r="B2257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7" s="162" t="str">
        <f>Table4_1[[#This Row],[Licensee]]&amp;" "&amp;Table4_1[[#This Row],[Licence]]</f>
        <v>Rottnest Island Authority EIRL3</v>
      </c>
      <c r="D2257" s="162" t="str">
        <f t="shared" si="35"/>
        <v>FY2021/22_CCD23_Rottnest Island Authority EIRL3</v>
      </c>
      <c r="E2257" s="164">
        <f>IF(ISNUMBER(Table4_1[[#This Row],[Value]]),Table4_1[[#This Row],[Value]],IF(ISNUMBER(Table4_1[[#This Row],[$ Value]]),Table4_1[[#This Row],[$ Value]],Table4_1[[#This Row],[% Value]]))</f>
        <v>0</v>
      </c>
      <c r="G2257" s="238">
        <v>44742</v>
      </c>
      <c r="H2257">
        <v>4</v>
      </c>
      <c r="I2257" t="s">
        <v>188</v>
      </c>
      <c r="J2257" t="s">
        <v>199</v>
      </c>
      <c r="K2257" t="s">
        <v>37</v>
      </c>
      <c r="L2257"/>
      <c r="M2257" t="s">
        <v>275</v>
      </c>
      <c r="N2257" t="s">
        <v>276</v>
      </c>
      <c r="O2257" t="s">
        <v>191</v>
      </c>
      <c r="P2257">
        <v>0</v>
      </c>
      <c r="Q2257"/>
      <c r="R2257"/>
      <c r="S2257" t="s">
        <v>932</v>
      </c>
    </row>
    <row r="2258" spans="1:19" hidden="1" x14ac:dyDescent="0.2">
      <c r="A2258" s="162" t="str">
        <f>"FY"&amp;(YEAR(Table4_1[[#This Row],[Date]])-1)&amp;"/"&amp;(YEAR(Table4_1[[#This Row],[Date]])-2000)</f>
        <v>FY2022/23</v>
      </c>
      <c r="B2258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8" s="162" t="str">
        <f>Table4_1[[#This Row],[Licensee]]&amp;" "&amp;Table4_1[[#This Row],[Licence]]</f>
        <v>Rottnest Island Authority EIRL3</v>
      </c>
      <c r="D2258" s="162" t="str">
        <f t="shared" si="35"/>
        <v>FY2022/23_CCD23_Rottnest Island Authority EIRL3</v>
      </c>
      <c r="E2258" s="164">
        <f>IF(ISNUMBER(Table4_1[[#This Row],[Value]]),Table4_1[[#This Row],[Value]],IF(ISNUMBER(Table4_1[[#This Row],[$ Value]]),Table4_1[[#This Row],[$ Value]],Table4_1[[#This Row],[% Value]]))</f>
        <v>0</v>
      </c>
      <c r="G2258" s="238">
        <v>45107</v>
      </c>
      <c r="H2258">
        <v>4</v>
      </c>
      <c r="I2258" t="s">
        <v>188</v>
      </c>
      <c r="J2258" t="s">
        <v>199</v>
      </c>
      <c r="K2258" t="s">
        <v>37</v>
      </c>
      <c r="L2258"/>
      <c r="M2258" t="s">
        <v>275</v>
      </c>
      <c r="N2258" t="s">
        <v>276</v>
      </c>
      <c r="O2258" t="s">
        <v>191</v>
      </c>
      <c r="P2258">
        <v>0</v>
      </c>
      <c r="Q2258"/>
      <c r="R2258"/>
      <c r="S2258" t="s">
        <v>932</v>
      </c>
    </row>
    <row r="2259" spans="1:19" hidden="1" x14ac:dyDescent="0.2">
      <c r="A2259" s="162" t="str">
        <f>"FY"&amp;(YEAR(Table4_1[[#This Row],[Date]])-1)&amp;"/"&amp;(YEAR(Table4_1[[#This Row],[Date]])-2000)</f>
        <v>FY2023/24</v>
      </c>
      <c r="B2259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59" s="162" t="str">
        <f>Table4_1[[#This Row],[Licensee]]&amp;" "&amp;Table4_1[[#This Row],[Licence]]</f>
        <v>Rottnest Island Authority EIRL3</v>
      </c>
      <c r="D2259" s="162" t="str">
        <f t="shared" si="35"/>
        <v>FY2023/24_CCD23_Rottnest Island Authority EIRL3</v>
      </c>
      <c r="E2259" s="164">
        <f>IF(ISNUMBER(Table4_1[[#This Row],[Value]]),Table4_1[[#This Row],[Value]],IF(ISNUMBER(Table4_1[[#This Row],[$ Value]]),Table4_1[[#This Row],[$ Value]],Table4_1[[#This Row],[% Value]]))</f>
        <v>0</v>
      </c>
      <c r="G2259" s="238">
        <v>45473</v>
      </c>
      <c r="H2259">
        <v>4</v>
      </c>
      <c r="I2259" t="s">
        <v>188</v>
      </c>
      <c r="J2259" t="s">
        <v>199</v>
      </c>
      <c r="K2259" t="s">
        <v>37</v>
      </c>
      <c r="L2259"/>
      <c r="M2259" t="s">
        <v>275</v>
      </c>
      <c r="N2259" t="s">
        <v>276</v>
      </c>
      <c r="O2259" t="s">
        <v>191</v>
      </c>
      <c r="P2259">
        <v>0</v>
      </c>
      <c r="Q2259"/>
      <c r="R2259"/>
      <c r="S2259" t="s">
        <v>932</v>
      </c>
    </row>
    <row r="2260" spans="1:19" hidden="1" x14ac:dyDescent="0.2">
      <c r="A2260" s="162" t="str">
        <f>"FY"&amp;(YEAR(Table4_1[[#This Row],[Date]])-1)&amp;"/"&amp;(YEAR(Table4_1[[#This Row],[Date]])-2000)</f>
        <v>FY2024/25</v>
      </c>
      <c r="B2260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2260" s="162" t="str">
        <f>Table4_1[[#This Row],[Licensee]]&amp;" "&amp;Table4_1[[#This Row],[Licence]]</f>
        <v>Rottnest Island Authority EIRL3</v>
      </c>
      <c r="D2260" s="162" t="str">
        <f t="shared" si="35"/>
        <v>FY2024/25_CCD23_Rottnest Island Authority EIRL3</v>
      </c>
      <c r="E2260" s="164">
        <f>IF(ISNUMBER(Table4_1[[#This Row],[Value]]),Table4_1[[#This Row],[Value]],IF(ISNUMBER(Table4_1[[#This Row],[$ Value]]),Table4_1[[#This Row],[$ Value]],Table4_1[[#This Row],[% Value]]))</f>
        <v>0</v>
      </c>
      <c r="G2260" s="238">
        <v>45838</v>
      </c>
      <c r="H2260">
        <v>4</v>
      </c>
      <c r="I2260" t="s">
        <v>188</v>
      </c>
      <c r="J2260" t="s">
        <v>199</v>
      </c>
      <c r="K2260" t="s">
        <v>37</v>
      </c>
      <c r="L2260"/>
      <c r="M2260" t="s">
        <v>275</v>
      </c>
      <c r="N2260" t="s">
        <v>276</v>
      </c>
      <c r="O2260" t="s">
        <v>191</v>
      </c>
      <c r="P2260">
        <v>0</v>
      </c>
      <c r="Q2260"/>
      <c r="R2260"/>
      <c r="S2260" t="s">
        <v>932</v>
      </c>
    </row>
    <row r="2261" spans="1:19" hidden="1" x14ac:dyDescent="0.2">
      <c r="A2261" s="162" t="str">
        <f>"FY"&amp;(YEAR(Table4_1[[#This Row],[Date]])-1)&amp;"/"&amp;(YEAR(Table4_1[[#This Row],[Date]])-2000)</f>
        <v>FY2023/24</v>
      </c>
      <c r="B2261" s="162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2261" s="162" t="str">
        <f>Table4_1[[#This Row],[Licensee]]&amp;" "&amp;Table4_1[[#This Row],[Licence]]</f>
        <v>Rottnest Island Authority EIRL3</v>
      </c>
      <c r="D2261" s="162" t="str">
        <f t="shared" si="35"/>
        <v>FY2023/24_CCD23A_Rottnest Island Authority EIRL3</v>
      </c>
      <c r="E2261" s="164">
        <f>IF(ISNUMBER(Table4_1[[#This Row],[Value]]),Table4_1[[#This Row],[Value]],IF(ISNUMBER(Table4_1[[#This Row],[$ Value]]),Table4_1[[#This Row],[$ Value]],Table4_1[[#This Row],[% Value]]))</f>
        <v>0</v>
      </c>
      <c r="G2261" s="238">
        <v>45473</v>
      </c>
      <c r="H2261">
        <v>4</v>
      </c>
      <c r="I2261" t="s">
        <v>188</v>
      </c>
      <c r="J2261" t="s">
        <v>199</v>
      </c>
      <c r="K2261" t="s">
        <v>37</v>
      </c>
      <c r="L2261"/>
      <c r="M2261" t="s">
        <v>277</v>
      </c>
      <c r="N2261" t="s">
        <v>278</v>
      </c>
      <c r="O2261" t="s">
        <v>194</v>
      </c>
      <c r="P2261"/>
      <c r="Q2261"/>
      <c r="R2261">
        <v>0</v>
      </c>
      <c r="S2261" t="s">
        <v>932</v>
      </c>
    </row>
    <row r="2262" spans="1:19" hidden="1" x14ac:dyDescent="0.2">
      <c r="A2262" s="162" t="str">
        <f>"FY"&amp;(YEAR(Table4_1[[#This Row],[Date]])-1)&amp;"/"&amp;(YEAR(Table4_1[[#This Row],[Date]])-2000)</f>
        <v>FY2024/25</v>
      </c>
      <c r="B2262" s="162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2262" s="162" t="str">
        <f>Table4_1[[#This Row],[Licensee]]&amp;" "&amp;Table4_1[[#This Row],[Licence]]</f>
        <v>Rottnest Island Authority EIRL3</v>
      </c>
      <c r="D2262" s="162" t="str">
        <f t="shared" si="35"/>
        <v>FY2024/25_CCD23A_Rottnest Island Authority EIRL3</v>
      </c>
      <c r="E2262" s="164">
        <f>IF(ISNUMBER(Table4_1[[#This Row],[Value]]),Table4_1[[#This Row],[Value]],IF(ISNUMBER(Table4_1[[#This Row],[$ Value]]),Table4_1[[#This Row],[$ Value]],Table4_1[[#This Row],[% Value]]))</f>
        <v>0</v>
      </c>
      <c r="G2262" s="238">
        <v>45838</v>
      </c>
      <c r="H2262">
        <v>4</v>
      </c>
      <c r="I2262" t="s">
        <v>188</v>
      </c>
      <c r="J2262" t="s">
        <v>199</v>
      </c>
      <c r="K2262" t="s">
        <v>37</v>
      </c>
      <c r="L2262"/>
      <c r="M2262" t="s">
        <v>277</v>
      </c>
      <c r="N2262" t="s">
        <v>278</v>
      </c>
      <c r="O2262" t="s">
        <v>194</v>
      </c>
      <c r="P2262"/>
      <c r="Q2262"/>
      <c r="R2262">
        <v>0</v>
      </c>
      <c r="S2262" t="s">
        <v>932</v>
      </c>
    </row>
    <row r="2263" spans="1:19" hidden="1" x14ac:dyDescent="0.2">
      <c r="A2263" s="162" t="str">
        <f>"FY"&amp;(YEAR(Table4_1[[#This Row],[Date]])-1)&amp;"/"&amp;(YEAR(Table4_1[[#This Row],[Date]])-2000)</f>
        <v>FY2013/14</v>
      </c>
      <c r="B2263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3" s="162" t="str">
        <f>Table4_1[[#This Row],[Licensee]]&amp;" "&amp;Table4_1[[#This Row],[Licence]]</f>
        <v>Rottnest Island Authority EIRL3</v>
      </c>
      <c r="D2263" s="162" t="str">
        <f t="shared" si="35"/>
        <v>FY2013/14_CCD24_Rottnest Island Authority EIRL3</v>
      </c>
      <c r="E2263" s="164">
        <f>IF(ISNUMBER(Table4_1[[#This Row],[Value]]),Table4_1[[#This Row],[Value]],IF(ISNUMBER(Table4_1[[#This Row],[$ Value]]),Table4_1[[#This Row],[$ Value]],Table4_1[[#This Row],[% Value]]))</f>
        <v>0</v>
      </c>
      <c r="G2263" s="238">
        <v>41820</v>
      </c>
      <c r="H2263">
        <v>4</v>
      </c>
      <c r="I2263" t="s">
        <v>188</v>
      </c>
      <c r="J2263" t="s">
        <v>199</v>
      </c>
      <c r="K2263" t="s">
        <v>279</v>
      </c>
      <c r="L2263" t="s">
        <v>280</v>
      </c>
      <c r="M2263" t="s">
        <v>281</v>
      </c>
      <c r="N2263" t="s">
        <v>282</v>
      </c>
      <c r="O2263" t="s">
        <v>191</v>
      </c>
      <c r="P2263"/>
      <c r="Q2263"/>
      <c r="R2263"/>
      <c r="S2263" t="s">
        <v>932</v>
      </c>
    </row>
    <row r="2264" spans="1:19" hidden="1" x14ac:dyDescent="0.2">
      <c r="A2264" s="162" t="str">
        <f>"FY"&amp;(YEAR(Table4_1[[#This Row],[Date]])-1)&amp;"/"&amp;(YEAR(Table4_1[[#This Row],[Date]])-2000)</f>
        <v>FY2014/15</v>
      </c>
      <c r="B2264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4" s="162" t="str">
        <f>Table4_1[[#This Row],[Licensee]]&amp;" "&amp;Table4_1[[#This Row],[Licence]]</f>
        <v>Rottnest Island Authority EIRL3</v>
      </c>
      <c r="D2264" s="162" t="str">
        <f t="shared" si="35"/>
        <v>FY2014/15_CCD24_Rottnest Island Authority EIRL3</v>
      </c>
      <c r="E2264" s="164">
        <f>IF(ISNUMBER(Table4_1[[#This Row],[Value]]),Table4_1[[#This Row],[Value]],IF(ISNUMBER(Table4_1[[#This Row],[$ Value]]),Table4_1[[#This Row],[$ Value]],Table4_1[[#This Row],[% Value]]))</f>
        <v>0</v>
      </c>
      <c r="G2264" s="238">
        <v>42185</v>
      </c>
      <c r="H2264">
        <v>4</v>
      </c>
      <c r="I2264" t="s">
        <v>188</v>
      </c>
      <c r="J2264" t="s">
        <v>199</v>
      </c>
      <c r="K2264" t="s">
        <v>279</v>
      </c>
      <c r="L2264" t="s">
        <v>280</v>
      </c>
      <c r="M2264" t="s">
        <v>281</v>
      </c>
      <c r="N2264" t="s">
        <v>282</v>
      </c>
      <c r="O2264" t="s">
        <v>191</v>
      </c>
      <c r="P2264"/>
      <c r="Q2264"/>
      <c r="R2264"/>
      <c r="S2264" t="s">
        <v>932</v>
      </c>
    </row>
    <row r="2265" spans="1:19" hidden="1" x14ac:dyDescent="0.2">
      <c r="A2265" s="162" t="str">
        <f>"FY"&amp;(YEAR(Table4_1[[#This Row],[Date]])-1)&amp;"/"&amp;(YEAR(Table4_1[[#This Row],[Date]])-2000)</f>
        <v>FY2015/16</v>
      </c>
      <c r="B2265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5" s="162" t="str">
        <f>Table4_1[[#This Row],[Licensee]]&amp;" "&amp;Table4_1[[#This Row],[Licence]]</f>
        <v>Rottnest Island Authority EIRL3</v>
      </c>
      <c r="D2265" s="162" t="str">
        <f t="shared" si="35"/>
        <v>FY2015/16_CCD24_Rottnest Island Authority EIRL3</v>
      </c>
      <c r="E2265" s="164">
        <f>IF(ISNUMBER(Table4_1[[#This Row],[Value]]),Table4_1[[#This Row],[Value]],IF(ISNUMBER(Table4_1[[#This Row],[$ Value]]),Table4_1[[#This Row],[$ Value]],Table4_1[[#This Row],[% Value]]))</f>
        <v>0</v>
      </c>
      <c r="G2265" s="238">
        <v>42551</v>
      </c>
      <c r="H2265">
        <v>4</v>
      </c>
      <c r="I2265" t="s">
        <v>188</v>
      </c>
      <c r="J2265" t="s">
        <v>199</v>
      </c>
      <c r="K2265" t="s">
        <v>279</v>
      </c>
      <c r="L2265" t="s">
        <v>280</v>
      </c>
      <c r="M2265" t="s">
        <v>281</v>
      </c>
      <c r="N2265" t="s">
        <v>282</v>
      </c>
      <c r="O2265" t="s">
        <v>191</v>
      </c>
      <c r="P2265"/>
      <c r="Q2265"/>
      <c r="R2265"/>
      <c r="S2265" t="s">
        <v>932</v>
      </c>
    </row>
    <row r="2266" spans="1:19" hidden="1" x14ac:dyDescent="0.2">
      <c r="A2266" s="162" t="str">
        <f>"FY"&amp;(YEAR(Table4_1[[#This Row],[Date]])-1)&amp;"/"&amp;(YEAR(Table4_1[[#This Row],[Date]])-2000)</f>
        <v>FY2016/17</v>
      </c>
      <c r="B2266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6" s="162" t="str">
        <f>Table4_1[[#This Row],[Licensee]]&amp;" "&amp;Table4_1[[#This Row],[Licence]]</f>
        <v>Rottnest Island Authority EIRL3</v>
      </c>
      <c r="D2266" s="162" t="str">
        <f t="shared" si="35"/>
        <v>FY2016/17_CCD24_Rottnest Island Authority EIRL3</v>
      </c>
      <c r="E2266" s="164">
        <f>IF(ISNUMBER(Table4_1[[#This Row],[Value]]),Table4_1[[#This Row],[Value]],IF(ISNUMBER(Table4_1[[#This Row],[$ Value]]),Table4_1[[#This Row],[$ Value]],Table4_1[[#This Row],[% Value]]))</f>
        <v>0</v>
      </c>
      <c r="G2266" s="238">
        <v>42916</v>
      </c>
      <c r="H2266">
        <v>4</v>
      </c>
      <c r="I2266" t="s">
        <v>188</v>
      </c>
      <c r="J2266" t="s">
        <v>199</v>
      </c>
      <c r="K2266" t="s">
        <v>279</v>
      </c>
      <c r="L2266" t="s">
        <v>280</v>
      </c>
      <c r="M2266" t="s">
        <v>281</v>
      </c>
      <c r="N2266" t="s">
        <v>282</v>
      </c>
      <c r="O2266" t="s">
        <v>191</v>
      </c>
      <c r="P2266"/>
      <c r="Q2266"/>
      <c r="R2266"/>
      <c r="S2266" t="s">
        <v>932</v>
      </c>
    </row>
    <row r="2267" spans="1:19" hidden="1" x14ac:dyDescent="0.2">
      <c r="A2267" s="162" t="str">
        <f>"FY"&amp;(YEAR(Table4_1[[#This Row],[Date]])-1)&amp;"/"&amp;(YEAR(Table4_1[[#This Row],[Date]])-2000)</f>
        <v>FY2017/18</v>
      </c>
      <c r="B2267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7" s="162" t="str">
        <f>Table4_1[[#This Row],[Licensee]]&amp;" "&amp;Table4_1[[#This Row],[Licence]]</f>
        <v>Rottnest Island Authority EIRL3</v>
      </c>
      <c r="D2267" s="162" t="str">
        <f t="shared" si="35"/>
        <v>FY2017/18_CCD24_Rottnest Island Authority EIRL3</v>
      </c>
      <c r="E2267" s="164">
        <f>IF(ISNUMBER(Table4_1[[#This Row],[Value]]),Table4_1[[#This Row],[Value]],IF(ISNUMBER(Table4_1[[#This Row],[$ Value]]),Table4_1[[#This Row],[$ Value]],Table4_1[[#This Row],[% Value]]))</f>
        <v>0</v>
      </c>
      <c r="G2267" s="238">
        <v>43281</v>
      </c>
      <c r="H2267">
        <v>4</v>
      </c>
      <c r="I2267" t="s">
        <v>188</v>
      </c>
      <c r="J2267" t="s">
        <v>199</v>
      </c>
      <c r="K2267" t="s">
        <v>279</v>
      </c>
      <c r="L2267" t="s">
        <v>280</v>
      </c>
      <c r="M2267" t="s">
        <v>281</v>
      </c>
      <c r="N2267" t="s">
        <v>282</v>
      </c>
      <c r="O2267" t="s">
        <v>191</v>
      </c>
      <c r="P2267"/>
      <c r="Q2267"/>
      <c r="R2267"/>
      <c r="S2267" t="s">
        <v>932</v>
      </c>
    </row>
    <row r="2268" spans="1:19" hidden="1" x14ac:dyDescent="0.2">
      <c r="A2268" s="162" t="str">
        <f>"FY"&amp;(YEAR(Table4_1[[#This Row],[Date]])-1)&amp;"/"&amp;(YEAR(Table4_1[[#This Row],[Date]])-2000)</f>
        <v>FY2018/19</v>
      </c>
      <c r="B2268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8" s="162" t="str">
        <f>Table4_1[[#This Row],[Licensee]]&amp;" "&amp;Table4_1[[#This Row],[Licence]]</f>
        <v>Rottnest Island Authority EIRL3</v>
      </c>
      <c r="D2268" s="162" t="str">
        <f t="shared" si="35"/>
        <v>FY2018/19_CCD24_Rottnest Island Authority EIRL3</v>
      </c>
      <c r="E2268" s="164">
        <f>IF(ISNUMBER(Table4_1[[#This Row],[Value]]),Table4_1[[#This Row],[Value]],IF(ISNUMBER(Table4_1[[#This Row],[$ Value]]),Table4_1[[#This Row],[$ Value]],Table4_1[[#This Row],[% Value]]))</f>
        <v>0</v>
      </c>
      <c r="G2268" s="238">
        <v>43646</v>
      </c>
      <c r="H2268">
        <v>4</v>
      </c>
      <c r="I2268" t="s">
        <v>188</v>
      </c>
      <c r="J2268" t="s">
        <v>199</v>
      </c>
      <c r="K2268" t="s">
        <v>279</v>
      </c>
      <c r="L2268" t="s">
        <v>280</v>
      </c>
      <c r="M2268" t="s">
        <v>281</v>
      </c>
      <c r="N2268" t="s">
        <v>282</v>
      </c>
      <c r="O2268" t="s">
        <v>191</v>
      </c>
      <c r="P2268"/>
      <c r="Q2268"/>
      <c r="R2268"/>
      <c r="S2268" t="s">
        <v>932</v>
      </c>
    </row>
    <row r="2269" spans="1:19" hidden="1" x14ac:dyDescent="0.2">
      <c r="A2269" s="162" t="str">
        <f>"FY"&amp;(YEAR(Table4_1[[#This Row],[Date]])-1)&amp;"/"&amp;(YEAR(Table4_1[[#This Row],[Date]])-2000)</f>
        <v>FY2019/20</v>
      </c>
      <c r="B2269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69" s="162" t="str">
        <f>Table4_1[[#This Row],[Licensee]]&amp;" "&amp;Table4_1[[#This Row],[Licence]]</f>
        <v>Rottnest Island Authority EIRL3</v>
      </c>
      <c r="D2269" s="162" t="str">
        <f t="shared" si="35"/>
        <v>FY2019/20_CCD24_Rottnest Island Authority EIRL3</v>
      </c>
      <c r="E2269" s="164">
        <f>IF(ISNUMBER(Table4_1[[#This Row],[Value]]),Table4_1[[#This Row],[Value]],IF(ISNUMBER(Table4_1[[#This Row],[$ Value]]),Table4_1[[#This Row],[$ Value]],Table4_1[[#This Row],[% Value]]))</f>
        <v>0</v>
      </c>
      <c r="G2269" s="238">
        <v>44012</v>
      </c>
      <c r="H2269">
        <v>4</v>
      </c>
      <c r="I2269" t="s">
        <v>188</v>
      </c>
      <c r="J2269" t="s">
        <v>199</v>
      </c>
      <c r="K2269" t="s">
        <v>279</v>
      </c>
      <c r="L2269" t="s">
        <v>280</v>
      </c>
      <c r="M2269" t="s">
        <v>281</v>
      </c>
      <c r="N2269" t="s">
        <v>282</v>
      </c>
      <c r="O2269" t="s">
        <v>191</v>
      </c>
      <c r="P2269"/>
      <c r="Q2269"/>
      <c r="R2269"/>
      <c r="S2269" t="s">
        <v>932</v>
      </c>
    </row>
    <row r="2270" spans="1:19" hidden="1" x14ac:dyDescent="0.2">
      <c r="A2270" s="162" t="str">
        <f>"FY"&amp;(YEAR(Table4_1[[#This Row],[Date]])-1)&amp;"/"&amp;(YEAR(Table4_1[[#This Row],[Date]])-2000)</f>
        <v>FY2020/21</v>
      </c>
      <c r="B2270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0" s="162" t="str">
        <f>Table4_1[[#This Row],[Licensee]]&amp;" "&amp;Table4_1[[#This Row],[Licence]]</f>
        <v>Rottnest Island Authority EIRL3</v>
      </c>
      <c r="D2270" s="162" t="str">
        <f t="shared" si="35"/>
        <v>FY2020/21_CCD24_Rottnest Island Authority EIRL3</v>
      </c>
      <c r="E2270" s="164">
        <f>IF(ISNUMBER(Table4_1[[#This Row],[Value]]),Table4_1[[#This Row],[Value]],IF(ISNUMBER(Table4_1[[#This Row],[$ Value]]),Table4_1[[#This Row],[$ Value]],Table4_1[[#This Row],[% Value]]))</f>
        <v>0</v>
      </c>
      <c r="G2270" s="238">
        <v>44377</v>
      </c>
      <c r="H2270">
        <v>4</v>
      </c>
      <c r="I2270" t="s">
        <v>188</v>
      </c>
      <c r="J2270" t="s">
        <v>199</v>
      </c>
      <c r="K2270" t="s">
        <v>279</v>
      </c>
      <c r="L2270" t="s">
        <v>280</v>
      </c>
      <c r="M2270" t="s">
        <v>281</v>
      </c>
      <c r="N2270" t="s">
        <v>282</v>
      </c>
      <c r="O2270" t="s">
        <v>191</v>
      </c>
      <c r="P2270"/>
      <c r="Q2270"/>
      <c r="R2270"/>
      <c r="S2270" t="s">
        <v>932</v>
      </c>
    </row>
    <row r="2271" spans="1:19" hidden="1" x14ac:dyDescent="0.2">
      <c r="A2271" s="162" t="str">
        <f>"FY"&amp;(YEAR(Table4_1[[#This Row],[Date]])-1)&amp;"/"&amp;(YEAR(Table4_1[[#This Row],[Date]])-2000)</f>
        <v>FY2021/22</v>
      </c>
      <c r="B2271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1" s="162" t="str">
        <f>Table4_1[[#This Row],[Licensee]]&amp;" "&amp;Table4_1[[#This Row],[Licence]]</f>
        <v>Rottnest Island Authority EIRL3</v>
      </c>
      <c r="D2271" s="162" t="str">
        <f t="shared" si="35"/>
        <v>FY2021/22_CCD24_Rottnest Island Authority EIRL3</v>
      </c>
      <c r="E2271" s="164">
        <f>IF(ISNUMBER(Table4_1[[#This Row],[Value]]),Table4_1[[#This Row],[Value]],IF(ISNUMBER(Table4_1[[#This Row],[$ Value]]),Table4_1[[#This Row],[$ Value]],Table4_1[[#This Row],[% Value]]))</f>
        <v>0</v>
      </c>
      <c r="G2271" s="238">
        <v>44742</v>
      </c>
      <c r="H2271">
        <v>4</v>
      </c>
      <c r="I2271" t="s">
        <v>188</v>
      </c>
      <c r="J2271" t="s">
        <v>199</v>
      </c>
      <c r="K2271" t="s">
        <v>279</v>
      </c>
      <c r="L2271" t="s">
        <v>280</v>
      </c>
      <c r="M2271" t="s">
        <v>281</v>
      </c>
      <c r="N2271" t="s">
        <v>282</v>
      </c>
      <c r="O2271" t="s">
        <v>191</v>
      </c>
      <c r="P2271"/>
      <c r="Q2271"/>
      <c r="R2271"/>
      <c r="S2271" t="s">
        <v>932</v>
      </c>
    </row>
    <row r="2272" spans="1:19" hidden="1" x14ac:dyDescent="0.2">
      <c r="A2272" s="162" t="str">
        <f>"FY"&amp;(YEAR(Table4_1[[#This Row],[Date]])-1)&amp;"/"&amp;(YEAR(Table4_1[[#This Row],[Date]])-2000)</f>
        <v>FY2022/23</v>
      </c>
      <c r="B2272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2" s="162" t="str">
        <f>Table4_1[[#This Row],[Licensee]]&amp;" "&amp;Table4_1[[#This Row],[Licence]]</f>
        <v>Rottnest Island Authority EIRL3</v>
      </c>
      <c r="D2272" s="162" t="str">
        <f t="shared" si="35"/>
        <v>FY2022/23_CCD24_Rottnest Island Authority EIRL3</v>
      </c>
      <c r="E2272" s="164">
        <f>IF(ISNUMBER(Table4_1[[#This Row],[Value]]),Table4_1[[#This Row],[Value]],IF(ISNUMBER(Table4_1[[#This Row],[$ Value]]),Table4_1[[#This Row],[$ Value]],Table4_1[[#This Row],[% Value]]))</f>
        <v>0</v>
      </c>
      <c r="G2272" s="238">
        <v>45107</v>
      </c>
      <c r="H2272">
        <v>4</v>
      </c>
      <c r="I2272" t="s">
        <v>188</v>
      </c>
      <c r="J2272" t="s">
        <v>199</v>
      </c>
      <c r="K2272" t="s">
        <v>279</v>
      </c>
      <c r="L2272" t="s">
        <v>280</v>
      </c>
      <c r="M2272" t="s">
        <v>281</v>
      </c>
      <c r="N2272" t="s">
        <v>282</v>
      </c>
      <c r="O2272" t="s">
        <v>191</v>
      </c>
      <c r="P2272"/>
      <c r="Q2272"/>
      <c r="R2272"/>
      <c r="S2272" t="s">
        <v>932</v>
      </c>
    </row>
    <row r="2273" spans="1:19" hidden="1" x14ac:dyDescent="0.2">
      <c r="A2273" s="162" t="str">
        <f>"FY"&amp;(YEAR(Table4_1[[#This Row],[Date]])-1)&amp;"/"&amp;(YEAR(Table4_1[[#This Row],[Date]])-2000)</f>
        <v>FY2023/24</v>
      </c>
      <c r="B2273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3" s="162" t="str">
        <f>Table4_1[[#This Row],[Licensee]]&amp;" "&amp;Table4_1[[#This Row],[Licence]]</f>
        <v>Rottnest Island Authority EIRL3</v>
      </c>
      <c r="D2273" s="162" t="str">
        <f t="shared" si="35"/>
        <v>FY2023/24_CCD24_Rottnest Island Authority EIRL3</v>
      </c>
      <c r="E2273" s="164">
        <f>IF(ISNUMBER(Table4_1[[#This Row],[Value]]),Table4_1[[#This Row],[Value]],IF(ISNUMBER(Table4_1[[#This Row],[$ Value]]),Table4_1[[#This Row],[$ Value]],Table4_1[[#This Row],[% Value]]))</f>
        <v>0</v>
      </c>
      <c r="G2273" s="238">
        <v>45473</v>
      </c>
      <c r="H2273">
        <v>4</v>
      </c>
      <c r="I2273" t="s">
        <v>188</v>
      </c>
      <c r="J2273" t="s">
        <v>199</v>
      </c>
      <c r="K2273" t="s">
        <v>279</v>
      </c>
      <c r="L2273" t="s">
        <v>280</v>
      </c>
      <c r="M2273" t="s">
        <v>281</v>
      </c>
      <c r="N2273" t="s">
        <v>282</v>
      </c>
      <c r="O2273" t="s">
        <v>191</v>
      </c>
      <c r="P2273"/>
      <c r="Q2273"/>
      <c r="R2273"/>
      <c r="S2273" t="s">
        <v>932</v>
      </c>
    </row>
    <row r="2274" spans="1:19" hidden="1" x14ac:dyDescent="0.2">
      <c r="A2274" s="162" t="str">
        <f>"FY"&amp;(YEAR(Table4_1[[#This Row],[Date]])-1)&amp;"/"&amp;(YEAR(Table4_1[[#This Row],[Date]])-2000)</f>
        <v>FY2024/25</v>
      </c>
      <c r="B2274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2274" s="162" t="str">
        <f>Table4_1[[#This Row],[Licensee]]&amp;" "&amp;Table4_1[[#This Row],[Licence]]</f>
        <v>Rottnest Island Authority EIRL3</v>
      </c>
      <c r="D2274" s="162" t="str">
        <f t="shared" si="35"/>
        <v>FY2024/25_CCD24_Rottnest Island Authority EIRL3</v>
      </c>
      <c r="E2274" s="164">
        <f>IF(ISNUMBER(Table4_1[[#This Row],[Value]]),Table4_1[[#This Row],[Value]],IF(ISNUMBER(Table4_1[[#This Row],[$ Value]]),Table4_1[[#This Row],[$ Value]],Table4_1[[#This Row],[% Value]]))</f>
        <v>0</v>
      </c>
      <c r="G2274" s="238">
        <v>45838</v>
      </c>
      <c r="H2274">
        <v>4</v>
      </c>
      <c r="I2274" t="s">
        <v>188</v>
      </c>
      <c r="J2274" t="s">
        <v>199</v>
      </c>
      <c r="K2274" t="s">
        <v>279</v>
      </c>
      <c r="L2274" t="s">
        <v>280</v>
      </c>
      <c r="M2274" t="s">
        <v>281</v>
      </c>
      <c r="N2274" t="s">
        <v>282</v>
      </c>
      <c r="O2274" t="s">
        <v>191</v>
      </c>
      <c r="P2274"/>
      <c r="Q2274"/>
      <c r="R2274"/>
      <c r="S2274" t="s">
        <v>932</v>
      </c>
    </row>
    <row r="2275" spans="1:19" hidden="1" x14ac:dyDescent="0.2">
      <c r="A2275" s="162" t="str">
        <f>"FY"&amp;(YEAR(Table4_1[[#This Row],[Date]])-1)&amp;"/"&amp;(YEAR(Table4_1[[#This Row],[Date]])-2000)</f>
        <v>FY2013/14</v>
      </c>
      <c r="B2275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5" s="162" t="str">
        <f>Table4_1[[#This Row],[Licensee]]&amp;" "&amp;Table4_1[[#This Row],[Licence]]</f>
        <v>Rottnest Island Authority EIRL3</v>
      </c>
      <c r="D2275" s="162" t="str">
        <f t="shared" si="35"/>
        <v>FY2013/14_CCD25_Rottnest Island Authority EIRL3</v>
      </c>
      <c r="E2275" s="164">
        <f>IF(ISNUMBER(Table4_1[[#This Row],[Value]]),Table4_1[[#This Row],[Value]],IF(ISNUMBER(Table4_1[[#This Row],[$ Value]]),Table4_1[[#This Row],[$ Value]],Table4_1[[#This Row],[% Value]]))</f>
        <v>18</v>
      </c>
      <c r="G2275" s="238">
        <v>41820</v>
      </c>
      <c r="H2275">
        <v>4</v>
      </c>
      <c r="I2275" t="s">
        <v>188</v>
      </c>
      <c r="J2275" t="s">
        <v>199</v>
      </c>
      <c r="K2275" t="s">
        <v>279</v>
      </c>
      <c r="L2275" t="s">
        <v>280</v>
      </c>
      <c r="M2275" t="s">
        <v>295</v>
      </c>
      <c r="N2275" t="s">
        <v>296</v>
      </c>
      <c r="O2275" t="s">
        <v>191</v>
      </c>
      <c r="P2275">
        <v>18</v>
      </c>
      <c r="Q2275"/>
      <c r="R2275"/>
      <c r="S2275" t="s">
        <v>932</v>
      </c>
    </row>
    <row r="2276" spans="1:19" hidden="1" x14ac:dyDescent="0.2">
      <c r="A2276" s="162" t="str">
        <f>"FY"&amp;(YEAR(Table4_1[[#This Row],[Date]])-1)&amp;"/"&amp;(YEAR(Table4_1[[#This Row],[Date]])-2000)</f>
        <v>FY2014/15</v>
      </c>
      <c r="B2276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6" s="162" t="str">
        <f>Table4_1[[#This Row],[Licensee]]&amp;" "&amp;Table4_1[[#This Row],[Licence]]</f>
        <v>Rottnest Island Authority EIRL3</v>
      </c>
      <c r="D2276" s="162" t="str">
        <f t="shared" si="35"/>
        <v>FY2014/15_CCD25_Rottnest Island Authority EIRL3</v>
      </c>
      <c r="E2276" s="164">
        <f>IF(ISNUMBER(Table4_1[[#This Row],[Value]]),Table4_1[[#This Row],[Value]],IF(ISNUMBER(Table4_1[[#This Row],[$ Value]]),Table4_1[[#This Row],[$ Value]],Table4_1[[#This Row],[% Value]]))</f>
        <v>112</v>
      </c>
      <c r="G2276" s="238">
        <v>42185</v>
      </c>
      <c r="H2276">
        <v>4</v>
      </c>
      <c r="I2276" t="s">
        <v>188</v>
      </c>
      <c r="J2276" t="s">
        <v>199</v>
      </c>
      <c r="K2276" t="s">
        <v>279</v>
      </c>
      <c r="L2276" t="s">
        <v>280</v>
      </c>
      <c r="M2276" t="s">
        <v>295</v>
      </c>
      <c r="N2276" t="s">
        <v>296</v>
      </c>
      <c r="O2276" t="s">
        <v>191</v>
      </c>
      <c r="P2276">
        <v>112</v>
      </c>
      <c r="Q2276"/>
      <c r="R2276"/>
      <c r="S2276" t="s">
        <v>932</v>
      </c>
    </row>
    <row r="2277" spans="1:19" hidden="1" x14ac:dyDescent="0.2">
      <c r="A2277" s="162" t="str">
        <f>"FY"&amp;(YEAR(Table4_1[[#This Row],[Date]])-1)&amp;"/"&amp;(YEAR(Table4_1[[#This Row],[Date]])-2000)</f>
        <v>FY2015/16</v>
      </c>
      <c r="B2277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7" s="162" t="str">
        <f>Table4_1[[#This Row],[Licensee]]&amp;" "&amp;Table4_1[[#This Row],[Licence]]</f>
        <v>Rottnest Island Authority EIRL3</v>
      </c>
      <c r="D2277" s="162" t="str">
        <f t="shared" si="35"/>
        <v>FY2015/16_CCD25_Rottnest Island Authority EIRL3</v>
      </c>
      <c r="E2277" s="164">
        <f>IF(ISNUMBER(Table4_1[[#This Row],[Value]]),Table4_1[[#This Row],[Value]],IF(ISNUMBER(Table4_1[[#This Row],[$ Value]]),Table4_1[[#This Row],[$ Value]],Table4_1[[#This Row],[% Value]]))</f>
        <v>79</v>
      </c>
      <c r="G2277" s="238">
        <v>42551</v>
      </c>
      <c r="H2277">
        <v>4</v>
      </c>
      <c r="I2277" t="s">
        <v>188</v>
      </c>
      <c r="J2277" t="s">
        <v>199</v>
      </c>
      <c r="K2277" t="s">
        <v>279</v>
      </c>
      <c r="L2277" t="s">
        <v>280</v>
      </c>
      <c r="M2277" t="s">
        <v>295</v>
      </c>
      <c r="N2277" t="s">
        <v>296</v>
      </c>
      <c r="O2277" t="s">
        <v>191</v>
      </c>
      <c r="P2277">
        <v>79</v>
      </c>
      <c r="Q2277"/>
      <c r="R2277"/>
      <c r="S2277" t="s">
        <v>932</v>
      </c>
    </row>
    <row r="2278" spans="1:19" hidden="1" x14ac:dyDescent="0.2">
      <c r="A2278" s="162" t="str">
        <f>"FY"&amp;(YEAR(Table4_1[[#This Row],[Date]])-1)&amp;"/"&amp;(YEAR(Table4_1[[#This Row],[Date]])-2000)</f>
        <v>FY2016/17</v>
      </c>
      <c r="B2278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8" s="162" t="str">
        <f>Table4_1[[#This Row],[Licensee]]&amp;" "&amp;Table4_1[[#This Row],[Licence]]</f>
        <v>Rottnest Island Authority EIRL3</v>
      </c>
      <c r="D2278" s="162" t="str">
        <f t="shared" si="35"/>
        <v>FY2016/17_CCD25_Rottnest Island Authority EIRL3</v>
      </c>
      <c r="E2278" s="164">
        <f>IF(ISNUMBER(Table4_1[[#This Row],[Value]]),Table4_1[[#This Row],[Value]],IF(ISNUMBER(Table4_1[[#This Row],[$ Value]]),Table4_1[[#This Row],[$ Value]],Table4_1[[#This Row],[% Value]]))</f>
        <v>22</v>
      </c>
      <c r="G2278" s="238">
        <v>42916</v>
      </c>
      <c r="H2278">
        <v>4</v>
      </c>
      <c r="I2278" t="s">
        <v>188</v>
      </c>
      <c r="J2278" t="s">
        <v>199</v>
      </c>
      <c r="K2278" t="s">
        <v>279</v>
      </c>
      <c r="L2278" t="s">
        <v>280</v>
      </c>
      <c r="M2278" t="s">
        <v>295</v>
      </c>
      <c r="N2278" t="s">
        <v>296</v>
      </c>
      <c r="O2278" t="s">
        <v>191</v>
      </c>
      <c r="P2278">
        <v>22</v>
      </c>
      <c r="Q2278"/>
      <c r="R2278"/>
      <c r="S2278" t="s">
        <v>932</v>
      </c>
    </row>
    <row r="2279" spans="1:19" hidden="1" x14ac:dyDescent="0.2">
      <c r="A2279" s="162" t="str">
        <f>"FY"&amp;(YEAR(Table4_1[[#This Row],[Date]])-1)&amp;"/"&amp;(YEAR(Table4_1[[#This Row],[Date]])-2000)</f>
        <v>FY2017/18</v>
      </c>
      <c r="B2279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79" s="162" t="str">
        <f>Table4_1[[#This Row],[Licensee]]&amp;" "&amp;Table4_1[[#This Row],[Licence]]</f>
        <v>Rottnest Island Authority EIRL3</v>
      </c>
      <c r="D2279" s="162" t="str">
        <f t="shared" si="35"/>
        <v>FY2017/18_CCD25_Rottnest Island Authority EIRL3</v>
      </c>
      <c r="E2279" s="164">
        <f>IF(ISNUMBER(Table4_1[[#This Row],[Value]]),Table4_1[[#This Row],[Value]],IF(ISNUMBER(Table4_1[[#This Row],[$ Value]]),Table4_1[[#This Row],[$ Value]],Table4_1[[#This Row],[% Value]]))</f>
        <v>33</v>
      </c>
      <c r="G2279" s="238">
        <v>43281</v>
      </c>
      <c r="H2279">
        <v>4</v>
      </c>
      <c r="I2279" t="s">
        <v>188</v>
      </c>
      <c r="J2279" t="s">
        <v>199</v>
      </c>
      <c r="K2279" t="s">
        <v>279</v>
      </c>
      <c r="L2279" t="s">
        <v>280</v>
      </c>
      <c r="M2279" t="s">
        <v>295</v>
      </c>
      <c r="N2279" t="s">
        <v>296</v>
      </c>
      <c r="O2279" t="s">
        <v>191</v>
      </c>
      <c r="P2279">
        <v>33</v>
      </c>
      <c r="Q2279"/>
      <c r="R2279"/>
      <c r="S2279" t="s">
        <v>932</v>
      </c>
    </row>
    <row r="2280" spans="1:19" hidden="1" x14ac:dyDescent="0.2">
      <c r="A2280" s="162" t="str">
        <f>"FY"&amp;(YEAR(Table4_1[[#This Row],[Date]])-1)&amp;"/"&amp;(YEAR(Table4_1[[#This Row],[Date]])-2000)</f>
        <v>FY2018/19</v>
      </c>
      <c r="B2280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0" s="162" t="str">
        <f>Table4_1[[#This Row],[Licensee]]&amp;" "&amp;Table4_1[[#This Row],[Licence]]</f>
        <v>Rottnest Island Authority EIRL3</v>
      </c>
      <c r="D2280" s="162" t="str">
        <f t="shared" si="35"/>
        <v>FY2018/19_CCD25_Rottnest Island Authority EIRL3</v>
      </c>
      <c r="E2280" s="164">
        <f>IF(ISNUMBER(Table4_1[[#This Row],[Value]]),Table4_1[[#This Row],[Value]],IF(ISNUMBER(Table4_1[[#This Row],[$ Value]]),Table4_1[[#This Row],[$ Value]],Table4_1[[#This Row],[% Value]]))</f>
        <v>43</v>
      </c>
      <c r="G2280" s="238">
        <v>43646</v>
      </c>
      <c r="H2280">
        <v>4</v>
      </c>
      <c r="I2280" t="s">
        <v>188</v>
      </c>
      <c r="J2280" t="s">
        <v>199</v>
      </c>
      <c r="K2280" t="s">
        <v>279</v>
      </c>
      <c r="L2280" t="s">
        <v>280</v>
      </c>
      <c r="M2280" t="s">
        <v>295</v>
      </c>
      <c r="N2280" t="s">
        <v>296</v>
      </c>
      <c r="O2280" t="s">
        <v>191</v>
      </c>
      <c r="P2280">
        <v>43</v>
      </c>
      <c r="Q2280"/>
      <c r="R2280"/>
      <c r="S2280" t="s">
        <v>932</v>
      </c>
    </row>
    <row r="2281" spans="1:19" hidden="1" x14ac:dyDescent="0.2">
      <c r="A2281" s="162" t="str">
        <f>"FY"&amp;(YEAR(Table4_1[[#This Row],[Date]])-1)&amp;"/"&amp;(YEAR(Table4_1[[#This Row],[Date]])-2000)</f>
        <v>FY2019/20</v>
      </c>
      <c r="B2281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1" s="162" t="str">
        <f>Table4_1[[#This Row],[Licensee]]&amp;" "&amp;Table4_1[[#This Row],[Licence]]</f>
        <v>Rottnest Island Authority EIRL3</v>
      </c>
      <c r="D2281" s="162" t="str">
        <f t="shared" si="35"/>
        <v>FY2019/20_CCD25_Rottnest Island Authority EIRL3</v>
      </c>
      <c r="E2281" s="164">
        <f>IF(ISNUMBER(Table4_1[[#This Row],[Value]]),Table4_1[[#This Row],[Value]],IF(ISNUMBER(Table4_1[[#This Row],[$ Value]]),Table4_1[[#This Row],[$ Value]],Table4_1[[#This Row],[% Value]]))</f>
        <v>30</v>
      </c>
      <c r="G2281" s="238">
        <v>44012</v>
      </c>
      <c r="H2281">
        <v>4</v>
      </c>
      <c r="I2281" t="s">
        <v>188</v>
      </c>
      <c r="J2281" t="s">
        <v>199</v>
      </c>
      <c r="K2281" t="s">
        <v>279</v>
      </c>
      <c r="L2281" t="s">
        <v>280</v>
      </c>
      <c r="M2281" t="s">
        <v>295</v>
      </c>
      <c r="N2281" t="s">
        <v>296</v>
      </c>
      <c r="O2281" t="s">
        <v>191</v>
      </c>
      <c r="P2281">
        <v>30</v>
      </c>
      <c r="Q2281"/>
      <c r="R2281"/>
      <c r="S2281" t="s">
        <v>932</v>
      </c>
    </row>
    <row r="2282" spans="1:19" hidden="1" x14ac:dyDescent="0.2">
      <c r="A2282" s="162" t="str">
        <f>"FY"&amp;(YEAR(Table4_1[[#This Row],[Date]])-1)&amp;"/"&amp;(YEAR(Table4_1[[#This Row],[Date]])-2000)</f>
        <v>FY2020/21</v>
      </c>
      <c r="B2282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2" s="162" t="str">
        <f>Table4_1[[#This Row],[Licensee]]&amp;" "&amp;Table4_1[[#This Row],[Licence]]</f>
        <v>Rottnest Island Authority EIRL3</v>
      </c>
      <c r="D2282" s="162" t="str">
        <f t="shared" si="35"/>
        <v>FY2020/21_CCD25_Rottnest Island Authority EIRL3</v>
      </c>
      <c r="E2282" s="164">
        <f>IF(ISNUMBER(Table4_1[[#This Row],[Value]]),Table4_1[[#This Row],[Value]],IF(ISNUMBER(Table4_1[[#This Row],[$ Value]]),Table4_1[[#This Row],[$ Value]],Table4_1[[#This Row],[% Value]]))</f>
        <v>25</v>
      </c>
      <c r="G2282" s="238">
        <v>44377</v>
      </c>
      <c r="H2282">
        <v>4</v>
      </c>
      <c r="I2282" t="s">
        <v>188</v>
      </c>
      <c r="J2282" t="s">
        <v>199</v>
      </c>
      <c r="K2282" t="s">
        <v>279</v>
      </c>
      <c r="L2282" t="s">
        <v>280</v>
      </c>
      <c r="M2282" t="s">
        <v>295</v>
      </c>
      <c r="N2282" t="s">
        <v>296</v>
      </c>
      <c r="O2282" t="s">
        <v>191</v>
      </c>
      <c r="P2282">
        <v>25</v>
      </c>
      <c r="Q2282"/>
      <c r="R2282"/>
      <c r="S2282" t="s">
        <v>932</v>
      </c>
    </row>
    <row r="2283" spans="1:19" hidden="1" x14ac:dyDescent="0.2">
      <c r="A2283" s="162" t="str">
        <f>"FY"&amp;(YEAR(Table4_1[[#This Row],[Date]])-1)&amp;"/"&amp;(YEAR(Table4_1[[#This Row],[Date]])-2000)</f>
        <v>FY2021/22</v>
      </c>
      <c r="B2283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3" s="162" t="str">
        <f>Table4_1[[#This Row],[Licensee]]&amp;" "&amp;Table4_1[[#This Row],[Licence]]</f>
        <v>Rottnest Island Authority EIRL3</v>
      </c>
      <c r="D2283" s="162" t="str">
        <f t="shared" si="35"/>
        <v>FY2021/22_CCD25_Rottnest Island Authority EIRL3</v>
      </c>
      <c r="E2283" s="164">
        <f>IF(ISNUMBER(Table4_1[[#This Row],[Value]]),Table4_1[[#This Row],[Value]],IF(ISNUMBER(Table4_1[[#This Row],[$ Value]]),Table4_1[[#This Row],[$ Value]],Table4_1[[#This Row],[% Value]]))</f>
        <v>87</v>
      </c>
      <c r="G2283" s="238">
        <v>44742</v>
      </c>
      <c r="H2283">
        <v>4</v>
      </c>
      <c r="I2283" t="s">
        <v>188</v>
      </c>
      <c r="J2283" t="s">
        <v>199</v>
      </c>
      <c r="K2283" t="s">
        <v>279</v>
      </c>
      <c r="L2283" t="s">
        <v>280</v>
      </c>
      <c r="M2283" t="s">
        <v>295</v>
      </c>
      <c r="N2283" t="s">
        <v>296</v>
      </c>
      <c r="O2283" t="s">
        <v>191</v>
      </c>
      <c r="P2283">
        <v>87</v>
      </c>
      <c r="Q2283"/>
      <c r="R2283"/>
      <c r="S2283" t="s">
        <v>932</v>
      </c>
    </row>
    <row r="2284" spans="1:19" hidden="1" x14ac:dyDescent="0.2">
      <c r="A2284" s="162" t="str">
        <f>"FY"&amp;(YEAR(Table4_1[[#This Row],[Date]])-1)&amp;"/"&amp;(YEAR(Table4_1[[#This Row],[Date]])-2000)</f>
        <v>FY2022/23</v>
      </c>
      <c r="B2284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4" s="162" t="str">
        <f>Table4_1[[#This Row],[Licensee]]&amp;" "&amp;Table4_1[[#This Row],[Licence]]</f>
        <v>Rottnest Island Authority EIRL3</v>
      </c>
      <c r="D2284" s="162" t="str">
        <f t="shared" si="35"/>
        <v>FY2022/23_CCD25_Rottnest Island Authority EIRL3</v>
      </c>
      <c r="E2284" s="164">
        <f>IF(ISNUMBER(Table4_1[[#This Row],[Value]]),Table4_1[[#This Row],[Value]],IF(ISNUMBER(Table4_1[[#This Row],[$ Value]]),Table4_1[[#This Row],[$ Value]],Table4_1[[#This Row],[% Value]]))</f>
        <v>3</v>
      </c>
      <c r="G2284" s="238">
        <v>45107</v>
      </c>
      <c r="H2284">
        <v>4</v>
      </c>
      <c r="I2284" t="s">
        <v>188</v>
      </c>
      <c r="J2284" t="s">
        <v>199</v>
      </c>
      <c r="K2284" t="s">
        <v>279</v>
      </c>
      <c r="L2284" t="s">
        <v>280</v>
      </c>
      <c r="M2284" t="s">
        <v>295</v>
      </c>
      <c r="N2284" t="s">
        <v>296</v>
      </c>
      <c r="O2284" t="s">
        <v>191</v>
      </c>
      <c r="P2284">
        <v>3</v>
      </c>
      <c r="Q2284"/>
      <c r="R2284"/>
      <c r="S2284" t="s">
        <v>932</v>
      </c>
    </row>
    <row r="2285" spans="1:19" hidden="1" x14ac:dyDescent="0.2">
      <c r="A2285" s="162" t="str">
        <f>"FY"&amp;(YEAR(Table4_1[[#This Row],[Date]])-1)&amp;"/"&amp;(YEAR(Table4_1[[#This Row],[Date]])-2000)</f>
        <v>FY2023/24</v>
      </c>
      <c r="B2285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5" s="162" t="str">
        <f>Table4_1[[#This Row],[Licensee]]&amp;" "&amp;Table4_1[[#This Row],[Licence]]</f>
        <v>Rottnest Island Authority EIRL3</v>
      </c>
      <c r="D2285" s="162" t="str">
        <f t="shared" si="35"/>
        <v>FY2023/24_CCD25_Rottnest Island Authority EIRL3</v>
      </c>
      <c r="E2285" s="164">
        <f>IF(ISNUMBER(Table4_1[[#This Row],[Value]]),Table4_1[[#This Row],[Value]],IF(ISNUMBER(Table4_1[[#This Row],[$ Value]]),Table4_1[[#This Row],[$ Value]],Table4_1[[#This Row],[% Value]]))</f>
        <v>20</v>
      </c>
      <c r="G2285" s="238">
        <v>45473</v>
      </c>
      <c r="H2285">
        <v>4</v>
      </c>
      <c r="I2285" t="s">
        <v>188</v>
      </c>
      <c r="J2285" t="s">
        <v>199</v>
      </c>
      <c r="K2285" t="s">
        <v>279</v>
      </c>
      <c r="L2285" t="s">
        <v>280</v>
      </c>
      <c r="M2285" t="s">
        <v>295</v>
      </c>
      <c r="N2285" t="s">
        <v>296</v>
      </c>
      <c r="O2285" t="s">
        <v>191</v>
      </c>
      <c r="P2285">
        <v>20</v>
      </c>
      <c r="Q2285"/>
      <c r="R2285"/>
      <c r="S2285" t="s">
        <v>932</v>
      </c>
    </row>
    <row r="2286" spans="1:19" hidden="1" x14ac:dyDescent="0.2">
      <c r="A2286" s="162" t="str">
        <f>"FY"&amp;(YEAR(Table4_1[[#This Row],[Date]])-1)&amp;"/"&amp;(YEAR(Table4_1[[#This Row],[Date]])-2000)</f>
        <v>FY2024/25</v>
      </c>
      <c r="B2286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2286" s="162" t="str">
        <f>Table4_1[[#This Row],[Licensee]]&amp;" "&amp;Table4_1[[#This Row],[Licence]]</f>
        <v>Rottnest Island Authority EIRL3</v>
      </c>
      <c r="D2286" s="162" t="str">
        <f t="shared" si="35"/>
        <v>FY2024/25_CCD25_Rottnest Island Authority EIRL3</v>
      </c>
      <c r="E2286" s="164">
        <f>IF(ISNUMBER(Table4_1[[#This Row],[Value]]),Table4_1[[#This Row],[Value]],IF(ISNUMBER(Table4_1[[#This Row],[$ Value]]),Table4_1[[#This Row],[$ Value]],Table4_1[[#This Row],[% Value]]))</f>
        <v>25</v>
      </c>
      <c r="G2286" s="238">
        <v>45838</v>
      </c>
      <c r="H2286">
        <v>4</v>
      </c>
      <c r="I2286" t="s">
        <v>188</v>
      </c>
      <c r="J2286" t="s">
        <v>199</v>
      </c>
      <c r="K2286" t="s">
        <v>279</v>
      </c>
      <c r="L2286" t="s">
        <v>280</v>
      </c>
      <c r="M2286" t="s">
        <v>295</v>
      </c>
      <c r="N2286" t="s">
        <v>296</v>
      </c>
      <c r="O2286" t="s">
        <v>191</v>
      </c>
      <c r="P2286">
        <v>25</v>
      </c>
      <c r="Q2286"/>
      <c r="R2286"/>
      <c r="S2286" t="s">
        <v>932</v>
      </c>
    </row>
    <row r="2287" spans="1:19" hidden="1" x14ac:dyDescent="0.2">
      <c r="A2287" s="162" t="str">
        <f>"FY"&amp;(YEAR(Table4_1[[#This Row],[Date]])-1)&amp;"/"&amp;(YEAR(Table4_1[[#This Row],[Date]])-2000)</f>
        <v>FY2013/14</v>
      </c>
      <c r="B2287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87" s="162" t="str">
        <f>Table4_1[[#This Row],[Licensee]]&amp;" "&amp;Table4_1[[#This Row],[Licence]]</f>
        <v>Rottnest Island Authority EIRL3</v>
      </c>
      <c r="D2287" s="162" t="str">
        <f t="shared" si="35"/>
        <v>FY2013/14_CCD26_Rottnest Island Authority EIRL3</v>
      </c>
      <c r="E2287" s="164">
        <f>IF(ISNUMBER(Table4_1[[#This Row],[Value]]),Table4_1[[#This Row],[Value]],IF(ISNUMBER(Table4_1[[#This Row],[$ Value]]),Table4_1[[#This Row],[$ Value]],Table4_1[[#This Row],[% Value]]))</f>
        <v>0</v>
      </c>
      <c r="G2287" s="238">
        <v>41820</v>
      </c>
      <c r="H2287">
        <v>4</v>
      </c>
      <c r="I2287" t="s">
        <v>188</v>
      </c>
      <c r="J2287" t="s">
        <v>199</v>
      </c>
      <c r="K2287" t="s">
        <v>279</v>
      </c>
      <c r="L2287" t="s">
        <v>297</v>
      </c>
      <c r="M2287" t="s">
        <v>281</v>
      </c>
      <c r="N2287" t="s">
        <v>298</v>
      </c>
      <c r="O2287" t="s">
        <v>191</v>
      </c>
      <c r="P2287"/>
      <c r="Q2287"/>
      <c r="R2287"/>
      <c r="S2287" t="s">
        <v>932</v>
      </c>
    </row>
    <row r="2288" spans="1:19" hidden="1" x14ac:dyDescent="0.2">
      <c r="A2288" s="162" t="str">
        <f>"FY"&amp;(YEAR(Table4_1[[#This Row],[Date]])-1)&amp;"/"&amp;(YEAR(Table4_1[[#This Row],[Date]])-2000)</f>
        <v>FY2014/15</v>
      </c>
      <c r="B2288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88" s="162" t="str">
        <f>Table4_1[[#This Row],[Licensee]]&amp;" "&amp;Table4_1[[#This Row],[Licence]]</f>
        <v>Rottnest Island Authority EIRL3</v>
      </c>
      <c r="D2288" s="162" t="str">
        <f t="shared" si="35"/>
        <v>FY2014/15_CCD26_Rottnest Island Authority EIRL3</v>
      </c>
      <c r="E2288" s="164">
        <f>IF(ISNUMBER(Table4_1[[#This Row],[Value]]),Table4_1[[#This Row],[Value]],IF(ISNUMBER(Table4_1[[#This Row],[$ Value]]),Table4_1[[#This Row],[$ Value]],Table4_1[[#This Row],[% Value]]))</f>
        <v>0</v>
      </c>
      <c r="G2288" s="238">
        <v>42185</v>
      </c>
      <c r="H2288">
        <v>4</v>
      </c>
      <c r="I2288" t="s">
        <v>188</v>
      </c>
      <c r="J2288" t="s">
        <v>199</v>
      </c>
      <c r="K2288" t="s">
        <v>279</v>
      </c>
      <c r="L2288" t="s">
        <v>297</v>
      </c>
      <c r="M2288" t="s">
        <v>281</v>
      </c>
      <c r="N2288" t="s">
        <v>298</v>
      </c>
      <c r="O2288" t="s">
        <v>191</v>
      </c>
      <c r="P2288"/>
      <c r="Q2288"/>
      <c r="R2288"/>
      <c r="S2288" t="s">
        <v>932</v>
      </c>
    </row>
    <row r="2289" spans="1:19" hidden="1" x14ac:dyDescent="0.2">
      <c r="A2289" s="162" t="str">
        <f>"FY"&amp;(YEAR(Table4_1[[#This Row],[Date]])-1)&amp;"/"&amp;(YEAR(Table4_1[[#This Row],[Date]])-2000)</f>
        <v>FY2015/16</v>
      </c>
      <c r="B2289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89" s="162" t="str">
        <f>Table4_1[[#This Row],[Licensee]]&amp;" "&amp;Table4_1[[#This Row],[Licence]]</f>
        <v>Rottnest Island Authority EIRL3</v>
      </c>
      <c r="D2289" s="162" t="str">
        <f t="shared" si="35"/>
        <v>FY2015/16_CCD26_Rottnest Island Authority EIRL3</v>
      </c>
      <c r="E2289" s="164">
        <f>IF(ISNUMBER(Table4_1[[#This Row],[Value]]),Table4_1[[#This Row],[Value]],IF(ISNUMBER(Table4_1[[#This Row],[$ Value]]),Table4_1[[#This Row],[$ Value]],Table4_1[[#This Row],[% Value]]))</f>
        <v>0</v>
      </c>
      <c r="G2289" s="238">
        <v>42551</v>
      </c>
      <c r="H2289">
        <v>4</v>
      </c>
      <c r="I2289" t="s">
        <v>188</v>
      </c>
      <c r="J2289" t="s">
        <v>199</v>
      </c>
      <c r="K2289" t="s">
        <v>279</v>
      </c>
      <c r="L2289" t="s">
        <v>297</v>
      </c>
      <c r="M2289" t="s">
        <v>281</v>
      </c>
      <c r="N2289" t="s">
        <v>298</v>
      </c>
      <c r="O2289" t="s">
        <v>191</v>
      </c>
      <c r="P2289"/>
      <c r="Q2289"/>
      <c r="R2289"/>
      <c r="S2289" t="s">
        <v>932</v>
      </c>
    </row>
    <row r="2290" spans="1:19" hidden="1" x14ac:dyDescent="0.2">
      <c r="A2290" s="162" t="str">
        <f>"FY"&amp;(YEAR(Table4_1[[#This Row],[Date]])-1)&amp;"/"&amp;(YEAR(Table4_1[[#This Row],[Date]])-2000)</f>
        <v>FY2016/17</v>
      </c>
      <c r="B2290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0" s="162" t="str">
        <f>Table4_1[[#This Row],[Licensee]]&amp;" "&amp;Table4_1[[#This Row],[Licence]]</f>
        <v>Rottnest Island Authority EIRL3</v>
      </c>
      <c r="D2290" s="162" t="str">
        <f t="shared" si="35"/>
        <v>FY2016/17_CCD26_Rottnest Island Authority EIRL3</v>
      </c>
      <c r="E2290" s="164">
        <f>IF(ISNUMBER(Table4_1[[#This Row],[Value]]),Table4_1[[#This Row],[Value]],IF(ISNUMBER(Table4_1[[#This Row],[$ Value]]),Table4_1[[#This Row],[$ Value]],Table4_1[[#This Row],[% Value]]))</f>
        <v>0</v>
      </c>
      <c r="G2290" s="238">
        <v>42916</v>
      </c>
      <c r="H2290">
        <v>4</v>
      </c>
      <c r="I2290" t="s">
        <v>188</v>
      </c>
      <c r="J2290" t="s">
        <v>199</v>
      </c>
      <c r="K2290" t="s">
        <v>279</v>
      </c>
      <c r="L2290" t="s">
        <v>297</v>
      </c>
      <c r="M2290" t="s">
        <v>281</v>
      </c>
      <c r="N2290" t="s">
        <v>298</v>
      </c>
      <c r="O2290" t="s">
        <v>191</v>
      </c>
      <c r="P2290"/>
      <c r="Q2290"/>
      <c r="R2290"/>
      <c r="S2290" t="s">
        <v>932</v>
      </c>
    </row>
    <row r="2291" spans="1:19" hidden="1" x14ac:dyDescent="0.2">
      <c r="A2291" s="162" t="str">
        <f>"FY"&amp;(YEAR(Table4_1[[#This Row],[Date]])-1)&amp;"/"&amp;(YEAR(Table4_1[[#This Row],[Date]])-2000)</f>
        <v>FY2017/18</v>
      </c>
      <c r="B2291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1" s="162" t="str">
        <f>Table4_1[[#This Row],[Licensee]]&amp;" "&amp;Table4_1[[#This Row],[Licence]]</f>
        <v>Rottnest Island Authority EIRL3</v>
      </c>
      <c r="D2291" s="162" t="str">
        <f t="shared" si="35"/>
        <v>FY2017/18_CCD26_Rottnest Island Authority EIRL3</v>
      </c>
      <c r="E2291" s="164">
        <f>IF(ISNUMBER(Table4_1[[#This Row],[Value]]),Table4_1[[#This Row],[Value]],IF(ISNUMBER(Table4_1[[#This Row],[$ Value]]),Table4_1[[#This Row],[$ Value]],Table4_1[[#This Row],[% Value]]))</f>
        <v>0</v>
      </c>
      <c r="G2291" s="238">
        <v>43281</v>
      </c>
      <c r="H2291">
        <v>4</v>
      </c>
      <c r="I2291" t="s">
        <v>188</v>
      </c>
      <c r="J2291" t="s">
        <v>199</v>
      </c>
      <c r="K2291" t="s">
        <v>279</v>
      </c>
      <c r="L2291" t="s">
        <v>297</v>
      </c>
      <c r="M2291" t="s">
        <v>281</v>
      </c>
      <c r="N2291" t="s">
        <v>298</v>
      </c>
      <c r="O2291" t="s">
        <v>191</v>
      </c>
      <c r="P2291"/>
      <c r="Q2291"/>
      <c r="R2291"/>
      <c r="S2291" t="s">
        <v>932</v>
      </c>
    </row>
    <row r="2292" spans="1:19" hidden="1" x14ac:dyDescent="0.2">
      <c r="A2292" s="162" t="str">
        <f>"FY"&amp;(YEAR(Table4_1[[#This Row],[Date]])-1)&amp;"/"&amp;(YEAR(Table4_1[[#This Row],[Date]])-2000)</f>
        <v>FY2018/19</v>
      </c>
      <c r="B2292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2" s="162" t="str">
        <f>Table4_1[[#This Row],[Licensee]]&amp;" "&amp;Table4_1[[#This Row],[Licence]]</f>
        <v>Rottnest Island Authority EIRL3</v>
      </c>
      <c r="D2292" s="162" t="str">
        <f t="shared" si="35"/>
        <v>FY2018/19_CCD26_Rottnest Island Authority EIRL3</v>
      </c>
      <c r="E2292" s="164">
        <f>IF(ISNUMBER(Table4_1[[#This Row],[Value]]),Table4_1[[#This Row],[Value]],IF(ISNUMBER(Table4_1[[#This Row],[$ Value]]),Table4_1[[#This Row],[$ Value]],Table4_1[[#This Row],[% Value]]))</f>
        <v>0</v>
      </c>
      <c r="G2292" s="238">
        <v>43646</v>
      </c>
      <c r="H2292">
        <v>4</v>
      </c>
      <c r="I2292" t="s">
        <v>188</v>
      </c>
      <c r="J2292" t="s">
        <v>199</v>
      </c>
      <c r="K2292" t="s">
        <v>279</v>
      </c>
      <c r="L2292" t="s">
        <v>297</v>
      </c>
      <c r="M2292" t="s">
        <v>281</v>
      </c>
      <c r="N2292" t="s">
        <v>298</v>
      </c>
      <c r="O2292" t="s">
        <v>191</v>
      </c>
      <c r="P2292"/>
      <c r="Q2292"/>
      <c r="R2292"/>
      <c r="S2292" t="s">
        <v>932</v>
      </c>
    </row>
    <row r="2293" spans="1:19" hidden="1" x14ac:dyDescent="0.2">
      <c r="A2293" s="162" t="str">
        <f>"FY"&amp;(YEAR(Table4_1[[#This Row],[Date]])-1)&amp;"/"&amp;(YEAR(Table4_1[[#This Row],[Date]])-2000)</f>
        <v>FY2019/20</v>
      </c>
      <c r="B2293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3" s="162" t="str">
        <f>Table4_1[[#This Row],[Licensee]]&amp;" "&amp;Table4_1[[#This Row],[Licence]]</f>
        <v>Rottnest Island Authority EIRL3</v>
      </c>
      <c r="D2293" s="162" t="str">
        <f t="shared" si="35"/>
        <v>FY2019/20_CCD26_Rottnest Island Authority EIRL3</v>
      </c>
      <c r="E2293" s="164">
        <f>IF(ISNUMBER(Table4_1[[#This Row],[Value]]),Table4_1[[#This Row],[Value]],IF(ISNUMBER(Table4_1[[#This Row],[$ Value]]),Table4_1[[#This Row],[$ Value]],Table4_1[[#This Row],[% Value]]))</f>
        <v>0</v>
      </c>
      <c r="G2293" s="238">
        <v>44012</v>
      </c>
      <c r="H2293">
        <v>4</v>
      </c>
      <c r="I2293" t="s">
        <v>188</v>
      </c>
      <c r="J2293" t="s">
        <v>199</v>
      </c>
      <c r="K2293" t="s">
        <v>279</v>
      </c>
      <c r="L2293" t="s">
        <v>297</v>
      </c>
      <c r="M2293" t="s">
        <v>281</v>
      </c>
      <c r="N2293" t="s">
        <v>298</v>
      </c>
      <c r="O2293" t="s">
        <v>191</v>
      </c>
      <c r="P2293"/>
      <c r="Q2293"/>
      <c r="R2293"/>
      <c r="S2293" t="s">
        <v>932</v>
      </c>
    </row>
    <row r="2294" spans="1:19" hidden="1" x14ac:dyDescent="0.2">
      <c r="A2294" s="162" t="str">
        <f>"FY"&amp;(YEAR(Table4_1[[#This Row],[Date]])-1)&amp;"/"&amp;(YEAR(Table4_1[[#This Row],[Date]])-2000)</f>
        <v>FY2020/21</v>
      </c>
      <c r="B2294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4" s="162" t="str">
        <f>Table4_1[[#This Row],[Licensee]]&amp;" "&amp;Table4_1[[#This Row],[Licence]]</f>
        <v>Rottnest Island Authority EIRL3</v>
      </c>
      <c r="D2294" s="162" t="str">
        <f t="shared" si="35"/>
        <v>FY2020/21_CCD26_Rottnest Island Authority EIRL3</v>
      </c>
      <c r="E2294" s="164">
        <f>IF(ISNUMBER(Table4_1[[#This Row],[Value]]),Table4_1[[#This Row],[Value]],IF(ISNUMBER(Table4_1[[#This Row],[$ Value]]),Table4_1[[#This Row],[$ Value]],Table4_1[[#This Row],[% Value]]))</f>
        <v>0</v>
      </c>
      <c r="G2294" s="238">
        <v>44377</v>
      </c>
      <c r="H2294">
        <v>4</v>
      </c>
      <c r="I2294" t="s">
        <v>188</v>
      </c>
      <c r="J2294" t="s">
        <v>199</v>
      </c>
      <c r="K2294" t="s">
        <v>279</v>
      </c>
      <c r="L2294" t="s">
        <v>297</v>
      </c>
      <c r="M2294" t="s">
        <v>281</v>
      </c>
      <c r="N2294" t="s">
        <v>298</v>
      </c>
      <c r="O2294" t="s">
        <v>191</v>
      </c>
      <c r="P2294"/>
      <c r="Q2294"/>
      <c r="R2294"/>
      <c r="S2294" t="s">
        <v>932</v>
      </c>
    </row>
    <row r="2295" spans="1:19" hidden="1" x14ac:dyDescent="0.2">
      <c r="A2295" s="162" t="str">
        <f>"FY"&amp;(YEAR(Table4_1[[#This Row],[Date]])-1)&amp;"/"&amp;(YEAR(Table4_1[[#This Row],[Date]])-2000)</f>
        <v>FY2021/22</v>
      </c>
      <c r="B2295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5" s="162" t="str">
        <f>Table4_1[[#This Row],[Licensee]]&amp;" "&amp;Table4_1[[#This Row],[Licence]]</f>
        <v>Rottnest Island Authority EIRL3</v>
      </c>
      <c r="D2295" s="162" t="str">
        <f t="shared" si="35"/>
        <v>FY2021/22_CCD26_Rottnest Island Authority EIRL3</v>
      </c>
      <c r="E2295" s="164">
        <f>IF(ISNUMBER(Table4_1[[#This Row],[Value]]),Table4_1[[#This Row],[Value]],IF(ISNUMBER(Table4_1[[#This Row],[$ Value]]),Table4_1[[#This Row],[$ Value]],Table4_1[[#This Row],[% Value]]))</f>
        <v>0</v>
      </c>
      <c r="G2295" s="238">
        <v>44742</v>
      </c>
      <c r="H2295">
        <v>4</v>
      </c>
      <c r="I2295" t="s">
        <v>188</v>
      </c>
      <c r="J2295" t="s">
        <v>199</v>
      </c>
      <c r="K2295" t="s">
        <v>279</v>
      </c>
      <c r="L2295" t="s">
        <v>297</v>
      </c>
      <c r="M2295" t="s">
        <v>281</v>
      </c>
      <c r="N2295" t="s">
        <v>298</v>
      </c>
      <c r="O2295" t="s">
        <v>191</v>
      </c>
      <c r="P2295"/>
      <c r="Q2295"/>
      <c r="R2295"/>
      <c r="S2295" t="s">
        <v>932</v>
      </c>
    </row>
    <row r="2296" spans="1:19" hidden="1" x14ac:dyDescent="0.2">
      <c r="A2296" s="162" t="str">
        <f>"FY"&amp;(YEAR(Table4_1[[#This Row],[Date]])-1)&amp;"/"&amp;(YEAR(Table4_1[[#This Row],[Date]])-2000)</f>
        <v>FY2022/23</v>
      </c>
      <c r="B2296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6" s="162" t="str">
        <f>Table4_1[[#This Row],[Licensee]]&amp;" "&amp;Table4_1[[#This Row],[Licence]]</f>
        <v>Rottnest Island Authority EIRL3</v>
      </c>
      <c r="D2296" s="162" t="str">
        <f t="shared" si="35"/>
        <v>FY2022/23_CCD26_Rottnest Island Authority EIRL3</v>
      </c>
      <c r="E2296" s="164">
        <f>IF(ISNUMBER(Table4_1[[#This Row],[Value]]),Table4_1[[#This Row],[Value]],IF(ISNUMBER(Table4_1[[#This Row],[$ Value]]),Table4_1[[#This Row],[$ Value]],Table4_1[[#This Row],[% Value]]))</f>
        <v>0</v>
      </c>
      <c r="G2296" s="238">
        <v>45107</v>
      </c>
      <c r="H2296">
        <v>4</v>
      </c>
      <c r="I2296" t="s">
        <v>188</v>
      </c>
      <c r="J2296" t="s">
        <v>199</v>
      </c>
      <c r="K2296" t="s">
        <v>279</v>
      </c>
      <c r="L2296" t="s">
        <v>297</v>
      </c>
      <c r="M2296" t="s">
        <v>281</v>
      </c>
      <c r="N2296" t="s">
        <v>298</v>
      </c>
      <c r="O2296" t="s">
        <v>191</v>
      </c>
      <c r="P2296"/>
      <c r="Q2296"/>
      <c r="R2296"/>
      <c r="S2296" t="s">
        <v>932</v>
      </c>
    </row>
    <row r="2297" spans="1:19" hidden="1" x14ac:dyDescent="0.2">
      <c r="A2297" s="162" t="str">
        <f>"FY"&amp;(YEAR(Table4_1[[#This Row],[Date]])-1)&amp;"/"&amp;(YEAR(Table4_1[[#This Row],[Date]])-2000)</f>
        <v>FY2023/24</v>
      </c>
      <c r="B2297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7" s="162" t="str">
        <f>Table4_1[[#This Row],[Licensee]]&amp;" "&amp;Table4_1[[#This Row],[Licence]]</f>
        <v>Rottnest Island Authority EIRL3</v>
      </c>
      <c r="D2297" s="162" t="str">
        <f t="shared" si="35"/>
        <v>FY2023/24_CCD26_Rottnest Island Authority EIRL3</v>
      </c>
      <c r="E2297" s="164">
        <f>IF(ISNUMBER(Table4_1[[#This Row],[Value]]),Table4_1[[#This Row],[Value]],IF(ISNUMBER(Table4_1[[#This Row],[$ Value]]),Table4_1[[#This Row],[$ Value]],Table4_1[[#This Row],[% Value]]))</f>
        <v>7</v>
      </c>
      <c r="G2297" s="238">
        <v>45473</v>
      </c>
      <c r="H2297">
        <v>4</v>
      </c>
      <c r="I2297" t="s">
        <v>188</v>
      </c>
      <c r="J2297" t="s">
        <v>199</v>
      </c>
      <c r="K2297" t="s">
        <v>279</v>
      </c>
      <c r="L2297" t="s">
        <v>297</v>
      </c>
      <c r="M2297" t="s">
        <v>281</v>
      </c>
      <c r="N2297" t="s">
        <v>298</v>
      </c>
      <c r="O2297" t="s">
        <v>191</v>
      </c>
      <c r="P2297">
        <v>7</v>
      </c>
      <c r="Q2297"/>
      <c r="R2297"/>
      <c r="S2297" t="s">
        <v>932</v>
      </c>
    </row>
    <row r="2298" spans="1:19" hidden="1" x14ac:dyDescent="0.2">
      <c r="A2298" s="162" t="str">
        <f>"FY"&amp;(YEAR(Table4_1[[#This Row],[Date]])-1)&amp;"/"&amp;(YEAR(Table4_1[[#This Row],[Date]])-2000)</f>
        <v>FY2024/25</v>
      </c>
      <c r="B2298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2298" s="162" t="str">
        <f>Table4_1[[#This Row],[Licensee]]&amp;" "&amp;Table4_1[[#This Row],[Licence]]</f>
        <v>Rottnest Island Authority EIRL3</v>
      </c>
      <c r="D2298" s="162" t="str">
        <f t="shared" si="35"/>
        <v>FY2024/25_CCD26_Rottnest Island Authority EIRL3</v>
      </c>
      <c r="E2298" s="164">
        <f>IF(ISNUMBER(Table4_1[[#This Row],[Value]]),Table4_1[[#This Row],[Value]],IF(ISNUMBER(Table4_1[[#This Row],[$ Value]]),Table4_1[[#This Row],[$ Value]],Table4_1[[#This Row],[% Value]]))</f>
        <v>12</v>
      </c>
      <c r="G2298" s="238">
        <v>45838</v>
      </c>
      <c r="H2298">
        <v>4</v>
      </c>
      <c r="I2298" t="s">
        <v>188</v>
      </c>
      <c r="J2298" t="s">
        <v>199</v>
      </c>
      <c r="K2298" t="s">
        <v>279</v>
      </c>
      <c r="L2298" t="s">
        <v>297</v>
      </c>
      <c r="M2298" t="s">
        <v>281</v>
      </c>
      <c r="N2298" t="s">
        <v>298</v>
      </c>
      <c r="O2298" t="s">
        <v>191</v>
      </c>
      <c r="P2298">
        <v>12</v>
      </c>
      <c r="Q2298"/>
      <c r="R2298"/>
      <c r="S2298" t="s">
        <v>932</v>
      </c>
    </row>
    <row r="2299" spans="1:19" hidden="1" x14ac:dyDescent="0.2">
      <c r="A2299" s="162" t="str">
        <f>"FY"&amp;(YEAR(Table4_1[[#This Row],[Date]])-1)&amp;"/"&amp;(YEAR(Table4_1[[#This Row],[Date]])-2000)</f>
        <v>FY2013/14</v>
      </c>
      <c r="B2299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299" s="162" t="str">
        <f>Table4_1[[#This Row],[Licensee]]&amp;" "&amp;Table4_1[[#This Row],[Licence]]</f>
        <v>Rottnest Island Authority EIRL3</v>
      </c>
      <c r="D2299" s="162" t="str">
        <f t="shared" si="35"/>
        <v>FY2013/14_CCD27_Rottnest Island Authority EIRL3</v>
      </c>
      <c r="E2299" s="164">
        <f>IF(ISNUMBER(Table4_1[[#This Row],[Value]]),Table4_1[[#This Row],[Value]],IF(ISNUMBER(Table4_1[[#This Row],[$ Value]]),Table4_1[[#This Row],[$ Value]],Table4_1[[#This Row],[% Value]]))</f>
        <v>0</v>
      </c>
      <c r="G2299" s="238">
        <v>41820</v>
      </c>
      <c r="H2299">
        <v>4</v>
      </c>
      <c r="I2299" t="s">
        <v>188</v>
      </c>
      <c r="J2299" t="s">
        <v>199</v>
      </c>
      <c r="K2299" t="s">
        <v>279</v>
      </c>
      <c r="L2299" t="s">
        <v>297</v>
      </c>
      <c r="M2299" t="s">
        <v>281</v>
      </c>
      <c r="N2299" t="s">
        <v>308</v>
      </c>
      <c r="O2299" t="s">
        <v>190</v>
      </c>
      <c r="P2299"/>
      <c r="Q2299">
        <v>0</v>
      </c>
      <c r="R2299"/>
      <c r="S2299" t="s">
        <v>932</v>
      </c>
    </row>
    <row r="2300" spans="1:19" hidden="1" x14ac:dyDescent="0.2">
      <c r="A2300" s="162" t="str">
        <f>"FY"&amp;(YEAR(Table4_1[[#This Row],[Date]])-1)&amp;"/"&amp;(YEAR(Table4_1[[#This Row],[Date]])-2000)</f>
        <v>FY2014/15</v>
      </c>
      <c r="B2300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0" s="162" t="str">
        <f>Table4_1[[#This Row],[Licensee]]&amp;" "&amp;Table4_1[[#This Row],[Licence]]</f>
        <v>Rottnest Island Authority EIRL3</v>
      </c>
      <c r="D2300" s="162" t="str">
        <f t="shared" si="35"/>
        <v>FY2014/15_CCD27_Rottnest Island Authority EIRL3</v>
      </c>
      <c r="E2300" s="164">
        <f>IF(ISNUMBER(Table4_1[[#This Row],[Value]]),Table4_1[[#This Row],[Value]],IF(ISNUMBER(Table4_1[[#This Row],[$ Value]]),Table4_1[[#This Row],[$ Value]],Table4_1[[#This Row],[% Value]]))</f>
        <v>0</v>
      </c>
      <c r="G2300" s="238">
        <v>42185</v>
      </c>
      <c r="H2300">
        <v>4</v>
      </c>
      <c r="I2300" t="s">
        <v>188</v>
      </c>
      <c r="J2300" t="s">
        <v>199</v>
      </c>
      <c r="K2300" t="s">
        <v>279</v>
      </c>
      <c r="L2300" t="s">
        <v>297</v>
      </c>
      <c r="M2300" t="s">
        <v>281</v>
      </c>
      <c r="N2300" t="s">
        <v>308</v>
      </c>
      <c r="O2300" t="s">
        <v>190</v>
      </c>
      <c r="P2300"/>
      <c r="Q2300">
        <v>0</v>
      </c>
      <c r="R2300"/>
      <c r="S2300" t="s">
        <v>932</v>
      </c>
    </row>
    <row r="2301" spans="1:19" hidden="1" x14ac:dyDescent="0.2">
      <c r="A2301" s="162" t="str">
        <f>"FY"&amp;(YEAR(Table4_1[[#This Row],[Date]])-1)&amp;"/"&amp;(YEAR(Table4_1[[#This Row],[Date]])-2000)</f>
        <v>FY2015/16</v>
      </c>
      <c r="B2301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1" s="162" t="str">
        <f>Table4_1[[#This Row],[Licensee]]&amp;" "&amp;Table4_1[[#This Row],[Licence]]</f>
        <v>Rottnest Island Authority EIRL3</v>
      </c>
      <c r="D2301" s="162" t="str">
        <f t="shared" si="35"/>
        <v>FY2015/16_CCD27_Rottnest Island Authority EIRL3</v>
      </c>
      <c r="E2301" s="164">
        <f>IF(ISNUMBER(Table4_1[[#This Row],[Value]]),Table4_1[[#This Row],[Value]],IF(ISNUMBER(Table4_1[[#This Row],[$ Value]]),Table4_1[[#This Row],[$ Value]],Table4_1[[#This Row],[% Value]]))</f>
        <v>0</v>
      </c>
      <c r="G2301" s="238">
        <v>42551</v>
      </c>
      <c r="H2301">
        <v>4</v>
      </c>
      <c r="I2301" t="s">
        <v>188</v>
      </c>
      <c r="J2301" t="s">
        <v>199</v>
      </c>
      <c r="K2301" t="s">
        <v>279</v>
      </c>
      <c r="L2301" t="s">
        <v>297</v>
      </c>
      <c r="M2301" t="s">
        <v>281</v>
      </c>
      <c r="N2301" t="s">
        <v>308</v>
      </c>
      <c r="O2301" t="s">
        <v>190</v>
      </c>
      <c r="P2301"/>
      <c r="Q2301">
        <v>0</v>
      </c>
      <c r="R2301"/>
      <c r="S2301" t="s">
        <v>932</v>
      </c>
    </row>
    <row r="2302" spans="1:19" hidden="1" x14ac:dyDescent="0.2">
      <c r="A2302" s="162" t="str">
        <f>"FY"&amp;(YEAR(Table4_1[[#This Row],[Date]])-1)&amp;"/"&amp;(YEAR(Table4_1[[#This Row],[Date]])-2000)</f>
        <v>FY2016/17</v>
      </c>
      <c r="B2302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2" s="162" t="str">
        <f>Table4_1[[#This Row],[Licensee]]&amp;" "&amp;Table4_1[[#This Row],[Licence]]</f>
        <v>Rottnest Island Authority EIRL3</v>
      </c>
      <c r="D2302" s="162" t="str">
        <f t="shared" si="35"/>
        <v>FY2016/17_CCD27_Rottnest Island Authority EIRL3</v>
      </c>
      <c r="E2302" s="164">
        <f>IF(ISNUMBER(Table4_1[[#This Row],[Value]]),Table4_1[[#This Row],[Value]],IF(ISNUMBER(Table4_1[[#This Row],[$ Value]]),Table4_1[[#This Row],[$ Value]],Table4_1[[#This Row],[% Value]]))</f>
        <v>0</v>
      </c>
      <c r="G2302" s="238">
        <v>42916</v>
      </c>
      <c r="H2302">
        <v>4</v>
      </c>
      <c r="I2302" t="s">
        <v>188</v>
      </c>
      <c r="J2302" t="s">
        <v>199</v>
      </c>
      <c r="K2302" t="s">
        <v>279</v>
      </c>
      <c r="L2302" t="s">
        <v>297</v>
      </c>
      <c r="M2302" t="s">
        <v>281</v>
      </c>
      <c r="N2302" t="s">
        <v>308</v>
      </c>
      <c r="O2302" t="s">
        <v>190</v>
      </c>
      <c r="P2302"/>
      <c r="Q2302">
        <v>0</v>
      </c>
      <c r="R2302"/>
      <c r="S2302" t="s">
        <v>932</v>
      </c>
    </row>
    <row r="2303" spans="1:19" hidden="1" x14ac:dyDescent="0.2">
      <c r="A2303" s="162" t="str">
        <f>"FY"&amp;(YEAR(Table4_1[[#This Row],[Date]])-1)&amp;"/"&amp;(YEAR(Table4_1[[#This Row],[Date]])-2000)</f>
        <v>FY2017/18</v>
      </c>
      <c r="B2303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3" s="162" t="str">
        <f>Table4_1[[#This Row],[Licensee]]&amp;" "&amp;Table4_1[[#This Row],[Licence]]</f>
        <v>Rottnest Island Authority EIRL3</v>
      </c>
      <c r="D2303" s="162" t="str">
        <f t="shared" si="35"/>
        <v>FY2017/18_CCD27_Rottnest Island Authority EIRL3</v>
      </c>
      <c r="E2303" s="164">
        <f>IF(ISNUMBER(Table4_1[[#This Row],[Value]]),Table4_1[[#This Row],[Value]],IF(ISNUMBER(Table4_1[[#This Row],[$ Value]]),Table4_1[[#This Row],[$ Value]],Table4_1[[#This Row],[% Value]]))</f>
        <v>0</v>
      </c>
      <c r="G2303" s="238">
        <v>43281</v>
      </c>
      <c r="H2303">
        <v>4</v>
      </c>
      <c r="I2303" t="s">
        <v>188</v>
      </c>
      <c r="J2303" t="s">
        <v>199</v>
      </c>
      <c r="K2303" t="s">
        <v>279</v>
      </c>
      <c r="L2303" t="s">
        <v>297</v>
      </c>
      <c r="M2303" t="s">
        <v>281</v>
      </c>
      <c r="N2303" t="s">
        <v>308</v>
      </c>
      <c r="O2303" t="s">
        <v>190</v>
      </c>
      <c r="P2303"/>
      <c r="Q2303">
        <v>0</v>
      </c>
      <c r="R2303"/>
      <c r="S2303" t="s">
        <v>932</v>
      </c>
    </row>
    <row r="2304" spans="1:19" hidden="1" x14ac:dyDescent="0.2">
      <c r="A2304" s="162" t="str">
        <f>"FY"&amp;(YEAR(Table4_1[[#This Row],[Date]])-1)&amp;"/"&amp;(YEAR(Table4_1[[#This Row],[Date]])-2000)</f>
        <v>FY2018/19</v>
      </c>
      <c r="B2304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4" s="162" t="str">
        <f>Table4_1[[#This Row],[Licensee]]&amp;" "&amp;Table4_1[[#This Row],[Licence]]</f>
        <v>Rottnest Island Authority EIRL3</v>
      </c>
      <c r="D2304" s="162" t="str">
        <f t="shared" si="35"/>
        <v>FY2018/19_CCD27_Rottnest Island Authority EIRL3</v>
      </c>
      <c r="E2304" s="164">
        <f>IF(ISNUMBER(Table4_1[[#This Row],[Value]]),Table4_1[[#This Row],[Value]],IF(ISNUMBER(Table4_1[[#This Row],[$ Value]]),Table4_1[[#This Row],[$ Value]],Table4_1[[#This Row],[% Value]]))</f>
        <v>0</v>
      </c>
      <c r="G2304" s="238">
        <v>43646</v>
      </c>
      <c r="H2304">
        <v>4</v>
      </c>
      <c r="I2304" t="s">
        <v>188</v>
      </c>
      <c r="J2304" t="s">
        <v>199</v>
      </c>
      <c r="K2304" t="s">
        <v>279</v>
      </c>
      <c r="L2304" t="s">
        <v>297</v>
      </c>
      <c r="M2304" t="s">
        <v>281</v>
      </c>
      <c r="N2304" t="s">
        <v>308</v>
      </c>
      <c r="O2304" t="s">
        <v>190</v>
      </c>
      <c r="P2304"/>
      <c r="Q2304">
        <v>0</v>
      </c>
      <c r="R2304"/>
      <c r="S2304" t="s">
        <v>932</v>
      </c>
    </row>
    <row r="2305" spans="1:19" hidden="1" x14ac:dyDescent="0.2">
      <c r="A2305" s="162" t="str">
        <f>"FY"&amp;(YEAR(Table4_1[[#This Row],[Date]])-1)&amp;"/"&amp;(YEAR(Table4_1[[#This Row],[Date]])-2000)</f>
        <v>FY2019/20</v>
      </c>
      <c r="B2305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5" s="162" t="str">
        <f>Table4_1[[#This Row],[Licensee]]&amp;" "&amp;Table4_1[[#This Row],[Licence]]</f>
        <v>Rottnest Island Authority EIRL3</v>
      </c>
      <c r="D2305" s="162" t="str">
        <f t="shared" si="35"/>
        <v>FY2019/20_CCD27_Rottnest Island Authority EIRL3</v>
      </c>
      <c r="E2305" s="164">
        <f>IF(ISNUMBER(Table4_1[[#This Row],[Value]]),Table4_1[[#This Row],[Value]],IF(ISNUMBER(Table4_1[[#This Row],[$ Value]]),Table4_1[[#This Row],[$ Value]],Table4_1[[#This Row],[% Value]]))</f>
        <v>0</v>
      </c>
      <c r="G2305" s="238">
        <v>44012</v>
      </c>
      <c r="H2305">
        <v>4</v>
      </c>
      <c r="I2305" t="s">
        <v>188</v>
      </c>
      <c r="J2305" t="s">
        <v>199</v>
      </c>
      <c r="K2305" t="s">
        <v>279</v>
      </c>
      <c r="L2305" t="s">
        <v>297</v>
      </c>
      <c r="M2305" t="s">
        <v>281</v>
      </c>
      <c r="N2305" t="s">
        <v>308</v>
      </c>
      <c r="O2305" t="s">
        <v>190</v>
      </c>
      <c r="P2305"/>
      <c r="Q2305">
        <v>0</v>
      </c>
      <c r="R2305"/>
      <c r="S2305" t="s">
        <v>932</v>
      </c>
    </row>
    <row r="2306" spans="1:19" hidden="1" x14ac:dyDescent="0.2">
      <c r="A2306" s="162" t="str">
        <f>"FY"&amp;(YEAR(Table4_1[[#This Row],[Date]])-1)&amp;"/"&amp;(YEAR(Table4_1[[#This Row],[Date]])-2000)</f>
        <v>FY2020/21</v>
      </c>
      <c r="B2306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6" s="162" t="str">
        <f>Table4_1[[#This Row],[Licensee]]&amp;" "&amp;Table4_1[[#This Row],[Licence]]</f>
        <v>Rottnest Island Authority EIRL3</v>
      </c>
      <c r="D2306" s="162" t="str">
        <f t="shared" si="35"/>
        <v>FY2020/21_CCD27_Rottnest Island Authority EIRL3</v>
      </c>
      <c r="E2306" s="164">
        <f>IF(ISNUMBER(Table4_1[[#This Row],[Value]]),Table4_1[[#This Row],[Value]],IF(ISNUMBER(Table4_1[[#This Row],[$ Value]]),Table4_1[[#This Row],[$ Value]],Table4_1[[#This Row],[% Value]]))</f>
        <v>0</v>
      </c>
      <c r="G2306" s="238">
        <v>44377</v>
      </c>
      <c r="H2306">
        <v>4</v>
      </c>
      <c r="I2306" t="s">
        <v>188</v>
      </c>
      <c r="J2306" t="s">
        <v>199</v>
      </c>
      <c r="K2306" t="s">
        <v>279</v>
      </c>
      <c r="L2306" t="s">
        <v>297</v>
      </c>
      <c r="M2306" t="s">
        <v>281</v>
      </c>
      <c r="N2306" t="s">
        <v>308</v>
      </c>
      <c r="O2306" t="s">
        <v>190</v>
      </c>
      <c r="P2306"/>
      <c r="Q2306">
        <v>0</v>
      </c>
      <c r="R2306"/>
      <c r="S2306" t="s">
        <v>932</v>
      </c>
    </row>
    <row r="2307" spans="1:19" hidden="1" x14ac:dyDescent="0.2">
      <c r="A2307" s="162" t="str">
        <f>"FY"&amp;(YEAR(Table4_1[[#This Row],[Date]])-1)&amp;"/"&amp;(YEAR(Table4_1[[#This Row],[Date]])-2000)</f>
        <v>FY2021/22</v>
      </c>
      <c r="B2307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7" s="162" t="str">
        <f>Table4_1[[#This Row],[Licensee]]&amp;" "&amp;Table4_1[[#This Row],[Licence]]</f>
        <v>Rottnest Island Authority EIRL3</v>
      </c>
      <c r="D2307" s="162" t="str">
        <f t="shared" ref="D2307:D2370" si="36">A2307&amp;"_"&amp;B2307&amp;"_"&amp;C2307</f>
        <v>FY2021/22_CCD27_Rottnest Island Authority EIRL3</v>
      </c>
      <c r="E2307" s="164">
        <f>IF(ISNUMBER(Table4_1[[#This Row],[Value]]),Table4_1[[#This Row],[Value]],IF(ISNUMBER(Table4_1[[#This Row],[$ Value]]),Table4_1[[#This Row],[$ Value]],Table4_1[[#This Row],[% Value]]))</f>
        <v>0</v>
      </c>
      <c r="G2307" s="238">
        <v>44742</v>
      </c>
      <c r="H2307">
        <v>4</v>
      </c>
      <c r="I2307" t="s">
        <v>188</v>
      </c>
      <c r="J2307" t="s">
        <v>199</v>
      </c>
      <c r="K2307" t="s">
        <v>279</v>
      </c>
      <c r="L2307" t="s">
        <v>297</v>
      </c>
      <c r="M2307" t="s">
        <v>281</v>
      </c>
      <c r="N2307" t="s">
        <v>308</v>
      </c>
      <c r="O2307" t="s">
        <v>190</v>
      </c>
      <c r="P2307"/>
      <c r="Q2307">
        <v>0</v>
      </c>
      <c r="R2307"/>
      <c r="S2307" t="s">
        <v>932</v>
      </c>
    </row>
    <row r="2308" spans="1:19" hidden="1" x14ac:dyDescent="0.2">
      <c r="A2308" s="162" t="str">
        <f>"FY"&amp;(YEAR(Table4_1[[#This Row],[Date]])-1)&amp;"/"&amp;(YEAR(Table4_1[[#This Row],[Date]])-2000)</f>
        <v>FY2022/23</v>
      </c>
      <c r="B2308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8" s="162" t="str">
        <f>Table4_1[[#This Row],[Licensee]]&amp;" "&amp;Table4_1[[#This Row],[Licence]]</f>
        <v>Rottnest Island Authority EIRL3</v>
      </c>
      <c r="D2308" s="162" t="str">
        <f t="shared" si="36"/>
        <v>FY2022/23_CCD27_Rottnest Island Authority EIRL3</v>
      </c>
      <c r="E2308" s="164">
        <f>IF(ISNUMBER(Table4_1[[#This Row],[Value]]),Table4_1[[#This Row],[Value]],IF(ISNUMBER(Table4_1[[#This Row],[$ Value]]),Table4_1[[#This Row],[$ Value]],Table4_1[[#This Row],[% Value]]))</f>
        <v>0</v>
      </c>
      <c r="G2308" s="238">
        <v>45107</v>
      </c>
      <c r="H2308">
        <v>4</v>
      </c>
      <c r="I2308" t="s">
        <v>188</v>
      </c>
      <c r="J2308" t="s">
        <v>199</v>
      </c>
      <c r="K2308" t="s">
        <v>279</v>
      </c>
      <c r="L2308" t="s">
        <v>297</v>
      </c>
      <c r="M2308" t="s">
        <v>281</v>
      </c>
      <c r="N2308" t="s">
        <v>308</v>
      </c>
      <c r="O2308" t="s">
        <v>190</v>
      </c>
      <c r="P2308"/>
      <c r="Q2308">
        <v>0</v>
      </c>
      <c r="R2308"/>
      <c r="S2308" t="s">
        <v>932</v>
      </c>
    </row>
    <row r="2309" spans="1:19" hidden="1" x14ac:dyDescent="0.2">
      <c r="A2309" s="162" t="str">
        <f>"FY"&amp;(YEAR(Table4_1[[#This Row],[Date]])-1)&amp;"/"&amp;(YEAR(Table4_1[[#This Row],[Date]])-2000)</f>
        <v>FY2023/24</v>
      </c>
      <c r="B2309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2309" s="162" t="str">
        <f>Table4_1[[#This Row],[Licensee]]&amp;" "&amp;Table4_1[[#This Row],[Licence]]</f>
        <v>Rottnest Island Authority EIRL3</v>
      </c>
      <c r="D2309" s="162" t="str">
        <f t="shared" si="36"/>
        <v>FY2023/24_CCD27_Rottnest Island Authority EIRL3</v>
      </c>
      <c r="E2309" s="164">
        <f>IF(ISNUMBER(Table4_1[[#This Row],[Value]]),Table4_1[[#This Row],[Value]],IF(ISNUMBER(Table4_1[[#This Row],[$ Value]]),Table4_1[[#This Row],[$ Value]],Table4_1[[#This Row],[% Value]]))</f>
        <v>0</v>
      </c>
      <c r="G2309" s="238">
        <v>45473</v>
      </c>
      <c r="H2309">
        <v>4</v>
      </c>
      <c r="I2309" t="s">
        <v>188</v>
      </c>
      <c r="J2309" t="s">
        <v>199</v>
      </c>
      <c r="K2309" t="s">
        <v>279</v>
      </c>
      <c r="L2309" t="s">
        <v>297</v>
      </c>
      <c r="M2309" t="s">
        <v>281</v>
      </c>
      <c r="N2309" t="s">
        <v>308</v>
      </c>
      <c r="O2309" t="s">
        <v>190</v>
      </c>
      <c r="P2309"/>
      <c r="Q2309"/>
      <c r="R2309"/>
      <c r="S2309" t="s">
        <v>932</v>
      </c>
    </row>
    <row r="2310" spans="1:19" hidden="1" x14ac:dyDescent="0.2">
      <c r="A2310" s="162" t="str">
        <f>"FY"&amp;(YEAR(Table4_1[[#This Row],[Date]])-1)&amp;"/"&amp;(YEAR(Table4_1[[#This Row],[Date]])-2000)</f>
        <v>FY2013/14</v>
      </c>
      <c r="B2310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0" s="162" t="str">
        <f>Table4_1[[#This Row],[Licensee]]&amp;" "&amp;Table4_1[[#This Row],[Licence]]</f>
        <v>Rottnest Island Authority EIRL3</v>
      </c>
      <c r="D2310" s="162" t="str">
        <f t="shared" si="36"/>
        <v>FY2013/14_CCD28_Rottnest Island Authority EIRL3</v>
      </c>
      <c r="E2310" s="164">
        <f>IF(ISNUMBER(Table4_1[[#This Row],[Value]]),Table4_1[[#This Row],[Value]],IF(ISNUMBER(Table4_1[[#This Row],[$ Value]]),Table4_1[[#This Row],[$ Value]],Table4_1[[#This Row],[% Value]]))</f>
        <v>4</v>
      </c>
      <c r="G2310" s="238">
        <v>41820</v>
      </c>
      <c r="H2310">
        <v>4</v>
      </c>
      <c r="I2310" t="s">
        <v>188</v>
      </c>
      <c r="J2310" t="s">
        <v>199</v>
      </c>
      <c r="K2310" t="s">
        <v>279</v>
      </c>
      <c r="L2310" t="s">
        <v>309</v>
      </c>
      <c r="M2310" t="s">
        <v>295</v>
      </c>
      <c r="N2310" t="s">
        <v>310</v>
      </c>
      <c r="O2310" t="s">
        <v>191</v>
      </c>
      <c r="P2310">
        <v>4</v>
      </c>
      <c r="Q2310"/>
      <c r="R2310"/>
      <c r="S2310" t="s">
        <v>932</v>
      </c>
    </row>
    <row r="2311" spans="1:19" hidden="1" x14ac:dyDescent="0.2">
      <c r="A2311" s="162" t="str">
        <f>"FY"&amp;(YEAR(Table4_1[[#This Row],[Date]])-1)&amp;"/"&amp;(YEAR(Table4_1[[#This Row],[Date]])-2000)</f>
        <v>FY2014/15</v>
      </c>
      <c r="B2311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1" s="162" t="str">
        <f>Table4_1[[#This Row],[Licensee]]&amp;" "&amp;Table4_1[[#This Row],[Licence]]</f>
        <v>Rottnest Island Authority EIRL3</v>
      </c>
      <c r="D2311" s="162" t="str">
        <f t="shared" si="36"/>
        <v>FY2014/15_CCD28_Rottnest Island Authority EIRL3</v>
      </c>
      <c r="E2311" s="164">
        <f>IF(ISNUMBER(Table4_1[[#This Row],[Value]]),Table4_1[[#This Row],[Value]],IF(ISNUMBER(Table4_1[[#This Row],[$ Value]]),Table4_1[[#This Row],[$ Value]],Table4_1[[#This Row],[% Value]]))</f>
        <v>0</v>
      </c>
      <c r="G2311" s="238">
        <v>42185</v>
      </c>
      <c r="H2311">
        <v>4</v>
      </c>
      <c r="I2311" t="s">
        <v>188</v>
      </c>
      <c r="J2311" t="s">
        <v>199</v>
      </c>
      <c r="K2311" t="s">
        <v>279</v>
      </c>
      <c r="L2311" t="s">
        <v>309</v>
      </c>
      <c r="M2311" t="s">
        <v>295</v>
      </c>
      <c r="N2311" t="s">
        <v>310</v>
      </c>
      <c r="O2311" t="s">
        <v>191</v>
      </c>
      <c r="P2311">
        <v>0</v>
      </c>
      <c r="Q2311"/>
      <c r="R2311"/>
      <c r="S2311" t="s">
        <v>932</v>
      </c>
    </row>
    <row r="2312" spans="1:19" hidden="1" x14ac:dyDescent="0.2">
      <c r="A2312" s="162" t="str">
        <f>"FY"&amp;(YEAR(Table4_1[[#This Row],[Date]])-1)&amp;"/"&amp;(YEAR(Table4_1[[#This Row],[Date]])-2000)</f>
        <v>FY2015/16</v>
      </c>
      <c r="B2312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2" s="162" t="str">
        <f>Table4_1[[#This Row],[Licensee]]&amp;" "&amp;Table4_1[[#This Row],[Licence]]</f>
        <v>Rottnest Island Authority EIRL3</v>
      </c>
      <c r="D2312" s="162" t="str">
        <f t="shared" si="36"/>
        <v>FY2015/16_CCD28_Rottnest Island Authority EIRL3</v>
      </c>
      <c r="E2312" s="164">
        <f>IF(ISNUMBER(Table4_1[[#This Row],[Value]]),Table4_1[[#This Row],[Value]],IF(ISNUMBER(Table4_1[[#This Row],[$ Value]]),Table4_1[[#This Row],[$ Value]],Table4_1[[#This Row],[% Value]]))</f>
        <v>7</v>
      </c>
      <c r="G2312" s="238">
        <v>42551</v>
      </c>
      <c r="H2312">
        <v>4</v>
      </c>
      <c r="I2312" t="s">
        <v>188</v>
      </c>
      <c r="J2312" t="s">
        <v>199</v>
      </c>
      <c r="K2312" t="s">
        <v>279</v>
      </c>
      <c r="L2312" t="s">
        <v>309</v>
      </c>
      <c r="M2312" t="s">
        <v>295</v>
      </c>
      <c r="N2312" t="s">
        <v>310</v>
      </c>
      <c r="O2312" t="s">
        <v>191</v>
      </c>
      <c r="P2312">
        <v>7</v>
      </c>
      <c r="Q2312"/>
      <c r="R2312"/>
      <c r="S2312" t="s">
        <v>932</v>
      </c>
    </row>
    <row r="2313" spans="1:19" hidden="1" x14ac:dyDescent="0.2">
      <c r="A2313" s="162" t="str">
        <f>"FY"&amp;(YEAR(Table4_1[[#This Row],[Date]])-1)&amp;"/"&amp;(YEAR(Table4_1[[#This Row],[Date]])-2000)</f>
        <v>FY2016/17</v>
      </c>
      <c r="B2313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3" s="162" t="str">
        <f>Table4_1[[#This Row],[Licensee]]&amp;" "&amp;Table4_1[[#This Row],[Licence]]</f>
        <v>Rottnest Island Authority EIRL3</v>
      </c>
      <c r="D2313" s="162" t="str">
        <f t="shared" si="36"/>
        <v>FY2016/17_CCD28_Rottnest Island Authority EIRL3</v>
      </c>
      <c r="E2313" s="164">
        <f>IF(ISNUMBER(Table4_1[[#This Row],[Value]]),Table4_1[[#This Row],[Value]],IF(ISNUMBER(Table4_1[[#This Row],[$ Value]]),Table4_1[[#This Row],[$ Value]],Table4_1[[#This Row],[% Value]]))</f>
        <v>1</v>
      </c>
      <c r="G2313" s="238">
        <v>42916</v>
      </c>
      <c r="H2313">
        <v>4</v>
      </c>
      <c r="I2313" t="s">
        <v>188</v>
      </c>
      <c r="J2313" t="s">
        <v>199</v>
      </c>
      <c r="K2313" t="s">
        <v>279</v>
      </c>
      <c r="L2313" t="s">
        <v>309</v>
      </c>
      <c r="M2313" t="s">
        <v>295</v>
      </c>
      <c r="N2313" t="s">
        <v>310</v>
      </c>
      <c r="O2313" t="s">
        <v>191</v>
      </c>
      <c r="P2313">
        <v>1</v>
      </c>
      <c r="Q2313"/>
      <c r="R2313"/>
      <c r="S2313" t="s">
        <v>932</v>
      </c>
    </row>
    <row r="2314" spans="1:19" hidden="1" x14ac:dyDescent="0.2">
      <c r="A2314" s="162" t="str">
        <f>"FY"&amp;(YEAR(Table4_1[[#This Row],[Date]])-1)&amp;"/"&amp;(YEAR(Table4_1[[#This Row],[Date]])-2000)</f>
        <v>FY2017/18</v>
      </c>
      <c r="B2314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4" s="162" t="str">
        <f>Table4_1[[#This Row],[Licensee]]&amp;" "&amp;Table4_1[[#This Row],[Licence]]</f>
        <v>Rottnest Island Authority EIRL3</v>
      </c>
      <c r="D2314" s="162" t="str">
        <f t="shared" si="36"/>
        <v>FY2017/18_CCD28_Rottnest Island Authority EIRL3</v>
      </c>
      <c r="E2314" s="164">
        <f>IF(ISNUMBER(Table4_1[[#This Row],[Value]]),Table4_1[[#This Row],[Value]],IF(ISNUMBER(Table4_1[[#This Row],[$ Value]]),Table4_1[[#This Row],[$ Value]],Table4_1[[#This Row],[% Value]]))</f>
        <v>0</v>
      </c>
      <c r="G2314" s="238">
        <v>43281</v>
      </c>
      <c r="H2314">
        <v>4</v>
      </c>
      <c r="I2314" t="s">
        <v>188</v>
      </c>
      <c r="J2314" t="s">
        <v>199</v>
      </c>
      <c r="K2314" t="s">
        <v>279</v>
      </c>
      <c r="L2314" t="s">
        <v>309</v>
      </c>
      <c r="M2314" t="s">
        <v>295</v>
      </c>
      <c r="N2314" t="s">
        <v>310</v>
      </c>
      <c r="O2314" t="s">
        <v>191</v>
      </c>
      <c r="P2314">
        <v>0</v>
      </c>
      <c r="Q2314"/>
      <c r="R2314"/>
      <c r="S2314" t="s">
        <v>932</v>
      </c>
    </row>
    <row r="2315" spans="1:19" hidden="1" x14ac:dyDescent="0.2">
      <c r="A2315" s="162" t="str">
        <f>"FY"&amp;(YEAR(Table4_1[[#This Row],[Date]])-1)&amp;"/"&amp;(YEAR(Table4_1[[#This Row],[Date]])-2000)</f>
        <v>FY2018/19</v>
      </c>
      <c r="B2315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5" s="162" t="str">
        <f>Table4_1[[#This Row],[Licensee]]&amp;" "&amp;Table4_1[[#This Row],[Licence]]</f>
        <v>Rottnest Island Authority EIRL3</v>
      </c>
      <c r="D2315" s="162" t="str">
        <f t="shared" si="36"/>
        <v>FY2018/19_CCD28_Rottnest Island Authority EIRL3</v>
      </c>
      <c r="E2315" s="164">
        <f>IF(ISNUMBER(Table4_1[[#This Row],[Value]]),Table4_1[[#This Row],[Value]],IF(ISNUMBER(Table4_1[[#This Row],[$ Value]]),Table4_1[[#This Row],[$ Value]],Table4_1[[#This Row],[% Value]]))</f>
        <v>1</v>
      </c>
      <c r="G2315" s="238">
        <v>43646</v>
      </c>
      <c r="H2315">
        <v>4</v>
      </c>
      <c r="I2315" t="s">
        <v>188</v>
      </c>
      <c r="J2315" t="s">
        <v>199</v>
      </c>
      <c r="K2315" t="s">
        <v>279</v>
      </c>
      <c r="L2315" t="s">
        <v>309</v>
      </c>
      <c r="M2315" t="s">
        <v>295</v>
      </c>
      <c r="N2315" t="s">
        <v>310</v>
      </c>
      <c r="O2315" t="s">
        <v>191</v>
      </c>
      <c r="P2315">
        <v>1</v>
      </c>
      <c r="Q2315"/>
      <c r="R2315"/>
      <c r="S2315" t="s">
        <v>932</v>
      </c>
    </row>
    <row r="2316" spans="1:19" hidden="1" x14ac:dyDescent="0.2">
      <c r="A2316" s="162" t="str">
        <f>"FY"&amp;(YEAR(Table4_1[[#This Row],[Date]])-1)&amp;"/"&amp;(YEAR(Table4_1[[#This Row],[Date]])-2000)</f>
        <v>FY2019/20</v>
      </c>
      <c r="B2316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6" s="162" t="str">
        <f>Table4_1[[#This Row],[Licensee]]&amp;" "&amp;Table4_1[[#This Row],[Licence]]</f>
        <v>Rottnest Island Authority EIRL3</v>
      </c>
      <c r="D2316" s="162" t="str">
        <f t="shared" si="36"/>
        <v>FY2019/20_CCD28_Rottnest Island Authority EIRL3</v>
      </c>
      <c r="E2316" s="164">
        <f>IF(ISNUMBER(Table4_1[[#This Row],[Value]]),Table4_1[[#This Row],[Value]],IF(ISNUMBER(Table4_1[[#This Row],[$ Value]]),Table4_1[[#This Row],[$ Value]],Table4_1[[#This Row],[% Value]]))</f>
        <v>0</v>
      </c>
      <c r="G2316" s="238">
        <v>44012</v>
      </c>
      <c r="H2316">
        <v>4</v>
      </c>
      <c r="I2316" t="s">
        <v>188</v>
      </c>
      <c r="J2316" t="s">
        <v>199</v>
      </c>
      <c r="K2316" t="s">
        <v>279</v>
      </c>
      <c r="L2316" t="s">
        <v>309</v>
      </c>
      <c r="M2316" t="s">
        <v>295</v>
      </c>
      <c r="N2316" t="s">
        <v>310</v>
      </c>
      <c r="O2316" t="s">
        <v>191</v>
      </c>
      <c r="P2316">
        <v>0</v>
      </c>
      <c r="Q2316"/>
      <c r="R2316"/>
      <c r="S2316" t="s">
        <v>932</v>
      </c>
    </row>
    <row r="2317" spans="1:19" hidden="1" x14ac:dyDescent="0.2">
      <c r="A2317" s="162" t="str">
        <f>"FY"&amp;(YEAR(Table4_1[[#This Row],[Date]])-1)&amp;"/"&amp;(YEAR(Table4_1[[#This Row],[Date]])-2000)</f>
        <v>FY2020/21</v>
      </c>
      <c r="B2317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7" s="162" t="str">
        <f>Table4_1[[#This Row],[Licensee]]&amp;" "&amp;Table4_1[[#This Row],[Licence]]</f>
        <v>Rottnest Island Authority EIRL3</v>
      </c>
      <c r="D2317" s="162" t="str">
        <f t="shared" si="36"/>
        <v>FY2020/21_CCD28_Rottnest Island Authority EIRL3</v>
      </c>
      <c r="E2317" s="164">
        <f>IF(ISNUMBER(Table4_1[[#This Row],[Value]]),Table4_1[[#This Row],[Value]],IF(ISNUMBER(Table4_1[[#This Row],[$ Value]]),Table4_1[[#This Row],[$ Value]],Table4_1[[#This Row],[% Value]]))</f>
        <v>3</v>
      </c>
      <c r="G2317" s="238">
        <v>44377</v>
      </c>
      <c r="H2317">
        <v>4</v>
      </c>
      <c r="I2317" t="s">
        <v>188</v>
      </c>
      <c r="J2317" t="s">
        <v>199</v>
      </c>
      <c r="K2317" t="s">
        <v>279</v>
      </c>
      <c r="L2317" t="s">
        <v>309</v>
      </c>
      <c r="M2317" t="s">
        <v>295</v>
      </c>
      <c r="N2317" t="s">
        <v>310</v>
      </c>
      <c r="O2317" t="s">
        <v>191</v>
      </c>
      <c r="P2317">
        <v>3</v>
      </c>
      <c r="Q2317"/>
      <c r="R2317"/>
      <c r="S2317" t="s">
        <v>932</v>
      </c>
    </row>
    <row r="2318" spans="1:19" hidden="1" x14ac:dyDescent="0.2">
      <c r="A2318" s="162" t="str">
        <f>"FY"&amp;(YEAR(Table4_1[[#This Row],[Date]])-1)&amp;"/"&amp;(YEAR(Table4_1[[#This Row],[Date]])-2000)</f>
        <v>FY2021/22</v>
      </c>
      <c r="B2318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8" s="162" t="str">
        <f>Table4_1[[#This Row],[Licensee]]&amp;" "&amp;Table4_1[[#This Row],[Licence]]</f>
        <v>Rottnest Island Authority EIRL3</v>
      </c>
      <c r="D2318" s="162" t="str">
        <f t="shared" si="36"/>
        <v>FY2021/22_CCD28_Rottnest Island Authority EIRL3</v>
      </c>
      <c r="E2318" s="164">
        <f>IF(ISNUMBER(Table4_1[[#This Row],[Value]]),Table4_1[[#This Row],[Value]],IF(ISNUMBER(Table4_1[[#This Row],[$ Value]]),Table4_1[[#This Row],[$ Value]],Table4_1[[#This Row],[% Value]]))</f>
        <v>8</v>
      </c>
      <c r="G2318" s="238">
        <v>44742</v>
      </c>
      <c r="H2318">
        <v>4</v>
      </c>
      <c r="I2318" t="s">
        <v>188</v>
      </c>
      <c r="J2318" t="s">
        <v>199</v>
      </c>
      <c r="K2318" t="s">
        <v>279</v>
      </c>
      <c r="L2318" t="s">
        <v>309</v>
      </c>
      <c r="M2318" t="s">
        <v>295</v>
      </c>
      <c r="N2318" t="s">
        <v>310</v>
      </c>
      <c r="O2318" t="s">
        <v>191</v>
      </c>
      <c r="P2318">
        <v>8</v>
      </c>
      <c r="Q2318"/>
      <c r="R2318"/>
      <c r="S2318" t="s">
        <v>932</v>
      </c>
    </row>
    <row r="2319" spans="1:19" hidden="1" x14ac:dyDescent="0.2">
      <c r="A2319" s="162" t="str">
        <f>"FY"&amp;(YEAR(Table4_1[[#This Row],[Date]])-1)&amp;"/"&amp;(YEAR(Table4_1[[#This Row],[Date]])-2000)</f>
        <v>FY2022/23</v>
      </c>
      <c r="B2319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19" s="162" t="str">
        <f>Table4_1[[#This Row],[Licensee]]&amp;" "&amp;Table4_1[[#This Row],[Licence]]</f>
        <v>Rottnest Island Authority EIRL3</v>
      </c>
      <c r="D2319" s="162" t="str">
        <f t="shared" si="36"/>
        <v>FY2022/23_CCD28_Rottnest Island Authority EIRL3</v>
      </c>
      <c r="E2319" s="164">
        <f>IF(ISNUMBER(Table4_1[[#This Row],[Value]]),Table4_1[[#This Row],[Value]],IF(ISNUMBER(Table4_1[[#This Row],[$ Value]]),Table4_1[[#This Row],[$ Value]],Table4_1[[#This Row],[% Value]]))</f>
        <v>0</v>
      </c>
      <c r="G2319" s="238">
        <v>45107</v>
      </c>
      <c r="H2319">
        <v>4</v>
      </c>
      <c r="I2319" t="s">
        <v>188</v>
      </c>
      <c r="J2319" t="s">
        <v>199</v>
      </c>
      <c r="K2319" t="s">
        <v>279</v>
      </c>
      <c r="L2319" t="s">
        <v>309</v>
      </c>
      <c r="M2319" t="s">
        <v>295</v>
      </c>
      <c r="N2319" t="s">
        <v>310</v>
      </c>
      <c r="O2319" t="s">
        <v>191</v>
      </c>
      <c r="P2319">
        <v>0</v>
      </c>
      <c r="Q2319"/>
      <c r="R2319"/>
      <c r="S2319" t="s">
        <v>932</v>
      </c>
    </row>
    <row r="2320" spans="1:19" hidden="1" x14ac:dyDescent="0.2">
      <c r="A2320" s="162" t="str">
        <f>"FY"&amp;(YEAR(Table4_1[[#This Row],[Date]])-1)&amp;"/"&amp;(YEAR(Table4_1[[#This Row],[Date]])-2000)</f>
        <v>FY2023/24</v>
      </c>
      <c r="B2320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20" s="162" t="str">
        <f>Table4_1[[#This Row],[Licensee]]&amp;" "&amp;Table4_1[[#This Row],[Licence]]</f>
        <v>Rottnest Island Authority EIRL3</v>
      </c>
      <c r="D2320" s="162" t="str">
        <f t="shared" si="36"/>
        <v>FY2023/24_CCD28_Rottnest Island Authority EIRL3</v>
      </c>
      <c r="E2320" s="164">
        <f>IF(ISNUMBER(Table4_1[[#This Row],[Value]]),Table4_1[[#This Row],[Value]],IF(ISNUMBER(Table4_1[[#This Row],[$ Value]]),Table4_1[[#This Row],[$ Value]],Table4_1[[#This Row],[% Value]]))</f>
        <v>7</v>
      </c>
      <c r="G2320" s="238">
        <v>45473</v>
      </c>
      <c r="H2320">
        <v>4</v>
      </c>
      <c r="I2320" t="s">
        <v>188</v>
      </c>
      <c r="J2320" t="s">
        <v>199</v>
      </c>
      <c r="K2320" t="s">
        <v>279</v>
      </c>
      <c r="L2320" t="s">
        <v>309</v>
      </c>
      <c r="M2320" t="s">
        <v>295</v>
      </c>
      <c r="N2320" t="s">
        <v>310</v>
      </c>
      <c r="O2320" t="s">
        <v>191</v>
      </c>
      <c r="P2320">
        <v>7</v>
      </c>
      <c r="Q2320"/>
      <c r="R2320"/>
      <c r="S2320" t="s">
        <v>932</v>
      </c>
    </row>
    <row r="2321" spans="1:19" hidden="1" x14ac:dyDescent="0.2">
      <c r="A2321" s="162" t="str">
        <f>"FY"&amp;(YEAR(Table4_1[[#This Row],[Date]])-1)&amp;"/"&amp;(YEAR(Table4_1[[#This Row],[Date]])-2000)</f>
        <v>FY2024/25</v>
      </c>
      <c r="B2321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2321" s="162" t="str">
        <f>Table4_1[[#This Row],[Licensee]]&amp;" "&amp;Table4_1[[#This Row],[Licence]]</f>
        <v>Rottnest Island Authority EIRL3</v>
      </c>
      <c r="D2321" s="162" t="str">
        <f t="shared" si="36"/>
        <v>FY2024/25_CCD28_Rottnest Island Authority EIRL3</v>
      </c>
      <c r="E2321" s="164">
        <f>IF(ISNUMBER(Table4_1[[#This Row],[Value]]),Table4_1[[#This Row],[Value]],IF(ISNUMBER(Table4_1[[#This Row],[$ Value]]),Table4_1[[#This Row],[$ Value]],Table4_1[[#This Row],[% Value]]))</f>
        <v>12</v>
      </c>
      <c r="G2321" s="238">
        <v>45838</v>
      </c>
      <c r="H2321">
        <v>4</v>
      </c>
      <c r="I2321" t="s">
        <v>188</v>
      </c>
      <c r="J2321" t="s">
        <v>199</v>
      </c>
      <c r="K2321" t="s">
        <v>279</v>
      </c>
      <c r="L2321" t="s">
        <v>309</v>
      </c>
      <c r="M2321" t="s">
        <v>295</v>
      </c>
      <c r="N2321" t="s">
        <v>310</v>
      </c>
      <c r="O2321" t="s">
        <v>191</v>
      </c>
      <c r="P2321">
        <v>12</v>
      </c>
      <c r="Q2321"/>
      <c r="R2321"/>
      <c r="S2321" t="s">
        <v>932</v>
      </c>
    </row>
    <row r="2322" spans="1:19" hidden="1" x14ac:dyDescent="0.2">
      <c r="A2322" s="162" t="str">
        <f>"FY"&amp;(YEAR(Table4_1[[#This Row],[Date]])-1)&amp;"/"&amp;(YEAR(Table4_1[[#This Row],[Date]])-2000)</f>
        <v>FY2013/14</v>
      </c>
      <c r="B2322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2" s="162" t="str">
        <f>Table4_1[[#This Row],[Licensee]]&amp;" "&amp;Table4_1[[#This Row],[Licence]]</f>
        <v>Rottnest Island Authority EIRL3</v>
      </c>
      <c r="D2322" s="162" t="str">
        <f t="shared" si="36"/>
        <v>FY2013/14_CCD29_Rottnest Island Authority EIRL3</v>
      </c>
      <c r="E2322" s="164">
        <f>IF(ISNUMBER(Table4_1[[#This Row],[Value]]),Table4_1[[#This Row],[Value]],IF(ISNUMBER(Table4_1[[#This Row],[$ Value]]),Table4_1[[#This Row],[$ Value]],Table4_1[[#This Row],[% Value]]))</f>
        <v>0.222</v>
      </c>
      <c r="G2322" s="238">
        <v>41820</v>
      </c>
      <c r="H2322">
        <v>4</v>
      </c>
      <c r="I2322" t="s">
        <v>188</v>
      </c>
      <c r="J2322" t="s">
        <v>199</v>
      </c>
      <c r="K2322" t="s">
        <v>279</v>
      </c>
      <c r="L2322" t="s">
        <v>309</v>
      </c>
      <c r="M2322" t="s">
        <v>295</v>
      </c>
      <c r="N2322" t="s">
        <v>311</v>
      </c>
      <c r="O2322" t="s">
        <v>190</v>
      </c>
      <c r="P2322"/>
      <c r="Q2322">
        <v>0.222</v>
      </c>
      <c r="R2322"/>
      <c r="S2322" t="s">
        <v>932</v>
      </c>
    </row>
    <row r="2323" spans="1:19" hidden="1" x14ac:dyDescent="0.2">
      <c r="A2323" s="162" t="str">
        <f>"FY"&amp;(YEAR(Table4_1[[#This Row],[Date]])-1)&amp;"/"&amp;(YEAR(Table4_1[[#This Row],[Date]])-2000)</f>
        <v>FY2014/15</v>
      </c>
      <c r="B2323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3" s="162" t="str">
        <f>Table4_1[[#This Row],[Licensee]]&amp;" "&amp;Table4_1[[#This Row],[Licence]]</f>
        <v>Rottnest Island Authority EIRL3</v>
      </c>
      <c r="D2323" s="162" t="str">
        <f t="shared" si="36"/>
        <v>FY2014/15_CCD29_Rottnest Island Authority EIRL3</v>
      </c>
      <c r="E2323" s="164">
        <f>IF(ISNUMBER(Table4_1[[#This Row],[Value]]),Table4_1[[#This Row],[Value]],IF(ISNUMBER(Table4_1[[#This Row],[$ Value]]),Table4_1[[#This Row],[$ Value]],Table4_1[[#This Row],[% Value]]))</f>
        <v>0</v>
      </c>
      <c r="G2323" s="238">
        <v>42185</v>
      </c>
      <c r="H2323">
        <v>4</v>
      </c>
      <c r="I2323" t="s">
        <v>188</v>
      </c>
      <c r="J2323" t="s">
        <v>199</v>
      </c>
      <c r="K2323" t="s">
        <v>279</v>
      </c>
      <c r="L2323" t="s">
        <v>309</v>
      </c>
      <c r="M2323" t="s">
        <v>295</v>
      </c>
      <c r="N2323" t="s">
        <v>311</v>
      </c>
      <c r="O2323" t="s">
        <v>190</v>
      </c>
      <c r="P2323"/>
      <c r="Q2323">
        <v>0</v>
      </c>
      <c r="R2323"/>
      <c r="S2323" t="s">
        <v>932</v>
      </c>
    </row>
    <row r="2324" spans="1:19" hidden="1" x14ac:dyDescent="0.2">
      <c r="A2324" s="162" t="str">
        <f>"FY"&amp;(YEAR(Table4_1[[#This Row],[Date]])-1)&amp;"/"&amp;(YEAR(Table4_1[[#This Row],[Date]])-2000)</f>
        <v>FY2015/16</v>
      </c>
      <c r="B2324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4" s="162" t="str">
        <f>Table4_1[[#This Row],[Licensee]]&amp;" "&amp;Table4_1[[#This Row],[Licence]]</f>
        <v>Rottnest Island Authority EIRL3</v>
      </c>
      <c r="D2324" s="162" t="str">
        <f t="shared" si="36"/>
        <v>FY2015/16_CCD29_Rottnest Island Authority EIRL3</v>
      </c>
      <c r="E2324" s="164">
        <f>IF(ISNUMBER(Table4_1[[#This Row],[Value]]),Table4_1[[#This Row],[Value]],IF(ISNUMBER(Table4_1[[#This Row],[$ Value]]),Table4_1[[#This Row],[$ Value]],Table4_1[[#This Row],[% Value]]))</f>
        <v>8.8999999999999996E-2</v>
      </c>
      <c r="G2324" s="238">
        <v>42551</v>
      </c>
      <c r="H2324">
        <v>4</v>
      </c>
      <c r="I2324" t="s">
        <v>188</v>
      </c>
      <c r="J2324" t="s">
        <v>199</v>
      </c>
      <c r="K2324" t="s">
        <v>279</v>
      </c>
      <c r="L2324" t="s">
        <v>309</v>
      </c>
      <c r="M2324" t="s">
        <v>295</v>
      </c>
      <c r="N2324" t="s">
        <v>311</v>
      </c>
      <c r="O2324" t="s">
        <v>190</v>
      </c>
      <c r="P2324"/>
      <c r="Q2324">
        <v>8.8999999999999996E-2</v>
      </c>
      <c r="R2324"/>
      <c r="S2324" t="s">
        <v>932</v>
      </c>
    </row>
    <row r="2325" spans="1:19" hidden="1" x14ac:dyDescent="0.2">
      <c r="A2325" s="162" t="str">
        <f>"FY"&amp;(YEAR(Table4_1[[#This Row],[Date]])-1)&amp;"/"&amp;(YEAR(Table4_1[[#This Row],[Date]])-2000)</f>
        <v>FY2016/17</v>
      </c>
      <c r="B2325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5" s="162" t="str">
        <f>Table4_1[[#This Row],[Licensee]]&amp;" "&amp;Table4_1[[#This Row],[Licence]]</f>
        <v>Rottnest Island Authority EIRL3</v>
      </c>
      <c r="D2325" s="162" t="str">
        <f t="shared" si="36"/>
        <v>FY2016/17_CCD29_Rottnest Island Authority EIRL3</v>
      </c>
      <c r="E2325" s="164">
        <f>IF(ISNUMBER(Table4_1[[#This Row],[Value]]),Table4_1[[#This Row],[Value]],IF(ISNUMBER(Table4_1[[#This Row],[$ Value]]),Table4_1[[#This Row],[$ Value]],Table4_1[[#This Row],[% Value]]))</f>
        <v>4.4999999999999998E-2</v>
      </c>
      <c r="G2325" s="238">
        <v>42916</v>
      </c>
      <c r="H2325">
        <v>4</v>
      </c>
      <c r="I2325" t="s">
        <v>188</v>
      </c>
      <c r="J2325" t="s">
        <v>199</v>
      </c>
      <c r="K2325" t="s">
        <v>279</v>
      </c>
      <c r="L2325" t="s">
        <v>309</v>
      </c>
      <c r="M2325" t="s">
        <v>295</v>
      </c>
      <c r="N2325" t="s">
        <v>311</v>
      </c>
      <c r="O2325" t="s">
        <v>190</v>
      </c>
      <c r="P2325"/>
      <c r="Q2325">
        <v>4.4999999999999998E-2</v>
      </c>
      <c r="R2325"/>
      <c r="S2325" t="s">
        <v>932</v>
      </c>
    </row>
    <row r="2326" spans="1:19" hidden="1" x14ac:dyDescent="0.2">
      <c r="A2326" s="162" t="str">
        <f>"FY"&amp;(YEAR(Table4_1[[#This Row],[Date]])-1)&amp;"/"&amp;(YEAR(Table4_1[[#This Row],[Date]])-2000)</f>
        <v>FY2017/18</v>
      </c>
      <c r="B2326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6" s="162" t="str">
        <f>Table4_1[[#This Row],[Licensee]]&amp;" "&amp;Table4_1[[#This Row],[Licence]]</f>
        <v>Rottnest Island Authority EIRL3</v>
      </c>
      <c r="D2326" s="162" t="str">
        <f t="shared" si="36"/>
        <v>FY2017/18_CCD29_Rottnest Island Authority EIRL3</v>
      </c>
      <c r="E2326" s="164">
        <f>IF(ISNUMBER(Table4_1[[#This Row],[Value]]),Table4_1[[#This Row],[Value]],IF(ISNUMBER(Table4_1[[#This Row],[$ Value]]),Table4_1[[#This Row],[$ Value]],Table4_1[[#This Row],[% Value]]))</f>
        <v>0</v>
      </c>
      <c r="G2326" s="238">
        <v>43281</v>
      </c>
      <c r="H2326">
        <v>4</v>
      </c>
      <c r="I2326" t="s">
        <v>188</v>
      </c>
      <c r="J2326" t="s">
        <v>199</v>
      </c>
      <c r="K2326" t="s">
        <v>279</v>
      </c>
      <c r="L2326" t="s">
        <v>309</v>
      </c>
      <c r="M2326" t="s">
        <v>295</v>
      </c>
      <c r="N2326" t="s">
        <v>311</v>
      </c>
      <c r="O2326" t="s">
        <v>190</v>
      </c>
      <c r="P2326"/>
      <c r="Q2326">
        <v>0</v>
      </c>
      <c r="R2326"/>
      <c r="S2326" t="s">
        <v>932</v>
      </c>
    </row>
    <row r="2327" spans="1:19" hidden="1" x14ac:dyDescent="0.2">
      <c r="A2327" s="162" t="str">
        <f>"FY"&amp;(YEAR(Table4_1[[#This Row],[Date]])-1)&amp;"/"&amp;(YEAR(Table4_1[[#This Row],[Date]])-2000)</f>
        <v>FY2018/19</v>
      </c>
      <c r="B2327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7" s="162" t="str">
        <f>Table4_1[[#This Row],[Licensee]]&amp;" "&amp;Table4_1[[#This Row],[Licence]]</f>
        <v>Rottnest Island Authority EIRL3</v>
      </c>
      <c r="D2327" s="162" t="str">
        <f t="shared" si="36"/>
        <v>FY2018/19_CCD29_Rottnest Island Authority EIRL3</v>
      </c>
      <c r="E2327" s="164">
        <f>IF(ISNUMBER(Table4_1[[#This Row],[Value]]),Table4_1[[#This Row],[Value]],IF(ISNUMBER(Table4_1[[#This Row],[$ Value]]),Table4_1[[#This Row],[$ Value]],Table4_1[[#This Row],[% Value]]))</f>
        <v>2.3E-2</v>
      </c>
      <c r="G2327" s="238">
        <v>43646</v>
      </c>
      <c r="H2327">
        <v>4</v>
      </c>
      <c r="I2327" t="s">
        <v>188</v>
      </c>
      <c r="J2327" t="s">
        <v>199</v>
      </c>
      <c r="K2327" t="s">
        <v>279</v>
      </c>
      <c r="L2327" t="s">
        <v>309</v>
      </c>
      <c r="M2327" t="s">
        <v>295</v>
      </c>
      <c r="N2327" t="s">
        <v>311</v>
      </c>
      <c r="O2327" t="s">
        <v>190</v>
      </c>
      <c r="P2327"/>
      <c r="Q2327">
        <v>2.3E-2</v>
      </c>
      <c r="R2327"/>
      <c r="S2327" t="s">
        <v>932</v>
      </c>
    </row>
    <row r="2328" spans="1:19" hidden="1" x14ac:dyDescent="0.2">
      <c r="A2328" s="162" t="str">
        <f>"FY"&amp;(YEAR(Table4_1[[#This Row],[Date]])-1)&amp;"/"&amp;(YEAR(Table4_1[[#This Row],[Date]])-2000)</f>
        <v>FY2019/20</v>
      </c>
      <c r="B2328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8" s="162" t="str">
        <f>Table4_1[[#This Row],[Licensee]]&amp;" "&amp;Table4_1[[#This Row],[Licence]]</f>
        <v>Rottnest Island Authority EIRL3</v>
      </c>
      <c r="D2328" s="162" t="str">
        <f t="shared" si="36"/>
        <v>FY2019/20_CCD29_Rottnest Island Authority EIRL3</v>
      </c>
      <c r="E2328" s="164">
        <f>IF(ISNUMBER(Table4_1[[#This Row],[Value]]),Table4_1[[#This Row],[Value]],IF(ISNUMBER(Table4_1[[#This Row],[$ Value]]),Table4_1[[#This Row],[$ Value]],Table4_1[[#This Row],[% Value]]))</f>
        <v>0</v>
      </c>
      <c r="G2328" s="238">
        <v>44012</v>
      </c>
      <c r="H2328">
        <v>4</v>
      </c>
      <c r="I2328" t="s">
        <v>188</v>
      </c>
      <c r="J2328" t="s">
        <v>199</v>
      </c>
      <c r="K2328" t="s">
        <v>279</v>
      </c>
      <c r="L2328" t="s">
        <v>309</v>
      </c>
      <c r="M2328" t="s">
        <v>295</v>
      </c>
      <c r="N2328" t="s">
        <v>311</v>
      </c>
      <c r="O2328" t="s">
        <v>190</v>
      </c>
      <c r="P2328"/>
      <c r="Q2328">
        <v>0</v>
      </c>
      <c r="R2328"/>
      <c r="S2328" t="s">
        <v>932</v>
      </c>
    </row>
    <row r="2329" spans="1:19" hidden="1" x14ac:dyDescent="0.2">
      <c r="A2329" s="162" t="str">
        <f>"FY"&amp;(YEAR(Table4_1[[#This Row],[Date]])-1)&amp;"/"&amp;(YEAR(Table4_1[[#This Row],[Date]])-2000)</f>
        <v>FY2020/21</v>
      </c>
      <c r="B2329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29" s="162" t="str">
        <f>Table4_1[[#This Row],[Licensee]]&amp;" "&amp;Table4_1[[#This Row],[Licence]]</f>
        <v>Rottnest Island Authority EIRL3</v>
      </c>
      <c r="D2329" s="162" t="str">
        <f t="shared" si="36"/>
        <v>FY2020/21_CCD29_Rottnest Island Authority EIRL3</v>
      </c>
      <c r="E2329" s="164">
        <f>IF(ISNUMBER(Table4_1[[#This Row],[Value]]),Table4_1[[#This Row],[Value]],IF(ISNUMBER(Table4_1[[#This Row],[$ Value]]),Table4_1[[#This Row],[$ Value]],Table4_1[[#This Row],[% Value]]))</f>
        <v>0.12</v>
      </c>
      <c r="G2329" s="238">
        <v>44377</v>
      </c>
      <c r="H2329">
        <v>4</v>
      </c>
      <c r="I2329" t="s">
        <v>188</v>
      </c>
      <c r="J2329" t="s">
        <v>199</v>
      </c>
      <c r="K2329" t="s">
        <v>279</v>
      </c>
      <c r="L2329" t="s">
        <v>309</v>
      </c>
      <c r="M2329" t="s">
        <v>295</v>
      </c>
      <c r="N2329" t="s">
        <v>311</v>
      </c>
      <c r="O2329" t="s">
        <v>190</v>
      </c>
      <c r="P2329"/>
      <c r="Q2329">
        <v>0.12</v>
      </c>
      <c r="R2329"/>
      <c r="S2329" t="s">
        <v>932</v>
      </c>
    </row>
    <row r="2330" spans="1:19" hidden="1" x14ac:dyDescent="0.2">
      <c r="A2330" s="162" t="str">
        <f>"FY"&amp;(YEAR(Table4_1[[#This Row],[Date]])-1)&amp;"/"&amp;(YEAR(Table4_1[[#This Row],[Date]])-2000)</f>
        <v>FY2021/22</v>
      </c>
      <c r="B2330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30" s="162" t="str">
        <f>Table4_1[[#This Row],[Licensee]]&amp;" "&amp;Table4_1[[#This Row],[Licence]]</f>
        <v>Rottnest Island Authority EIRL3</v>
      </c>
      <c r="D2330" s="162" t="str">
        <f t="shared" si="36"/>
        <v>FY2021/22_CCD29_Rottnest Island Authority EIRL3</v>
      </c>
      <c r="E2330" s="164">
        <f>IF(ISNUMBER(Table4_1[[#This Row],[Value]]),Table4_1[[#This Row],[Value]],IF(ISNUMBER(Table4_1[[#This Row],[$ Value]]),Table4_1[[#This Row],[$ Value]],Table4_1[[#This Row],[% Value]]))</f>
        <v>9.1999999999999998E-2</v>
      </c>
      <c r="G2330" s="238">
        <v>44742</v>
      </c>
      <c r="H2330">
        <v>4</v>
      </c>
      <c r="I2330" t="s">
        <v>188</v>
      </c>
      <c r="J2330" t="s">
        <v>199</v>
      </c>
      <c r="K2330" t="s">
        <v>279</v>
      </c>
      <c r="L2330" t="s">
        <v>309</v>
      </c>
      <c r="M2330" t="s">
        <v>295</v>
      </c>
      <c r="N2330" t="s">
        <v>311</v>
      </c>
      <c r="O2330" t="s">
        <v>190</v>
      </c>
      <c r="P2330"/>
      <c r="Q2330">
        <v>9.1999999999999998E-2</v>
      </c>
      <c r="R2330"/>
      <c r="S2330" t="s">
        <v>932</v>
      </c>
    </row>
    <row r="2331" spans="1:19" hidden="1" x14ac:dyDescent="0.2">
      <c r="A2331" s="162" t="str">
        <f>"FY"&amp;(YEAR(Table4_1[[#This Row],[Date]])-1)&amp;"/"&amp;(YEAR(Table4_1[[#This Row],[Date]])-2000)</f>
        <v>FY2022/23</v>
      </c>
      <c r="B2331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31" s="162" t="str">
        <f>Table4_1[[#This Row],[Licensee]]&amp;" "&amp;Table4_1[[#This Row],[Licence]]</f>
        <v>Rottnest Island Authority EIRL3</v>
      </c>
      <c r="D2331" s="162" t="str">
        <f t="shared" si="36"/>
        <v>FY2022/23_CCD29_Rottnest Island Authority EIRL3</v>
      </c>
      <c r="E2331" s="164">
        <f>IF(ISNUMBER(Table4_1[[#This Row],[Value]]),Table4_1[[#This Row],[Value]],IF(ISNUMBER(Table4_1[[#This Row],[$ Value]]),Table4_1[[#This Row],[$ Value]],Table4_1[[#This Row],[% Value]]))</f>
        <v>0</v>
      </c>
      <c r="G2331" s="238">
        <v>45107</v>
      </c>
      <c r="H2331">
        <v>4</v>
      </c>
      <c r="I2331" t="s">
        <v>188</v>
      </c>
      <c r="J2331" t="s">
        <v>199</v>
      </c>
      <c r="K2331" t="s">
        <v>279</v>
      </c>
      <c r="L2331" t="s">
        <v>309</v>
      </c>
      <c r="M2331" t="s">
        <v>295</v>
      </c>
      <c r="N2331" t="s">
        <v>311</v>
      </c>
      <c r="O2331" t="s">
        <v>190</v>
      </c>
      <c r="P2331"/>
      <c r="Q2331">
        <v>0</v>
      </c>
      <c r="R2331"/>
      <c r="S2331" t="s">
        <v>932</v>
      </c>
    </row>
    <row r="2332" spans="1:19" hidden="1" x14ac:dyDescent="0.2">
      <c r="A2332" s="162" t="str">
        <f>"FY"&amp;(YEAR(Table4_1[[#This Row],[Date]])-1)&amp;"/"&amp;(YEAR(Table4_1[[#This Row],[Date]])-2000)</f>
        <v>FY2023/24</v>
      </c>
      <c r="B2332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2332" s="162" t="str">
        <f>Table4_1[[#This Row],[Licensee]]&amp;" "&amp;Table4_1[[#This Row],[Licence]]</f>
        <v>Rottnest Island Authority EIRL3</v>
      </c>
      <c r="D2332" s="162" t="str">
        <f t="shared" si="36"/>
        <v>FY2023/24_CCD29_Rottnest Island Authority EIRL3</v>
      </c>
      <c r="E2332" s="164">
        <f>IF(ISNUMBER(Table4_1[[#This Row],[Value]]),Table4_1[[#This Row],[Value]],IF(ISNUMBER(Table4_1[[#This Row],[$ Value]]),Table4_1[[#This Row],[$ Value]],Table4_1[[#This Row],[% Value]]))</f>
        <v>0.35</v>
      </c>
      <c r="G2332" s="238">
        <v>45473</v>
      </c>
      <c r="H2332">
        <v>4</v>
      </c>
      <c r="I2332" t="s">
        <v>188</v>
      </c>
      <c r="J2332" t="s">
        <v>199</v>
      </c>
      <c r="K2332" t="s">
        <v>279</v>
      </c>
      <c r="L2332" t="s">
        <v>309</v>
      </c>
      <c r="M2332" t="s">
        <v>295</v>
      </c>
      <c r="N2332" t="s">
        <v>311</v>
      </c>
      <c r="O2332" t="s">
        <v>190</v>
      </c>
      <c r="P2332"/>
      <c r="Q2332">
        <v>0.35</v>
      </c>
      <c r="R2332"/>
      <c r="S2332" t="s">
        <v>932</v>
      </c>
    </row>
    <row r="2333" spans="1:19" hidden="1" x14ac:dyDescent="0.2">
      <c r="A2333" s="162" t="str">
        <f>"FY"&amp;(YEAR(Table4_1[[#This Row],[Date]])-1)&amp;"/"&amp;(YEAR(Table4_1[[#This Row],[Date]])-2000)</f>
        <v>FY2013/14</v>
      </c>
      <c r="B2333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3" s="162" t="str">
        <f>Table4_1[[#This Row],[Licensee]]&amp;" "&amp;Table4_1[[#This Row],[Licence]]</f>
        <v>Rottnest Island Authority EIRL3</v>
      </c>
      <c r="D2333" s="162" t="str">
        <f t="shared" si="36"/>
        <v>FY2013/14_CCD3_Rottnest Island Authority EIRL3</v>
      </c>
      <c r="E2333" s="164">
        <f>IF(ISNUMBER(Table4_1[[#This Row],[Value]]),Table4_1[[#This Row],[Value]],IF(ISNUMBER(Table4_1[[#This Row],[$ Value]]),Table4_1[[#This Row],[$ Value]],Table4_1[[#This Row],[% Value]]))</f>
        <v>0</v>
      </c>
      <c r="G2333" s="238">
        <v>41820</v>
      </c>
      <c r="H2333">
        <v>4</v>
      </c>
      <c r="I2333" t="s">
        <v>188</v>
      </c>
      <c r="J2333" t="s">
        <v>199</v>
      </c>
      <c r="K2333" t="s">
        <v>13</v>
      </c>
      <c r="L2333"/>
      <c r="M2333" t="s">
        <v>16</v>
      </c>
      <c r="N2333" t="s">
        <v>312</v>
      </c>
      <c r="O2333" t="s">
        <v>190</v>
      </c>
      <c r="P2333"/>
      <c r="Q2333">
        <v>0</v>
      </c>
      <c r="R2333"/>
      <c r="S2333" t="s">
        <v>932</v>
      </c>
    </row>
    <row r="2334" spans="1:19" hidden="1" x14ac:dyDescent="0.2">
      <c r="A2334" s="162" t="str">
        <f>"FY"&amp;(YEAR(Table4_1[[#This Row],[Date]])-1)&amp;"/"&amp;(YEAR(Table4_1[[#This Row],[Date]])-2000)</f>
        <v>FY2014/15</v>
      </c>
      <c r="B2334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4" s="162" t="str">
        <f>Table4_1[[#This Row],[Licensee]]&amp;" "&amp;Table4_1[[#This Row],[Licence]]</f>
        <v>Rottnest Island Authority EIRL3</v>
      </c>
      <c r="D2334" s="162" t="str">
        <f t="shared" si="36"/>
        <v>FY2014/15_CCD3_Rottnest Island Authority EIRL3</v>
      </c>
      <c r="E2334" s="164">
        <f>IF(ISNUMBER(Table4_1[[#This Row],[Value]]),Table4_1[[#This Row],[Value]],IF(ISNUMBER(Table4_1[[#This Row],[$ Value]]),Table4_1[[#This Row],[$ Value]],Table4_1[[#This Row],[% Value]]))</f>
        <v>0</v>
      </c>
      <c r="G2334" s="238">
        <v>42185</v>
      </c>
      <c r="H2334">
        <v>4</v>
      </c>
      <c r="I2334" t="s">
        <v>188</v>
      </c>
      <c r="J2334" t="s">
        <v>199</v>
      </c>
      <c r="K2334" t="s">
        <v>13</v>
      </c>
      <c r="L2334"/>
      <c r="M2334" t="s">
        <v>16</v>
      </c>
      <c r="N2334" t="s">
        <v>312</v>
      </c>
      <c r="O2334" t="s">
        <v>190</v>
      </c>
      <c r="P2334"/>
      <c r="Q2334">
        <v>0</v>
      </c>
      <c r="R2334"/>
      <c r="S2334" t="s">
        <v>932</v>
      </c>
    </row>
    <row r="2335" spans="1:19" hidden="1" x14ac:dyDescent="0.2">
      <c r="A2335" s="162" t="str">
        <f>"FY"&amp;(YEAR(Table4_1[[#This Row],[Date]])-1)&amp;"/"&amp;(YEAR(Table4_1[[#This Row],[Date]])-2000)</f>
        <v>FY2015/16</v>
      </c>
      <c r="B2335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5" s="162" t="str">
        <f>Table4_1[[#This Row],[Licensee]]&amp;" "&amp;Table4_1[[#This Row],[Licence]]</f>
        <v>Rottnest Island Authority EIRL3</v>
      </c>
      <c r="D2335" s="162" t="str">
        <f t="shared" si="36"/>
        <v>FY2015/16_CCD3_Rottnest Island Authority EIRL3</v>
      </c>
      <c r="E2335" s="164">
        <f>IF(ISNUMBER(Table4_1[[#This Row],[Value]]),Table4_1[[#This Row],[Value]],IF(ISNUMBER(Table4_1[[#This Row],[$ Value]]),Table4_1[[#This Row],[$ Value]],Table4_1[[#This Row],[% Value]]))</f>
        <v>0</v>
      </c>
      <c r="G2335" s="238">
        <v>42551</v>
      </c>
      <c r="H2335">
        <v>4</v>
      </c>
      <c r="I2335" t="s">
        <v>188</v>
      </c>
      <c r="J2335" t="s">
        <v>199</v>
      </c>
      <c r="K2335" t="s">
        <v>13</v>
      </c>
      <c r="L2335"/>
      <c r="M2335" t="s">
        <v>16</v>
      </c>
      <c r="N2335" t="s">
        <v>312</v>
      </c>
      <c r="O2335" t="s">
        <v>190</v>
      </c>
      <c r="P2335"/>
      <c r="Q2335">
        <v>0</v>
      </c>
      <c r="R2335"/>
      <c r="S2335" t="s">
        <v>932</v>
      </c>
    </row>
    <row r="2336" spans="1:19" hidden="1" x14ac:dyDescent="0.2">
      <c r="A2336" s="162" t="str">
        <f>"FY"&amp;(YEAR(Table4_1[[#This Row],[Date]])-1)&amp;"/"&amp;(YEAR(Table4_1[[#This Row],[Date]])-2000)</f>
        <v>FY2016/17</v>
      </c>
      <c r="B2336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6" s="162" t="str">
        <f>Table4_1[[#This Row],[Licensee]]&amp;" "&amp;Table4_1[[#This Row],[Licence]]</f>
        <v>Rottnest Island Authority EIRL3</v>
      </c>
      <c r="D2336" s="162" t="str">
        <f t="shared" si="36"/>
        <v>FY2016/17_CCD3_Rottnest Island Authority EIRL3</v>
      </c>
      <c r="E2336" s="164">
        <f>IF(ISNUMBER(Table4_1[[#This Row],[Value]]),Table4_1[[#This Row],[Value]],IF(ISNUMBER(Table4_1[[#This Row],[$ Value]]),Table4_1[[#This Row],[$ Value]],Table4_1[[#This Row],[% Value]]))</f>
        <v>0</v>
      </c>
      <c r="G2336" s="238">
        <v>42916</v>
      </c>
      <c r="H2336">
        <v>4</v>
      </c>
      <c r="I2336" t="s">
        <v>188</v>
      </c>
      <c r="J2336" t="s">
        <v>199</v>
      </c>
      <c r="K2336" t="s">
        <v>13</v>
      </c>
      <c r="L2336"/>
      <c r="M2336" t="s">
        <v>16</v>
      </c>
      <c r="N2336" t="s">
        <v>312</v>
      </c>
      <c r="O2336" t="s">
        <v>190</v>
      </c>
      <c r="P2336"/>
      <c r="Q2336">
        <v>0</v>
      </c>
      <c r="R2336"/>
      <c r="S2336" t="s">
        <v>932</v>
      </c>
    </row>
    <row r="2337" spans="1:19" hidden="1" x14ac:dyDescent="0.2">
      <c r="A2337" s="162" t="str">
        <f>"FY"&amp;(YEAR(Table4_1[[#This Row],[Date]])-1)&amp;"/"&amp;(YEAR(Table4_1[[#This Row],[Date]])-2000)</f>
        <v>FY2017/18</v>
      </c>
      <c r="B2337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7" s="162" t="str">
        <f>Table4_1[[#This Row],[Licensee]]&amp;" "&amp;Table4_1[[#This Row],[Licence]]</f>
        <v>Rottnest Island Authority EIRL3</v>
      </c>
      <c r="D2337" s="162" t="str">
        <f t="shared" si="36"/>
        <v>FY2017/18_CCD3_Rottnest Island Authority EIRL3</v>
      </c>
      <c r="E2337" s="164">
        <f>IF(ISNUMBER(Table4_1[[#This Row],[Value]]),Table4_1[[#This Row],[Value]],IF(ISNUMBER(Table4_1[[#This Row],[$ Value]]),Table4_1[[#This Row],[$ Value]],Table4_1[[#This Row],[% Value]]))</f>
        <v>0</v>
      </c>
      <c r="G2337" s="238">
        <v>43281</v>
      </c>
      <c r="H2337">
        <v>4</v>
      </c>
      <c r="I2337" t="s">
        <v>188</v>
      </c>
      <c r="J2337" t="s">
        <v>199</v>
      </c>
      <c r="K2337" t="s">
        <v>13</v>
      </c>
      <c r="L2337"/>
      <c r="M2337" t="s">
        <v>16</v>
      </c>
      <c r="N2337" t="s">
        <v>312</v>
      </c>
      <c r="O2337" t="s">
        <v>190</v>
      </c>
      <c r="P2337"/>
      <c r="Q2337">
        <v>0</v>
      </c>
      <c r="R2337"/>
      <c r="S2337" t="s">
        <v>932</v>
      </c>
    </row>
    <row r="2338" spans="1:19" hidden="1" x14ac:dyDescent="0.2">
      <c r="A2338" s="162" t="str">
        <f>"FY"&amp;(YEAR(Table4_1[[#This Row],[Date]])-1)&amp;"/"&amp;(YEAR(Table4_1[[#This Row],[Date]])-2000)</f>
        <v>FY2018/19</v>
      </c>
      <c r="B2338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8" s="162" t="str">
        <f>Table4_1[[#This Row],[Licensee]]&amp;" "&amp;Table4_1[[#This Row],[Licence]]</f>
        <v>Rottnest Island Authority EIRL3</v>
      </c>
      <c r="D2338" s="162" t="str">
        <f t="shared" si="36"/>
        <v>FY2018/19_CCD3_Rottnest Island Authority EIRL3</v>
      </c>
      <c r="E2338" s="164">
        <f>IF(ISNUMBER(Table4_1[[#This Row],[Value]]),Table4_1[[#This Row],[Value]],IF(ISNUMBER(Table4_1[[#This Row],[$ Value]]),Table4_1[[#This Row],[$ Value]],Table4_1[[#This Row],[% Value]]))</f>
        <v>0</v>
      </c>
      <c r="G2338" s="238">
        <v>43646</v>
      </c>
      <c r="H2338">
        <v>4</v>
      </c>
      <c r="I2338" t="s">
        <v>188</v>
      </c>
      <c r="J2338" t="s">
        <v>199</v>
      </c>
      <c r="K2338" t="s">
        <v>13</v>
      </c>
      <c r="L2338"/>
      <c r="M2338" t="s">
        <v>16</v>
      </c>
      <c r="N2338" t="s">
        <v>312</v>
      </c>
      <c r="O2338" t="s">
        <v>190</v>
      </c>
      <c r="P2338"/>
      <c r="Q2338">
        <v>0</v>
      </c>
      <c r="R2338"/>
      <c r="S2338" t="s">
        <v>932</v>
      </c>
    </row>
    <row r="2339" spans="1:19" hidden="1" x14ac:dyDescent="0.2">
      <c r="A2339" s="162" t="str">
        <f>"FY"&amp;(YEAR(Table4_1[[#This Row],[Date]])-1)&amp;"/"&amp;(YEAR(Table4_1[[#This Row],[Date]])-2000)</f>
        <v>FY2019/20</v>
      </c>
      <c r="B2339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39" s="162" t="str">
        <f>Table4_1[[#This Row],[Licensee]]&amp;" "&amp;Table4_1[[#This Row],[Licence]]</f>
        <v>Rottnest Island Authority EIRL3</v>
      </c>
      <c r="D2339" s="162" t="str">
        <f t="shared" si="36"/>
        <v>FY2019/20_CCD3_Rottnest Island Authority EIRL3</v>
      </c>
      <c r="E2339" s="164">
        <f>IF(ISNUMBER(Table4_1[[#This Row],[Value]]),Table4_1[[#This Row],[Value]],IF(ISNUMBER(Table4_1[[#This Row],[$ Value]]),Table4_1[[#This Row],[$ Value]],Table4_1[[#This Row],[% Value]]))</f>
        <v>0</v>
      </c>
      <c r="G2339" s="238">
        <v>44012</v>
      </c>
      <c r="H2339">
        <v>4</v>
      </c>
      <c r="I2339" t="s">
        <v>188</v>
      </c>
      <c r="J2339" t="s">
        <v>199</v>
      </c>
      <c r="K2339" t="s">
        <v>13</v>
      </c>
      <c r="L2339"/>
      <c r="M2339" t="s">
        <v>16</v>
      </c>
      <c r="N2339" t="s">
        <v>312</v>
      </c>
      <c r="O2339" t="s">
        <v>190</v>
      </c>
      <c r="P2339"/>
      <c r="Q2339">
        <v>0</v>
      </c>
      <c r="R2339"/>
      <c r="S2339" t="s">
        <v>932</v>
      </c>
    </row>
    <row r="2340" spans="1:19" hidden="1" x14ac:dyDescent="0.2">
      <c r="A2340" s="162" t="str">
        <f>"FY"&amp;(YEAR(Table4_1[[#This Row],[Date]])-1)&amp;"/"&amp;(YEAR(Table4_1[[#This Row],[Date]])-2000)</f>
        <v>FY2020/21</v>
      </c>
      <c r="B2340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40" s="162" t="str">
        <f>Table4_1[[#This Row],[Licensee]]&amp;" "&amp;Table4_1[[#This Row],[Licence]]</f>
        <v>Rottnest Island Authority EIRL3</v>
      </c>
      <c r="D2340" s="162" t="str">
        <f t="shared" si="36"/>
        <v>FY2020/21_CCD3_Rottnest Island Authority EIRL3</v>
      </c>
      <c r="E2340" s="164">
        <f>IF(ISNUMBER(Table4_1[[#This Row],[Value]]),Table4_1[[#This Row],[Value]],IF(ISNUMBER(Table4_1[[#This Row],[$ Value]]),Table4_1[[#This Row],[$ Value]],Table4_1[[#This Row],[% Value]]))</f>
        <v>0</v>
      </c>
      <c r="G2340" s="238">
        <v>44377</v>
      </c>
      <c r="H2340">
        <v>4</v>
      </c>
      <c r="I2340" t="s">
        <v>188</v>
      </c>
      <c r="J2340" t="s">
        <v>199</v>
      </c>
      <c r="K2340" t="s">
        <v>13</v>
      </c>
      <c r="L2340"/>
      <c r="M2340" t="s">
        <v>16</v>
      </c>
      <c r="N2340" t="s">
        <v>312</v>
      </c>
      <c r="O2340" t="s">
        <v>190</v>
      </c>
      <c r="P2340"/>
      <c r="Q2340">
        <v>0</v>
      </c>
      <c r="R2340"/>
      <c r="S2340" t="s">
        <v>932</v>
      </c>
    </row>
    <row r="2341" spans="1:19" hidden="1" x14ac:dyDescent="0.2">
      <c r="A2341" s="162" t="str">
        <f>"FY"&amp;(YEAR(Table4_1[[#This Row],[Date]])-1)&amp;"/"&amp;(YEAR(Table4_1[[#This Row],[Date]])-2000)</f>
        <v>FY2021/22</v>
      </c>
      <c r="B2341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41" s="162" t="str">
        <f>Table4_1[[#This Row],[Licensee]]&amp;" "&amp;Table4_1[[#This Row],[Licence]]</f>
        <v>Rottnest Island Authority EIRL3</v>
      </c>
      <c r="D2341" s="162" t="str">
        <f t="shared" si="36"/>
        <v>FY2021/22_CCD3_Rottnest Island Authority EIRL3</v>
      </c>
      <c r="E2341" s="164">
        <f>IF(ISNUMBER(Table4_1[[#This Row],[Value]]),Table4_1[[#This Row],[Value]],IF(ISNUMBER(Table4_1[[#This Row],[$ Value]]),Table4_1[[#This Row],[$ Value]],Table4_1[[#This Row],[% Value]]))</f>
        <v>0</v>
      </c>
      <c r="G2341" s="238">
        <v>44742</v>
      </c>
      <c r="H2341">
        <v>4</v>
      </c>
      <c r="I2341" t="s">
        <v>188</v>
      </c>
      <c r="J2341" t="s">
        <v>199</v>
      </c>
      <c r="K2341" t="s">
        <v>13</v>
      </c>
      <c r="L2341"/>
      <c r="M2341" t="s">
        <v>16</v>
      </c>
      <c r="N2341" t="s">
        <v>312</v>
      </c>
      <c r="O2341" t="s">
        <v>190</v>
      </c>
      <c r="P2341"/>
      <c r="Q2341">
        <v>0</v>
      </c>
      <c r="R2341"/>
      <c r="S2341" t="s">
        <v>932</v>
      </c>
    </row>
    <row r="2342" spans="1:19" hidden="1" x14ac:dyDescent="0.2">
      <c r="A2342" s="162" t="str">
        <f>"FY"&amp;(YEAR(Table4_1[[#This Row],[Date]])-1)&amp;"/"&amp;(YEAR(Table4_1[[#This Row],[Date]])-2000)</f>
        <v>FY2022/23</v>
      </c>
      <c r="B2342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42" s="162" t="str">
        <f>Table4_1[[#This Row],[Licensee]]&amp;" "&amp;Table4_1[[#This Row],[Licence]]</f>
        <v>Rottnest Island Authority EIRL3</v>
      </c>
      <c r="D2342" s="162" t="str">
        <f t="shared" si="36"/>
        <v>FY2022/23_CCD3_Rottnest Island Authority EIRL3</v>
      </c>
      <c r="E2342" s="164">
        <f>IF(ISNUMBER(Table4_1[[#This Row],[Value]]),Table4_1[[#This Row],[Value]],IF(ISNUMBER(Table4_1[[#This Row],[$ Value]]),Table4_1[[#This Row],[$ Value]],Table4_1[[#This Row],[% Value]]))</f>
        <v>0</v>
      </c>
      <c r="G2342" s="238">
        <v>45107</v>
      </c>
      <c r="H2342">
        <v>4</v>
      </c>
      <c r="I2342" t="s">
        <v>188</v>
      </c>
      <c r="J2342" t="s">
        <v>199</v>
      </c>
      <c r="K2342" t="s">
        <v>13</v>
      </c>
      <c r="L2342"/>
      <c r="M2342" t="s">
        <v>16</v>
      </c>
      <c r="N2342" t="s">
        <v>312</v>
      </c>
      <c r="O2342" t="s">
        <v>190</v>
      </c>
      <c r="P2342"/>
      <c r="Q2342">
        <v>0</v>
      </c>
      <c r="R2342"/>
      <c r="S2342" t="s">
        <v>932</v>
      </c>
    </row>
    <row r="2343" spans="1:19" hidden="1" x14ac:dyDescent="0.2">
      <c r="A2343" s="162" t="str">
        <f>"FY"&amp;(YEAR(Table4_1[[#This Row],[Date]])-1)&amp;"/"&amp;(YEAR(Table4_1[[#This Row],[Date]])-2000)</f>
        <v>FY2023/24</v>
      </c>
      <c r="B2343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2343" s="162" t="str">
        <f>Table4_1[[#This Row],[Licensee]]&amp;" "&amp;Table4_1[[#This Row],[Licence]]</f>
        <v>Rottnest Island Authority EIRL3</v>
      </c>
      <c r="D2343" s="162" t="str">
        <f t="shared" si="36"/>
        <v>FY2023/24_CCD3_Rottnest Island Authority EIRL3</v>
      </c>
      <c r="E2343" s="164">
        <f>IF(ISNUMBER(Table4_1[[#This Row],[Value]]),Table4_1[[#This Row],[Value]],IF(ISNUMBER(Table4_1[[#This Row],[$ Value]]),Table4_1[[#This Row],[$ Value]],Table4_1[[#This Row],[% Value]]))</f>
        <v>0</v>
      </c>
      <c r="G2343" s="238">
        <v>45473</v>
      </c>
      <c r="H2343">
        <v>4</v>
      </c>
      <c r="I2343" t="s">
        <v>188</v>
      </c>
      <c r="J2343" t="s">
        <v>199</v>
      </c>
      <c r="K2343" t="s">
        <v>13</v>
      </c>
      <c r="L2343"/>
      <c r="M2343" t="s">
        <v>16</v>
      </c>
      <c r="N2343" t="s">
        <v>312</v>
      </c>
      <c r="O2343" t="s">
        <v>190</v>
      </c>
      <c r="P2343"/>
      <c r="Q2343">
        <v>0</v>
      </c>
      <c r="R2343"/>
      <c r="S2343" t="s">
        <v>932</v>
      </c>
    </row>
    <row r="2344" spans="1:19" hidden="1" x14ac:dyDescent="0.2">
      <c r="A2344" s="162" t="str">
        <f>"FY"&amp;(YEAR(Table4_1[[#This Row],[Date]])-1)&amp;"/"&amp;(YEAR(Table4_1[[#This Row],[Date]])-2000)</f>
        <v>FY2013/14</v>
      </c>
      <c r="B2344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4" s="162" t="str">
        <f>Table4_1[[#This Row],[Licensee]]&amp;" "&amp;Table4_1[[#This Row],[Licence]]</f>
        <v>Rottnest Island Authority EIRL3</v>
      </c>
      <c r="D2344" s="162" t="str">
        <f t="shared" si="36"/>
        <v>FY2013/14_CCD30_Rottnest Island Authority EIRL3</v>
      </c>
      <c r="E2344" s="164">
        <f>IF(ISNUMBER(Table4_1[[#This Row],[Value]]),Table4_1[[#This Row],[Value]],IF(ISNUMBER(Table4_1[[#This Row],[$ Value]]),Table4_1[[#This Row],[$ Value]],Table4_1[[#This Row],[% Value]]))</f>
        <v>0</v>
      </c>
      <c r="G2344" s="238">
        <v>41820</v>
      </c>
      <c r="H2344">
        <v>4</v>
      </c>
      <c r="I2344" t="s">
        <v>188</v>
      </c>
      <c r="J2344" t="s">
        <v>199</v>
      </c>
      <c r="K2344" t="s">
        <v>279</v>
      </c>
      <c r="L2344" t="s">
        <v>313</v>
      </c>
      <c r="M2344" t="s">
        <v>281</v>
      </c>
      <c r="N2344" t="s">
        <v>314</v>
      </c>
      <c r="O2344" t="s">
        <v>191</v>
      </c>
      <c r="P2344"/>
      <c r="Q2344"/>
      <c r="R2344"/>
      <c r="S2344" t="s">
        <v>932</v>
      </c>
    </row>
    <row r="2345" spans="1:19" hidden="1" x14ac:dyDescent="0.2">
      <c r="A2345" s="162" t="str">
        <f>"FY"&amp;(YEAR(Table4_1[[#This Row],[Date]])-1)&amp;"/"&amp;(YEAR(Table4_1[[#This Row],[Date]])-2000)</f>
        <v>FY2014/15</v>
      </c>
      <c r="B2345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5" s="162" t="str">
        <f>Table4_1[[#This Row],[Licensee]]&amp;" "&amp;Table4_1[[#This Row],[Licence]]</f>
        <v>Rottnest Island Authority EIRL3</v>
      </c>
      <c r="D2345" s="162" t="str">
        <f t="shared" si="36"/>
        <v>FY2014/15_CCD30_Rottnest Island Authority EIRL3</v>
      </c>
      <c r="E2345" s="164">
        <f>IF(ISNUMBER(Table4_1[[#This Row],[Value]]),Table4_1[[#This Row],[Value]],IF(ISNUMBER(Table4_1[[#This Row],[$ Value]]),Table4_1[[#This Row],[$ Value]],Table4_1[[#This Row],[% Value]]))</f>
        <v>0</v>
      </c>
      <c r="G2345" s="238">
        <v>42185</v>
      </c>
      <c r="H2345">
        <v>4</v>
      </c>
      <c r="I2345" t="s">
        <v>188</v>
      </c>
      <c r="J2345" t="s">
        <v>199</v>
      </c>
      <c r="K2345" t="s">
        <v>279</v>
      </c>
      <c r="L2345" t="s">
        <v>313</v>
      </c>
      <c r="M2345" t="s">
        <v>281</v>
      </c>
      <c r="N2345" t="s">
        <v>314</v>
      </c>
      <c r="O2345" t="s">
        <v>191</v>
      </c>
      <c r="P2345"/>
      <c r="Q2345"/>
      <c r="R2345"/>
      <c r="S2345" t="s">
        <v>932</v>
      </c>
    </row>
    <row r="2346" spans="1:19" hidden="1" x14ac:dyDescent="0.2">
      <c r="A2346" s="162" t="str">
        <f>"FY"&amp;(YEAR(Table4_1[[#This Row],[Date]])-1)&amp;"/"&amp;(YEAR(Table4_1[[#This Row],[Date]])-2000)</f>
        <v>FY2015/16</v>
      </c>
      <c r="B2346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6" s="162" t="str">
        <f>Table4_1[[#This Row],[Licensee]]&amp;" "&amp;Table4_1[[#This Row],[Licence]]</f>
        <v>Rottnest Island Authority EIRL3</v>
      </c>
      <c r="D2346" s="162" t="str">
        <f t="shared" si="36"/>
        <v>FY2015/16_CCD30_Rottnest Island Authority EIRL3</v>
      </c>
      <c r="E2346" s="164">
        <f>IF(ISNUMBER(Table4_1[[#This Row],[Value]]),Table4_1[[#This Row],[Value]],IF(ISNUMBER(Table4_1[[#This Row],[$ Value]]),Table4_1[[#This Row],[$ Value]],Table4_1[[#This Row],[% Value]]))</f>
        <v>0</v>
      </c>
      <c r="G2346" s="238">
        <v>42551</v>
      </c>
      <c r="H2346">
        <v>4</v>
      </c>
      <c r="I2346" t="s">
        <v>188</v>
      </c>
      <c r="J2346" t="s">
        <v>199</v>
      </c>
      <c r="K2346" t="s">
        <v>279</v>
      </c>
      <c r="L2346" t="s">
        <v>313</v>
      </c>
      <c r="M2346" t="s">
        <v>281</v>
      </c>
      <c r="N2346" t="s">
        <v>314</v>
      </c>
      <c r="O2346" t="s">
        <v>191</v>
      </c>
      <c r="P2346"/>
      <c r="Q2346"/>
      <c r="R2346"/>
      <c r="S2346" t="s">
        <v>932</v>
      </c>
    </row>
    <row r="2347" spans="1:19" hidden="1" x14ac:dyDescent="0.2">
      <c r="A2347" s="162" t="str">
        <f>"FY"&amp;(YEAR(Table4_1[[#This Row],[Date]])-1)&amp;"/"&amp;(YEAR(Table4_1[[#This Row],[Date]])-2000)</f>
        <v>FY2016/17</v>
      </c>
      <c r="B2347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7" s="162" t="str">
        <f>Table4_1[[#This Row],[Licensee]]&amp;" "&amp;Table4_1[[#This Row],[Licence]]</f>
        <v>Rottnest Island Authority EIRL3</v>
      </c>
      <c r="D2347" s="162" t="str">
        <f t="shared" si="36"/>
        <v>FY2016/17_CCD30_Rottnest Island Authority EIRL3</v>
      </c>
      <c r="E2347" s="164">
        <f>IF(ISNUMBER(Table4_1[[#This Row],[Value]]),Table4_1[[#This Row],[Value]],IF(ISNUMBER(Table4_1[[#This Row],[$ Value]]),Table4_1[[#This Row],[$ Value]],Table4_1[[#This Row],[% Value]]))</f>
        <v>0</v>
      </c>
      <c r="G2347" s="238">
        <v>42916</v>
      </c>
      <c r="H2347">
        <v>4</v>
      </c>
      <c r="I2347" t="s">
        <v>188</v>
      </c>
      <c r="J2347" t="s">
        <v>199</v>
      </c>
      <c r="K2347" t="s">
        <v>279</v>
      </c>
      <c r="L2347" t="s">
        <v>313</v>
      </c>
      <c r="M2347" t="s">
        <v>281</v>
      </c>
      <c r="N2347" t="s">
        <v>314</v>
      </c>
      <c r="O2347" t="s">
        <v>191</v>
      </c>
      <c r="P2347"/>
      <c r="Q2347"/>
      <c r="R2347"/>
      <c r="S2347" t="s">
        <v>932</v>
      </c>
    </row>
    <row r="2348" spans="1:19" hidden="1" x14ac:dyDescent="0.2">
      <c r="A2348" s="162" t="str">
        <f>"FY"&amp;(YEAR(Table4_1[[#This Row],[Date]])-1)&amp;"/"&amp;(YEAR(Table4_1[[#This Row],[Date]])-2000)</f>
        <v>FY2017/18</v>
      </c>
      <c r="B2348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8" s="162" t="str">
        <f>Table4_1[[#This Row],[Licensee]]&amp;" "&amp;Table4_1[[#This Row],[Licence]]</f>
        <v>Rottnest Island Authority EIRL3</v>
      </c>
      <c r="D2348" s="162" t="str">
        <f t="shared" si="36"/>
        <v>FY2017/18_CCD30_Rottnest Island Authority EIRL3</v>
      </c>
      <c r="E2348" s="164">
        <f>IF(ISNUMBER(Table4_1[[#This Row],[Value]]),Table4_1[[#This Row],[Value]],IF(ISNUMBER(Table4_1[[#This Row],[$ Value]]),Table4_1[[#This Row],[$ Value]],Table4_1[[#This Row],[% Value]]))</f>
        <v>0</v>
      </c>
      <c r="G2348" s="238">
        <v>43281</v>
      </c>
      <c r="H2348">
        <v>4</v>
      </c>
      <c r="I2348" t="s">
        <v>188</v>
      </c>
      <c r="J2348" t="s">
        <v>199</v>
      </c>
      <c r="K2348" t="s">
        <v>279</v>
      </c>
      <c r="L2348" t="s">
        <v>313</v>
      </c>
      <c r="M2348" t="s">
        <v>281</v>
      </c>
      <c r="N2348" t="s">
        <v>314</v>
      </c>
      <c r="O2348" t="s">
        <v>191</v>
      </c>
      <c r="P2348"/>
      <c r="Q2348"/>
      <c r="R2348"/>
      <c r="S2348" t="s">
        <v>932</v>
      </c>
    </row>
    <row r="2349" spans="1:19" hidden="1" x14ac:dyDescent="0.2">
      <c r="A2349" s="162" t="str">
        <f>"FY"&amp;(YEAR(Table4_1[[#This Row],[Date]])-1)&amp;"/"&amp;(YEAR(Table4_1[[#This Row],[Date]])-2000)</f>
        <v>FY2018/19</v>
      </c>
      <c r="B2349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49" s="162" t="str">
        <f>Table4_1[[#This Row],[Licensee]]&amp;" "&amp;Table4_1[[#This Row],[Licence]]</f>
        <v>Rottnest Island Authority EIRL3</v>
      </c>
      <c r="D2349" s="162" t="str">
        <f t="shared" si="36"/>
        <v>FY2018/19_CCD30_Rottnest Island Authority EIRL3</v>
      </c>
      <c r="E2349" s="164">
        <f>IF(ISNUMBER(Table4_1[[#This Row],[Value]]),Table4_1[[#This Row],[Value]],IF(ISNUMBER(Table4_1[[#This Row],[$ Value]]),Table4_1[[#This Row],[$ Value]],Table4_1[[#This Row],[% Value]]))</f>
        <v>0</v>
      </c>
      <c r="G2349" s="238">
        <v>43646</v>
      </c>
      <c r="H2349">
        <v>4</v>
      </c>
      <c r="I2349" t="s">
        <v>188</v>
      </c>
      <c r="J2349" t="s">
        <v>199</v>
      </c>
      <c r="K2349" t="s">
        <v>279</v>
      </c>
      <c r="L2349" t="s">
        <v>313</v>
      </c>
      <c r="M2349" t="s">
        <v>281</v>
      </c>
      <c r="N2349" t="s">
        <v>314</v>
      </c>
      <c r="O2349" t="s">
        <v>191</v>
      </c>
      <c r="P2349"/>
      <c r="Q2349"/>
      <c r="R2349"/>
      <c r="S2349" t="s">
        <v>932</v>
      </c>
    </row>
    <row r="2350" spans="1:19" hidden="1" x14ac:dyDescent="0.2">
      <c r="A2350" s="162" t="str">
        <f>"FY"&amp;(YEAR(Table4_1[[#This Row],[Date]])-1)&amp;"/"&amp;(YEAR(Table4_1[[#This Row],[Date]])-2000)</f>
        <v>FY2019/20</v>
      </c>
      <c r="B2350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0" s="162" t="str">
        <f>Table4_1[[#This Row],[Licensee]]&amp;" "&amp;Table4_1[[#This Row],[Licence]]</f>
        <v>Rottnest Island Authority EIRL3</v>
      </c>
      <c r="D2350" s="162" t="str">
        <f t="shared" si="36"/>
        <v>FY2019/20_CCD30_Rottnest Island Authority EIRL3</v>
      </c>
      <c r="E2350" s="164">
        <f>IF(ISNUMBER(Table4_1[[#This Row],[Value]]),Table4_1[[#This Row],[Value]],IF(ISNUMBER(Table4_1[[#This Row],[$ Value]]),Table4_1[[#This Row],[$ Value]],Table4_1[[#This Row],[% Value]]))</f>
        <v>0</v>
      </c>
      <c r="G2350" s="238">
        <v>44012</v>
      </c>
      <c r="H2350">
        <v>4</v>
      </c>
      <c r="I2350" t="s">
        <v>188</v>
      </c>
      <c r="J2350" t="s">
        <v>199</v>
      </c>
      <c r="K2350" t="s">
        <v>279</v>
      </c>
      <c r="L2350" t="s">
        <v>313</v>
      </c>
      <c r="M2350" t="s">
        <v>281</v>
      </c>
      <c r="N2350" t="s">
        <v>314</v>
      </c>
      <c r="O2350" t="s">
        <v>191</v>
      </c>
      <c r="P2350"/>
      <c r="Q2350"/>
      <c r="R2350"/>
      <c r="S2350" t="s">
        <v>932</v>
      </c>
    </row>
    <row r="2351" spans="1:19" hidden="1" x14ac:dyDescent="0.2">
      <c r="A2351" s="162" t="str">
        <f>"FY"&amp;(YEAR(Table4_1[[#This Row],[Date]])-1)&amp;"/"&amp;(YEAR(Table4_1[[#This Row],[Date]])-2000)</f>
        <v>FY2020/21</v>
      </c>
      <c r="B2351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1" s="162" t="str">
        <f>Table4_1[[#This Row],[Licensee]]&amp;" "&amp;Table4_1[[#This Row],[Licence]]</f>
        <v>Rottnest Island Authority EIRL3</v>
      </c>
      <c r="D2351" s="162" t="str">
        <f t="shared" si="36"/>
        <v>FY2020/21_CCD30_Rottnest Island Authority EIRL3</v>
      </c>
      <c r="E2351" s="164">
        <f>IF(ISNUMBER(Table4_1[[#This Row],[Value]]),Table4_1[[#This Row],[Value]],IF(ISNUMBER(Table4_1[[#This Row],[$ Value]]),Table4_1[[#This Row],[$ Value]],Table4_1[[#This Row],[% Value]]))</f>
        <v>0</v>
      </c>
      <c r="G2351" s="238">
        <v>44377</v>
      </c>
      <c r="H2351">
        <v>4</v>
      </c>
      <c r="I2351" t="s">
        <v>188</v>
      </c>
      <c r="J2351" t="s">
        <v>199</v>
      </c>
      <c r="K2351" t="s">
        <v>279</v>
      </c>
      <c r="L2351" t="s">
        <v>313</v>
      </c>
      <c r="M2351" t="s">
        <v>281</v>
      </c>
      <c r="N2351" t="s">
        <v>314</v>
      </c>
      <c r="O2351" t="s">
        <v>191</v>
      </c>
      <c r="P2351"/>
      <c r="Q2351"/>
      <c r="R2351"/>
      <c r="S2351" t="s">
        <v>932</v>
      </c>
    </row>
    <row r="2352" spans="1:19" hidden="1" x14ac:dyDescent="0.2">
      <c r="A2352" s="162" t="str">
        <f>"FY"&amp;(YEAR(Table4_1[[#This Row],[Date]])-1)&amp;"/"&amp;(YEAR(Table4_1[[#This Row],[Date]])-2000)</f>
        <v>FY2021/22</v>
      </c>
      <c r="B2352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2" s="162" t="str">
        <f>Table4_1[[#This Row],[Licensee]]&amp;" "&amp;Table4_1[[#This Row],[Licence]]</f>
        <v>Rottnest Island Authority EIRL3</v>
      </c>
      <c r="D2352" s="162" t="str">
        <f t="shared" si="36"/>
        <v>FY2021/22_CCD30_Rottnest Island Authority EIRL3</v>
      </c>
      <c r="E2352" s="164">
        <f>IF(ISNUMBER(Table4_1[[#This Row],[Value]]),Table4_1[[#This Row],[Value]],IF(ISNUMBER(Table4_1[[#This Row],[$ Value]]),Table4_1[[#This Row],[$ Value]],Table4_1[[#This Row],[% Value]]))</f>
        <v>0</v>
      </c>
      <c r="G2352" s="238">
        <v>44742</v>
      </c>
      <c r="H2352">
        <v>4</v>
      </c>
      <c r="I2352" t="s">
        <v>188</v>
      </c>
      <c r="J2352" t="s">
        <v>199</v>
      </c>
      <c r="K2352" t="s">
        <v>279</v>
      </c>
      <c r="L2352" t="s">
        <v>313</v>
      </c>
      <c r="M2352" t="s">
        <v>281</v>
      </c>
      <c r="N2352" t="s">
        <v>314</v>
      </c>
      <c r="O2352" t="s">
        <v>191</v>
      </c>
      <c r="P2352"/>
      <c r="Q2352"/>
      <c r="R2352"/>
      <c r="S2352" t="s">
        <v>932</v>
      </c>
    </row>
    <row r="2353" spans="1:19" hidden="1" x14ac:dyDescent="0.2">
      <c r="A2353" s="162" t="str">
        <f>"FY"&amp;(YEAR(Table4_1[[#This Row],[Date]])-1)&amp;"/"&amp;(YEAR(Table4_1[[#This Row],[Date]])-2000)</f>
        <v>FY2022/23</v>
      </c>
      <c r="B2353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3" s="162" t="str">
        <f>Table4_1[[#This Row],[Licensee]]&amp;" "&amp;Table4_1[[#This Row],[Licence]]</f>
        <v>Rottnest Island Authority EIRL3</v>
      </c>
      <c r="D2353" s="162" t="str">
        <f t="shared" si="36"/>
        <v>FY2022/23_CCD30_Rottnest Island Authority EIRL3</v>
      </c>
      <c r="E2353" s="164">
        <f>IF(ISNUMBER(Table4_1[[#This Row],[Value]]),Table4_1[[#This Row],[Value]],IF(ISNUMBER(Table4_1[[#This Row],[$ Value]]),Table4_1[[#This Row],[$ Value]],Table4_1[[#This Row],[% Value]]))</f>
        <v>0</v>
      </c>
      <c r="G2353" s="238">
        <v>45107</v>
      </c>
      <c r="H2353">
        <v>4</v>
      </c>
      <c r="I2353" t="s">
        <v>188</v>
      </c>
      <c r="J2353" t="s">
        <v>199</v>
      </c>
      <c r="K2353" t="s">
        <v>279</v>
      </c>
      <c r="L2353" t="s">
        <v>313</v>
      </c>
      <c r="M2353" t="s">
        <v>281</v>
      </c>
      <c r="N2353" t="s">
        <v>314</v>
      </c>
      <c r="O2353" t="s">
        <v>191</v>
      </c>
      <c r="P2353"/>
      <c r="Q2353"/>
      <c r="R2353"/>
      <c r="S2353" t="s">
        <v>932</v>
      </c>
    </row>
    <row r="2354" spans="1:19" hidden="1" x14ac:dyDescent="0.2">
      <c r="A2354" s="162" t="str">
        <f>"FY"&amp;(YEAR(Table4_1[[#This Row],[Date]])-1)&amp;"/"&amp;(YEAR(Table4_1[[#This Row],[Date]])-2000)</f>
        <v>FY2023/24</v>
      </c>
      <c r="B2354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4" s="162" t="str">
        <f>Table4_1[[#This Row],[Licensee]]&amp;" "&amp;Table4_1[[#This Row],[Licence]]</f>
        <v>Rottnest Island Authority EIRL3</v>
      </c>
      <c r="D2354" s="162" t="str">
        <f t="shared" si="36"/>
        <v>FY2023/24_CCD30_Rottnest Island Authority EIRL3</v>
      </c>
      <c r="E2354" s="164">
        <f>IF(ISNUMBER(Table4_1[[#This Row],[Value]]),Table4_1[[#This Row],[Value]],IF(ISNUMBER(Table4_1[[#This Row],[$ Value]]),Table4_1[[#This Row],[$ Value]],Table4_1[[#This Row],[% Value]]))</f>
        <v>0</v>
      </c>
      <c r="G2354" s="238">
        <v>45473</v>
      </c>
      <c r="H2354">
        <v>4</v>
      </c>
      <c r="I2354" t="s">
        <v>188</v>
      </c>
      <c r="J2354" t="s">
        <v>199</v>
      </c>
      <c r="K2354" t="s">
        <v>279</v>
      </c>
      <c r="L2354" t="s">
        <v>313</v>
      </c>
      <c r="M2354" t="s">
        <v>281</v>
      </c>
      <c r="N2354" t="s">
        <v>314</v>
      </c>
      <c r="O2354" t="s">
        <v>191</v>
      </c>
      <c r="P2354"/>
      <c r="Q2354"/>
      <c r="R2354"/>
      <c r="S2354" t="s">
        <v>932</v>
      </c>
    </row>
    <row r="2355" spans="1:19" hidden="1" x14ac:dyDescent="0.2">
      <c r="A2355" s="162" t="str">
        <f>"FY"&amp;(YEAR(Table4_1[[#This Row],[Date]])-1)&amp;"/"&amp;(YEAR(Table4_1[[#This Row],[Date]])-2000)</f>
        <v>FY2024/25</v>
      </c>
      <c r="B2355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2355" s="162" t="str">
        <f>Table4_1[[#This Row],[Licensee]]&amp;" "&amp;Table4_1[[#This Row],[Licence]]</f>
        <v>Rottnest Island Authority EIRL3</v>
      </c>
      <c r="D2355" s="162" t="str">
        <f t="shared" si="36"/>
        <v>FY2024/25_CCD30_Rottnest Island Authority EIRL3</v>
      </c>
      <c r="E2355" s="164">
        <f>IF(ISNUMBER(Table4_1[[#This Row],[Value]]),Table4_1[[#This Row],[Value]],IF(ISNUMBER(Table4_1[[#This Row],[$ Value]]),Table4_1[[#This Row],[$ Value]],Table4_1[[#This Row],[% Value]]))</f>
        <v>0</v>
      </c>
      <c r="G2355" s="238">
        <v>45838</v>
      </c>
      <c r="H2355">
        <v>4</v>
      </c>
      <c r="I2355" t="s">
        <v>188</v>
      </c>
      <c r="J2355" t="s">
        <v>199</v>
      </c>
      <c r="K2355" t="s">
        <v>279</v>
      </c>
      <c r="L2355" t="s">
        <v>313</v>
      </c>
      <c r="M2355" t="s">
        <v>281</v>
      </c>
      <c r="N2355" t="s">
        <v>314</v>
      </c>
      <c r="O2355" t="s">
        <v>191</v>
      </c>
      <c r="P2355"/>
      <c r="Q2355"/>
      <c r="R2355"/>
      <c r="S2355" t="s">
        <v>932</v>
      </c>
    </row>
    <row r="2356" spans="1:19" hidden="1" x14ac:dyDescent="0.2">
      <c r="A2356" s="162" t="str">
        <f>"FY"&amp;(YEAR(Table4_1[[#This Row],[Date]])-1)&amp;"/"&amp;(YEAR(Table4_1[[#This Row],[Date]])-2000)</f>
        <v>FY2013/14</v>
      </c>
      <c r="B2356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56" s="162" t="str">
        <f>Table4_1[[#This Row],[Licensee]]&amp;" "&amp;Table4_1[[#This Row],[Licence]]</f>
        <v>Rottnest Island Authority EIRL3</v>
      </c>
      <c r="D2356" s="162" t="str">
        <f t="shared" si="36"/>
        <v>FY2013/14_CCD31_Rottnest Island Authority EIRL3</v>
      </c>
      <c r="E2356" s="164">
        <f>IF(ISNUMBER(Table4_1[[#This Row],[Value]]),Table4_1[[#This Row],[Value]],IF(ISNUMBER(Table4_1[[#This Row],[$ Value]]),Table4_1[[#This Row],[$ Value]],Table4_1[[#This Row],[% Value]]))</f>
        <v>190</v>
      </c>
      <c r="G2356" s="238">
        <v>41820</v>
      </c>
      <c r="H2356">
        <v>4</v>
      </c>
      <c r="I2356" t="s">
        <v>188</v>
      </c>
      <c r="J2356" t="s">
        <v>199</v>
      </c>
      <c r="K2356" t="s">
        <v>279</v>
      </c>
      <c r="L2356" t="s">
        <v>313</v>
      </c>
      <c r="M2356" t="s">
        <v>295</v>
      </c>
      <c r="N2356" t="s">
        <v>315</v>
      </c>
      <c r="O2356" t="s">
        <v>191</v>
      </c>
      <c r="P2356">
        <v>190</v>
      </c>
      <c r="Q2356"/>
      <c r="R2356"/>
      <c r="S2356" t="s">
        <v>932</v>
      </c>
    </row>
    <row r="2357" spans="1:19" hidden="1" x14ac:dyDescent="0.2">
      <c r="A2357" s="162" t="str">
        <f>"FY"&amp;(YEAR(Table4_1[[#This Row],[Date]])-1)&amp;"/"&amp;(YEAR(Table4_1[[#This Row],[Date]])-2000)</f>
        <v>FY2014/15</v>
      </c>
      <c r="B2357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57" s="162" t="str">
        <f>Table4_1[[#This Row],[Licensee]]&amp;" "&amp;Table4_1[[#This Row],[Licence]]</f>
        <v>Rottnest Island Authority EIRL3</v>
      </c>
      <c r="D2357" s="162" t="str">
        <f t="shared" si="36"/>
        <v>FY2014/15_CCD31_Rottnest Island Authority EIRL3</v>
      </c>
      <c r="E2357" s="164">
        <f>IF(ISNUMBER(Table4_1[[#This Row],[Value]]),Table4_1[[#This Row],[Value]],IF(ISNUMBER(Table4_1[[#This Row],[$ Value]]),Table4_1[[#This Row],[$ Value]],Table4_1[[#This Row],[% Value]]))</f>
        <v>190</v>
      </c>
      <c r="G2357" s="238">
        <v>42185</v>
      </c>
      <c r="H2357">
        <v>4</v>
      </c>
      <c r="I2357" t="s">
        <v>188</v>
      </c>
      <c r="J2357" t="s">
        <v>199</v>
      </c>
      <c r="K2357" t="s">
        <v>279</v>
      </c>
      <c r="L2357" t="s">
        <v>313</v>
      </c>
      <c r="M2357" t="s">
        <v>295</v>
      </c>
      <c r="N2357" t="s">
        <v>315</v>
      </c>
      <c r="O2357" t="s">
        <v>191</v>
      </c>
      <c r="P2357">
        <v>190</v>
      </c>
      <c r="Q2357"/>
      <c r="R2357"/>
      <c r="S2357" t="s">
        <v>932</v>
      </c>
    </row>
    <row r="2358" spans="1:19" hidden="1" x14ac:dyDescent="0.2">
      <c r="A2358" s="162" t="str">
        <f>"FY"&amp;(YEAR(Table4_1[[#This Row],[Date]])-1)&amp;"/"&amp;(YEAR(Table4_1[[#This Row],[Date]])-2000)</f>
        <v>FY2015/16</v>
      </c>
      <c r="B2358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58" s="162" t="str">
        <f>Table4_1[[#This Row],[Licensee]]&amp;" "&amp;Table4_1[[#This Row],[Licence]]</f>
        <v>Rottnest Island Authority EIRL3</v>
      </c>
      <c r="D2358" s="162" t="str">
        <f t="shared" si="36"/>
        <v>FY2015/16_CCD31_Rottnest Island Authority EIRL3</v>
      </c>
      <c r="E2358" s="164">
        <f>IF(ISNUMBER(Table4_1[[#This Row],[Value]]),Table4_1[[#This Row],[Value]],IF(ISNUMBER(Table4_1[[#This Row],[$ Value]]),Table4_1[[#This Row],[$ Value]],Table4_1[[#This Row],[% Value]]))</f>
        <v>189</v>
      </c>
      <c r="G2358" s="238">
        <v>42551</v>
      </c>
      <c r="H2358">
        <v>4</v>
      </c>
      <c r="I2358" t="s">
        <v>188</v>
      </c>
      <c r="J2358" t="s">
        <v>199</v>
      </c>
      <c r="K2358" t="s">
        <v>279</v>
      </c>
      <c r="L2358" t="s">
        <v>313</v>
      </c>
      <c r="M2358" t="s">
        <v>295</v>
      </c>
      <c r="N2358" t="s">
        <v>315</v>
      </c>
      <c r="O2358" t="s">
        <v>191</v>
      </c>
      <c r="P2358">
        <v>189</v>
      </c>
      <c r="Q2358"/>
      <c r="R2358"/>
      <c r="S2358" t="s">
        <v>932</v>
      </c>
    </row>
    <row r="2359" spans="1:19" hidden="1" x14ac:dyDescent="0.2">
      <c r="A2359" s="162" t="str">
        <f>"FY"&amp;(YEAR(Table4_1[[#This Row],[Date]])-1)&amp;"/"&amp;(YEAR(Table4_1[[#This Row],[Date]])-2000)</f>
        <v>FY2016/17</v>
      </c>
      <c r="B2359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59" s="162" t="str">
        <f>Table4_1[[#This Row],[Licensee]]&amp;" "&amp;Table4_1[[#This Row],[Licence]]</f>
        <v>Rottnest Island Authority EIRL3</v>
      </c>
      <c r="D2359" s="162" t="str">
        <f t="shared" si="36"/>
        <v>FY2016/17_CCD31_Rottnest Island Authority EIRL3</v>
      </c>
      <c r="E2359" s="164">
        <f>IF(ISNUMBER(Table4_1[[#This Row],[Value]]),Table4_1[[#This Row],[Value]],IF(ISNUMBER(Table4_1[[#This Row],[$ Value]]),Table4_1[[#This Row],[$ Value]],Table4_1[[#This Row],[% Value]]))</f>
        <v>189</v>
      </c>
      <c r="G2359" s="238">
        <v>42916</v>
      </c>
      <c r="H2359">
        <v>4</v>
      </c>
      <c r="I2359" t="s">
        <v>188</v>
      </c>
      <c r="J2359" t="s">
        <v>199</v>
      </c>
      <c r="K2359" t="s">
        <v>279</v>
      </c>
      <c r="L2359" t="s">
        <v>313</v>
      </c>
      <c r="M2359" t="s">
        <v>295</v>
      </c>
      <c r="N2359" t="s">
        <v>315</v>
      </c>
      <c r="O2359" t="s">
        <v>191</v>
      </c>
      <c r="P2359">
        <v>189</v>
      </c>
      <c r="Q2359"/>
      <c r="R2359"/>
      <c r="S2359" t="s">
        <v>932</v>
      </c>
    </row>
    <row r="2360" spans="1:19" hidden="1" x14ac:dyDescent="0.2">
      <c r="A2360" s="162" t="str">
        <f>"FY"&amp;(YEAR(Table4_1[[#This Row],[Date]])-1)&amp;"/"&amp;(YEAR(Table4_1[[#This Row],[Date]])-2000)</f>
        <v>FY2017/18</v>
      </c>
      <c r="B2360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0" s="162" t="str">
        <f>Table4_1[[#This Row],[Licensee]]&amp;" "&amp;Table4_1[[#This Row],[Licence]]</f>
        <v>Rottnest Island Authority EIRL3</v>
      </c>
      <c r="D2360" s="162" t="str">
        <f t="shared" si="36"/>
        <v>FY2017/18_CCD31_Rottnest Island Authority EIRL3</v>
      </c>
      <c r="E2360" s="164">
        <f>IF(ISNUMBER(Table4_1[[#This Row],[Value]]),Table4_1[[#This Row],[Value]],IF(ISNUMBER(Table4_1[[#This Row],[$ Value]]),Table4_1[[#This Row],[$ Value]],Table4_1[[#This Row],[% Value]]))</f>
        <v>189</v>
      </c>
      <c r="G2360" s="238">
        <v>43281</v>
      </c>
      <c r="H2360">
        <v>4</v>
      </c>
      <c r="I2360" t="s">
        <v>188</v>
      </c>
      <c r="J2360" t="s">
        <v>199</v>
      </c>
      <c r="K2360" t="s">
        <v>279</v>
      </c>
      <c r="L2360" t="s">
        <v>313</v>
      </c>
      <c r="M2360" t="s">
        <v>295</v>
      </c>
      <c r="N2360" t="s">
        <v>315</v>
      </c>
      <c r="O2360" t="s">
        <v>191</v>
      </c>
      <c r="P2360">
        <v>189</v>
      </c>
      <c r="Q2360"/>
      <c r="R2360"/>
      <c r="S2360" t="s">
        <v>932</v>
      </c>
    </row>
    <row r="2361" spans="1:19" hidden="1" x14ac:dyDescent="0.2">
      <c r="A2361" s="162" t="str">
        <f>"FY"&amp;(YEAR(Table4_1[[#This Row],[Date]])-1)&amp;"/"&amp;(YEAR(Table4_1[[#This Row],[Date]])-2000)</f>
        <v>FY2018/19</v>
      </c>
      <c r="B2361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1" s="162" t="str">
        <f>Table4_1[[#This Row],[Licensee]]&amp;" "&amp;Table4_1[[#This Row],[Licence]]</f>
        <v>Rottnest Island Authority EIRL3</v>
      </c>
      <c r="D2361" s="162" t="str">
        <f t="shared" si="36"/>
        <v>FY2018/19_CCD31_Rottnest Island Authority EIRL3</v>
      </c>
      <c r="E2361" s="164">
        <f>IF(ISNUMBER(Table4_1[[#This Row],[Value]]),Table4_1[[#This Row],[Value]],IF(ISNUMBER(Table4_1[[#This Row],[$ Value]]),Table4_1[[#This Row],[$ Value]],Table4_1[[#This Row],[% Value]]))</f>
        <v>189</v>
      </c>
      <c r="G2361" s="238">
        <v>43646</v>
      </c>
      <c r="H2361">
        <v>4</v>
      </c>
      <c r="I2361" t="s">
        <v>188</v>
      </c>
      <c r="J2361" t="s">
        <v>199</v>
      </c>
      <c r="K2361" t="s">
        <v>279</v>
      </c>
      <c r="L2361" t="s">
        <v>313</v>
      </c>
      <c r="M2361" t="s">
        <v>295</v>
      </c>
      <c r="N2361" t="s">
        <v>315</v>
      </c>
      <c r="O2361" t="s">
        <v>191</v>
      </c>
      <c r="P2361">
        <v>189</v>
      </c>
      <c r="Q2361"/>
      <c r="R2361"/>
      <c r="S2361" t="s">
        <v>932</v>
      </c>
    </row>
    <row r="2362" spans="1:19" hidden="1" x14ac:dyDescent="0.2">
      <c r="A2362" s="162" t="str">
        <f>"FY"&amp;(YEAR(Table4_1[[#This Row],[Date]])-1)&amp;"/"&amp;(YEAR(Table4_1[[#This Row],[Date]])-2000)</f>
        <v>FY2019/20</v>
      </c>
      <c r="B2362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2" s="162" t="str">
        <f>Table4_1[[#This Row],[Licensee]]&amp;" "&amp;Table4_1[[#This Row],[Licence]]</f>
        <v>Rottnest Island Authority EIRL3</v>
      </c>
      <c r="D2362" s="162" t="str">
        <f t="shared" si="36"/>
        <v>FY2019/20_CCD31_Rottnest Island Authority EIRL3</v>
      </c>
      <c r="E2362" s="164">
        <f>IF(ISNUMBER(Table4_1[[#This Row],[Value]]),Table4_1[[#This Row],[Value]],IF(ISNUMBER(Table4_1[[#This Row],[$ Value]]),Table4_1[[#This Row],[$ Value]],Table4_1[[#This Row],[% Value]]))</f>
        <v>189</v>
      </c>
      <c r="G2362" s="238">
        <v>44012</v>
      </c>
      <c r="H2362">
        <v>4</v>
      </c>
      <c r="I2362" t="s">
        <v>188</v>
      </c>
      <c r="J2362" t="s">
        <v>199</v>
      </c>
      <c r="K2362" t="s">
        <v>279</v>
      </c>
      <c r="L2362" t="s">
        <v>313</v>
      </c>
      <c r="M2362" t="s">
        <v>295</v>
      </c>
      <c r="N2362" t="s">
        <v>315</v>
      </c>
      <c r="O2362" t="s">
        <v>191</v>
      </c>
      <c r="P2362">
        <v>189</v>
      </c>
      <c r="Q2362"/>
      <c r="R2362"/>
      <c r="S2362" t="s">
        <v>932</v>
      </c>
    </row>
    <row r="2363" spans="1:19" hidden="1" x14ac:dyDescent="0.2">
      <c r="A2363" s="162" t="str">
        <f>"FY"&amp;(YEAR(Table4_1[[#This Row],[Date]])-1)&amp;"/"&amp;(YEAR(Table4_1[[#This Row],[Date]])-2000)</f>
        <v>FY2020/21</v>
      </c>
      <c r="B2363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3" s="162" t="str">
        <f>Table4_1[[#This Row],[Licensee]]&amp;" "&amp;Table4_1[[#This Row],[Licence]]</f>
        <v>Rottnest Island Authority EIRL3</v>
      </c>
      <c r="D2363" s="162" t="str">
        <f t="shared" si="36"/>
        <v>FY2020/21_CCD31_Rottnest Island Authority EIRL3</v>
      </c>
      <c r="E2363" s="164">
        <f>IF(ISNUMBER(Table4_1[[#This Row],[Value]]),Table4_1[[#This Row],[Value]],IF(ISNUMBER(Table4_1[[#This Row],[$ Value]]),Table4_1[[#This Row],[$ Value]],Table4_1[[#This Row],[% Value]]))</f>
        <v>189</v>
      </c>
      <c r="G2363" s="238">
        <v>44377</v>
      </c>
      <c r="H2363">
        <v>4</v>
      </c>
      <c r="I2363" t="s">
        <v>188</v>
      </c>
      <c r="J2363" t="s">
        <v>199</v>
      </c>
      <c r="K2363" t="s">
        <v>279</v>
      </c>
      <c r="L2363" t="s">
        <v>313</v>
      </c>
      <c r="M2363" t="s">
        <v>295</v>
      </c>
      <c r="N2363" t="s">
        <v>315</v>
      </c>
      <c r="O2363" t="s">
        <v>191</v>
      </c>
      <c r="P2363">
        <v>189</v>
      </c>
      <c r="Q2363"/>
      <c r="R2363"/>
      <c r="S2363" t="s">
        <v>932</v>
      </c>
    </row>
    <row r="2364" spans="1:19" hidden="1" x14ac:dyDescent="0.2">
      <c r="A2364" s="162" t="str">
        <f>"FY"&amp;(YEAR(Table4_1[[#This Row],[Date]])-1)&amp;"/"&amp;(YEAR(Table4_1[[#This Row],[Date]])-2000)</f>
        <v>FY2021/22</v>
      </c>
      <c r="B2364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4" s="162" t="str">
        <f>Table4_1[[#This Row],[Licensee]]&amp;" "&amp;Table4_1[[#This Row],[Licence]]</f>
        <v>Rottnest Island Authority EIRL3</v>
      </c>
      <c r="D2364" s="162" t="str">
        <f t="shared" si="36"/>
        <v>FY2021/22_CCD31_Rottnest Island Authority EIRL3</v>
      </c>
      <c r="E2364" s="164">
        <f>IF(ISNUMBER(Table4_1[[#This Row],[Value]]),Table4_1[[#This Row],[Value]],IF(ISNUMBER(Table4_1[[#This Row],[$ Value]]),Table4_1[[#This Row],[$ Value]],Table4_1[[#This Row],[% Value]]))</f>
        <v>189</v>
      </c>
      <c r="G2364" s="238">
        <v>44742</v>
      </c>
      <c r="H2364">
        <v>4</v>
      </c>
      <c r="I2364" t="s">
        <v>188</v>
      </c>
      <c r="J2364" t="s">
        <v>199</v>
      </c>
      <c r="K2364" t="s">
        <v>279</v>
      </c>
      <c r="L2364" t="s">
        <v>313</v>
      </c>
      <c r="M2364" t="s">
        <v>295</v>
      </c>
      <c r="N2364" t="s">
        <v>315</v>
      </c>
      <c r="O2364" t="s">
        <v>191</v>
      </c>
      <c r="P2364">
        <v>189</v>
      </c>
      <c r="Q2364"/>
      <c r="R2364"/>
      <c r="S2364" t="s">
        <v>932</v>
      </c>
    </row>
    <row r="2365" spans="1:19" hidden="1" x14ac:dyDescent="0.2">
      <c r="A2365" s="162" t="str">
        <f>"FY"&amp;(YEAR(Table4_1[[#This Row],[Date]])-1)&amp;"/"&amp;(YEAR(Table4_1[[#This Row],[Date]])-2000)</f>
        <v>FY2022/23</v>
      </c>
      <c r="B2365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5" s="162" t="str">
        <f>Table4_1[[#This Row],[Licensee]]&amp;" "&amp;Table4_1[[#This Row],[Licence]]</f>
        <v>Rottnest Island Authority EIRL3</v>
      </c>
      <c r="D2365" s="162" t="str">
        <f t="shared" si="36"/>
        <v>FY2022/23_CCD31_Rottnest Island Authority EIRL3</v>
      </c>
      <c r="E2365" s="164">
        <f>IF(ISNUMBER(Table4_1[[#This Row],[Value]]),Table4_1[[#This Row],[Value]],IF(ISNUMBER(Table4_1[[#This Row],[$ Value]]),Table4_1[[#This Row],[$ Value]],Table4_1[[#This Row],[% Value]]))</f>
        <v>189</v>
      </c>
      <c r="G2365" s="238">
        <v>45107</v>
      </c>
      <c r="H2365">
        <v>4</v>
      </c>
      <c r="I2365" t="s">
        <v>188</v>
      </c>
      <c r="J2365" t="s">
        <v>199</v>
      </c>
      <c r="K2365" t="s">
        <v>279</v>
      </c>
      <c r="L2365" t="s">
        <v>313</v>
      </c>
      <c r="M2365" t="s">
        <v>295</v>
      </c>
      <c r="N2365" t="s">
        <v>315</v>
      </c>
      <c r="O2365" t="s">
        <v>191</v>
      </c>
      <c r="P2365">
        <v>189</v>
      </c>
      <c r="Q2365"/>
      <c r="R2365"/>
      <c r="S2365" t="s">
        <v>932</v>
      </c>
    </row>
    <row r="2366" spans="1:19" hidden="1" x14ac:dyDescent="0.2">
      <c r="A2366" s="162" t="str">
        <f>"FY"&amp;(YEAR(Table4_1[[#This Row],[Date]])-1)&amp;"/"&amp;(YEAR(Table4_1[[#This Row],[Date]])-2000)</f>
        <v>FY2023/24</v>
      </c>
      <c r="B2366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6" s="162" t="str">
        <f>Table4_1[[#This Row],[Licensee]]&amp;" "&amp;Table4_1[[#This Row],[Licence]]</f>
        <v>Rottnest Island Authority EIRL3</v>
      </c>
      <c r="D2366" s="162" t="str">
        <f t="shared" si="36"/>
        <v>FY2023/24_CCD31_Rottnest Island Authority EIRL3</v>
      </c>
      <c r="E2366" s="164">
        <f>IF(ISNUMBER(Table4_1[[#This Row],[Value]]),Table4_1[[#This Row],[Value]],IF(ISNUMBER(Table4_1[[#This Row],[$ Value]]),Table4_1[[#This Row],[$ Value]],Table4_1[[#This Row],[% Value]]))</f>
        <v>189</v>
      </c>
      <c r="G2366" s="238">
        <v>45473</v>
      </c>
      <c r="H2366">
        <v>4</v>
      </c>
      <c r="I2366" t="s">
        <v>188</v>
      </c>
      <c r="J2366" t="s">
        <v>199</v>
      </c>
      <c r="K2366" t="s">
        <v>279</v>
      </c>
      <c r="L2366" t="s">
        <v>313</v>
      </c>
      <c r="M2366" t="s">
        <v>295</v>
      </c>
      <c r="N2366" t="s">
        <v>315</v>
      </c>
      <c r="O2366" t="s">
        <v>191</v>
      </c>
      <c r="P2366">
        <v>189</v>
      </c>
      <c r="Q2366"/>
      <c r="R2366"/>
      <c r="S2366" t="s">
        <v>932</v>
      </c>
    </row>
    <row r="2367" spans="1:19" hidden="1" x14ac:dyDescent="0.2">
      <c r="A2367" s="162" t="str">
        <f>"FY"&amp;(YEAR(Table4_1[[#This Row],[Date]])-1)&amp;"/"&amp;(YEAR(Table4_1[[#This Row],[Date]])-2000)</f>
        <v>FY2024/25</v>
      </c>
      <c r="B2367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2367" s="162" t="str">
        <f>Table4_1[[#This Row],[Licensee]]&amp;" "&amp;Table4_1[[#This Row],[Licence]]</f>
        <v>Rottnest Island Authority EIRL3</v>
      </c>
      <c r="D2367" s="162" t="str">
        <f t="shared" si="36"/>
        <v>FY2024/25_CCD31_Rottnest Island Authority EIRL3</v>
      </c>
      <c r="E2367" s="164">
        <f>IF(ISNUMBER(Table4_1[[#This Row],[Value]]),Table4_1[[#This Row],[Value]],IF(ISNUMBER(Table4_1[[#This Row],[$ Value]]),Table4_1[[#This Row],[$ Value]],Table4_1[[#This Row],[% Value]]))</f>
        <v>189</v>
      </c>
      <c r="G2367" s="238">
        <v>45838</v>
      </c>
      <c r="H2367">
        <v>4</v>
      </c>
      <c r="I2367" t="s">
        <v>188</v>
      </c>
      <c r="J2367" t="s">
        <v>199</v>
      </c>
      <c r="K2367" t="s">
        <v>279</v>
      </c>
      <c r="L2367" t="s">
        <v>313</v>
      </c>
      <c r="M2367" t="s">
        <v>295</v>
      </c>
      <c r="N2367" t="s">
        <v>315</v>
      </c>
      <c r="O2367" t="s">
        <v>191</v>
      </c>
      <c r="P2367">
        <v>189</v>
      </c>
      <c r="Q2367"/>
      <c r="R2367"/>
      <c r="S2367" t="s">
        <v>932</v>
      </c>
    </row>
    <row r="2368" spans="1:19" hidden="1" x14ac:dyDescent="0.2">
      <c r="A2368" s="162" t="str">
        <f>"FY"&amp;(YEAR(Table4_1[[#This Row],[Date]])-1)&amp;"/"&amp;(YEAR(Table4_1[[#This Row],[Date]])-2000)</f>
        <v>FY2013/14</v>
      </c>
      <c r="B2368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68" s="162" t="str">
        <f>Table4_1[[#This Row],[Licensee]]&amp;" "&amp;Table4_1[[#This Row],[Licence]]</f>
        <v>Rottnest Island Authority EIRL3</v>
      </c>
      <c r="D2368" s="162" t="str">
        <f t="shared" si="36"/>
        <v>FY2013/14_CCD32_Rottnest Island Authority EIRL3</v>
      </c>
      <c r="E2368" s="164">
        <f>IF(ISNUMBER(Table4_1[[#This Row],[Value]]),Table4_1[[#This Row],[Value]],IF(ISNUMBER(Table4_1[[#This Row],[$ Value]]),Table4_1[[#This Row],[$ Value]],Table4_1[[#This Row],[% Value]]))</f>
        <v>0</v>
      </c>
      <c r="G2368" s="238">
        <v>41820</v>
      </c>
      <c r="H2368">
        <v>4</v>
      </c>
      <c r="I2368" t="s">
        <v>188</v>
      </c>
      <c r="J2368" t="s">
        <v>199</v>
      </c>
      <c r="K2368" t="s">
        <v>279</v>
      </c>
      <c r="L2368" t="s">
        <v>316</v>
      </c>
      <c r="M2368" t="s">
        <v>281</v>
      </c>
      <c r="N2368" t="s">
        <v>317</v>
      </c>
      <c r="O2368" t="s">
        <v>318</v>
      </c>
      <c r="P2368"/>
      <c r="Q2368"/>
      <c r="R2368"/>
      <c r="S2368" t="s">
        <v>932</v>
      </c>
    </row>
    <row r="2369" spans="1:19" hidden="1" x14ac:dyDescent="0.2">
      <c r="A2369" s="162" t="str">
        <f>"FY"&amp;(YEAR(Table4_1[[#This Row],[Date]])-1)&amp;"/"&amp;(YEAR(Table4_1[[#This Row],[Date]])-2000)</f>
        <v>FY2014/15</v>
      </c>
      <c r="B2369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69" s="162" t="str">
        <f>Table4_1[[#This Row],[Licensee]]&amp;" "&amp;Table4_1[[#This Row],[Licence]]</f>
        <v>Rottnest Island Authority EIRL3</v>
      </c>
      <c r="D2369" s="162" t="str">
        <f t="shared" si="36"/>
        <v>FY2014/15_CCD32_Rottnest Island Authority EIRL3</v>
      </c>
      <c r="E2369" s="164">
        <f>IF(ISNUMBER(Table4_1[[#This Row],[Value]]),Table4_1[[#This Row],[Value]],IF(ISNUMBER(Table4_1[[#This Row],[$ Value]]),Table4_1[[#This Row],[$ Value]],Table4_1[[#This Row],[% Value]]))</f>
        <v>0</v>
      </c>
      <c r="G2369" s="238">
        <v>42185</v>
      </c>
      <c r="H2369">
        <v>4</v>
      </c>
      <c r="I2369" t="s">
        <v>188</v>
      </c>
      <c r="J2369" t="s">
        <v>199</v>
      </c>
      <c r="K2369" t="s">
        <v>279</v>
      </c>
      <c r="L2369" t="s">
        <v>316</v>
      </c>
      <c r="M2369" t="s">
        <v>281</v>
      </c>
      <c r="N2369" t="s">
        <v>317</v>
      </c>
      <c r="O2369" t="s">
        <v>318</v>
      </c>
      <c r="P2369"/>
      <c r="Q2369"/>
      <c r="R2369"/>
      <c r="S2369" t="s">
        <v>932</v>
      </c>
    </row>
    <row r="2370" spans="1:19" hidden="1" x14ac:dyDescent="0.2">
      <c r="A2370" s="162" t="str">
        <f>"FY"&amp;(YEAR(Table4_1[[#This Row],[Date]])-1)&amp;"/"&amp;(YEAR(Table4_1[[#This Row],[Date]])-2000)</f>
        <v>FY2015/16</v>
      </c>
      <c r="B2370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0" s="162" t="str">
        <f>Table4_1[[#This Row],[Licensee]]&amp;" "&amp;Table4_1[[#This Row],[Licence]]</f>
        <v>Rottnest Island Authority EIRL3</v>
      </c>
      <c r="D2370" s="162" t="str">
        <f t="shared" si="36"/>
        <v>FY2015/16_CCD32_Rottnest Island Authority EIRL3</v>
      </c>
      <c r="E2370" s="164">
        <f>IF(ISNUMBER(Table4_1[[#This Row],[Value]]),Table4_1[[#This Row],[Value]],IF(ISNUMBER(Table4_1[[#This Row],[$ Value]]),Table4_1[[#This Row],[$ Value]],Table4_1[[#This Row],[% Value]]))</f>
        <v>0</v>
      </c>
      <c r="G2370" s="238">
        <v>42551</v>
      </c>
      <c r="H2370">
        <v>4</v>
      </c>
      <c r="I2370" t="s">
        <v>188</v>
      </c>
      <c r="J2370" t="s">
        <v>199</v>
      </c>
      <c r="K2370" t="s">
        <v>279</v>
      </c>
      <c r="L2370" t="s">
        <v>316</v>
      </c>
      <c r="M2370" t="s">
        <v>281</v>
      </c>
      <c r="N2370" t="s">
        <v>317</v>
      </c>
      <c r="O2370" t="s">
        <v>318</v>
      </c>
      <c r="P2370"/>
      <c r="Q2370"/>
      <c r="R2370"/>
      <c r="S2370" t="s">
        <v>932</v>
      </c>
    </row>
    <row r="2371" spans="1:19" hidden="1" x14ac:dyDescent="0.2">
      <c r="A2371" s="162" t="str">
        <f>"FY"&amp;(YEAR(Table4_1[[#This Row],[Date]])-1)&amp;"/"&amp;(YEAR(Table4_1[[#This Row],[Date]])-2000)</f>
        <v>FY2016/17</v>
      </c>
      <c r="B2371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1" s="162" t="str">
        <f>Table4_1[[#This Row],[Licensee]]&amp;" "&amp;Table4_1[[#This Row],[Licence]]</f>
        <v>Rottnest Island Authority EIRL3</v>
      </c>
      <c r="D2371" s="162" t="str">
        <f t="shared" ref="D2371:D2434" si="37">A2371&amp;"_"&amp;B2371&amp;"_"&amp;C2371</f>
        <v>FY2016/17_CCD32_Rottnest Island Authority EIRL3</v>
      </c>
      <c r="E2371" s="164">
        <f>IF(ISNUMBER(Table4_1[[#This Row],[Value]]),Table4_1[[#This Row],[Value]],IF(ISNUMBER(Table4_1[[#This Row],[$ Value]]),Table4_1[[#This Row],[$ Value]],Table4_1[[#This Row],[% Value]]))</f>
        <v>0</v>
      </c>
      <c r="G2371" s="238">
        <v>42916</v>
      </c>
      <c r="H2371">
        <v>4</v>
      </c>
      <c r="I2371" t="s">
        <v>188</v>
      </c>
      <c r="J2371" t="s">
        <v>199</v>
      </c>
      <c r="K2371" t="s">
        <v>279</v>
      </c>
      <c r="L2371" t="s">
        <v>316</v>
      </c>
      <c r="M2371" t="s">
        <v>281</v>
      </c>
      <c r="N2371" t="s">
        <v>317</v>
      </c>
      <c r="O2371" t="s">
        <v>318</v>
      </c>
      <c r="P2371"/>
      <c r="Q2371"/>
      <c r="R2371"/>
      <c r="S2371" t="s">
        <v>932</v>
      </c>
    </row>
    <row r="2372" spans="1:19" hidden="1" x14ac:dyDescent="0.2">
      <c r="A2372" s="162" t="str">
        <f>"FY"&amp;(YEAR(Table4_1[[#This Row],[Date]])-1)&amp;"/"&amp;(YEAR(Table4_1[[#This Row],[Date]])-2000)</f>
        <v>FY2017/18</v>
      </c>
      <c r="B2372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2" s="162" t="str">
        <f>Table4_1[[#This Row],[Licensee]]&amp;" "&amp;Table4_1[[#This Row],[Licence]]</f>
        <v>Rottnest Island Authority EIRL3</v>
      </c>
      <c r="D2372" s="162" t="str">
        <f t="shared" si="37"/>
        <v>FY2017/18_CCD32_Rottnest Island Authority EIRL3</v>
      </c>
      <c r="E2372" s="164">
        <f>IF(ISNUMBER(Table4_1[[#This Row],[Value]]),Table4_1[[#This Row],[Value]],IF(ISNUMBER(Table4_1[[#This Row],[$ Value]]),Table4_1[[#This Row],[$ Value]],Table4_1[[#This Row],[% Value]]))</f>
        <v>0</v>
      </c>
      <c r="G2372" s="238">
        <v>43281</v>
      </c>
      <c r="H2372">
        <v>4</v>
      </c>
      <c r="I2372" t="s">
        <v>188</v>
      </c>
      <c r="J2372" t="s">
        <v>199</v>
      </c>
      <c r="K2372" t="s">
        <v>279</v>
      </c>
      <c r="L2372" t="s">
        <v>316</v>
      </c>
      <c r="M2372" t="s">
        <v>281</v>
      </c>
      <c r="N2372" t="s">
        <v>317</v>
      </c>
      <c r="O2372" t="s">
        <v>318</v>
      </c>
      <c r="P2372"/>
      <c r="Q2372"/>
      <c r="R2372"/>
      <c r="S2372" t="s">
        <v>932</v>
      </c>
    </row>
    <row r="2373" spans="1:19" hidden="1" x14ac:dyDescent="0.2">
      <c r="A2373" s="162" t="str">
        <f>"FY"&amp;(YEAR(Table4_1[[#This Row],[Date]])-1)&amp;"/"&amp;(YEAR(Table4_1[[#This Row],[Date]])-2000)</f>
        <v>FY2018/19</v>
      </c>
      <c r="B2373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3" s="162" t="str">
        <f>Table4_1[[#This Row],[Licensee]]&amp;" "&amp;Table4_1[[#This Row],[Licence]]</f>
        <v>Rottnest Island Authority EIRL3</v>
      </c>
      <c r="D2373" s="162" t="str">
        <f t="shared" si="37"/>
        <v>FY2018/19_CCD32_Rottnest Island Authority EIRL3</v>
      </c>
      <c r="E2373" s="164">
        <f>IF(ISNUMBER(Table4_1[[#This Row],[Value]]),Table4_1[[#This Row],[Value]],IF(ISNUMBER(Table4_1[[#This Row],[$ Value]]),Table4_1[[#This Row],[$ Value]],Table4_1[[#This Row],[% Value]]))</f>
        <v>0</v>
      </c>
      <c r="G2373" s="238">
        <v>43646</v>
      </c>
      <c r="H2373">
        <v>4</v>
      </c>
      <c r="I2373" t="s">
        <v>188</v>
      </c>
      <c r="J2373" t="s">
        <v>199</v>
      </c>
      <c r="K2373" t="s">
        <v>279</v>
      </c>
      <c r="L2373" t="s">
        <v>316</v>
      </c>
      <c r="M2373" t="s">
        <v>281</v>
      </c>
      <c r="N2373" t="s">
        <v>317</v>
      </c>
      <c r="O2373" t="s">
        <v>318</v>
      </c>
      <c r="P2373"/>
      <c r="Q2373"/>
      <c r="R2373"/>
      <c r="S2373" t="s">
        <v>932</v>
      </c>
    </row>
    <row r="2374" spans="1:19" hidden="1" x14ac:dyDescent="0.2">
      <c r="A2374" s="162" t="str">
        <f>"FY"&amp;(YEAR(Table4_1[[#This Row],[Date]])-1)&amp;"/"&amp;(YEAR(Table4_1[[#This Row],[Date]])-2000)</f>
        <v>FY2019/20</v>
      </c>
      <c r="B2374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4" s="162" t="str">
        <f>Table4_1[[#This Row],[Licensee]]&amp;" "&amp;Table4_1[[#This Row],[Licence]]</f>
        <v>Rottnest Island Authority EIRL3</v>
      </c>
      <c r="D2374" s="162" t="str">
        <f t="shared" si="37"/>
        <v>FY2019/20_CCD32_Rottnest Island Authority EIRL3</v>
      </c>
      <c r="E2374" s="164">
        <f>IF(ISNUMBER(Table4_1[[#This Row],[Value]]),Table4_1[[#This Row],[Value]],IF(ISNUMBER(Table4_1[[#This Row],[$ Value]]),Table4_1[[#This Row],[$ Value]],Table4_1[[#This Row],[% Value]]))</f>
        <v>0</v>
      </c>
      <c r="G2374" s="238">
        <v>44012</v>
      </c>
      <c r="H2374">
        <v>4</v>
      </c>
      <c r="I2374" t="s">
        <v>188</v>
      </c>
      <c r="J2374" t="s">
        <v>199</v>
      </c>
      <c r="K2374" t="s">
        <v>279</v>
      </c>
      <c r="L2374" t="s">
        <v>316</v>
      </c>
      <c r="M2374" t="s">
        <v>281</v>
      </c>
      <c r="N2374" t="s">
        <v>317</v>
      </c>
      <c r="O2374" t="s">
        <v>318</v>
      </c>
      <c r="P2374"/>
      <c r="Q2374"/>
      <c r="R2374"/>
      <c r="S2374" t="s">
        <v>932</v>
      </c>
    </row>
    <row r="2375" spans="1:19" hidden="1" x14ac:dyDescent="0.2">
      <c r="A2375" s="162" t="str">
        <f>"FY"&amp;(YEAR(Table4_1[[#This Row],[Date]])-1)&amp;"/"&amp;(YEAR(Table4_1[[#This Row],[Date]])-2000)</f>
        <v>FY2020/21</v>
      </c>
      <c r="B2375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5" s="162" t="str">
        <f>Table4_1[[#This Row],[Licensee]]&amp;" "&amp;Table4_1[[#This Row],[Licence]]</f>
        <v>Rottnest Island Authority EIRL3</v>
      </c>
      <c r="D2375" s="162" t="str">
        <f t="shared" si="37"/>
        <v>FY2020/21_CCD32_Rottnest Island Authority EIRL3</v>
      </c>
      <c r="E2375" s="164">
        <f>IF(ISNUMBER(Table4_1[[#This Row],[Value]]),Table4_1[[#This Row],[Value]],IF(ISNUMBER(Table4_1[[#This Row],[$ Value]]),Table4_1[[#This Row],[$ Value]],Table4_1[[#This Row],[% Value]]))</f>
        <v>0</v>
      </c>
      <c r="G2375" s="238">
        <v>44377</v>
      </c>
      <c r="H2375">
        <v>4</v>
      </c>
      <c r="I2375" t="s">
        <v>188</v>
      </c>
      <c r="J2375" t="s">
        <v>199</v>
      </c>
      <c r="K2375" t="s">
        <v>279</v>
      </c>
      <c r="L2375" t="s">
        <v>316</v>
      </c>
      <c r="M2375" t="s">
        <v>281</v>
      </c>
      <c r="N2375" t="s">
        <v>317</v>
      </c>
      <c r="O2375" t="s">
        <v>318</v>
      </c>
      <c r="P2375"/>
      <c r="Q2375"/>
      <c r="R2375"/>
      <c r="S2375" t="s">
        <v>932</v>
      </c>
    </row>
    <row r="2376" spans="1:19" hidden="1" x14ac:dyDescent="0.2">
      <c r="A2376" s="162" t="str">
        <f>"FY"&amp;(YEAR(Table4_1[[#This Row],[Date]])-1)&amp;"/"&amp;(YEAR(Table4_1[[#This Row],[Date]])-2000)</f>
        <v>FY2021/22</v>
      </c>
      <c r="B2376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6" s="162" t="str">
        <f>Table4_1[[#This Row],[Licensee]]&amp;" "&amp;Table4_1[[#This Row],[Licence]]</f>
        <v>Rottnest Island Authority EIRL3</v>
      </c>
      <c r="D2376" s="162" t="str">
        <f t="shared" si="37"/>
        <v>FY2021/22_CCD32_Rottnest Island Authority EIRL3</v>
      </c>
      <c r="E2376" s="164">
        <f>IF(ISNUMBER(Table4_1[[#This Row],[Value]]),Table4_1[[#This Row],[Value]],IF(ISNUMBER(Table4_1[[#This Row],[$ Value]]),Table4_1[[#This Row],[$ Value]],Table4_1[[#This Row],[% Value]]))</f>
        <v>0</v>
      </c>
      <c r="G2376" s="238">
        <v>44742</v>
      </c>
      <c r="H2376">
        <v>4</v>
      </c>
      <c r="I2376" t="s">
        <v>188</v>
      </c>
      <c r="J2376" t="s">
        <v>199</v>
      </c>
      <c r="K2376" t="s">
        <v>279</v>
      </c>
      <c r="L2376" t="s">
        <v>316</v>
      </c>
      <c r="M2376" t="s">
        <v>281</v>
      </c>
      <c r="N2376" t="s">
        <v>317</v>
      </c>
      <c r="O2376" t="s">
        <v>318</v>
      </c>
      <c r="P2376"/>
      <c r="Q2376"/>
      <c r="R2376"/>
      <c r="S2376" t="s">
        <v>932</v>
      </c>
    </row>
    <row r="2377" spans="1:19" hidden="1" x14ac:dyDescent="0.2">
      <c r="A2377" s="162" t="str">
        <f>"FY"&amp;(YEAR(Table4_1[[#This Row],[Date]])-1)&amp;"/"&amp;(YEAR(Table4_1[[#This Row],[Date]])-2000)</f>
        <v>FY2022/23</v>
      </c>
      <c r="B2377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7" s="162" t="str">
        <f>Table4_1[[#This Row],[Licensee]]&amp;" "&amp;Table4_1[[#This Row],[Licence]]</f>
        <v>Rottnest Island Authority EIRL3</v>
      </c>
      <c r="D2377" s="162" t="str">
        <f t="shared" si="37"/>
        <v>FY2022/23_CCD32_Rottnest Island Authority EIRL3</v>
      </c>
      <c r="E2377" s="164">
        <f>IF(ISNUMBER(Table4_1[[#This Row],[Value]]),Table4_1[[#This Row],[Value]],IF(ISNUMBER(Table4_1[[#This Row],[$ Value]]),Table4_1[[#This Row],[$ Value]],Table4_1[[#This Row],[% Value]]))</f>
        <v>0</v>
      </c>
      <c r="G2377" s="238">
        <v>45107</v>
      </c>
      <c r="H2377">
        <v>4</v>
      </c>
      <c r="I2377" t="s">
        <v>188</v>
      </c>
      <c r="J2377" t="s">
        <v>199</v>
      </c>
      <c r="K2377" t="s">
        <v>279</v>
      </c>
      <c r="L2377" t="s">
        <v>316</v>
      </c>
      <c r="M2377" t="s">
        <v>281</v>
      </c>
      <c r="N2377" t="s">
        <v>317</v>
      </c>
      <c r="O2377" t="s">
        <v>318</v>
      </c>
      <c r="P2377"/>
      <c r="Q2377"/>
      <c r="R2377"/>
      <c r="S2377" t="s">
        <v>932</v>
      </c>
    </row>
    <row r="2378" spans="1:19" hidden="1" x14ac:dyDescent="0.2">
      <c r="A2378" s="162" t="str">
        <f>"FY"&amp;(YEAR(Table4_1[[#This Row],[Date]])-1)&amp;"/"&amp;(YEAR(Table4_1[[#This Row],[Date]])-2000)</f>
        <v>FY2023/24</v>
      </c>
      <c r="B2378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8" s="162" t="str">
        <f>Table4_1[[#This Row],[Licensee]]&amp;" "&amp;Table4_1[[#This Row],[Licence]]</f>
        <v>Rottnest Island Authority EIRL3</v>
      </c>
      <c r="D2378" s="162" t="str">
        <f t="shared" si="37"/>
        <v>FY2023/24_CCD32_Rottnest Island Authority EIRL3</v>
      </c>
      <c r="E2378" s="164">
        <f>IF(ISNUMBER(Table4_1[[#This Row],[Value]]),Table4_1[[#This Row],[Value]],IF(ISNUMBER(Table4_1[[#This Row],[$ Value]]),Table4_1[[#This Row],[$ Value]],Table4_1[[#This Row],[% Value]]))</f>
        <v>0</v>
      </c>
      <c r="G2378" s="238">
        <v>45473</v>
      </c>
      <c r="H2378">
        <v>4</v>
      </c>
      <c r="I2378" t="s">
        <v>188</v>
      </c>
      <c r="J2378" t="s">
        <v>199</v>
      </c>
      <c r="K2378" t="s">
        <v>279</v>
      </c>
      <c r="L2378" t="s">
        <v>316</v>
      </c>
      <c r="M2378" t="s">
        <v>281</v>
      </c>
      <c r="N2378" t="s">
        <v>317</v>
      </c>
      <c r="O2378" t="s">
        <v>29</v>
      </c>
      <c r="P2378"/>
      <c r="Q2378"/>
      <c r="R2378"/>
      <c r="S2378" t="s">
        <v>932</v>
      </c>
    </row>
    <row r="2379" spans="1:19" hidden="1" x14ac:dyDescent="0.2">
      <c r="A2379" s="162" t="str">
        <f>"FY"&amp;(YEAR(Table4_1[[#This Row],[Date]])-1)&amp;"/"&amp;(YEAR(Table4_1[[#This Row],[Date]])-2000)</f>
        <v>FY2024/25</v>
      </c>
      <c r="B2379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2379" s="162" t="str">
        <f>Table4_1[[#This Row],[Licensee]]&amp;" "&amp;Table4_1[[#This Row],[Licence]]</f>
        <v>Rottnest Island Authority EIRL3</v>
      </c>
      <c r="D2379" s="162" t="str">
        <f t="shared" si="37"/>
        <v>FY2024/25_CCD32_Rottnest Island Authority EIRL3</v>
      </c>
      <c r="E2379" s="164">
        <f>IF(ISNUMBER(Table4_1[[#This Row],[Value]]),Table4_1[[#This Row],[Value]],IF(ISNUMBER(Table4_1[[#This Row],[$ Value]]),Table4_1[[#This Row],[$ Value]],Table4_1[[#This Row],[% Value]]))</f>
        <v>0</v>
      </c>
      <c r="G2379" s="238">
        <v>45838</v>
      </c>
      <c r="H2379">
        <v>4</v>
      </c>
      <c r="I2379" t="s">
        <v>188</v>
      </c>
      <c r="J2379" t="s">
        <v>199</v>
      </c>
      <c r="K2379" t="s">
        <v>279</v>
      </c>
      <c r="L2379" t="s">
        <v>316</v>
      </c>
      <c r="M2379" t="s">
        <v>281</v>
      </c>
      <c r="N2379" t="s">
        <v>317</v>
      </c>
      <c r="O2379" t="s">
        <v>29</v>
      </c>
      <c r="P2379"/>
      <c r="Q2379"/>
      <c r="R2379"/>
      <c r="S2379" t="s">
        <v>932</v>
      </c>
    </row>
    <row r="2380" spans="1:19" hidden="1" x14ac:dyDescent="0.2">
      <c r="A2380" s="162" t="str">
        <f>"FY"&amp;(YEAR(Table4_1[[#This Row],[Date]])-1)&amp;"/"&amp;(YEAR(Table4_1[[#This Row],[Date]])-2000)</f>
        <v>FY2013/14</v>
      </c>
      <c r="B2380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0" s="162" t="str">
        <f>Table4_1[[#This Row],[Licensee]]&amp;" "&amp;Table4_1[[#This Row],[Licence]]</f>
        <v>Rottnest Island Authority EIRL3</v>
      </c>
      <c r="D2380" s="162" t="str">
        <f t="shared" si="37"/>
        <v>FY2013/14_CCD33_Rottnest Island Authority EIRL3</v>
      </c>
      <c r="E2380" s="164">
        <f>IF(ISNUMBER(Table4_1[[#This Row],[Value]]),Table4_1[[#This Row],[Value]],IF(ISNUMBER(Table4_1[[#This Row],[$ Value]]),Table4_1[[#This Row],[$ Value]],Table4_1[[#This Row],[% Value]]))</f>
        <v>19</v>
      </c>
      <c r="G2380" s="238">
        <v>41820</v>
      </c>
      <c r="H2380">
        <v>4</v>
      </c>
      <c r="I2380" t="s">
        <v>188</v>
      </c>
      <c r="J2380" t="s">
        <v>199</v>
      </c>
      <c r="K2380" t="s">
        <v>279</v>
      </c>
      <c r="L2380" t="s">
        <v>316</v>
      </c>
      <c r="M2380" t="s">
        <v>295</v>
      </c>
      <c r="N2380" t="s">
        <v>319</v>
      </c>
      <c r="O2380" t="s">
        <v>318</v>
      </c>
      <c r="P2380">
        <v>19</v>
      </c>
      <c r="Q2380"/>
      <c r="R2380"/>
      <c r="S2380" t="s">
        <v>932</v>
      </c>
    </row>
    <row r="2381" spans="1:19" hidden="1" x14ac:dyDescent="0.2">
      <c r="A2381" s="162" t="str">
        <f>"FY"&amp;(YEAR(Table4_1[[#This Row],[Date]])-1)&amp;"/"&amp;(YEAR(Table4_1[[#This Row],[Date]])-2000)</f>
        <v>FY2014/15</v>
      </c>
      <c r="B2381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1" s="162" t="str">
        <f>Table4_1[[#This Row],[Licensee]]&amp;" "&amp;Table4_1[[#This Row],[Licence]]</f>
        <v>Rottnest Island Authority EIRL3</v>
      </c>
      <c r="D2381" s="162" t="str">
        <f t="shared" si="37"/>
        <v>FY2014/15_CCD33_Rottnest Island Authority EIRL3</v>
      </c>
      <c r="E2381" s="164">
        <f>IF(ISNUMBER(Table4_1[[#This Row],[Value]]),Table4_1[[#This Row],[Value]],IF(ISNUMBER(Table4_1[[#This Row],[$ Value]]),Table4_1[[#This Row],[$ Value]],Table4_1[[#This Row],[% Value]]))</f>
        <v>4</v>
      </c>
      <c r="G2381" s="238">
        <v>42185</v>
      </c>
      <c r="H2381">
        <v>4</v>
      </c>
      <c r="I2381" t="s">
        <v>188</v>
      </c>
      <c r="J2381" t="s">
        <v>199</v>
      </c>
      <c r="K2381" t="s">
        <v>279</v>
      </c>
      <c r="L2381" t="s">
        <v>316</v>
      </c>
      <c r="M2381" t="s">
        <v>295</v>
      </c>
      <c r="N2381" t="s">
        <v>319</v>
      </c>
      <c r="O2381" t="s">
        <v>318</v>
      </c>
      <c r="P2381">
        <v>4</v>
      </c>
      <c r="Q2381"/>
      <c r="R2381"/>
      <c r="S2381" t="s">
        <v>932</v>
      </c>
    </row>
    <row r="2382" spans="1:19" hidden="1" x14ac:dyDescent="0.2">
      <c r="A2382" s="162" t="str">
        <f>"FY"&amp;(YEAR(Table4_1[[#This Row],[Date]])-1)&amp;"/"&amp;(YEAR(Table4_1[[#This Row],[Date]])-2000)</f>
        <v>FY2015/16</v>
      </c>
      <c r="B2382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2" s="162" t="str">
        <f>Table4_1[[#This Row],[Licensee]]&amp;" "&amp;Table4_1[[#This Row],[Licence]]</f>
        <v>Rottnest Island Authority EIRL3</v>
      </c>
      <c r="D2382" s="162" t="str">
        <f t="shared" si="37"/>
        <v>FY2015/16_CCD33_Rottnest Island Authority EIRL3</v>
      </c>
      <c r="E2382" s="164">
        <f>IF(ISNUMBER(Table4_1[[#This Row],[Value]]),Table4_1[[#This Row],[Value]],IF(ISNUMBER(Table4_1[[#This Row],[$ Value]]),Table4_1[[#This Row],[$ Value]],Table4_1[[#This Row],[% Value]]))</f>
        <v>4</v>
      </c>
      <c r="G2382" s="238">
        <v>42551</v>
      </c>
      <c r="H2382">
        <v>4</v>
      </c>
      <c r="I2382" t="s">
        <v>188</v>
      </c>
      <c r="J2382" t="s">
        <v>199</v>
      </c>
      <c r="K2382" t="s">
        <v>279</v>
      </c>
      <c r="L2382" t="s">
        <v>316</v>
      </c>
      <c r="M2382" t="s">
        <v>295</v>
      </c>
      <c r="N2382" t="s">
        <v>319</v>
      </c>
      <c r="O2382" t="s">
        <v>318</v>
      </c>
      <c r="P2382">
        <v>4</v>
      </c>
      <c r="Q2382"/>
      <c r="R2382"/>
      <c r="S2382" t="s">
        <v>932</v>
      </c>
    </row>
    <row r="2383" spans="1:19" hidden="1" x14ac:dyDescent="0.2">
      <c r="A2383" s="162" t="str">
        <f>"FY"&amp;(YEAR(Table4_1[[#This Row],[Date]])-1)&amp;"/"&amp;(YEAR(Table4_1[[#This Row],[Date]])-2000)</f>
        <v>FY2016/17</v>
      </c>
      <c r="B2383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3" s="162" t="str">
        <f>Table4_1[[#This Row],[Licensee]]&amp;" "&amp;Table4_1[[#This Row],[Licence]]</f>
        <v>Rottnest Island Authority EIRL3</v>
      </c>
      <c r="D2383" s="162" t="str">
        <f t="shared" si="37"/>
        <v>FY2016/17_CCD33_Rottnest Island Authority EIRL3</v>
      </c>
      <c r="E2383" s="164">
        <f>IF(ISNUMBER(Table4_1[[#This Row],[Value]]),Table4_1[[#This Row],[Value]],IF(ISNUMBER(Table4_1[[#This Row],[$ Value]]),Table4_1[[#This Row],[$ Value]],Table4_1[[#This Row],[% Value]]))</f>
        <v>1</v>
      </c>
      <c r="G2383" s="238">
        <v>42916</v>
      </c>
      <c r="H2383">
        <v>4</v>
      </c>
      <c r="I2383" t="s">
        <v>188</v>
      </c>
      <c r="J2383" t="s">
        <v>199</v>
      </c>
      <c r="K2383" t="s">
        <v>279</v>
      </c>
      <c r="L2383" t="s">
        <v>316</v>
      </c>
      <c r="M2383" t="s">
        <v>295</v>
      </c>
      <c r="N2383" t="s">
        <v>319</v>
      </c>
      <c r="O2383" t="s">
        <v>318</v>
      </c>
      <c r="P2383">
        <v>1</v>
      </c>
      <c r="Q2383"/>
      <c r="R2383"/>
      <c r="S2383" t="s">
        <v>932</v>
      </c>
    </row>
    <row r="2384" spans="1:19" hidden="1" x14ac:dyDescent="0.2">
      <c r="A2384" s="162" t="str">
        <f>"FY"&amp;(YEAR(Table4_1[[#This Row],[Date]])-1)&amp;"/"&amp;(YEAR(Table4_1[[#This Row],[Date]])-2000)</f>
        <v>FY2017/18</v>
      </c>
      <c r="B2384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4" s="162" t="str">
        <f>Table4_1[[#This Row],[Licensee]]&amp;" "&amp;Table4_1[[#This Row],[Licence]]</f>
        <v>Rottnest Island Authority EIRL3</v>
      </c>
      <c r="D2384" s="162" t="str">
        <f t="shared" si="37"/>
        <v>FY2017/18_CCD33_Rottnest Island Authority EIRL3</v>
      </c>
      <c r="E2384" s="164">
        <f>IF(ISNUMBER(Table4_1[[#This Row],[Value]]),Table4_1[[#This Row],[Value]],IF(ISNUMBER(Table4_1[[#This Row],[$ Value]]),Table4_1[[#This Row],[$ Value]],Table4_1[[#This Row],[% Value]]))</f>
        <v>2</v>
      </c>
      <c r="G2384" s="238">
        <v>43281</v>
      </c>
      <c r="H2384">
        <v>4</v>
      </c>
      <c r="I2384" t="s">
        <v>188</v>
      </c>
      <c r="J2384" t="s">
        <v>199</v>
      </c>
      <c r="K2384" t="s">
        <v>279</v>
      </c>
      <c r="L2384" t="s">
        <v>316</v>
      </c>
      <c r="M2384" t="s">
        <v>295</v>
      </c>
      <c r="N2384" t="s">
        <v>319</v>
      </c>
      <c r="O2384" t="s">
        <v>318</v>
      </c>
      <c r="P2384">
        <v>2</v>
      </c>
      <c r="Q2384"/>
      <c r="R2384"/>
      <c r="S2384" t="s">
        <v>932</v>
      </c>
    </row>
    <row r="2385" spans="1:19" hidden="1" x14ac:dyDescent="0.2">
      <c r="A2385" s="162" t="str">
        <f>"FY"&amp;(YEAR(Table4_1[[#This Row],[Date]])-1)&amp;"/"&amp;(YEAR(Table4_1[[#This Row],[Date]])-2000)</f>
        <v>FY2018/19</v>
      </c>
      <c r="B2385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5" s="162" t="str">
        <f>Table4_1[[#This Row],[Licensee]]&amp;" "&amp;Table4_1[[#This Row],[Licence]]</f>
        <v>Rottnest Island Authority EIRL3</v>
      </c>
      <c r="D2385" s="162" t="str">
        <f t="shared" si="37"/>
        <v>FY2018/19_CCD33_Rottnest Island Authority EIRL3</v>
      </c>
      <c r="E2385" s="164">
        <f>IF(ISNUMBER(Table4_1[[#This Row],[Value]]),Table4_1[[#This Row],[Value]],IF(ISNUMBER(Table4_1[[#This Row],[$ Value]]),Table4_1[[#This Row],[$ Value]],Table4_1[[#This Row],[% Value]]))</f>
        <v>2</v>
      </c>
      <c r="G2385" s="238">
        <v>43646</v>
      </c>
      <c r="H2385">
        <v>4</v>
      </c>
      <c r="I2385" t="s">
        <v>188</v>
      </c>
      <c r="J2385" t="s">
        <v>199</v>
      </c>
      <c r="K2385" t="s">
        <v>279</v>
      </c>
      <c r="L2385" t="s">
        <v>316</v>
      </c>
      <c r="M2385" t="s">
        <v>295</v>
      </c>
      <c r="N2385" t="s">
        <v>319</v>
      </c>
      <c r="O2385" t="s">
        <v>318</v>
      </c>
      <c r="P2385">
        <v>2</v>
      </c>
      <c r="Q2385"/>
      <c r="R2385"/>
      <c r="S2385" t="s">
        <v>932</v>
      </c>
    </row>
    <row r="2386" spans="1:19" hidden="1" x14ac:dyDescent="0.2">
      <c r="A2386" s="162" t="str">
        <f>"FY"&amp;(YEAR(Table4_1[[#This Row],[Date]])-1)&amp;"/"&amp;(YEAR(Table4_1[[#This Row],[Date]])-2000)</f>
        <v>FY2019/20</v>
      </c>
      <c r="B2386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6" s="162" t="str">
        <f>Table4_1[[#This Row],[Licensee]]&amp;" "&amp;Table4_1[[#This Row],[Licence]]</f>
        <v>Rottnest Island Authority EIRL3</v>
      </c>
      <c r="D2386" s="162" t="str">
        <f t="shared" si="37"/>
        <v>FY2019/20_CCD33_Rottnest Island Authority EIRL3</v>
      </c>
      <c r="E2386" s="164">
        <f>IF(ISNUMBER(Table4_1[[#This Row],[Value]]),Table4_1[[#This Row],[Value]],IF(ISNUMBER(Table4_1[[#This Row],[$ Value]]),Table4_1[[#This Row],[$ Value]],Table4_1[[#This Row],[% Value]]))</f>
        <v>3</v>
      </c>
      <c r="G2386" s="238">
        <v>44012</v>
      </c>
      <c r="H2386">
        <v>4</v>
      </c>
      <c r="I2386" t="s">
        <v>188</v>
      </c>
      <c r="J2386" t="s">
        <v>199</v>
      </c>
      <c r="K2386" t="s">
        <v>279</v>
      </c>
      <c r="L2386" t="s">
        <v>316</v>
      </c>
      <c r="M2386" t="s">
        <v>295</v>
      </c>
      <c r="N2386" t="s">
        <v>319</v>
      </c>
      <c r="O2386" t="s">
        <v>318</v>
      </c>
      <c r="P2386">
        <v>3</v>
      </c>
      <c r="Q2386"/>
      <c r="R2386"/>
      <c r="S2386" t="s">
        <v>932</v>
      </c>
    </row>
    <row r="2387" spans="1:19" hidden="1" x14ac:dyDescent="0.2">
      <c r="A2387" s="162" t="str">
        <f>"FY"&amp;(YEAR(Table4_1[[#This Row],[Date]])-1)&amp;"/"&amp;(YEAR(Table4_1[[#This Row],[Date]])-2000)</f>
        <v>FY2020/21</v>
      </c>
      <c r="B2387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7" s="162" t="str">
        <f>Table4_1[[#This Row],[Licensee]]&amp;" "&amp;Table4_1[[#This Row],[Licence]]</f>
        <v>Rottnest Island Authority EIRL3</v>
      </c>
      <c r="D2387" s="162" t="str">
        <f t="shared" si="37"/>
        <v>FY2020/21_CCD33_Rottnest Island Authority EIRL3</v>
      </c>
      <c r="E2387" s="164">
        <f>IF(ISNUMBER(Table4_1[[#This Row],[Value]]),Table4_1[[#This Row],[Value]],IF(ISNUMBER(Table4_1[[#This Row],[$ Value]]),Table4_1[[#This Row],[$ Value]],Table4_1[[#This Row],[% Value]]))</f>
        <v>5</v>
      </c>
      <c r="G2387" s="238">
        <v>44377</v>
      </c>
      <c r="H2387">
        <v>4</v>
      </c>
      <c r="I2387" t="s">
        <v>188</v>
      </c>
      <c r="J2387" t="s">
        <v>199</v>
      </c>
      <c r="K2387" t="s">
        <v>279</v>
      </c>
      <c r="L2387" t="s">
        <v>316</v>
      </c>
      <c r="M2387" t="s">
        <v>295</v>
      </c>
      <c r="N2387" t="s">
        <v>319</v>
      </c>
      <c r="O2387" t="s">
        <v>318</v>
      </c>
      <c r="P2387">
        <v>5</v>
      </c>
      <c r="Q2387"/>
      <c r="R2387"/>
      <c r="S2387" t="s">
        <v>932</v>
      </c>
    </row>
    <row r="2388" spans="1:19" hidden="1" x14ac:dyDescent="0.2">
      <c r="A2388" s="162" t="str">
        <f>"FY"&amp;(YEAR(Table4_1[[#This Row],[Date]])-1)&amp;"/"&amp;(YEAR(Table4_1[[#This Row],[Date]])-2000)</f>
        <v>FY2021/22</v>
      </c>
      <c r="B2388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8" s="162" t="str">
        <f>Table4_1[[#This Row],[Licensee]]&amp;" "&amp;Table4_1[[#This Row],[Licence]]</f>
        <v>Rottnest Island Authority EIRL3</v>
      </c>
      <c r="D2388" s="162" t="str">
        <f t="shared" si="37"/>
        <v>FY2021/22_CCD33_Rottnest Island Authority EIRL3</v>
      </c>
      <c r="E2388" s="164">
        <f>IF(ISNUMBER(Table4_1[[#This Row],[Value]]),Table4_1[[#This Row],[Value]],IF(ISNUMBER(Table4_1[[#This Row],[$ Value]]),Table4_1[[#This Row],[$ Value]],Table4_1[[#This Row],[% Value]]))</f>
        <v>8</v>
      </c>
      <c r="G2388" s="238">
        <v>44742</v>
      </c>
      <c r="H2388">
        <v>4</v>
      </c>
      <c r="I2388" t="s">
        <v>188</v>
      </c>
      <c r="J2388" t="s">
        <v>199</v>
      </c>
      <c r="K2388" t="s">
        <v>279</v>
      </c>
      <c r="L2388" t="s">
        <v>316</v>
      </c>
      <c r="M2388" t="s">
        <v>295</v>
      </c>
      <c r="N2388" t="s">
        <v>319</v>
      </c>
      <c r="O2388" t="s">
        <v>318</v>
      </c>
      <c r="P2388">
        <v>8</v>
      </c>
      <c r="Q2388"/>
      <c r="R2388"/>
      <c r="S2388" t="s">
        <v>932</v>
      </c>
    </row>
    <row r="2389" spans="1:19" hidden="1" x14ac:dyDescent="0.2">
      <c r="A2389" s="162" t="str">
        <f>"FY"&amp;(YEAR(Table4_1[[#This Row],[Date]])-1)&amp;"/"&amp;(YEAR(Table4_1[[#This Row],[Date]])-2000)</f>
        <v>FY2022/23</v>
      </c>
      <c r="B2389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89" s="162" t="str">
        <f>Table4_1[[#This Row],[Licensee]]&amp;" "&amp;Table4_1[[#This Row],[Licence]]</f>
        <v>Rottnest Island Authority EIRL3</v>
      </c>
      <c r="D2389" s="162" t="str">
        <f t="shared" si="37"/>
        <v>FY2022/23_CCD33_Rottnest Island Authority EIRL3</v>
      </c>
      <c r="E2389" s="164">
        <f>IF(ISNUMBER(Table4_1[[#This Row],[Value]]),Table4_1[[#This Row],[Value]],IF(ISNUMBER(Table4_1[[#This Row],[$ Value]]),Table4_1[[#This Row],[$ Value]],Table4_1[[#This Row],[% Value]]))</f>
        <v>1</v>
      </c>
      <c r="G2389" s="238">
        <v>45107</v>
      </c>
      <c r="H2389">
        <v>4</v>
      </c>
      <c r="I2389" t="s">
        <v>188</v>
      </c>
      <c r="J2389" t="s">
        <v>199</v>
      </c>
      <c r="K2389" t="s">
        <v>279</v>
      </c>
      <c r="L2389" t="s">
        <v>316</v>
      </c>
      <c r="M2389" t="s">
        <v>295</v>
      </c>
      <c r="N2389" t="s">
        <v>319</v>
      </c>
      <c r="O2389" t="s">
        <v>318</v>
      </c>
      <c r="P2389">
        <v>1</v>
      </c>
      <c r="Q2389"/>
      <c r="R2389"/>
      <c r="S2389" t="s">
        <v>932</v>
      </c>
    </row>
    <row r="2390" spans="1:19" hidden="1" x14ac:dyDescent="0.2">
      <c r="A2390" s="162" t="str">
        <f>"FY"&amp;(YEAR(Table4_1[[#This Row],[Date]])-1)&amp;"/"&amp;(YEAR(Table4_1[[#This Row],[Date]])-2000)</f>
        <v>FY2023/24</v>
      </c>
      <c r="B2390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90" s="162" t="str">
        <f>Table4_1[[#This Row],[Licensee]]&amp;" "&amp;Table4_1[[#This Row],[Licence]]</f>
        <v>Rottnest Island Authority EIRL3</v>
      </c>
      <c r="D2390" s="162" t="str">
        <f t="shared" si="37"/>
        <v>FY2023/24_CCD33_Rottnest Island Authority EIRL3</v>
      </c>
      <c r="E2390" s="164">
        <f>IF(ISNUMBER(Table4_1[[#This Row],[Value]]),Table4_1[[#This Row],[Value]],IF(ISNUMBER(Table4_1[[#This Row],[$ Value]]),Table4_1[[#This Row],[$ Value]],Table4_1[[#This Row],[% Value]]))</f>
        <v>1</v>
      </c>
      <c r="G2390" s="238">
        <v>45473</v>
      </c>
      <c r="H2390">
        <v>4</v>
      </c>
      <c r="I2390" t="s">
        <v>188</v>
      </c>
      <c r="J2390" t="s">
        <v>199</v>
      </c>
      <c r="K2390" t="s">
        <v>279</v>
      </c>
      <c r="L2390" t="s">
        <v>316</v>
      </c>
      <c r="M2390" t="s">
        <v>295</v>
      </c>
      <c r="N2390" t="s">
        <v>319</v>
      </c>
      <c r="O2390" t="s">
        <v>29</v>
      </c>
      <c r="P2390">
        <v>1</v>
      </c>
      <c r="Q2390"/>
      <c r="R2390"/>
      <c r="S2390" t="s">
        <v>932</v>
      </c>
    </row>
    <row r="2391" spans="1:19" hidden="1" x14ac:dyDescent="0.2">
      <c r="A2391" s="162" t="str">
        <f>"FY"&amp;(YEAR(Table4_1[[#This Row],[Date]])-1)&amp;"/"&amp;(YEAR(Table4_1[[#This Row],[Date]])-2000)</f>
        <v>FY2024/25</v>
      </c>
      <c r="B2391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2391" s="162" t="str">
        <f>Table4_1[[#This Row],[Licensee]]&amp;" "&amp;Table4_1[[#This Row],[Licence]]</f>
        <v>Rottnest Island Authority EIRL3</v>
      </c>
      <c r="D2391" s="162" t="str">
        <f t="shared" si="37"/>
        <v>FY2024/25_CCD33_Rottnest Island Authority EIRL3</v>
      </c>
      <c r="E2391" s="164">
        <f>IF(ISNUMBER(Table4_1[[#This Row],[Value]]),Table4_1[[#This Row],[Value]],IF(ISNUMBER(Table4_1[[#This Row],[$ Value]]),Table4_1[[#This Row],[$ Value]],Table4_1[[#This Row],[% Value]]))</f>
        <v>1</v>
      </c>
      <c r="G2391" s="238">
        <v>45838</v>
      </c>
      <c r="H2391">
        <v>4</v>
      </c>
      <c r="I2391" t="s">
        <v>188</v>
      </c>
      <c r="J2391" t="s">
        <v>199</v>
      </c>
      <c r="K2391" t="s">
        <v>279</v>
      </c>
      <c r="L2391" t="s">
        <v>316</v>
      </c>
      <c r="M2391" t="s">
        <v>295</v>
      </c>
      <c r="N2391" t="s">
        <v>319</v>
      </c>
      <c r="O2391" t="s">
        <v>29</v>
      </c>
      <c r="P2391">
        <v>1</v>
      </c>
      <c r="Q2391"/>
      <c r="R2391"/>
      <c r="S2391" t="s">
        <v>932</v>
      </c>
    </row>
    <row r="2392" spans="1:19" hidden="1" x14ac:dyDescent="0.2">
      <c r="A2392" s="162" t="str">
        <f>"FY"&amp;(YEAR(Table4_1[[#This Row],[Date]])-1)&amp;"/"&amp;(YEAR(Table4_1[[#This Row],[Date]])-2000)</f>
        <v>FY2013/14</v>
      </c>
      <c r="B2392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2" s="162" t="str">
        <f>Table4_1[[#This Row],[Licensee]]&amp;" "&amp;Table4_1[[#This Row],[Licence]]</f>
        <v>Rottnest Island Authority EIRL3</v>
      </c>
      <c r="D2392" s="162" t="str">
        <f t="shared" si="37"/>
        <v>FY2013/14_CCD34_Rottnest Island Authority EIRL3</v>
      </c>
      <c r="E2392" s="164">
        <f>IF(ISNUMBER(Table4_1[[#This Row],[Value]]),Table4_1[[#This Row],[Value]],IF(ISNUMBER(Table4_1[[#This Row],[$ Value]]),Table4_1[[#This Row],[$ Value]],Table4_1[[#This Row],[% Value]]))</f>
        <v>4850</v>
      </c>
      <c r="G2392" s="238">
        <v>41820</v>
      </c>
      <c r="H2392">
        <v>4</v>
      </c>
      <c r="I2392" t="s">
        <v>188</v>
      </c>
      <c r="J2392" t="s">
        <v>199</v>
      </c>
      <c r="K2392" t="s">
        <v>31</v>
      </c>
      <c r="L2392"/>
      <c r="M2392" t="s">
        <v>320</v>
      </c>
      <c r="N2392" t="s">
        <v>321</v>
      </c>
      <c r="O2392" t="s">
        <v>191</v>
      </c>
      <c r="P2392">
        <v>4850</v>
      </c>
      <c r="Q2392"/>
      <c r="R2392"/>
      <c r="S2392" t="s">
        <v>932</v>
      </c>
    </row>
    <row r="2393" spans="1:19" hidden="1" x14ac:dyDescent="0.2">
      <c r="A2393" s="162" t="str">
        <f>"FY"&amp;(YEAR(Table4_1[[#This Row],[Date]])-1)&amp;"/"&amp;(YEAR(Table4_1[[#This Row],[Date]])-2000)</f>
        <v>FY2014/15</v>
      </c>
      <c r="B2393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3" s="162" t="str">
        <f>Table4_1[[#This Row],[Licensee]]&amp;" "&amp;Table4_1[[#This Row],[Licence]]</f>
        <v>Rottnest Island Authority EIRL3</v>
      </c>
      <c r="D2393" s="162" t="str">
        <f t="shared" si="37"/>
        <v>FY2014/15_CCD34_Rottnest Island Authority EIRL3</v>
      </c>
      <c r="E2393" s="164">
        <f>IF(ISNUMBER(Table4_1[[#This Row],[Value]]),Table4_1[[#This Row],[Value]],IF(ISNUMBER(Table4_1[[#This Row],[$ Value]]),Table4_1[[#This Row],[$ Value]],Table4_1[[#This Row],[% Value]]))</f>
        <v>5250</v>
      </c>
      <c r="G2393" s="238">
        <v>42185</v>
      </c>
      <c r="H2393">
        <v>4</v>
      </c>
      <c r="I2393" t="s">
        <v>188</v>
      </c>
      <c r="J2393" t="s">
        <v>199</v>
      </c>
      <c r="K2393" t="s">
        <v>31</v>
      </c>
      <c r="L2393"/>
      <c r="M2393" t="s">
        <v>320</v>
      </c>
      <c r="N2393" t="s">
        <v>321</v>
      </c>
      <c r="O2393" t="s">
        <v>191</v>
      </c>
      <c r="P2393">
        <v>5250</v>
      </c>
      <c r="Q2393"/>
      <c r="R2393"/>
      <c r="S2393" t="s">
        <v>932</v>
      </c>
    </row>
    <row r="2394" spans="1:19" hidden="1" x14ac:dyDescent="0.2">
      <c r="A2394" s="162" t="str">
        <f>"FY"&amp;(YEAR(Table4_1[[#This Row],[Date]])-1)&amp;"/"&amp;(YEAR(Table4_1[[#This Row],[Date]])-2000)</f>
        <v>FY2015/16</v>
      </c>
      <c r="B2394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4" s="162" t="str">
        <f>Table4_1[[#This Row],[Licensee]]&amp;" "&amp;Table4_1[[#This Row],[Licence]]</f>
        <v>Rottnest Island Authority EIRL3</v>
      </c>
      <c r="D2394" s="162" t="str">
        <f t="shared" si="37"/>
        <v>FY2015/16_CCD34_Rottnest Island Authority EIRL3</v>
      </c>
      <c r="E2394" s="164">
        <f>IF(ISNUMBER(Table4_1[[#This Row],[Value]]),Table4_1[[#This Row],[Value]],IF(ISNUMBER(Table4_1[[#This Row],[$ Value]]),Table4_1[[#This Row],[$ Value]],Table4_1[[#This Row],[% Value]]))</f>
        <v>1955</v>
      </c>
      <c r="G2394" s="238">
        <v>42551</v>
      </c>
      <c r="H2394">
        <v>4</v>
      </c>
      <c r="I2394" t="s">
        <v>188</v>
      </c>
      <c r="J2394" t="s">
        <v>199</v>
      </c>
      <c r="K2394" t="s">
        <v>31</v>
      </c>
      <c r="L2394"/>
      <c r="M2394" t="s">
        <v>320</v>
      </c>
      <c r="N2394" t="s">
        <v>321</v>
      </c>
      <c r="O2394" t="s">
        <v>191</v>
      </c>
      <c r="P2394">
        <v>1955</v>
      </c>
      <c r="Q2394"/>
      <c r="R2394"/>
      <c r="S2394" t="s">
        <v>932</v>
      </c>
    </row>
    <row r="2395" spans="1:19" hidden="1" x14ac:dyDescent="0.2">
      <c r="A2395" s="162" t="str">
        <f>"FY"&amp;(YEAR(Table4_1[[#This Row],[Date]])-1)&amp;"/"&amp;(YEAR(Table4_1[[#This Row],[Date]])-2000)</f>
        <v>FY2016/17</v>
      </c>
      <c r="B2395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5" s="162" t="str">
        <f>Table4_1[[#This Row],[Licensee]]&amp;" "&amp;Table4_1[[#This Row],[Licence]]</f>
        <v>Rottnest Island Authority EIRL3</v>
      </c>
      <c r="D2395" s="162" t="str">
        <f t="shared" si="37"/>
        <v>FY2016/17_CCD34_Rottnest Island Authority EIRL3</v>
      </c>
      <c r="E2395" s="164">
        <f>IF(ISNUMBER(Table4_1[[#This Row],[Value]]),Table4_1[[#This Row],[Value]],IF(ISNUMBER(Table4_1[[#This Row],[$ Value]]),Table4_1[[#This Row],[$ Value]],Table4_1[[#This Row],[% Value]]))</f>
        <v>814</v>
      </c>
      <c r="G2395" s="238">
        <v>42916</v>
      </c>
      <c r="H2395">
        <v>4</v>
      </c>
      <c r="I2395" t="s">
        <v>188</v>
      </c>
      <c r="J2395" t="s">
        <v>199</v>
      </c>
      <c r="K2395" t="s">
        <v>31</v>
      </c>
      <c r="L2395"/>
      <c r="M2395" t="s">
        <v>320</v>
      </c>
      <c r="N2395" t="s">
        <v>321</v>
      </c>
      <c r="O2395" t="s">
        <v>191</v>
      </c>
      <c r="P2395">
        <v>814</v>
      </c>
      <c r="Q2395"/>
      <c r="R2395"/>
      <c r="S2395" t="s">
        <v>932</v>
      </c>
    </row>
    <row r="2396" spans="1:19" hidden="1" x14ac:dyDescent="0.2">
      <c r="A2396" s="162" t="str">
        <f>"FY"&amp;(YEAR(Table4_1[[#This Row],[Date]])-1)&amp;"/"&amp;(YEAR(Table4_1[[#This Row],[Date]])-2000)</f>
        <v>FY2017/18</v>
      </c>
      <c r="B2396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6" s="162" t="str">
        <f>Table4_1[[#This Row],[Licensee]]&amp;" "&amp;Table4_1[[#This Row],[Licence]]</f>
        <v>Rottnest Island Authority EIRL3</v>
      </c>
      <c r="D2396" s="162" t="str">
        <f t="shared" si="37"/>
        <v>FY2017/18_CCD34_Rottnest Island Authority EIRL3</v>
      </c>
      <c r="E2396" s="164">
        <f>IF(ISNUMBER(Table4_1[[#This Row],[Value]]),Table4_1[[#This Row],[Value]],IF(ISNUMBER(Table4_1[[#This Row],[$ Value]]),Table4_1[[#This Row],[$ Value]],Table4_1[[#This Row],[% Value]]))</f>
        <v>852</v>
      </c>
      <c r="G2396" s="238">
        <v>43281</v>
      </c>
      <c r="H2396">
        <v>4</v>
      </c>
      <c r="I2396" t="s">
        <v>188</v>
      </c>
      <c r="J2396" t="s">
        <v>199</v>
      </c>
      <c r="K2396" t="s">
        <v>31</v>
      </c>
      <c r="L2396"/>
      <c r="M2396" t="s">
        <v>320</v>
      </c>
      <c r="N2396" t="s">
        <v>321</v>
      </c>
      <c r="O2396" t="s">
        <v>191</v>
      </c>
      <c r="P2396">
        <v>852</v>
      </c>
      <c r="Q2396"/>
      <c r="R2396"/>
      <c r="S2396" t="s">
        <v>932</v>
      </c>
    </row>
    <row r="2397" spans="1:19" hidden="1" x14ac:dyDescent="0.2">
      <c r="A2397" s="162" t="str">
        <f>"FY"&amp;(YEAR(Table4_1[[#This Row],[Date]])-1)&amp;"/"&amp;(YEAR(Table4_1[[#This Row],[Date]])-2000)</f>
        <v>FY2018/19</v>
      </c>
      <c r="B2397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7" s="162" t="str">
        <f>Table4_1[[#This Row],[Licensee]]&amp;" "&amp;Table4_1[[#This Row],[Licence]]</f>
        <v>Rottnest Island Authority EIRL3</v>
      </c>
      <c r="D2397" s="162" t="str">
        <f t="shared" si="37"/>
        <v>FY2018/19_CCD34_Rottnest Island Authority EIRL3</v>
      </c>
      <c r="E2397" s="164">
        <f>IF(ISNUMBER(Table4_1[[#This Row],[Value]]),Table4_1[[#This Row],[Value]],IF(ISNUMBER(Table4_1[[#This Row],[$ Value]]),Table4_1[[#This Row],[$ Value]],Table4_1[[#This Row],[% Value]]))</f>
        <v>33</v>
      </c>
      <c r="G2397" s="238">
        <v>43646</v>
      </c>
      <c r="H2397">
        <v>4</v>
      </c>
      <c r="I2397" t="s">
        <v>188</v>
      </c>
      <c r="J2397" t="s">
        <v>199</v>
      </c>
      <c r="K2397" t="s">
        <v>31</v>
      </c>
      <c r="L2397"/>
      <c r="M2397" t="s">
        <v>320</v>
      </c>
      <c r="N2397" t="s">
        <v>321</v>
      </c>
      <c r="O2397" t="s">
        <v>191</v>
      </c>
      <c r="P2397">
        <v>33</v>
      </c>
      <c r="Q2397"/>
      <c r="R2397"/>
      <c r="S2397" t="s">
        <v>932</v>
      </c>
    </row>
    <row r="2398" spans="1:19" hidden="1" x14ac:dyDescent="0.2">
      <c r="A2398" s="162" t="str">
        <f>"FY"&amp;(YEAR(Table4_1[[#This Row],[Date]])-1)&amp;"/"&amp;(YEAR(Table4_1[[#This Row],[Date]])-2000)</f>
        <v>FY2019/20</v>
      </c>
      <c r="B2398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8" s="162" t="str">
        <f>Table4_1[[#This Row],[Licensee]]&amp;" "&amp;Table4_1[[#This Row],[Licence]]</f>
        <v>Rottnest Island Authority EIRL3</v>
      </c>
      <c r="D2398" s="162" t="str">
        <f t="shared" si="37"/>
        <v>FY2019/20_CCD34_Rottnest Island Authority EIRL3</v>
      </c>
      <c r="E2398" s="164">
        <f>IF(ISNUMBER(Table4_1[[#This Row],[Value]]),Table4_1[[#This Row],[Value]],IF(ISNUMBER(Table4_1[[#This Row],[$ Value]]),Table4_1[[#This Row],[$ Value]],Table4_1[[#This Row],[% Value]]))</f>
        <v>0</v>
      </c>
      <c r="G2398" s="238">
        <v>44012</v>
      </c>
      <c r="H2398">
        <v>4</v>
      </c>
      <c r="I2398" t="s">
        <v>188</v>
      </c>
      <c r="J2398" t="s">
        <v>199</v>
      </c>
      <c r="K2398" t="s">
        <v>31</v>
      </c>
      <c r="L2398"/>
      <c r="M2398" t="s">
        <v>320</v>
      </c>
      <c r="N2398" t="s">
        <v>321</v>
      </c>
      <c r="O2398" t="s">
        <v>191</v>
      </c>
      <c r="P2398"/>
      <c r="Q2398"/>
      <c r="R2398"/>
      <c r="S2398" t="s">
        <v>932</v>
      </c>
    </row>
    <row r="2399" spans="1:19" hidden="1" x14ac:dyDescent="0.2">
      <c r="A2399" s="162" t="str">
        <f>"FY"&amp;(YEAR(Table4_1[[#This Row],[Date]])-1)&amp;"/"&amp;(YEAR(Table4_1[[#This Row],[Date]])-2000)</f>
        <v>FY2020/21</v>
      </c>
      <c r="B2399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399" s="162" t="str">
        <f>Table4_1[[#This Row],[Licensee]]&amp;" "&amp;Table4_1[[#This Row],[Licence]]</f>
        <v>Rottnest Island Authority EIRL3</v>
      </c>
      <c r="D2399" s="162" t="str">
        <f t="shared" si="37"/>
        <v>FY2020/21_CCD34_Rottnest Island Authority EIRL3</v>
      </c>
      <c r="E2399" s="164">
        <f>IF(ISNUMBER(Table4_1[[#This Row],[Value]]),Table4_1[[#This Row],[Value]],IF(ISNUMBER(Table4_1[[#This Row],[$ Value]]),Table4_1[[#This Row],[$ Value]],Table4_1[[#This Row],[% Value]]))</f>
        <v>0</v>
      </c>
      <c r="G2399" s="238">
        <v>44377</v>
      </c>
      <c r="H2399">
        <v>4</v>
      </c>
      <c r="I2399" t="s">
        <v>188</v>
      </c>
      <c r="J2399" t="s">
        <v>199</v>
      </c>
      <c r="K2399" t="s">
        <v>31</v>
      </c>
      <c r="L2399"/>
      <c r="M2399" t="s">
        <v>320</v>
      </c>
      <c r="N2399" t="s">
        <v>321</v>
      </c>
      <c r="O2399" t="s">
        <v>191</v>
      </c>
      <c r="P2399"/>
      <c r="Q2399"/>
      <c r="R2399"/>
      <c r="S2399" t="s">
        <v>932</v>
      </c>
    </row>
    <row r="2400" spans="1:19" hidden="1" x14ac:dyDescent="0.2">
      <c r="A2400" s="162" t="str">
        <f>"FY"&amp;(YEAR(Table4_1[[#This Row],[Date]])-1)&amp;"/"&amp;(YEAR(Table4_1[[#This Row],[Date]])-2000)</f>
        <v>FY2021/22</v>
      </c>
      <c r="B2400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400" s="162" t="str">
        <f>Table4_1[[#This Row],[Licensee]]&amp;" "&amp;Table4_1[[#This Row],[Licence]]</f>
        <v>Rottnest Island Authority EIRL3</v>
      </c>
      <c r="D2400" s="162" t="str">
        <f t="shared" si="37"/>
        <v>FY2021/22_CCD34_Rottnest Island Authority EIRL3</v>
      </c>
      <c r="E2400" s="164">
        <f>IF(ISNUMBER(Table4_1[[#This Row],[Value]]),Table4_1[[#This Row],[Value]],IF(ISNUMBER(Table4_1[[#This Row],[$ Value]]),Table4_1[[#This Row],[$ Value]],Table4_1[[#This Row],[% Value]]))</f>
        <v>0</v>
      </c>
      <c r="G2400" s="238">
        <v>44742</v>
      </c>
      <c r="H2400">
        <v>4</v>
      </c>
      <c r="I2400" t="s">
        <v>188</v>
      </c>
      <c r="J2400" t="s">
        <v>199</v>
      </c>
      <c r="K2400" t="s">
        <v>31</v>
      </c>
      <c r="L2400"/>
      <c r="M2400" t="s">
        <v>320</v>
      </c>
      <c r="N2400" t="s">
        <v>321</v>
      </c>
      <c r="O2400" t="s">
        <v>191</v>
      </c>
      <c r="P2400"/>
      <c r="Q2400"/>
      <c r="R2400"/>
      <c r="S2400" t="s">
        <v>932</v>
      </c>
    </row>
    <row r="2401" spans="1:19" hidden="1" x14ac:dyDescent="0.2">
      <c r="A2401" s="162" t="str">
        <f>"FY"&amp;(YEAR(Table4_1[[#This Row],[Date]])-1)&amp;"/"&amp;(YEAR(Table4_1[[#This Row],[Date]])-2000)</f>
        <v>FY2022/23</v>
      </c>
      <c r="B2401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401" s="162" t="str">
        <f>Table4_1[[#This Row],[Licensee]]&amp;" "&amp;Table4_1[[#This Row],[Licence]]</f>
        <v>Rottnest Island Authority EIRL3</v>
      </c>
      <c r="D2401" s="162" t="str">
        <f t="shared" si="37"/>
        <v>FY2022/23_CCD34_Rottnest Island Authority EIRL3</v>
      </c>
      <c r="E2401" s="164">
        <f>IF(ISNUMBER(Table4_1[[#This Row],[Value]]),Table4_1[[#This Row],[Value]],IF(ISNUMBER(Table4_1[[#This Row],[$ Value]]),Table4_1[[#This Row],[$ Value]],Table4_1[[#This Row],[% Value]]))</f>
        <v>0</v>
      </c>
      <c r="G2401" s="238">
        <v>45107</v>
      </c>
      <c r="H2401">
        <v>4</v>
      </c>
      <c r="I2401" t="s">
        <v>188</v>
      </c>
      <c r="J2401" t="s">
        <v>199</v>
      </c>
      <c r="K2401" t="s">
        <v>31</v>
      </c>
      <c r="L2401"/>
      <c r="M2401" t="s">
        <v>320</v>
      </c>
      <c r="N2401" t="s">
        <v>321</v>
      </c>
      <c r="O2401" t="s">
        <v>191</v>
      </c>
      <c r="P2401"/>
      <c r="Q2401"/>
      <c r="R2401"/>
      <c r="S2401" t="s">
        <v>932</v>
      </c>
    </row>
    <row r="2402" spans="1:19" hidden="1" x14ac:dyDescent="0.2">
      <c r="A2402" s="162" t="str">
        <f>"FY"&amp;(YEAR(Table4_1[[#This Row],[Date]])-1)&amp;"/"&amp;(YEAR(Table4_1[[#This Row],[Date]])-2000)</f>
        <v>FY2023/24</v>
      </c>
      <c r="B2402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402" s="162" t="str">
        <f>Table4_1[[#This Row],[Licensee]]&amp;" "&amp;Table4_1[[#This Row],[Licence]]</f>
        <v>Rottnest Island Authority EIRL3</v>
      </c>
      <c r="D2402" s="162" t="str">
        <f t="shared" si="37"/>
        <v>FY2023/24_CCD34_Rottnest Island Authority EIRL3</v>
      </c>
      <c r="E2402" s="164">
        <f>IF(ISNUMBER(Table4_1[[#This Row],[Value]]),Table4_1[[#This Row],[Value]],IF(ISNUMBER(Table4_1[[#This Row],[$ Value]]),Table4_1[[#This Row],[$ Value]],Table4_1[[#This Row],[% Value]]))</f>
        <v>0</v>
      </c>
      <c r="G2402" s="238">
        <v>45473</v>
      </c>
      <c r="H2402">
        <v>4</v>
      </c>
      <c r="I2402" t="s">
        <v>188</v>
      </c>
      <c r="J2402" t="s">
        <v>199</v>
      </c>
      <c r="K2402" t="s">
        <v>31</v>
      </c>
      <c r="L2402"/>
      <c r="M2402" t="s">
        <v>320</v>
      </c>
      <c r="N2402" t="s">
        <v>321</v>
      </c>
      <c r="O2402" t="s">
        <v>191</v>
      </c>
      <c r="P2402">
        <v>0</v>
      </c>
      <c r="Q2402"/>
      <c r="R2402"/>
      <c r="S2402" t="s">
        <v>932</v>
      </c>
    </row>
    <row r="2403" spans="1:19" hidden="1" x14ac:dyDescent="0.2">
      <c r="A2403" s="162" t="str">
        <f>"FY"&amp;(YEAR(Table4_1[[#This Row],[Date]])-1)&amp;"/"&amp;(YEAR(Table4_1[[#This Row],[Date]])-2000)</f>
        <v>FY2024/25</v>
      </c>
      <c r="B2403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2403" s="162" t="str">
        <f>Table4_1[[#This Row],[Licensee]]&amp;" "&amp;Table4_1[[#This Row],[Licence]]</f>
        <v>Rottnest Island Authority EIRL3</v>
      </c>
      <c r="D2403" s="162" t="str">
        <f t="shared" si="37"/>
        <v>FY2024/25_CCD34_Rottnest Island Authority EIRL3</v>
      </c>
      <c r="E2403" s="164">
        <f>IF(ISNUMBER(Table4_1[[#This Row],[Value]]),Table4_1[[#This Row],[Value]],IF(ISNUMBER(Table4_1[[#This Row],[$ Value]]),Table4_1[[#This Row],[$ Value]],Table4_1[[#This Row],[% Value]]))</f>
        <v>0</v>
      </c>
      <c r="G2403" s="238">
        <v>45838</v>
      </c>
      <c r="H2403">
        <v>4</v>
      </c>
      <c r="I2403" t="s">
        <v>188</v>
      </c>
      <c r="J2403" t="s">
        <v>199</v>
      </c>
      <c r="K2403" t="s">
        <v>31</v>
      </c>
      <c r="L2403"/>
      <c r="M2403" t="s">
        <v>320</v>
      </c>
      <c r="N2403" t="s">
        <v>321</v>
      </c>
      <c r="O2403" t="s">
        <v>191</v>
      </c>
      <c r="P2403">
        <v>0</v>
      </c>
      <c r="Q2403"/>
      <c r="R2403"/>
      <c r="S2403" t="s">
        <v>932</v>
      </c>
    </row>
    <row r="2404" spans="1:19" hidden="1" x14ac:dyDescent="0.2">
      <c r="A2404" s="162" t="str">
        <f>"FY"&amp;(YEAR(Table4_1[[#This Row],[Date]])-1)&amp;"/"&amp;(YEAR(Table4_1[[#This Row],[Date]])-2000)</f>
        <v>FY2023/24</v>
      </c>
      <c r="B2404" s="162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2404" s="162" t="str">
        <f>Table4_1[[#This Row],[Licensee]]&amp;" "&amp;Table4_1[[#This Row],[Licence]]</f>
        <v>Rottnest Island Authority EIRL3</v>
      </c>
      <c r="D2404" s="162" t="str">
        <f t="shared" si="37"/>
        <v>FY2023/24_CCD35_Rottnest Island Authority EIRL3</v>
      </c>
      <c r="E2404" s="164">
        <f>IF(ISNUMBER(Table4_1[[#This Row],[Value]]),Table4_1[[#This Row],[Value]],IF(ISNUMBER(Table4_1[[#This Row],[$ Value]]),Table4_1[[#This Row],[$ Value]],Table4_1[[#This Row],[% Value]]))</f>
        <v>0</v>
      </c>
      <c r="G2404" s="238">
        <v>45473</v>
      </c>
      <c r="H2404">
        <v>4</v>
      </c>
      <c r="I2404" t="s">
        <v>188</v>
      </c>
      <c r="J2404" t="s">
        <v>199</v>
      </c>
      <c r="K2404" t="s">
        <v>31</v>
      </c>
      <c r="L2404"/>
      <c r="M2404" t="s">
        <v>198</v>
      </c>
      <c r="N2404" t="s">
        <v>322</v>
      </c>
      <c r="O2404" t="s">
        <v>191</v>
      </c>
      <c r="P2404">
        <v>0</v>
      </c>
      <c r="Q2404"/>
      <c r="R2404"/>
      <c r="S2404" t="s">
        <v>932</v>
      </c>
    </row>
    <row r="2405" spans="1:19" hidden="1" x14ac:dyDescent="0.2">
      <c r="A2405" s="162" t="str">
        <f>"FY"&amp;(YEAR(Table4_1[[#This Row],[Date]])-1)&amp;"/"&amp;(YEAR(Table4_1[[#This Row],[Date]])-2000)</f>
        <v>FY2024/25</v>
      </c>
      <c r="B2405" s="162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2405" s="162" t="str">
        <f>Table4_1[[#This Row],[Licensee]]&amp;" "&amp;Table4_1[[#This Row],[Licence]]</f>
        <v>Rottnest Island Authority EIRL3</v>
      </c>
      <c r="D2405" s="162" t="str">
        <f t="shared" si="37"/>
        <v>FY2024/25_CCD35_Rottnest Island Authority EIRL3</v>
      </c>
      <c r="E2405" s="164">
        <f>IF(ISNUMBER(Table4_1[[#This Row],[Value]]),Table4_1[[#This Row],[Value]],IF(ISNUMBER(Table4_1[[#This Row],[$ Value]]),Table4_1[[#This Row],[$ Value]],Table4_1[[#This Row],[% Value]]))</f>
        <v>0</v>
      </c>
      <c r="G2405" s="238">
        <v>45838</v>
      </c>
      <c r="H2405">
        <v>4</v>
      </c>
      <c r="I2405" t="s">
        <v>188</v>
      </c>
      <c r="J2405" t="s">
        <v>199</v>
      </c>
      <c r="K2405" t="s">
        <v>31</v>
      </c>
      <c r="L2405"/>
      <c r="M2405" t="s">
        <v>198</v>
      </c>
      <c r="N2405" t="s">
        <v>322</v>
      </c>
      <c r="O2405" t="s">
        <v>191</v>
      </c>
      <c r="P2405">
        <v>0</v>
      </c>
      <c r="Q2405"/>
      <c r="R2405"/>
      <c r="S2405" t="s">
        <v>932</v>
      </c>
    </row>
    <row r="2406" spans="1:19" hidden="1" x14ac:dyDescent="0.2">
      <c r="A2406" s="162" t="str">
        <f>"FY"&amp;(YEAR(Table4_1[[#This Row],[Date]])-1)&amp;"/"&amp;(YEAR(Table4_1[[#This Row],[Date]])-2000)</f>
        <v>FY2013/14</v>
      </c>
      <c r="B2406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06" s="162" t="str">
        <f>Table4_1[[#This Row],[Licensee]]&amp;" "&amp;Table4_1[[#This Row],[Licence]]</f>
        <v>Rottnest Island Authority EIRL3</v>
      </c>
      <c r="D2406" s="162" t="str">
        <f t="shared" si="37"/>
        <v>FY2013/14_CCD36_Rottnest Island Authority EIRL3</v>
      </c>
      <c r="E2406" s="164">
        <f>IF(ISNUMBER(Table4_1[[#This Row],[Value]]),Table4_1[[#This Row],[Value]],IF(ISNUMBER(Table4_1[[#This Row],[$ Value]]),Table4_1[[#This Row],[$ Value]],Table4_1[[#This Row],[% Value]]))</f>
        <v>0.90800000000000003</v>
      </c>
      <c r="G2406" s="238">
        <v>41820</v>
      </c>
      <c r="H2406">
        <v>4</v>
      </c>
      <c r="I2406" t="s">
        <v>188</v>
      </c>
      <c r="J2406" t="s">
        <v>199</v>
      </c>
      <c r="K2406" t="s">
        <v>31</v>
      </c>
      <c r="L2406"/>
      <c r="M2406" t="s">
        <v>198</v>
      </c>
      <c r="N2406" t="s">
        <v>323</v>
      </c>
      <c r="O2406" t="s">
        <v>190</v>
      </c>
      <c r="P2406"/>
      <c r="Q2406">
        <v>0.90800000000000003</v>
      </c>
      <c r="R2406"/>
      <c r="S2406" t="s">
        <v>932</v>
      </c>
    </row>
    <row r="2407" spans="1:19" hidden="1" x14ac:dyDescent="0.2">
      <c r="A2407" s="162" t="str">
        <f>"FY"&amp;(YEAR(Table4_1[[#This Row],[Date]])-1)&amp;"/"&amp;(YEAR(Table4_1[[#This Row],[Date]])-2000)</f>
        <v>FY2014/15</v>
      </c>
      <c r="B2407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07" s="162" t="str">
        <f>Table4_1[[#This Row],[Licensee]]&amp;" "&amp;Table4_1[[#This Row],[Licence]]</f>
        <v>Rottnest Island Authority EIRL3</v>
      </c>
      <c r="D2407" s="162" t="str">
        <f t="shared" si="37"/>
        <v>FY2014/15_CCD36_Rottnest Island Authority EIRL3</v>
      </c>
      <c r="E2407" s="164">
        <f>IF(ISNUMBER(Table4_1[[#This Row],[Value]]),Table4_1[[#This Row],[Value]],IF(ISNUMBER(Table4_1[[#This Row],[$ Value]]),Table4_1[[#This Row],[$ Value]],Table4_1[[#This Row],[% Value]]))</f>
        <v>0.93300000000000005</v>
      </c>
      <c r="G2407" s="238">
        <v>42185</v>
      </c>
      <c r="H2407">
        <v>4</v>
      </c>
      <c r="I2407" t="s">
        <v>188</v>
      </c>
      <c r="J2407" t="s">
        <v>199</v>
      </c>
      <c r="K2407" t="s">
        <v>31</v>
      </c>
      <c r="L2407"/>
      <c r="M2407" t="s">
        <v>198</v>
      </c>
      <c r="N2407" t="s">
        <v>323</v>
      </c>
      <c r="O2407" t="s">
        <v>190</v>
      </c>
      <c r="P2407"/>
      <c r="Q2407">
        <v>0.93300000000000005</v>
      </c>
      <c r="R2407"/>
      <c r="S2407" t="s">
        <v>932</v>
      </c>
    </row>
    <row r="2408" spans="1:19" hidden="1" x14ac:dyDescent="0.2">
      <c r="A2408" s="162" t="str">
        <f>"FY"&amp;(YEAR(Table4_1[[#This Row],[Date]])-1)&amp;"/"&amp;(YEAR(Table4_1[[#This Row],[Date]])-2000)</f>
        <v>FY2015/16</v>
      </c>
      <c r="B2408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08" s="162" t="str">
        <f>Table4_1[[#This Row],[Licensee]]&amp;" "&amp;Table4_1[[#This Row],[Licence]]</f>
        <v>Rottnest Island Authority EIRL3</v>
      </c>
      <c r="D2408" s="162" t="str">
        <f t="shared" si="37"/>
        <v>FY2015/16_CCD36_Rottnest Island Authority EIRL3</v>
      </c>
      <c r="E2408" s="164">
        <f>IF(ISNUMBER(Table4_1[[#This Row],[Value]]),Table4_1[[#This Row],[Value]],IF(ISNUMBER(Table4_1[[#This Row],[$ Value]]),Table4_1[[#This Row],[$ Value]],Table4_1[[#This Row],[% Value]]))</f>
        <v>0.89400000000000002</v>
      </c>
      <c r="G2408" s="238">
        <v>42551</v>
      </c>
      <c r="H2408">
        <v>4</v>
      </c>
      <c r="I2408" t="s">
        <v>188</v>
      </c>
      <c r="J2408" t="s">
        <v>199</v>
      </c>
      <c r="K2408" t="s">
        <v>31</v>
      </c>
      <c r="L2408"/>
      <c r="M2408" t="s">
        <v>198</v>
      </c>
      <c r="N2408" t="s">
        <v>323</v>
      </c>
      <c r="O2408" t="s">
        <v>190</v>
      </c>
      <c r="P2408"/>
      <c r="Q2408">
        <v>0.89400000000000002</v>
      </c>
      <c r="R2408"/>
      <c r="S2408" t="s">
        <v>932</v>
      </c>
    </row>
    <row r="2409" spans="1:19" hidden="1" x14ac:dyDescent="0.2">
      <c r="A2409" s="162" t="str">
        <f>"FY"&amp;(YEAR(Table4_1[[#This Row],[Date]])-1)&amp;"/"&amp;(YEAR(Table4_1[[#This Row],[Date]])-2000)</f>
        <v>FY2016/17</v>
      </c>
      <c r="B2409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09" s="162" t="str">
        <f>Table4_1[[#This Row],[Licensee]]&amp;" "&amp;Table4_1[[#This Row],[Licence]]</f>
        <v>Rottnest Island Authority EIRL3</v>
      </c>
      <c r="D2409" s="162" t="str">
        <f t="shared" si="37"/>
        <v>FY2016/17_CCD36_Rottnest Island Authority EIRL3</v>
      </c>
      <c r="E2409" s="164">
        <f>IF(ISNUMBER(Table4_1[[#This Row],[Value]]),Table4_1[[#This Row],[Value]],IF(ISNUMBER(Table4_1[[#This Row],[$ Value]]),Table4_1[[#This Row],[$ Value]],Table4_1[[#This Row],[% Value]]))</f>
        <v>0.93100000000000005</v>
      </c>
      <c r="G2409" s="238">
        <v>42916</v>
      </c>
      <c r="H2409">
        <v>4</v>
      </c>
      <c r="I2409" t="s">
        <v>188</v>
      </c>
      <c r="J2409" t="s">
        <v>199</v>
      </c>
      <c r="K2409" t="s">
        <v>31</v>
      </c>
      <c r="L2409"/>
      <c r="M2409" t="s">
        <v>198</v>
      </c>
      <c r="N2409" t="s">
        <v>323</v>
      </c>
      <c r="O2409" t="s">
        <v>190</v>
      </c>
      <c r="P2409"/>
      <c r="Q2409">
        <v>0.93100000000000005</v>
      </c>
      <c r="R2409"/>
      <c r="S2409" t="s">
        <v>932</v>
      </c>
    </row>
    <row r="2410" spans="1:19" hidden="1" x14ac:dyDescent="0.2">
      <c r="A2410" s="162" t="str">
        <f>"FY"&amp;(YEAR(Table4_1[[#This Row],[Date]])-1)&amp;"/"&amp;(YEAR(Table4_1[[#This Row],[Date]])-2000)</f>
        <v>FY2017/18</v>
      </c>
      <c r="B2410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0" s="162" t="str">
        <f>Table4_1[[#This Row],[Licensee]]&amp;" "&amp;Table4_1[[#This Row],[Licence]]</f>
        <v>Rottnest Island Authority EIRL3</v>
      </c>
      <c r="D2410" s="162" t="str">
        <f t="shared" si="37"/>
        <v>FY2017/18_CCD36_Rottnest Island Authority EIRL3</v>
      </c>
      <c r="E2410" s="164">
        <f>IF(ISNUMBER(Table4_1[[#This Row],[Value]]),Table4_1[[#This Row],[Value]],IF(ISNUMBER(Table4_1[[#This Row],[$ Value]]),Table4_1[[#This Row],[$ Value]],Table4_1[[#This Row],[% Value]]))</f>
        <v>0.91100000000000003</v>
      </c>
      <c r="G2410" s="238">
        <v>43281</v>
      </c>
      <c r="H2410">
        <v>4</v>
      </c>
      <c r="I2410" t="s">
        <v>188</v>
      </c>
      <c r="J2410" t="s">
        <v>199</v>
      </c>
      <c r="K2410" t="s">
        <v>31</v>
      </c>
      <c r="L2410"/>
      <c r="M2410" t="s">
        <v>198</v>
      </c>
      <c r="N2410" t="s">
        <v>323</v>
      </c>
      <c r="O2410" t="s">
        <v>190</v>
      </c>
      <c r="P2410"/>
      <c r="Q2410">
        <v>0.91100000000000003</v>
      </c>
      <c r="R2410"/>
      <c r="S2410" t="s">
        <v>932</v>
      </c>
    </row>
    <row r="2411" spans="1:19" hidden="1" x14ac:dyDescent="0.2">
      <c r="A2411" s="162" t="str">
        <f>"FY"&amp;(YEAR(Table4_1[[#This Row],[Date]])-1)&amp;"/"&amp;(YEAR(Table4_1[[#This Row],[Date]])-2000)</f>
        <v>FY2018/19</v>
      </c>
      <c r="B2411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1" s="162" t="str">
        <f>Table4_1[[#This Row],[Licensee]]&amp;" "&amp;Table4_1[[#This Row],[Licence]]</f>
        <v>Rottnest Island Authority EIRL3</v>
      </c>
      <c r="D2411" s="162" t="str">
        <f t="shared" si="37"/>
        <v>FY2018/19_CCD36_Rottnest Island Authority EIRL3</v>
      </c>
      <c r="E2411" s="164">
        <f>IF(ISNUMBER(Table4_1[[#This Row],[Value]]),Table4_1[[#This Row],[Value]],IF(ISNUMBER(Table4_1[[#This Row],[$ Value]]),Table4_1[[#This Row],[$ Value]],Table4_1[[#This Row],[% Value]]))</f>
        <v>0.90900000000000003</v>
      </c>
      <c r="G2411" s="238">
        <v>43646</v>
      </c>
      <c r="H2411">
        <v>4</v>
      </c>
      <c r="I2411" t="s">
        <v>188</v>
      </c>
      <c r="J2411" t="s">
        <v>199</v>
      </c>
      <c r="K2411" t="s">
        <v>31</v>
      </c>
      <c r="L2411"/>
      <c r="M2411" t="s">
        <v>198</v>
      </c>
      <c r="N2411" t="s">
        <v>323</v>
      </c>
      <c r="O2411" t="s">
        <v>190</v>
      </c>
      <c r="P2411"/>
      <c r="Q2411">
        <v>0.90900000000000003</v>
      </c>
      <c r="R2411"/>
      <c r="S2411" t="s">
        <v>932</v>
      </c>
    </row>
    <row r="2412" spans="1:19" hidden="1" x14ac:dyDescent="0.2">
      <c r="A2412" s="162" t="str">
        <f>"FY"&amp;(YEAR(Table4_1[[#This Row],[Date]])-1)&amp;"/"&amp;(YEAR(Table4_1[[#This Row],[Date]])-2000)</f>
        <v>FY2019/20</v>
      </c>
      <c r="B2412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2" s="162" t="str">
        <f>Table4_1[[#This Row],[Licensee]]&amp;" "&amp;Table4_1[[#This Row],[Licence]]</f>
        <v>Rottnest Island Authority EIRL3</v>
      </c>
      <c r="D2412" s="162" t="str">
        <f t="shared" si="37"/>
        <v>FY2019/20_CCD36_Rottnest Island Authority EIRL3</v>
      </c>
      <c r="E2412" s="164">
        <f>IF(ISNUMBER(Table4_1[[#This Row],[Value]]),Table4_1[[#This Row],[Value]],IF(ISNUMBER(Table4_1[[#This Row],[$ Value]]),Table4_1[[#This Row],[$ Value]],Table4_1[[#This Row],[% Value]]))</f>
        <v>0</v>
      </c>
      <c r="G2412" s="238">
        <v>44012</v>
      </c>
      <c r="H2412">
        <v>4</v>
      </c>
      <c r="I2412" t="s">
        <v>188</v>
      </c>
      <c r="J2412" t="s">
        <v>199</v>
      </c>
      <c r="K2412" t="s">
        <v>31</v>
      </c>
      <c r="L2412"/>
      <c r="M2412" t="s">
        <v>198</v>
      </c>
      <c r="N2412" t="s">
        <v>323</v>
      </c>
      <c r="O2412" t="s">
        <v>190</v>
      </c>
      <c r="P2412"/>
      <c r="Q2412">
        <v>0</v>
      </c>
      <c r="R2412"/>
      <c r="S2412" t="s">
        <v>932</v>
      </c>
    </row>
    <row r="2413" spans="1:19" hidden="1" x14ac:dyDescent="0.2">
      <c r="A2413" s="162" t="str">
        <f>"FY"&amp;(YEAR(Table4_1[[#This Row],[Date]])-1)&amp;"/"&amp;(YEAR(Table4_1[[#This Row],[Date]])-2000)</f>
        <v>FY2020/21</v>
      </c>
      <c r="B2413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3" s="162" t="str">
        <f>Table4_1[[#This Row],[Licensee]]&amp;" "&amp;Table4_1[[#This Row],[Licence]]</f>
        <v>Rottnest Island Authority EIRL3</v>
      </c>
      <c r="D2413" s="162" t="str">
        <f t="shared" si="37"/>
        <v>FY2020/21_CCD36_Rottnest Island Authority EIRL3</v>
      </c>
      <c r="E2413" s="164">
        <f>IF(ISNUMBER(Table4_1[[#This Row],[Value]]),Table4_1[[#This Row],[Value]],IF(ISNUMBER(Table4_1[[#This Row],[$ Value]]),Table4_1[[#This Row],[$ Value]],Table4_1[[#This Row],[% Value]]))</f>
        <v>0</v>
      </c>
      <c r="G2413" s="238">
        <v>44377</v>
      </c>
      <c r="H2413">
        <v>4</v>
      </c>
      <c r="I2413" t="s">
        <v>188</v>
      </c>
      <c r="J2413" t="s">
        <v>199</v>
      </c>
      <c r="K2413" t="s">
        <v>31</v>
      </c>
      <c r="L2413"/>
      <c r="M2413" t="s">
        <v>198</v>
      </c>
      <c r="N2413" t="s">
        <v>323</v>
      </c>
      <c r="O2413" t="s">
        <v>190</v>
      </c>
      <c r="P2413"/>
      <c r="Q2413">
        <v>0</v>
      </c>
      <c r="R2413"/>
      <c r="S2413" t="s">
        <v>932</v>
      </c>
    </row>
    <row r="2414" spans="1:19" hidden="1" x14ac:dyDescent="0.2">
      <c r="A2414" s="162" t="str">
        <f>"FY"&amp;(YEAR(Table4_1[[#This Row],[Date]])-1)&amp;"/"&amp;(YEAR(Table4_1[[#This Row],[Date]])-2000)</f>
        <v>FY2021/22</v>
      </c>
      <c r="B2414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4" s="162" t="str">
        <f>Table4_1[[#This Row],[Licensee]]&amp;" "&amp;Table4_1[[#This Row],[Licence]]</f>
        <v>Rottnest Island Authority EIRL3</v>
      </c>
      <c r="D2414" s="162" t="str">
        <f t="shared" si="37"/>
        <v>FY2021/22_CCD36_Rottnest Island Authority EIRL3</v>
      </c>
      <c r="E2414" s="164">
        <f>IF(ISNUMBER(Table4_1[[#This Row],[Value]]),Table4_1[[#This Row],[Value]],IF(ISNUMBER(Table4_1[[#This Row],[$ Value]]),Table4_1[[#This Row],[$ Value]],Table4_1[[#This Row],[% Value]]))</f>
        <v>0</v>
      </c>
      <c r="G2414" s="238">
        <v>44742</v>
      </c>
      <c r="H2414">
        <v>4</v>
      </c>
      <c r="I2414" t="s">
        <v>188</v>
      </c>
      <c r="J2414" t="s">
        <v>199</v>
      </c>
      <c r="K2414" t="s">
        <v>31</v>
      </c>
      <c r="L2414"/>
      <c r="M2414" t="s">
        <v>198</v>
      </c>
      <c r="N2414" t="s">
        <v>323</v>
      </c>
      <c r="O2414" t="s">
        <v>190</v>
      </c>
      <c r="P2414"/>
      <c r="Q2414">
        <v>0</v>
      </c>
      <c r="R2414"/>
      <c r="S2414" t="s">
        <v>932</v>
      </c>
    </row>
    <row r="2415" spans="1:19" hidden="1" x14ac:dyDescent="0.2">
      <c r="A2415" s="162" t="str">
        <f>"FY"&amp;(YEAR(Table4_1[[#This Row],[Date]])-1)&amp;"/"&amp;(YEAR(Table4_1[[#This Row],[Date]])-2000)</f>
        <v>FY2022/23</v>
      </c>
      <c r="B2415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5" s="162" t="str">
        <f>Table4_1[[#This Row],[Licensee]]&amp;" "&amp;Table4_1[[#This Row],[Licence]]</f>
        <v>Rottnest Island Authority EIRL3</v>
      </c>
      <c r="D2415" s="162" t="str">
        <f t="shared" si="37"/>
        <v>FY2022/23_CCD36_Rottnest Island Authority EIRL3</v>
      </c>
      <c r="E2415" s="164">
        <f>IF(ISNUMBER(Table4_1[[#This Row],[Value]]),Table4_1[[#This Row],[Value]],IF(ISNUMBER(Table4_1[[#This Row],[$ Value]]),Table4_1[[#This Row],[$ Value]],Table4_1[[#This Row],[% Value]]))</f>
        <v>0</v>
      </c>
      <c r="G2415" s="238">
        <v>45107</v>
      </c>
      <c r="H2415">
        <v>4</v>
      </c>
      <c r="I2415" t="s">
        <v>188</v>
      </c>
      <c r="J2415" t="s">
        <v>199</v>
      </c>
      <c r="K2415" t="s">
        <v>31</v>
      </c>
      <c r="L2415"/>
      <c r="M2415" t="s">
        <v>198</v>
      </c>
      <c r="N2415" t="s">
        <v>323</v>
      </c>
      <c r="O2415" t="s">
        <v>190</v>
      </c>
      <c r="P2415"/>
      <c r="Q2415">
        <v>0</v>
      </c>
      <c r="R2415"/>
      <c r="S2415" t="s">
        <v>932</v>
      </c>
    </row>
    <row r="2416" spans="1:19" hidden="1" x14ac:dyDescent="0.2">
      <c r="A2416" s="162" t="str">
        <f>"FY"&amp;(YEAR(Table4_1[[#This Row],[Date]])-1)&amp;"/"&amp;(YEAR(Table4_1[[#This Row],[Date]])-2000)</f>
        <v>FY2023/24</v>
      </c>
      <c r="B2416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6" s="162" t="str">
        <f>Table4_1[[#This Row],[Licensee]]&amp;" "&amp;Table4_1[[#This Row],[Licence]]</f>
        <v>Rottnest Island Authority EIRL3</v>
      </c>
      <c r="D2416" s="162" t="str">
        <f t="shared" si="37"/>
        <v>FY2023/24_CCD36_Rottnest Island Authority EIRL3</v>
      </c>
      <c r="E2416" s="164">
        <f>IF(ISNUMBER(Table4_1[[#This Row],[Value]]),Table4_1[[#This Row],[Value]],IF(ISNUMBER(Table4_1[[#This Row],[$ Value]]),Table4_1[[#This Row],[$ Value]],Table4_1[[#This Row],[% Value]]))</f>
        <v>0</v>
      </c>
      <c r="G2416" s="238">
        <v>45473</v>
      </c>
      <c r="H2416">
        <v>4</v>
      </c>
      <c r="I2416" t="s">
        <v>188</v>
      </c>
      <c r="J2416" t="s">
        <v>199</v>
      </c>
      <c r="K2416" t="s">
        <v>31</v>
      </c>
      <c r="L2416"/>
      <c r="M2416" t="s">
        <v>198</v>
      </c>
      <c r="N2416" t="s">
        <v>323</v>
      </c>
      <c r="O2416" t="s">
        <v>190</v>
      </c>
      <c r="P2416"/>
      <c r="Q2416"/>
      <c r="R2416"/>
      <c r="S2416" t="s">
        <v>932</v>
      </c>
    </row>
    <row r="2417" spans="1:19" hidden="1" x14ac:dyDescent="0.2">
      <c r="A2417" s="162" t="str">
        <f>"FY"&amp;(YEAR(Table4_1[[#This Row],[Date]])-1)&amp;"/"&amp;(YEAR(Table4_1[[#This Row],[Date]])-2000)</f>
        <v>FY2024/25</v>
      </c>
      <c r="B2417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2417" s="162" t="str">
        <f>Table4_1[[#This Row],[Licensee]]&amp;" "&amp;Table4_1[[#This Row],[Licence]]</f>
        <v>Rottnest Island Authority EIRL3</v>
      </c>
      <c r="D2417" s="162" t="str">
        <f t="shared" si="37"/>
        <v>FY2024/25_CCD36_Rottnest Island Authority EIRL3</v>
      </c>
      <c r="E2417" s="164">
        <f>IF(ISNUMBER(Table4_1[[#This Row],[Value]]),Table4_1[[#This Row],[Value]],IF(ISNUMBER(Table4_1[[#This Row],[$ Value]]),Table4_1[[#This Row],[$ Value]],Table4_1[[#This Row],[% Value]]))</f>
        <v>0</v>
      </c>
      <c r="G2417" s="238">
        <v>45838</v>
      </c>
      <c r="H2417">
        <v>4</v>
      </c>
      <c r="I2417" t="s">
        <v>188</v>
      </c>
      <c r="J2417" t="s">
        <v>199</v>
      </c>
      <c r="K2417" t="s">
        <v>31</v>
      </c>
      <c r="L2417"/>
      <c r="M2417" t="s">
        <v>198</v>
      </c>
      <c r="N2417" t="s">
        <v>323</v>
      </c>
      <c r="O2417" t="s">
        <v>190</v>
      </c>
      <c r="P2417"/>
      <c r="Q2417">
        <v>0</v>
      </c>
      <c r="R2417"/>
      <c r="S2417" t="s">
        <v>932</v>
      </c>
    </row>
    <row r="2418" spans="1:19" hidden="1" x14ac:dyDescent="0.2">
      <c r="A2418" s="162" t="str">
        <f>"FY"&amp;(YEAR(Table4_1[[#This Row],[Date]])-1)&amp;"/"&amp;(YEAR(Table4_1[[#This Row],[Date]])-2000)</f>
        <v>FY2013/14</v>
      </c>
      <c r="B2418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18" s="162" t="str">
        <f>Table4_1[[#This Row],[Licensee]]&amp;" "&amp;Table4_1[[#This Row],[Licence]]</f>
        <v>Rottnest Island Authority EIRL3</v>
      </c>
      <c r="D2418" s="162" t="str">
        <f t="shared" si="37"/>
        <v>FY2013/14_CCD37_Rottnest Island Authority EIRL3</v>
      </c>
      <c r="E2418" s="164">
        <f>IF(ISNUMBER(Table4_1[[#This Row],[Value]]),Table4_1[[#This Row],[Value]],IF(ISNUMBER(Table4_1[[#This Row],[$ Value]]),Table4_1[[#This Row],[$ Value]],Table4_1[[#This Row],[% Value]]))</f>
        <v>12</v>
      </c>
      <c r="G2418" s="238">
        <v>41820</v>
      </c>
      <c r="H2418">
        <v>4</v>
      </c>
      <c r="I2418" t="s">
        <v>188</v>
      </c>
      <c r="J2418" t="s">
        <v>199</v>
      </c>
      <c r="K2418" t="s">
        <v>31</v>
      </c>
      <c r="L2418"/>
      <c r="M2418" t="s">
        <v>631</v>
      </c>
      <c r="N2418" t="s">
        <v>324</v>
      </c>
      <c r="O2418" t="s">
        <v>197</v>
      </c>
      <c r="P2418">
        <v>12</v>
      </c>
      <c r="Q2418"/>
      <c r="R2418"/>
      <c r="S2418" t="s">
        <v>932</v>
      </c>
    </row>
    <row r="2419" spans="1:19" hidden="1" x14ac:dyDescent="0.2">
      <c r="A2419" s="162" t="str">
        <f>"FY"&amp;(YEAR(Table4_1[[#This Row],[Date]])-1)&amp;"/"&amp;(YEAR(Table4_1[[#This Row],[Date]])-2000)</f>
        <v>FY2014/15</v>
      </c>
      <c r="B2419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19" s="162" t="str">
        <f>Table4_1[[#This Row],[Licensee]]&amp;" "&amp;Table4_1[[#This Row],[Licence]]</f>
        <v>Rottnest Island Authority EIRL3</v>
      </c>
      <c r="D2419" s="162" t="str">
        <f t="shared" si="37"/>
        <v>FY2014/15_CCD37_Rottnest Island Authority EIRL3</v>
      </c>
      <c r="E2419" s="164">
        <f>IF(ISNUMBER(Table4_1[[#This Row],[Value]]),Table4_1[[#This Row],[Value]],IF(ISNUMBER(Table4_1[[#This Row],[$ Value]]),Table4_1[[#This Row],[$ Value]],Table4_1[[#This Row],[% Value]]))</f>
        <v>12</v>
      </c>
      <c r="G2419" s="238">
        <v>42185</v>
      </c>
      <c r="H2419">
        <v>4</v>
      </c>
      <c r="I2419" t="s">
        <v>188</v>
      </c>
      <c r="J2419" t="s">
        <v>199</v>
      </c>
      <c r="K2419" t="s">
        <v>31</v>
      </c>
      <c r="L2419"/>
      <c r="M2419" t="s">
        <v>631</v>
      </c>
      <c r="N2419" t="s">
        <v>324</v>
      </c>
      <c r="O2419" t="s">
        <v>197</v>
      </c>
      <c r="P2419">
        <v>12</v>
      </c>
      <c r="Q2419"/>
      <c r="R2419"/>
      <c r="S2419" t="s">
        <v>932</v>
      </c>
    </row>
    <row r="2420" spans="1:19" hidden="1" x14ac:dyDescent="0.2">
      <c r="A2420" s="162" t="str">
        <f>"FY"&amp;(YEAR(Table4_1[[#This Row],[Date]])-1)&amp;"/"&amp;(YEAR(Table4_1[[#This Row],[Date]])-2000)</f>
        <v>FY2015/16</v>
      </c>
      <c r="B2420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0" s="162" t="str">
        <f>Table4_1[[#This Row],[Licensee]]&amp;" "&amp;Table4_1[[#This Row],[Licence]]</f>
        <v>Rottnest Island Authority EIRL3</v>
      </c>
      <c r="D2420" s="162" t="str">
        <f t="shared" si="37"/>
        <v>FY2015/16_CCD37_Rottnest Island Authority EIRL3</v>
      </c>
      <c r="E2420" s="164">
        <f>IF(ISNUMBER(Table4_1[[#This Row],[Value]]),Table4_1[[#This Row],[Value]],IF(ISNUMBER(Table4_1[[#This Row],[$ Value]]),Table4_1[[#This Row],[$ Value]],Table4_1[[#This Row],[% Value]]))</f>
        <v>12</v>
      </c>
      <c r="G2420" s="238">
        <v>42551</v>
      </c>
      <c r="H2420">
        <v>4</v>
      </c>
      <c r="I2420" t="s">
        <v>188</v>
      </c>
      <c r="J2420" t="s">
        <v>199</v>
      </c>
      <c r="K2420" t="s">
        <v>31</v>
      </c>
      <c r="L2420"/>
      <c r="M2420" t="s">
        <v>631</v>
      </c>
      <c r="N2420" t="s">
        <v>324</v>
      </c>
      <c r="O2420" t="s">
        <v>197</v>
      </c>
      <c r="P2420">
        <v>12</v>
      </c>
      <c r="Q2420"/>
      <c r="R2420"/>
      <c r="S2420" t="s">
        <v>932</v>
      </c>
    </row>
    <row r="2421" spans="1:19" hidden="1" x14ac:dyDescent="0.2">
      <c r="A2421" s="162" t="str">
        <f>"FY"&amp;(YEAR(Table4_1[[#This Row],[Date]])-1)&amp;"/"&amp;(YEAR(Table4_1[[#This Row],[Date]])-2000)</f>
        <v>FY2016/17</v>
      </c>
      <c r="B2421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1" s="162" t="str">
        <f>Table4_1[[#This Row],[Licensee]]&amp;" "&amp;Table4_1[[#This Row],[Licence]]</f>
        <v>Rottnest Island Authority EIRL3</v>
      </c>
      <c r="D2421" s="162" t="str">
        <f t="shared" si="37"/>
        <v>FY2016/17_CCD37_Rottnest Island Authority EIRL3</v>
      </c>
      <c r="E2421" s="164">
        <f>IF(ISNUMBER(Table4_1[[#This Row],[Value]]),Table4_1[[#This Row],[Value]],IF(ISNUMBER(Table4_1[[#This Row],[$ Value]]),Table4_1[[#This Row],[$ Value]],Table4_1[[#This Row],[% Value]]))</f>
        <v>12</v>
      </c>
      <c r="G2421" s="238">
        <v>42916</v>
      </c>
      <c r="H2421">
        <v>4</v>
      </c>
      <c r="I2421" t="s">
        <v>188</v>
      </c>
      <c r="J2421" t="s">
        <v>199</v>
      </c>
      <c r="K2421" t="s">
        <v>31</v>
      </c>
      <c r="L2421"/>
      <c r="M2421" t="s">
        <v>631</v>
      </c>
      <c r="N2421" t="s">
        <v>324</v>
      </c>
      <c r="O2421" t="s">
        <v>197</v>
      </c>
      <c r="P2421">
        <v>12</v>
      </c>
      <c r="Q2421"/>
      <c r="R2421"/>
      <c r="S2421" t="s">
        <v>932</v>
      </c>
    </row>
    <row r="2422" spans="1:19" hidden="1" x14ac:dyDescent="0.2">
      <c r="A2422" s="162" t="str">
        <f>"FY"&amp;(YEAR(Table4_1[[#This Row],[Date]])-1)&amp;"/"&amp;(YEAR(Table4_1[[#This Row],[Date]])-2000)</f>
        <v>FY2017/18</v>
      </c>
      <c r="B2422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2" s="162" t="str">
        <f>Table4_1[[#This Row],[Licensee]]&amp;" "&amp;Table4_1[[#This Row],[Licence]]</f>
        <v>Rottnest Island Authority EIRL3</v>
      </c>
      <c r="D2422" s="162" t="str">
        <f t="shared" si="37"/>
        <v>FY2017/18_CCD37_Rottnest Island Authority EIRL3</v>
      </c>
      <c r="E2422" s="164">
        <f>IF(ISNUMBER(Table4_1[[#This Row],[Value]]),Table4_1[[#This Row],[Value]],IF(ISNUMBER(Table4_1[[#This Row],[$ Value]]),Table4_1[[#This Row],[$ Value]],Table4_1[[#This Row],[% Value]]))</f>
        <v>12</v>
      </c>
      <c r="G2422" s="238">
        <v>43281</v>
      </c>
      <c r="H2422">
        <v>4</v>
      </c>
      <c r="I2422" t="s">
        <v>188</v>
      </c>
      <c r="J2422" t="s">
        <v>199</v>
      </c>
      <c r="K2422" t="s">
        <v>31</v>
      </c>
      <c r="L2422"/>
      <c r="M2422" t="s">
        <v>631</v>
      </c>
      <c r="N2422" t="s">
        <v>324</v>
      </c>
      <c r="O2422" t="s">
        <v>197</v>
      </c>
      <c r="P2422">
        <v>12</v>
      </c>
      <c r="Q2422"/>
      <c r="R2422"/>
      <c r="S2422" t="s">
        <v>932</v>
      </c>
    </row>
    <row r="2423" spans="1:19" hidden="1" x14ac:dyDescent="0.2">
      <c r="A2423" s="162" t="str">
        <f>"FY"&amp;(YEAR(Table4_1[[#This Row],[Date]])-1)&amp;"/"&amp;(YEAR(Table4_1[[#This Row],[Date]])-2000)</f>
        <v>FY2018/19</v>
      </c>
      <c r="B2423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3" s="162" t="str">
        <f>Table4_1[[#This Row],[Licensee]]&amp;" "&amp;Table4_1[[#This Row],[Licence]]</f>
        <v>Rottnest Island Authority EIRL3</v>
      </c>
      <c r="D2423" s="162" t="str">
        <f t="shared" si="37"/>
        <v>FY2018/19_CCD37_Rottnest Island Authority EIRL3</v>
      </c>
      <c r="E2423" s="164">
        <f>IF(ISNUMBER(Table4_1[[#This Row],[Value]]),Table4_1[[#This Row],[Value]],IF(ISNUMBER(Table4_1[[#This Row],[$ Value]]),Table4_1[[#This Row],[$ Value]],Table4_1[[#This Row],[% Value]]))</f>
        <v>6</v>
      </c>
      <c r="G2423" s="238">
        <v>43646</v>
      </c>
      <c r="H2423">
        <v>4</v>
      </c>
      <c r="I2423" t="s">
        <v>188</v>
      </c>
      <c r="J2423" t="s">
        <v>199</v>
      </c>
      <c r="K2423" t="s">
        <v>31</v>
      </c>
      <c r="L2423"/>
      <c r="M2423" t="s">
        <v>631</v>
      </c>
      <c r="N2423" t="s">
        <v>324</v>
      </c>
      <c r="O2423" t="s">
        <v>197</v>
      </c>
      <c r="P2423">
        <v>6</v>
      </c>
      <c r="Q2423"/>
      <c r="R2423"/>
      <c r="S2423" t="s">
        <v>932</v>
      </c>
    </row>
    <row r="2424" spans="1:19" hidden="1" x14ac:dyDescent="0.2">
      <c r="A2424" s="162" t="str">
        <f>"FY"&amp;(YEAR(Table4_1[[#This Row],[Date]])-1)&amp;"/"&amp;(YEAR(Table4_1[[#This Row],[Date]])-2000)</f>
        <v>FY2019/20</v>
      </c>
      <c r="B2424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4" s="162" t="str">
        <f>Table4_1[[#This Row],[Licensee]]&amp;" "&amp;Table4_1[[#This Row],[Licence]]</f>
        <v>Rottnest Island Authority EIRL3</v>
      </c>
      <c r="D2424" s="162" t="str">
        <f t="shared" si="37"/>
        <v>FY2019/20_CCD37_Rottnest Island Authority EIRL3</v>
      </c>
      <c r="E2424" s="164">
        <f>IF(ISNUMBER(Table4_1[[#This Row],[Value]]),Table4_1[[#This Row],[Value]],IF(ISNUMBER(Table4_1[[#This Row],[$ Value]]),Table4_1[[#This Row],[$ Value]],Table4_1[[#This Row],[% Value]]))</f>
        <v>0</v>
      </c>
      <c r="G2424" s="238">
        <v>44012</v>
      </c>
      <c r="H2424">
        <v>4</v>
      </c>
      <c r="I2424" t="s">
        <v>188</v>
      </c>
      <c r="J2424" t="s">
        <v>199</v>
      </c>
      <c r="K2424" t="s">
        <v>31</v>
      </c>
      <c r="L2424"/>
      <c r="M2424" t="s">
        <v>631</v>
      </c>
      <c r="N2424" t="s">
        <v>324</v>
      </c>
      <c r="O2424" t="s">
        <v>197</v>
      </c>
      <c r="P2424"/>
      <c r="Q2424"/>
      <c r="R2424"/>
      <c r="S2424" t="s">
        <v>932</v>
      </c>
    </row>
    <row r="2425" spans="1:19" hidden="1" x14ac:dyDescent="0.2">
      <c r="A2425" s="162" t="str">
        <f>"FY"&amp;(YEAR(Table4_1[[#This Row],[Date]])-1)&amp;"/"&amp;(YEAR(Table4_1[[#This Row],[Date]])-2000)</f>
        <v>FY2020/21</v>
      </c>
      <c r="B2425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5" s="162" t="str">
        <f>Table4_1[[#This Row],[Licensee]]&amp;" "&amp;Table4_1[[#This Row],[Licence]]</f>
        <v>Rottnest Island Authority EIRL3</v>
      </c>
      <c r="D2425" s="162" t="str">
        <f t="shared" si="37"/>
        <v>FY2020/21_CCD37_Rottnest Island Authority EIRL3</v>
      </c>
      <c r="E2425" s="164">
        <f>IF(ISNUMBER(Table4_1[[#This Row],[Value]]),Table4_1[[#This Row],[Value]],IF(ISNUMBER(Table4_1[[#This Row],[$ Value]]),Table4_1[[#This Row],[$ Value]],Table4_1[[#This Row],[% Value]]))</f>
        <v>0</v>
      </c>
      <c r="G2425" s="238">
        <v>44377</v>
      </c>
      <c r="H2425">
        <v>4</v>
      </c>
      <c r="I2425" t="s">
        <v>188</v>
      </c>
      <c r="J2425" t="s">
        <v>199</v>
      </c>
      <c r="K2425" t="s">
        <v>31</v>
      </c>
      <c r="L2425"/>
      <c r="M2425" t="s">
        <v>631</v>
      </c>
      <c r="N2425" t="s">
        <v>324</v>
      </c>
      <c r="O2425" t="s">
        <v>197</v>
      </c>
      <c r="P2425"/>
      <c r="Q2425"/>
      <c r="R2425"/>
      <c r="S2425" t="s">
        <v>932</v>
      </c>
    </row>
    <row r="2426" spans="1:19" hidden="1" x14ac:dyDescent="0.2">
      <c r="A2426" s="162" t="str">
        <f>"FY"&amp;(YEAR(Table4_1[[#This Row],[Date]])-1)&amp;"/"&amp;(YEAR(Table4_1[[#This Row],[Date]])-2000)</f>
        <v>FY2021/22</v>
      </c>
      <c r="B2426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6" s="162" t="str">
        <f>Table4_1[[#This Row],[Licensee]]&amp;" "&amp;Table4_1[[#This Row],[Licence]]</f>
        <v>Rottnest Island Authority EIRL3</v>
      </c>
      <c r="D2426" s="162" t="str">
        <f t="shared" si="37"/>
        <v>FY2021/22_CCD37_Rottnest Island Authority EIRL3</v>
      </c>
      <c r="E2426" s="164">
        <f>IF(ISNUMBER(Table4_1[[#This Row],[Value]]),Table4_1[[#This Row],[Value]],IF(ISNUMBER(Table4_1[[#This Row],[$ Value]]),Table4_1[[#This Row],[$ Value]],Table4_1[[#This Row],[% Value]]))</f>
        <v>0</v>
      </c>
      <c r="G2426" s="238">
        <v>44742</v>
      </c>
      <c r="H2426">
        <v>4</v>
      </c>
      <c r="I2426" t="s">
        <v>188</v>
      </c>
      <c r="J2426" t="s">
        <v>199</v>
      </c>
      <c r="K2426" t="s">
        <v>31</v>
      </c>
      <c r="L2426"/>
      <c r="M2426" t="s">
        <v>631</v>
      </c>
      <c r="N2426" t="s">
        <v>324</v>
      </c>
      <c r="O2426" t="s">
        <v>197</v>
      </c>
      <c r="P2426"/>
      <c r="Q2426"/>
      <c r="R2426"/>
      <c r="S2426" t="s">
        <v>932</v>
      </c>
    </row>
    <row r="2427" spans="1:19" hidden="1" x14ac:dyDescent="0.2">
      <c r="A2427" s="162" t="str">
        <f>"FY"&amp;(YEAR(Table4_1[[#This Row],[Date]])-1)&amp;"/"&amp;(YEAR(Table4_1[[#This Row],[Date]])-2000)</f>
        <v>FY2022/23</v>
      </c>
      <c r="B2427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7" s="162" t="str">
        <f>Table4_1[[#This Row],[Licensee]]&amp;" "&amp;Table4_1[[#This Row],[Licence]]</f>
        <v>Rottnest Island Authority EIRL3</v>
      </c>
      <c r="D2427" s="162" t="str">
        <f t="shared" si="37"/>
        <v>FY2022/23_CCD37_Rottnest Island Authority EIRL3</v>
      </c>
      <c r="E2427" s="164">
        <f>IF(ISNUMBER(Table4_1[[#This Row],[Value]]),Table4_1[[#This Row],[Value]],IF(ISNUMBER(Table4_1[[#This Row],[$ Value]]),Table4_1[[#This Row],[$ Value]],Table4_1[[#This Row],[% Value]]))</f>
        <v>0</v>
      </c>
      <c r="G2427" s="238">
        <v>45107</v>
      </c>
      <c r="H2427">
        <v>4</v>
      </c>
      <c r="I2427" t="s">
        <v>188</v>
      </c>
      <c r="J2427" t="s">
        <v>199</v>
      </c>
      <c r="K2427" t="s">
        <v>31</v>
      </c>
      <c r="L2427"/>
      <c r="M2427" t="s">
        <v>631</v>
      </c>
      <c r="N2427" t="s">
        <v>324</v>
      </c>
      <c r="O2427" t="s">
        <v>197</v>
      </c>
      <c r="P2427"/>
      <c r="Q2427"/>
      <c r="R2427"/>
      <c r="S2427" t="s">
        <v>932</v>
      </c>
    </row>
    <row r="2428" spans="1:19" hidden="1" x14ac:dyDescent="0.2">
      <c r="A2428" s="162" t="str">
        <f>"FY"&amp;(YEAR(Table4_1[[#This Row],[Date]])-1)&amp;"/"&amp;(YEAR(Table4_1[[#This Row],[Date]])-2000)</f>
        <v>FY2023/24</v>
      </c>
      <c r="B2428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8" s="162" t="str">
        <f>Table4_1[[#This Row],[Licensee]]&amp;" "&amp;Table4_1[[#This Row],[Licence]]</f>
        <v>Rottnest Island Authority EIRL3</v>
      </c>
      <c r="D2428" s="162" t="str">
        <f t="shared" si="37"/>
        <v>FY2023/24_CCD37_Rottnest Island Authority EIRL3</v>
      </c>
      <c r="E2428" s="164">
        <f>IF(ISNUMBER(Table4_1[[#This Row],[Value]]),Table4_1[[#This Row],[Value]],IF(ISNUMBER(Table4_1[[#This Row],[$ Value]]),Table4_1[[#This Row],[$ Value]],Table4_1[[#This Row],[% Value]]))</f>
        <v>0</v>
      </c>
      <c r="G2428" s="238">
        <v>45473</v>
      </c>
      <c r="H2428">
        <v>4</v>
      </c>
      <c r="I2428" t="s">
        <v>188</v>
      </c>
      <c r="J2428" t="s">
        <v>199</v>
      </c>
      <c r="K2428" t="s">
        <v>31</v>
      </c>
      <c r="L2428"/>
      <c r="M2428" t="s">
        <v>631</v>
      </c>
      <c r="N2428" t="s">
        <v>324</v>
      </c>
      <c r="O2428" t="s">
        <v>35</v>
      </c>
      <c r="P2428">
        <v>0</v>
      </c>
      <c r="Q2428"/>
      <c r="R2428"/>
      <c r="S2428" t="s">
        <v>932</v>
      </c>
    </row>
    <row r="2429" spans="1:19" hidden="1" x14ac:dyDescent="0.2">
      <c r="A2429" s="162" t="str">
        <f>"FY"&amp;(YEAR(Table4_1[[#This Row],[Date]])-1)&amp;"/"&amp;(YEAR(Table4_1[[#This Row],[Date]])-2000)</f>
        <v>FY2024/25</v>
      </c>
      <c r="B2429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2429" s="162" t="str">
        <f>Table4_1[[#This Row],[Licensee]]&amp;" "&amp;Table4_1[[#This Row],[Licence]]</f>
        <v>Rottnest Island Authority EIRL3</v>
      </c>
      <c r="D2429" s="162" t="str">
        <f t="shared" si="37"/>
        <v>FY2024/25_CCD37_Rottnest Island Authority EIRL3</v>
      </c>
      <c r="E2429" s="164">
        <f>IF(ISNUMBER(Table4_1[[#This Row],[Value]]),Table4_1[[#This Row],[Value]],IF(ISNUMBER(Table4_1[[#This Row],[$ Value]]),Table4_1[[#This Row],[$ Value]],Table4_1[[#This Row],[% Value]]))</f>
        <v>0</v>
      </c>
      <c r="G2429" s="238">
        <v>45838</v>
      </c>
      <c r="H2429">
        <v>4</v>
      </c>
      <c r="I2429" t="s">
        <v>188</v>
      </c>
      <c r="J2429" t="s">
        <v>199</v>
      </c>
      <c r="K2429" t="s">
        <v>31</v>
      </c>
      <c r="L2429"/>
      <c r="M2429" t="s">
        <v>631</v>
      </c>
      <c r="N2429" t="s">
        <v>324</v>
      </c>
      <c r="O2429" t="s">
        <v>35</v>
      </c>
      <c r="P2429">
        <v>0</v>
      </c>
      <c r="Q2429"/>
      <c r="R2429"/>
      <c r="S2429" t="s">
        <v>932</v>
      </c>
    </row>
    <row r="2430" spans="1:19" hidden="1" x14ac:dyDescent="0.2">
      <c r="A2430" s="162" t="str">
        <f>"FY"&amp;(YEAR(Table4_1[[#This Row],[Date]])-1)&amp;"/"&amp;(YEAR(Table4_1[[#This Row],[Date]])-2000)</f>
        <v>FY2023/24</v>
      </c>
      <c r="B2430" s="162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2430" s="162" t="str">
        <f>Table4_1[[#This Row],[Licensee]]&amp;" "&amp;Table4_1[[#This Row],[Licence]]</f>
        <v>Rottnest Island Authority EIRL3</v>
      </c>
      <c r="D2430" s="162" t="str">
        <f t="shared" si="37"/>
        <v>FY2023/24_CCD38_Rottnest Island Authority EIRL3</v>
      </c>
      <c r="E2430" s="164">
        <f>IF(ISNUMBER(Table4_1[[#This Row],[Value]]),Table4_1[[#This Row],[Value]],IF(ISNUMBER(Table4_1[[#This Row],[$ Value]]),Table4_1[[#This Row],[$ Value]],Table4_1[[#This Row],[% Value]]))</f>
        <v>0</v>
      </c>
      <c r="G2430" s="238">
        <v>45473</v>
      </c>
      <c r="H2430">
        <v>4</v>
      </c>
      <c r="I2430" t="s">
        <v>188</v>
      </c>
      <c r="J2430" t="s">
        <v>199</v>
      </c>
      <c r="K2430" t="s">
        <v>31</v>
      </c>
      <c r="L2430"/>
      <c r="M2430" t="s">
        <v>193</v>
      </c>
      <c r="N2430" t="s">
        <v>361</v>
      </c>
      <c r="O2430" t="s">
        <v>191</v>
      </c>
      <c r="P2430">
        <v>0</v>
      </c>
      <c r="Q2430"/>
      <c r="R2430"/>
      <c r="S2430" t="s">
        <v>932</v>
      </c>
    </row>
    <row r="2431" spans="1:19" hidden="1" x14ac:dyDescent="0.2">
      <c r="A2431" s="162" t="str">
        <f>"FY"&amp;(YEAR(Table4_1[[#This Row],[Date]])-1)&amp;"/"&amp;(YEAR(Table4_1[[#This Row],[Date]])-2000)</f>
        <v>FY2024/25</v>
      </c>
      <c r="B2431" s="162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2431" s="162" t="str">
        <f>Table4_1[[#This Row],[Licensee]]&amp;" "&amp;Table4_1[[#This Row],[Licence]]</f>
        <v>Rottnest Island Authority EIRL3</v>
      </c>
      <c r="D2431" s="162" t="str">
        <f t="shared" si="37"/>
        <v>FY2024/25_CCD38_Rottnest Island Authority EIRL3</v>
      </c>
      <c r="E2431" s="164">
        <f>IF(ISNUMBER(Table4_1[[#This Row],[Value]]),Table4_1[[#This Row],[Value]],IF(ISNUMBER(Table4_1[[#This Row],[$ Value]]),Table4_1[[#This Row],[$ Value]],Table4_1[[#This Row],[% Value]]))</f>
        <v>0</v>
      </c>
      <c r="G2431" s="238">
        <v>45838</v>
      </c>
      <c r="H2431">
        <v>4</v>
      </c>
      <c r="I2431" t="s">
        <v>188</v>
      </c>
      <c r="J2431" t="s">
        <v>199</v>
      </c>
      <c r="K2431" t="s">
        <v>31</v>
      </c>
      <c r="L2431"/>
      <c r="M2431" t="s">
        <v>193</v>
      </c>
      <c r="N2431" t="s">
        <v>361</v>
      </c>
      <c r="O2431" t="s">
        <v>191</v>
      </c>
      <c r="P2431">
        <v>0</v>
      </c>
      <c r="Q2431"/>
      <c r="R2431"/>
      <c r="S2431" t="s">
        <v>932</v>
      </c>
    </row>
    <row r="2432" spans="1:19" hidden="1" x14ac:dyDescent="0.2">
      <c r="A2432" s="162" t="str">
        <f>"FY"&amp;(YEAR(Table4_1[[#This Row],[Date]])-1)&amp;"/"&amp;(YEAR(Table4_1[[#This Row],[Date]])-2000)</f>
        <v>FY2013/14</v>
      </c>
      <c r="B2432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2" s="162" t="str">
        <f>Table4_1[[#This Row],[Licensee]]&amp;" "&amp;Table4_1[[#This Row],[Licence]]</f>
        <v>Rottnest Island Authority EIRL3</v>
      </c>
      <c r="D2432" s="162" t="str">
        <f t="shared" si="37"/>
        <v>FY2013/14_CCD39_Rottnest Island Authority EIRL3</v>
      </c>
      <c r="E2432" s="164">
        <f>IF(ISNUMBER(Table4_1[[#This Row],[Value]]),Table4_1[[#This Row],[Value]],IF(ISNUMBER(Table4_1[[#This Row],[$ Value]]),Table4_1[[#This Row],[$ Value]],Table4_1[[#This Row],[% Value]]))</f>
        <v>2.7E-2</v>
      </c>
      <c r="G2432" s="238">
        <v>41820</v>
      </c>
      <c r="H2432">
        <v>4</v>
      </c>
      <c r="I2432" t="s">
        <v>188</v>
      </c>
      <c r="J2432" t="s">
        <v>199</v>
      </c>
      <c r="K2432" t="s">
        <v>31</v>
      </c>
      <c r="L2432"/>
      <c r="M2432" t="s">
        <v>193</v>
      </c>
      <c r="N2432" t="s">
        <v>362</v>
      </c>
      <c r="O2432" t="s">
        <v>190</v>
      </c>
      <c r="P2432"/>
      <c r="Q2432">
        <v>2.7E-2</v>
      </c>
      <c r="R2432"/>
      <c r="S2432" t="s">
        <v>932</v>
      </c>
    </row>
    <row r="2433" spans="1:19" hidden="1" x14ac:dyDescent="0.2">
      <c r="A2433" s="162" t="str">
        <f>"FY"&amp;(YEAR(Table4_1[[#This Row],[Date]])-1)&amp;"/"&amp;(YEAR(Table4_1[[#This Row],[Date]])-2000)</f>
        <v>FY2014/15</v>
      </c>
      <c r="B2433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3" s="162" t="str">
        <f>Table4_1[[#This Row],[Licensee]]&amp;" "&amp;Table4_1[[#This Row],[Licence]]</f>
        <v>Rottnest Island Authority EIRL3</v>
      </c>
      <c r="D2433" s="162" t="str">
        <f t="shared" si="37"/>
        <v>FY2014/15_CCD39_Rottnest Island Authority EIRL3</v>
      </c>
      <c r="E2433" s="164">
        <f>IF(ISNUMBER(Table4_1[[#This Row],[Value]]),Table4_1[[#This Row],[Value]],IF(ISNUMBER(Table4_1[[#This Row],[$ Value]]),Table4_1[[#This Row],[$ Value]],Table4_1[[#This Row],[% Value]]))</f>
        <v>2.5000000000000001E-2</v>
      </c>
      <c r="G2433" s="238">
        <v>42185</v>
      </c>
      <c r="H2433">
        <v>4</v>
      </c>
      <c r="I2433" t="s">
        <v>188</v>
      </c>
      <c r="J2433" t="s">
        <v>199</v>
      </c>
      <c r="K2433" t="s">
        <v>31</v>
      </c>
      <c r="L2433"/>
      <c r="M2433" t="s">
        <v>193</v>
      </c>
      <c r="N2433" t="s">
        <v>362</v>
      </c>
      <c r="O2433" t="s">
        <v>190</v>
      </c>
      <c r="P2433"/>
      <c r="Q2433">
        <v>2.5000000000000001E-2</v>
      </c>
      <c r="R2433"/>
      <c r="S2433" t="s">
        <v>932</v>
      </c>
    </row>
    <row r="2434" spans="1:19" hidden="1" x14ac:dyDescent="0.2">
      <c r="A2434" s="162" t="str">
        <f>"FY"&amp;(YEAR(Table4_1[[#This Row],[Date]])-1)&amp;"/"&amp;(YEAR(Table4_1[[#This Row],[Date]])-2000)</f>
        <v>FY2015/16</v>
      </c>
      <c r="B2434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4" s="162" t="str">
        <f>Table4_1[[#This Row],[Licensee]]&amp;" "&amp;Table4_1[[#This Row],[Licence]]</f>
        <v>Rottnest Island Authority EIRL3</v>
      </c>
      <c r="D2434" s="162" t="str">
        <f t="shared" si="37"/>
        <v>FY2015/16_CCD39_Rottnest Island Authority EIRL3</v>
      </c>
      <c r="E2434" s="164">
        <f>IF(ISNUMBER(Table4_1[[#This Row],[Value]]),Table4_1[[#This Row],[Value]],IF(ISNUMBER(Table4_1[[#This Row],[$ Value]]),Table4_1[[#This Row],[$ Value]],Table4_1[[#This Row],[% Value]]))</f>
        <v>3.5999999999999997E-2</v>
      </c>
      <c r="G2434" s="238">
        <v>42551</v>
      </c>
      <c r="H2434">
        <v>4</v>
      </c>
      <c r="I2434" t="s">
        <v>188</v>
      </c>
      <c r="J2434" t="s">
        <v>199</v>
      </c>
      <c r="K2434" t="s">
        <v>31</v>
      </c>
      <c r="L2434"/>
      <c r="M2434" t="s">
        <v>193</v>
      </c>
      <c r="N2434" t="s">
        <v>362</v>
      </c>
      <c r="O2434" t="s">
        <v>190</v>
      </c>
      <c r="P2434"/>
      <c r="Q2434">
        <v>3.5999999999999997E-2</v>
      </c>
      <c r="R2434"/>
      <c r="S2434" t="s">
        <v>932</v>
      </c>
    </row>
    <row r="2435" spans="1:19" hidden="1" x14ac:dyDescent="0.2">
      <c r="A2435" s="162" t="str">
        <f>"FY"&amp;(YEAR(Table4_1[[#This Row],[Date]])-1)&amp;"/"&amp;(YEAR(Table4_1[[#This Row],[Date]])-2000)</f>
        <v>FY2016/17</v>
      </c>
      <c r="B2435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5" s="162" t="str">
        <f>Table4_1[[#This Row],[Licensee]]&amp;" "&amp;Table4_1[[#This Row],[Licence]]</f>
        <v>Rottnest Island Authority EIRL3</v>
      </c>
      <c r="D2435" s="162" t="str">
        <f t="shared" ref="D2435:D2498" si="38">A2435&amp;"_"&amp;B2435&amp;"_"&amp;C2435</f>
        <v>FY2016/17_CCD39_Rottnest Island Authority EIRL3</v>
      </c>
      <c r="E2435" s="164">
        <f>IF(ISNUMBER(Table4_1[[#This Row],[Value]]),Table4_1[[#This Row],[Value]],IF(ISNUMBER(Table4_1[[#This Row],[$ Value]]),Table4_1[[#This Row],[$ Value]],Table4_1[[#This Row],[% Value]]))</f>
        <v>0.1</v>
      </c>
      <c r="G2435" s="238">
        <v>42916</v>
      </c>
      <c r="H2435">
        <v>4</v>
      </c>
      <c r="I2435" t="s">
        <v>188</v>
      </c>
      <c r="J2435" t="s">
        <v>199</v>
      </c>
      <c r="K2435" t="s">
        <v>31</v>
      </c>
      <c r="L2435"/>
      <c r="M2435" t="s">
        <v>193</v>
      </c>
      <c r="N2435" t="s">
        <v>362</v>
      </c>
      <c r="O2435" t="s">
        <v>190</v>
      </c>
      <c r="P2435"/>
      <c r="Q2435">
        <v>0.1</v>
      </c>
      <c r="R2435"/>
      <c r="S2435" t="s">
        <v>932</v>
      </c>
    </row>
    <row r="2436" spans="1:19" hidden="1" x14ac:dyDescent="0.2">
      <c r="A2436" s="162" t="str">
        <f>"FY"&amp;(YEAR(Table4_1[[#This Row],[Date]])-1)&amp;"/"&amp;(YEAR(Table4_1[[#This Row],[Date]])-2000)</f>
        <v>FY2017/18</v>
      </c>
      <c r="B2436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6" s="162" t="str">
        <f>Table4_1[[#This Row],[Licensee]]&amp;" "&amp;Table4_1[[#This Row],[Licence]]</f>
        <v>Rottnest Island Authority EIRL3</v>
      </c>
      <c r="D2436" s="162" t="str">
        <f t="shared" si="38"/>
        <v>FY2017/18_CCD39_Rottnest Island Authority EIRL3</v>
      </c>
      <c r="E2436" s="164">
        <f>IF(ISNUMBER(Table4_1[[#This Row],[Value]]),Table4_1[[#This Row],[Value]],IF(ISNUMBER(Table4_1[[#This Row],[$ Value]]),Table4_1[[#This Row],[$ Value]],Table4_1[[#This Row],[% Value]]))</f>
        <v>8.8999999999999996E-2</v>
      </c>
      <c r="G2436" s="238">
        <v>43281</v>
      </c>
      <c r="H2436">
        <v>4</v>
      </c>
      <c r="I2436" t="s">
        <v>188</v>
      </c>
      <c r="J2436" t="s">
        <v>199</v>
      </c>
      <c r="K2436" t="s">
        <v>31</v>
      </c>
      <c r="L2436"/>
      <c r="M2436" t="s">
        <v>193</v>
      </c>
      <c r="N2436" t="s">
        <v>362</v>
      </c>
      <c r="O2436" t="s">
        <v>190</v>
      </c>
      <c r="P2436"/>
      <c r="Q2436">
        <v>8.8999999999999996E-2</v>
      </c>
      <c r="R2436"/>
      <c r="S2436" t="s">
        <v>932</v>
      </c>
    </row>
    <row r="2437" spans="1:19" hidden="1" x14ac:dyDescent="0.2">
      <c r="A2437" s="162" t="str">
        <f>"FY"&amp;(YEAR(Table4_1[[#This Row],[Date]])-1)&amp;"/"&amp;(YEAR(Table4_1[[#This Row],[Date]])-2000)</f>
        <v>FY2018/19</v>
      </c>
      <c r="B2437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7" s="162" t="str">
        <f>Table4_1[[#This Row],[Licensee]]&amp;" "&amp;Table4_1[[#This Row],[Licence]]</f>
        <v>Rottnest Island Authority EIRL3</v>
      </c>
      <c r="D2437" s="162" t="str">
        <f t="shared" si="38"/>
        <v>FY2018/19_CCD39_Rottnest Island Authority EIRL3</v>
      </c>
      <c r="E2437" s="164">
        <f>IF(ISNUMBER(Table4_1[[#This Row],[Value]]),Table4_1[[#This Row],[Value]],IF(ISNUMBER(Table4_1[[#This Row],[$ Value]]),Table4_1[[#This Row],[$ Value]],Table4_1[[#This Row],[% Value]]))</f>
        <v>9.0999999999999998E-2</v>
      </c>
      <c r="G2437" s="238">
        <v>43646</v>
      </c>
      <c r="H2437">
        <v>4</v>
      </c>
      <c r="I2437" t="s">
        <v>188</v>
      </c>
      <c r="J2437" t="s">
        <v>199</v>
      </c>
      <c r="K2437" t="s">
        <v>31</v>
      </c>
      <c r="L2437"/>
      <c r="M2437" t="s">
        <v>193</v>
      </c>
      <c r="N2437" t="s">
        <v>362</v>
      </c>
      <c r="O2437" t="s">
        <v>190</v>
      </c>
      <c r="P2437"/>
      <c r="Q2437">
        <v>9.0999999999999998E-2</v>
      </c>
      <c r="R2437"/>
      <c r="S2437" t="s">
        <v>932</v>
      </c>
    </row>
    <row r="2438" spans="1:19" hidden="1" x14ac:dyDescent="0.2">
      <c r="A2438" s="162" t="str">
        <f>"FY"&amp;(YEAR(Table4_1[[#This Row],[Date]])-1)&amp;"/"&amp;(YEAR(Table4_1[[#This Row],[Date]])-2000)</f>
        <v>FY2019/20</v>
      </c>
      <c r="B2438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8" s="162" t="str">
        <f>Table4_1[[#This Row],[Licensee]]&amp;" "&amp;Table4_1[[#This Row],[Licence]]</f>
        <v>Rottnest Island Authority EIRL3</v>
      </c>
      <c r="D2438" s="162" t="str">
        <f t="shared" si="38"/>
        <v>FY2019/20_CCD39_Rottnest Island Authority EIRL3</v>
      </c>
      <c r="E2438" s="164">
        <f>IF(ISNUMBER(Table4_1[[#This Row],[Value]]),Table4_1[[#This Row],[Value]],IF(ISNUMBER(Table4_1[[#This Row],[$ Value]]),Table4_1[[#This Row],[$ Value]],Table4_1[[#This Row],[% Value]]))</f>
        <v>0</v>
      </c>
      <c r="G2438" s="238">
        <v>44012</v>
      </c>
      <c r="H2438">
        <v>4</v>
      </c>
      <c r="I2438" t="s">
        <v>188</v>
      </c>
      <c r="J2438" t="s">
        <v>199</v>
      </c>
      <c r="K2438" t="s">
        <v>31</v>
      </c>
      <c r="L2438"/>
      <c r="M2438" t="s">
        <v>193</v>
      </c>
      <c r="N2438" t="s">
        <v>362</v>
      </c>
      <c r="O2438" t="s">
        <v>190</v>
      </c>
      <c r="P2438"/>
      <c r="Q2438">
        <v>0</v>
      </c>
      <c r="R2438"/>
      <c r="S2438" t="s">
        <v>932</v>
      </c>
    </row>
    <row r="2439" spans="1:19" hidden="1" x14ac:dyDescent="0.2">
      <c r="A2439" s="162" t="str">
        <f>"FY"&amp;(YEAR(Table4_1[[#This Row],[Date]])-1)&amp;"/"&amp;(YEAR(Table4_1[[#This Row],[Date]])-2000)</f>
        <v>FY2020/21</v>
      </c>
      <c r="B2439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39" s="162" t="str">
        <f>Table4_1[[#This Row],[Licensee]]&amp;" "&amp;Table4_1[[#This Row],[Licence]]</f>
        <v>Rottnest Island Authority EIRL3</v>
      </c>
      <c r="D2439" s="162" t="str">
        <f t="shared" si="38"/>
        <v>FY2020/21_CCD39_Rottnest Island Authority EIRL3</v>
      </c>
      <c r="E2439" s="164">
        <f>IF(ISNUMBER(Table4_1[[#This Row],[Value]]),Table4_1[[#This Row],[Value]],IF(ISNUMBER(Table4_1[[#This Row],[$ Value]]),Table4_1[[#This Row],[$ Value]],Table4_1[[#This Row],[% Value]]))</f>
        <v>0</v>
      </c>
      <c r="G2439" s="238">
        <v>44377</v>
      </c>
      <c r="H2439">
        <v>4</v>
      </c>
      <c r="I2439" t="s">
        <v>188</v>
      </c>
      <c r="J2439" t="s">
        <v>199</v>
      </c>
      <c r="K2439" t="s">
        <v>31</v>
      </c>
      <c r="L2439"/>
      <c r="M2439" t="s">
        <v>193</v>
      </c>
      <c r="N2439" t="s">
        <v>362</v>
      </c>
      <c r="O2439" t="s">
        <v>190</v>
      </c>
      <c r="P2439"/>
      <c r="Q2439">
        <v>0</v>
      </c>
      <c r="R2439"/>
      <c r="S2439" t="s">
        <v>932</v>
      </c>
    </row>
    <row r="2440" spans="1:19" hidden="1" x14ac:dyDescent="0.2">
      <c r="A2440" s="162" t="str">
        <f>"FY"&amp;(YEAR(Table4_1[[#This Row],[Date]])-1)&amp;"/"&amp;(YEAR(Table4_1[[#This Row],[Date]])-2000)</f>
        <v>FY2021/22</v>
      </c>
      <c r="B2440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40" s="162" t="str">
        <f>Table4_1[[#This Row],[Licensee]]&amp;" "&amp;Table4_1[[#This Row],[Licence]]</f>
        <v>Rottnest Island Authority EIRL3</v>
      </c>
      <c r="D2440" s="162" t="str">
        <f t="shared" si="38"/>
        <v>FY2021/22_CCD39_Rottnest Island Authority EIRL3</v>
      </c>
      <c r="E2440" s="164">
        <f>IF(ISNUMBER(Table4_1[[#This Row],[Value]]),Table4_1[[#This Row],[Value]],IF(ISNUMBER(Table4_1[[#This Row],[$ Value]]),Table4_1[[#This Row],[$ Value]],Table4_1[[#This Row],[% Value]]))</f>
        <v>0</v>
      </c>
      <c r="G2440" s="238">
        <v>44742</v>
      </c>
      <c r="H2440">
        <v>4</v>
      </c>
      <c r="I2440" t="s">
        <v>188</v>
      </c>
      <c r="J2440" t="s">
        <v>199</v>
      </c>
      <c r="K2440" t="s">
        <v>31</v>
      </c>
      <c r="L2440"/>
      <c r="M2440" t="s">
        <v>193</v>
      </c>
      <c r="N2440" t="s">
        <v>362</v>
      </c>
      <c r="O2440" t="s">
        <v>190</v>
      </c>
      <c r="P2440"/>
      <c r="Q2440">
        <v>0</v>
      </c>
      <c r="R2440"/>
      <c r="S2440" t="s">
        <v>932</v>
      </c>
    </row>
    <row r="2441" spans="1:19" hidden="1" x14ac:dyDescent="0.2">
      <c r="A2441" s="162" t="str">
        <f>"FY"&amp;(YEAR(Table4_1[[#This Row],[Date]])-1)&amp;"/"&amp;(YEAR(Table4_1[[#This Row],[Date]])-2000)</f>
        <v>FY2022/23</v>
      </c>
      <c r="B2441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41" s="162" t="str">
        <f>Table4_1[[#This Row],[Licensee]]&amp;" "&amp;Table4_1[[#This Row],[Licence]]</f>
        <v>Rottnest Island Authority EIRL3</v>
      </c>
      <c r="D2441" s="162" t="str">
        <f t="shared" si="38"/>
        <v>FY2022/23_CCD39_Rottnest Island Authority EIRL3</v>
      </c>
      <c r="E2441" s="164">
        <f>IF(ISNUMBER(Table4_1[[#This Row],[Value]]),Table4_1[[#This Row],[Value]],IF(ISNUMBER(Table4_1[[#This Row],[$ Value]]),Table4_1[[#This Row],[$ Value]],Table4_1[[#This Row],[% Value]]))</f>
        <v>0</v>
      </c>
      <c r="G2441" s="238">
        <v>45107</v>
      </c>
      <c r="H2441">
        <v>4</v>
      </c>
      <c r="I2441" t="s">
        <v>188</v>
      </c>
      <c r="J2441" t="s">
        <v>199</v>
      </c>
      <c r="K2441" t="s">
        <v>31</v>
      </c>
      <c r="L2441"/>
      <c r="M2441" t="s">
        <v>193</v>
      </c>
      <c r="N2441" t="s">
        <v>362</v>
      </c>
      <c r="O2441" t="s">
        <v>190</v>
      </c>
      <c r="P2441"/>
      <c r="Q2441">
        <v>0</v>
      </c>
      <c r="R2441"/>
      <c r="S2441" t="s">
        <v>932</v>
      </c>
    </row>
    <row r="2442" spans="1:19" hidden="1" x14ac:dyDescent="0.2">
      <c r="A2442" s="162" t="str">
        <f>"FY"&amp;(YEAR(Table4_1[[#This Row],[Date]])-1)&amp;"/"&amp;(YEAR(Table4_1[[#This Row],[Date]])-2000)</f>
        <v>FY2023/24</v>
      </c>
      <c r="B2442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42" s="162" t="str">
        <f>Table4_1[[#This Row],[Licensee]]&amp;" "&amp;Table4_1[[#This Row],[Licence]]</f>
        <v>Rottnest Island Authority EIRL3</v>
      </c>
      <c r="D2442" s="162" t="str">
        <f t="shared" si="38"/>
        <v>FY2023/24_CCD39_Rottnest Island Authority EIRL3</v>
      </c>
      <c r="E2442" s="164">
        <f>IF(ISNUMBER(Table4_1[[#This Row],[Value]]),Table4_1[[#This Row],[Value]],IF(ISNUMBER(Table4_1[[#This Row],[$ Value]]),Table4_1[[#This Row],[$ Value]],Table4_1[[#This Row],[% Value]]))</f>
        <v>0</v>
      </c>
      <c r="G2442" s="238">
        <v>45473</v>
      </c>
      <c r="H2442">
        <v>4</v>
      </c>
      <c r="I2442" t="s">
        <v>188</v>
      </c>
      <c r="J2442" t="s">
        <v>199</v>
      </c>
      <c r="K2442" t="s">
        <v>31</v>
      </c>
      <c r="L2442"/>
      <c r="M2442" t="s">
        <v>193</v>
      </c>
      <c r="N2442" t="s">
        <v>362</v>
      </c>
      <c r="O2442" t="s">
        <v>190</v>
      </c>
      <c r="P2442"/>
      <c r="Q2442"/>
      <c r="R2442"/>
      <c r="S2442" t="s">
        <v>932</v>
      </c>
    </row>
    <row r="2443" spans="1:19" hidden="1" x14ac:dyDescent="0.2">
      <c r="A2443" s="162" t="str">
        <f>"FY"&amp;(YEAR(Table4_1[[#This Row],[Date]])-1)&amp;"/"&amp;(YEAR(Table4_1[[#This Row],[Date]])-2000)</f>
        <v>FY2024/25</v>
      </c>
      <c r="B2443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2443" s="162" t="str">
        <f>Table4_1[[#This Row],[Licensee]]&amp;" "&amp;Table4_1[[#This Row],[Licence]]</f>
        <v>Rottnest Island Authority EIRL3</v>
      </c>
      <c r="D2443" s="162" t="str">
        <f t="shared" si="38"/>
        <v>FY2024/25_CCD39_Rottnest Island Authority EIRL3</v>
      </c>
      <c r="E2443" s="164">
        <f>IF(ISNUMBER(Table4_1[[#This Row],[Value]]),Table4_1[[#This Row],[Value]],IF(ISNUMBER(Table4_1[[#This Row],[$ Value]]),Table4_1[[#This Row],[$ Value]],Table4_1[[#This Row],[% Value]]))</f>
        <v>0</v>
      </c>
      <c r="G2443" s="238">
        <v>45838</v>
      </c>
      <c r="H2443">
        <v>4</v>
      </c>
      <c r="I2443" t="s">
        <v>188</v>
      </c>
      <c r="J2443" t="s">
        <v>199</v>
      </c>
      <c r="K2443" t="s">
        <v>31</v>
      </c>
      <c r="L2443"/>
      <c r="M2443" t="s">
        <v>193</v>
      </c>
      <c r="N2443" t="s">
        <v>362</v>
      </c>
      <c r="O2443" t="s">
        <v>190</v>
      </c>
      <c r="P2443"/>
      <c r="Q2443">
        <v>0</v>
      </c>
      <c r="R2443"/>
      <c r="S2443" t="s">
        <v>932</v>
      </c>
    </row>
    <row r="2444" spans="1:19" hidden="1" x14ac:dyDescent="0.2">
      <c r="A2444" s="162" t="str">
        <f>"FY"&amp;(YEAR(Table4_1[[#This Row],[Date]])-1)&amp;"/"&amp;(YEAR(Table4_1[[#This Row],[Date]])-2000)</f>
        <v>FY2013/14</v>
      </c>
      <c r="B2444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4" s="162" t="str">
        <f>Table4_1[[#This Row],[Licensee]]&amp;" "&amp;Table4_1[[#This Row],[Licence]]</f>
        <v>Rottnest Island Authority EIRL3</v>
      </c>
      <c r="D2444" s="162" t="str">
        <f t="shared" si="38"/>
        <v>FY2013/14_CCD4_Rottnest Island Authority EIRL3</v>
      </c>
      <c r="E2444" s="164">
        <f>IF(ISNUMBER(Table4_1[[#This Row],[Value]]),Table4_1[[#This Row],[Value]],IF(ISNUMBER(Table4_1[[#This Row],[$ Value]]),Table4_1[[#This Row],[$ Value]],Table4_1[[#This Row],[% Value]]))</f>
        <v>0</v>
      </c>
      <c r="G2444" s="238">
        <v>41820</v>
      </c>
      <c r="H2444">
        <v>4</v>
      </c>
      <c r="I2444" t="s">
        <v>188</v>
      </c>
      <c r="J2444" t="s">
        <v>199</v>
      </c>
      <c r="K2444" t="s">
        <v>13</v>
      </c>
      <c r="L2444"/>
      <c r="M2444" t="s">
        <v>17</v>
      </c>
      <c r="N2444" t="s">
        <v>386</v>
      </c>
      <c r="O2444" t="s">
        <v>191</v>
      </c>
      <c r="P2444">
        <v>0</v>
      </c>
      <c r="Q2444"/>
      <c r="R2444"/>
      <c r="S2444" t="s">
        <v>932</v>
      </c>
    </row>
    <row r="2445" spans="1:19" hidden="1" x14ac:dyDescent="0.2">
      <c r="A2445" s="162" t="str">
        <f>"FY"&amp;(YEAR(Table4_1[[#This Row],[Date]])-1)&amp;"/"&amp;(YEAR(Table4_1[[#This Row],[Date]])-2000)</f>
        <v>FY2014/15</v>
      </c>
      <c r="B2445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5" s="162" t="str">
        <f>Table4_1[[#This Row],[Licensee]]&amp;" "&amp;Table4_1[[#This Row],[Licence]]</f>
        <v>Rottnest Island Authority EIRL3</v>
      </c>
      <c r="D2445" s="162" t="str">
        <f t="shared" si="38"/>
        <v>FY2014/15_CCD4_Rottnest Island Authority EIRL3</v>
      </c>
      <c r="E2445" s="164">
        <f>IF(ISNUMBER(Table4_1[[#This Row],[Value]]),Table4_1[[#This Row],[Value]],IF(ISNUMBER(Table4_1[[#This Row],[$ Value]]),Table4_1[[#This Row],[$ Value]],Table4_1[[#This Row],[% Value]]))</f>
        <v>0</v>
      </c>
      <c r="G2445" s="238">
        <v>42185</v>
      </c>
      <c r="H2445">
        <v>4</v>
      </c>
      <c r="I2445" t="s">
        <v>188</v>
      </c>
      <c r="J2445" t="s">
        <v>199</v>
      </c>
      <c r="K2445" t="s">
        <v>13</v>
      </c>
      <c r="L2445"/>
      <c r="M2445" t="s">
        <v>17</v>
      </c>
      <c r="N2445" t="s">
        <v>386</v>
      </c>
      <c r="O2445" t="s">
        <v>191</v>
      </c>
      <c r="P2445">
        <v>0</v>
      </c>
      <c r="Q2445"/>
      <c r="R2445"/>
      <c r="S2445" t="s">
        <v>932</v>
      </c>
    </row>
    <row r="2446" spans="1:19" hidden="1" x14ac:dyDescent="0.2">
      <c r="A2446" s="162" t="str">
        <f>"FY"&amp;(YEAR(Table4_1[[#This Row],[Date]])-1)&amp;"/"&amp;(YEAR(Table4_1[[#This Row],[Date]])-2000)</f>
        <v>FY2015/16</v>
      </c>
      <c r="B2446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6" s="162" t="str">
        <f>Table4_1[[#This Row],[Licensee]]&amp;" "&amp;Table4_1[[#This Row],[Licence]]</f>
        <v>Rottnest Island Authority EIRL3</v>
      </c>
      <c r="D2446" s="162" t="str">
        <f t="shared" si="38"/>
        <v>FY2015/16_CCD4_Rottnest Island Authority EIRL3</v>
      </c>
      <c r="E2446" s="164">
        <f>IF(ISNUMBER(Table4_1[[#This Row],[Value]]),Table4_1[[#This Row],[Value]],IF(ISNUMBER(Table4_1[[#This Row],[$ Value]]),Table4_1[[#This Row],[$ Value]],Table4_1[[#This Row],[% Value]]))</f>
        <v>0</v>
      </c>
      <c r="G2446" s="238">
        <v>42551</v>
      </c>
      <c r="H2446">
        <v>4</v>
      </c>
      <c r="I2446" t="s">
        <v>188</v>
      </c>
      <c r="J2446" t="s">
        <v>199</v>
      </c>
      <c r="K2446" t="s">
        <v>13</v>
      </c>
      <c r="L2446"/>
      <c r="M2446" t="s">
        <v>17</v>
      </c>
      <c r="N2446" t="s">
        <v>386</v>
      </c>
      <c r="O2446" t="s">
        <v>191</v>
      </c>
      <c r="P2446">
        <v>0</v>
      </c>
      <c r="Q2446"/>
      <c r="R2446"/>
      <c r="S2446" t="s">
        <v>932</v>
      </c>
    </row>
    <row r="2447" spans="1:19" hidden="1" x14ac:dyDescent="0.2">
      <c r="A2447" s="162" t="str">
        <f>"FY"&amp;(YEAR(Table4_1[[#This Row],[Date]])-1)&amp;"/"&amp;(YEAR(Table4_1[[#This Row],[Date]])-2000)</f>
        <v>FY2016/17</v>
      </c>
      <c r="B2447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7" s="162" t="str">
        <f>Table4_1[[#This Row],[Licensee]]&amp;" "&amp;Table4_1[[#This Row],[Licence]]</f>
        <v>Rottnest Island Authority EIRL3</v>
      </c>
      <c r="D2447" s="162" t="str">
        <f t="shared" si="38"/>
        <v>FY2016/17_CCD4_Rottnest Island Authority EIRL3</v>
      </c>
      <c r="E2447" s="164">
        <f>IF(ISNUMBER(Table4_1[[#This Row],[Value]]),Table4_1[[#This Row],[Value]],IF(ISNUMBER(Table4_1[[#This Row],[$ Value]]),Table4_1[[#This Row],[$ Value]],Table4_1[[#This Row],[% Value]]))</f>
        <v>0</v>
      </c>
      <c r="G2447" s="238">
        <v>42916</v>
      </c>
      <c r="H2447">
        <v>4</v>
      </c>
      <c r="I2447" t="s">
        <v>188</v>
      </c>
      <c r="J2447" t="s">
        <v>199</v>
      </c>
      <c r="K2447" t="s">
        <v>13</v>
      </c>
      <c r="L2447"/>
      <c r="M2447" t="s">
        <v>17</v>
      </c>
      <c r="N2447" t="s">
        <v>386</v>
      </c>
      <c r="O2447" t="s">
        <v>191</v>
      </c>
      <c r="P2447">
        <v>0</v>
      </c>
      <c r="Q2447"/>
      <c r="R2447"/>
      <c r="S2447" t="s">
        <v>932</v>
      </c>
    </row>
    <row r="2448" spans="1:19" hidden="1" x14ac:dyDescent="0.2">
      <c r="A2448" s="162" t="str">
        <f>"FY"&amp;(YEAR(Table4_1[[#This Row],[Date]])-1)&amp;"/"&amp;(YEAR(Table4_1[[#This Row],[Date]])-2000)</f>
        <v>FY2017/18</v>
      </c>
      <c r="B2448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8" s="162" t="str">
        <f>Table4_1[[#This Row],[Licensee]]&amp;" "&amp;Table4_1[[#This Row],[Licence]]</f>
        <v>Rottnest Island Authority EIRL3</v>
      </c>
      <c r="D2448" s="162" t="str">
        <f t="shared" si="38"/>
        <v>FY2017/18_CCD4_Rottnest Island Authority EIRL3</v>
      </c>
      <c r="E2448" s="164">
        <f>IF(ISNUMBER(Table4_1[[#This Row],[Value]]),Table4_1[[#This Row],[Value]],IF(ISNUMBER(Table4_1[[#This Row],[$ Value]]),Table4_1[[#This Row],[$ Value]],Table4_1[[#This Row],[% Value]]))</f>
        <v>0</v>
      </c>
      <c r="G2448" s="238">
        <v>43281</v>
      </c>
      <c r="H2448">
        <v>4</v>
      </c>
      <c r="I2448" t="s">
        <v>188</v>
      </c>
      <c r="J2448" t="s">
        <v>199</v>
      </c>
      <c r="K2448" t="s">
        <v>13</v>
      </c>
      <c r="L2448"/>
      <c r="M2448" t="s">
        <v>17</v>
      </c>
      <c r="N2448" t="s">
        <v>386</v>
      </c>
      <c r="O2448" t="s">
        <v>191</v>
      </c>
      <c r="P2448">
        <v>0</v>
      </c>
      <c r="Q2448"/>
      <c r="R2448"/>
      <c r="S2448" t="s">
        <v>932</v>
      </c>
    </row>
    <row r="2449" spans="1:19" hidden="1" x14ac:dyDescent="0.2">
      <c r="A2449" s="162" t="str">
        <f>"FY"&amp;(YEAR(Table4_1[[#This Row],[Date]])-1)&amp;"/"&amp;(YEAR(Table4_1[[#This Row],[Date]])-2000)</f>
        <v>FY2018/19</v>
      </c>
      <c r="B2449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49" s="162" t="str">
        <f>Table4_1[[#This Row],[Licensee]]&amp;" "&amp;Table4_1[[#This Row],[Licence]]</f>
        <v>Rottnest Island Authority EIRL3</v>
      </c>
      <c r="D2449" s="162" t="str">
        <f t="shared" si="38"/>
        <v>FY2018/19_CCD4_Rottnest Island Authority EIRL3</v>
      </c>
      <c r="E2449" s="164">
        <f>IF(ISNUMBER(Table4_1[[#This Row],[Value]]),Table4_1[[#This Row],[Value]],IF(ISNUMBER(Table4_1[[#This Row],[$ Value]]),Table4_1[[#This Row],[$ Value]],Table4_1[[#This Row],[% Value]]))</f>
        <v>0</v>
      </c>
      <c r="G2449" s="238">
        <v>43646</v>
      </c>
      <c r="H2449">
        <v>4</v>
      </c>
      <c r="I2449" t="s">
        <v>188</v>
      </c>
      <c r="J2449" t="s">
        <v>199</v>
      </c>
      <c r="K2449" t="s">
        <v>13</v>
      </c>
      <c r="L2449"/>
      <c r="M2449" t="s">
        <v>17</v>
      </c>
      <c r="N2449" t="s">
        <v>386</v>
      </c>
      <c r="O2449" t="s">
        <v>191</v>
      </c>
      <c r="P2449">
        <v>0</v>
      </c>
      <c r="Q2449"/>
      <c r="R2449"/>
      <c r="S2449" t="s">
        <v>932</v>
      </c>
    </row>
    <row r="2450" spans="1:19" hidden="1" x14ac:dyDescent="0.2">
      <c r="A2450" s="162" t="str">
        <f>"FY"&amp;(YEAR(Table4_1[[#This Row],[Date]])-1)&amp;"/"&amp;(YEAR(Table4_1[[#This Row],[Date]])-2000)</f>
        <v>FY2019/20</v>
      </c>
      <c r="B2450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0" s="162" t="str">
        <f>Table4_1[[#This Row],[Licensee]]&amp;" "&amp;Table4_1[[#This Row],[Licence]]</f>
        <v>Rottnest Island Authority EIRL3</v>
      </c>
      <c r="D2450" s="162" t="str">
        <f t="shared" si="38"/>
        <v>FY2019/20_CCD4_Rottnest Island Authority EIRL3</v>
      </c>
      <c r="E2450" s="164">
        <f>IF(ISNUMBER(Table4_1[[#This Row],[Value]]),Table4_1[[#This Row],[Value]],IF(ISNUMBER(Table4_1[[#This Row],[$ Value]]),Table4_1[[#This Row],[$ Value]],Table4_1[[#This Row],[% Value]]))</f>
        <v>0</v>
      </c>
      <c r="G2450" s="238">
        <v>44012</v>
      </c>
      <c r="H2450">
        <v>4</v>
      </c>
      <c r="I2450" t="s">
        <v>188</v>
      </c>
      <c r="J2450" t="s">
        <v>199</v>
      </c>
      <c r="K2450" t="s">
        <v>13</v>
      </c>
      <c r="L2450"/>
      <c r="M2450" t="s">
        <v>17</v>
      </c>
      <c r="N2450" t="s">
        <v>386</v>
      </c>
      <c r="O2450" t="s">
        <v>191</v>
      </c>
      <c r="P2450">
        <v>0</v>
      </c>
      <c r="Q2450"/>
      <c r="R2450"/>
      <c r="S2450" t="s">
        <v>932</v>
      </c>
    </row>
    <row r="2451" spans="1:19" hidden="1" x14ac:dyDescent="0.2">
      <c r="A2451" s="162" t="str">
        <f>"FY"&amp;(YEAR(Table4_1[[#This Row],[Date]])-1)&amp;"/"&amp;(YEAR(Table4_1[[#This Row],[Date]])-2000)</f>
        <v>FY2020/21</v>
      </c>
      <c r="B2451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1" s="162" t="str">
        <f>Table4_1[[#This Row],[Licensee]]&amp;" "&amp;Table4_1[[#This Row],[Licence]]</f>
        <v>Rottnest Island Authority EIRL3</v>
      </c>
      <c r="D2451" s="162" t="str">
        <f t="shared" si="38"/>
        <v>FY2020/21_CCD4_Rottnest Island Authority EIRL3</v>
      </c>
      <c r="E2451" s="164">
        <f>IF(ISNUMBER(Table4_1[[#This Row],[Value]]),Table4_1[[#This Row],[Value]],IF(ISNUMBER(Table4_1[[#This Row],[$ Value]]),Table4_1[[#This Row],[$ Value]],Table4_1[[#This Row],[% Value]]))</f>
        <v>0</v>
      </c>
      <c r="G2451" s="238">
        <v>44377</v>
      </c>
      <c r="H2451">
        <v>4</v>
      </c>
      <c r="I2451" t="s">
        <v>188</v>
      </c>
      <c r="J2451" t="s">
        <v>199</v>
      </c>
      <c r="K2451" t="s">
        <v>13</v>
      </c>
      <c r="L2451"/>
      <c r="M2451" t="s">
        <v>17</v>
      </c>
      <c r="N2451" t="s">
        <v>386</v>
      </c>
      <c r="O2451" t="s">
        <v>191</v>
      </c>
      <c r="P2451">
        <v>0</v>
      </c>
      <c r="Q2451"/>
      <c r="R2451"/>
      <c r="S2451" t="s">
        <v>932</v>
      </c>
    </row>
    <row r="2452" spans="1:19" hidden="1" x14ac:dyDescent="0.2">
      <c r="A2452" s="162" t="str">
        <f>"FY"&amp;(YEAR(Table4_1[[#This Row],[Date]])-1)&amp;"/"&amp;(YEAR(Table4_1[[#This Row],[Date]])-2000)</f>
        <v>FY2021/22</v>
      </c>
      <c r="B2452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2" s="162" t="str">
        <f>Table4_1[[#This Row],[Licensee]]&amp;" "&amp;Table4_1[[#This Row],[Licence]]</f>
        <v>Rottnest Island Authority EIRL3</v>
      </c>
      <c r="D2452" s="162" t="str">
        <f t="shared" si="38"/>
        <v>FY2021/22_CCD4_Rottnest Island Authority EIRL3</v>
      </c>
      <c r="E2452" s="164">
        <f>IF(ISNUMBER(Table4_1[[#This Row],[Value]]),Table4_1[[#This Row],[Value]],IF(ISNUMBER(Table4_1[[#This Row],[$ Value]]),Table4_1[[#This Row],[$ Value]],Table4_1[[#This Row],[% Value]]))</f>
        <v>0</v>
      </c>
      <c r="G2452" s="238">
        <v>44742</v>
      </c>
      <c r="H2452">
        <v>4</v>
      </c>
      <c r="I2452" t="s">
        <v>188</v>
      </c>
      <c r="J2452" t="s">
        <v>199</v>
      </c>
      <c r="K2452" t="s">
        <v>13</v>
      </c>
      <c r="L2452"/>
      <c r="M2452" t="s">
        <v>17</v>
      </c>
      <c r="N2452" t="s">
        <v>386</v>
      </c>
      <c r="O2452" t="s">
        <v>191</v>
      </c>
      <c r="P2452">
        <v>0</v>
      </c>
      <c r="Q2452"/>
      <c r="R2452"/>
      <c r="S2452" t="s">
        <v>932</v>
      </c>
    </row>
    <row r="2453" spans="1:19" hidden="1" x14ac:dyDescent="0.2">
      <c r="A2453" s="162" t="str">
        <f>"FY"&amp;(YEAR(Table4_1[[#This Row],[Date]])-1)&amp;"/"&amp;(YEAR(Table4_1[[#This Row],[Date]])-2000)</f>
        <v>FY2022/23</v>
      </c>
      <c r="B2453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3" s="162" t="str">
        <f>Table4_1[[#This Row],[Licensee]]&amp;" "&amp;Table4_1[[#This Row],[Licence]]</f>
        <v>Rottnest Island Authority EIRL3</v>
      </c>
      <c r="D2453" s="162" t="str">
        <f t="shared" si="38"/>
        <v>FY2022/23_CCD4_Rottnest Island Authority EIRL3</v>
      </c>
      <c r="E2453" s="164">
        <f>IF(ISNUMBER(Table4_1[[#This Row],[Value]]),Table4_1[[#This Row],[Value]],IF(ISNUMBER(Table4_1[[#This Row],[$ Value]]),Table4_1[[#This Row],[$ Value]],Table4_1[[#This Row],[% Value]]))</f>
        <v>0</v>
      </c>
      <c r="G2453" s="238">
        <v>45107</v>
      </c>
      <c r="H2453">
        <v>4</v>
      </c>
      <c r="I2453" t="s">
        <v>188</v>
      </c>
      <c r="J2453" t="s">
        <v>199</v>
      </c>
      <c r="K2453" t="s">
        <v>13</v>
      </c>
      <c r="L2453"/>
      <c r="M2453" t="s">
        <v>17</v>
      </c>
      <c r="N2453" t="s">
        <v>386</v>
      </c>
      <c r="O2453" t="s">
        <v>191</v>
      </c>
      <c r="P2453">
        <v>0</v>
      </c>
      <c r="Q2453"/>
      <c r="R2453"/>
      <c r="S2453" t="s">
        <v>932</v>
      </c>
    </row>
    <row r="2454" spans="1:19" hidden="1" x14ac:dyDescent="0.2">
      <c r="A2454" s="162" t="str">
        <f>"FY"&amp;(YEAR(Table4_1[[#This Row],[Date]])-1)&amp;"/"&amp;(YEAR(Table4_1[[#This Row],[Date]])-2000)</f>
        <v>FY2023/24</v>
      </c>
      <c r="B2454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4" s="162" t="str">
        <f>Table4_1[[#This Row],[Licensee]]&amp;" "&amp;Table4_1[[#This Row],[Licence]]</f>
        <v>Rottnest Island Authority EIRL3</v>
      </c>
      <c r="D2454" s="162" t="str">
        <f t="shared" si="38"/>
        <v>FY2023/24_CCD4_Rottnest Island Authority EIRL3</v>
      </c>
      <c r="E2454" s="164">
        <f>IF(ISNUMBER(Table4_1[[#This Row],[Value]]),Table4_1[[#This Row],[Value]],IF(ISNUMBER(Table4_1[[#This Row],[$ Value]]),Table4_1[[#This Row],[$ Value]],Table4_1[[#This Row],[% Value]]))</f>
        <v>0</v>
      </c>
      <c r="G2454" s="238">
        <v>45473</v>
      </c>
      <c r="H2454">
        <v>4</v>
      </c>
      <c r="I2454" t="s">
        <v>188</v>
      </c>
      <c r="J2454" t="s">
        <v>199</v>
      </c>
      <c r="K2454" t="s">
        <v>13</v>
      </c>
      <c r="L2454"/>
      <c r="M2454" t="s">
        <v>17</v>
      </c>
      <c r="N2454" t="s">
        <v>386</v>
      </c>
      <c r="O2454" t="s">
        <v>191</v>
      </c>
      <c r="P2454"/>
      <c r="Q2454"/>
      <c r="R2454"/>
      <c r="S2454" t="s">
        <v>932</v>
      </c>
    </row>
    <row r="2455" spans="1:19" hidden="1" x14ac:dyDescent="0.2">
      <c r="A2455" s="162" t="str">
        <f>"FY"&amp;(YEAR(Table4_1[[#This Row],[Date]])-1)&amp;"/"&amp;(YEAR(Table4_1[[#This Row],[Date]])-2000)</f>
        <v>FY2024/25</v>
      </c>
      <c r="B2455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2455" s="162" t="str">
        <f>Table4_1[[#This Row],[Licensee]]&amp;" "&amp;Table4_1[[#This Row],[Licence]]</f>
        <v>Rottnest Island Authority EIRL3</v>
      </c>
      <c r="D2455" s="162" t="str">
        <f t="shared" si="38"/>
        <v>FY2024/25_CCD4_Rottnest Island Authority EIRL3</v>
      </c>
      <c r="E2455" s="164">
        <f>IF(ISNUMBER(Table4_1[[#This Row],[Value]]),Table4_1[[#This Row],[Value]],IF(ISNUMBER(Table4_1[[#This Row],[$ Value]]),Table4_1[[#This Row],[$ Value]],Table4_1[[#This Row],[% Value]]))</f>
        <v>0</v>
      </c>
      <c r="G2455" s="238">
        <v>45838</v>
      </c>
      <c r="H2455">
        <v>4</v>
      </c>
      <c r="I2455" t="s">
        <v>188</v>
      </c>
      <c r="J2455" t="s">
        <v>199</v>
      </c>
      <c r="K2455" t="s">
        <v>13</v>
      </c>
      <c r="L2455"/>
      <c r="M2455" t="s">
        <v>17</v>
      </c>
      <c r="N2455" t="s">
        <v>386</v>
      </c>
      <c r="O2455" t="s">
        <v>191</v>
      </c>
      <c r="P2455">
        <v>0</v>
      </c>
      <c r="Q2455"/>
      <c r="R2455"/>
      <c r="S2455" t="s">
        <v>932</v>
      </c>
    </row>
    <row r="2456" spans="1:19" hidden="1" x14ac:dyDescent="0.2">
      <c r="A2456" s="162" t="str">
        <f>"FY"&amp;(YEAR(Table4_1[[#This Row],[Date]])-1)&amp;"/"&amp;(YEAR(Table4_1[[#This Row],[Date]])-2000)</f>
        <v>FY2013/14</v>
      </c>
      <c r="B2456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56" s="162" t="str">
        <f>Table4_1[[#This Row],[Licensee]]&amp;" "&amp;Table4_1[[#This Row],[Licence]]</f>
        <v>Rottnest Island Authority EIRL3</v>
      </c>
      <c r="D2456" s="162" t="str">
        <f t="shared" si="38"/>
        <v>FY2013/14_CCD5_Rottnest Island Authority EIRL3</v>
      </c>
      <c r="E2456" s="164">
        <f>IF(ISNUMBER(Table4_1[[#This Row],[Value]]),Table4_1[[#This Row],[Value]],IF(ISNUMBER(Table4_1[[#This Row],[$ Value]]),Table4_1[[#This Row],[$ Value]],Table4_1[[#This Row],[% Value]]))</f>
        <v>0</v>
      </c>
      <c r="G2456" s="238">
        <v>41820</v>
      </c>
      <c r="H2456">
        <v>4</v>
      </c>
      <c r="I2456" t="s">
        <v>188</v>
      </c>
      <c r="J2456" t="s">
        <v>199</v>
      </c>
      <c r="K2456" t="s">
        <v>13</v>
      </c>
      <c r="L2456"/>
      <c r="M2456" t="s">
        <v>387</v>
      </c>
      <c r="N2456" t="s">
        <v>388</v>
      </c>
      <c r="O2456" t="s">
        <v>191</v>
      </c>
      <c r="P2456">
        <v>0</v>
      </c>
      <c r="Q2456"/>
      <c r="R2456"/>
      <c r="S2456" t="s">
        <v>932</v>
      </c>
    </row>
    <row r="2457" spans="1:19" hidden="1" x14ac:dyDescent="0.2">
      <c r="A2457" s="162" t="str">
        <f>"FY"&amp;(YEAR(Table4_1[[#This Row],[Date]])-1)&amp;"/"&amp;(YEAR(Table4_1[[#This Row],[Date]])-2000)</f>
        <v>FY2014/15</v>
      </c>
      <c r="B2457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57" s="162" t="str">
        <f>Table4_1[[#This Row],[Licensee]]&amp;" "&amp;Table4_1[[#This Row],[Licence]]</f>
        <v>Rottnest Island Authority EIRL3</v>
      </c>
      <c r="D2457" s="162" t="str">
        <f t="shared" si="38"/>
        <v>FY2014/15_CCD5_Rottnest Island Authority EIRL3</v>
      </c>
      <c r="E2457" s="164">
        <f>IF(ISNUMBER(Table4_1[[#This Row],[Value]]),Table4_1[[#This Row],[Value]],IF(ISNUMBER(Table4_1[[#This Row],[$ Value]]),Table4_1[[#This Row],[$ Value]],Table4_1[[#This Row],[% Value]]))</f>
        <v>0</v>
      </c>
      <c r="G2457" s="238">
        <v>42185</v>
      </c>
      <c r="H2457">
        <v>4</v>
      </c>
      <c r="I2457" t="s">
        <v>188</v>
      </c>
      <c r="J2457" t="s">
        <v>199</v>
      </c>
      <c r="K2457" t="s">
        <v>13</v>
      </c>
      <c r="L2457"/>
      <c r="M2457" t="s">
        <v>387</v>
      </c>
      <c r="N2457" t="s">
        <v>388</v>
      </c>
      <c r="O2457" t="s">
        <v>191</v>
      </c>
      <c r="P2457">
        <v>0</v>
      </c>
      <c r="Q2457"/>
      <c r="R2457"/>
      <c r="S2457" t="s">
        <v>932</v>
      </c>
    </row>
    <row r="2458" spans="1:19" hidden="1" x14ac:dyDescent="0.2">
      <c r="A2458" s="162" t="str">
        <f>"FY"&amp;(YEAR(Table4_1[[#This Row],[Date]])-1)&amp;"/"&amp;(YEAR(Table4_1[[#This Row],[Date]])-2000)</f>
        <v>FY2015/16</v>
      </c>
      <c r="B2458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58" s="162" t="str">
        <f>Table4_1[[#This Row],[Licensee]]&amp;" "&amp;Table4_1[[#This Row],[Licence]]</f>
        <v>Rottnest Island Authority EIRL3</v>
      </c>
      <c r="D2458" s="162" t="str">
        <f t="shared" si="38"/>
        <v>FY2015/16_CCD5_Rottnest Island Authority EIRL3</v>
      </c>
      <c r="E2458" s="164">
        <f>IF(ISNUMBER(Table4_1[[#This Row],[Value]]),Table4_1[[#This Row],[Value]],IF(ISNUMBER(Table4_1[[#This Row],[$ Value]]),Table4_1[[#This Row],[$ Value]],Table4_1[[#This Row],[% Value]]))</f>
        <v>0</v>
      </c>
      <c r="G2458" s="238">
        <v>42551</v>
      </c>
      <c r="H2458">
        <v>4</v>
      </c>
      <c r="I2458" t="s">
        <v>188</v>
      </c>
      <c r="J2458" t="s">
        <v>199</v>
      </c>
      <c r="K2458" t="s">
        <v>13</v>
      </c>
      <c r="L2458"/>
      <c r="M2458" t="s">
        <v>387</v>
      </c>
      <c r="N2458" t="s">
        <v>388</v>
      </c>
      <c r="O2458" t="s">
        <v>191</v>
      </c>
      <c r="P2458">
        <v>0</v>
      </c>
      <c r="Q2458"/>
      <c r="R2458"/>
      <c r="S2458" t="s">
        <v>932</v>
      </c>
    </row>
    <row r="2459" spans="1:19" hidden="1" x14ac:dyDescent="0.2">
      <c r="A2459" s="162" t="str">
        <f>"FY"&amp;(YEAR(Table4_1[[#This Row],[Date]])-1)&amp;"/"&amp;(YEAR(Table4_1[[#This Row],[Date]])-2000)</f>
        <v>FY2016/17</v>
      </c>
      <c r="B2459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59" s="162" t="str">
        <f>Table4_1[[#This Row],[Licensee]]&amp;" "&amp;Table4_1[[#This Row],[Licence]]</f>
        <v>Rottnest Island Authority EIRL3</v>
      </c>
      <c r="D2459" s="162" t="str">
        <f t="shared" si="38"/>
        <v>FY2016/17_CCD5_Rottnest Island Authority EIRL3</v>
      </c>
      <c r="E2459" s="164">
        <f>IF(ISNUMBER(Table4_1[[#This Row],[Value]]),Table4_1[[#This Row],[Value]],IF(ISNUMBER(Table4_1[[#This Row],[$ Value]]),Table4_1[[#This Row],[$ Value]],Table4_1[[#This Row],[% Value]]))</f>
        <v>0</v>
      </c>
      <c r="G2459" s="238">
        <v>42916</v>
      </c>
      <c r="H2459">
        <v>4</v>
      </c>
      <c r="I2459" t="s">
        <v>188</v>
      </c>
      <c r="J2459" t="s">
        <v>199</v>
      </c>
      <c r="K2459" t="s">
        <v>13</v>
      </c>
      <c r="L2459"/>
      <c r="M2459" t="s">
        <v>387</v>
      </c>
      <c r="N2459" t="s">
        <v>388</v>
      </c>
      <c r="O2459" t="s">
        <v>191</v>
      </c>
      <c r="P2459">
        <v>0</v>
      </c>
      <c r="Q2459"/>
      <c r="R2459"/>
      <c r="S2459" t="s">
        <v>932</v>
      </c>
    </row>
    <row r="2460" spans="1:19" hidden="1" x14ac:dyDescent="0.2">
      <c r="A2460" s="162" t="str">
        <f>"FY"&amp;(YEAR(Table4_1[[#This Row],[Date]])-1)&amp;"/"&amp;(YEAR(Table4_1[[#This Row],[Date]])-2000)</f>
        <v>FY2017/18</v>
      </c>
      <c r="B2460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0" s="162" t="str">
        <f>Table4_1[[#This Row],[Licensee]]&amp;" "&amp;Table4_1[[#This Row],[Licence]]</f>
        <v>Rottnest Island Authority EIRL3</v>
      </c>
      <c r="D2460" s="162" t="str">
        <f t="shared" si="38"/>
        <v>FY2017/18_CCD5_Rottnest Island Authority EIRL3</v>
      </c>
      <c r="E2460" s="164">
        <f>IF(ISNUMBER(Table4_1[[#This Row],[Value]]),Table4_1[[#This Row],[Value]],IF(ISNUMBER(Table4_1[[#This Row],[$ Value]]),Table4_1[[#This Row],[$ Value]],Table4_1[[#This Row],[% Value]]))</f>
        <v>0</v>
      </c>
      <c r="G2460" s="238">
        <v>43281</v>
      </c>
      <c r="H2460">
        <v>4</v>
      </c>
      <c r="I2460" t="s">
        <v>188</v>
      </c>
      <c r="J2460" t="s">
        <v>199</v>
      </c>
      <c r="K2460" t="s">
        <v>13</v>
      </c>
      <c r="L2460"/>
      <c r="M2460" t="s">
        <v>387</v>
      </c>
      <c r="N2460" t="s">
        <v>388</v>
      </c>
      <c r="O2460" t="s">
        <v>191</v>
      </c>
      <c r="P2460">
        <v>0</v>
      </c>
      <c r="Q2460"/>
      <c r="R2460"/>
      <c r="S2460" t="s">
        <v>932</v>
      </c>
    </row>
    <row r="2461" spans="1:19" hidden="1" x14ac:dyDescent="0.2">
      <c r="A2461" s="162" t="str">
        <f>"FY"&amp;(YEAR(Table4_1[[#This Row],[Date]])-1)&amp;"/"&amp;(YEAR(Table4_1[[#This Row],[Date]])-2000)</f>
        <v>FY2018/19</v>
      </c>
      <c r="B2461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1" s="162" t="str">
        <f>Table4_1[[#This Row],[Licensee]]&amp;" "&amp;Table4_1[[#This Row],[Licence]]</f>
        <v>Rottnest Island Authority EIRL3</v>
      </c>
      <c r="D2461" s="162" t="str">
        <f t="shared" si="38"/>
        <v>FY2018/19_CCD5_Rottnest Island Authority EIRL3</v>
      </c>
      <c r="E2461" s="164">
        <f>IF(ISNUMBER(Table4_1[[#This Row],[Value]]),Table4_1[[#This Row],[Value]],IF(ISNUMBER(Table4_1[[#This Row],[$ Value]]),Table4_1[[#This Row],[$ Value]],Table4_1[[#This Row],[% Value]]))</f>
        <v>0</v>
      </c>
      <c r="G2461" s="238">
        <v>43646</v>
      </c>
      <c r="H2461">
        <v>4</v>
      </c>
      <c r="I2461" t="s">
        <v>188</v>
      </c>
      <c r="J2461" t="s">
        <v>199</v>
      </c>
      <c r="K2461" t="s">
        <v>13</v>
      </c>
      <c r="L2461"/>
      <c r="M2461" t="s">
        <v>387</v>
      </c>
      <c r="N2461" t="s">
        <v>388</v>
      </c>
      <c r="O2461" t="s">
        <v>191</v>
      </c>
      <c r="P2461">
        <v>0</v>
      </c>
      <c r="Q2461"/>
      <c r="R2461"/>
      <c r="S2461" t="s">
        <v>932</v>
      </c>
    </row>
    <row r="2462" spans="1:19" hidden="1" x14ac:dyDescent="0.2">
      <c r="A2462" s="162" t="str">
        <f>"FY"&amp;(YEAR(Table4_1[[#This Row],[Date]])-1)&amp;"/"&amp;(YEAR(Table4_1[[#This Row],[Date]])-2000)</f>
        <v>FY2019/20</v>
      </c>
      <c r="B2462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2" s="162" t="str">
        <f>Table4_1[[#This Row],[Licensee]]&amp;" "&amp;Table4_1[[#This Row],[Licence]]</f>
        <v>Rottnest Island Authority EIRL3</v>
      </c>
      <c r="D2462" s="162" t="str">
        <f t="shared" si="38"/>
        <v>FY2019/20_CCD5_Rottnest Island Authority EIRL3</v>
      </c>
      <c r="E2462" s="164">
        <f>IF(ISNUMBER(Table4_1[[#This Row],[Value]]),Table4_1[[#This Row],[Value]],IF(ISNUMBER(Table4_1[[#This Row],[$ Value]]),Table4_1[[#This Row],[$ Value]],Table4_1[[#This Row],[% Value]]))</f>
        <v>0</v>
      </c>
      <c r="G2462" s="238">
        <v>44012</v>
      </c>
      <c r="H2462">
        <v>4</v>
      </c>
      <c r="I2462" t="s">
        <v>188</v>
      </c>
      <c r="J2462" t="s">
        <v>199</v>
      </c>
      <c r="K2462" t="s">
        <v>13</v>
      </c>
      <c r="L2462"/>
      <c r="M2462" t="s">
        <v>387</v>
      </c>
      <c r="N2462" t="s">
        <v>388</v>
      </c>
      <c r="O2462" t="s">
        <v>191</v>
      </c>
      <c r="P2462">
        <v>0</v>
      </c>
      <c r="Q2462"/>
      <c r="R2462"/>
      <c r="S2462" t="s">
        <v>932</v>
      </c>
    </row>
    <row r="2463" spans="1:19" hidden="1" x14ac:dyDescent="0.2">
      <c r="A2463" s="162" t="str">
        <f>"FY"&amp;(YEAR(Table4_1[[#This Row],[Date]])-1)&amp;"/"&amp;(YEAR(Table4_1[[#This Row],[Date]])-2000)</f>
        <v>FY2020/21</v>
      </c>
      <c r="B2463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3" s="162" t="str">
        <f>Table4_1[[#This Row],[Licensee]]&amp;" "&amp;Table4_1[[#This Row],[Licence]]</f>
        <v>Rottnest Island Authority EIRL3</v>
      </c>
      <c r="D2463" s="162" t="str">
        <f t="shared" si="38"/>
        <v>FY2020/21_CCD5_Rottnest Island Authority EIRL3</v>
      </c>
      <c r="E2463" s="164">
        <f>IF(ISNUMBER(Table4_1[[#This Row],[Value]]),Table4_1[[#This Row],[Value]],IF(ISNUMBER(Table4_1[[#This Row],[$ Value]]),Table4_1[[#This Row],[$ Value]],Table4_1[[#This Row],[% Value]]))</f>
        <v>0</v>
      </c>
      <c r="G2463" s="238">
        <v>44377</v>
      </c>
      <c r="H2463">
        <v>4</v>
      </c>
      <c r="I2463" t="s">
        <v>188</v>
      </c>
      <c r="J2463" t="s">
        <v>199</v>
      </c>
      <c r="K2463" t="s">
        <v>13</v>
      </c>
      <c r="L2463"/>
      <c r="M2463" t="s">
        <v>387</v>
      </c>
      <c r="N2463" t="s">
        <v>388</v>
      </c>
      <c r="O2463" t="s">
        <v>191</v>
      </c>
      <c r="P2463">
        <v>0</v>
      </c>
      <c r="Q2463"/>
      <c r="R2463"/>
      <c r="S2463" t="s">
        <v>932</v>
      </c>
    </row>
    <row r="2464" spans="1:19" hidden="1" x14ac:dyDescent="0.2">
      <c r="A2464" s="162" t="str">
        <f>"FY"&amp;(YEAR(Table4_1[[#This Row],[Date]])-1)&amp;"/"&amp;(YEAR(Table4_1[[#This Row],[Date]])-2000)</f>
        <v>FY2021/22</v>
      </c>
      <c r="B2464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4" s="162" t="str">
        <f>Table4_1[[#This Row],[Licensee]]&amp;" "&amp;Table4_1[[#This Row],[Licence]]</f>
        <v>Rottnest Island Authority EIRL3</v>
      </c>
      <c r="D2464" s="162" t="str">
        <f t="shared" si="38"/>
        <v>FY2021/22_CCD5_Rottnest Island Authority EIRL3</v>
      </c>
      <c r="E2464" s="164">
        <f>IF(ISNUMBER(Table4_1[[#This Row],[Value]]),Table4_1[[#This Row],[Value]],IF(ISNUMBER(Table4_1[[#This Row],[$ Value]]),Table4_1[[#This Row],[$ Value]],Table4_1[[#This Row],[% Value]]))</f>
        <v>0</v>
      </c>
      <c r="G2464" s="238">
        <v>44742</v>
      </c>
      <c r="H2464">
        <v>4</v>
      </c>
      <c r="I2464" t="s">
        <v>188</v>
      </c>
      <c r="J2464" t="s">
        <v>199</v>
      </c>
      <c r="K2464" t="s">
        <v>13</v>
      </c>
      <c r="L2464"/>
      <c r="M2464" t="s">
        <v>387</v>
      </c>
      <c r="N2464" t="s">
        <v>388</v>
      </c>
      <c r="O2464" t="s">
        <v>191</v>
      </c>
      <c r="P2464">
        <v>0</v>
      </c>
      <c r="Q2464"/>
      <c r="R2464"/>
      <c r="S2464" t="s">
        <v>932</v>
      </c>
    </row>
    <row r="2465" spans="1:19" hidden="1" x14ac:dyDescent="0.2">
      <c r="A2465" s="162" t="str">
        <f>"FY"&amp;(YEAR(Table4_1[[#This Row],[Date]])-1)&amp;"/"&amp;(YEAR(Table4_1[[#This Row],[Date]])-2000)</f>
        <v>FY2022/23</v>
      </c>
      <c r="B2465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5" s="162" t="str">
        <f>Table4_1[[#This Row],[Licensee]]&amp;" "&amp;Table4_1[[#This Row],[Licence]]</f>
        <v>Rottnest Island Authority EIRL3</v>
      </c>
      <c r="D2465" s="162" t="str">
        <f t="shared" si="38"/>
        <v>FY2022/23_CCD5_Rottnest Island Authority EIRL3</v>
      </c>
      <c r="E2465" s="164">
        <f>IF(ISNUMBER(Table4_1[[#This Row],[Value]]),Table4_1[[#This Row],[Value]],IF(ISNUMBER(Table4_1[[#This Row],[$ Value]]),Table4_1[[#This Row],[$ Value]],Table4_1[[#This Row],[% Value]]))</f>
        <v>0</v>
      </c>
      <c r="G2465" s="238">
        <v>45107</v>
      </c>
      <c r="H2465">
        <v>4</v>
      </c>
      <c r="I2465" t="s">
        <v>188</v>
      </c>
      <c r="J2465" t="s">
        <v>199</v>
      </c>
      <c r="K2465" t="s">
        <v>13</v>
      </c>
      <c r="L2465"/>
      <c r="M2465" t="s">
        <v>387</v>
      </c>
      <c r="N2465" t="s">
        <v>388</v>
      </c>
      <c r="O2465" t="s">
        <v>191</v>
      </c>
      <c r="P2465">
        <v>0</v>
      </c>
      <c r="Q2465"/>
      <c r="R2465"/>
      <c r="S2465" t="s">
        <v>932</v>
      </c>
    </row>
    <row r="2466" spans="1:19" hidden="1" x14ac:dyDescent="0.2">
      <c r="A2466" s="162" t="str">
        <f>"FY"&amp;(YEAR(Table4_1[[#This Row],[Date]])-1)&amp;"/"&amp;(YEAR(Table4_1[[#This Row],[Date]])-2000)</f>
        <v>FY2023/24</v>
      </c>
      <c r="B2466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6" s="162" t="str">
        <f>Table4_1[[#This Row],[Licensee]]&amp;" "&amp;Table4_1[[#This Row],[Licence]]</f>
        <v>Rottnest Island Authority EIRL3</v>
      </c>
      <c r="D2466" s="162" t="str">
        <f t="shared" si="38"/>
        <v>FY2023/24_CCD5_Rottnest Island Authority EIRL3</v>
      </c>
      <c r="E2466" s="164">
        <f>IF(ISNUMBER(Table4_1[[#This Row],[Value]]),Table4_1[[#This Row],[Value]],IF(ISNUMBER(Table4_1[[#This Row],[$ Value]]),Table4_1[[#This Row],[$ Value]],Table4_1[[#This Row],[% Value]]))</f>
        <v>0</v>
      </c>
      <c r="G2466" s="238">
        <v>45473</v>
      </c>
      <c r="H2466">
        <v>4</v>
      </c>
      <c r="I2466" t="s">
        <v>188</v>
      </c>
      <c r="J2466" t="s">
        <v>199</v>
      </c>
      <c r="K2466" t="s">
        <v>13</v>
      </c>
      <c r="L2466"/>
      <c r="M2466" t="s">
        <v>387</v>
      </c>
      <c r="N2466" t="s">
        <v>388</v>
      </c>
      <c r="O2466" t="s">
        <v>191</v>
      </c>
      <c r="P2466"/>
      <c r="Q2466"/>
      <c r="R2466"/>
      <c r="S2466" t="s">
        <v>932</v>
      </c>
    </row>
    <row r="2467" spans="1:19" hidden="1" x14ac:dyDescent="0.2">
      <c r="A2467" s="162" t="str">
        <f>"FY"&amp;(YEAR(Table4_1[[#This Row],[Date]])-1)&amp;"/"&amp;(YEAR(Table4_1[[#This Row],[Date]])-2000)</f>
        <v>FY2024/25</v>
      </c>
      <c r="B2467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2467" s="162" t="str">
        <f>Table4_1[[#This Row],[Licensee]]&amp;" "&amp;Table4_1[[#This Row],[Licence]]</f>
        <v>Rottnest Island Authority EIRL3</v>
      </c>
      <c r="D2467" s="162" t="str">
        <f t="shared" si="38"/>
        <v>FY2024/25_CCD5_Rottnest Island Authority EIRL3</v>
      </c>
      <c r="E2467" s="164">
        <f>IF(ISNUMBER(Table4_1[[#This Row],[Value]]),Table4_1[[#This Row],[Value]],IF(ISNUMBER(Table4_1[[#This Row],[$ Value]]),Table4_1[[#This Row],[$ Value]],Table4_1[[#This Row],[% Value]]))</f>
        <v>0</v>
      </c>
      <c r="G2467" s="238">
        <v>45838</v>
      </c>
      <c r="H2467">
        <v>4</v>
      </c>
      <c r="I2467" t="s">
        <v>188</v>
      </c>
      <c r="J2467" t="s">
        <v>199</v>
      </c>
      <c r="K2467" t="s">
        <v>13</v>
      </c>
      <c r="L2467"/>
      <c r="M2467" t="s">
        <v>387</v>
      </c>
      <c r="N2467" t="s">
        <v>388</v>
      </c>
      <c r="O2467" t="s">
        <v>191</v>
      </c>
      <c r="P2467">
        <v>0</v>
      </c>
      <c r="Q2467"/>
      <c r="R2467"/>
      <c r="S2467" t="s">
        <v>932</v>
      </c>
    </row>
    <row r="2468" spans="1:19" hidden="1" x14ac:dyDescent="0.2">
      <c r="A2468" s="162" t="str">
        <f>"FY"&amp;(YEAR(Table4_1[[#This Row],[Date]])-1)&amp;"/"&amp;(YEAR(Table4_1[[#This Row],[Date]])-2000)</f>
        <v>FY2013/14</v>
      </c>
      <c r="B2468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68" s="162" t="str">
        <f>Table4_1[[#This Row],[Licensee]]&amp;" "&amp;Table4_1[[#This Row],[Licence]]</f>
        <v>Rottnest Island Authority EIRL3</v>
      </c>
      <c r="D2468" s="162" t="str">
        <f t="shared" si="38"/>
        <v>FY2013/14_CCD6_Rottnest Island Authority EIRL3</v>
      </c>
      <c r="E2468" s="164">
        <f>IF(ISNUMBER(Table4_1[[#This Row],[Value]]),Table4_1[[#This Row],[Value]],IF(ISNUMBER(Table4_1[[#This Row],[$ Value]]),Table4_1[[#This Row],[$ Value]],Table4_1[[#This Row],[% Value]]))</f>
        <v>0</v>
      </c>
      <c r="G2468" s="238">
        <v>41820</v>
      </c>
      <c r="H2468">
        <v>4</v>
      </c>
      <c r="I2468" t="s">
        <v>188</v>
      </c>
      <c r="J2468" t="s">
        <v>199</v>
      </c>
      <c r="K2468" t="s">
        <v>13</v>
      </c>
      <c r="L2468"/>
      <c r="M2468" t="s">
        <v>387</v>
      </c>
      <c r="N2468" t="s">
        <v>392</v>
      </c>
      <c r="O2468" t="s">
        <v>190</v>
      </c>
      <c r="P2468"/>
      <c r="Q2468">
        <v>0</v>
      </c>
      <c r="R2468"/>
      <c r="S2468" t="s">
        <v>932</v>
      </c>
    </row>
    <row r="2469" spans="1:19" hidden="1" x14ac:dyDescent="0.2">
      <c r="A2469" s="162" t="str">
        <f>"FY"&amp;(YEAR(Table4_1[[#This Row],[Date]])-1)&amp;"/"&amp;(YEAR(Table4_1[[#This Row],[Date]])-2000)</f>
        <v>FY2014/15</v>
      </c>
      <c r="B2469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69" s="162" t="str">
        <f>Table4_1[[#This Row],[Licensee]]&amp;" "&amp;Table4_1[[#This Row],[Licence]]</f>
        <v>Rottnest Island Authority EIRL3</v>
      </c>
      <c r="D2469" s="162" t="str">
        <f t="shared" si="38"/>
        <v>FY2014/15_CCD6_Rottnest Island Authority EIRL3</v>
      </c>
      <c r="E2469" s="164">
        <f>IF(ISNUMBER(Table4_1[[#This Row],[Value]]),Table4_1[[#This Row],[Value]],IF(ISNUMBER(Table4_1[[#This Row],[$ Value]]),Table4_1[[#This Row],[$ Value]],Table4_1[[#This Row],[% Value]]))</f>
        <v>0</v>
      </c>
      <c r="G2469" s="238">
        <v>42185</v>
      </c>
      <c r="H2469">
        <v>4</v>
      </c>
      <c r="I2469" t="s">
        <v>188</v>
      </c>
      <c r="J2469" t="s">
        <v>199</v>
      </c>
      <c r="K2469" t="s">
        <v>13</v>
      </c>
      <c r="L2469"/>
      <c r="M2469" t="s">
        <v>387</v>
      </c>
      <c r="N2469" t="s">
        <v>392</v>
      </c>
      <c r="O2469" t="s">
        <v>190</v>
      </c>
      <c r="P2469"/>
      <c r="Q2469">
        <v>0</v>
      </c>
      <c r="R2469"/>
      <c r="S2469" t="s">
        <v>932</v>
      </c>
    </row>
    <row r="2470" spans="1:19" hidden="1" x14ac:dyDescent="0.2">
      <c r="A2470" s="162" t="str">
        <f>"FY"&amp;(YEAR(Table4_1[[#This Row],[Date]])-1)&amp;"/"&amp;(YEAR(Table4_1[[#This Row],[Date]])-2000)</f>
        <v>FY2015/16</v>
      </c>
      <c r="B2470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0" s="162" t="str">
        <f>Table4_1[[#This Row],[Licensee]]&amp;" "&amp;Table4_1[[#This Row],[Licence]]</f>
        <v>Rottnest Island Authority EIRL3</v>
      </c>
      <c r="D2470" s="162" t="str">
        <f t="shared" si="38"/>
        <v>FY2015/16_CCD6_Rottnest Island Authority EIRL3</v>
      </c>
      <c r="E2470" s="164">
        <f>IF(ISNUMBER(Table4_1[[#This Row],[Value]]),Table4_1[[#This Row],[Value]],IF(ISNUMBER(Table4_1[[#This Row],[$ Value]]),Table4_1[[#This Row],[$ Value]],Table4_1[[#This Row],[% Value]]))</f>
        <v>0</v>
      </c>
      <c r="G2470" s="238">
        <v>42551</v>
      </c>
      <c r="H2470">
        <v>4</v>
      </c>
      <c r="I2470" t="s">
        <v>188</v>
      </c>
      <c r="J2470" t="s">
        <v>199</v>
      </c>
      <c r="K2470" t="s">
        <v>13</v>
      </c>
      <c r="L2470"/>
      <c r="M2470" t="s">
        <v>387</v>
      </c>
      <c r="N2470" t="s">
        <v>392</v>
      </c>
      <c r="O2470" t="s">
        <v>190</v>
      </c>
      <c r="P2470"/>
      <c r="Q2470">
        <v>0</v>
      </c>
      <c r="R2470"/>
      <c r="S2470" t="s">
        <v>932</v>
      </c>
    </row>
    <row r="2471" spans="1:19" hidden="1" x14ac:dyDescent="0.2">
      <c r="A2471" s="162" t="str">
        <f>"FY"&amp;(YEAR(Table4_1[[#This Row],[Date]])-1)&amp;"/"&amp;(YEAR(Table4_1[[#This Row],[Date]])-2000)</f>
        <v>FY2016/17</v>
      </c>
      <c r="B2471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1" s="162" t="str">
        <f>Table4_1[[#This Row],[Licensee]]&amp;" "&amp;Table4_1[[#This Row],[Licence]]</f>
        <v>Rottnest Island Authority EIRL3</v>
      </c>
      <c r="D2471" s="162" t="str">
        <f t="shared" si="38"/>
        <v>FY2016/17_CCD6_Rottnest Island Authority EIRL3</v>
      </c>
      <c r="E2471" s="164">
        <f>IF(ISNUMBER(Table4_1[[#This Row],[Value]]),Table4_1[[#This Row],[Value]],IF(ISNUMBER(Table4_1[[#This Row],[$ Value]]),Table4_1[[#This Row],[$ Value]],Table4_1[[#This Row],[% Value]]))</f>
        <v>0</v>
      </c>
      <c r="G2471" s="238">
        <v>42916</v>
      </c>
      <c r="H2471">
        <v>4</v>
      </c>
      <c r="I2471" t="s">
        <v>188</v>
      </c>
      <c r="J2471" t="s">
        <v>199</v>
      </c>
      <c r="K2471" t="s">
        <v>13</v>
      </c>
      <c r="L2471"/>
      <c r="M2471" t="s">
        <v>387</v>
      </c>
      <c r="N2471" t="s">
        <v>392</v>
      </c>
      <c r="O2471" t="s">
        <v>190</v>
      </c>
      <c r="P2471"/>
      <c r="Q2471">
        <v>0</v>
      </c>
      <c r="R2471"/>
      <c r="S2471" t="s">
        <v>932</v>
      </c>
    </row>
    <row r="2472" spans="1:19" hidden="1" x14ac:dyDescent="0.2">
      <c r="A2472" s="162" t="str">
        <f>"FY"&amp;(YEAR(Table4_1[[#This Row],[Date]])-1)&amp;"/"&amp;(YEAR(Table4_1[[#This Row],[Date]])-2000)</f>
        <v>FY2017/18</v>
      </c>
      <c r="B2472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2" s="162" t="str">
        <f>Table4_1[[#This Row],[Licensee]]&amp;" "&amp;Table4_1[[#This Row],[Licence]]</f>
        <v>Rottnest Island Authority EIRL3</v>
      </c>
      <c r="D2472" s="162" t="str">
        <f t="shared" si="38"/>
        <v>FY2017/18_CCD6_Rottnest Island Authority EIRL3</v>
      </c>
      <c r="E2472" s="164">
        <f>IF(ISNUMBER(Table4_1[[#This Row],[Value]]),Table4_1[[#This Row],[Value]],IF(ISNUMBER(Table4_1[[#This Row],[$ Value]]),Table4_1[[#This Row],[$ Value]],Table4_1[[#This Row],[% Value]]))</f>
        <v>0</v>
      </c>
      <c r="G2472" s="238">
        <v>43281</v>
      </c>
      <c r="H2472">
        <v>4</v>
      </c>
      <c r="I2472" t="s">
        <v>188</v>
      </c>
      <c r="J2472" t="s">
        <v>199</v>
      </c>
      <c r="K2472" t="s">
        <v>13</v>
      </c>
      <c r="L2472"/>
      <c r="M2472" t="s">
        <v>387</v>
      </c>
      <c r="N2472" t="s">
        <v>392</v>
      </c>
      <c r="O2472" t="s">
        <v>190</v>
      </c>
      <c r="P2472"/>
      <c r="Q2472">
        <v>0</v>
      </c>
      <c r="R2472"/>
      <c r="S2472" t="s">
        <v>932</v>
      </c>
    </row>
    <row r="2473" spans="1:19" hidden="1" x14ac:dyDescent="0.2">
      <c r="A2473" s="162" t="str">
        <f>"FY"&amp;(YEAR(Table4_1[[#This Row],[Date]])-1)&amp;"/"&amp;(YEAR(Table4_1[[#This Row],[Date]])-2000)</f>
        <v>FY2018/19</v>
      </c>
      <c r="B2473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3" s="162" t="str">
        <f>Table4_1[[#This Row],[Licensee]]&amp;" "&amp;Table4_1[[#This Row],[Licence]]</f>
        <v>Rottnest Island Authority EIRL3</v>
      </c>
      <c r="D2473" s="162" t="str">
        <f t="shared" si="38"/>
        <v>FY2018/19_CCD6_Rottnest Island Authority EIRL3</v>
      </c>
      <c r="E2473" s="164">
        <f>IF(ISNUMBER(Table4_1[[#This Row],[Value]]),Table4_1[[#This Row],[Value]],IF(ISNUMBER(Table4_1[[#This Row],[$ Value]]),Table4_1[[#This Row],[$ Value]],Table4_1[[#This Row],[% Value]]))</f>
        <v>0</v>
      </c>
      <c r="G2473" s="238">
        <v>43646</v>
      </c>
      <c r="H2473">
        <v>4</v>
      </c>
      <c r="I2473" t="s">
        <v>188</v>
      </c>
      <c r="J2473" t="s">
        <v>199</v>
      </c>
      <c r="K2473" t="s">
        <v>13</v>
      </c>
      <c r="L2473"/>
      <c r="M2473" t="s">
        <v>387</v>
      </c>
      <c r="N2473" t="s">
        <v>392</v>
      </c>
      <c r="O2473" t="s">
        <v>190</v>
      </c>
      <c r="P2473"/>
      <c r="Q2473">
        <v>0</v>
      </c>
      <c r="R2473"/>
      <c r="S2473" t="s">
        <v>932</v>
      </c>
    </row>
    <row r="2474" spans="1:19" hidden="1" x14ac:dyDescent="0.2">
      <c r="A2474" s="162" t="str">
        <f>"FY"&amp;(YEAR(Table4_1[[#This Row],[Date]])-1)&amp;"/"&amp;(YEAR(Table4_1[[#This Row],[Date]])-2000)</f>
        <v>FY2019/20</v>
      </c>
      <c r="B2474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4" s="162" t="str">
        <f>Table4_1[[#This Row],[Licensee]]&amp;" "&amp;Table4_1[[#This Row],[Licence]]</f>
        <v>Rottnest Island Authority EIRL3</v>
      </c>
      <c r="D2474" s="162" t="str">
        <f t="shared" si="38"/>
        <v>FY2019/20_CCD6_Rottnest Island Authority EIRL3</v>
      </c>
      <c r="E2474" s="164">
        <f>IF(ISNUMBER(Table4_1[[#This Row],[Value]]),Table4_1[[#This Row],[Value]],IF(ISNUMBER(Table4_1[[#This Row],[$ Value]]),Table4_1[[#This Row],[$ Value]],Table4_1[[#This Row],[% Value]]))</f>
        <v>0</v>
      </c>
      <c r="G2474" s="238">
        <v>44012</v>
      </c>
      <c r="H2474">
        <v>4</v>
      </c>
      <c r="I2474" t="s">
        <v>188</v>
      </c>
      <c r="J2474" t="s">
        <v>199</v>
      </c>
      <c r="K2474" t="s">
        <v>13</v>
      </c>
      <c r="L2474"/>
      <c r="M2474" t="s">
        <v>387</v>
      </c>
      <c r="N2474" t="s">
        <v>392</v>
      </c>
      <c r="O2474" t="s">
        <v>190</v>
      </c>
      <c r="P2474"/>
      <c r="Q2474">
        <v>0</v>
      </c>
      <c r="R2474"/>
      <c r="S2474" t="s">
        <v>932</v>
      </c>
    </row>
    <row r="2475" spans="1:19" hidden="1" x14ac:dyDescent="0.2">
      <c r="A2475" s="162" t="str">
        <f>"FY"&amp;(YEAR(Table4_1[[#This Row],[Date]])-1)&amp;"/"&amp;(YEAR(Table4_1[[#This Row],[Date]])-2000)</f>
        <v>FY2020/21</v>
      </c>
      <c r="B2475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5" s="162" t="str">
        <f>Table4_1[[#This Row],[Licensee]]&amp;" "&amp;Table4_1[[#This Row],[Licence]]</f>
        <v>Rottnest Island Authority EIRL3</v>
      </c>
      <c r="D2475" s="162" t="str">
        <f t="shared" si="38"/>
        <v>FY2020/21_CCD6_Rottnest Island Authority EIRL3</v>
      </c>
      <c r="E2475" s="164">
        <f>IF(ISNUMBER(Table4_1[[#This Row],[Value]]),Table4_1[[#This Row],[Value]],IF(ISNUMBER(Table4_1[[#This Row],[$ Value]]),Table4_1[[#This Row],[$ Value]],Table4_1[[#This Row],[% Value]]))</f>
        <v>0</v>
      </c>
      <c r="G2475" s="238">
        <v>44377</v>
      </c>
      <c r="H2475">
        <v>4</v>
      </c>
      <c r="I2475" t="s">
        <v>188</v>
      </c>
      <c r="J2475" t="s">
        <v>199</v>
      </c>
      <c r="K2475" t="s">
        <v>13</v>
      </c>
      <c r="L2475"/>
      <c r="M2475" t="s">
        <v>387</v>
      </c>
      <c r="N2475" t="s">
        <v>392</v>
      </c>
      <c r="O2475" t="s">
        <v>190</v>
      </c>
      <c r="P2475"/>
      <c r="Q2475">
        <v>0</v>
      </c>
      <c r="R2475"/>
      <c r="S2475" t="s">
        <v>932</v>
      </c>
    </row>
    <row r="2476" spans="1:19" hidden="1" x14ac:dyDescent="0.2">
      <c r="A2476" s="162" t="str">
        <f>"FY"&amp;(YEAR(Table4_1[[#This Row],[Date]])-1)&amp;"/"&amp;(YEAR(Table4_1[[#This Row],[Date]])-2000)</f>
        <v>FY2021/22</v>
      </c>
      <c r="B2476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6" s="162" t="str">
        <f>Table4_1[[#This Row],[Licensee]]&amp;" "&amp;Table4_1[[#This Row],[Licence]]</f>
        <v>Rottnest Island Authority EIRL3</v>
      </c>
      <c r="D2476" s="162" t="str">
        <f t="shared" si="38"/>
        <v>FY2021/22_CCD6_Rottnest Island Authority EIRL3</v>
      </c>
      <c r="E2476" s="164">
        <f>IF(ISNUMBER(Table4_1[[#This Row],[Value]]),Table4_1[[#This Row],[Value]],IF(ISNUMBER(Table4_1[[#This Row],[$ Value]]),Table4_1[[#This Row],[$ Value]],Table4_1[[#This Row],[% Value]]))</f>
        <v>0</v>
      </c>
      <c r="G2476" s="238">
        <v>44742</v>
      </c>
      <c r="H2476">
        <v>4</v>
      </c>
      <c r="I2476" t="s">
        <v>188</v>
      </c>
      <c r="J2476" t="s">
        <v>199</v>
      </c>
      <c r="K2476" t="s">
        <v>13</v>
      </c>
      <c r="L2476"/>
      <c r="M2476" t="s">
        <v>387</v>
      </c>
      <c r="N2476" t="s">
        <v>392</v>
      </c>
      <c r="O2476" t="s">
        <v>190</v>
      </c>
      <c r="P2476"/>
      <c r="Q2476">
        <v>0</v>
      </c>
      <c r="R2476"/>
      <c r="S2476" t="s">
        <v>932</v>
      </c>
    </row>
    <row r="2477" spans="1:19" hidden="1" x14ac:dyDescent="0.2">
      <c r="A2477" s="162" t="str">
        <f>"FY"&amp;(YEAR(Table4_1[[#This Row],[Date]])-1)&amp;"/"&amp;(YEAR(Table4_1[[#This Row],[Date]])-2000)</f>
        <v>FY2022/23</v>
      </c>
      <c r="B2477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7" s="162" t="str">
        <f>Table4_1[[#This Row],[Licensee]]&amp;" "&amp;Table4_1[[#This Row],[Licence]]</f>
        <v>Rottnest Island Authority EIRL3</v>
      </c>
      <c r="D2477" s="162" t="str">
        <f t="shared" si="38"/>
        <v>FY2022/23_CCD6_Rottnest Island Authority EIRL3</v>
      </c>
      <c r="E2477" s="164">
        <f>IF(ISNUMBER(Table4_1[[#This Row],[Value]]),Table4_1[[#This Row],[Value]],IF(ISNUMBER(Table4_1[[#This Row],[$ Value]]),Table4_1[[#This Row],[$ Value]],Table4_1[[#This Row],[% Value]]))</f>
        <v>0</v>
      </c>
      <c r="G2477" s="238">
        <v>45107</v>
      </c>
      <c r="H2477">
        <v>4</v>
      </c>
      <c r="I2477" t="s">
        <v>188</v>
      </c>
      <c r="J2477" t="s">
        <v>199</v>
      </c>
      <c r="K2477" t="s">
        <v>13</v>
      </c>
      <c r="L2477"/>
      <c r="M2477" t="s">
        <v>387</v>
      </c>
      <c r="N2477" t="s">
        <v>392</v>
      </c>
      <c r="O2477" t="s">
        <v>190</v>
      </c>
      <c r="P2477"/>
      <c r="Q2477">
        <v>0</v>
      </c>
      <c r="R2477"/>
      <c r="S2477" t="s">
        <v>932</v>
      </c>
    </row>
    <row r="2478" spans="1:19" hidden="1" x14ac:dyDescent="0.2">
      <c r="A2478" s="162" t="str">
        <f>"FY"&amp;(YEAR(Table4_1[[#This Row],[Date]])-1)&amp;"/"&amp;(YEAR(Table4_1[[#This Row],[Date]])-2000)</f>
        <v>FY2023/24</v>
      </c>
      <c r="B2478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2478" s="162" t="str">
        <f>Table4_1[[#This Row],[Licensee]]&amp;" "&amp;Table4_1[[#This Row],[Licence]]</f>
        <v>Rottnest Island Authority EIRL3</v>
      </c>
      <c r="D2478" s="162" t="str">
        <f t="shared" si="38"/>
        <v>FY2023/24_CCD6_Rottnest Island Authority EIRL3</v>
      </c>
      <c r="E2478" s="164">
        <f>IF(ISNUMBER(Table4_1[[#This Row],[Value]]),Table4_1[[#This Row],[Value]],IF(ISNUMBER(Table4_1[[#This Row],[$ Value]]),Table4_1[[#This Row],[$ Value]],Table4_1[[#This Row],[% Value]]))</f>
        <v>0</v>
      </c>
      <c r="G2478" s="238">
        <v>45473</v>
      </c>
      <c r="H2478">
        <v>4</v>
      </c>
      <c r="I2478" t="s">
        <v>188</v>
      </c>
      <c r="J2478" t="s">
        <v>199</v>
      </c>
      <c r="K2478" t="s">
        <v>13</v>
      </c>
      <c r="L2478"/>
      <c r="M2478" t="s">
        <v>387</v>
      </c>
      <c r="N2478" t="s">
        <v>392</v>
      </c>
      <c r="O2478" t="s">
        <v>190</v>
      </c>
      <c r="P2478"/>
      <c r="Q2478"/>
      <c r="R2478"/>
      <c r="S2478" t="s">
        <v>932</v>
      </c>
    </row>
    <row r="2479" spans="1:19" hidden="1" x14ac:dyDescent="0.2">
      <c r="A2479" s="162" t="str">
        <f>"FY"&amp;(YEAR(Table4_1[[#This Row],[Date]])-1)&amp;"/"&amp;(YEAR(Table4_1[[#This Row],[Date]])-2000)</f>
        <v>FY2013/14</v>
      </c>
      <c r="B2479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79" s="162" t="str">
        <f>Table4_1[[#This Row],[Licensee]]&amp;" "&amp;Table4_1[[#This Row],[Licence]]</f>
        <v>Rottnest Island Authority EIRL3</v>
      </c>
      <c r="D2479" s="162" t="str">
        <f t="shared" si="38"/>
        <v>FY2013/14_CCD7_Rottnest Island Authority EIRL3</v>
      </c>
      <c r="E2479" s="164">
        <f>IF(ISNUMBER(Table4_1[[#This Row],[Value]]),Table4_1[[#This Row],[Value]],IF(ISNUMBER(Table4_1[[#This Row],[$ Value]]),Table4_1[[#This Row],[$ Value]],Table4_1[[#This Row],[% Value]]))</f>
        <v>527</v>
      </c>
      <c r="G2479" s="238">
        <v>41820</v>
      </c>
      <c r="H2479">
        <v>4</v>
      </c>
      <c r="I2479" t="s">
        <v>188</v>
      </c>
      <c r="J2479" t="s">
        <v>199</v>
      </c>
      <c r="K2479" t="s">
        <v>13</v>
      </c>
      <c r="L2479"/>
      <c r="M2479" t="s">
        <v>621</v>
      </c>
      <c r="N2479" t="s">
        <v>394</v>
      </c>
      <c r="O2479" t="s">
        <v>191</v>
      </c>
      <c r="P2479">
        <v>527</v>
      </c>
      <c r="Q2479"/>
      <c r="R2479"/>
      <c r="S2479" t="s">
        <v>932</v>
      </c>
    </row>
    <row r="2480" spans="1:19" hidden="1" x14ac:dyDescent="0.2">
      <c r="A2480" s="162" t="str">
        <f>"FY"&amp;(YEAR(Table4_1[[#This Row],[Date]])-1)&amp;"/"&amp;(YEAR(Table4_1[[#This Row],[Date]])-2000)</f>
        <v>FY2014/15</v>
      </c>
      <c r="B2480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0" s="162" t="str">
        <f>Table4_1[[#This Row],[Licensee]]&amp;" "&amp;Table4_1[[#This Row],[Licence]]</f>
        <v>Rottnest Island Authority EIRL3</v>
      </c>
      <c r="D2480" s="162" t="str">
        <f t="shared" si="38"/>
        <v>FY2014/15_CCD7_Rottnest Island Authority EIRL3</v>
      </c>
      <c r="E2480" s="164">
        <f>IF(ISNUMBER(Table4_1[[#This Row],[Value]]),Table4_1[[#This Row],[Value]],IF(ISNUMBER(Table4_1[[#This Row],[$ Value]]),Table4_1[[#This Row],[$ Value]],Table4_1[[#This Row],[% Value]]))</f>
        <v>527</v>
      </c>
      <c r="G2480" s="238">
        <v>42185</v>
      </c>
      <c r="H2480">
        <v>4</v>
      </c>
      <c r="I2480" t="s">
        <v>188</v>
      </c>
      <c r="J2480" t="s">
        <v>199</v>
      </c>
      <c r="K2480" t="s">
        <v>13</v>
      </c>
      <c r="L2480"/>
      <c r="M2480" t="s">
        <v>621</v>
      </c>
      <c r="N2480" t="s">
        <v>394</v>
      </c>
      <c r="O2480" t="s">
        <v>191</v>
      </c>
      <c r="P2480">
        <v>527</v>
      </c>
      <c r="Q2480"/>
      <c r="R2480"/>
      <c r="S2480" t="s">
        <v>932</v>
      </c>
    </row>
    <row r="2481" spans="1:19" hidden="1" x14ac:dyDescent="0.2">
      <c r="A2481" s="162" t="str">
        <f>"FY"&amp;(YEAR(Table4_1[[#This Row],[Date]])-1)&amp;"/"&amp;(YEAR(Table4_1[[#This Row],[Date]])-2000)</f>
        <v>FY2015/16</v>
      </c>
      <c r="B2481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1" s="162" t="str">
        <f>Table4_1[[#This Row],[Licensee]]&amp;" "&amp;Table4_1[[#This Row],[Licence]]</f>
        <v>Rottnest Island Authority EIRL3</v>
      </c>
      <c r="D2481" s="162" t="str">
        <f t="shared" si="38"/>
        <v>FY2015/16_CCD7_Rottnest Island Authority EIRL3</v>
      </c>
      <c r="E2481" s="164">
        <f>IF(ISNUMBER(Table4_1[[#This Row],[Value]]),Table4_1[[#This Row],[Value]],IF(ISNUMBER(Table4_1[[#This Row],[$ Value]]),Table4_1[[#This Row],[$ Value]],Table4_1[[#This Row],[% Value]]))</f>
        <v>527</v>
      </c>
      <c r="G2481" s="238">
        <v>42551</v>
      </c>
      <c r="H2481">
        <v>4</v>
      </c>
      <c r="I2481" t="s">
        <v>188</v>
      </c>
      <c r="J2481" t="s">
        <v>199</v>
      </c>
      <c r="K2481" t="s">
        <v>13</v>
      </c>
      <c r="L2481"/>
      <c r="M2481" t="s">
        <v>621</v>
      </c>
      <c r="N2481" t="s">
        <v>394</v>
      </c>
      <c r="O2481" t="s">
        <v>191</v>
      </c>
      <c r="P2481">
        <v>527</v>
      </c>
      <c r="Q2481"/>
      <c r="R2481"/>
      <c r="S2481" t="s">
        <v>932</v>
      </c>
    </row>
    <row r="2482" spans="1:19" hidden="1" x14ac:dyDescent="0.2">
      <c r="A2482" s="162" t="str">
        <f>"FY"&amp;(YEAR(Table4_1[[#This Row],[Date]])-1)&amp;"/"&amp;(YEAR(Table4_1[[#This Row],[Date]])-2000)</f>
        <v>FY2016/17</v>
      </c>
      <c r="B2482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2" s="162" t="str">
        <f>Table4_1[[#This Row],[Licensee]]&amp;" "&amp;Table4_1[[#This Row],[Licence]]</f>
        <v>Rottnest Island Authority EIRL3</v>
      </c>
      <c r="D2482" s="162" t="str">
        <f t="shared" si="38"/>
        <v>FY2016/17_CCD7_Rottnest Island Authority EIRL3</v>
      </c>
      <c r="E2482" s="164">
        <f>IF(ISNUMBER(Table4_1[[#This Row],[Value]]),Table4_1[[#This Row],[Value]],IF(ISNUMBER(Table4_1[[#This Row],[$ Value]]),Table4_1[[#This Row],[$ Value]],Table4_1[[#This Row],[% Value]]))</f>
        <v>528</v>
      </c>
      <c r="G2482" s="238">
        <v>42916</v>
      </c>
      <c r="H2482">
        <v>4</v>
      </c>
      <c r="I2482" t="s">
        <v>188</v>
      </c>
      <c r="J2482" t="s">
        <v>199</v>
      </c>
      <c r="K2482" t="s">
        <v>13</v>
      </c>
      <c r="L2482"/>
      <c r="M2482" t="s">
        <v>621</v>
      </c>
      <c r="N2482" t="s">
        <v>394</v>
      </c>
      <c r="O2482" t="s">
        <v>191</v>
      </c>
      <c r="P2482">
        <v>528</v>
      </c>
      <c r="Q2482"/>
      <c r="R2482"/>
      <c r="S2482" t="s">
        <v>932</v>
      </c>
    </row>
    <row r="2483" spans="1:19" hidden="1" x14ac:dyDescent="0.2">
      <c r="A2483" s="162" t="str">
        <f>"FY"&amp;(YEAR(Table4_1[[#This Row],[Date]])-1)&amp;"/"&amp;(YEAR(Table4_1[[#This Row],[Date]])-2000)</f>
        <v>FY2017/18</v>
      </c>
      <c r="B2483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3" s="162" t="str">
        <f>Table4_1[[#This Row],[Licensee]]&amp;" "&amp;Table4_1[[#This Row],[Licence]]</f>
        <v>Rottnest Island Authority EIRL3</v>
      </c>
      <c r="D2483" s="162" t="str">
        <f t="shared" si="38"/>
        <v>FY2017/18_CCD7_Rottnest Island Authority EIRL3</v>
      </c>
      <c r="E2483" s="164">
        <f>IF(ISNUMBER(Table4_1[[#This Row],[Value]]),Table4_1[[#This Row],[Value]],IF(ISNUMBER(Table4_1[[#This Row],[$ Value]]),Table4_1[[#This Row],[$ Value]],Table4_1[[#This Row],[% Value]]))</f>
        <v>528</v>
      </c>
      <c r="G2483" s="238">
        <v>43281</v>
      </c>
      <c r="H2483">
        <v>4</v>
      </c>
      <c r="I2483" t="s">
        <v>188</v>
      </c>
      <c r="J2483" t="s">
        <v>199</v>
      </c>
      <c r="K2483" t="s">
        <v>13</v>
      </c>
      <c r="L2483"/>
      <c r="M2483" t="s">
        <v>621</v>
      </c>
      <c r="N2483" t="s">
        <v>394</v>
      </c>
      <c r="O2483" t="s">
        <v>191</v>
      </c>
      <c r="P2483">
        <v>528</v>
      </c>
      <c r="Q2483"/>
      <c r="R2483"/>
      <c r="S2483" t="s">
        <v>932</v>
      </c>
    </row>
    <row r="2484" spans="1:19" hidden="1" x14ac:dyDescent="0.2">
      <c r="A2484" s="162" t="str">
        <f>"FY"&amp;(YEAR(Table4_1[[#This Row],[Date]])-1)&amp;"/"&amp;(YEAR(Table4_1[[#This Row],[Date]])-2000)</f>
        <v>FY2018/19</v>
      </c>
      <c r="B2484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4" s="162" t="str">
        <f>Table4_1[[#This Row],[Licensee]]&amp;" "&amp;Table4_1[[#This Row],[Licence]]</f>
        <v>Rottnest Island Authority EIRL3</v>
      </c>
      <c r="D2484" s="162" t="str">
        <f t="shared" si="38"/>
        <v>FY2018/19_CCD7_Rottnest Island Authority EIRL3</v>
      </c>
      <c r="E2484" s="164">
        <f>IF(ISNUMBER(Table4_1[[#This Row],[Value]]),Table4_1[[#This Row],[Value]],IF(ISNUMBER(Table4_1[[#This Row],[$ Value]]),Table4_1[[#This Row],[$ Value]],Table4_1[[#This Row],[% Value]]))</f>
        <v>529</v>
      </c>
      <c r="G2484" s="238">
        <v>43646</v>
      </c>
      <c r="H2484">
        <v>4</v>
      </c>
      <c r="I2484" t="s">
        <v>188</v>
      </c>
      <c r="J2484" t="s">
        <v>199</v>
      </c>
      <c r="K2484" t="s">
        <v>13</v>
      </c>
      <c r="L2484"/>
      <c r="M2484" t="s">
        <v>621</v>
      </c>
      <c r="N2484" t="s">
        <v>394</v>
      </c>
      <c r="O2484" t="s">
        <v>191</v>
      </c>
      <c r="P2484">
        <v>529</v>
      </c>
      <c r="Q2484"/>
      <c r="R2484"/>
      <c r="S2484" t="s">
        <v>932</v>
      </c>
    </row>
    <row r="2485" spans="1:19" hidden="1" x14ac:dyDescent="0.2">
      <c r="A2485" s="162" t="str">
        <f>"FY"&amp;(YEAR(Table4_1[[#This Row],[Date]])-1)&amp;"/"&amp;(YEAR(Table4_1[[#This Row],[Date]])-2000)</f>
        <v>FY2019/20</v>
      </c>
      <c r="B2485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5" s="162" t="str">
        <f>Table4_1[[#This Row],[Licensee]]&amp;" "&amp;Table4_1[[#This Row],[Licence]]</f>
        <v>Rottnest Island Authority EIRL3</v>
      </c>
      <c r="D2485" s="162" t="str">
        <f t="shared" si="38"/>
        <v>FY2019/20_CCD7_Rottnest Island Authority EIRL3</v>
      </c>
      <c r="E2485" s="164">
        <f>IF(ISNUMBER(Table4_1[[#This Row],[Value]]),Table4_1[[#This Row],[Value]],IF(ISNUMBER(Table4_1[[#This Row],[$ Value]]),Table4_1[[#This Row],[$ Value]],Table4_1[[#This Row],[% Value]]))</f>
        <v>529</v>
      </c>
      <c r="G2485" s="238">
        <v>44012</v>
      </c>
      <c r="H2485">
        <v>4</v>
      </c>
      <c r="I2485" t="s">
        <v>188</v>
      </c>
      <c r="J2485" t="s">
        <v>199</v>
      </c>
      <c r="K2485" t="s">
        <v>13</v>
      </c>
      <c r="L2485"/>
      <c r="M2485" t="s">
        <v>621</v>
      </c>
      <c r="N2485" t="s">
        <v>394</v>
      </c>
      <c r="O2485" t="s">
        <v>191</v>
      </c>
      <c r="P2485">
        <v>529</v>
      </c>
      <c r="Q2485"/>
      <c r="R2485"/>
      <c r="S2485" t="s">
        <v>932</v>
      </c>
    </row>
    <row r="2486" spans="1:19" hidden="1" x14ac:dyDescent="0.2">
      <c r="A2486" s="162" t="str">
        <f>"FY"&amp;(YEAR(Table4_1[[#This Row],[Date]])-1)&amp;"/"&amp;(YEAR(Table4_1[[#This Row],[Date]])-2000)</f>
        <v>FY2020/21</v>
      </c>
      <c r="B2486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6" s="162" t="str">
        <f>Table4_1[[#This Row],[Licensee]]&amp;" "&amp;Table4_1[[#This Row],[Licence]]</f>
        <v>Rottnest Island Authority EIRL3</v>
      </c>
      <c r="D2486" s="162" t="str">
        <f t="shared" si="38"/>
        <v>FY2020/21_CCD7_Rottnest Island Authority EIRL3</v>
      </c>
      <c r="E2486" s="164">
        <f>IF(ISNUMBER(Table4_1[[#This Row],[Value]]),Table4_1[[#This Row],[Value]],IF(ISNUMBER(Table4_1[[#This Row],[$ Value]]),Table4_1[[#This Row],[$ Value]],Table4_1[[#This Row],[% Value]]))</f>
        <v>529</v>
      </c>
      <c r="G2486" s="238">
        <v>44377</v>
      </c>
      <c r="H2486">
        <v>4</v>
      </c>
      <c r="I2486" t="s">
        <v>188</v>
      </c>
      <c r="J2486" t="s">
        <v>199</v>
      </c>
      <c r="K2486" t="s">
        <v>13</v>
      </c>
      <c r="L2486"/>
      <c r="M2486" t="s">
        <v>621</v>
      </c>
      <c r="N2486" t="s">
        <v>394</v>
      </c>
      <c r="O2486" t="s">
        <v>191</v>
      </c>
      <c r="P2486">
        <v>529</v>
      </c>
      <c r="Q2486"/>
      <c r="R2486"/>
      <c r="S2486" t="s">
        <v>932</v>
      </c>
    </row>
    <row r="2487" spans="1:19" hidden="1" x14ac:dyDescent="0.2">
      <c r="A2487" s="162" t="str">
        <f>"FY"&amp;(YEAR(Table4_1[[#This Row],[Date]])-1)&amp;"/"&amp;(YEAR(Table4_1[[#This Row],[Date]])-2000)</f>
        <v>FY2021/22</v>
      </c>
      <c r="B2487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7" s="162" t="str">
        <f>Table4_1[[#This Row],[Licensee]]&amp;" "&amp;Table4_1[[#This Row],[Licence]]</f>
        <v>Rottnest Island Authority EIRL3</v>
      </c>
      <c r="D2487" s="162" t="str">
        <f t="shared" si="38"/>
        <v>FY2021/22_CCD7_Rottnest Island Authority EIRL3</v>
      </c>
      <c r="E2487" s="164">
        <f>IF(ISNUMBER(Table4_1[[#This Row],[Value]]),Table4_1[[#This Row],[Value]],IF(ISNUMBER(Table4_1[[#This Row],[$ Value]]),Table4_1[[#This Row],[$ Value]],Table4_1[[#This Row],[% Value]]))</f>
        <v>529</v>
      </c>
      <c r="G2487" s="238">
        <v>44742</v>
      </c>
      <c r="H2487">
        <v>4</v>
      </c>
      <c r="I2487" t="s">
        <v>188</v>
      </c>
      <c r="J2487" t="s">
        <v>199</v>
      </c>
      <c r="K2487" t="s">
        <v>13</v>
      </c>
      <c r="L2487"/>
      <c r="M2487" t="s">
        <v>621</v>
      </c>
      <c r="N2487" t="s">
        <v>394</v>
      </c>
      <c r="O2487" t="s">
        <v>191</v>
      </c>
      <c r="P2487">
        <v>529</v>
      </c>
      <c r="Q2487"/>
      <c r="R2487"/>
      <c r="S2487" t="s">
        <v>932</v>
      </c>
    </row>
    <row r="2488" spans="1:19" hidden="1" x14ac:dyDescent="0.2">
      <c r="A2488" s="162" t="str">
        <f>"FY"&amp;(YEAR(Table4_1[[#This Row],[Date]])-1)&amp;"/"&amp;(YEAR(Table4_1[[#This Row],[Date]])-2000)</f>
        <v>FY2022/23</v>
      </c>
      <c r="B2488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8" s="162" t="str">
        <f>Table4_1[[#This Row],[Licensee]]&amp;" "&amp;Table4_1[[#This Row],[Licence]]</f>
        <v>Rottnest Island Authority EIRL3</v>
      </c>
      <c r="D2488" s="162" t="str">
        <f t="shared" si="38"/>
        <v>FY2022/23_CCD7_Rottnest Island Authority EIRL3</v>
      </c>
      <c r="E2488" s="164">
        <f>IF(ISNUMBER(Table4_1[[#This Row],[Value]]),Table4_1[[#This Row],[Value]],IF(ISNUMBER(Table4_1[[#This Row],[$ Value]]),Table4_1[[#This Row],[$ Value]],Table4_1[[#This Row],[% Value]]))</f>
        <v>529</v>
      </c>
      <c r="G2488" s="238">
        <v>45107</v>
      </c>
      <c r="H2488">
        <v>4</v>
      </c>
      <c r="I2488" t="s">
        <v>188</v>
      </c>
      <c r="J2488" t="s">
        <v>199</v>
      </c>
      <c r="K2488" t="s">
        <v>13</v>
      </c>
      <c r="L2488"/>
      <c r="M2488" t="s">
        <v>621</v>
      </c>
      <c r="N2488" t="s">
        <v>394</v>
      </c>
      <c r="O2488" t="s">
        <v>191</v>
      </c>
      <c r="P2488">
        <v>529</v>
      </c>
      <c r="Q2488"/>
      <c r="R2488"/>
      <c r="S2488" t="s">
        <v>932</v>
      </c>
    </row>
    <row r="2489" spans="1:19" hidden="1" x14ac:dyDescent="0.2">
      <c r="A2489" s="162" t="str">
        <f>"FY"&amp;(YEAR(Table4_1[[#This Row],[Date]])-1)&amp;"/"&amp;(YEAR(Table4_1[[#This Row],[Date]])-2000)</f>
        <v>FY2023/24</v>
      </c>
      <c r="B2489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89" s="162" t="str">
        <f>Table4_1[[#This Row],[Licensee]]&amp;" "&amp;Table4_1[[#This Row],[Licence]]</f>
        <v>Rottnest Island Authority EIRL3</v>
      </c>
      <c r="D2489" s="162" t="str">
        <f t="shared" si="38"/>
        <v>FY2023/24_CCD7_Rottnest Island Authority EIRL3</v>
      </c>
      <c r="E2489" s="164">
        <f>IF(ISNUMBER(Table4_1[[#This Row],[Value]]),Table4_1[[#This Row],[Value]],IF(ISNUMBER(Table4_1[[#This Row],[$ Value]]),Table4_1[[#This Row],[$ Value]],Table4_1[[#This Row],[% Value]]))</f>
        <v>558</v>
      </c>
      <c r="G2489" s="238">
        <v>45473</v>
      </c>
      <c r="H2489">
        <v>4</v>
      </c>
      <c r="I2489" t="s">
        <v>188</v>
      </c>
      <c r="J2489" t="s">
        <v>199</v>
      </c>
      <c r="K2489" t="s">
        <v>13</v>
      </c>
      <c r="L2489"/>
      <c r="M2489" t="s">
        <v>621</v>
      </c>
      <c r="N2489" t="s">
        <v>394</v>
      </c>
      <c r="O2489" t="s">
        <v>191</v>
      </c>
      <c r="P2489">
        <v>558</v>
      </c>
      <c r="Q2489"/>
      <c r="R2489"/>
      <c r="S2489" t="s">
        <v>932</v>
      </c>
    </row>
    <row r="2490" spans="1:19" hidden="1" x14ac:dyDescent="0.2">
      <c r="A2490" s="162" t="str">
        <f>"FY"&amp;(YEAR(Table4_1[[#This Row],[Date]])-1)&amp;"/"&amp;(YEAR(Table4_1[[#This Row],[Date]])-2000)</f>
        <v>FY2024/25</v>
      </c>
      <c r="B2490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2490" s="162" t="str">
        <f>Table4_1[[#This Row],[Licensee]]&amp;" "&amp;Table4_1[[#This Row],[Licence]]</f>
        <v>Rottnest Island Authority EIRL3</v>
      </c>
      <c r="D2490" s="162" t="str">
        <f t="shared" si="38"/>
        <v>FY2024/25_CCD7_Rottnest Island Authority EIRL3</v>
      </c>
      <c r="E2490" s="164">
        <f>IF(ISNUMBER(Table4_1[[#This Row],[Value]]),Table4_1[[#This Row],[Value]],IF(ISNUMBER(Table4_1[[#This Row],[$ Value]]),Table4_1[[#This Row],[$ Value]],Table4_1[[#This Row],[% Value]]))</f>
        <v>558</v>
      </c>
      <c r="G2490" s="238">
        <v>45838</v>
      </c>
      <c r="H2490">
        <v>4</v>
      </c>
      <c r="I2490" t="s">
        <v>188</v>
      </c>
      <c r="J2490" t="s">
        <v>199</v>
      </c>
      <c r="K2490" t="s">
        <v>13</v>
      </c>
      <c r="L2490"/>
      <c r="M2490" t="s">
        <v>621</v>
      </c>
      <c r="N2490" t="s">
        <v>394</v>
      </c>
      <c r="O2490" t="s">
        <v>191</v>
      </c>
      <c r="P2490">
        <v>558</v>
      </c>
      <c r="Q2490"/>
      <c r="R2490"/>
      <c r="S2490" t="s">
        <v>932</v>
      </c>
    </row>
    <row r="2491" spans="1:19" hidden="1" x14ac:dyDescent="0.2">
      <c r="A2491" s="162" t="str">
        <f>"FY"&amp;(YEAR(Table4_1[[#This Row],[Date]])-1)&amp;"/"&amp;(YEAR(Table4_1[[#This Row],[Date]])-2000)</f>
        <v>FY2013/14</v>
      </c>
      <c r="B2491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1" s="162" t="str">
        <f>Table4_1[[#This Row],[Licensee]]&amp;" "&amp;Table4_1[[#This Row],[Licence]]</f>
        <v>Rottnest Island Authority EIRL3</v>
      </c>
      <c r="D2491" s="162" t="str">
        <f t="shared" si="38"/>
        <v>FY2013/14_CCD8_Rottnest Island Authority EIRL3</v>
      </c>
      <c r="E2491" s="164">
        <f>IF(ISNUMBER(Table4_1[[#This Row],[Value]]),Table4_1[[#This Row],[Value]],IF(ISNUMBER(Table4_1[[#This Row],[$ Value]]),Table4_1[[#This Row],[$ Value]],Table4_1[[#This Row],[% Value]]))</f>
        <v>0</v>
      </c>
      <c r="G2491" s="238">
        <v>41820</v>
      </c>
      <c r="H2491">
        <v>4</v>
      </c>
      <c r="I2491" t="s">
        <v>188</v>
      </c>
      <c r="J2491" t="s">
        <v>199</v>
      </c>
      <c r="K2491" t="s">
        <v>192</v>
      </c>
      <c r="L2491" t="s">
        <v>214</v>
      </c>
      <c r="M2491" t="s">
        <v>397</v>
      </c>
      <c r="N2491" t="s">
        <v>398</v>
      </c>
      <c r="O2491" t="s">
        <v>191</v>
      </c>
      <c r="P2491">
        <v>0</v>
      </c>
      <c r="Q2491"/>
      <c r="R2491"/>
      <c r="S2491" t="s">
        <v>932</v>
      </c>
    </row>
    <row r="2492" spans="1:19" hidden="1" x14ac:dyDescent="0.2">
      <c r="A2492" s="162" t="str">
        <f>"FY"&amp;(YEAR(Table4_1[[#This Row],[Date]])-1)&amp;"/"&amp;(YEAR(Table4_1[[#This Row],[Date]])-2000)</f>
        <v>FY2014/15</v>
      </c>
      <c r="B2492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2" s="162" t="str">
        <f>Table4_1[[#This Row],[Licensee]]&amp;" "&amp;Table4_1[[#This Row],[Licence]]</f>
        <v>Rottnest Island Authority EIRL3</v>
      </c>
      <c r="D2492" s="162" t="str">
        <f t="shared" si="38"/>
        <v>FY2014/15_CCD8_Rottnest Island Authority EIRL3</v>
      </c>
      <c r="E2492" s="164">
        <f>IF(ISNUMBER(Table4_1[[#This Row],[Value]]),Table4_1[[#This Row],[Value]],IF(ISNUMBER(Table4_1[[#This Row],[$ Value]]),Table4_1[[#This Row],[$ Value]],Table4_1[[#This Row],[% Value]]))</f>
        <v>1</v>
      </c>
      <c r="G2492" s="238">
        <v>42185</v>
      </c>
      <c r="H2492">
        <v>4</v>
      </c>
      <c r="I2492" t="s">
        <v>188</v>
      </c>
      <c r="J2492" t="s">
        <v>199</v>
      </c>
      <c r="K2492" t="s">
        <v>192</v>
      </c>
      <c r="L2492" t="s">
        <v>214</v>
      </c>
      <c r="M2492" t="s">
        <v>397</v>
      </c>
      <c r="N2492" t="s">
        <v>398</v>
      </c>
      <c r="O2492" t="s">
        <v>191</v>
      </c>
      <c r="P2492">
        <v>1</v>
      </c>
      <c r="Q2492"/>
      <c r="R2492"/>
      <c r="S2492" t="s">
        <v>932</v>
      </c>
    </row>
    <row r="2493" spans="1:19" hidden="1" x14ac:dyDescent="0.2">
      <c r="A2493" s="162" t="str">
        <f>"FY"&amp;(YEAR(Table4_1[[#This Row],[Date]])-1)&amp;"/"&amp;(YEAR(Table4_1[[#This Row],[Date]])-2000)</f>
        <v>FY2015/16</v>
      </c>
      <c r="B2493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3" s="162" t="str">
        <f>Table4_1[[#This Row],[Licensee]]&amp;" "&amp;Table4_1[[#This Row],[Licence]]</f>
        <v>Rottnest Island Authority EIRL3</v>
      </c>
      <c r="D2493" s="162" t="str">
        <f t="shared" si="38"/>
        <v>FY2015/16_CCD8_Rottnest Island Authority EIRL3</v>
      </c>
      <c r="E2493" s="164">
        <f>IF(ISNUMBER(Table4_1[[#This Row],[Value]]),Table4_1[[#This Row],[Value]],IF(ISNUMBER(Table4_1[[#This Row],[$ Value]]),Table4_1[[#This Row],[$ Value]],Table4_1[[#This Row],[% Value]]))</f>
        <v>0</v>
      </c>
      <c r="G2493" s="238">
        <v>42551</v>
      </c>
      <c r="H2493">
        <v>4</v>
      </c>
      <c r="I2493" t="s">
        <v>188</v>
      </c>
      <c r="J2493" t="s">
        <v>199</v>
      </c>
      <c r="K2493" t="s">
        <v>192</v>
      </c>
      <c r="L2493" t="s">
        <v>214</v>
      </c>
      <c r="M2493" t="s">
        <v>397</v>
      </c>
      <c r="N2493" t="s">
        <v>398</v>
      </c>
      <c r="O2493" t="s">
        <v>191</v>
      </c>
      <c r="P2493">
        <v>0</v>
      </c>
      <c r="Q2493"/>
      <c r="R2493"/>
      <c r="S2493" t="s">
        <v>932</v>
      </c>
    </row>
    <row r="2494" spans="1:19" hidden="1" x14ac:dyDescent="0.2">
      <c r="A2494" s="162" t="str">
        <f>"FY"&amp;(YEAR(Table4_1[[#This Row],[Date]])-1)&amp;"/"&amp;(YEAR(Table4_1[[#This Row],[Date]])-2000)</f>
        <v>FY2016/17</v>
      </c>
      <c r="B2494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4" s="162" t="str">
        <f>Table4_1[[#This Row],[Licensee]]&amp;" "&amp;Table4_1[[#This Row],[Licence]]</f>
        <v>Rottnest Island Authority EIRL3</v>
      </c>
      <c r="D2494" s="162" t="str">
        <f t="shared" si="38"/>
        <v>FY2016/17_CCD8_Rottnest Island Authority EIRL3</v>
      </c>
      <c r="E2494" s="164">
        <f>IF(ISNUMBER(Table4_1[[#This Row],[Value]]),Table4_1[[#This Row],[Value]],IF(ISNUMBER(Table4_1[[#This Row],[$ Value]]),Table4_1[[#This Row],[$ Value]],Table4_1[[#This Row],[% Value]]))</f>
        <v>0</v>
      </c>
      <c r="G2494" s="238">
        <v>42916</v>
      </c>
      <c r="H2494">
        <v>4</v>
      </c>
      <c r="I2494" t="s">
        <v>188</v>
      </c>
      <c r="J2494" t="s">
        <v>199</v>
      </c>
      <c r="K2494" t="s">
        <v>192</v>
      </c>
      <c r="L2494" t="s">
        <v>214</v>
      </c>
      <c r="M2494" t="s">
        <v>397</v>
      </c>
      <c r="N2494" t="s">
        <v>398</v>
      </c>
      <c r="O2494" t="s">
        <v>191</v>
      </c>
      <c r="P2494">
        <v>0</v>
      </c>
      <c r="Q2494"/>
      <c r="R2494"/>
      <c r="S2494" t="s">
        <v>932</v>
      </c>
    </row>
    <row r="2495" spans="1:19" hidden="1" x14ac:dyDescent="0.2">
      <c r="A2495" s="162" t="str">
        <f>"FY"&amp;(YEAR(Table4_1[[#This Row],[Date]])-1)&amp;"/"&amp;(YEAR(Table4_1[[#This Row],[Date]])-2000)</f>
        <v>FY2017/18</v>
      </c>
      <c r="B2495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5" s="162" t="str">
        <f>Table4_1[[#This Row],[Licensee]]&amp;" "&amp;Table4_1[[#This Row],[Licence]]</f>
        <v>Rottnest Island Authority EIRL3</v>
      </c>
      <c r="D2495" s="162" t="str">
        <f t="shared" si="38"/>
        <v>FY2017/18_CCD8_Rottnest Island Authority EIRL3</v>
      </c>
      <c r="E2495" s="164">
        <f>IF(ISNUMBER(Table4_1[[#This Row],[Value]]),Table4_1[[#This Row],[Value]],IF(ISNUMBER(Table4_1[[#This Row],[$ Value]]),Table4_1[[#This Row],[$ Value]],Table4_1[[#This Row],[% Value]]))</f>
        <v>1</v>
      </c>
      <c r="G2495" s="238">
        <v>43281</v>
      </c>
      <c r="H2495">
        <v>4</v>
      </c>
      <c r="I2495" t="s">
        <v>188</v>
      </c>
      <c r="J2495" t="s">
        <v>199</v>
      </c>
      <c r="K2495" t="s">
        <v>192</v>
      </c>
      <c r="L2495" t="s">
        <v>214</v>
      </c>
      <c r="M2495" t="s">
        <v>397</v>
      </c>
      <c r="N2495" t="s">
        <v>398</v>
      </c>
      <c r="O2495" t="s">
        <v>191</v>
      </c>
      <c r="P2495">
        <v>1</v>
      </c>
      <c r="Q2495"/>
      <c r="R2495"/>
      <c r="S2495" t="s">
        <v>932</v>
      </c>
    </row>
    <row r="2496" spans="1:19" hidden="1" x14ac:dyDescent="0.2">
      <c r="A2496" s="162" t="str">
        <f>"FY"&amp;(YEAR(Table4_1[[#This Row],[Date]])-1)&amp;"/"&amp;(YEAR(Table4_1[[#This Row],[Date]])-2000)</f>
        <v>FY2018/19</v>
      </c>
      <c r="B2496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6" s="162" t="str">
        <f>Table4_1[[#This Row],[Licensee]]&amp;" "&amp;Table4_1[[#This Row],[Licence]]</f>
        <v>Rottnest Island Authority EIRL3</v>
      </c>
      <c r="D2496" s="162" t="str">
        <f t="shared" si="38"/>
        <v>FY2018/19_CCD8_Rottnest Island Authority EIRL3</v>
      </c>
      <c r="E2496" s="164">
        <f>IF(ISNUMBER(Table4_1[[#This Row],[Value]]),Table4_1[[#This Row],[Value]],IF(ISNUMBER(Table4_1[[#This Row],[$ Value]]),Table4_1[[#This Row],[$ Value]],Table4_1[[#This Row],[% Value]]))</f>
        <v>0</v>
      </c>
      <c r="G2496" s="238">
        <v>43646</v>
      </c>
      <c r="H2496">
        <v>4</v>
      </c>
      <c r="I2496" t="s">
        <v>188</v>
      </c>
      <c r="J2496" t="s">
        <v>199</v>
      </c>
      <c r="K2496" t="s">
        <v>192</v>
      </c>
      <c r="L2496" t="s">
        <v>214</v>
      </c>
      <c r="M2496" t="s">
        <v>397</v>
      </c>
      <c r="N2496" t="s">
        <v>398</v>
      </c>
      <c r="O2496" t="s">
        <v>191</v>
      </c>
      <c r="P2496">
        <v>0</v>
      </c>
      <c r="Q2496"/>
      <c r="R2496"/>
      <c r="S2496" t="s">
        <v>932</v>
      </c>
    </row>
    <row r="2497" spans="1:19" hidden="1" x14ac:dyDescent="0.2">
      <c r="A2497" s="162" t="str">
        <f>"FY"&amp;(YEAR(Table4_1[[#This Row],[Date]])-1)&amp;"/"&amp;(YEAR(Table4_1[[#This Row],[Date]])-2000)</f>
        <v>FY2019/20</v>
      </c>
      <c r="B2497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7" s="162" t="str">
        <f>Table4_1[[#This Row],[Licensee]]&amp;" "&amp;Table4_1[[#This Row],[Licence]]</f>
        <v>Rottnest Island Authority EIRL3</v>
      </c>
      <c r="D2497" s="162" t="str">
        <f t="shared" si="38"/>
        <v>FY2019/20_CCD8_Rottnest Island Authority EIRL3</v>
      </c>
      <c r="E2497" s="164">
        <f>IF(ISNUMBER(Table4_1[[#This Row],[Value]]),Table4_1[[#This Row],[Value]],IF(ISNUMBER(Table4_1[[#This Row],[$ Value]]),Table4_1[[#This Row],[$ Value]],Table4_1[[#This Row],[% Value]]))</f>
        <v>0</v>
      </c>
      <c r="G2497" s="238">
        <v>44012</v>
      </c>
      <c r="H2497">
        <v>4</v>
      </c>
      <c r="I2497" t="s">
        <v>188</v>
      </c>
      <c r="J2497" t="s">
        <v>199</v>
      </c>
      <c r="K2497" t="s">
        <v>192</v>
      </c>
      <c r="L2497" t="s">
        <v>214</v>
      </c>
      <c r="M2497" t="s">
        <v>397</v>
      </c>
      <c r="N2497" t="s">
        <v>398</v>
      </c>
      <c r="O2497" t="s">
        <v>191</v>
      </c>
      <c r="P2497">
        <v>0</v>
      </c>
      <c r="Q2497"/>
      <c r="R2497"/>
      <c r="S2497" t="s">
        <v>932</v>
      </c>
    </row>
    <row r="2498" spans="1:19" hidden="1" x14ac:dyDescent="0.2">
      <c r="A2498" s="162" t="str">
        <f>"FY"&amp;(YEAR(Table4_1[[#This Row],[Date]])-1)&amp;"/"&amp;(YEAR(Table4_1[[#This Row],[Date]])-2000)</f>
        <v>FY2020/21</v>
      </c>
      <c r="B2498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8" s="162" t="str">
        <f>Table4_1[[#This Row],[Licensee]]&amp;" "&amp;Table4_1[[#This Row],[Licence]]</f>
        <v>Rottnest Island Authority EIRL3</v>
      </c>
      <c r="D2498" s="162" t="str">
        <f t="shared" si="38"/>
        <v>FY2020/21_CCD8_Rottnest Island Authority EIRL3</v>
      </c>
      <c r="E2498" s="164">
        <f>IF(ISNUMBER(Table4_1[[#This Row],[Value]]),Table4_1[[#This Row],[Value]],IF(ISNUMBER(Table4_1[[#This Row],[$ Value]]),Table4_1[[#This Row],[$ Value]],Table4_1[[#This Row],[% Value]]))</f>
        <v>0</v>
      </c>
      <c r="G2498" s="238">
        <v>44377</v>
      </c>
      <c r="H2498">
        <v>4</v>
      </c>
      <c r="I2498" t="s">
        <v>188</v>
      </c>
      <c r="J2498" t="s">
        <v>199</v>
      </c>
      <c r="K2498" t="s">
        <v>192</v>
      </c>
      <c r="L2498" t="s">
        <v>214</v>
      </c>
      <c r="M2498" t="s">
        <v>397</v>
      </c>
      <c r="N2498" t="s">
        <v>398</v>
      </c>
      <c r="O2498" t="s">
        <v>191</v>
      </c>
      <c r="P2498">
        <v>0</v>
      </c>
      <c r="Q2498"/>
      <c r="R2498"/>
      <c r="S2498" t="s">
        <v>932</v>
      </c>
    </row>
    <row r="2499" spans="1:19" hidden="1" x14ac:dyDescent="0.2">
      <c r="A2499" s="162" t="str">
        <f>"FY"&amp;(YEAR(Table4_1[[#This Row],[Date]])-1)&amp;"/"&amp;(YEAR(Table4_1[[#This Row],[Date]])-2000)</f>
        <v>FY2021/22</v>
      </c>
      <c r="B2499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499" s="162" t="str">
        <f>Table4_1[[#This Row],[Licensee]]&amp;" "&amp;Table4_1[[#This Row],[Licence]]</f>
        <v>Rottnest Island Authority EIRL3</v>
      </c>
      <c r="D2499" s="162" t="str">
        <f t="shared" ref="D2499:D2562" si="39">A2499&amp;"_"&amp;B2499&amp;"_"&amp;C2499</f>
        <v>FY2021/22_CCD8_Rottnest Island Authority EIRL3</v>
      </c>
      <c r="E2499" s="164">
        <f>IF(ISNUMBER(Table4_1[[#This Row],[Value]]),Table4_1[[#This Row],[Value]],IF(ISNUMBER(Table4_1[[#This Row],[$ Value]]),Table4_1[[#This Row],[$ Value]],Table4_1[[#This Row],[% Value]]))</f>
        <v>0</v>
      </c>
      <c r="G2499" s="238">
        <v>44742</v>
      </c>
      <c r="H2499">
        <v>4</v>
      </c>
      <c r="I2499" t="s">
        <v>188</v>
      </c>
      <c r="J2499" t="s">
        <v>199</v>
      </c>
      <c r="K2499" t="s">
        <v>192</v>
      </c>
      <c r="L2499" t="s">
        <v>214</v>
      </c>
      <c r="M2499" t="s">
        <v>397</v>
      </c>
      <c r="N2499" t="s">
        <v>398</v>
      </c>
      <c r="O2499" t="s">
        <v>191</v>
      </c>
      <c r="P2499">
        <v>0</v>
      </c>
      <c r="Q2499"/>
      <c r="R2499"/>
      <c r="S2499" t="s">
        <v>932</v>
      </c>
    </row>
    <row r="2500" spans="1:19" hidden="1" x14ac:dyDescent="0.2">
      <c r="A2500" s="162" t="str">
        <f>"FY"&amp;(YEAR(Table4_1[[#This Row],[Date]])-1)&amp;"/"&amp;(YEAR(Table4_1[[#This Row],[Date]])-2000)</f>
        <v>FY2022/23</v>
      </c>
      <c r="B2500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500" s="162" t="str">
        <f>Table4_1[[#This Row],[Licensee]]&amp;" "&amp;Table4_1[[#This Row],[Licence]]</f>
        <v>Rottnest Island Authority EIRL3</v>
      </c>
      <c r="D2500" s="162" t="str">
        <f t="shared" si="39"/>
        <v>FY2022/23_CCD8_Rottnest Island Authority EIRL3</v>
      </c>
      <c r="E2500" s="164">
        <f>IF(ISNUMBER(Table4_1[[#This Row],[Value]]),Table4_1[[#This Row],[Value]],IF(ISNUMBER(Table4_1[[#This Row],[$ Value]]),Table4_1[[#This Row],[$ Value]],Table4_1[[#This Row],[% Value]]))</f>
        <v>0</v>
      </c>
      <c r="G2500" s="238">
        <v>45107</v>
      </c>
      <c r="H2500">
        <v>4</v>
      </c>
      <c r="I2500" t="s">
        <v>188</v>
      </c>
      <c r="J2500" t="s">
        <v>199</v>
      </c>
      <c r="K2500" t="s">
        <v>192</v>
      </c>
      <c r="L2500" t="s">
        <v>214</v>
      </c>
      <c r="M2500" t="s">
        <v>397</v>
      </c>
      <c r="N2500" t="s">
        <v>398</v>
      </c>
      <c r="O2500" t="s">
        <v>191</v>
      </c>
      <c r="P2500">
        <v>0</v>
      </c>
      <c r="Q2500"/>
      <c r="R2500"/>
      <c r="S2500" t="s">
        <v>932</v>
      </c>
    </row>
    <row r="2501" spans="1:19" hidden="1" x14ac:dyDescent="0.2">
      <c r="A2501" s="162" t="str">
        <f>"FY"&amp;(YEAR(Table4_1[[#This Row],[Date]])-1)&amp;"/"&amp;(YEAR(Table4_1[[#This Row],[Date]])-2000)</f>
        <v>FY2023/24</v>
      </c>
      <c r="B2501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501" s="162" t="str">
        <f>Table4_1[[#This Row],[Licensee]]&amp;" "&amp;Table4_1[[#This Row],[Licence]]</f>
        <v>Rottnest Island Authority EIRL3</v>
      </c>
      <c r="D2501" s="162" t="str">
        <f t="shared" si="39"/>
        <v>FY2023/24_CCD8_Rottnest Island Authority EIRL3</v>
      </c>
      <c r="E2501" s="164">
        <f>IF(ISNUMBER(Table4_1[[#This Row],[Value]]),Table4_1[[#This Row],[Value]],IF(ISNUMBER(Table4_1[[#This Row],[$ Value]]),Table4_1[[#This Row],[$ Value]],Table4_1[[#This Row],[% Value]]))</f>
        <v>0</v>
      </c>
      <c r="G2501" s="238">
        <v>45473</v>
      </c>
      <c r="H2501">
        <v>4</v>
      </c>
      <c r="I2501" t="s">
        <v>188</v>
      </c>
      <c r="J2501" t="s">
        <v>199</v>
      </c>
      <c r="K2501" t="s">
        <v>192</v>
      </c>
      <c r="L2501" t="s">
        <v>214</v>
      </c>
      <c r="M2501" t="s">
        <v>397</v>
      </c>
      <c r="N2501" t="s">
        <v>398</v>
      </c>
      <c r="O2501" t="s">
        <v>191</v>
      </c>
      <c r="P2501">
        <v>0</v>
      </c>
      <c r="Q2501"/>
      <c r="R2501"/>
      <c r="S2501" t="s">
        <v>932</v>
      </c>
    </row>
    <row r="2502" spans="1:19" hidden="1" x14ac:dyDescent="0.2">
      <c r="A2502" s="162" t="str">
        <f>"FY"&amp;(YEAR(Table4_1[[#This Row],[Date]])-1)&amp;"/"&amp;(YEAR(Table4_1[[#This Row],[Date]])-2000)</f>
        <v>FY2024/25</v>
      </c>
      <c r="B2502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2502" s="162" t="str">
        <f>Table4_1[[#This Row],[Licensee]]&amp;" "&amp;Table4_1[[#This Row],[Licence]]</f>
        <v>Rottnest Island Authority EIRL3</v>
      </c>
      <c r="D2502" s="162" t="str">
        <f t="shared" si="39"/>
        <v>FY2024/25_CCD8_Rottnest Island Authority EIRL3</v>
      </c>
      <c r="E2502" s="164">
        <f>IF(ISNUMBER(Table4_1[[#This Row],[Value]]),Table4_1[[#This Row],[Value]],IF(ISNUMBER(Table4_1[[#This Row],[$ Value]]),Table4_1[[#This Row],[$ Value]],Table4_1[[#This Row],[% Value]]))</f>
        <v>0</v>
      </c>
      <c r="G2502" s="238">
        <v>45838</v>
      </c>
      <c r="H2502">
        <v>4</v>
      </c>
      <c r="I2502" t="s">
        <v>188</v>
      </c>
      <c r="J2502" t="s">
        <v>199</v>
      </c>
      <c r="K2502" t="s">
        <v>192</v>
      </c>
      <c r="L2502" t="s">
        <v>214</v>
      </c>
      <c r="M2502" t="s">
        <v>397</v>
      </c>
      <c r="N2502" t="s">
        <v>398</v>
      </c>
      <c r="O2502" t="s">
        <v>191</v>
      </c>
      <c r="P2502">
        <v>0</v>
      </c>
      <c r="Q2502"/>
      <c r="R2502"/>
      <c r="S2502" t="s">
        <v>932</v>
      </c>
    </row>
    <row r="2503" spans="1:19" hidden="1" x14ac:dyDescent="0.2">
      <c r="A2503" s="162" t="str">
        <f>"FY"&amp;(YEAR(Table4_1[[#This Row],[Date]])-1)&amp;"/"&amp;(YEAR(Table4_1[[#This Row],[Date]])-2000)</f>
        <v>FY2013/14</v>
      </c>
      <c r="B2503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3" s="162" t="str">
        <f>Table4_1[[#This Row],[Licensee]]&amp;" "&amp;Table4_1[[#This Row],[Licence]]</f>
        <v>Rottnest Island Authority EIRL3</v>
      </c>
      <c r="D2503" s="162" t="str">
        <f t="shared" si="39"/>
        <v>FY2013/14_CCD9_Rottnest Island Authority EIRL3</v>
      </c>
      <c r="E2503" s="164">
        <f>IF(ISNUMBER(Table4_1[[#This Row],[Value]]),Table4_1[[#This Row],[Value]],IF(ISNUMBER(Table4_1[[#This Row],[$ Value]]),Table4_1[[#This Row],[$ Value]],Table4_1[[#This Row],[% Value]]))</f>
        <v>0</v>
      </c>
      <c r="G2503" s="238">
        <v>41820</v>
      </c>
      <c r="H2503">
        <v>4</v>
      </c>
      <c r="I2503" t="s">
        <v>188</v>
      </c>
      <c r="J2503" t="s">
        <v>199</v>
      </c>
      <c r="K2503" t="s">
        <v>192</v>
      </c>
      <c r="L2503" t="s">
        <v>214</v>
      </c>
      <c r="M2503" t="s">
        <v>400</v>
      </c>
      <c r="N2503" t="s">
        <v>401</v>
      </c>
      <c r="O2503" t="s">
        <v>191</v>
      </c>
      <c r="P2503">
        <v>0</v>
      </c>
      <c r="Q2503"/>
      <c r="R2503"/>
      <c r="S2503" t="s">
        <v>932</v>
      </c>
    </row>
    <row r="2504" spans="1:19" hidden="1" x14ac:dyDescent="0.2">
      <c r="A2504" s="162" t="str">
        <f>"FY"&amp;(YEAR(Table4_1[[#This Row],[Date]])-1)&amp;"/"&amp;(YEAR(Table4_1[[#This Row],[Date]])-2000)</f>
        <v>FY2014/15</v>
      </c>
      <c r="B2504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4" s="162" t="str">
        <f>Table4_1[[#This Row],[Licensee]]&amp;" "&amp;Table4_1[[#This Row],[Licence]]</f>
        <v>Rottnest Island Authority EIRL3</v>
      </c>
      <c r="D2504" s="162" t="str">
        <f t="shared" si="39"/>
        <v>FY2014/15_CCD9_Rottnest Island Authority EIRL3</v>
      </c>
      <c r="E2504" s="164">
        <f>IF(ISNUMBER(Table4_1[[#This Row],[Value]]),Table4_1[[#This Row],[Value]],IF(ISNUMBER(Table4_1[[#This Row],[$ Value]]),Table4_1[[#This Row],[$ Value]],Table4_1[[#This Row],[% Value]]))</f>
        <v>1</v>
      </c>
      <c r="G2504" s="238">
        <v>42185</v>
      </c>
      <c r="H2504">
        <v>4</v>
      </c>
      <c r="I2504" t="s">
        <v>188</v>
      </c>
      <c r="J2504" t="s">
        <v>199</v>
      </c>
      <c r="K2504" t="s">
        <v>192</v>
      </c>
      <c r="L2504" t="s">
        <v>214</v>
      </c>
      <c r="M2504" t="s">
        <v>400</v>
      </c>
      <c r="N2504" t="s">
        <v>401</v>
      </c>
      <c r="O2504" t="s">
        <v>191</v>
      </c>
      <c r="P2504">
        <v>1</v>
      </c>
      <c r="Q2504"/>
      <c r="R2504"/>
      <c r="S2504" t="s">
        <v>932</v>
      </c>
    </row>
    <row r="2505" spans="1:19" hidden="1" x14ac:dyDescent="0.2">
      <c r="A2505" s="162" t="str">
        <f>"FY"&amp;(YEAR(Table4_1[[#This Row],[Date]])-1)&amp;"/"&amp;(YEAR(Table4_1[[#This Row],[Date]])-2000)</f>
        <v>FY2015/16</v>
      </c>
      <c r="B2505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5" s="162" t="str">
        <f>Table4_1[[#This Row],[Licensee]]&amp;" "&amp;Table4_1[[#This Row],[Licence]]</f>
        <v>Rottnest Island Authority EIRL3</v>
      </c>
      <c r="D2505" s="162" t="str">
        <f t="shared" si="39"/>
        <v>FY2015/16_CCD9_Rottnest Island Authority EIRL3</v>
      </c>
      <c r="E2505" s="164">
        <f>IF(ISNUMBER(Table4_1[[#This Row],[Value]]),Table4_1[[#This Row],[Value]],IF(ISNUMBER(Table4_1[[#This Row],[$ Value]]),Table4_1[[#This Row],[$ Value]],Table4_1[[#This Row],[% Value]]))</f>
        <v>0</v>
      </c>
      <c r="G2505" s="238">
        <v>42551</v>
      </c>
      <c r="H2505">
        <v>4</v>
      </c>
      <c r="I2505" t="s">
        <v>188</v>
      </c>
      <c r="J2505" t="s">
        <v>199</v>
      </c>
      <c r="K2505" t="s">
        <v>192</v>
      </c>
      <c r="L2505" t="s">
        <v>214</v>
      </c>
      <c r="M2505" t="s">
        <v>400</v>
      </c>
      <c r="N2505" t="s">
        <v>401</v>
      </c>
      <c r="O2505" t="s">
        <v>191</v>
      </c>
      <c r="P2505">
        <v>0</v>
      </c>
      <c r="Q2505"/>
      <c r="R2505"/>
      <c r="S2505" t="s">
        <v>932</v>
      </c>
    </row>
    <row r="2506" spans="1:19" hidden="1" x14ac:dyDescent="0.2">
      <c r="A2506" s="162" t="str">
        <f>"FY"&amp;(YEAR(Table4_1[[#This Row],[Date]])-1)&amp;"/"&amp;(YEAR(Table4_1[[#This Row],[Date]])-2000)</f>
        <v>FY2016/17</v>
      </c>
      <c r="B2506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6" s="162" t="str">
        <f>Table4_1[[#This Row],[Licensee]]&amp;" "&amp;Table4_1[[#This Row],[Licence]]</f>
        <v>Rottnest Island Authority EIRL3</v>
      </c>
      <c r="D2506" s="162" t="str">
        <f t="shared" si="39"/>
        <v>FY2016/17_CCD9_Rottnest Island Authority EIRL3</v>
      </c>
      <c r="E2506" s="164">
        <f>IF(ISNUMBER(Table4_1[[#This Row],[Value]]),Table4_1[[#This Row],[Value]],IF(ISNUMBER(Table4_1[[#This Row],[$ Value]]),Table4_1[[#This Row],[$ Value]],Table4_1[[#This Row],[% Value]]))</f>
        <v>0</v>
      </c>
      <c r="G2506" s="238">
        <v>42916</v>
      </c>
      <c r="H2506">
        <v>4</v>
      </c>
      <c r="I2506" t="s">
        <v>188</v>
      </c>
      <c r="J2506" t="s">
        <v>199</v>
      </c>
      <c r="K2506" t="s">
        <v>192</v>
      </c>
      <c r="L2506" t="s">
        <v>214</v>
      </c>
      <c r="M2506" t="s">
        <v>400</v>
      </c>
      <c r="N2506" t="s">
        <v>401</v>
      </c>
      <c r="O2506" t="s">
        <v>191</v>
      </c>
      <c r="P2506">
        <v>0</v>
      </c>
      <c r="Q2506"/>
      <c r="R2506"/>
      <c r="S2506" t="s">
        <v>932</v>
      </c>
    </row>
    <row r="2507" spans="1:19" hidden="1" x14ac:dyDescent="0.2">
      <c r="A2507" s="162" t="str">
        <f>"FY"&amp;(YEAR(Table4_1[[#This Row],[Date]])-1)&amp;"/"&amp;(YEAR(Table4_1[[#This Row],[Date]])-2000)</f>
        <v>FY2017/18</v>
      </c>
      <c r="B2507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7" s="162" t="str">
        <f>Table4_1[[#This Row],[Licensee]]&amp;" "&amp;Table4_1[[#This Row],[Licence]]</f>
        <v>Rottnest Island Authority EIRL3</v>
      </c>
      <c r="D2507" s="162" t="str">
        <f t="shared" si="39"/>
        <v>FY2017/18_CCD9_Rottnest Island Authority EIRL3</v>
      </c>
      <c r="E2507" s="164">
        <f>IF(ISNUMBER(Table4_1[[#This Row],[Value]]),Table4_1[[#This Row],[Value]],IF(ISNUMBER(Table4_1[[#This Row],[$ Value]]),Table4_1[[#This Row],[$ Value]],Table4_1[[#This Row],[% Value]]))</f>
        <v>0</v>
      </c>
      <c r="G2507" s="238">
        <v>43281</v>
      </c>
      <c r="H2507">
        <v>4</v>
      </c>
      <c r="I2507" t="s">
        <v>188</v>
      </c>
      <c r="J2507" t="s">
        <v>199</v>
      </c>
      <c r="K2507" t="s">
        <v>192</v>
      </c>
      <c r="L2507" t="s">
        <v>214</v>
      </c>
      <c r="M2507" t="s">
        <v>400</v>
      </c>
      <c r="N2507" t="s">
        <v>401</v>
      </c>
      <c r="O2507" t="s">
        <v>191</v>
      </c>
      <c r="P2507">
        <v>0</v>
      </c>
      <c r="Q2507"/>
      <c r="R2507"/>
      <c r="S2507" t="s">
        <v>932</v>
      </c>
    </row>
    <row r="2508" spans="1:19" hidden="1" x14ac:dyDescent="0.2">
      <c r="A2508" s="162" t="str">
        <f>"FY"&amp;(YEAR(Table4_1[[#This Row],[Date]])-1)&amp;"/"&amp;(YEAR(Table4_1[[#This Row],[Date]])-2000)</f>
        <v>FY2018/19</v>
      </c>
      <c r="B2508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8" s="162" t="str">
        <f>Table4_1[[#This Row],[Licensee]]&amp;" "&amp;Table4_1[[#This Row],[Licence]]</f>
        <v>Rottnest Island Authority EIRL3</v>
      </c>
      <c r="D2508" s="162" t="str">
        <f t="shared" si="39"/>
        <v>FY2018/19_CCD9_Rottnest Island Authority EIRL3</v>
      </c>
      <c r="E2508" s="164">
        <f>IF(ISNUMBER(Table4_1[[#This Row],[Value]]),Table4_1[[#This Row],[Value]],IF(ISNUMBER(Table4_1[[#This Row],[$ Value]]),Table4_1[[#This Row],[$ Value]],Table4_1[[#This Row],[% Value]]))</f>
        <v>0</v>
      </c>
      <c r="G2508" s="238">
        <v>43646</v>
      </c>
      <c r="H2508">
        <v>4</v>
      </c>
      <c r="I2508" t="s">
        <v>188</v>
      </c>
      <c r="J2508" t="s">
        <v>199</v>
      </c>
      <c r="K2508" t="s">
        <v>192</v>
      </c>
      <c r="L2508" t="s">
        <v>214</v>
      </c>
      <c r="M2508" t="s">
        <v>400</v>
      </c>
      <c r="N2508" t="s">
        <v>401</v>
      </c>
      <c r="O2508" t="s">
        <v>191</v>
      </c>
      <c r="P2508">
        <v>0</v>
      </c>
      <c r="Q2508"/>
      <c r="R2508"/>
      <c r="S2508" t="s">
        <v>932</v>
      </c>
    </row>
    <row r="2509" spans="1:19" hidden="1" x14ac:dyDescent="0.2">
      <c r="A2509" s="162" t="str">
        <f>"FY"&amp;(YEAR(Table4_1[[#This Row],[Date]])-1)&amp;"/"&amp;(YEAR(Table4_1[[#This Row],[Date]])-2000)</f>
        <v>FY2019/20</v>
      </c>
      <c r="B2509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09" s="162" t="str">
        <f>Table4_1[[#This Row],[Licensee]]&amp;" "&amp;Table4_1[[#This Row],[Licence]]</f>
        <v>Rottnest Island Authority EIRL3</v>
      </c>
      <c r="D2509" s="162" t="str">
        <f t="shared" si="39"/>
        <v>FY2019/20_CCD9_Rottnest Island Authority EIRL3</v>
      </c>
      <c r="E2509" s="164">
        <f>IF(ISNUMBER(Table4_1[[#This Row],[Value]]),Table4_1[[#This Row],[Value]],IF(ISNUMBER(Table4_1[[#This Row],[$ Value]]),Table4_1[[#This Row],[$ Value]],Table4_1[[#This Row],[% Value]]))</f>
        <v>0</v>
      </c>
      <c r="G2509" s="238">
        <v>44012</v>
      </c>
      <c r="H2509">
        <v>4</v>
      </c>
      <c r="I2509" t="s">
        <v>188</v>
      </c>
      <c r="J2509" t="s">
        <v>199</v>
      </c>
      <c r="K2509" t="s">
        <v>192</v>
      </c>
      <c r="L2509" t="s">
        <v>214</v>
      </c>
      <c r="M2509" t="s">
        <v>400</v>
      </c>
      <c r="N2509" t="s">
        <v>401</v>
      </c>
      <c r="O2509" t="s">
        <v>191</v>
      </c>
      <c r="P2509">
        <v>0</v>
      </c>
      <c r="Q2509"/>
      <c r="R2509"/>
      <c r="S2509" t="s">
        <v>932</v>
      </c>
    </row>
    <row r="2510" spans="1:19" hidden="1" x14ac:dyDescent="0.2">
      <c r="A2510" s="162" t="str">
        <f>"FY"&amp;(YEAR(Table4_1[[#This Row],[Date]])-1)&amp;"/"&amp;(YEAR(Table4_1[[#This Row],[Date]])-2000)</f>
        <v>FY2020/21</v>
      </c>
      <c r="B2510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0" s="162" t="str">
        <f>Table4_1[[#This Row],[Licensee]]&amp;" "&amp;Table4_1[[#This Row],[Licence]]</f>
        <v>Rottnest Island Authority EIRL3</v>
      </c>
      <c r="D2510" s="162" t="str">
        <f t="shared" si="39"/>
        <v>FY2020/21_CCD9_Rottnest Island Authority EIRL3</v>
      </c>
      <c r="E2510" s="164">
        <f>IF(ISNUMBER(Table4_1[[#This Row],[Value]]),Table4_1[[#This Row],[Value]],IF(ISNUMBER(Table4_1[[#This Row],[$ Value]]),Table4_1[[#This Row],[$ Value]],Table4_1[[#This Row],[% Value]]))</f>
        <v>0</v>
      </c>
      <c r="G2510" s="238">
        <v>44377</v>
      </c>
      <c r="H2510">
        <v>4</v>
      </c>
      <c r="I2510" t="s">
        <v>188</v>
      </c>
      <c r="J2510" t="s">
        <v>199</v>
      </c>
      <c r="K2510" t="s">
        <v>192</v>
      </c>
      <c r="L2510" t="s">
        <v>214</v>
      </c>
      <c r="M2510" t="s">
        <v>400</v>
      </c>
      <c r="N2510" t="s">
        <v>401</v>
      </c>
      <c r="O2510" t="s">
        <v>191</v>
      </c>
      <c r="P2510">
        <v>0</v>
      </c>
      <c r="Q2510"/>
      <c r="R2510"/>
      <c r="S2510" t="s">
        <v>932</v>
      </c>
    </row>
    <row r="2511" spans="1:19" hidden="1" x14ac:dyDescent="0.2">
      <c r="A2511" s="162" t="str">
        <f>"FY"&amp;(YEAR(Table4_1[[#This Row],[Date]])-1)&amp;"/"&amp;(YEAR(Table4_1[[#This Row],[Date]])-2000)</f>
        <v>FY2021/22</v>
      </c>
      <c r="B2511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1" s="162" t="str">
        <f>Table4_1[[#This Row],[Licensee]]&amp;" "&amp;Table4_1[[#This Row],[Licence]]</f>
        <v>Rottnest Island Authority EIRL3</v>
      </c>
      <c r="D2511" s="162" t="str">
        <f t="shared" si="39"/>
        <v>FY2021/22_CCD9_Rottnest Island Authority EIRL3</v>
      </c>
      <c r="E2511" s="164">
        <f>IF(ISNUMBER(Table4_1[[#This Row],[Value]]),Table4_1[[#This Row],[Value]],IF(ISNUMBER(Table4_1[[#This Row],[$ Value]]),Table4_1[[#This Row],[$ Value]],Table4_1[[#This Row],[% Value]]))</f>
        <v>0</v>
      </c>
      <c r="G2511" s="238">
        <v>44742</v>
      </c>
      <c r="H2511">
        <v>4</v>
      </c>
      <c r="I2511" t="s">
        <v>188</v>
      </c>
      <c r="J2511" t="s">
        <v>199</v>
      </c>
      <c r="K2511" t="s">
        <v>192</v>
      </c>
      <c r="L2511" t="s">
        <v>214</v>
      </c>
      <c r="M2511" t="s">
        <v>400</v>
      </c>
      <c r="N2511" t="s">
        <v>401</v>
      </c>
      <c r="O2511" t="s">
        <v>191</v>
      </c>
      <c r="P2511">
        <v>0</v>
      </c>
      <c r="Q2511"/>
      <c r="R2511"/>
      <c r="S2511" t="s">
        <v>932</v>
      </c>
    </row>
    <row r="2512" spans="1:19" hidden="1" x14ac:dyDescent="0.2">
      <c r="A2512" s="162" t="str">
        <f>"FY"&amp;(YEAR(Table4_1[[#This Row],[Date]])-1)&amp;"/"&amp;(YEAR(Table4_1[[#This Row],[Date]])-2000)</f>
        <v>FY2022/23</v>
      </c>
      <c r="B2512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2" s="162" t="str">
        <f>Table4_1[[#This Row],[Licensee]]&amp;" "&amp;Table4_1[[#This Row],[Licence]]</f>
        <v>Rottnest Island Authority EIRL3</v>
      </c>
      <c r="D2512" s="162" t="str">
        <f t="shared" si="39"/>
        <v>FY2022/23_CCD9_Rottnest Island Authority EIRL3</v>
      </c>
      <c r="E2512" s="164">
        <f>IF(ISNUMBER(Table4_1[[#This Row],[Value]]),Table4_1[[#This Row],[Value]],IF(ISNUMBER(Table4_1[[#This Row],[$ Value]]),Table4_1[[#This Row],[$ Value]],Table4_1[[#This Row],[% Value]]))</f>
        <v>0</v>
      </c>
      <c r="G2512" s="238">
        <v>45107</v>
      </c>
      <c r="H2512">
        <v>4</v>
      </c>
      <c r="I2512" t="s">
        <v>188</v>
      </c>
      <c r="J2512" t="s">
        <v>199</v>
      </c>
      <c r="K2512" t="s">
        <v>192</v>
      </c>
      <c r="L2512" t="s">
        <v>214</v>
      </c>
      <c r="M2512" t="s">
        <v>400</v>
      </c>
      <c r="N2512" t="s">
        <v>401</v>
      </c>
      <c r="O2512" t="s">
        <v>191</v>
      </c>
      <c r="P2512">
        <v>0</v>
      </c>
      <c r="Q2512"/>
      <c r="R2512"/>
      <c r="S2512" t="s">
        <v>932</v>
      </c>
    </row>
    <row r="2513" spans="1:19" hidden="1" x14ac:dyDescent="0.2">
      <c r="A2513" s="162" t="str">
        <f>"FY"&amp;(YEAR(Table4_1[[#This Row],[Date]])-1)&amp;"/"&amp;(YEAR(Table4_1[[#This Row],[Date]])-2000)</f>
        <v>FY2023/24</v>
      </c>
      <c r="B2513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3" s="162" t="str">
        <f>Table4_1[[#This Row],[Licensee]]&amp;" "&amp;Table4_1[[#This Row],[Licence]]</f>
        <v>Rottnest Island Authority EIRL3</v>
      </c>
      <c r="D2513" s="162" t="str">
        <f t="shared" si="39"/>
        <v>FY2023/24_CCD9_Rottnest Island Authority EIRL3</v>
      </c>
      <c r="E2513" s="164">
        <f>IF(ISNUMBER(Table4_1[[#This Row],[Value]]),Table4_1[[#This Row],[Value]],IF(ISNUMBER(Table4_1[[#This Row],[$ Value]]),Table4_1[[#This Row],[$ Value]],Table4_1[[#This Row],[% Value]]))</f>
        <v>0</v>
      </c>
      <c r="G2513" s="238">
        <v>45473</v>
      </c>
      <c r="H2513">
        <v>4</v>
      </c>
      <c r="I2513" t="s">
        <v>188</v>
      </c>
      <c r="J2513" t="s">
        <v>199</v>
      </c>
      <c r="K2513" t="s">
        <v>192</v>
      </c>
      <c r="L2513" t="s">
        <v>214</v>
      </c>
      <c r="M2513" t="s">
        <v>400</v>
      </c>
      <c r="N2513" t="s">
        <v>401</v>
      </c>
      <c r="O2513" t="s">
        <v>191</v>
      </c>
      <c r="P2513">
        <v>0</v>
      </c>
      <c r="Q2513"/>
      <c r="R2513"/>
      <c r="S2513" t="s">
        <v>932</v>
      </c>
    </row>
    <row r="2514" spans="1:19" hidden="1" x14ac:dyDescent="0.2">
      <c r="A2514" s="162" t="str">
        <f>"FY"&amp;(YEAR(Table4_1[[#This Row],[Date]])-1)&amp;"/"&amp;(YEAR(Table4_1[[#This Row],[Date]])-2000)</f>
        <v>FY2024/25</v>
      </c>
      <c r="B2514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2514" s="162" t="str">
        <f>Table4_1[[#This Row],[Licensee]]&amp;" "&amp;Table4_1[[#This Row],[Licence]]</f>
        <v>Rottnest Island Authority EIRL3</v>
      </c>
      <c r="D2514" s="162" t="str">
        <f t="shared" si="39"/>
        <v>FY2024/25_CCD9_Rottnest Island Authority EIRL3</v>
      </c>
      <c r="E2514" s="164">
        <f>IF(ISNUMBER(Table4_1[[#This Row],[Value]]),Table4_1[[#This Row],[Value]],IF(ISNUMBER(Table4_1[[#This Row],[$ Value]]),Table4_1[[#This Row],[$ Value]],Table4_1[[#This Row],[% Value]]))</f>
        <v>0</v>
      </c>
      <c r="G2514" s="238">
        <v>45838</v>
      </c>
      <c r="H2514">
        <v>4</v>
      </c>
      <c r="I2514" t="s">
        <v>188</v>
      </c>
      <c r="J2514" t="s">
        <v>199</v>
      </c>
      <c r="K2514" t="s">
        <v>192</v>
      </c>
      <c r="L2514" t="s">
        <v>214</v>
      </c>
      <c r="M2514" t="s">
        <v>400</v>
      </c>
      <c r="N2514" t="s">
        <v>401</v>
      </c>
      <c r="O2514" t="s">
        <v>191</v>
      </c>
      <c r="P2514">
        <v>0</v>
      </c>
      <c r="Q2514"/>
      <c r="R2514"/>
      <c r="S2514" t="s">
        <v>932</v>
      </c>
    </row>
    <row r="2515" spans="1:19" hidden="1" x14ac:dyDescent="0.2">
      <c r="A2515" s="162" t="str">
        <f>"FY"&amp;(YEAR(Table4_1[[#This Row],[Date]])-1)&amp;"/"&amp;(YEAR(Table4_1[[#This Row],[Date]])-2000)</f>
        <v>FY2023/24</v>
      </c>
      <c r="B2515" s="162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2515" s="162" t="str">
        <f>Table4_1[[#This Row],[Licensee]]&amp;" "&amp;Table4_1[[#This Row],[Licence]]</f>
        <v>Rottnest Island Authority EIRL3</v>
      </c>
      <c r="D2515" s="162" t="str">
        <f t="shared" si="39"/>
        <v>FY2023/24_Cust.base_b_Rottnest Island Authority EIRL3</v>
      </c>
      <c r="E2515" s="164">
        <f>IF(ISNUMBER(Table4_1[[#This Row],[Value]]),Table4_1[[#This Row],[Value]],IF(ISNUMBER(Table4_1[[#This Row],[$ Value]]),Table4_1[[#This Row],[$ Value]],Table4_1[[#This Row],[% Value]]))</f>
        <v>0</v>
      </c>
      <c r="G2515" s="238">
        <v>45473</v>
      </c>
      <c r="H2515">
        <v>4</v>
      </c>
      <c r="I2515" t="s">
        <v>188</v>
      </c>
      <c r="J2515" t="s">
        <v>199</v>
      </c>
      <c r="K2515" t="s">
        <v>208</v>
      </c>
      <c r="L2515" t="s">
        <v>340</v>
      </c>
      <c r="M2515" t="s">
        <v>47</v>
      </c>
      <c r="N2515" t="s">
        <v>121</v>
      </c>
      <c r="O2515" t="s">
        <v>191</v>
      </c>
      <c r="P2515"/>
      <c r="Q2515"/>
      <c r="R2515"/>
      <c r="S2515" t="s">
        <v>932</v>
      </c>
    </row>
    <row r="2516" spans="1:19" hidden="1" x14ac:dyDescent="0.2">
      <c r="A2516" s="162" t="str">
        <f>"FY"&amp;(YEAR(Table4_1[[#This Row],[Date]])-1)&amp;"/"&amp;(YEAR(Table4_1[[#This Row],[Date]])-2000)</f>
        <v>FY2024/25</v>
      </c>
      <c r="B2516" s="162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2516" s="162" t="str">
        <f>Table4_1[[#This Row],[Licensee]]&amp;" "&amp;Table4_1[[#This Row],[Licence]]</f>
        <v>Rottnest Island Authority EIRL3</v>
      </c>
      <c r="D2516" s="162" t="str">
        <f t="shared" si="39"/>
        <v>FY2024/25_Cust.base_b_Rottnest Island Authority EIRL3</v>
      </c>
      <c r="E2516" s="164">
        <f>IF(ISNUMBER(Table4_1[[#This Row],[Value]]),Table4_1[[#This Row],[Value]],IF(ISNUMBER(Table4_1[[#This Row],[$ Value]]),Table4_1[[#This Row],[$ Value]],Table4_1[[#This Row],[% Value]]))</f>
        <v>0</v>
      </c>
      <c r="G2516" s="238">
        <v>45838</v>
      </c>
      <c r="H2516">
        <v>4</v>
      </c>
      <c r="I2516" t="s">
        <v>188</v>
      </c>
      <c r="J2516" t="s">
        <v>199</v>
      </c>
      <c r="K2516" t="s">
        <v>208</v>
      </c>
      <c r="L2516" t="s">
        <v>340</v>
      </c>
      <c r="M2516" t="s">
        <v>47</v>
      </c>
      <c r="N2516" t="s">
        <v>121</v>
      </c>
      <c r="O2516" t="s">
        <v>191</v>
      </c>
      <c r="P2516"/>
      <c r="Q2516"/>
      <c r="R2516"/>
      <c r="S2516" t="s">
        <v>932</v>
      </c>
    </row>
    <row r="2517" spans="1:19" hidden="1" x14ac:dyDescent="0.2">
      <c r="A2517" s="162" t="str">
        <f>"FY"&amp;(YEAR(Table4_1[[#This Row],[Date]])-1)&amp;"/"&amp;(YEAR(Table4_1[[#This Row],[Date]])-2000)</f>
        <v>FY2023/24</v>
      </c>
      <c r="B2517" s="162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2517" s="162" t="str">
        <f>Table4_1[[#This Row],[Licensee]]&amp;" "&amp;Table4_1[[#This Row],[Licence]]</f>
        <v>Rottnest Island Authority EIRL3</v>
      </c>
      <c r="D2517" s="162" t="str">
        <f t="shared" si="39"/>
        <v>FY2023/24_Cust.base_c_Rottnest Island Authority EIRL3</v>
      </c>
      <c r="E2517" s="164">
        <f>IF(ISNUMBER(Table4_1[[#This Row],[Value]]),Table4_1[[#This Row],[Value]],IF(ISNUMBER(Table4_1[[#This Row],[$ Value]]),Table4_1[[#This Row],[$ Value]],Table4_1[[#This Row],[% Value]]))</f>
        <v>0</v>
      </c>
      <c r="G2517" s="238">
        <v>45473</v>
      </c>
      <c r="H2517">
        <v>4</v>
      </c>
      <c r="I2517" t="s">
        <v>188</v>
      </c>
      <c r="J2517" t="s">
        <v>199</v>
      </c>
      <c r="K2517" t="s">
        <v>208</v>
      </c>
      <c r="L2517" t="s">
        <v>340</v>
      </c>
      <c r="M2517" t="s">
        <v>48</v>
      </c>
      <c r="N2517" t="s">
        <v>121</v>
      </c>
      <c r="O2517" t="s">
        <v>191</v>
      </c>
      <c r="P2517"/>
      <c r="Q2517"/>
      <c r="R2517"/>
      <c r="S2517" t="s">
        <v>932</v>
      </c>
    </row>
    <row r="2518" spans="1:19" hidden="1" x14ac:dyDescent="0.2">
      <c r="A2518" s="162" t="str">
        <f>"FY"&amp;(YEAR(Table4_1[[#This Row],[Date]])-1)&amp;"/"&amp;(YEAR(Table4_1[[#This Row],[Date]])-2000)</f>
        <v>FY2024/25</v>
      </c>
      <c r="B2518" s="162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2518" s="162" t="str">
        <f>Table4_1[[#This Row],[Licensee]]&amp;" "&amp;Table4_1[[#This Row],[Licence]]</f>
        <v>Rottnest Island Authority EIRL3</v>
      </c>
      <c r="D2518" s="162" t="str">
        <f t="shared" si="39"/>
        <v>FY2024/25_Cust.base_c_Rottnest Island Authority EIRL3</v>
      </c>
      <c r="E2518" s="164">
        <f>IF(ISNUMBER(Table4_1[[#This Row],[Value]]),Table4_1[[#This Row],[Value]],IF(ISNUMBER(Table4_1[[#This Row],[$ Value]]),Table4_1[[#This Row],[$ Value]],Table4_1[[#This Row],[% Value]]))</f>
        <v>0</v>
      </c>
      <c r="G2518" s="238">
        <v>45838</v>
      </c>
      <c r="H2518">
        <v>4</v>
      </c>
      <c r="I2518" t="s">
        <v>188</v>
      </c>
      <c r="J2518" t="s">
        <v>199</v>
      </c>
      <c r="K2518" t="s">
        <v>208</v>
      </c>
      <c r="L2518" t="s">
        <v>340</v>
      </c>
      <c r="M2518" t="s">
        <v>48</v>
      </c>
      <c r="N2518" t="s">
        <v>121</v>
      </c>
      <c r="O2518" t="s">
        <v>191</v>
      </c>
      <c r="P2518"/>
      <c r="Q2518"/>
      <c r="R2518"/>
      <c r="S2518" t="s">
        <v>932</v>
      </c>
    </row>
    <row r="2519" spans="1:19" hidden="1" x14ac:dyDescent="0.2">
      <c r="A2519" s="162" t="str">
        <f>"FY"&amp;(YEAR(Table4_1[[#This Row],[Date]])-1)&amp;"/"&amp;(YEAR(Table4_1[[#This Row],[Date]])-2000)</f>
        <v>FY2023/24</v>
      </c>
      <c r="B2519" s="162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2519" s="162" t="str">
        <f>Table4_1[[#This Row],[Licensee]]&amp;" "&amp;Table4_1[[#This Row],[Licence]]</f>
        <v>Rottnest Island Authority EIRL3</v>
      </c>
      <c r="D2519" s="162" t="str">
        <f t="shared" si="39"/>
        <v>FY2023/24_Cust.base_d_Rottnest Island Authority EIRL3</v>
      </c>
      <c r="E2519" s="164">
        <f>IF(ISNUMBER(Table4_1[[#This Row],[Value]]),Table4_1[[#This Row],[Value]],IF(ISNUMBER(Table4_1[[#This Row],[$ Value]]),Table4_1[[#This Row],[$ Value]],Table4_1[[#This Row],[% Value]]))</f>
        <v>0</v>
      </c>
      <c r="G2519" s="238">
        <v>45473</v>
      </c>
      <c r="H2519">
        <v>4</v>
      </c>
      <c r="I2519" t="s">
        <v>188</v>
      </c>
      <c r="J2519" t="s">
        <v>199</v>
      </c>
      <c r="K2519" t="s">
        <v>208</v>
      </c>
      <c r="L2519" t="s">
        <v>340</v>
      </c>
      <c r="M2519" t="s">
        <v>49</v>
      </c>
      <c r="N2519" t="s">
        <v>121</v>
      </c>
      <c r="O2519" t="s">
        <v>191</v>
      </c>
      <c r="P2519"/>
      <c r="Q2519"/>
      <c r="R2519"/>
      <c r="S2519" t="s">
        <v>932</v>
      </c>
    </row>
    <row r="2520" spans="1:19" hidden="1" x14ac:dyDescent="0.2">
      <c r="A2520" s="162" t="str">
        <f>"FY"&amp;(YEAR(Table4_1[[#This Row],[Date]])-1)&amp;"/"&amp;(YEAR(Table4_1[[#This Row],[Date]])-2000)</f>
        <v>FY2024/25</v>
      </c>
      <c r="B2520" s="162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2520" s="162" t="str">
        <f>Table4_1[[#This Row],[Licensee]]&amp;" "&amp;Table4_1[[#This Row],[Licence]]</f>
        <v>Rottnest Island Authority EIRL3</v>
      </c>
      <c r="D2520" s="162" t="str">
        <f t="shared" si="39"/>
        <v>FY2024/25_Cust.base_d_Rottnest Island Authority EIRL3</v>
      </c>
      <c r="E2520" s="164">
        <f>IF(ISNUMBER(Table4_1[[#This Row],[Value]]),Table4_1[[#This Row],[Value]],IF(ISNUMBER(Table4_1[[#This Row],[$ Value]]),Table4_1[[#This Row],[$ Value]],Table4_1[[#This Row],[% Value]]))</f>
        <v>194</v>
      </c>
      <c r="G2520" s="238">
        <v>45838</v>
      </c>
      <c r="H2520">
        <v>4</v>
      </c>
      <c r="I2520" t="s">
        <v>188</v>
      </c>
      <c r="J2520" t="s">
        <v>199</v>
      </c>
      <c r="K2520" t="s">
        <v>208</v>
      </c>
      <c r="L2520" t="s">
        <v>340</v>
      </c>
      <c r="M2520" t="s">
        <v>49</v>
      </c>
      <c r="N2520" t="s">
        <v>121</v>
      </c>
      <c r="O2520" t="s">
        <v>191</v>
      </c>
      <c r="P2520">
        <v>194</v>
      </c>
      <c r="Q2520"/>
      <c r="R2520"/>
      <c r="S2520" t="s">
        <v>932</v>
      </c>
    </row>
    <row r="2521" spans="1:19" hidden="1" x14ac:dyDescent="0.2">
      <c r="A2521" s="162" t="str">
        <f>"FY"&amp;(YEAR(Table4_1[[#This Row],[Date]])-1)&amp;"/"&amp;(YEAR(Table4_1[[#This Row],[Date]])-2000)</f>
        <v>FY2023/24</v>
      </c>
      <c r="B2521" s="162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2521" s="162" t="str">
        <f>Table4_1[[#This Row],[Licensee]]&amp;" "&amp;Table4_1[[#This Row],[Licence]]</f>
        <v>Rottnest Island Authority EIRL3</v>
      </c>
      <c r="D2521" s="162" t="str">
        <f t="shared" si="39"/>
        <v>FY2023/24_Cust.base_e_Rottnest Island Authority EIRL3</v>
      </c>
      <c r="E2521" s="164">
        <f>IF(ISNUMBER(Table4_1[[#This Row],[Value]]),Table4_1[[#This Row],[Value]],IF(ISNUMBER(Table4_1[[#This Row],[$ Value]]),Table4_1[[#This Row],[$ Value]],Table4_1[[#This Row],[% Value]]))</f>
        <v>0</v>
      </c>
      <c r="G2521" s="238">
        <v>45473</v>
      </c>
      <c r="H2521">
        <v>4</v>
      </c>
      <c r="I2521" t="s">
        <v>188</v>
      </c>
      <c r="J2521" t="s">
        <v>199</v>
      </c>
      <c r="K2521" t="s">
        <v>208</v>
      </c>
      <c r="L2521" t="s">
        <v>340</v>
      </c>
      <c r="M2521" t="s">
        <v>50</v>
      </c>
      <c r="N2521" t="s">
        <v>121</v>
      </c>
      <c r="O2521" t="s">
        <v>191</v>
      </c>
      <c r="P2521"/>
      <c r="Q2521"/>
      <c r="R2521"/>
      <c r="S2521" t="s">
        <v>932</v>
      </c>
    </row>
    <row r="2522" spans="1:19" hidden="1" x14ac:dyDescent="0.2">
      <c r="A2522" s="162" t="str">
        <f>"FY"&amp;(YEAR(Table4_1[[#This Row],[Date]])-1)&amp;"/"&amp;(YEAR(Table4_1[[#This Row],[Date]])-2000)</f>
        <v>FY2024/25</v>
      </c>
      <c r="B2522" s="162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2522" s="162" t="str">
        <f>Table4_1[[#This Row],[Licensee]]&amp;" "&amp;Table4_1[[#This Row],[Licence]]</f>
        <v>Rottnest Island Authority EIRL3</v>
      </c>
      <c r="D2522" s="162" t="str">
        <f t="shared" si="39"/>
        <v>FY2024/25_Cust.base_e_Rottnest Island Authority EIRL3</v>
      </c>
      <c r="E2522" s="164">
        <f>IF(ISNUMBER(Table4_1[[#This Row],[Value]]),Table4_1[[#This Row],[Value]],IF(ISNUMBER(Table4_1[[#This Row],[$ Value]]),Table4_1[[#This Row],[$ Value]],Table4_1[[#This Row],[% Value]]))</f>
        <v>0</v>
      </c>
      <c r="G2522" s="238">
        <v>45838</v>
      </c>
      <c r="H2522">
        <v>4</v>
      </c>
      <c r="I2522" t="s">
        <v>188</v>
      </c>
      <c r="J2522" t="s">
        <v>199</v>
      </c>
      <c r="K2522" t="s">
        <v>208</v>
      </c>
      <c r="L2522" t="s">
        <v>340</v>
      </c>
      <c r="M2522" t="s">
        <v>50</v>
      </c>
      <c r="N2522" t="s">
        <v>121</v>
      </c>
      <c r="O2522" t="s">
        <v>191</v>
      </c>
      <c r="P2522"/>
      <c r="Q2522"/>
      <c r="R2522"/>
      <c r="S2522" t="s">
        <v>932</v>
      </c>
    </row>
    <row r="2523" spans="1:19" hidden="1" x14ac:dyDescent="0.2">
      <c r="A2523" s="162" t="str">
        <f>"FY"&amp;(YEAR(Table4_1[[#This Row],[Date]])-1)&amp;"/"&amp;(YEAR(Table4_1[[#This Row],[Date]])-2000)</f>
        <v>FY2013/14</v>
      </c>
      <c r="B2523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3" s="162" t="str">
        <f>Table4_1[[#This Row],[Licensee]]&amp;" "&amp;Table4_1[[#This Row],[Licence]]</f>
        <v>Rottnest Island Authority EIRL3</v>
      </c>
      <c r="D2523" s="162" t="str">
        <f t="shared" si="39"/>
        <v>FY2013/14_FC1_Rottnest Island Authority EIRL3</v>
      </c>
      <c r="E2523" s="164">
        <f>IF(ISNUMBER(Table4_1[[#This Row],[Value]]),Table4_1[[#This Row],[Value]],IF(ISNUMBER(Table4_1[[#This Row],[$ Value]]),Table4_1[[#This Row],[$ Value]],Table4_1[[#This Row],[% Value]]))</f>
        <v>61.9</v>
      </c>
      <c r="G2523" s="238">
        <v>41820</v>
      </c>
      <c r="H2523">
        <v>4</v>
      </c>
      <c r="I2523" t="s">
        <v>188</v>
      </c>
      <c r="J2523" t="s">
        <v>199</v>
      </c>
      <c r="K2523" t="s">
        <v>208</v>
      </c>
      <c r="L2523" t="s">
        <v>209</v>
      </c>
      <c r="M2523" t="s">
        <v>115</v>
      </c>
      <c r="N2523" t="s">
        <v>210</v>
      </c>
      <c r="O2523" t="s">
        <v>211</v>
      </c>
      <c r="P2523">
        <v>61.9</v>
      </c>
      <c r="Q2523"/>
      <c r="R2523"/>
      <c r="S2523" t="s">
        <v>932</v>
      </c>
    </row>
    <row r="2524" spans="1:19" hidden="1" x14ac:dyDescent="0.2">
      <c r="A2524" s="162" t="str">
        <f>"FY"&amp;(YEAR(Table4_1[[#This Row],[Date]])-1)&amp;"/"&amp;(YEAR(Table4_1[[#This Row],[Date]])-2000)</f>
        <v>FY2014/15</v>
      </c>
      <c r="B2524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4" s="162" t="str">
        <f>Table4_1[[#This Row],[Licensee]]&amp;" "&amp;Table4_1[[#This Row],[Licence]]</f>
        <v>Rottnest Island Authority EIRL3</v>
      </c>
      <c r="D2524" s="162" t="str">
        <f t="shared" si="39"/>
        <v>FY2014/15_FC1_Rottnest Island Authority EIRL3</v>
      </c>
      <c r="E2524" s="164">
        <f>IF(ISNUMBER(Table4_1[[#This Row],[Value]]),Table4_1[[#This Row],[Value]],IF(ISNUMBER(Table4_1[[#This Row],[$ Value]]),Table4_1[[#This Row],[$ Value]],Table4_1[[#This Row],[% Value]]))</f>
        <v>62.2</v>
      </c>
      <c r="G2524" s="238">
        <v>42185</v>
      </c>
      <c r="H2524">
        <v>4</v>
      </c>
      <c r="I2524" t="s">
        <v>188</v>
      </c>
      <c r="J2524" t="s">
        <v>199</v>
      </c>
      <c r="K2524" t="s">
        <v>208</v>
      </c>
      <c r="L2524" t="s">
        <v>209</v>
      </c>
      <c r="M2524" t="s">
        <v>115</v>
      </c>
      <c r="N2524" t="s">
        <v>210</v>
      </c>
      <c r="O2524" t="s">
        <v>211</v>
      </c>
      <c r="P2524">
        <v>62.2</v>
      </c>
      <c r="Q2524"/>
      <c r="R2524"/>
      <c r="S2524" t="s">
        <v>932</v>
      </c>
    </row>
    <row r="2525" spans="1:19" hidden="1" x14ac:dyDescent="0.2">
      <c r="A2525" s="162" t="str">
        <f>"FY"&amp;(YEAR(Table4_1[[#This Row],[Date]])-1)&amp;"/"&amp;(YEAR(Table4_1[[#This Row],[Date]])-2000)</f>
        <v>FY2015/16</v>
      </c>
      <c r="B2525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5" s="162" t="str">
        <f>Table4_1[[#This Row],[Licensee]]&amp;" "&amp;Table4_1[[#This Row],[Licence]]</f>
        <v>Rottnest Island Authority EIRL3</v>
      </c>
      <c r="D2525" s="162" t="str">
        <f t="shared" si="39"/>
        <v>FY2015/16_FC1_Rottnest Island Authority EIRL3</v>
      </c>
      <c r="E2525" s="164">
        <f>IF(ISNUMBER(Table4_1[[#This Row],[Value]]),Table4_1[[#This Row],[Value]],IF(ISNUMBER(Table4_1[[#This Row],[$ Value]]),Table4_1[[#This Row],[$ Value]],Table4_1[[#This Row],[% Value]]))</f>
        <v>343.1</v>
      </c>
      <c r="G2525" s="238">
        <v>42551</v>
      </c>
      <c r="H2525">
        <v>4</v>
      </c>
      <c r="I2525" t="s">
        <v>188</v>
      </c>
      <c r="J2525" t="s">
        <v>199</v>
      </c>
      <c r="K2525" t="s">
        <v>208</v>
      </c>
      <c r="L2525" t="s">
        <v>209</v>
      </c>
      <c r="M2525" t="s">
        <v>115</v>
      </c>
      <c r="N2525" t="s">
        <v>210</v>
      </c>
      <c r="O2525" t="s">
        <v>211</v>
      </c>
      <c r="P2525">
        <v>343.1</v>
      </c>
      <c r="Q2525"/>
      <c r="R2525"/>
      <c r="S2525" t="s">
        <v>932</v>
      </c>
    </row>
    <row r="2526" spans="1:19" hidden="1" x14ac:dyDescent="0.2">
      <c r="A2526" s="162" t="str">
        <f>"FY"&amp;(YEAR(Table4_1[[#This Row],[Date]])-1)&amp;"/"&amp;(YEAR(Table4_1[[#This Row],[Date]])-2000)</f>
        <v>FY2016/17</v>
      </c>
      <c r="B2526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6" s="162" t="str">
        <f>Table4_1[[#This Row],[Licensee]]&amp;" "&amp;Table4_1[[#This Row],[Licence]]</f>
        <v>Rottnest Island Authority EIRL3</v>
      </c>
      <c r="D2526" s="162" t="str">
        <f t="shared" si="39"/>
        <v>FY2016/17_FC1_Rottnest Island Authority EIRL3</v>
      </c>
      <c r="E2526" s="164">
        <f>IF(ISNUMBER(Table4_1[[#This Row],[Value]]),Table4_1[[#This Row],[Value]],IF(ISNUMBER(Table4_1[[#This Row],[$ Value]]),Table4_1[[#This Row],[$ Value]],Table4_1[[#This Row],[% Value]]))</f>
        <v>1077.0999999999999</v>
      </c>
      <c r="G2526" s="238">
        <v>42916</v>
      </c>
      <c r="H2526">
        <v>4</v>
      </c>
      <c r="I2526" t="s">
        <v>188</v>
      </c>
      <c r="J2526" t="s">
        <v>199</v>
      </c>
      <c r="K2526" t="s">
        <v>208</v>
      </c>
      <c r="L2526" t="s">
        <v>209</v>
      </c>
      <c r="M2526" t="s">
        <v>115</v>
      </c>
      <c r="N2526" t="s">
        <v>210</v>
      </c>
      <c r="O2526" t="s">
        <v>211</v>
      </c>
      <c r="P2526">
        <v>1077.0999999999999</v>
      </c>
      <c r="Q2526"/>
      <c r="R2526"/>
      <c r="S2526" t="s">
        <v>932</v>
      </c>
    </row>
    <row r="2527" spans="1:19" hidden="1" x14ac:dyDescent="0.2">
      <c r="A2527" s="162" t="str">
        <f>"FY"&amp;(YEAR(Table4_1[[#This Row],[Date]])-1)&amp;"/"&amp;(YEAR(Table4_1[[#This Row],[Date]])-2000)</f>
        <v>FY2017/18</v>
      </c>
      <c r="B2527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7" s="162" t="str">
        <f>Table4_1[[#This Row],[Licensee]]&amp;" "&amp;Table4_1[[#This Row],[Licence]]</f>
        <v>Rottnest Island Authority EIRL3</v>
      </c>
      <c r="D2527" s="162" t="str">
        <f t="shared" si="39"/>
        <v>FY2017/18_FC1_Rottnest Island Authority EIRL3</v>
      </c>
      <c r="E2527" s="164">
        <f>IF(ISNUMBER(Table4_1[[#This Row],[Value]]),Table4_1[[#This Row],[Value]],IF(ISNUMBER(Table4_1[[#This Row],[$ Value]]),Table4_1[[#This Row],[$ Value]],Table4_1[[#This Row],[% Value]]))</f>
        <v>58.5</v>
      </c>
      <c r="G2527" s="238">
        <v>43281</v>
      </c>
      <c r="H2527">
        <v>4</v>
      </c>
      <c r="I2527" t="s">
        <v>188</v>
      </c>
      <c r="J2527" t="s">
        <v>199</v>
      </c>
      <c r="K2527" t="s">
        <v>208</v>
      </c>
      <c r="L2527" t="s">
        <v>209</v>
      </c>
      <c r="M2527" t="s">
        <v>115</v>
      </c>
      <c r="N2527" t="s">
        <v>210</v>
      </c>
      <c r="O2527" t="s">
        <v>211</v>
      </c>
      <c r="P2527">
        <v>58.5</v>
      </c>
      <c r="Q2527"/>
      <c r="R2527"/>
      <c r="S2527" t="s">
        <v>932</v>
      </c>
    </row>
    <row r="2528" spans="1:19" hidden="1" x14ac:dyDescent="0.2">
      <c r="A2528" s="162" t="str">
        <f>"FY"&amp;(YEAR(Table4_1[[#This Row],[Date]])-1)&amp;"/"&amp;(YEAR(Table4_1[[#This Row],[Date]])-2000)</f>
        <v>FY2018/19</v>
      </c>
      <c r="B2528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8" s="162" t="str">
        <f>Table4_1[[#This Row],[Licensee]]&amp;" "&amp;Table4_1[[#This Row],[Licence]]</f>
        <v>Rottnest Island Authority EIRL3</v>
      </c>
      <c r="D2528" s="162" t="str">
        <f t="shared" si="39"/>
        <v>FY2018/19_FC1_Rottnest Island Authority EIRL3</v>
      </c>
      <c r="E2528" s="164">
        <f>IF(ISNUMBER(Table4_1[[#This Row],[Value]]),Table4_1[[#This Row],[Value]],IF(ISNUMBER(Table4_1[[#This Row],[$ Value]]),Table4_1[[#This Row],[$ Value]],Table4_1[[#This Row],[% Value]]))</f>
        <v>519.79999999999995</v>
      </c>
      <c r="G2528" s="238">
        <v>43646</v>
      </c>
      <c r="H2528">
        <v>4</v>
      </c>
      <c r="I2528" t="s">
        <v>188</v>
      </c>
      <c r="J2528" t="s">
        <v>199</v>
      </c>
      <c r="K2528" t="s">
        <v>208</v>
      </c>
      <c r="L2528" t="s">
        <v>209</v>
      </c>
      <c r="M2528" t="s">
        <v>115</v>
      </c>
      <c r="N2528" t="s">
        <v>210</v>
      </c>
      <c r="O2528" t="s">
        <v>211</v>
      </c>
      <c r="P2528">
        <v>519.79999999999995</v>
      </c>
      <c r="Q2528"/>
      <c r="R2528"/>
      <c r="S2528" t="s">
        <v>932</v>
      </c>
    </row>
    <row r="2529" spans="1:19" hidden="1" x14ac:dyDescent="0.2">
      <c r="A2529" s="162" t="str">
        <f>"FY"&amp;(YEAR(Table4_1[[#This Row],[Date]])-1)&amp;"/"&amp;(YEAR(Table4_1[[#This Row],[Date]])-2000)</f>
        <v>FY2019/20</v>
      </c>
      <c r="B2529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29" s="162" t="str">
        <f>Table4_1[[#This Row],[Licensee]]&amp;" "&amp;Table4_1[[#This Row],[Licence]]</f>
        <v>Rottnest Island Authority EIRL3</v>
      </c>
      <c r="D2529" s="162" t="str">
        <f t="shared" si="39"/>
        <v>FY2019/20_FC1_Rottnest Island Authority EIRL3</v>
      </c>
      <c r="E2529" s="164">
        <f>IF(ISNUMBER(Table4_1[[#This Row],[Value]]),Table4_1[[#This Row],[Value]],IF(ISNUMBER(Table4_1[[#This Row],[$ Value]]),Table4_1[[#This Row],[$ Value]],Table4_1[[#This Row],[% Value]]))</f>
        <v>864.1</v>
      </c>
      <c r="G2529" s="238">
        <v>44012</v>
      </c>
      <c r="H2529">
        <v>4</v>
      </c>
      <c r="I2529" t="s">
        <v>188</v>
      </c>
      <c r="J2529" t="s">
        <v>199</v>
      </c>
      <c r="K2529" t="s">
        <v>208</v>
      </c>
      <c r="L2529" t="s">
        <v>209</v>
      </c>
      <c r="M2529" t="s">
        <v>115</v>
      </c>
      <c r="N2529" t="s">
        <v>210</v>
      </c>
      <c r="O2529" t="s">
        <v>211</v>
      </c>
      <c r="P2529">
        <v>864.1</v>
      </c>
      <c r="Q2529"/>
      <c r="R2529"/>
      <c r="S2529" t="s">
        <v>932</v>
      </c>
    </row>
    <row r="2530" spans="1:19" hidden="1" x14ac:dyDescent="0.2">
      <c r="A2530" s="162" t="str">
        <f>"FY"&amp;(YEAR(Table4_1[[#This Row],[Date]])-1)&amp;"/"&amp;(YEAR(Table4_1[[#This Row],[Date]])-2000)</f>
        <v>FY2020/21</v>
      </c>
      <c r="B2530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0" s="162" t="str">
        <f>Table4_1[[#This Row],[Licensee]]&amp;" "&amp;Table4_1[[#This Row],[Licence]]</f>
        <v>Rottnest Island Authority EIRL3</v>
      </c>
      <c r="D2530" s="162" t="str">
        <f t="shared" si="39"/>
        <v>FY2020/21_FC1_Rottnest Island Authority EIRL3</v>
      </c>
      <c r="E2530" s="164">
        <f>IF(ISNUMBER(Table4_1[[#This Row],[Value]]),Table4_1[[#This Row],[Value]],IF(ISNUMBER(Table4_1[[#This Row],[$ Value]]),Table4_1[[#This Row],[$ Value]],Table4_1[[#This Row],[% Value]]))</f>
        <v>127</v>
      </c>
      <c r="G2530" s="238">
        <v>44377</v>
      </c>
      <c r="H2530">
        <v>4</v>
      </c>
      <c r="I2530" t="s">
        <v>188</v>
      </c>
      <c r="J2530" t="s">
        <v>199</v>
      </c>
      <c r="K2530" t="s">
        <v>208</v>
      </c>
      <c r="L2530" t="s">
        <v>209</v>
      </c>
      <c r="M2530" t="s">
        <v>115</v>
      </c>
      <c r="N2530" t="s">
        <v>210</v>
      </c>
      <c r="O2530" t="s">
        <v>211</v>
      </c>
      <c r="P2530">
        <v>127</v>
      </c>
      <c r="Q2530"/>
      <c r="R2530"/>
      <c r="S2530" t="s">
        <v>932</v>
      </c>
    </row>
    <row r="2531" spans="1:19" hidden="1" x14ac:dyDescent="0.2">
      <c r="A2531" s="162" t="str">
        <f>"FY"&amp;(YEAR(Table4_1[[#This Row],[Date]])-1)&amp;"/"&amp;(YEAR(Table4_1[[#This Row],[Date]])-2000)</f>
        <v>FY2021/22</v>
      </c>
      <c r="B2531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1" s="162" t="str">
        <f>Table4_1[[#This Row],[Licensee]]&amp;" "&amp;Table4_1[[#This Row],[Licence]]</f>
        <v>Rottnest Island Authority EIRL3</v>
      </c>
      <c r="D2531" s="162" t="str">
        <f t="shared" si="39"/>
        <v>FY2021/22_FC1_Rottnest Island Authority EIRL3</v>
      </c>
      <c r="E2531" s="164">
        <f>IF(ISNUMBER(Table4_1[[#This Row],[Value]]),Table4_1[[#This Row],[Value]],IF(ISNUMBER(Table4_1[[#This Row],[$ Value]]),Table4_1[[#This Row],[$ Value]],Table4_1[[#This Row],[% Value]]))</f>
        <v>98.8</v>
      </c>
      <c r="G2531" s="238">
        <v>44742</v>
      </c>
      <c r="H2531">
        <v>4</v>
      </c>
      <c r="I2531" t="s">
        <v>188</v>
      </c>
      <c r="J2531" t="s">
        <v>199</v>
      </c>
      <c r="K2531" t="s">
        <v>208</v>
      </c>
      <c r="L2531" t="s">
        <v>209</v>
      </c>
      <c r="M2531" t="s">
        <v>115</v>
      </c>
      <c r="N2531" t="s">
        <v>210</v>
      </c>
      <c r="O2531" t="s">
        <v>211</v>
      </c>
      <c r="P2531">
        <v>98.8</v>
      </c>
      <c r="Q2531"/>
      <c r="R2531"/>
      <c r="S2531" t="s">
        <v>932</v>
      </c>
    </row>
    <row r="2532" spans="1:19" hidden="1" x14ac:dyDescent="0.2">
      <c r="A2532" s="162" t="str">
        <f>"FY"&amp;(YEAR(Table4_1[[#This Row],[Date]])-1)&amp;"/"&amp;(YEAR(Table4_1[[#This Row],[Date]])-2000)</f>
        <v>FY2022/23</v>
      </c>
      <c r="B2532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2" s="162" t="str">
        <f>Table4_1[[#This Row],[Licensee]]&amp;" "&amp;Table4_1[[#This Row],[Licence]]</f>
        <v>Rottnest Island Authority EIRL3</v>
      </c>
      <c r="D2532" s="162" t="str">
        <f t="shared" si="39"/>
        <v>FY2022/23_FC1_Rottnest Island Authority EIRL3</v>
      </c>
      <c r="E2532" s="164">
        <f>IF(ISNUMBER(Table4_1[[#This Row],[Value]]),Table4_1[[#This Row],[Value]],IF(ISNUMBER(Table4_1[[#This Row],[$ Value]]),Table4_1[[#This Row],[$ Value]],Table4_1[[#This Row],[% Value]]))</f>
        <v>42.4</v>
      </c>
      <c r="G2532" s="238">
        <v>45107</v>
      </c>
      <c r="H2532">
        <v>4</v>
      </c>
      <c r="I2532" t="s">
        <v>188</v>
      </c>
      <c r="J2532" t="s">
        <v>199</v>
      </c>
      <c r="K2532" t="s">
        <v>208</v>
      </c>
      <c r="L2532" t="s">
        <v>209</v>
      </c>
      <c r="M2532" t="s">
        <v>115</v>
      </c>
      <c r="N2532" t="s">
        <v>210</v>
      </c>
      <c r="O2532" t="s">
        <v>211</v>
      </c>
      <c r="P2532">
        <v>42.4</v>
      </c>
      <c r="Q2532"/>
      <c r="R2532"/>
      <c r="S2532" t="s">
        <v>932</v>
      </c>
    </row>
    <row r="2533" spans="1:19" hidden="1" x14ac:dyDescent="0.2">
      <c r="A2533" s="162" t="str">
        <f>"FY"&amp;(YEAR(Table4_1[[#This Row],[Date]])-1)&amp;"/"&amp;(YEAR(Table4_1[[#This Row],[Date]])-2000)</f>
        <v>FY2023/24</v>
      </c>
      <c r="B2533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3" s="162" t="str">
        <f>Table4_1[[#This Row],[Licensee]]&amp;" "&amp;Table4_1[[#This Row],[Licence]]</f>
        <v>Rottnest Island Authority EIRL3</v>
      </c>
      <c r="D2533" s="162" t="str">
        <f t="shared" si="39"/>
        <v>FY2023/24_FC1_Rottnest Island Authority EIRL3</v>
      </c>
      <c r="E2533" s="164">
        <f>IF(ISNUMBER(Table4_1[[#This Row],[Value]]),Table4_1[[#This Row],[Value]],IF(ISNUMBER(Table4_1[[#This Row],[$ Value]]),Table4_1[[#This Row],[$ Value]],Table4_1[[#This Row],[% Value]]))</f>
        <v>0</v>
      </c>
      <c r="G2533" s="238">
        <v>45473</v>
      </c>
      <c r="H2533">
        <v>4</v>
      </c>
      <c r="I2533" t="s">
        <v>188</v>
      </c>
      <c r="J2533" t="s">
        <v>199</v>
      </c>
      <c r="K2533" t="s">
        <v>208</v>
      </c>
      <c r="L2533" t="s">
        <v>209</v>
      </c>
      <c r="M2533" t="s">
        <v>115</v>
      </c>
      <c r="N2533" t="s">
        <v>210</v>
      </c>
      <c r="O2533" t="s">
        <v>211</v>
      </c>
      <c r="P2533"/>
      <c r="Q2533"/>
      <c r="R2533"/>
      <c r="S2533" t="s">
        <v>932</v>
      </c>
    </row>
    <row r="2534" spans="1:19" hidden="1" x14ac:dyDescent="0.2">
      <c r="A2534" s="162" t="str">
        <f>"FY"&amp;(YEAR(Table4_1[[#This Row],[Date]])-1)&amp;"/"&amp;(YEAR(Table4_1[[#This Row],[Date]])-2000)</f>
        <v>FY2024/25</v>
      </c>
      <c r="B2534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2534" s="162" t="str">
        <f>Table4_1[[#This Row],[Licensee]]&amp;" "&amp;Table4_1[[#This Row],[Licence]]</f>
        <v>Rottnest Island Authority EIRL3</v>
      </c>
      <c r="D2534" s="162" t="str">
        <f t="shared" si="39"/>
        <v>FY2024/25_FC1_Rottnest Island Authority EIRL3</v>
      </c>
      <c r="E2534" s="164">
        <f>IF(ISNUMBER(Table4_1[[#This Row],[Value]]),Table4_1[[#This Row],[Value]],IF(ISNUMBER(Table4_1[[#This Row],[$ Value]]),Table4_1[[#This Row],[$ Value]],Table4_1[[#This Row],[% Value]]))</f>
        <v>83.654639180000004</v>
      </c>
      <c r="G2534" s="238">
        <v>45838</v>
      </c>
      <c r="H2534">
        <v>4</v>
      </c>
      <c r="I2534" t="s">
        <v>188</v>
      </c>
      <c r="J2534" t="s">
        <v>199</v>
      </c>
      <c r="K2534" t="s">
        <v>208</v>
      </c>
      <c r="L2534" t="s">
        <v>209</v>
      </c>
      <c r="M2534" t="s">
        <v>115</v>
      </c>
      <c r="N2534" t="s">
        <v>210</v>
      </c>
      <c r="O2534" t="s">
        <v>211</v>
      </c>
      <c r="P2534">
        <v>83.654639180000004</v>
      </c>
      <c r="Q2534"/>
      <c r="R2534"/>
      <c r="S2534" t="s">
        <v>932</v>
      </c>
    </row>
    <row r="2535" spans="1:19" hidden="1" x14ac:dyDescent="0.2">
      <c r="A2535" s="162" t="str">
        <f>"FY"&amp;(YEAR(Table4_1[[#This Row],[Date]])-1)&amp;"/"&amp;(YEAR(Table4_1[[#This Row],[Date]])-2000)</f>
        <v>FY2023/24</v>
      </c>
      <c r="B2535" s="162" t="str">
        <f>VLOOKUP(Table4_1[[#This Row],[Energy]]&amp;Table4_1[[#This Row],[Indicator category]]&amp;Table4_1[[#This Row],[Indicator subcategory]]&amp;Table4_1[[#This Row],[Indicator]]&amp;Table4_1[[#This Row],[ID]],newID,2,FALSE)</f>
        <v>FC10bi</v>
      </c>
      <c r="C2535" s="162" t="str">
        <f>Table4_1[[#This Row],[Licensee]]&amp;" "&amp;Table4_1[[#This Row],[Licence]]</f>
        <v>Rottnest Island Authority EIRL3</v>
      </c>
      <c r="D2535" s="162" t="str">
        <f t="shared" si="39"/>
        <v>FY2023/24_FC10bi_Rottnest Island Authority EIRL3</v>
      </c>
      <c r="E2535" s="164">
        <f>IF(ISNUMBER(Table4_1[[#This Row],[Value]]),Table4_1[[#This Row],[Value]],IF(ISNUMBER(Table4_1[[#This Row],[$ Value]]),Table4_1[[#This Row],[$ Value]],Table4_1[[#This Row],[% Value]]))</f>
        <v>0</v>
      </c>
      <c r="G2535" s="238">
        <v>45473</v>
      </c>
      <c r="H2535">
        <v>4</v>
      </c>
      <c r="I2535" t="s">
        <v>188</v>
      </c>
      <c r="J2535" t="s">
        <v>199</v>
      </c>
      <c r="K2535" t="s">
        <v>208</v>
      </c>
      <c r="L2535" t="s">
        <v>246</v>
      </c>
      <c r="M2535" t="s">
        <v>47</v>
      </c>
      <c r="N2535" t="s">
        <v>406</v>
      </c>
      <c r="O2535" t="s">
        <v>117</v>
      </c>
      <c r="P2535"/>
      <c r="Q2535"/>
      <c r="R2535"/>
      <c r="S2535" t="s">
        <v>932</v>
      </c>
    </row>
    <row r="2536" spans="1:19" hidden="1" x14ac:dyDescent="0.2">
      <c r="A2536" s="162" t="str">
        <f>"FY"&amp;(YEAR(Table4_1[[#This Row],[Date]])-1)&amp;"/"&amp;(YEAR(Table4_1[[#This Row],[Date]])-2000)</f>
        <v>FY2023/24</v>
      </c>
      <c r="B2536" s="162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2536" s="162" t="str">
        <f>Table4_1[[#This Row],[Licensee]]&amp;" "&amp;Table4_1[[#This Row],[Licence]]</f>
        <v>Rottnest Island Authority EIRL3</v>
      </c>
      <c r="D2536" s="162" t="str">
        <f t="shared" si="39"/>
        <v>FY2023/24_FC10ci_Rottnest Island Authority EIRL3</v>
      </c>
      <c r="E2536" s="164">
        <f>IF(ISNUMBER(Table4_1[[#This Row],[Value]]),Table4_1[[#This Row],[Value]],IF(ISNUMBER(Table4_1[[#This Row],[$ Value]]),Table4_1[[#This Row],[$ Value]],Table4_1[[#This Row],[% Value]]))</f>
        <v>0</v>
      </c>
      <c r="G2536" s="238">
        <v>45473</v>
      </c>
      <c r="H2536">
        <v>4</v>
      </c>
      <c r="I2536" t="s">
        <v>188</v>
      </c>
      <c r="J2536" t="s">
        <v>199</v>
      </c>
      <c r="K2536" t="s">
        <v>208</v>
      </c>
      <c r="L2536" t="s">
        <v>246</v>
      </c>
      <c r="M2536" t="s">
        <v>48</v>
      </c>
      <c r="N2536" t="s">
        <v>356</v>
      </c>
      <c r="O2536" t="s">
        <v>117</v>
      </c>
      <c r="P2536"/>
      <c r="Q2536"/>
      <c r="R2536"/>
      <c r="S2536" t="s">
        <v>932</v>
      </c>
    </row>
    <row r="2537" spans="1:19" hidden="1" x14ac:dyDescent="0.2">
      <c r="A2537" s="162" t="str">
        <f>"FY"&amp;(YEAR(Table4_1[[#This Row],[Date]])-1)&amp;"/"&amp;(YEAR(Table4_1[[#This Row],[Date]])-2000)</f>
        <v>FY2023/24</v>
      </c>
      <c r="B2537" s="162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2537" s="162" t="str">
        <f>Table4_1[[#This Row],[Licensee]]&amp;" "&amp;Table4_1[[#This Row],[Licence]]</f>
        <v>Rottnest Island Authority EIRL3</v>
      </c>
      <c r="D2537" s="162" t="str">
        <f t="shared" si="39"/>
        <v>FY2023/24_FC10di_Rottnest Island Authority EIRL3</v>
      </c>
      <c r="E2537" s="164">
        <f>IF(ISNUMBER(Table4_1[[#This Row],[Value]]),Table4_1[[#This Row],[Value]],IF(ISNUMBER(Table4_1[[#This Row],[$ Value]]),Table4_1[[#This Row],[$ Value]],Table4_1[[#This Row],[% Value]]))</f>
        <v>0</v>
      </c>
      <c r="G2537" s="238">
        <v>45473</v>
      </c>
      <c r="H2537">
        <v>4</v>
      </c>
      <c r="I2537" t="s">
        <v>188</v>
      </c>
      <c r="J2537" t="s">
        <v>199</v>
      </c>
      <c r="K2537" t="s">
        <v>208</v>
      </c>
      <c r="L2537" t="s">
        <v>246</v>
      </c>
      <c r="M2537" t="s">
        <v>49</v>
      </c>
      <c r="N2537" t="s">
        <v>407</v>
      </c>
      <c r="O2537" t="s">
        <v>117</v>
      </c>
      <c r="P2537"/>
      <c r="Q2537"/>
      <c r="R2537"/>
      <c r="S2537" t="s">
        <v>932</v>
      </c>
    </row>
    <row r="2538" spans="1:19" hidden="1" x14ac:dyDescent="0.2">
      <c r="A2538" s="162" t="str">
        <f>"FY"&amp;(YEAR(Table4_1[[#This Row],[Date]])-1)&amp;"/"&amp;(YEAR(Table4_1[[#This Row],[Date]])-2000)</f>
        <v>FY2024/25</v>
      </c>
      <c r="B2538" s="162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2538" s="162" t="str">
        <f>Table4_1[[#This Row],[Licensee]]&amp;" "&amp;Table4_1[[#This Row],[Licence]]</f>
        <v>Rottnest Island Authority EIRL3</v>
      </c>
      <c r="D2538" s="162" t="str">
        <f t="shared" si="39"/>
        <v>FY2024/25_FC10di_Rottnest Island Authority EIRL3</v>
      </c>
      <c r="E2538" s="164">
        <f>IF(ISNUMBER(Table4_1[[#This Row],[Value]]),Table4_1[[#This Row],[Value]],IF(ISNUMBER(Table4_1[[#This Row],[$ Value]]),Table4_1[[#This Row],[$ Value]],Table4_1[[#This Row],[% Value]]))</f>
        <v>61.293650790000001</v>
      </c>
      <c r="G2538" s="238">
        <v>45838</v>
      </c>
      <c r="H2538">
        <v>4</v>
      </c>
      <c r="I2538" t="s">
        <v>188</v>
      </c>
      <c r="J2538" t="s">
        <v>199</v>
      </c>
      <c r="K2538" t="s">
        <v>208</v>
      </c>
      <c r="L2538" t="s">
        <v>246</v>
      </c>
      <c r="M2538" t="s">
        <v>49</v>
      </c>
      <c r="N2538" t="s">
        <v>407</v>
      </c>
      <c r="O2538" t="s">
        <v>117</v>
      </c>
      <c r="P2538">
        <v>61.293650790000001</v>
      </c>
      <c r="Q2538"/>
      <c r="R2538"/>
      <c r="S2538" t="s">
        <v>932</v>
      </c>
    </row>
    <row r="2539" spans="1:19" hidden="1" x14ac:dyDescent="0.2">
      <c r="A2539" s="162" t="str">
        <f>"FY"&amp;(YEAR(Table4_1[[#This Row],[Date]])-1)&amp;"/"&amp;(YEAR(Table4_1[[#This Row],[Date]])-2000)</f>
        <v>FY2023/24</v>
      </c>
      <c r="B2539" s="162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2539" s="162" t="str">
        <f>Table4_1[[#This Row],[Licensee]]&amp;" "&amp;Table4_1[[#This Row],[Licence]]</f>
        <v>Rottnest Island Authority EIRL3</v>
      </c>
      <c r="D2539" s="162" t="str">
        <f t="shared" si="39"/>
        <v>FY2023/24_FC10ei_Rottnest Island Authority EIRL3</v>
      </c>
      <c r="E2539" s="164">
        <f>IF(ISNUMBER(Table4_1[[#This Row],[Value]]),Table4_1[[#This Row],[Value]],IF(ISNUMBER(Table4_1[[#This Row],[$ Value]]),Table4_1[[#This Row],[$ Value]],Table4_1[[#This Row],[% Value]]))</f>
        <v>0</v>
      </c>
      <c r="G2539" s="238">
        <v>45473</v>
      </c>
      <c r="H2539">
        <v>4</v>
      </c>
      <c r="I2539" t="s">
        <v>188</v>
      </c>
      <c r="J2539" t="s">
        <v>199</v>
      </c>
      <c r="K2539" t="s">
        <v>208</v>
      </c>
      <c r="L2539" t="s">
        <v>246</v>
      </c>
      <c r="M2539" t="s">
        <v>50</v>
      </c>
      <c r="N2539" t="s">
        <v>408</v>
      </c>
      <c r="O2539" t="s">
        <v>117</v>
      </c>
      <c r="P2539"/>
      <c r="Q2539"/>
      <c r="R2539"/>
      <c r="S2539" t="s">
        <v>932</v>
      </c>
    </row>
    <row r="2540" spans="1:19" hidden="1" x14ac:dyDescent="0.2">
      <c r="A2540" s="162" t="str">
        <f>"FY"&amp;(YEAR(Table4_1[[#This Row],[Date]])-1)&amp;"/"&amp;(YEAR(Table4_1[[#This Row],[Date]])-2000)</f>
        <v>FY2023/24</v>
      </c>
      <c r="B2540" s="162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2540" s="162" t="str">
        <f>Table4_1[[#This Row],[Licensee]]&amp;" "&amp;Table4_1[[#This Row],[Licence]]</f>
        <v>Rottnest Island Authority EIRL3</v>
      </c>
      <c r="D2540" s="162" t="str">
        <f t="shared" si="39"/>
        <v>FY2023/24_FC10i_Rottnest Island Authority EIRL3</v>
      </c>
      <c r="E2540" s="164">
        <f>IF(ISNUMBER(Table4_1[[#This Row],[Value]]),Table4_1[[#This Row],[Value]],IF(ISNUMBER(Table4_1[[#This Row],[$ Value]]),Table4_1[[#This Row],[$ Value]],Table4_1[[#This Row],[% Value]]))</f>
        <v>0</v>
      </c>
      <c r="G2540" s="238">
        <v>45473</v>
      </c>
      <c r="H2540">
        <v>4</v>
      </c>
      <c r="I2540" t="s">
        <v>188</v>
      </c>
      <c r="J2540" t="s">
        <v>199</v>
      </c>
      <c r="K2540" t="s">
        <v>208</v>
      </c>
      <c r="L2540" t="s">
        <v>246</v>
      </c>
      <c r="M2540" t="s">
        <v>115</v>
      </c>
      <c r="N2540" t="s">
        <v>247</v>
      </c>
      <c r="O2540" t="s">
        <v>117</v>
      </c>
      <c r="P2540"/>
      <c r="Q2540"/>
      <c r="R2540"/>
      <c r="S2540" t="s">
        <v>932</v>
      </c>
    </row>
    <row r="2541" spans="1:19" hidden="1" x14ac:dyDescent="0.2">
      <c r="A2541" s="162" t="str">
        <f>"FY"&amp;(YEAR(Table4_1[[#This Row],[Date]])-1)&amp;"/"&amp;(YEAR(Table4_1[[#This Row],[Date]])-2000)</f>
        <v>FY2024/25</v>
      </c>
      <c r="B2541" s="162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2541" s="162" t="str">
        <f>Table4_1[[#This Row],[Licensee]]&amp;" "&amp;Table4_1[[#This Row],[Licence]]</f>
        <v>Rottnest Island Authority EIRL3</v>
      </c>
      <c r="D2541" s="162" t="str">
        <f t="shared" si="39"/>
        <v>FY2024/25_FC10i_Rottnest Island Authority EIRL3</v>
      </c>
      <c r="E2541" s="164">
        <f>IF(ISNUMBER(Table4_1[[#This Row],[Value]]),Table4_1[[#This Row],[Value]],IF(ISNUMBER(Table4_1[[#This Row],[$ Value]]),Table4_1[[#This Row],[$ Value]],Table4_1[[#This Row],[% Value]]))</f>
        <v>61.293650790000001</v>
      </c>
      <c r="G2541" s="238">
        <v>45838</v>
      </c>
      <c r="H2541">
        <v>4</v>
      </c>
      <c r="I2541" t="s">
        <v>188</v>
      </c>
      <c r="J2541" t="s">
        <v>199</v>
      </c>
      <c r="K2541" t="s">
        <v>208</v>
      </c>
      <c r="L2541" t="s">
        <v>246</v>
      </c>
      <c r="M2541" t="s">
        <v>115</v>
      </c>
      <c r="N2541" t="s">
        <v>247</v>
      </c>
      <c r="O2541" t="s">
        <v>117</v>
      </c>
      <c r="P2541">
        <v>61.293650790000001</v>
      </c>
      <c r="Q2541"/>
      <c r="R2541"/>
      <c r="S2541" t="s">
        <v>932</v>
      </c>
    </row>
    <row r="2542" spans="1:19" hidden="1" x14ac:dyDescent="0.2">
      <c r="A2542" s="162" t="str">
        <f>"FY"&amp;(YEAR(Table4_1[[#This Row],[Date]])-1)&amp;"/"&amp;(YEAR(Table4_1[[#This Row],[Date]])-2000)</f>
        <v>FY2023/24</v>
      </c>
      <c r="B2542" s="162" t="str">
        <f>VLOOKUP(Table4_1[[#This Row],[Energy]]&amp;Table4_1[[#This Row],[Indicator category]]&amp;Table4_1[[#This Row],[Indicator subcategory]]&amp;Table4_1[[#This Row],[Indicator]]&amp;Table4_1[[#This Row],[ID]],newID,2,FALSE)</f>
        <v>FC11bii</v>
      </c>
      <c r="C2542" s="162" t="str">
        <f>Table4_1[[#This Row],[Licensee]]&amp;" "&amp;Table4_1[[#This Row],[Licence]]</f>
        <v>Rottnest Island Authority EIRL3</v>
      </c>
      <c r="D2542" s="162" t="str">
        <f t="shared" si="39"/>
        <v>FY2023/24_FC11bii_Rottnest Island Authority EIRL3</v>
      </c>
      <c r="E2542" s="164">
        <f>IF(ISNUMBER(Table4_1[[#This Row],[Value]]),Table4_1[[#This Row],[Value]],IF(ISNUMBER(Table4_1[[#This Row],[$ Value]]),Table4_1[[#This Row],[$ Value]],Table4_1[[#This Row],[% Value]]))</f>
        <v>0</v>
      </c>
      <c r="G2542" s="238">
        <v>45473</v>
      </c>
      <c r="H2542">
        <v>4</v>
      </c>
      <c r="I2542" t="s">
        <v>188</v>
      </c>
      <c r="J2542" t="s">
        <v>199</v>
      </c>
      <c r="K2542" t="s">
        <v>208</v>
      </c>
      <c r="L2542" t="s">
        <v>248</v>
      </c>
      <c r="M2542" t="s">
        <v>47</v>
      </c>
      <c r="N2542" t="s">
        <v>409</v>
      </c>
      <c r="O2542" t="s">
        <v>117</v>
      </c>
      <c r="P2542"/>
      <c r="Q2542"/>
      <c r="R2542"/>
      <c r="S2542" t="s">
        <v>932</v>
      </c>
    </row>
    <row r="2543" spans="1:19" hidden="1" x14ac:dyDescent="0.2">
      <c r="A2543" s="162" t="str">
        <f>"FY"&amp;(YEAR(Table4_1[[#This Row],[Date]])-1)&amp;"/"&amp;(YEAR(Table4_1[[#This Row],[Date]])-2000)</f>
        <v>FY2023/24</v>
      </c>
      <c r="B2543" s="162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2543" s="162" t="str">
        <f>Table4_1[[#This Row],[Licensee]]&amp;" "&amp;Table4_1[[#This Row],[Licence]]</f>
        <v>Rottnest Island Authority EIRL3</v>
      </c>
      <c r="D2543" s="162" t="str">
        <f t="shared" si="39"/>
        <v>FY2023/24_FC11cii_Rottnest Island Authority EIRL3</v>
      </c>
      <c r="E2543" s="164">
        <f>IF(ISNUMBER(Table4_1[[#This Row],[Value]]),Table4_1[[#This Row],[Value]],IF(ISNUMBER(Table4_1[[#This Row],[$ Value]]),Table4_1[[#This Row],[$ Value]],Table4_1[[#This Row],[% Value]]))</f>
        <v>0</v>
      </c>
      <c r="G2543" s="238">
        <v>45473</v>
      </c>
      <c r="H2543">
        <v>4</v>
      </c>
      <c r="I2543" t="s">
        <v>188</v>
      </c>
      <c r="J2543" t="s">
        <v>199</v>
      </c>
      <c r="K2543" t="s">
        <v>208</v>
      </c>
      <c r="L2543" t="s">
        <v>248</v>
      </c>
      <c r="M2543" t="s">
        <v>48</v>
      </c>
      <c r="N2543" t="s">
        <v>357</v>
      </c>
      <c r="O2543" t="s">
        <v>117</v>
      </c>
      <c r="P2543"/>
      <c r="Q2543"/>
      <c r="R2543"/>
      <c r="S2543" t="s">
        <v>932</v>
      </c>
    </row>
    <row r="2544" spans="1:19" hidden="1" x14ac:dyDescent="0.2">
      <c r="A2544" s="162" t="str">
        <f>"FY"&amp;(YEAR(Table4_1[[#This Row],[Date]])-1)&amp;"/"&amp;(YEAR(Table4_1[[#This Row],[Date]])-2000)</f>
        <v>FY2023/24</v>
      </c>
      <c r="B2544" s="162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2544" s="162" t="str">
        <f>Table4_1[[#This Row],[Licensee]]&amp;" "&amp;Table4_1[[#This Row],[Licence]]</f>
        <v>Rottnest Island Authority EIRL3</v>
      </c>
      <c r="D2544" s="162" t="str">
        <f t="shared" si="39"/>
        <v>FY2023/24_FC11dii_Rottnest Island Authority EIRL3</v>
      </c>
      <c r="E2544" s="164">
        <f>IF(ISNUMBER(Table4_1[[#This Row],[Value]]),Table4_1[[#This Row],[Value]],IF(ISNUMBER(Table4_1[[#This Row],[$ Value]]),Table4_1[[#This Row],[$ Value]],Table4_1[[#This Row],[% Value]]))</f>
        <v>0</v>
      </c>
      <c r="G2544" s="238">
        <v>45473</v>
      </c>
      <c r="H2544">
        <v>4</v>
      </c>
      <c r="I2544" t="s">
        <v>188</v>
      </c>
      <c r="J2544" t="s">
        <v>199</v>
      </c>
      <c r="K2544" t="s">
        <v>208</v>
      </c>
      <c r="L2544" t="s">
        <v>248</v>
      </c>
      <c r="M2544" t="s">
        <v>49</v>
      </c>
      <c r="N2544" t="s">
        <v>410</v>
      </c>
      <c r="O2544" t="s">
        <v>117</v>
      </c>
      <c r="P2544"/>
      <c r="Q2544"/>
      <c r="R2544"/>
      <c r="S2544" t="s">
        <v>932</v>
      </c>
    </row>
    <row r="2545" spans="1:19" hidden="1" x14ac:dyDescent="0.2">
      <c r="A2545" s="162" t="str">
        <f>"FY"&amp;(YEAR(Table4_1[[#This Row],[Date]])-1)&amp;"/"&amp;(YEAR(Table4_1[[#This Row],[Date]])-2000)</f>
        <v>FY2024/25</v>
      </c>
      <c r="B2545" s="162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2545" s="162" t="str">
        <f>Table4_1[[#This Row],[Licensee]]&amp;" "&amp;Table4_1[[#This Row],[Licence]]</f>
        <v>Rottnest Island Authority EIRL3</v>
      </c>
      <c r="D2545" s="162" t="str">
        <f t="shared" si="39"/>
        <v>FY2024/25_FC11dii_Rottnest Island Authority EIRL3</v>
      </c>
      <c r="E2545" s="164">
        <f>IF(ISNUMBER(Table4_1[[#This Row],[Value]]),Table4_1[[#This Row],[Value]],IF(ISNUMBER(Table4_1[[#This Row],[$ Value]]),Table4_1[[#This Row],[$ Value]],Table4_1[[#This Row],[% Value]]))</f>
        <v>43.845360820000003</v>
      </c>
      <c r="G2545" s="238">
        <v>45838</v>
      </c>
      <c r="H2545">
        <v>4</v>
      </c>
      <c r="I2545" t="s">
        <v>188</v>
      </c>
      <c r="J2545" t="s">
        <v>199</v>
      </c>
      <c r="K2545" t="s">
        <v>208</v>
      </c>
      <c r="L2545" t="s">
        <v>248</v>
      </c>
      <c r="M2545" t="s">
        <v>49</v>
      </c>
      <c r="N2545" t="s">
        <v>410</v>
      </c>
      <c r="O2545" t="s">
        <v>117</v>
      </c>
      <c r="P2545">
        <v>43.845360820000003</v>
      </c>
      <c r="Q2545"/>
      <c r="R2545"/>
      <c r="S2545" t="s">
        <v>932</v>
      </c>
    </row>
    <row r="2546" spans="1:19" hidden="1" x14ac:dyDescent="0.2">
      <c r="A2546" s="162" t="str">
        <f>"FY"&amp;(YEAR(Table4_1[[#This Row],[Date]])-1)&amp;"/"&amp;(YEAR(Table4_1[[#This Row],[Date]])-2000)</f>
        <v>FY2023/24</v>
      </c>
      <c r="B2546" s="162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2546" s="162" t="str">
        <f>Table4_1[[#This Row],[Licensee]]&amp;" "&amp;Table4_1[[#This Row],[Licence]]</f>
        <v>Rottnest Island Authority EIRL3</v>
      </c>
      <c r="D2546" s="162" t="str">
        <f t="shared" si="39"/>
        <v>FY2023/24_FC11eii_Rottnest Island Authority EIRL3</v>
      </c>
      <c r="E2546" s="164">
        <f>IF(ISNUMBER(Table4_1[[#This Row],[Value]]),Table4_1[[#This Row],[Value]],IF(ISNUMBER(Table4_1[[#This Row],[$ Value]]),Table4_1[[#This Row],[$ Value]],Table4_1[[#This Row],[% Value]]))</f>
        <v>0</v>
      </c>
      <c r="G2546" s="238">
        <v>45473</v>
      </c>
      <c r="H2546">
        <v>4</v>
      </c>
      <c r="I2546" t="s">
        <v>188</v>
      </c>
      <c r="J2546" t="s">
        <v>199</v>
      </c>
      <c r="K2546" t="s">
        <v>208</v>
      </c>
      <c r="L2546" t="s">
        <v>248</v>
      </c>
      <c r="M2546" t="s">
        <v>50</v>
      </c>
      <c r="N2546" t="s">
        <v>411</v>
      </c>
      <c r="O2546" t="s">
        <v>117</v>
      </c>
      <c r="P2546"/>
      <c r="Q2546"/>
      <c r="R2546"/>
      <c r="S2546" t="s">
        <v>932</v>
      </c>
    </row>
    <row r="2547" spans="1:19" hidden="1" x14ac:dyDescent="0.2">
      <c r="A2547" s="162" t="str">
        <f>"FY"&amp;(YEAR(Table4_1[[#This Row],[Date]])-1)&amp;"/"&amp;(YEAR(Table4_1[[#This Row],[Date]])-2000)</f>
        <v>FY2023/24</v>
      </c>
      <c r="B2547" s="162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2547" s="162" t="str">
        <f>Table4_1[[#This Row],[Licensee]]&amp;" "&amp;Table4_1[[#This Row],[Licence]]</f>
        <v>Rottnest Island Authority EIRL3</v>
      </c>
      <c r="D2547" s="162" t="str">
        <f t="shared" si="39"/>
        <v>FY2023/24_FC11ii_Rottnest Island Authority EIRL3</v>
      </c>
      <c r="E2547" s="164">
        <f>IF(ISNUMBER(Table4_1[[#This Row],[Value]]),Table4_1[[#This Row],[Value]],IF(ISNUMBER(Table4_1[[#This Row],[$ Value]]),Table4_1[[#This Row],[$ Value]],Table4_1[[#This Row],[% Value]]))</f>
        <v>0</v>
      </c>
      <c r="G2547" s="238">
        <v>45473</v>
      </c>
      <c r="H2547">
        <v>4</v>
      </c>
      <c r="I2547" t="s">
        <v>188</v>
      </c>
      <c r="J2547" t="s">
        <v>199</v>
      </c>
      <c r="K2547" t="s">
        <v>208</v>
      </c>
      <c r="L2547" t="s">
        <v>248</v>
      </c>
      <c r="M2547" t="s">
        <v>115</v>
      </c>
      <c r="N2547" t="s">
        <v>249</v>
      </c>
      <c r="O2547" t="s">
        <v>117</v>
      </c>
      <c r="P2547"/>
      <c r="Q2547"/>
      <c r="R2547"/>
      <c r="S2547" t="s">
        <v>932</v>
      </c>
    </row>
    <row r="2548" spans="1:19" hidden="1" x14ac:dyDescent="0.2">
      <c r="A2548" s="162" t="str">
        <f>"FY"&amp;(YEAR(Table4_1[[#This Row],[Date]])-1)&amp;"/"&amp;(YEAR(Table4_1[[#This Row],[Date]])-2000)</f>
        <v>FY2024/25</v>
      </c>
      <c r="B2548" s="162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2548" s="162" t="str">
        <f>Table4_1[[#This Row],[Licensee]]&amp;" "&amp;Table4_1[[#This Row],[Licence]]</f>
        <v>Rottnest Island Authority EIRL3</v>
      </c>
      <c r="D2548" s="162" t="str">
        <f t="shared" si="39"/>
        <v>FY2024/25_FC11ii_Rottnest Island Authority EIRL3</v>
      </c>
      <c r="E2548" s="164">
        <f>IF(ISNUMBER(Table4_1[[#This Row],[Value]]),Table4_1[[#This Row],[Value]],IF(ISNUMBER(Table4_1[[#This Row],[$ Value]]),Table4_1[[#This Row],[$ Value]],Table4_1[[#This Row],[% Value]]))</f>
        <v>43.845360820000003</v>
      </c>
      <c r="G2548" s="238">
        <v>45838</v>
      </c>
      <c r="H2548">
        <v>4</v>
      </c>
      <c r="I2548" t="s">
        <v>188</v>
      </c>
      <c r="J2548" t="s">
        <v>199</v>
      </c>
      <c r="K2548" t="s">
        <v>208</v>
      </c>
      <c r="L2548" t="s">
        <v>248</v>
      </c>
      <c r="M2548" t="s">
        <v>115</v>
      </c>
      <c r="N2548" t="s">
        <v>249</v>
      </c>
      <c r="O2548" t="s">
        <v>117</v>
      </c>
      <c r="P2548">
        <v>43.845360820000003</v>
      </c>
      <c r="Q2548"/>
      <c r="R2548"/>
      <c r="S2548" t="s">
        <v>932</v>
      </c>
    </row>
    <row r="2549" spans="1:19" hidden="1" x14ac:dyDescent="0.2">
      <c r="A2549" s="162" t="str">
        <f>"FY"&amp;(YEAR(Table4_1[[#This Row],[Date]])-1)&amp;"/"&amp;(YEAR(Table4_1[[#This Row],[Date]])-2000)</f>
        <v>FY2023/24</v>
      </c>
      <c r="B2549" s="162" t="str">
        <f>VLOOKUP(Table4_1[[#This Row],[Energy]]&amp;Table4_1[[#This Row],[Indicator category]]&amp;Table4_1[[#This Row],[Indicator subcategory]]&amp;Table4_1[[#This Row],[Indicator]]&amp;Table4_1[[#This Row],[ID]],newID,2,FALSE)</f>
        <v>FC12biii</v>
      </c>
      <c r="C2549" s="162" t="str">
        <f>Table4_1[[#This Row],[Licensee]]&amp;" "&amp;Table4_1[[#This Row],[Licence]]</f>
        <v>Rottnest Island Authority EIRL3</v>
      </c>
      <c r="D2549" s="162" t="str">
        <f t="shared" si="39"/>
        <v>FY2023/24_FC12biii_Rottnest Island Authority EIRL3</v>
      </c>
      <c r="E2549" s="164">
        <f>IF(ISNUMBER(Table4_1[[#This Row],[Value]]),Table4_1[[#This Row],[Value]],IF(ISNUMBER(Table4_1[[#This Row],[$ Value]]),Table4_1[[#This Row],[$ Value]],Table4_1[[#This Row],[% Value]]))</f>
        <v>0</v>
      </c>
      <c r="G2549" s="238">
        <v>45473</v>
      </c>
      <c r="H2549">
        <v>4</v>
      </c>
      <c r="I2549" t="s">
        <v>188</v>
      </c>
      <c r="J2549" t="s">
        <v>199</v>
      </c>
      <c r="K2549" t="s">
        <v>208</v>
      </c>
      <c r="L2549" t="s">
        <v>250</v>
      </c>
      <c r="M2549" t="s">
        <v>47</v>
      </c>
      <c r="N2549" t="s">
        <v>412</v>
      </c>
      <c r="O2549" t="s">
        <v>117</v>
      </c>
      <c r="P2549"/>
      <c r="Q2549"/>
      <c r="R2549"/>
      <c r="S2549" t="s">
        <v>932</v>
      </c>
    </row>
    <row r="2550" spans="1:19" hidden="1" x14ac:dyDescent="0.2">
      <c r="A2550" s="162" t="str">
        <f>"FY"&amp;(YEAR(Table4_1[[#This Row],[Date]])-1)&amp;"/"&amp;(YEAR(Table4_1[[#This Row],[Date]])-2000)</f>
        <v>FY2023/24</v>
      </c>
      <c r="B2550" s="162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2550" s="162" t="str">
        <f>Table4_1[[#This Row],[Licensee]]&amp;" "&amp;Table4_1[[#This Row],[Licence]]</f>
        <v>Rottnest Island Authority EIRL3</v>
      </c>
      <c r="D2550" s="162" t="str">
        <f t="shared" si="39"/>
        <v>FY2023/24_FC12ciii_Rottnest Island Authority EIRL3</v>
      </c>
      <c r="E2550" s="164">
        <f>IF(ISNUMBER(Table4_1[[#This Row],[Value]]),Table4_1[[#This Row],[Value]],IF(ISNUMBER(Table4_1[[#This Row],[$ Value]]),Table4_1[[#This Row],[$ Value]],Table4_1[[#This Row],[% Value]]))</f>
        <v>0</v>
      </c>
      <c r="G2550" s="238">
        <v>45473</v>
      </c>
      <c r="H2550">
        <v>4</v>
      </c>
      <c r="I2550" t="s">
        <v>188</v>
      </c>
      <c r="J2550" t="s">
        <v>199</v>
      </c>
      <c r="K2550" t="s">
        <v>208</v>
      </c>
      <c r="L2550" t="s">
        <v>250</v>
      </c>
      <c r="M2550" t="s">
        <v>48</v>
      </c>
      <c r="N2550" t="s">
        <v>358</v>
      </c>
      <c r="O2550" t="s">
        <v>117</v>
      </c>
      <c r="P2550"/>
      <c r="Q2550"/>
      <c r="R2550"/>
      <c r="S2550" t="s">
        <v>932</v>
      </c>
    </row>
    <row r="2551" spans="1:19" hidden="1" x14ac:dyDescent="0.2">
      <c r="A2551" s="162" t="str">
        <f>"FY"&amp;(YEAR(Table4_1[[#This Row],[Date]])-1)&amp;"/"&amp;(YEAR(Table4_1[[#This Row],[Date]])-2000)</f>
        <v>FY2023/24</v>
      </c>
      <c r="B2551" s="162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2551" s="162" t="str">
        <f>Table4_1[[#This Row],[Licensee]]&amp;" "&amp;Table4_1[[#This Row],[Licence]]</f>
        <v>Rottnest Island Authority EIRL3</v>
      </c>
      <c r="D2551" s="162" t="str">
        <f t="shared" si="39"/>
        <v>FY2023/24_FC12diii_Rottnest Island Authority EIRL3</v>
      </c>
      <c r="E2551" s="164">
        <f>IF(ISNUMBER(Table4_1[[#This Row],[Value]]),Table4_1[[#This Row],[Value]],IF(ISNUMBER(Table4_1[[#This Row],[$ Value]]),Table4_1[[#This Row],[$ Value]],Table4_1[[#This Row],[% Value]]))</f>
        <v>0</v>
      </c>
      <c r="G2551" s="238">
        <v>45473</v>
      </c>
      <c r="H2551">
        <v>4</v>
      </c>
      <c r="I2551" t="s">
        <v>188</v>
      </c>
      <c r="J2551" t="s">
        <v>199</v>
      </c>
      <c r="K2551" t="s">
        <v>208</v>
      </c>
      <c r="L2551" t="s">
        <v>250</v>
      </c>
      <c r="M2551" t="s">
        <v>49</v>
      </c>
      <c r="N2551" t="s">
        <v>413</v>
      </c>
      <c r="O2551" t="s">
        <v>117</v>
      </c>
      <c r="P2551"/>
      <c r="Q2551"/>
      <c r="R2551"/>
      <c r="S2551" t="s">
        <v>932</v>
      </c>
    </row>
    <row r="2552" spans="1:19" hidden="1" x14ac:dyDescent="0.2">
      <c r="A2552" s="162" t="str">
        <f>"FY"&amp;(YEAR(Table4_1[[#This Row],[Date]])-1)&amp;"/"&amp;(YEAR(Table4_1[[#This Row],[Date]])-2000)</f>
        <v>FY2024/25</v>
      </c>
      <c r="B2552" s="162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2552" s="162" t="str">
        <f>Table4_1[[#This Row],[Licensee]]&amp;" "&amp;Table4_1[[#This Row],[Licence]]</f>
        <v>Rottnest Island Authority EIRL3</v>
      </c>
      <c r="D2552" s="162" t="str">
        <f t="shared" si="39"/>
        <v>FY2024/25_FC12diii_Rottnest Island Authority EIRL3</v>
      </c>
      <c r="E2552" s="164">
        <f>IF(ISNUMBER(Table4_1[[#This Row],[Value]]),Table4_1[[#This Row],[Value]],IF(ISNUMBER(Table4_1[[#This Row],[$ Value]]),Table4_1[[#This Row],[$ Value]],Table4_1[[#This Row],[% Value]]))</f>
        <v>83.7</v>
      </c>
      <c r="G2552" s="238">
        <v>45838</v>
      </c>
      <c r="H2552">
        <v>4</v>
      </c>
      <c r="I2552" t="s">
        <v>188</v>
      </c>
      <c r="J2552" t="s">
        <v>199</v>
      </c>
      <c r="K2552" t="s">
        <v>208</v>
      </c>
      <c r="L2552" t="s">
        <v>250</v>
      </c>
      <c r="M2552" t="s">
        <v>49</v>
      </c>
      <c r="N2552" t="s">
        <v>413</v>
      </c>
      <c r="O2552" t="s">
        <v>117</v>
      </c>
      <c r="P2552">
        <v>83.7</v>
      </c>
      <c r="Q2552"/>
      <c r="R2552"/>
      <c r="S2552" t="s">
        <v>932</v>
      </c>
    </row>
    <row r="2553" spans="1:19" hidden="1" x14ac:dyDescent="0.2">
      <c r="A2553" s="162" t="str">
        <f>"FY"&amp;(YEAR(Table4_1[[#This Row],[Date]])-1)&amp;"/"&amp;(YEAR(Table4_1[[#This Row],[Date]])-2000)</f>
        <v>FY2023/24</v>
      </c>
      <c r="B2553" s="162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2553" s="162" t="str">
        <f>Table4_1[[#This Row],[Licensee]]&amp;" "&amp;Table4_1[[#This Row],[Licence]]</f>
        <v>Rottnest Island Authority EIRL3</v>
      </c>
      <c r="D2553" s="162" t="str">
        <f t="shared" si="39"/>
        <v>FY2023/24_FC12eiii_Rottnest Island Authority EIRL3</v>
      </c>
      <c r="E2553" s="164">
        <f>IF(ISNUMBER(Table4_1[[#This Row],[Value]]),Table4_1[[#This Row],[Value]],IF(ISNUMBER(Table4_1[[#This Row],[$ Value]]),Table4_1[[#This Row],[$ Value]],Table4_1[[#This Row],[% Value]]))</f>
        <v>0</v>
      </c>
      <c r="G2553" s="238">
        <v>45473</v>
      </c>
      <c r="H2553">
        <v>4</v>
      </c>
      <c r="I2553" t="s">
        <v>188</v>
      </c>
      <c r="J2553" t="s">
        <v>199</v>
      </c>
      <c r="K2553" t="s">
        <v>208</v>
      </c>
      <c r="L2553" t="s">
        <v>250</v>
      </c>
      <c r="M2553" t="s">
        <v>50</v>
      </c>
      <c r="N2553" t="s">
        <v>414</v>
      </c>
      <c r="O2553" t="s">
        <v>117</v>
      </c>
      <c r="P2553"/>
      <c r="Q2553"/>
      <c r="R2553"/>
      <c r="S2553" t="s">
        <v>932</v>
      </c>
    </row>
    <row r="2554" spans="1:19" hidden="1" x14ac:dyDescent="0.2">
      <c r="A2554" s="162" t="str">
        <f>"FY"&amp;(YEAR(Table4_1[[#This Row],[Date]])-1)&amp;"/"&amp;(YEAR(Table4_1[[#This Row],[Date]])-2000)</f>
        <v>FY2023/24</v>
      </c>
      <c r="B2554" s="162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2554" s="162" t="str">
        <f>Table4_1[[#This Row],[Licensee]]&amp;" "&amp;Table4_1[[#This Row],[Licence]]</f>
        <v>Rottnest Island Authority EIRL3</v>
      </c>
      <c r="D2554" s="162" t="str">
        <f t="shared" si="39"/>
        <v>FY2023/24_FC12iii_Rottnest Island Authority EIRL3</v>
      </c>
      <c r="E2554" s="164">
        <f>IF(ISNUMBER(Table4_1[[#This Row],[Value]]),Table4_1[[#This Row],[Value]],IF(ISNUMBER(Table4_1[[#This Row],[$ Value]]),Table4_1[[#This Row],[$ Value]],Table4_1[[#This Row],[% Value]]))</f>
        <v>0</v>
      </c>
      <c r="G2554" s="238">
        <v>45473</v>
      </c>
      <c r="H2554">
        <v>4</v>
      </c>
      <c r="I2554" t="s">
        <v>188</v>
      </c>
      <c r="J2554" t="s">
        <v>199</v>
      </c>
      <c r="K2554" t="s">
        <v>208</v>
      </c>
      <c r="L2554" t="s">
        <v>250</v>
      </c>
      <c r="M2554" t="s">
        <v>115</v>
      </c>
      <c r="N2554" t="s">
        <v>251</v>
      </c>
      <c r="O2554" t="s">
        <v>117</v>
      </c>
      <c r="P2554"/>
      <c r="Q2554"/>
      <c r="R2554"/>
      <c r="S2554" t="s">
        <v>932</v>
      </c>
    </row>
    <row r="2555" spans="1:19" hidden="1" x14ac:dyDescent="0.2">
      <c r="A2555" s="162" t="str">
        <f>"FY"&amp;(YEAR(Table4_1[[#This Row],[Date]])-1)&amp;"/"&amp;(YEAR(Table4_1[[#This Row],[Date]])-2000)</f>
        <v>FY2024/25</v>
      </c>
      <c r="B2555" s="162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2555" s="162" t="str">
        <f>Table4_1[[#This Row],[Licensee]]&amp;" "&amp;Table4_1[[#This Row],[Licence]]</f>
        <v>Rottnest Island Authority EIRL3</v>
      </c>
      <c r="D2555" s="162" t="str">
        <f t="shared" si="39"/>
        <v>FY2024/25_FC12iii_Rottnest Island Authority EIRL3</v>
      </c>
      <c r="E2555" s="164">
        <f>IF(ISNUMBER(Table4_1[[#This Row],[Value]]),Table4_1[[#This Row],[Value]],IF(ISNUMBER(Table4_1[[#This Row],[$ Value]]),Table4_1[[#This Row],[$ Value]],Table4_1[[#This Row],[% Value]]))</f>
        <v>83.7</v>
      </c>
      <c r="G2555" s="238">
        <v>45838</v>
      </c>
      <c r="H2555">
        <v>4</v>
      </c>
      <c r="I2555" t="s">
        <v>188</v>
      </c>
      <c r="J2555" t="s">
        <v>199</v>
      </c>
      <c r="K2555" t="s">
        <v>208</v>
      </c>
      <c r="L2555" t="s">
        <v>250</v>
      </c>
      <c r="M2555" t="s">
        <v>115</v>
      </c>
      <c r="N2555" t="s">
        <v>251</v>
      </c>
      <c r="O2555" t="s">
        <v>117</v>
      </c>
      <c r="P2555">
        <v>83.7</v>
      </c>
      <c r="Q2555"/>
      <c r="R2555"/>
      <c r="S2555" t="s">
        <v>932</v>
      </c>
    </row>
    <row r="2556" spans="1:19" hidden="1" x14ac:dyDescent="0.2">
      <c r="A2556" s="162" t="str">
        <f>"FY"&amp;(YEAR(Table4_1[[#This Row],[Date]])-1)&amp;"/"&amp;(YEAR(Table4_1[[#This Row],[Date]])-2000)</f>
        <v>FY2013/14</v>
      </c>
      <c r="B2556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56" s="162" t="str">
        <f>Table4_1[[#This Row],[Licensee]]&amp;" "&amp;Table4_1[[#This Row],[Licence]]</f>
        <v>Rottnest Island Authority EIRL3</v>
      </c>
      <c r="D2556" s="162" t="str">
        <f t="shared" si="39"/>
        <v>FY2013/14_FC1b_Rottnest Island Authority EIRL3</v>
      </c>
      <c r="E2556" s="164">
        <f>IF(ISNUMBER(Table4_1[[#This Row],[Value]]),Table4_1[[#This Row],[Value]],IF(ISNUMBER(Table4_1[[#This Row],[$ Value]]),Table4_1[[#This Row],[$ Value]],Table4_1[[#This Row],[% Value]]))</f>
        <v>0</v>
      </c>
      <c r="G2556" s="238">
        <v>41820</v>
      </c>
      <c r="H2556">
        <v>4</v>
      </c>
      <c r="I2556" t="s">
        <v>188</v>
      </c>
      <c r="J2556" t="s">
        <v>199</v>
      </c>
      <c r="K2556" t="s">
        <v>208</v>
      </c>
      <c r="L2556" t="s">
        <v>209</v>
      </c>
      <c r="M2556" t="s">
        <v>47</v>
      </c>
      <c r="N2556" t="s">
        <v>419</v>
      </c>
      <c r="O2556" t="s">
        <v>211</v>
      </c>
      <c r="P2556"/>
      <c r="Q2556"/>
      <c r="R2556"/>
      <c r="S2556" t="s">
        <v>932</v>
      </c>
    </row>
    <row r="2557" spans="1:19" hidden="1" x14ac:dyDescent="0.2">
      <c r="A2557" s="162" t="str">
        <f>"FY"&amp;(YEAR(Table4_1[[#This Row],[Date]])-1)&amp;"/"&amp;(YEAR(Table4_1[[#This Row],[Date]])-2000)</f>
        <v>FY2014/15</v>
      </c>
      <c r="B2557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57" s="162" t="str">
        <f>Table4_1[[#This Row],[Licensee]]&amp;" "&amp;Table4_1[[#This Row],[Licence]]</f>
        <v>Rottnest Island Authority EIRL3</v>
      </c>
      <c r="D2557" s="162" t="str">
        <f t="shared" si="39"/>
        <v>FY2014/15_FC1b_Rottnest Island Authority EIRL3</v>
      </c>
      <c r="E2557" s="164">
        <f>IF(ISNUMBER(Table4_1[[#This Row],[Value]]),Table4_1[[#This Row],[Value]],IF(ISNUMBER(Table4_1[[#This Row],[$ Value]]),Table4_1[[#This Row],[$ Value]],Table4_1[[#This Row],[% Value]]))</f>
        <v>0</v>
      </c>
      <c r="G2557" s="238">
        <v>42185</v>
      </c>
      <c r="H2557">
        <v>4</v>
      </c>
      <c r="I2557" t="s">
        <v>188</v>
      </c>
      <c r="J2557" t="s">
        <v>199</v>
      </c>
      <c r="K2557" t="s">
        <v>208</v>
      </c>
      <c r="L2557" t="s">
        <v>209</v>
      </c>
      <c r="M2557" t="s">
        <v>47</v>
      </c>
      <c r="N2557" t="s">
        <v>419</v>
      </c>
      <c r="O2557" t="s">
        <v>211</v>
      </c>
      <c r="P2557"/>
      <c r="Q2557"/>
      <c r="R2557"/>
      <c r="S2557" t="s">
        <v>932</v>
      </c>
    </row>
    <row r="2558" spans="1:19" hidden="1" x14ac:dyDescent="0.2">
      <c r="A2558" s="162" t="str">
        <f>"FY"&amp;(YEAR(Table4_1[[#This Row],[Date]])-1)&amp;"/"&amp;(YEAR(Table4_1[[#This Row],[Date]])-2000)</f>
        <v>FY2015/16</v>
      </c>
      <c r="B2558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58" s="162" t="str">
        <f>Table4_1[[#This Row],[Licensee]]&amp;" "&amp;Table4_1[[#This Row],[Licence]]</f>
        <v>Rottnest Island Authority EIRL3</v>
      </c>
      <c r="D2558" s="162" t="str">
        <f t="shared" si="39"/>
        <v>FY2015/16_FC1b_Rottnest Island Authority EIRL3</v>
      </c>
      <c r="E2558" s="164">
        <f>IF(ISNUMBER(Table4_1[[#This Row],[Value]]),Table4_1[[#This Row],[Value]],IF(ISNUMBER(Table4_1[[#This Row],[$ Value]]),Table4_1[[#This Row],[$ Value]],Table4_1[[#This Row],[% Value]]))</f>
        <v>0</v>
      </c>
      <c r="G2558" s="238">
        <v>42551</v>
      </c>
      <c r="H2558">
        <v>4</v>
      </c>
      <c r="I2558" t="s">
        <v>188</v>
      </c>
      <c r="J2558" t="s">
        <v>199</v>
      </c>
      <c r="K2558" t="s">
        <v>208</v>
      </c>
      <c r="L2558" t="s">
        <v>209</v>
      </c>
      <c r="M2558" t="s">
        <v>47</v>
      </c>
      <c r="N2558" t="s">
        <v>419</v>
      </c>
      <c r="O2558" t="s">
        <v>211</v>
      </c>
      <c r="P2558"/>
      <c r="Q2558"/>
      <c r="R2558"/>
      <c r="S2558" t="s">
        <v>932</v>
      </c>
    </row>
    <row r="2559" spans="1:19" hidden="1" x14ac:dyDescent="0.2">
      <c r="A2559" s="162" t="str">
        <f>"FY"&amp;(YEAR(Table4_1[[#This Row],[Date]])-1)&amp;"/"&amp;(YEAR(Table4_1[[#This Row],[Date]])-2000)</f>
        <v>FY2016/17</v>
      </c>
      <c r="B2559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59" s="162" t="str">
        <f>Table4_1[[#This Row],[Licensee]]&amp;" "&amp;Table4_1[[#This Row],[Licence]]</f>
        <v>Rottnest Island Authority EIRL3</v>
      </c>
      <c r="D2559" s="162" t="str">
        <f t="shared" si="39"/>
        <v>FY2016/17_FC1b_Rottnest Island Authority EIRL3</v>
      </c>
      <c r="E2559" s="164">
        <f>IF(ISNUMBER(Table4_1[[#This Row],[Value]]),Table4_1[[#This Row],[Value]],IF(ISNUMBER(Table4_1[[#This Row],[$ Value]]),Table4_1[[#This Row],[$ Value]],Table4_1[[#This Row],[% Value]]))</f>
        <v>0</v>
      </c>
      <c r="G2559" s="238">
        <v>42916</v>
      </c>
      <c r="H2559">
        <v>4</v>
      </c>
      <c r="I2559" t="s">
        <v>188</v>
      </c>
      <c r="J2559" t="s">
        <v>199</v>
      </c>
      <c r="K2559" t="s">
        <v>208</v>
      </c>
      <c r="L2559" t="s">
        <v>209</v>
      </c>
      <c r="M2559" t="s">
        <v>47</v>
      </c>
      <c r="N2559" t="s">
        <v>419</v>
      </c>
      <c r="O2559" t="s">
        <v>211</v>
      </c>
      <c r="P2559"/>
      <c r="Q2559"/>
      <c r="R2559"/>
      <c r="S2559" t="s">
        <v>932</v>
      </c>
    </row>
    <row r="2560" spans="1:19" hidden="1" x14ac:dyDescent="0.2">
      <c r="A2560" s="162" t="str">
        <f>"FY"&amp;(YEAR(Table4_1[[#This Row],[Date]])-1)&amp;"/"&amp;(YEAR(Table4_1[[#This Row],[Date]])-2000)</f>
        <v>FY2017/18</v>
      </c>
      <c r="B2560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0" s="162" t="str">
        <f>Table4_1[[#This Row],[Licensee]]&amp;" "&amp;Table4_1[[#This Row],[Licence]]</f>
        <v>Rottnest Island Authority EIRL3</v>
      </c>
      <c r="D2560" s="162" t="str">
        <f t="shared" si="39"/>
        <v>FY2017/18_FC1b_Rottnest Island Authority EIRL3</v>
      </c>
      <c r="E2560" s="164">
        <f>IF(ISNUMBER(Table4_1[[#This Row],[Value]]),Table4_1[[#This Row],[Value]],IF(ISNUMBER(Table4_1[[#This Row],[$ Value]]),Table4_1[[#This Row],[$ Value]],Table4_1[[#This Row],[% Value]]))</f>
        <v>0</v>
      </c>
      <c r="G2560" s="238">
        <v>43281</v>
      </c>
      <c r="H2560">
        <v>4</v>
      </c>
      <c r="I2560" t="s">
        <v>188</v>
      </c>
      <c r="J2560" t="s">
        <v>199</v>
      </c>
      <c r="K2560" t="s">
        <v>208</v>
      </c>
      <c r="L2560" t="s">
        <v>209</v>
      </c>
      <c r="M2560" t="s">
        <v>47</v>
      </c>
      <c r="N2560" t="s">
        <v>419</v>
      </c>
      <c r="O2560" t="s">
        <v>211</v>
      </c>
      <c r="P2560"/>
      <c r="Q2560"/>
      <c r="R2560"/>
      <c r="S2560" t="s">
        <v>932</v>
      </c>
    </row>
    <row r="2561" spans="1:19" hidden="1" x14ac:dyDescent="0.2">
      <c r="A2561" s="162" t="str">
        <f>"FY"&amp;(YEAR(Table4_1[[#This Row],[Date]])-1)&amp;"/"&amp;(YEAR(Table4_1[[#This Row],[Date]])-2000)</f>
        <v>FY2018/19</v>
      </c>
      <c r="B2561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1" s="162" t="str">
        <f>Table4_1[[#This Row],[Licensee]]&amp;" "&amp;Table4_1[[#This Row],[Licence]]</f>
        <v>Rottnest Island Authority EIRL3</v>
      </c>
      <c r="D2561" s="162" t="str">
        <f t="shared" si="39"/>
        <v>FY2018/19_FC1b_Rottnest Island Authority EIRL3</v>
      </c>
      <c r="E2561" s="164">
        <f>IF(ISNUMBER(Table4_1[[#This Row],[Value]]),Table4_1[[#This Row],[Value]],IF(ISNUMBER(Table4_1[[#This Row],[$ Value]]),Table4_1[[#This Row],[$ Value]],Table4_1[[#This Row],[% Value]]))</f>
        <v>0</v>
      </c>
      <c r="G2561" s="238">
        <v>43646</v>
      </c>
      <c r="H2561">
        <v>4</v>
      </c>
      <c r="I2561" t="s">
        <v>188</v>
      </c>
      <c r="J2561" t="s">
        <v>199</v>
      </c>
      <c r="K2561" t="s">
        <v>208</v>
      </c>
      <c r="L2561" t="s">
        <v>209</v>
      </c>
      <c r="M2561" t="s">
        <v>47</v>
      </c>
      <c r="N2561" t="s">
        <v>419</v>
      </c>
      <c r="O2561" t="s">
        <v>211</v>
      </c>
      <c r="P2561"/>
      <c r="Q2561"/>
      <c r="R2561"/>
      <c r="S2561" t="s">
        <v>932</v>
      </c>
    </row>
    <row r="2562" spans="1:19" hidden="1" x14ac:dyDescent="0.2">
      <c r="A2562" s="162" t="str">
        <f>"FY"&amp;(YEAR(Table4_1[[#This Row],[Date]])-1)&amp;"/"&amp;(YEAR(Table4_1[[#This Row],[Date]])-2000)</f>
        <v>FY2019/20</v>
      </c>
      <c r="B2562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2" s="162" t="str">
        <f>Table4_1[[#This Row],[Licensee]]&amp;" "&amp;Table4_1[[#This Row],[Licence]]</f>
        <v>Rottnest Island Authority EIRL3</v>
      </c>
      <c r="D2562" s="162" t="str">
        <f t="shared" si="39"/>
        <v>FY2019/20_FC1b_Rottnest Island Authority EIRL3</v>
      </c>
      <c r="E2562" s="164">
        <f>IF(ISNUMBER(Table4_1[[#This Row],[Value]]),Table4_1[[#This Row],[Value]],IF(ISNUMBER(Table4_1[[#This Row],[$ Value]]),Table4_1[[#This Row],[$ Value]],Table4_1[[#This Row],[% Value]]))</f>
        <v>0</v>
      </c>
      <c r="G2562" s="238">
        <v>44012</v>
      </c>
      <c r="H2562">
        <v>4</v>
      </c>
      <c r="I2562" t="s">
        <v>188</v>
      </c>
      <c r="J2562" t="s">
        <v>199</v>
      </c>
      <c r="K2562" t="s">
        <v>208</v>
      </c>
      <c r="L2562" t="s">
        <v>209</v>
      </c>
      <c r="M2562" t="s">
        <v>47</v>
      </c>
      <c r="N2562" t="s">
        <v>419</v>
      </c>
      <c r="O2562" t="s">
        <v>211</v>
      </c>
      <c r="P2562"/>
      <c r="Q2562"/>
      <c r="R2562"/>
      <c r="S2562" t="s">
        <v>932</v>
      </c>
    </row>
    <row r="2563" spans="1:19" hidden="1" x14ac:dyDescent="0.2">
      <c r="A2563" s="162" t="str">
        <f>"FY"&amp;(YEAR(Table4_1[[#This Row],[Date]])-1)&amp;"/"&amp;(YEAR(Table4_1[[#This Row],[Date]])-2000)</f>
        <v>FY2020/21</v>
      </c>
      <c r="B2563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3" s="162" t="str">
        <f>Table4_1[[#This Row],[Licensee]]&amp;" "&amp;Table4_1[[#This Row],[Licence]]</f>
        <v>Rottnest Island Authority EIRL3</v>
      </c>
      <c r="D2563" s="162" t="str">
        <f t="shared" ref="D2563:D2626" si="40">A2563&amp;"_"&amp;B2563&amp;"_"&amp;C2563</f>
        <v>FY2020/21_FC1b_Rottnest Island Authority EIRL3</v>
      </c>
      <c r="E2563" s="164">
        <f>IF(ISNUMBER(Table4_1[[#This Row],[Value]]),Table4_1[[#This Row],[Value]],IF(ISNUMBER(Table4_1[[#This Row],[$ Value]]),Table4_1[[#This Row],[$ Value]],Table4_1[[#This Row],[% Value]]))</f>
        <v>0</v>
      </c>
      <c r="G2563" s="238">
        <v>44377</v>
      </c>
      <c r="H2563">
        <v>4</v>
      </c>
      <c r="I2563" t="s">
        <v>188</v>
      </c>
      <c r="J2563" t="s">
        <v>199</v>
      </c>
      <c r="K2563" t="s">
        <v>208</v>
      </c>
      <c r="L2563" t="s">
        <v>209</v>
      </c>
      <c r="M2563" t="s">
        <v>47</v>
      </c>
      <c r="N2563" t="s">
        <v>419</v>
      </c>
      <c r="O2563" t="s">
        <v>211</v>
      </c>
      <c r="P2563"/>
      <c r="Q2563"/>
      <c r="R2563"/>
      <c r="S2563" t="s">
        <v>932</v>
      </c>
    </row>
    <row r="2564" spans="1:19" hidden="1" x14ac:dyDescent="0.2">
      <c r="A2564" s="162" t="str">
        <f>"FY"&amp;(YEAR(Table4_1[[#This Row],[Date]])-1)&amp;"/"&amp;(YEAR(Table4_1[[#This Row],[Date]])-2000)</f>
        <v>FY2021/22</v>
      </c>
      <c r="B2564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4" s="162" t="str">
        <f>Table4_1[[#This Row],[Licensee]]&amp;" "&amp;Table4_1[[#This Row],[Licence]]</f>
        <v>Rottnest Island Authority EIRL3</v>
      </c>
      <c r="D2564" s="162" t="str">
        <f t="shared" si="40"/>
        <v>FY2021/22_FC1b_Rottnest Island Authority EIRL3</v>
      </c>
      <c r="E2564" s="164">
        <f>IF(ISNUMBER(Table4_1[[#This Row],[Value]]),Table4_1[[#This Row],[Value]],IF(ISNUMBER(Table4_1[[#This Row],[$ Value]]),Table4_1[[#This Row],[$ Value]],Table4_1[[#This Row],[% Value]]))</f>
        <v>0</v>
      </c>
      <c r="G2564" s="238">
        <v>44742</v>
      </c>
      <c r="H2564">
        <v>4</v>
      </c>
      <c r="I2564" t="s">
        <v>188</v>
      </c>
      <c r="J2564" t="s">
        <v>199</v>
      </c>
      <c r="K2564" t="s">
        <v>208</v>
      </c>
      <c r="L2564" t="s">
        <v>209</v>
      </c>
      <c r="M2564" t="s">
        <v>47</v>
      </c>
      <c r="N2564" t="s">
        <v>419</v>
      </c>
      <c r="O2564" t="s">
        <v>211</v>
      </c>
      <c r="P2564"/>
      <c r="Q2564"/>
      <c r="R2564"/>
      <c r="S2564" t="s">
        <v>932</v>
      </c>
    </row>
    <row r="2565" spans="1:19" hidden="1" x14ac:dyDescent="0.2">
      <c r="A2565" s="162" t="str">
        <f>"FY"&amp;(YEAR(Table4_1[[#This Row],[Date]])-1)&amp;"/"&amp;(YEAR(Table4_1[[#This Row],[Date]])-2000)</f>
        <v>FY2022/23</v>
      </c>
      <c r="B2565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5" s="162" t="str">
        <f>Table4_1[[#This Row],[Licensee]]&amp;" "&amp;Table4_1[[#This Row],[Licence]]</f>
        <v>Rottnest Island Authority EIRL3</v>
      </c>
      <c r="D2565" s="162" t="str">
        <f t="shared" si="40"/>
        <v>FY2022/23_FC1b_Rottnest Island Authority EIRL3</v>
      </c>
      <c r="E2565" s="164">
        <f>IF(ISNUMBER(Table4_1[[#This Row],[Value]]),Table4_1[[#This Row],[Value]],IF(ISNUMBER(Table4_1[[#This Row],[$ Value]]),Table4_1[[#This Row],[$ Value]],Table4_1[[#This Row],[% Value]]))</f>
        <v>0</v>
      </c>
      <c r="G2565" s="238">
        <v>45107</v>
      </c>
      <c r="H2565">
        <v>4</v>
      </c>
      <c r="I2565" t="s">
        <v>188</v>
      </c>
      <c r="J2565" t="s">
        <v>199</v>
      </c>
      <c r="K2565" t="s">
        <v>208</v>
      </c>
      <c r="L2565" t="s">
        <v>209</v>
      </c>
      <c r="M2565" t="s">
        <v>47</v>
      </c>
      <c r="N2565" t="s">
        <v>419</v>
      </c>
      <c r="O2565" t="s">
        <v>211</v>
      </c>
      <c r="P2565"/>
      <c r="Q2565"/>
      <c r="R2565"/>
      <c r="S2565" t="s">
        <v>932</v>
      </c>
    </row>
    <row r="2566" spans="1:19" hidden="1" x14ac:dyDescent="0.2">
      <c r="A2566" s="162" t="str">
        <f>"FY"&amp;(YEAR(Table4_1[[#This Row],[Date]])-1)&amp;"/"&amp;(YEAR(Table4_1[[#This Row],[Date]])-2000)</f>
        <v>FY2023/24</v>
      </c>
      <c r="B2566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2566" s="162" t="str">
        <f>Table4_1[[#This Row],[Licensee]]&amp;" "&amp;Table4_1[[#This Row],[Licence]]</f>
        <v>Rottnest Island Authority EIRL3</v>
      </c>
      <c r="D2566" s="162" t="str">
        <f t="shared" si="40"/>
        <v>FY2023/24_FC1b_Rottnest Island Authority EIRL3</v>
      </c>
      <c r="E2566" s="164">
        <f>IF(ISNUMBER(Table4_1[[#This Row],[Value]]),Table4_1[[#This Row],[Value]],IF(ISNUMBER(Table4_1[[#This Row],[$ Value]]),Table4_1[[#This Row],[$ Value]],Table4_1[[#This Row],[% Value]]))</f>
        <v>0</v>
      </c>
      <c r="G2566" s="238">
        <v>45473</v>
      </c>
      <c r="H2566">
        <v>4</v>
      </c>
      <c r="I2566" t="s">
        <v>188</v>
      </c>
      <c r="J2566" t="s">
        <v>199</v>
      </c>
      <c r="K2566" t="s">
        <v>208</v>
      </c>
      <c r="L2566" t="s">
        <v>209</v>
      </c>
      <c r="M2566" t="s">
        <v>47</v>
      </c>
      <c r="N2566" t="s">
        <v>419</v>
      </c>
      <c r="O2566" t="s">
        <v>211</v>
      </c>
      <c r="P2566"/>
      <c r="Q2566"/>
      <c r="R2566"/>
      <c r="S2566" t="s">
        <v>932</v>
      </c>
    </row>
    <row r="2567" spans="1:19" hidden="1" x14ac:dyDescent="0.2">
      <c r="A2567" s="162" t="str">
        <f>"FY"&amp;(YEAR(Table4_1[[#This Row],[Date]])-1)&amp;"/"&amp;(YEAR(Table4_1[[#This Row],[Date]])-2000)</f>
        <v>FY2013/14</v>
      </c>
      <c r="B2567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67" s="162" t="str">
        <f>Table4_1[[#This Row],[Licensee]]&amp;" "&amp;Table4_1[[#This Row],[Licence]]</f>
        <v>Rottnest Island Authority EIRL3</v>
      </c>
      <c r="D2567" s="162" t="str">
        <f t="shared" si="40"/>
        <v>FY2013/14_FC1c_Rottnest Island Authority EIRL3</v>
      </c>
      <c r="E2567" s="164">
        <f>IF(ISNUMBER(Table4_1[[#This Row],[Value]]),Table4_1[[#This Row],[Value]],IF(ISNUMBER(Table4_1[[#This Row],[$ Value]]),Table4_1[[#This Row],[$ Value]],Table4_1[[#This Row],[% Value]]))</f>
        <v>0</v>
      </c>
      <c r="G2567" s="238">
        <v>41820</v>
      </c>
      <c r="H2567">
        <v>4</v>
      </c>
      <c r="I2567" t="s">
        <v>188</v>
      </c>
      <c r="J2567" t="s">
        <v>199</v>
      </c>
      <c r="K2567" t="s">
        <v>208</v>
      </c>
      <c r="L2567" t="s">
        <v>209</v>
      </c>
      <c r="M2567" t="s">
        <v>48</v>
      </c>
      <c r="N2567" t="s">
        <v>291</v>
      </c>
      <c r="O2567" t="s">
        <v>211</v>
      </c>
      <c r="P2567"/>
      <c r="Q2567"/>
      <c r="R2567"/>
      <c r="S2567" t="s">
        <v>932</v>
      </c>
    </row>
    <row r="2568" spans="1:19" hidden="1" x14ac:dyDescent="0.2">
      <c r="A2568" s="162" t="str">
        <f>"FY"&amp;(YEAR(Table4_1[[#This Row],[Date]])-1)&amp;"/"&amp;(YEAR(Table4_1[[#This Row],[Date]])-2000)</f>
        <v>FY2014/15</v>
      </c>
      <c r="B2568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68" s="162" t="str">
        <f>Table4_1[[#This Row],[Licensee]]&amp;" "&amp;Table4_1[[#This Row],[Licence]]</f>
        <v>Rottnest Island Authority EIRL3</v>
      </c>
      <c r="D2568" s="162" t="str">
        <f t="shared" si="40"/>
        <v>FY2014/15_FC1c_Rottnest Island Authority EIRL3</v>
      </c>
      <c r="E2568" s="164">
        <f>IF(ISNUMBER(Table4_1[[#This Row],[Value]]),Table4_1[[#This Row],[Value]],IF(ISNUMBER(Table4_1[[#This Row],[$ Value]]),Table4_1[[#This Row],[$ Value]],Table4_1[[#This Row],[% Value]]))</f>
        <v>0</v>
      </c>
      <c r="G2568" s="238">
        <v>42185</v>
      </c>
      <c r="H2568">
        <v>4</v>
      </c>
      <c r="I2568" t="s">
        <v>188</v>
      </c>
      <c r="J2568" t="s">
        <v>199</v>
      </c>
      <c r="K2568" t="s">
        <v>208</v>
      </c>
      <c r="L2568" t="s">
        <v>209</v>
      </c>
      <c r="M2568" t="s">
        <v>48</v>
      </c>
      <c r="N2568" t="s">
        <v>291</v>
      </c>
      <c r="O2568" t="s">
        <v>211</v>
      </c>
      <c r="P2568"/>
      <c r="Q2568"/>
      <c r="R2568"/>
      <c r="S2568" t="s">
        <v>932</v>
      </c>
    </row>
    <row r="2569" spans="1:19" hidden="1" x14ac:dyDescent="0.2">
      <c r="A2569" s="162" t="str">
        <f>"FY"&amp;(YEAR(Table4_1[[#This Row],[Date]])-1)&amp;"/"&amp;(YEAR(Table4_1[[#This Row],[Date]])-2000)</f>
        <v>FY2015/16</v>
      </c>
      <c r="B2569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69" s="162" t="str">
        <f>Table4_1[[#This Row],[Licensee]]&amp;" "&amp;Table4_1[[#This Row],[Licence]]</f>
        <v>Rottnest Island Authority EIRL3</v>
      </c>
      <c r="D2569" s="162" t="str">
        <f t="shared" si="40"/>
        <v>FY2015/16_FC1c_Rottnest Island Authority EIRL3</v>
      </c>
      <c r="E2569" s="164">
        <f>IF(ISNUMBER(Table4_1[[#This Row],[Value]]),Table4_1[[#This Row],[Value]],IF(ISNUMBER(Table4_1[[#This Row],[$ Value]]),Table4_1[[#This Row],[$ Value]],Table4_1[[#This Row],[% Value]]))</f>
        <v>0</v>
      </c>
      <c r="G2569" s="238">
        <v>42551</v>
      </c>
      <c r="H2569">
        <v>4</v>
      </c>
      <c r="I2569" t="s">
        <v>188</v>
      </c>
      <c r="J2569" t="s">
        <v>199</v>
      </c>
      <c r="K2569" t="s">
        <v>208</v>
      </c>
      <c r="L2569" t="s">
        <v>209</v>
      </c>
      <c r="M2569" t="s">
        <v>48</v>
      </c>
      <c r="N2569" t="s">
        <v>291</v>
      </c>
      <c r="O2569" t="s">
        <v>211</v>
      </c>
      <c r="P2569"/>
      <c r="Q2569"/>
      <c r="R2569"/>
      <c r="S2569" t="s">
        <v>932</v>
      </c>
    </row>
    <row r="2570" spans="1:19" hidden="1" x14ac:dyDescent="0.2">
      <c r="A2570" s="162" t="str">
        <f>"FY"&amp;(YEAR(Table4_1[[#This Row],[Date]])-1)&amp;"/"&amp;(YEAR(Table4_1[[#This Row],[Date]])-2000)</f>
        <v>FY2016/17</v>
      </c>
      <c r="B2570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0" s="162" t="str">
        <f>Table4_1[[#This Row],[Licensee]]&amp;" "&amp;Table4_1[[#This Row],[Licence]]</f>
        <v>Rottnest Island Authority EIRL3</v>
      </c>
      <c r="D2570" s="162" t="str">
        <f t="shared" si="40"/>
        <v>FY2016/17_FC1c_Rottnest Island Authority EIRL3</v>
      </c>
      <c r="E2570" s="164">
        <f>IF(ISNUMBER(Table4_1[[#This Row],[Value]]),Table4_1[[#This Row],[Value]],IF(ISNUMBER(Table4_1[[#This Row],[$ Value]]),Table4_1[[#This Row],[$ Value]],Table4_1[[#This Row],[% Value]]))</f>
        <v>0</v>
      </c>
      <c r="G2570" s="238">
        <v>42916</v>
      </c>
      <c r="H2570">
        <v>4</v>
      </c>
      <c r="I2570" t="s">
        <v>188</v>
      </c>
      <c r="J2570" t="s">
        <v>199</v>
      </c>
      <c r="K2570" t="s">
        <v>208</v>
      </c>
      <c r="L2570" t="s">
        <v>209</v>
      </c>
      <c r="M2570" t="s">
        <v>48</v>
      </c>
      <c r="N2570" t="s">
        <v>291</v>
      </c>
      <c r="O2570" t="s">
        <v>211</v>
      </c>
      <c r="P2570"/>
      <c r="Q2570"/>
      <c r="R2570"/>
      <c r="S2570" t="s">
        <v>932</v>
      </c>
    </row>
    <row r="2571" spans="1:19" hidden="1" x14ac:dyDescent="0.2">
      <c r="A2571" s="162" t="str">
        <f>"FY"&amp;(YEAR(Table4_1[[#This Row],[Date]])-1)&amp;"/"&amp;(YEAR(Table4_1[[#This Row],[Date]])-2000)</f>
        <v>FY2017/18</v>
      </c>
      <c r="B2571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1" s="162" t="str">
        <f>Table4_1[[#This Row],[Licensee]]&amp;" "&amp;Table4_1[[#This Row],[Licence]]</f>
        <v>Rottnest Island Authority EIRL3</v>
      </c>
      <c r="D2571" s="162" t="str">
        <f t="shared" si="40"/>
        <v>FY2017/18_FC1c_Rottnest Island Authority EIRL3</v>
      </c>
      <c r="E2571" s="164">
        <f>IF(ISNUMBER(Table4_1[[#This Row],[Value]]),Table4_1[[#This Row],[Value]],IF(ISNUMBER(Table4_1[[#This Row],[$ Value]]),Table4_1[[#This Row],[$ Value]],Table4_1[[#This Row],[% Value]]))</f>
        <v>0</v>
      </c>
      <c r="G2571" s="238">
        <v>43281</v>
      </c>
      <c r="H2571">
        <v>4</v>
      </c>
      <c r="I2571" t="s">
        <v>188</v>
      </c>
      <c r="J2571" t="s">
        <v>199</v>
      </c>
      <c r="K2571" t="s">
        <v>208</v>
      </c>
      <c r="L2571" t="s">
        <v>209</v>
      </c>
      <c r="M2571" t="s">
        <v>48</v>
      </c>
      <c r="N2571" t="s">
        <v>291</v>
      </c>
      <c r="O2571" t="s">
        <v>211</v>
      </c>
      <c r="P2571"/>
      <c r="Q2571"/>
      <c r="R2571"/>
      <c r="S2571" t="s">
        <v>932</v>
      </c>
    </row>
    <row r="2572" spans="1:19" hidden="1" x14ac:dyDescent="0.2">
      <c r="A2572" s="162" t="str">
        <f>"FY"&amp;(YEAR(Table4_1[[#This Row],[Date]])-1)&amp;"/"&amp;(YEAR(Table4_1[[#This Row],[Date]])-2000)</f>
        <v>FY2018/19</v>
      </c>
      <c r="B2572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2" s="162" t="str">
        <f>Table4_1[[#This Row],[Licensee]]&amp;" "&amp;Table4_1[[#This Row],[Licence]]</f>
        <v>Rottnest Island Authority EIRL3</v>
      </c>
      <c r="D2572" s="162" t="str">
        <f t="shared" si="40"/>
        <v>FY2018/19_FC1c_Rottnest Island Authority EIRL3</v>
      </c>
      <c r="E2572" s="164">
        <f>IF(ISNUMBER(Table4_1[[#This Row],[Value]]),Table4_1[[#This Row],[Value]],IF(ISNUMBER(Table4_1[[#This Row],[$ Value]]),Table4_1[[#This Row],[$ Value]],Table4_1[[#This Row],[% Value]]))</f>
        <v>0</v>
      </c>
      <c r="G2572" s="238">
        <v>43646</v>
      </c>
      <c r="H2572">
        <v>4</v>
      </c>
      <c r="I2572" t="s">
        <v>188</v>
      </c>
      <c r="J2572" t="s">
        <v>199</v>
      </c>
      <c r="K2572" t="s">
        <v>208</v>
      </c>
      <c r="L2572" t="s">
        <v>209</v>
      </c>
      <c r="M2572" t="s">
        <v>48</v>
      </c>
      <c r="N2572" t="s">
        <v>291</v>
      </c>
      <c r="O2572" t="s">
        <v>211</v>
      </c>
      <c r="P2572"/>
      <c r="Q2572"/>
      <c r="R2572"/>
      <c r="S2572" t="s">
        <v>932</v>
      </c>
    </row>
    <row r="2573" spans="1:19" hidden="1" x14ac:dyDescent="0.2">
      <c r="A2573" s="162" t="str">
        <f>"FY"&amp;(YEAR(Table4_1[[#This Row],[Date]])-1)&amp;"/"&amp;(YEAR(Table4_1[[#This Row],[Date]])-2000)</f>
        <v>FY2019/20</v>
      </c>
      <c r="B2573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3" s="162" t="str">
        <f>Table4_1[[#This Row],[Licensee]]&amp;" "&amp;Table4_1[[#This Row],[Licence]]</f>
        <v>Rottnest Island Authority EIRL3</v>
      </c>
      <c r="D2573" s="162" t="str">
        <f t="shared" si="40"/>
        <v>FY2019/20_FC1c_Rottnest Island Authority EIRL3</v>
      </c>
      <c r="E2573" s="164">
        <f>IF(ISNUMBER(Table4_1[[#This Row],[Value]]),Table4_1[[#This Row],[Value]],IF(ISNUMBER(Table4_1[[#This Row],[$ Value]]),Table4_1[[#This Row],[$ Value]],Table4_1[[#This Row],[% Value]]))</f>
        <v>0</v>
      </c>
      <c r="G2573" s="238">
        <v>44012</v>
      </c>
      <c r="H2573">
        <v>4</v>
      </c>
      <c r="I2573" t="s">
        <v>188</v>
      </c>
      <c r="J2573" t="s">
        <v>199</v>
      </c>
      <c r="K2573" t="s">
        <v>208</v>
      </c>
      <c r="L2573" t="s">
        <v>209</v>
      </c>
      <c r="M2573" t="s">
        <v>48</v>
      </c>
      <c r="N2573" t="s">
        <v>291</v>
      </c>
      <c r="O2573" t="s">
        <v>211</v>
      </c>
      <c r="P2573"/>
      <c r="Q2573"/>
      <c r="R2573"/>
      <c r="S2573" t="s">
        <v>932</v>
      </c>
    </row>
    <row r="2574" spans="1:19" hidden="1" x14ac:dyDescent="0.2">
      <c r="A2574" s="162" t="str">
        <f>"FY"&amp;(YEAR(Table4_1[[#This Row],[Date]])-1)&amp;"/"&amp;(YEAR(Table4_1[[#This Row],[Date]])-2000)</f>
        <v>FY2020/21</v>
      </c>
      <c r="B2574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4" s="162" t="str">
        <f>Table4_1[[#This Row],[Licensee]]&amp;" "&amp;Table4_1[[#This Row],[Licence]]</f>
        <v>Rottnest Island Authority EIRL3</v>
      </c>
      <c r="D2574" s="162" t="str">
        <f t="shared" si="40"/>
        <v>FY2020/21_FC1c_Rottnest Island Authority EIRL3</v>
      </c>
      <c r="E2574" s="164">
        <f>IF(ISNUMBER(Table4_1[[#This Row],[Value]]),Table4_1[[#This Row],[Value]],IF(ISNUMBER(Table4_1[[#This Row],[$ Value]]),Table4_1[[#This Row],[$ Value]],Table4_1[[#This Row],[% Value]]))</f>
        <v>0</v>
      </c>
      <c r="G2574" s="238">
        <v>44377</v>
      </c>
      <c r="H2574">
        <v>4</v>
      </c>
      <c r="I2574" t="s">
        <v>188</v>
      </c>
      <c r="J2574" t="s">
        <v>199</v>
      </c>
      <c r="K2574" t="s">
        <v>208</v>
      </c>
      <c r="L2574" t="s">
        <v>209</v>
      </c>
      <c r="M2574" t="s">
        <v>48</v>
      </c>
      <c r="N2574" t="s">
        <v>291</v>
      </c>
      <c r="O2574" t="s">
        <v>211</v>
      </c>
      <c r="P2574"/>
      <c r="Q2574"/>
      <c r="R2574"/>
      <c r="S2574" t="s">
        <v>932</v>
      </c>
    </row>
    <row r="2575" spans="1:19" hidden="1" x14ac:dyDescent="0.2">
      <c r="A2575" s="162" t="str">
        <f>"FY"&amp;(YEAR(Table4_1[[#This Row],[Date]])-1)&amp;"/"&amp;(YEAR(Table4_1[[#This Row],[Date]])-2000)</f>
        <v>FY2021/22</v>
      </c>
      <c r="B2575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5" s="162" t="str">
        <f>Table4_1[[#This Row],[Licensee]]&amp;" "&amp;Table4_1[[#This Row],[Licence]]</f>
        <v>Rottnest Island Authority EIRL3</v>
      </c>
      <c r="D2575" s="162" t="str">
        <f t="shared" si="40"/>
        <v>FY2021/22_FC1c_Rottnest Island Authority EIRL3</v>
      </c>
      <c r="E2575" s="164">
        <f>IF(ISNUMBER(Table4_1[[#This Row],[Value]]),Table4_1[[#This Row],[Value]],IF(ISNUMBER(Table4_1[[#This Row],[$ Value]]),Table4_1[[#This Row],[$ Value]],Table4_1[[#This Row],[% Value]]))</f>
        <v>0</v>
      </c>
      <c r="G2575" s="238">
        <v>44742</v>
      </c>
      <c r="H2575">
        <v>4</v>
      </c>
      <c r="I2575" t="s">
        <v>188</v>
      </c>
      <c r="J2575" t="s">
        <v>199</v>
      </c>
      <c r="K2575" t="s">
        <v>208</v>
      </c>
      <c r="L2575" t="s">
        <v>209</v>
      </c>
      <c r="M2575" t="s">
        <v>48</v>
      </c>
      <c r="N2575" t="s">
        <v>291</v>
      </c>
      <c r="O2575" t="s">
        <v>211</v>
      </c>
      <c r="P2575"/>
      <c r="Q2575"/>
      <c r="R2575"/>
      <c r="S2575" t="s">
        <v>932</v>
      </c>
    </row>
    <row r="2576" spans="1:19" hidden="1" x14ac:dyDescent="0.2">
      <c r="A2576" s="162" t="str">
        <f>"FY"&amp;(YEAR(Table4_1[[#This Row],[Date]])-1)&amp;"/"&amp;(YEAR(Table4_1[[#This Row],[Date]])-2000)</f>
        <v>FY2022/23</v>
      </c>
      <c r="B2576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6" s="162" t="str">
        <f>Table4_1[[#This Row],[Licensee]]&amp;" "&amp;Table4_1[[#This Row],[Licence]]</f>
        <v>Rottnest Island Authority EIRL3</v>
      </c>
      <c r="D2576" s="162" t="str">
        <f t="shared" si="40"/>
        <v>FY2022/23_FC1c_Rottnest Island Authority EIRL3</v>
      </c>
      <c r="E2576" s="164">
        <f>IF(ISNUMBER(Table4_1[[#This Row],[Value]]),Table4_1[[#This Row],[Value]],IF(ISNUMBER(Table4_1[[#This Row],[$ Value]]),Table4_1[[#This Row],[$ Value]],Table4_1[[#This Row],[% Value]]))</f>
        <v>0</v>
      </c>
      <c r="G2576" s="238">
        <v>45107</v>
      </c>
      <c r="H2576">
        <v>4</v>
      </c>
      <c r="I2576" t="s">
        <v>188</v>
      </c>
      <c r="J2576" t="s">
        <v>199</v>
      </c>
      <c r="K2576" t="s">
        <v>208</v>
      </c>
      <c r="L2576" t="s">
        <v>209</v>
      </c>
      <c r="M2576" t="s">
        <v>48</v>
      </c>
      <c r="N2576" t="s">
        <v>291</v>
      </c>
      <c r="O2576" t="s">
        <v>211</v>
      </c>
      <c r="P2576"/>
      <c r="Q2576"/>
      <c r="R2576"/>
      <c r="S2576" t="s">
        <v>932</v>
      </c>
    </row>
    <row r="2577" spans="1:19" hidden="1" x14ac:dyDescent="0.2">
      <c r="A2577" s="162" t="str">
        <f>"FY"&amp;(YEAR(Table4_1[[#This Row],[Date]])-1)&amp;"/"&amp;(YEAR(Table4_1[[#This Row],[Date]])-2000)</f>
        <v>FY2023/24</v>
      </c>
      <c r="B2577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2577" s="162" t="str">
        <f>Table4_1[[#This Row],[Licensee]]&amp;" "&amp;Table4_1[[#This Row],[Licence]]</f>
        <v>Rottnest Island Authority EIRL3</v>
      </c>
      <c r="D2577" s="162" t="str">
        <f t="shared" si="40"/>
        <v>FY2023/24_FC1c_Rottnest Island Authority EIRL3</v>
      </c>
      <c r="E2577" s="164">
        <f>IF(ISNUMBER(Table4_1[[#This Row],[Value]]),Table4_1[[#This Row],[Value]],IF(ISNUMBER(Table4_1[[#This Row],[$ Value]]),Table4_1[[#This Row],[$ Value]],Table4_1[[#This Row],[% Value]]))</f>
        <v>0</v>
      </c>
      <c r="G2577" s="238">
        <v>45473</v>
      </c>
      <c r="H2577">
        <v>4</v>
      </c>
      <c r="I2577" t="s">
        <v>188</v>
      </c>
      <c r="J2577" t="s">
        <v>199</v>
      </c>
      <c r="K2577" t="s">
        <v>208</v>
      </c>
      <c r="L2577" t="s">
        <v>209</v>
      </c>
      <c r="M2577" t="s">
        <v>48</v>
      </c>
      <c r="N2577" t="s">
        <v>291</v>
      </c>
      <c r="O2577" t="s">
        <v>211</v>
      </c>
      <c r="P2577"/>
      <c r="Q2577"/>
      <c r="R2577"/>
      <c r="S2577" t="s">
        <v>932</v>
      </c>
    </row>
    <row r="2578" spans="1:19" hidden="1" x14ac:dyDescent="0.2">
      <c r="A2578" s="162" t="str">
        <f>"FY"&amp;(YEAR(Table4_1[[#This Row],[Date]])-1)&amp;"/"&amp;(YEAR(Table4_1[[#This Row],[Date]])-2000)</f>
        <v>FY2013/14</v>
      </c>
      <c r="B2578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78" s="162" t="str">
        <f>Table4_1[[#This Row],[Licensee]]&amp;" "&amp;Table4_1[[#This Row],[Licence]]</f>
        <v>Rottnest Island Authority EIRL3</v>
      </c>
      <c r="D2578" s="162" t="str">
        <f t="shared" si="40"/>
        <v>FY2013/14_FC1d_Rottnest Island Authority EIRL3</v>
      </c>
      <c r="E2578" s="164">
        <f>IF(ISNUMBER(Table4_1[[#This Row],[Value]]),Table4_1[[#This Row],[Value]],IF(ISNUMBER(Table4_1[[#This Row],[$ Value]]),Table4_1[[#This Row],[$ Value]],Table4_1[[#This Row],[% Value]]))</f>
        <v>619</v>
      </c>
      <c r="G2578" s="238">
        <v>41820</v>
      </c>
      <c r="H2578">
        <v>4</v>
      </c>
      <c r="I2578" t="s">
        <v>188</v>
      </c>
      <c r="J2578" t="s">
        <v>199</v>
      </c>
      <c r="K2578" t="s">
        <v>208</v>
      </c>
      <c r="L2578" t="s">
        <v>209</v>
      </c>
      <c r="M2578" t="s">
        <v>49</v>
      </c>
      <c r="N2578" t="s">
        <v>425</v>
      </c>
      <c r="O2578" t="s">
        <v>211</v>
      </c>
      <c r="P2578">
        <v>619</v>
      </c>
      <c r="Q2578"/>
      <c r="R2578"/>
      <c r="S2578" t="s">
        <v>932</v>
      </c>
    </row>
    <row r="2579" spans="1:19" hidden="1" x14ac:dyDescent="0.2">
      <c r="A2579" s="162" t="str">
        <f>"FY"&amp;(YEAR(Table4_1[[#This Row],[Date]])-1)&amp;"/"&amp;(YEAR(Table4_1[[#This Row],[Date]])-2000)</f>
        <v>FY2014/15</v>
      </c>
      <c r="B2579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79" s="162" t="str">
        <f>Table4_1[[#This Row],[Licensee]]&amp;" "&amp;Table4_1[[#This Row],[Licence]]</f>
        <v>Rottnest Island Authority EIRL3</v>
      </c>
      <c r="D2579" s="162" t="str">
        <f t="shared" si="40"/>
        <v>FY2014/15_FC1d_Rottnest Island Authority EIRL3</v>
      </c>
      <c r="E2579" s="164">
        <f>IF(ISNUMBER(Table4_1[[#This Row],[Value]]),Table4_1[[#This Row],[Value]],IF(ISNUMBER(Table4_1[[#This Row],[$ Value]]),Table4_1[[#This Row],[$ Value]],Table4_1[[#This Row],[% Value]]))</f>
        <v>62.2</v>
      </c>
      <c r="G2579" s="238">
        <v>42185</v>
      </c>
      <c r="H2579">
        <v>4</v>
      </c>
      <c r="I2579" t="s">
        <v>188</v>
      </c>
      <c r="J2579" t="s">
        <v>199</v>
      </c>
      <c r="K2579" t="s">
        <v>208</v>
      </c>
      <c r="L2579" t="s">
        <v>209</v>
      </c>
      <c r="M2579" t="s">
        <v>49</v>
      </c>
      <c r="N2579" t="s">
        <v>425</v>
      </c>
      <c r="O2579" t="s">
        <v>211</v>
      </c>
      <c r="P2579">
        <v>62.2</v>
      </c>
      <c r="Q2579"/>
      <c r="R2579"/>
      <c r="S2579" t="s">
        <v>932</v>
      </c>
    </row>
    <row r="2580" spans="1:19" hidden="1" x14ac:dyDescent="0.2">
      <c r="A2580" s="162" t="str">
        <f>"FY"&amp;(YEAR(Table4_1[[#This Row],[Date]])-1)&amp;"/"&amp;(YEAR(Table4_1[[#This Row],[Date]])-2000)</f>
        <v>FY2015/16</v>
      </c>
      <c r="B2580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0" s="162" t="str">
        <f>Table4_1[[#This Row],[Licensee]]&amp;" "&amp;Table4_1[[#This Row],[Licence]]</f>
        <v>Rottnest Island Authority EIRL3</v>
      </c>
      <c r="D2580" s="162" t="str">
        <f t="shared" si="40"/>
        <v>FY2015/16_FC1d_Rottnest Island Authority EIRL3</v>
      </c>
      <c r="E2580" s="164">
        <f>IF(ISNUMBER(Table4_1[[#This Row],[Value]]),Table4_1[[#This Row],[Value]],IF(ISNUMBER(Table4_1[[#This Row],[$ Value]]),Table4_1[[#This Row],[$ Value]],Table4_1[[#This Row],[% Value]]))</f>
        <v>343.1</v>
      </c>
      <c r="G2580" s="238">
        <v>42551</v>
      </c>
      <c r="H2580">
        <v>4</v>
      </c>
      <c r="I2580" t="s">
        <v>188</v>
      </c>
      <c r="J2580" t="s">
        <v>199</v>
      </c>
      <c r="K2580" t="s">
        <v>208</v>
      </c>
      <c r="L2580" t="s">
        <v>209</v>
      </c>
      <c r="M2580" t="s">
        <v>49</v>
      </c>
      <c r="N2580" t="s">
        <v>425</v>
      </c>
      <c r="O2580" t="s">
        <v>211</v>
      </c>
      <c r="P2580">
        <v>343.1</v>
      </c>
      <c r="Q2580"/>
      <c r="R2580"/>
      <c r="S2580" t="s">
        <v>932</v>
      </c>
    </row>
    <row r="2581" spans="1:19" hidden="1" x14ac:dyDescent="0.2">
      <c r="A2581" s="162" t="str">
        <f>"FY"&amp;(YEAR(Table4_1[[#This Row],[Date]])-1)&amp;"/"&amp;(YEAR(Table4_1[[#This Row],[Date]])-2000)</f>
        <v>FY2016/17</v>
      </c>
      <c r="B2581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1" s="162" t="str">
        <f>Table4_1[[#This Row],[Licensee]]&amp;" "&amp;Table4_1[[#This Row],[Licence]]</f>
        <v>Rottnest Island Authority EIRL3</v>
      </c>
      <c r="D2581" s="162" t="str">
        <f t="shared" si="40"/>
        <v>FY2016/17_FC1d_Rottnest Island Authority EIRL3</v>
      </c>
      <c r="E2581" s="164">
        <f>IF(ISNUMBER(Table4_1[[#This Row],[Value]]),Table4_1[[#This Row],[Value]],IF(ISNUMBER(Table4_1[[#This Row],[$ Value]]),Table4_1[[#This Row],[$ Value]],Table4_1[[#This Row],[% Value]]))</f>
        <v>1077.0999999999999</v>
      </c>
      <c r="G2581" s="238">
        <v>42916</v>
      </c>
      <c r="H2581">
        <v>4</v>
      </c>
      <c r="I2581" t="s">
        <v>188</v>
      </c>
      <c r="J2581" t="s">
        <v>199</v>
      </c>
      <c r="K2581" t="s">
        <v>208</v>
      </c>
      <c r="L2581" t="s">
        <v>209</v>
      </c>
      <c r="M2581" t="s">
        <v>49</v>
      </c>
      <c r="N2581" t="s">
        <v>425</v>
      </c>
      <c r="O2581" t="s">
        <v>211</v>
      </c>
      <c r="P2581">
        <v>1077.0999999999999</v>
      </c>
      <c r="Q2581"/>
      <c r="R2581"/>
      <c r="S2581" t="s">
        <v>932</v>
      </c>
    </row>
    <row r="2582" spans="1:19" hidden="1" x14ac:dyDescent="0.2">
      <c r="A2582" s="162" t="str">
        <f>"FY"&amp;(YEAR(Table4_1[[#This Row],[Date]])-1)&amp;"/"&amp;(YEAR(Table4_1[[#This Row],[Date]])-2000)</f>
        <v>FY2017/18</v>
      </c>
      <c r="B2582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2" s="162" t="str">
        <f>Table4_1[[#This Row],[Licensee]]&amp;" "&amp;Table4_1[[#This Row],[Licence]]</f>
        <v>Rottnest Island Authority EIRL3</v>
      </c>
      <c r="D2582" s="162" t="str">
        <f t="shared" si="40"/>
        <v>FY2017/18_FC1d_Rottnest Island Authority EIRL3</v>
      </c>
      <c r="E2582" s="164">
        <f>IF(ISNUMBER(Table4_1[[#This Row],[Value]]),Table4_1[[#This Row],[Value]],IF(ISNUMBER(Table4_1[[#This Row],[$ Value]]),Table4_1[[#This Row],[$ Value]],Table4_1[[#This Row],[% Value]]))</f>
        <v>58.5</v>
      </c>
      <c r="G2582" s="238">
        <v>43281</v>
      </c>
      <c r="H2582">
        <v>4</v>
      </c>
      <c r="I2582" t="s">
        <v>188</v>
      </c>
      <c r="J2582" t="s">
        <v>199</v>
      </c>
      <c r="K2582" t="s">
        <v>208</v>
      </c>
      <c r="L2582" t="s">
        <v>209</v>
      </c>
      <c r="M2582" t="s">
        <v>49</v>
      </c>
      <c r="N2582" t="s">
        <v>425</v>
      </c>
      <c r="O2582" t="s">
        <v>211</v>
      </c>
      <c r="P2582">
        <v>58.5</v>
      </c>
      <c r="Q2582"/>
      <c r="R2582"/>
      <c r="S2582" t="s">
        <v>932</v>
      </c>
    </row>
    <row r="2583" spans="1:19" hidden="1" x14ac:dyDescent="0.2">
      <c r="A2583" s="162" t="str">
        <f>"FY"&amp;(YEAR(Table4_1[[#This Row],[Date]])-1)&amp;"/"&amp;(YEAR(Table4_1[[#This Row],[Date]])-2000)</f>
        <v>FY2018/19</v>
      </c>
      <c r="B2583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3" s="162" t="str">
        <f>Table4_1[[#This Row],[Licensee]]&amp;" "&amp;Table4_1[[#This Row],[Licence]]</f>
        <v>Rottnest Island Authority EIRL3</v>
      </c>
      <c r="D2583" s="162" t="str">
        <f t="shared" si="40"/>
        <v>FY2018/19_FC1d_Rottnest Island Authority EIRL3</v>
      </c>
      <c r="E2583" s="164">
        <f>IF(ISNUMBER(Table4_1[[#This Row],[Value]]),Table4_1[[#This Row],[Value]],IF(ISNUMBER(Table4_1[[#This Row],[$ Value]]),Table4_1[[#This Row],[$ Value]],Table4_1[[#This Row],[% Value]]))</f>
        <v>519.79999999999995</v>
      </c>
      <c r="G2583" s="238">
        <v>43646</v>
      </c>
      <c r="H2583">
        <v>4</v>
      </c>
      <c r="I2583" t="s">
        <v>188</v>
      </c>
      <c r="J2583" t="s">
        <v>199</v>
      </c>
      <c r="K2583" t="s">
        <v>208</v>
      </c>
      <c r="L2583" t="s">
        <v>209</v>
      </c>
      <c r="M2583" t="s">
        <v>49</v>
      </c>
      <c r="N2583" t="s">
        <v>425</v>
      </c>
      <c r="O2583" t="s">
        <v>211</v>
      </c>
      <c r="P2583">
        <v>519.79999999999995</v>
      </c>
      <c r="Q2583"/>
      <c r="R2583"/>
      <c r="S2583" t="s">
        <v>932</v>
      </c>
    </row>
    <row r="2584" spans="1:19" hidden="1" x14ac:dyDescent="0.2">
      <c r="A2584" s="162" t="str">
        <f>"FY"&amp;(YEAR(Table4_1[[#This Row],[Date]])-1)&amp;"/"&amp;(YEAR(Table4_1[[#This Row],[Date]])-2000)</f>
        <v>FY2019/20</v>
      </c>
      <c r="B2584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4" s="162" t="str">
        <f>Table4_1[[#This Row],[Licensee]]&amp;" "&amp;Table4_1[[#This Row],[Licence]]</f>
        <v>Rottnest Island Authority EIRL3</v>
      </c>
      <c r="D2584" s="162" t="str">
        <f t="shared" si="40"/>
        <v>FY2019/20_FC1d_Rottnest Island Authority EIRL3</v>
      </c>
      <c r="E2584" s="164">
        <f>IF(ISNUMBER(Table4_1[[#This Row],[Value]]),Table4_1[[#This Row],[Value]],IF(ISNUMBER(Table4_1[[#This Row],[$ Value]]),Table4_1[[#This Row],[$ Value]],Table4_1[[#This Row],[% Value]]))</f>
        <v>864</v>
      </c>
      <c r="G2584" s="238">
        <v>44012</v>
      </c>
      <c r="H2584">
        <v>4</v>
      </c>
      <c r="I2584" t="s">
        <v>188</v>
      </c>
      <c r="J2584" t="s">
        <v>199</v>
      </c>
      <c r="K2584" t="s">
        <v>208</v>
      </c>
      <c r="L2584" t="s">
        <v>209</v>
      </c>
      <c r="M2584" t="s">
        <v>49</v>
      </c>
      <c r="N2584" t="s">
        <v>425</v>
      </c>
      <c r="O2584" t="s">
        <v>211</v>
      </c>
      <c r="P2584">
        <v>864</v>
      </c>
      <c r="Q2584"/>
      <c r="R2584"/>
      <c r="S2584" t="s">
        <v>932</v>
      </c>
    </row>
    <row r="2585" spans="1:19" hidden="1" x14ac:dyDescent="0.2">
      <c r="A2585" s="162" t="str">
        <f>"FY"&amp;(YEAR(Table4_1[[#This Row],[Date]])-1)&amp;"/"&amp;(YEAR(Table4_1[[#This Row],[Date]])-2000)</f>
        <v>FY2020/21</v>
      </c>
      <c r="B2585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5" s="162" t="str">
        <f>Table4_1[[#This Row],[Licensee]]&amp;" "&amp;Table4_1[[#This Row],[Licence]]</f>
        <v>Rottnest Island Authority EIRL3</v>
      </c>
      <c r="D2585" s="162" t="str">
        <f t="shared" si="40"/>
        <v>FY2020/21_FC1d_Rottnest Island Authority EIRL3</v>
      </c>
      <c r="E2585" s="164">
        <f>IF(ISNUMBER(Table4_1[[#This Row],[Value]]),Table4_1[[#This Row],[Value]],IF(ISNUMBER(Table4_1[[#This Row],[$ Value]]),Table4_1[[#This Row],[$ Value]],Table4_1[[#This Row],[% Value]]))</f>
        <v>127</v>
      </c>
      <c r="G2585" s="238">
        <v>44377</v>
      </c>
      <c r="H2585">
        <v>4</v>
      </c>
      <c r="I2585" t="s">
        <v>188</v>
      </c>
      <c r="J2585" t="s">
        <v>199</v>
      </c>
      <c r="K2585" t="s">
        <v>208</v>
      </c>
      <c r="L2585" t="s">
        <v>209</v>
      </c>
      <c r="M2585" t="s">
        <v>49</v>
      </c>
      <c r="N2585" t="s">
        <v>425</v>
      </c>
      <c r="O2585" t="s">
        <v>211</v>
      </c>
      <c r="P2585">
        <v>127</v>
      </c>
      <c r="Q2585"/>
      <c r="R2585"/>
      <c r="S2585" t="s">
        <v>932</v>
      </c>
    </row>
    <row r="2586" spans="1:19" hidden="1" x14ac:dyDescent="0.2">
      <c r="A2586" s="162" t="str">
        <f>"FY"&amp;(YEAR(Table4_1[[#This Row],[Date]])-1)&amp;"/"&amp;(YEAR(Table4_1[[#This Row],[Date]])-2000)</f>
        <v>FY2021/22</v>
      </c>
      <c r="B2586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6" s="162" t="str">
        <f>Table4_1[[#This Row],[Licensee]]&amp;" "&amp;Table4_1[[#This Row],[Licence]]</f>
        <v>Rottnest Island Authority EIRL3</v>
      </c>
      <c r="D2586" s="162" t="str">
        <f t="shared" si="40"/>
        <v>FY2021/22_FC1d_Rottnest Island Authority EIRL3</v>
      </c>
      <c r="E2586" s="164">
        <f>IF(ISNUMBER(Table4_1[[#This Row],[Value]]),Table4_1[[#This Row],[Value]],IF(ISNUMBER(Table4_1[[#This Row],[$ Value]]),Table4_1[[#This Row],[$ Value]],Table4_1[[#This Row],[% Value]]))</f>
        <v>98.8</v>
      </c>
      <c r="G2586" s="238">
        <v>44742</v>
      </c>
      <c r="H2586">
        <v>4</v>
      </c>
      <c r="I2586" t="s">
        <v>188</v>
      </c>
      <c r="J2586" t="s">
        <v>199</v>
      </c>
      <c r="K2586" t="s">
        <v>208</v>
      </c>
      <c r="L2586" t="s">
        <v>209</v>
      </c>
      <c r="M2586" t="s">
        <v>49</v>
      </c>
      <c r="N2586" t="s">
        <v>425</v>
      </c>
      <c r="O2586" t="s">
        <v>211</v>
      </c>
      <c r="P2586">
        <v>98.8</v>
      </c>
      <c r="Q2586"/>
      <c r="R2586"/>
      <c r="S2586" t="s">
        <v>932</v>
      </c>
    </row>
    <row r="2587" spans="1:19" hidden="1" x14ac:dyDescent="0.2">
      <c r="A2587" s="162" t="str">
        <f>"FY"&amp;(YEAR(Table4_1[[#This Row],[Date]])-1)&amp;"/"&amp;(YEAR(Table4_1[[#This Row],[Date]])-2000)</f>
        <v>FY2022/23</v>
      </c>
      <c r="B2587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7" s="162" t="str">
        <f>Table4_1[[#This Row],[Licensee]]&amp;" "&amp;Table4_1[[#This Row],[Licence]]</f>
        <v>Rottnest Island Authority EIRL3</v>
      </c>
      <c r="D2587" s="162" t="str">
        <f t="shared" si="40"/>
        <v>FY2022/23_FC1d_Rottnest Island Authority EIRL3</v>
      </c>
      <c r="E2587" s="164">
        <f>IF(ISNUMBER(Table4_1[[#This Row],[Value]]),Table4_1[[#This Row],[Value]],IF(ISNUMBER(Table4_1[[#This Row],[$ Value]]),Table4_1[[#This Row],[$ Value]],Table4_1[[#This Row],[% Value]]))</f>
        <v>42.4</v>
      </c>
      <c r="G2587" s="238">
        <v>45107</v>
      </c>
      <c r="H2587">
        <v>4</v>
      </c>
      <c r="I2587" t="s">
        <v>188</v>
      </c>
      <c r="J2587" t="s">
        <v>199</v>
      </c>
      <c r="K2587" t="s">
        <v>208</v>
      </c>
      <c r="L2587" t="s">
        <v>209</v>
      </c>
      <c r="M2587" t="s">
        <v>49</v>
      </c>
      <c r="N2587" t="s">
        <v>425</v>
      </c>
      <c r="O2587" t="s">
        <v>211</v>
      </c>
      <c r="P2587">
        <v>42.4</v>
      </c>
      <c r="Q2587"/>
      <c r="R2587"/>
      <c r="S2587" t="s">
        <v>932</v>
      </c>
    </row>
    <row r="2588" spans="1:19" hidden="1" x14ac:dyDescent="0.2">
      <c r="A2588" s="162" t="str">
        <f>"FY"&amp;(YEAR(Table4_1[[#This Row],[Date]])-1)&amp;"/"&amp;(YEAR(Table4_1[[#This Row],[Date]])-2000)</f>
        <v>FY2023/24</v>
      </c>
      <c r="B2588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8" s="162" t="str">
        <f>Table4_1[[#This Row],[Licensee]]&amp;" "&amp;Table4_1[[#This Row],[Licence]]</f>
        <v>Rottnest Island Authority EIRL3</v>
      </c>
      <c r="D2588" s="162" t="str">
        <f t="shared" si="40"/>
        <v>FY2023/24_FC1d_Rottnest Island Authority EIRL3</v>
      </c>
      <c r="E2588" s="164">
        <f>IF(ISNUMBER(Table4_1[[#This Row],[Value]]),Table4_1[[#This Row],[Value]],IF(ISNUMBER(Table4_1[[#This Row],[$ Value]]),Table4_1[[#This Row],[$ Value]],Table4_1[[#This Row],[% Value]]))</f>
        <v>0</v>
      </c>
      <c r="G2588" s="238">
        <v>45473</v>
      </c>
      <c r="H2588">
        <v>4</v>
      </c>
      <c r="I2588" t="s">
        <v>188</v>
      </c>
      <c r="J2588" t="s">
        <v>199</v>
      </c>
      <c r="K2588" t="s">
        <v>208</v>
      </c>
      <c r="L2588" t="s">
        <v>209</v>
      </c>
      <c r="M2588" t="s">
        <v>49</v>
      </c>
      <c r="N2588" t="s">
        <v>425</v>
      </c>
      <c r="O2588" t="s">
        <v>211</v>
      </c>
      <c r="P2588"/>
      <c r="Q2588"/>
      <c r="R2588"/>
      <c r="S2588" t="s">
        <v>932</v>
      </c>
    </row>
    <row r="2589" spans="1:19" hidden="1" x14ac:dyDescent="0.2">
      <c r="A2589" s="162" t="str">
        <f>"FY"&amp;(YEAR(Table4_1[[#This Row],[Date]])-1)&amp;"/"&amp;(YEAR(Table4_1[[#This Row],[Date]])-2000)</f>
        <v>FY2024/25</v>
      </c>
      <c r="B2589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2589" s="162" t="str">
        <f>Table4_1[[#This Row],[Licensee]]&amp;" "&amp;Table4_1[[#This Row],[Licence]]</f>
        <v>Rottnest Island Authority EIRL3</v>
      </c>
      <c r="D2589" s="162" t="str">
        <f t="shared" si="40"/>
        <v>FY2024/25_FC1d_Rottnest Island Authority EIRL3</v>
      </c>
      <c r="E2589" s="164">
        <f>IF(ISNUMBER(Table4_1[[#This Row],[Value]]),Table4_1[[#This Row],[Value]],IF(ISNUMBER(Table4_1[[#This Row],[$ Value]]),Table4_1[[#This Row],[$ Value]],Table4_1[[#This Row],[% Value]]))</f>
        <v>83.654639180000004</v>
      </c>
      <c r="G2589" s="238">
        <v>45838</v>
      </c>
      <c r="H2589">
        <v>4</v>
      </c>
      <c r="I2589" t="s">
        <v>188</v>
      </c>
      <c r="J2589" t="s">
        <v>199</v>
      </c>
      <c r="K2589" t="s">
        <v>208</v>
      </c>
      <c r="L2589" t="s">
        <v>209</v>
      </c>
      <c r="M2589" t="s">
        <v>49</v>
      </c>
      <c r="N2589" t="s">
        <v>425</v>
      </c>
      <c r="O2589" t="s">
        <v>211</v>
      </c>
      <c r="P2589">
        <v>83.654639180000004</v>
      </c>
      <c r="Q2589"/>
      <c r="R2589"/>
      <c r="S2589" t="s">
        <v>932</v>
      </c>
    </row>
    <row r="2590" spans="1:19" hidden="1" x14ac:dyDescent="0.2">
      <c r="A2590" s="162" t="str">
        <f>"FY"&amp;(YEAR(Table4_1[[#This Row],[Date]])-1)&amp;"/"&amp;(YEAR(Table4_1[[#This Row],[Date]])-2000)</f>
        <v>FY2013/14</v>
      </c>
      <c r="B2590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0" s="162" t="str">
        <f>Table4_1[[#This Row],[Licensee]]&amp;" "&amp;Table4_1[[#This Row],[Licence]]</f>
        <v>Rottnest Island Authority EIRL3</v>
      </c>
      <c r="D2590" s="162" t="str">
        <f t="shared" si="40"/>
        <v>FY2013/14_FC1e_Rottnest Island Authority EIRL3</v>
      </c>
      <c r="E2590" s="164">
        <f>IF(ISNUMBER(Table4_1[[#This Row],[Value]]),Table4_1[[#This Row],[Value]],IF(ISNUMBER(Table4_1[[#This Row],[$ Value]]),Table4_1[[#This Row],[$ Value]],Table4_1[[#This Row],[% Value]]))</f>
        <v>0</v>
      </c>
      <c r="G2590" s="238">
        <v>41820</v>
      </c>
      <c r="H2590">
        <v>4</v>
      </c>
      <c r="I2590" t="s">
        <v>188</v>
      </c>
      <c r="J2590" t="s">
        <v>199</v>
      </c>
      <c r="K2590" t="s">
        <v>208</v>
      </c>
      <c r="L2590" t="s">
        <v>209</v>
      </c>
      <c r="M2590" t="s">
        <v>50</v>
      </c>
      <c r="N2590" t="s">
        <v>426</v>
      </c>
      <c r="O2590" t="s">
        <v>211</v>
      </c>
      <c r="P2590"/>
      <c r="Q2590"/>
      <c r="R2590"/>
      <c r="S2590" t="s">
        <v>932</v>
      </c>
    </row>
    <row r="2591" spans="1:19" hidden="1" x14ac:dyDescent="0.2">
      <c r="A2591" s="162" t="str">
        <f>"FY"&amp;(YEAR(Table4_1[[#This Row],[Date]])-1)&amp;"/"&amp;(YEAR(Table4_1[[#This Row],[Date]])-2000)</f>
        <v>FY2014/15</v>
      </c>
      <c r="B2591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1" s="162" t="str">
        <f>Table4_1[[#This Row],[Licensee]]&amp;" "&amp;Table4_1[[#This Row],[Licence]]</f>
        <v>Rottnest Island Authority EIRL3</v>
      </c>
      <c r="D2591" s="162" t="str">
        <f t="shared" si="40"/>
        <v>FY2014/15_FC1e_Rottnest Island Authority EIRL3</v>
      </c>
      <c r="E2591" s="164">
        <f>IF(ISNUMBER(Table4_1[[#This Row],[Value]]),Table4_1[[#This Row],[Value]],IF(ISNUMBER(Table4_1[[#This Row],[$ Value]]),Table4_1[[#This Row],[$ Value]],Table4_1[[#This Row],[% Value]]))</f>
        <v>0</v>
      </c>
      <c r="G2591" s="238">
        <v>42185</v>
      </c>
      <c r="H2591">
        <v>4</v>
      </c>
      <c r="I2591" t="s">
        <v>188</v>
      </c>
      <c r="J2591" t="s">
        <v>199</v>
      </c>
      <c r="K2591" t="s">
        <v>208</v>
      </c>
      <c r="L2591" t="s">
        <v>209</v>
      </c>
      <c r="M2591" t="s">
        <v>50</v>
      </c>
      <c r="N2591" t="s">
        <v>426</v>
      </c>
      <c r="O2591" t="s">
        <v>211</v>
      </c>
      <c r="P2591"/>
      <c r="Q2591"/>
      <c r="R2591"/>
      <c r="S2591" t="s">
        <v>932</v>
      </c>
    </row>
    <row r="2592" spans="1:19" hidden="1" x14ac:dyDescent="0.2">
      <c r="A2592" s="162" t="str">
        <f>"FY"&amp;(YEAR(Table4_1[[#This Row],[Date]])-1)&amp;"/"&amp;(YEAR(Table4_1[[#This Row],[Date]])-2000)</f>
        <v>FY2015/16</v>
      </c>
      <c r="B2592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2" s="162" t="str">
        <f>Table4_1[[#This Row],[Licensee]]&amp;" "&amp;Table4_1[[#This Row],[Licence]]</f>
        <v>Rottnest Island Authority EIRL3</v>
      </c>
      <c r="D2592" s="162" t="str">
        <f t="shared" si="40"/>
        <v>FY2015/16_FC1e_Rottnest Island Authority EIRL3</v>
      </c>
      <c r="E2592" s="164">
        <f>IF(ISNUMBER(Table4_1[[#This Row],[Value]]),Table4_1[[#This Row],[Value]],IF(ISNUMBER(Table4_1[[#This Row],[$ Value]]),Table4_1[[#This Row],[$ Value]],Table4_1[[#This Row],[% Value]]))</f>
        <v>0</v>
      </c>
      <c r="G2592" s="238">
        <v>42551</v>
      </c>
      <c r="H2592">
        <v>4</v>
      </c>
      <c r="I2592" t="s">
        <v>188</v>
      </c>
      <c r="J2592" t="s">
        <v>199</v>
      </c>
      <c r="K2592" t="s">
        <v>208</v>
      </c>
      <c r="L2592" t="s">
        <v>209</v>
      </c>
      <c r="M2592" t="s">
        <v>50</v>
      </c>
      <c r="N2592" t="s">
        <v>426</v>
      </c>
      <c r="O2592" t="s">
        <v>211</v>
      </c>
      <c r="P2592"/>
      <c r="Q2592"/>
      <c r="R2592"/>
      <c r="S2592" t="s">
        <v>932</v>
      </c>
    </row>
    <row r="2593" spans="1:19" hidden="1" x14ac:dyDescent="0.2">
      <c r="A2593" s="162" t="str">
        <f>"FY"&amp;(YEAR(Table4_1[[#This Row],[Date]])-1)&amp;"/"&amp;(YEAR(Table4_1[[#This Row],[Date]])-2000)</f>
        <v>FY2016/17</v>
      </c>
      <c r="B2593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3" s="162" t="str">
        <f>Table4_1[[#This Row],[Licensee]]&amp;" "&amp;Table4_1[[#This Row],[Licence]]</f>
        <v>Rottnest Island Authority EIRL3</v>
      </c>
      <c r="D2593" s="162" t="str">
        <f t="shared" si="40"/>
        <v>FY2016/17_FC1e_Rottnest Island Authority EIRL3</v>
      </c>
      <c r="E2593" s="164">
        <f>IF(ISNUMBER(Table4_1[[#This Row],[Value]]),Table4_1[[#This Row],[Value]],IF(ISNUMBER(Table4_1[[#This Row],[$ Value]]),Table4_1[[#This Row],[$ Value]],Table4_1[[#This Row],[% Value]]))</f>
        <v>0</v>
      </c>
      <c r="G2593" s="238">
        <v>42916</v>
      </c>
      <c r="H2593">
        <v>4</v>
      </c>
      <c r="I2593" t="s">
        <v>188</v>
      </c>
      <c r="J2593" t="s">
        <v>199</v>
      </c>
      <c r="K2593" t="s">
        <v>208</v>
      </c>
      <c r="L2593" t="s">
        <v>209</v>
      </c>
      <c r="M2593" t="s">
        <v>50</v>
      </c>
      <c r="N2593" t="s">
        <v>426</v>
      </c>
      <c r="O2593" t="s">
        <v>211</v>
      </c>
      <c r="P2593"/>
      <c r="Q2593"/>
      <c r="R2593"/>
      <c r="S2593" t="s">
        <v>932</v>
      </c>
    </row>
    <row r="2594" spans="1:19" hidden="1" x14ac:dyDescent="0.2">
      <c r="A2594" s="162" t="str">
        <f>"FY"&amp;(YEAR(Table4_1[[#This Row],[Date]])-1)&amp;"/"&amp;(YEAR(Table4_1[[#This Row],[Date]])-2000)</f>
        <v>FY2017/18</v>
      </c>
      <c r="B2594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4" s="162" t="str">
        <f>Table4_1[[#This Row],[Licensee]]&amp;" "&amp;Table4_1[[#This Row],[Licence]]</f>
        <v>Rottnest Island Authority EIRL3</v>
      </c>
      <c r="D2594" s="162" t="str">
        <f t="shared" si="40"/>
        <v>FY2017/18_FC1e_Rottnest Island Authority EIRL3</v>
      </c>
      <c r="E2594" s="164">
        <f>IF(ISNUMBER(Table4_1[[#This Row],[Value]]),Table4_1[[#This Row],[Value]],IF(ISNUMBER(Table4_1[[#This Row],[$ Value]]),Table4_1[[#This Row],[$ Value]],Table4_1[[#This Row],[% Value]]))</f>
        <v>0</v>
      </c>
      <c r="G2594" s="238">
        <v>43281</v>
      </c>
      <c r="H2594">
        <v>4</v>
      </c>
      <c r="I2594" t="s">
        <v>188</v>
      </c>
      <c r="J2594" t="s">
        <v>199</v>
      </c>
      <c r="K2594" t="s">
        <v>208</v>
      </c>
      <c r="L2594" t="s">
        <v>209</v>
      </c>
      <c r="M2594" t="s">
        <v>50</v>
      </c>
      <c r="N2594" t="s">
        <v>426</v>
      </c>
      <c r="O2594" t="s">
        <v>211</v>
      </c>
      <c r="P2594"/>
      <c r="Q2594"/>
      <c r="R2594"/>
      <c r="S2594" t="s">
        <v>932</v>
      </c>
    </row>
    <row r="2595" spans="1:19" hidden="1" x14ac:dyDescent="0.2">
      <c r="A2595" s="162" t="str">
        <f>"FY"&amp;(YEAR(Table4_1[[#This Row],[Date]])-1)&amp;"/"&amp;(YEAR(Table4_1[[#This Row],[Date]])-2000)</f>
        <v>FY2018/19</v>
      </c>
      <c r="B2595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5" s="162" t="str">
        <f>Table4_1[[#This Row],[Licensee]]&amp;" "&amp;Table4_1[[#This Row],[Licence]]</f>
        <v>Rottnest Island Authority EIRL3</v>
      </c>
      <c r="D2595" s="162" t="str">
        <f t="shared" si="40"/>
        <v>FY2018/19_FC1e_Rottnest Island Authority EIRL3</v>
      </c>
      <c r="E2595" s="164">
        <f>IF(ISNUMBER(Table4_1[[#This Row],[Value]]),Table4_1[[#This Row],[Value]],IF(ISNUMBER(Table4_1[[#This Row],[$ Value]]),Table4_1[[#This Row],[$ Value]],Table4_1[[#This Row],[% Value]]))</f>
        <v>0</v>
      </c>
      <c r="G2595" s="238">
        <v>43646</v>
      </c>
      <c r="H2595">
        <v>4</v>
      </c>
      <c r="I2595" t="s">
        <v>188</v>
      </c>
      <c r="J2595" t="s">
        <v>199</v>
      </c>
      <c r="K2595" t="s">
        <v>208</v>
      </c>
      <c r="L2595" t="s">
        <v>209</v>
      </c>
      <c r="M2595" t="s">
        <v>50</v>
      </c>
      <c r="N2595" t="s">
        <v>426</v>
      </c>
      <c r="O2595" t="s">
        <v>211</v>
      </c>
      <c r="P2595"/>
      <c r="Q2595"/>
      <c r="R2595"/>
      <c r="S2595" t="s">
        <v>932</v>
      </c>
    </row>
    <row r="2596" spans="1:19" hidden="1" x14ac:dyDescent="0.2">
      <c r="A2596" s="162" t="str">
        <f>"FY"&amp;(YEAR(Table4_1[[#This Row],[Date]])-1)&amp;"/"&amp;(YEAR(Table4_1[[#This Row],[Date]])-2000)</f>
        <v>FY2019/20</v>
      </c>
      <c r="B2596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6" s="162" t="str">
        <f>Table4_1[[#This Row],[Licensee]]&amp;" "&amp;Table4_1[[#This Row],[Licence]]</f>
        <v>Rottnest Island Authority EIRL3</v>
      </c>
      <c r="D2596" s="162" t="str">
        <f t="shared" si="40"/>
        <v>FY2019/20_FC1e_Rottnest Island Authority EIRL3</v>
      </c>
      <c r="E2596" s="164">
        <f>IF(ISNUMBER(Table4_1[[#This Row],[Value]]),Table4_1[[#This Row],[Value]],IF(ISNUMBER(Table4_1[[#This Row],[$ Value]]),Table4_1[[#This Row],[$ Value]],Table4_1[[#This Row],[% Value]]))</f>
        <v>0</v>
      </c>
      <c r="G2596" s="238">
        <v>44012</v>
      </c>
      <c r="H2596">
        <v>4</v>
      </c>
      <c r="I2596" t="s">
        <v>188</v>
      </c>
      <c r="J2596" t="s">
        <v>199</v>
      </c>
      <c r="K2596" t="s">
        <v>208</v>
      </c>
      <c r="L2596" t="s">
        <v>209</v>
      </c>
      <c r="M2596" t="s">
        <v>50</v>
      </c>
      <c r="N2596" t="s">
        <v>426</v>
      </c>
      <c r="O2596" t="s">
        <v>211</v>
      </c>
      <c r="P2596"/>
      <c r="Q2596"/>
      <c r="R2596"/>
      <c r="S2596" t="s">
        <v>932</v>
      </c>
    </row>
    <row r="2597" spans="1:19" hidden="1" x14ac:dyDescent="0.2">
      <c r="A2597" s="162" t="str">
        <f>"FY"&amp;(YEAR(Table4_1[[#This Row],[Date]])-1)&amp;"/"&amp;(YEAR(Table4_1[[#This Row],[Date]])-2000)</f>
        <v>FY2020/21</v>
      </c>
      <c r="B2597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7" s="162" t="str">
        <f>Table4_1[[#This Row],[Licensee]]&amp;" "&amp;Table4_1[[#This Row],[Licence]]</f>
        <v>Rottnest Island Authority EIRL3</v>
      </c>
      <c r="D2597" s="162" t="str">
        <f t="shared" si="40"/>
        <v>FY2020/21_FC1e_Rottnest Island Authority EIRL3</v>
      </c>
      <c r="E2597" s="164">
        <f>IF(ISNUMBER(Table4_1[[#This Row],[Value]]),Table4_1[[#This Row],[Value]],IF(ISNUMBER(Table4_1[[#This Row],[$ Value]]),Table4_1[[#This Row],[$ Value]],Table4_1[[#This Row],[% Value]]))</f>
        <v>0</v>
      </c>
      <c r="G2597" s="238">
        <v>44377</v>
      </c>
      <c r="H2597">
        <v>4</v>
      </c>
      <c r="I2597" t="s">
        <v>188</v>
      </c>
      <c r="J2597" t="s">
        <v>199</v>
      </c>
      <c r="K2597" t="s">
        <v>208</v>
      </c>
      <c r="L2597" t="s">
        <v>209</v>
      </c>
      <c r="M2597" t="s">
        <v>50</v>
      </c>
      <c r="N2597" t="s">
        <v>426</v>
      </c>
      <c r="O2597" t="s">
        <v>211</v>
      </c>
      <c r="P2597"/>
      <c r="Q2597"/>
      <c r="R2597"/>
      <c r="S2597" t="s">
        <v>932</v>
      </c>
    </row>
    <row r="2598" spans="1:19" hidden="1" x14ac:dyDescent="0.2">
      <c r="A2598" s="162" t="str">
        <f>"FY"&amp;(YEAR(Table4_1[[#This Row],[Date]])-1)&amp;"/"&amp;(YEAR(Table4_1[[#This Row],[Date]])-2000)</f>
        <v>FY2021/22</v>
      </c>
      <c r="B2598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8" s="162" t="str">
        <f>Table4_1[[#This Row],[Licensee]]&amp;" "&amp;Table4_1[[#This Row],[Licence]]</f>
        <v>Rottnest Island Authority EIRL3</v>
      </c>
      <c r="D2598" s="162" t="str">
        <f t="shared" si="40"/>
        <v>FY2021/22_FC1e_Rottnest Island Authority EIRL3</v>
      </c>
      <c r="E2598" s="164">
        <f>IF(ISNUMBER(Table4_1[[#This Row],[Value]]),Table4_1[[#This Row],[Value]],IF(ISNUMBER(Table4_1[[#This Row],[$ Value]]),Table4_1[[#This Row],[$ Value]],Table4_1[[#This Row],[% Value]]))</f>
        <v>0</v>
      </c>
      <c r="G2598" s="238">
        <v>44742</v>
      </c>
      <c r="H2598">
        <v>4</v>
      </c>
      <c r="I2598" t="s">
        <v>188</v>
      </c>
      <c r="J2598" t="s">
        <v>199</v>
      </c>
      <c r="K2598" t="s">
        <v>208</v>
      </c>
      <c r="L2598" t="s">
        <v>209</v>
      </c>
      <c r="M2598" t="s">
        <v>50</v>
      </c>
      <c r="N2598" t="s">
        <v>426</v>
      </c>
      <c r="O2598" t="s">
        <v>211</v>
      </c>
      <c r="P2598">
        <v>0</v>
      </c>
      <c r="Q2598"/>
      <c r="R2598"/>
      <c r="S2598" t="s">
        <v>932</v>
      </c>
    </row>
    <row r="2599" spans="1:19" hidden="1" x14ac:dyDescent="0.2">
      <c r="A2599" s="162" t="str">
        <f>"FY"&amp;(YEAR(Table4_1[[#This Row],[Date]])-1)&amp;"/"&amp;(YEAR(Table4_1[[#This Row],[Date]])-2000)</f>
        <v>FY2022/23</v>
      </c>
      <c r="B2599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599" s="162" t="str">
        <f>Table4_1[[#This Row],[Licensee]]&amp;" "&amp;Table4_1[[#This Row],[Licence]]</f>
        <v>Rottnest Island Authority EIRL3</v>
      </c>
      <c r="D2599" s="162" t="str">
        <f t="shared" si="40"/>
        <v>FY2022/23_FC1e_Rottnest Island Authority EIRL3</v>
      </c>
      <c r="E2599" s="164">
        <f>IF(ISNUMBER(Table4_1[[#This Row],[Value]]),Table4_1[[#This Row],[Value]],IF(ISNUMBER(Table4_1[[#This Row],[$ Value]]),Table4_1[[#This Row],[$ Value]],Table4_1[[#This Row],[% Value]]))</f>
        <v>0</v>
      </c>
      <c r="G2599" s="238">
        <v>45107</v>
      </c>
      <c r="H2599">
        <v>4</v>
      </c>
      <c r="I2599" t="s">
        <v>188</v>
      </c>
      <c r="J2599" t="s">
        <v>199</v>
      </c>
      <c r="K2599" t="s">
        <v>208</v>
      </c>
      <c r="L2599" t="s">
        <v>209</v>
      </c>
      <c r="M2599" t="s">
        <v>50</v>
      </c>
      <c r="N2599" t="s">
        <v>426</v>
      </c>
      <c r="O2599" t="s">
        <v>211</v>
      </c>
      <c r="P2599">
        <v>0</v>
      </c>
      <c r="Q2599"/>
      <c r="R2599"/>
      <c r="S2599" t="s">
        <v>932</v>
      </c>
    </row>
    <row r="2600" spans="1:19" hidden="1" x14ac:dyDescent="0.2">
      <c r="A2600" s="162" t="str">
        <f>"FY"&amp;(YEAR(Table4_1[[#This Row],[Date]])-1)&amp;"/"&amp;(YEAR(Table4_1[[#This Row],[Date]])-2000)</f>
        <v>FY2023/24</v>
      </c>
      <c r="B2600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2600" s="162" t="str">
        <f>Table4_1[[#This Row],[Licensee]]&amp;" "&amp;Table4_1[[#This Row],[Licence]]</f>
        <v>Rottnest Island Authority EIRL3</v>
      </c>
      <c r="D2600" s="162" t="str">
        <f t="shared" si="40"/>
        <v>FY2023/24_FC1e_Rottnest Island Authority EIRL3</v>
      </c>
      <c r="E2600" s="164">
        <f>IF(ISNUMBER(Table4_1[[#This Row],[Value]]),Table4_1[[#This Row],[Value]],IF(ISNUMBER(Table4_1[[#This Row],[$ Value]]),Table4_1[[#This Row],[$ Value]],Table4_1[[#This Row],[% Value]]))</f>
        <v>0</v>
      </c>
      <c r="G2600" s="238">
        <v>45473</v>
      </c>
      <c r="H2600">
        <v>4</v>
      </c>
      <c r="I2600" t="s">
        <v>188</v>
      </c>
      <c r="J2600" t="s">
        <v>199</v>
      </c>
      <c r="K2600" t="s">
        <v>208</v>
      </c>
      <c r="L2600" t="s">
        <v>209</v>
      </c>
      <c r="M2600" t="s">
        <v>50</v>
      </c>
      <c r="N2600" t="s">
        <v>426</v>
      </c>
      <c r="O2600" t="s">
        <v>211</v>
      </c>
      <c r="P2600"/>
      <c r="Q2600"/>
      <c r="R2600"/>
      <c r="S2600" t="s">
        <v>932</v>
      </c>
    </row>
    <row r="2601" spans="1:19" hidden="1" x14ac:dyDescent="0.2">
      <c r="A2601" s="162" t="str">
        <f>"FY"&amp;(YEAR(Table4_1[[#This Row],[Date]])-1)&amp;"/"&amp;(YEAR(Table4_1[[#This Row],[Date]])-2000)</f>
        <v>FY2023/24</v>
      </c>
      <c r="B2601" s="162" t="str">
        <f>VLOOKUP(Table4_1[[#This Row],[Energy]]&amp;Table4_1[[#This Row],[Indicator category]]&amp;Table4_1[[#This Row],[Indicator subcategory]]&amp;Table4_1[[#This Row],[Indicator]]&amp;Table4_1[[#This Row],[ID]],newID,2,FALSE)</f>
        <v>FC2bi</v>
      </c>
      <c r="C2601" s="162" t="str">
        <f>Table4_1[[#This Row],[Licensee]]&amp;" "&amp;Table4_1[[#This Row],[Licence]]</f>
        <v>Rottnest Island Authority EIRL3</v>
      </c>
      <c r="D2601" s="162" t="str">
        <f t="shared" si="40"/>
        <v>FY2023/24_FC2bi_Rottnest Island Authority EIRL3</v>
      </c>
      <c r="E2601" s="164">
        <f>IF(ISNUMBER(Table4_1[[#This Row],[Value]]),Table4_1[[#This Row],[Value]],IF(ISNUMBER(Table4_1[[#This Row],[$ Value]]),Table4_1[[#This Row],[$ Value]],Table4_1[[#This Row],[% Value]]))</f>
        <v>0</v>
      </c>
      <c r="G2601" s="238">
        <v>45473</v>
      </c>
      <c r="H2601">
        <v>4</v>
      </c>
      <c r="I2601" t="s">
        <v>188</v>
      </c>
      <c r="J2601" t="s">
        <v>199</v>
      </c>
      <c r="K2601" t="s">
        <v>208</v>
      </c>
      <c r="L2601" t="s">
        <v>236</v>
      </c>
      <c r="M2601" t="s">
        <v>47</v>
      </c>
      <c r="N2601" t="s">
        <v>430</v>
      </c>
      <c r="O2601" t="s">
        <v>211</v>
      </c>
      <c r="P2601"/>
      <c r="Q2601"/>
      <c r="R2601"/>
      <c r="S2601" t="s">
        <v>932</v>
      </c>
    </row>
    <row r="2602" spans="1:19" hidden="1" x14ac:dyDescent="0.2">
      <c r="A2602" s="162" t="str">
        <f>"FY"&amp;(YEAR(Table4_1[[#This Row],[Date]])-1)&amp;"/"&amp;(YEAR(Table4_1[[#This Row],[Date]])-2000)</f>
        <v>FY2023/24</v>
      </c>
      <c r="B2602" s="162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2602" s="162" t="str">
        <f>Table4_1[[#This Row],[Licensee]]&amp;" "&amp;Table4_1[[#This Row],[Licence]]</f>
        <v>Rottnest Island Authority EIRL3</v>
      </c>
      <c r="D2602" s="162" t="str">
        <f t="shared" si="40"/>
        <v>FY2023/24_FC2ci_Rottnest Island Authority EIRL3</v>
      </c>
      <c r="E2602" s="164">
        <f>IF(ISNUMBER(Table4_1[[#This Row],[Value]]),Table4_1[[#This Row],[Value]],IF(ISNUMBER(Table4_1[[#This Row],[$ Value]]),Table4_1[[#This Row],[$ Value]],Table4_1[[#This Row],[% Value]]))</f>
        <v>0</v>
      </c>
      <c r="G2602" s="238">
        <v>45473</v>
      </c>
      <c r="H2602">
        <v>4</v>
      </c>
      <c r="I2602" t="s">
        <v>188</v>
      </c>
      <c r="J2602" t="s">
        <v>199</v>
      </c>
      <c r="K2602" t="s">
        <v>208</v>
      </c>
      <c r="L2602" t="s">
        <v>236</v>
      </c>
      <c r="M2602" t="s">
        <v>48</v>
      </c>
      <c r="N2602" t="s">
        <v>351</v>
      </c>
      <c r="O2602" t="s">
        <v>211</v>
      </c>
      <c r="P2602"/>
      <c r="Q2602"/>
      <c r="R2602"/>
      <c r="S2602" t="s">
        <v>932</v>
      </c>
    </row>
    <row r="2603" spans="1:19" hidden="1" x14ac:dyDescent="0.2">
      <c r="A2603" s="162" t="str">
        <f>"FY"&amp;(YEAR(Table4_1[[#This Row],[Date]])-1)&amp;"/"&amp;(YEAR(Table4_1[[#This Row],[Date]])-2000)</f>
        <v>FY2023/24</v>
      </c>
      <c r="B2603" s="162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2603" s="162" t="str">
        <f>Table4_1[[#This Row],[Licensee]]&amp;" "&amp;Table4_1[[#This Row],[Licence]]</f>
        <v>Rottnest Island Authority EIRL3</v>
      </c>
      <c r="D2603" s="162" t="str">
        <f t="shared" si="40"/>
        <v>FY2023/24_FC2di_Rottnest Island Authority EIRL3</v>
      </c>
      <c r="E2603" s="164">
        <f>IF(ISNUMBER(Table4_1[[#This Row],[Value]]),Table4_1[[#This Row],[Value]],IF(ISNUMBER(Table4_1[[#This Row],[$ Value]]),Table4_1[[#This Row],[$ Value]],Table4_1[[#This Row],[% Value]]))</f>
        <v>0</v>
      </c>
      <c r="G2603" s="238">
        <v>45473</v>
      </c>
      <c r="H2603">
        <v>4</v>
      </c>
      <c r="I2603" t="s">
        <v>188</v>
      </c>
      <c r="J2603" t="s">
        <v>199</v>
      </c>
      <c r="K2603" t="s">
        <v>208</v>
      </c>
      <c r="L2603" t="s">
        <v>236</v>
      </c>
      <c r="M2603" t="s">
        <v>49</v>
      </c>
      <c r="N2603" t="s">
        <v>431</v>
      </c>
      <c r="O2603" t="s">
        <v>211</v>
      </c>
      <c r="P2603"/>
      <c r="Q2603"/>
      <c r="R2603"/>
      <c r="S2603" t="s">
        <v>932</v>
      </c>
    </row>
    <row r="2604" spans="1:19" hidden="1" x14ac:dyDescent="0.2">
      <c r="A2604" s="162" t="str">
        <f>"FY"&amp;(YEAR(Table4_1[[#This Row],[Date]])-1)&amp;"/"&amp;(YEAR(Table4_1[[#This Row],[Date]])-2000)</f>
        <v>FY2024/25</v>
      </c>
      <c r="B2604" s="162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2604" s="162" t="str">
        <f>Table4_1[[#This Row],[Licensee]]&amp;" "&amp;Table4_1[[#This Row],[Licence]]</f>
        <v>Rottnest Island Authority EIRL3</v>
      </c>
      <c r="D2604" s="162" t="str">
        <f t="shared" si="40"/>
        <v>FY2024/25_FC2di_Rottnest Island Authority EIRL3</v>
      </c>
      <c r="E2604" s="164">
        <f>IF(ISNUMBER(Table4_1[[#This Row],[Value]]),Table4_1[[#This Row],[Value]],IF(ISNUMBER(Table4_1[[#This Row],[$ Value]]),Table4_1[[#This Row],[$ Value]],Table4_1[[#This Row],[% Value]]))</f>
        <v>39.80927835</v>
      </c>
      <c r="G2604" s="238">
        <v>45838</v>
      </c>
      <c r="H2604">
        <v>4</v>
      </c>
      <c r="I2604" t="s">
        <v>188</v>
      </c>
      <c r="J2604" t="s">
        <v>199</v>
      </c>
      <c r="K2604" t="s">
        <v>208</v>
      </c>
      <c r="L2604" t="s">
        <v>236</v>
      </c>
      <c r="M2604" t="s">
        <v>49</v>
      </c>
      <c r="N2604" t="s">
        <v>431</v>
      </c>
      <c r="O2604" t="s">
        <v>211</v>
      </c>
      <c r="P2604">
        <v>39.80927835</v>
      </c>
      <c r="Q2604"/>
      <c r="R2604"/>
      <c r="S2604" t="s">
        <v>932</v>
      </c>
    </row>
    <row r="2605" spans="1:19" hidden="1" x14ac:dyDescent="0.2">
      <c r="A2605" s="162" t="str">
        <f>"FY"&amp;(YEAR(Table4_1[[#This Row],[Date]])-1)&amp;"/"&amp;(YEAR(Table4_1[[#This Row],[Date]])-2000)</f>
        <v>FY2023/24</v>
      </c>
      <c r="B2605" s="162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2605" s="162" t="str">
        <f>Table4_1[[#This Row],[Licensee]]&amp;" "&amp;Table4_1[[#This Row],[Licence]]</f>
        <v>Rottnest Island Authority EIRL3</v>
      </c>
      <c r="D2605" s="162" t="str">
        <f t="shared" si="40"/>
        <v>FY2023/24_FC2ei_Rottnest Island Authority EIRL3</v>
      </c>
      <c r="E2605" s="164">
        <f>IF(ISNUMBER(Table4_1[[#This Row],[Value]]),Table4_1[[#This Row],[Value]],IF(ISNUMBER(Table4_1[[#This Row],[$ Value]]),Table4_1[[#This Row],[$ Value]],Table4_1[[#This Row],[% Value]]))</f>
        <v>0</v>
      </c>
      <c r="G2605" s="238">
        <v>45473</v>
      </c>
      <c r="H2605">
        <v>4</v>
      </c>
      <c r="I2605" t="s">
        <v>188</v>
      </c>
      <c r="J2605" t="s">
        <v>199</v>
      </c>
      <c r="K2605" t="s">
        <v>208</v>
      </c>
      <c r="L2605" t="s">
        <v>236</v>
      </c>
      <c r="M2605" t="s">
        <v>50</v>
      </c>
      <c r="N2605" t="s">
        <v>432</v>
      </c>
      <c r="O2605" t="s">
        <v>211</v>
      </c>
      <c r="P2605"/>
      <c r="Q2605"/>
      <c r="R2605"/>
      <c r="S2605" t="s">
        <v>932</v>
      </c>
    </row>
    <row r="2606" spans="1:19" hidden="1" x14ac:dyDescent="0.2">
      <c r="A2606" s="162" t="str">
        <f>"FY"&amp;(YEAR(Table4_1[[#This Row],[Date]])-1)&amp;"/"&amp;(YEAR(Table4_1[[#This Row],[Date]])-2000)</f>
        <v>FY2023/24</v>
      </c>
      <c r="B2606" s="162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2606" s="162" t="str">
        <f>Table4_1[[#This Row],[Licensee]]&amp;" "&amp;Table4_1[[#This Row],[Licence]]</f>
        <v>Rottnest Island Authority EIRL3</v>
      </c>
      <c r="D2606" s="162" t="str">
        <f t="shared" si="40"/>
        <v>FY2023/24_FC2i_Rottnest Island Authority EIRL3</v>
      </c>
      <c r="E2606" s="164">
        <f>IF(ISNUMBER(Table4_1[[#This Row],[Value]]),Table4_1[[#This Row],[Value]],IF(ISNUMBER(Table4_1[[#This Row],[$ Value]]),Table4_1[[#This Row],[$ Value]],Table4_1[[#This Row],[% Value]]))</f>
        <v>0</v>
      </c>
      <c r="G2606" s="238">
        <v>45473</v>
      </c>
      <c r="H2606">
        <v>4</v>
      </c>
      <c r="I2606" t="s">
        <v>188</v>
      </c>
      <c r="J2606" t="s">
        <v>199</v>
      </c>
      <c r="K2606" t="s">
        <v>208</v>
      </c>
      <c r="L2606" t="s">
        <v>236</v>
      </c>
      <c r="M2606" t="s">
        <v>115</v>
      </c>
      <c r="N2606" t="s">
        <v>237</v>
      </c>
      <c r="O2606" t="s">
        <v>211</v>
      </c>
      <c r="P2606"/>
      <c r="Q2606"/>
      <c r="R2606"/>
      <c r="S2606" t="s">
        <v>932</v>
      </c>
    </row>
    <row r="2607" spans="1:19" hidden="1" x14ac:dyDescent="0.2">
      <c r="A2607" s="162" t="str">
        <f>"FY"&amp;(YEAR(Table4_1[[#This Row],[Date]])-1)&amp;"/"&amp;(YEAR(Table4_1[[#This Row],[Date]])-2000)</f>
        <v>FY2024/25</v>
      </c>
      <c r="B2607" s="162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2607" s="162" t="str">
        <f>Table4_1[[#This Row],[Licensee]]&amp;" "&amp;Table4_1[[#This Row],[Licence]]</f>
        <v>Rottnest Island Authority EIRL3</v>
      </c>
      <c r="D2607" s="162" t="str">
        <f t="shared" si="40"/>
        <v>FY2024/25_FC2i_Rottnest Island Authority EIRL3</v>
      </c>
      <c r="E2607" s="164">
        <f>IF(ISNUMBER(Table4_1[[#This Row],[Value]]),Table4_1[[#This Row],[Value]],IF(ISNUMBER(Table4_1[[#This Row],[$ Value]]),Table4_1[[#This Row],[$ Value]],Table4_1[[#This Row],[% Value]]))</f>
        <v>39.80927835</v>
      </c>
      <c r="G2607" s="238">
        <v>45838</v>
      </c>
      <c r="H2607">
        <v>4</v>
      </c>
      <c r="I2607" t="s">
        <v>188</v>
      </c>
      <c r="J2607" t="s">
        <v>199</v>
      </c>
      <c r="K2607" t="s">
        <v>208</v>
      </c>
      <c r="L2607" t="s">
        <v>236</v>
      </c>
      <c r="M2607" t="s">
        <v>115</v>
      </c>
      <c r="N2607" t="s">
        <v>237</v>
      </c>
      <c r="O2607" t="s">
        <v>211</v>
      </c>
      <c r="P2607">
        <v>39.80927835</v>
      </c>
      <c r="Q2607"/>
      <c r="R2607"/>
      <c r="S2607" t="s">
        <v>932</v>
      </c>
    </row>
    <row r="2608" spans="1:19" hidden="1" x14ac:dyDescent="0.2">
      <c r="A2608" s="162" t="str">
        <f>"FY"&amp;(YEAR(Table4_1[[#This Row],[Date]])-1)&amp;"/"&amp;(YEAR(Table4_1[[#This Row],[Date]])-2000)</f>
        <v>FY2023/24</v>
      </c>
      <c r="B2608" s="162" t="str">
        <f>VLOOKUP(Table4_1[[#This Row],[Energy]]&amp;Table4_1[[#This Row],[Indicator category]]&amp;Table4_1[[#This Row],[Indicator subcategory]]&amp;Table4_1[[#This Row],[Indicator]]&amp;Table4_1[[#This Row],[ID]],newID,2,FALSE)</f>
        <v>FC3bii</v>
      </c>
      <c r="C2608" s="162" t="str">
        <f>Table4_1[[#This Row],[Licensee]]&amp;" "&amp;Table4_1[[#This Row],[Licence]]</f>
        <v>Rottnest Island Authority EIRL3</v>
      </c>
      <c r="D2608" s="162" t="str">
        <f t="shared" si="40"/>
        <v>FY2023/24_FC3bii_Rottnest Island Authority EIRL3</v>
      </c>
      <c r="E2608" s="164">
        <f>IF(ISNUMBER(Table4_1[[#This Row],[Value]]),Table4_1[[#This Row],[Value]],IF(ISNUMBER(Table4_1[[#This Row],[$ Value]]),Table4_1[[#This Row],[$ Value]],Table4_1[[#This Row],[% Value]]))</f>
        <v>0</v>
      </c>
      <c r="G2608" s="238">
        <v>45473</v>
      </c>
      <c r="H2608">
        <v>4</v>
      </c>
      <c r="I2608" t="s">
        <v>188</v>
      </c>
      <c r="J2608" t="s">
        <v>199</v>
      </c>
      <c r="K2608" t="s">
        <v>208</v>
      </c>
      <c r="L2608" t="s">
        <v>238</v>
      </c>
      <c r="M2608" t="s">
        <v>47</v>
      </c>
      <c r="N2608" t="s">
        <v>433</v>
      </c>
      <c r="O2608" t="s">
        <v>211</v>
      </c>
      <c r="P2608"/>
      <c r="Q2608"/>
      <c r="R2608"/>
      <c r="S2608" t="s">
        <v>932</v>
      </c>
    </row>
    <row r="2609" spans="1:19" hidden="1" x14ac:dyDescent="0.2">
      <c r="A2609" s="162" t="str">
        <f>"FY"&amp;(YEAR(Table4_1[[#This Row],[Date]])-1)&amp;"/"&amp;(YEAR(Table4_1[[#This Row],[Date]])-2000)</f>
        <v>FY2023/24</v>
      </c>
      <c r="B2609" s="162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2609" s="162" t="str">
        <f>Table4_1[[#This Row],[Licensee]]&amp;" "&amp;Table4_1[[#This Row],[Licence]]</f>
        <v>Rottnest Island Authority EIRL3</v>
      </c>
      <c r="D2609" s="162" t="str">
        <f t="shared" si="40"/>
        <v>FY2023/24_FC3cii_Rottnest Island Authority EIRL3</v>
      </c>
      <c r="E2609" s="164">
        <f>IF(ISNUMBER(Table4_1[[#This Row],[Value]]),Table4_1[[#This Row],[Value]],IF(ISNUMBER(Table4_1[[#This Row],[$ Value]]),Table4_1[[#This Row],[$ Value]],Table4_1[[#This Row],[% Value]]))</f>
        <v>0</v>
      </c>
      <c r="G2609" s="238">
        <v>45473</v>
      </c>
      <c r="H2609">
        <v>4</v>
      </c>
      <c r="I2609" t="s">
        <v>188</v>
      </c>
      <c r="J2609" t="s">
        <v>199</v>
      </c>
      <c r="K2609" t="s">
        <v>208</v>
      </c>
      <c r="L2609" t="s">
        <v>238</v>
      </c>
      <c r="M2609" t="s">
        <v>48</v>
      </c>
      <c r="N2609" t="s">
        <v>352</v>
      </c>
      <c r="O2609" t="s">
        <v>211</v>
      </c>
      <c r="P2609"/>
      <c r="Q2609"/>
      <c r="R2609"/>
      <c r="S2609" t="s">
        <v>932</v>
      </c>
    </row>
    <row r="2610" spans="1:19" hidden="1" x14ac:dyDescent="0.2">
      <c r="A2610" s="162" t="str">
        <f>"FY"&amp;(YEAR(Table4_1[[#This Row],[Date]])-1)&amp;"/"&amp;(YEAR(Table4_1[[#This Row],[Date]])-2000)</f>
        <v>FY2023/24</v>
      </c>
      <c r="B2610" s="162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2610" s="162" t="str">
        <f>Table4_1[[#This Row],[Licensee]]&amp;" "&amp;Table4_1[[#This Row],[Licence]]</f>
        <v>Rottnest Island Authority EIRL3</v>
      </c>
      <c r="D2610" s="162" t="str">
        <f t="shared" si="40"/>
        <v>FY2023/24_FC3dii_Rottnest Island Authority EIRL3</v>
      </c>
      <c r="E2610" s="164">
        <f>IF(ISNUMBER(Table4_1[[#This Row],[Value]]),Table4_1[[#This Row],[Value]],IF(ISNUMBER(Table4_1[[#This Row],[$ Value]]),Table4_1[[#This Row],[$ Value]],Table4_1[[#This Row],[% Value]]))</f>
        <v>0</v>
      </c>
      <c r="G2610" s="238">
        <v>45473</v>
      </c>
      <c r="H2610">
        <v>4</v>
      </c>
      <c r="I2610" t="s">
        <v>188</v>
      </c>
      <c r="J2610" t="s">
        <v>199</v>
      </c>
      <c r="K2610" t="s">
        <v>208</v>
      </c>
      <c r="L2610" t="s">
        <v>238</v>
      </c>
      <c r="M2610" t="s">
        <v>49</v>
      </c>
      <c r="N2610" t="s">
        <v>434</v>
      </c>
      <c r="O2610" t="s">
        <v>211</v>
      </c>
      <c r="P2610"/>
      <c r="Q2610"/>
      <c r="R2610"/>
      <c r="S2610" t="s">
        <v>932</v>
      </c>
    </row>
    <row r="2611" spans="1:19" hidden="1" x14ac:dyDescent="0.2">
      <c r="A2611" s="162" t="str">
        <f>"FY"&amp;(YEAR(Table4_1[[#This Row],[Date]])-1)&amp;"/"&amp;(YEAR(Table4_1[[#This Row],[Date]])-2000)</f>
        <v>FY2024/25</v>
      </c>
      <c r="B2611" s="162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2611" s="162" t="str">
        <f>Table4_1[[#This Row],[Licensee]]&amp;" "&amp;Table4_1[[#This Row],[Licence]]</f>
        <v>Rottnest Island Authority EIRL3</v>
      </c>
      <c r="D2611" s="162" t="str">
        <f t="shared" si="40"/>
        <v>FY2024/25_FC3dii_Rottnest Island Authority EIRL3</v>
      </c>
      <c r="E2611" s="164">
        <f>IF(ISNUMBER(Table4_1[[#This Row],[Value]]),Table4_1[[#This Row],[Value]],IF(ISNUMBER(Table4_1[[#This Row],[$ Value]]),Table4_1[[#This Row],[$ Value]],Table4_1[[#This Row],[% Value]]))</f>
        <v>43.845360820000003</v>
      </c>
      <c r="G2611" s="238">
        <v>45838</v>
      </c>
      <c r="H2611">
        <v>4</v>
      </c>
      <c r="I2611" t="s">
        <v>188</v>
      </c>
      <c r="J2611" t="s">
        <v>199</v>
      </c>
      <c r="K2611" t="s">
        <v>208</v>
      </c>
      <c r="L2611" t="s">
        <v>238</v>
      </c>
      <c r="M2611" t="s">
        <v>49</v>
      </c>
      <c r="N2611" t="s">
        <v>434</v>
      </c>
      <c r="O2611" t="s">
        <v>211</v>
      </c>
      <c r="P2611">
        <v>43.845360820000003</v>
      </c>
      <c r="Q2611"/>
      <c r="R2611"/>
      <c r="S2611" t="s">
        <v>932</v>
      </c>
    </row>
    <row r="2612" spans="1:19" hidden="1" x14ac:dyDescent="0.2">
      <c r="A2612" s="162" t="str">
        <f>"FY"&amp;(YEAR(Table4_1[[#This Row],[Date]])-1)&amp;"/"&amp;(YEAR(Table4_1[[#This Row],[Date]])-2000)</f>
        <v>FY2023/24</v>
      </c>
      <c r="B2612" s="162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2612" s="162" t="str">
        <f>Table4_1[[#This Row],[Licensee]]&amp;" "&amp;Table4_1[[#This Row],[Licence]]</f>
        <v>Rottnest Island Authority EIRL3</v>
      </c>
      <c r="D2612" s="162" t="str">
        <f t="shared" si="40"/>
        <v>FY2023/24_FC3eii_Rottnest Island Authority EIRL3</v>
      </c>
      <c r="E2612" s="164">
        <f>IF(ISNUMBER(Table4_1[[#This Row],[Value]]),Table4_1[[#This Row],[Value]],IF(ISNUMBER(Table4_1[[#This Row],[$ Value]]),Table4_1[[#This Row],[$ Value]],Table4_1[[#This Row],[% Value]]))</f>
        <v>0</v>
      </c>
      <c r="G2612" s="238">
        <v>45473</v>
      </c>
      <c r="H2612">
        <v>4</v>
      </c>
      <c r="I2612" t="s">
        <v>188</v>
      </c>
      <c r="J2612" t="s">
        <v>199</v>
      </c>
      <c r="K2612" t="s">
        <v>208</v>
      </c>
      <c r="L2612" t="s">
        <v>238</v>
      </c>
      <c r="M2612" t="s">
        <v>50</v>
      </c>
      <c r="N2612" t="s">
        <v>435</v>
      </c>
      <c r="O2612" t="s">
        <v>211</v>
      </c>
      <c r="P2612"/>
      <c r="Q2612"/>
      <c r="R2612"/>
      <c r="S2612" t="s">
        <v>932</v>
      </c>
    </row>
    <row r="2613" spans="1:19" hidden="1" x14ac:dyDescent="0.2">
      <c r="A2613" s="162" t="str">
        <f>"FY"&amp;(YEAR(Table4_1[[#This Row],[Date]])-1)&amp;"/"&amp;(YEAR(Table4_1[[#This Row],[Date]])-2000)</f>
        <v>FY2023/24</v>
      </c>
      <c r="B2613" s="162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2613" s="162" t="str">
        <f>Table4_1[[#This Row],[Licensee]]&amp;" "&amp;Table4_1[[#This Row],[Licence]]</f>
        <v>Rottnest Island Authority EIRL3</v>
      </c>
      <c r="D2613" s="162" t="str">
        <f t="shared" si="40"/>
        <v>FY2023/24_FC3ii_Rottnest Island Authority EIRL3</v>
      </c>
      <c r="E2613" s="164">
        <f>IF(ISNUMBER(Table4_1[[#This Row],[Value]]),Table4_1[[#This Row],[Value]],IF(ISNUMBER(Table4_1[[#This Row],[$ Value]]),Table4_1[[#This Row],[$ Value]],Table4_1[[#This Row],[% Value]]))</f>
        <v>0</v>
      </c>
      <c r="G2613" s="238">
        <v>45473</v>
      </c>
      <c r="H2613">
        <v>4</v>
      </c>
      <c r="I2613" t="s">
        <v>188</v>
      </c>
      <c r="J2613" t="s">
        <v>199</v>
      </c>
      <c r="K2613" t="s">
        <v>208</v>
      </c>
      <c r="L2613" t="s">
        <v>238</v>
      </c>
      <c r="M2613" t="s">
        <v>115</v>
      </c>
      <c r="N2613" t="s">
        <v>239</v>
      </c>
      <c r="O2613" t="s">
        <v>211</v>
      </c>
      <c r="P2613"/>
      <c r="Q2613"/>
      <c r="R2613"/>
      <c r="S2613" t="s">
        <v>932</v>
      </c>
    </row>
    <row r="2614" spans="1:19" hidden="1" x14ac:dyDescent="0.2">
      <c r="A2614" s="162" t="str">
        <f>"FY"&amp;(YEAR(Table4_1[[#This Row],[Date]])-1)&amp;"/"&amp;(YEAR(Table4_1[[#This Row],[Date]])-2000)</f>
        <v>FY2024/25</v>
      </c>
      <c r="B2614" s="162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2614" s="162" t="str">
        <f>Table4_1[[#This Row],[Licensee]]&amp;" "&amp;Table4_1[[#This Row],[Licence]]</f>
        <v>Rottnest Island Authority EIRL3</v>
      </c>
      <c r="D2614" s="162" t="str">
        <f t="shared" si="40"/>
        <v>FY2024/25_FC3ii_Rottnest Island Authority EIRL3</v>
      </c>
      <c r="E2614" s="164">
        <f>IF(ISNUMBER(Table4_1[[#This Row],[Value]]),Table4_1[[#This Row],[Value]],IF(ISNUMBER(Table4_1[[#This Row],[$ Value]]),Table4_1[[#This Row],[$ Value]],Table4_1[[#This Row],[% Value]]))</f>
        <v>43.845360820000003</v>
      </c>
      <c r="G2614" s="238">
        <v>45838</v>
      </c>
      <c r="H2614">
        <v>4</v>
      </c>
      <c r="I2614" t="s">
        <v>188</v>
      </c>
      <c r="J2614" t="s">
        <v>199</v>
      </c>
      <c r="K2614" t="s">
        <v>208</v>
      </c>
      <c r="L2614" t="s">
        <v>238</v>
      </c>
      <c r="M2614" t="s">
        <v>115</v>
      </c>
      <c r="N2614" t="s">
        <v>239</v>
      </c>
      <c r="O2614" t="s">
        <v>211</v>
      </c>
      <c r="P2614">
        <v>43.845360820000003</v>
      </c>
      <c r="Q2614"/>
      <c r="R2614"/>
      <c r="S2614" t="s">
        <v>932</v>
      </c>
    </row>
    <row r="2615" spans="1:19" hidden="1" x14ac:dyDescent="0.2">
      <c r="A2615" s="162" t="str">
        <f>"FY"&amp;(YEAR(Table4_1[[#This Row],[Date]])-1)&amp;"/"&amp;(YEAR(Table4_1[[#This Row],[Date]])-2000)</f>
        <v>FY2013/14</v>
      </c>
      <c r="B2615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5" s="162" t="str">
        <f>Table4_1[[#This Row],[Licensee]]&amp;" "&amp;Table4_1[[#This Row],[Licence]]</f>
        <v>Rottnest Island Authority EIRL3</v>
      </c>
      <c r="D2615" s="162" t="str">
        <f t="shared" si="40"/>
        <v>FY2013/14_FC4biii_Rottnest Island Authority EIRL3</v>
      </c>
      <c r="E2615" s="164">
        <f>IF(ISNUMBER(Table4_1[[#This Row],[Value]]),Table4_1[[#This Row],[Value]],IF(ISNUMBER(Table4_1[[#This Row],[$ Value]]),Table4_1[[#This Row],[$ Value]],Table4_1[[#This Row],[% Value]]))</f>
        <v>0</v>
      </c>
      <c r="G2615" s="238">
        <v>41820</v>
      </c>
      <c r="H2615">
        <v>4</v>
      </c>
      <c r="I2615" t="s">
        <v>188</v>
      </c>
      <c r="J2615" t="s">
        <v>199</v>
      </c>
      <c r="K2615" t="s">
        <v>208</v>
      </c>
      <c r="L2615" t="s">
        <v>217</v>
      </c>
      <c r="M2615" t="s">
        <v>47</v>
      </c>
      <c r="N2615" t="s">
        <v>436</v>
      </c>
      <c r="O2615" t="s">
        <v>211</v>
      </c>
      <c r="P2615"/>
      <c r="Q2615"/>
      <c r="R2615"/>
      <c r="S2615" t="s">
        <v>932</v>
      </c>
    </row>
    <row r="2616" spans="1:19" hidden="1" x14ac:dyDescent="0.2">
      <c r="A2616" s="162" t="str">
        <f>"FY"&amp;(YEAR(Table4_1[[#This Row],[Date]])-1)&amp;"/"&amp;(YEAR(Table4_1[[#This Row],[Date]])-2000)</f>
        <v>FY2014/15</v>
      </c>
      <c r="B2616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6" s="162" t="str">
        <f>Table4_1[[#This Row],[Licensee]]&amp;" "&amp;Table4_1[[#This Row],[Licence]]</f>
        <v>Rottnest Island Authority EIRL3</v>
      </c>
      <c r="D2616" s="162" t="str">
        <f t="shared" si="40"/>
        <v>FY2014/15_FC4biii_Rottnest Island Authority EIRL3</v>
      </c>
      <c r="E2616" s="164">
        <f>IF(ISNUMBER(Table4_1[[#This Row],[Value]]),Table4_1[[#This Row],[Value]],IF(ISNUMBER(Table4_1[[#This Row],[$ Value]]),Table4_1[[#This Row],[$ Value]],Table4_1[[#This Row],[% Value]]))</f>
        <v>0</v>
      </c>
      <c r="G2616" s="238">
        <v>42185</v>
      </c>
      <c r="H2616">
        <v>4</v>
      </c>
      <c r="I2616" t="s">
        <v>188</v>
      </c>
      <c r="J2616" t="s">
        <v>199</v>
      </c>
      <c r="K2616" t="s">
        <v>208</v>
      </c>
      <c r="L2616" t="s">
        <v>217</v>
      </c>
      <c r="M2616" t="s">
        <v>47</v>
      </c>
      <c r="N2616" t="s">
        <v>436</v>
      </c>
      <c r="O2616" t="s">
        <v>211</v>
      </c>
      <c r="P2616"/>
      <c r="Q2616"/>
      <c r="R2616"/>
      <c r="S2616" t="s">
        <v>932</v>
      </c>
    </row>
    <row r="2617" spans="1:19" hidden="1" x14ac:dyDescent="0.2">
      <c r="A2617" s="162" t="str">
        <f>"FY"&amp;(YEAR(Table4_1[[#This Row],[Date]])-1)&amp;"/"&amp;(YEAR(Table4_1[[#This Row],[Date]])-2000)</f>
        <v>FY2015/16</v>
      </c>
      <c r="B2617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7" s="162" t="str">
        <f>Table4_1[[#This Row],[Licensee]]&amp;" "&amp;Table4_1[[#This Row],[Licence]]</f>
        <v>Rottnest Island Authority EIRL3</v>
      </c>
      <c r="D2617" s="162" t="str">
        <f t="shared" si="40"/>
        <v>FY2015/16_FC4biii_Rottnest Island Authority EIRL3</v>
      </c>
      <c r="E2617" s="164">
        <f>IF(ISNUMBER(Table4_1[[#This Row],[Value]]),Table4_1[[#This Row],[Value]],IF(ISNUMBER(Table4_1[[#This Row],[$ Value]]),Table4_1[[#This Row],[$ Value]],Table4_1[[#This Row],[% Value]]))</f>
        <v>0</v>
      </c>
      <c r="G2617" s="238">
        <v>42551</v>
      </c>
      <c r="H2617">
        <v>4</v>
      </c>
      <c r="I2617" t="s">
        <v>188</v>
      </c>
      <c r="J2617" t="s">
        <v>199</v>
      </c>
      <c r="K2617" t="s">
        <v>208</v>
      </c>
      <c r="L2617" t="s">
        <v>217</v>
      </c>
      <c r="M2617" t="s">
        <v>47</v>
      </c>
      <c r="N2617" t="s">
        <v>436</v>
      </c>
      <c r="O2617" t="s">
        <v>211</v>
      </c>
      <c r="P2617"/>
      <c r="Q2617"/>
      <c r="R2617"/>
      <c r="S2617" t="s">
        <v>932</v>
      </c>
    </row>
    <row r="2618" spans="1:19" hidden="1" x14ac:dyDescent="0.2">
      <c r="A2618" s="162" t="str">
        <f>"FY"&amp;(YEAR(Table4_1[[#This Row],[Date]])-1)&amp;"/"&amp;(YEAR(Table4_1[[#This Row],[Date]])-2000)</f>
        <v>FY2016/17</v>
      </c>
      <c r="B2618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8" s="162" t="str">
        <f>Table4_1[[#This Row],[Licensee]]&amp;" "&amp;Table4_1[[#This Row],[Licence]]</f>
        <v>Rottnest Island Authority EIRL3</v>
      </c>
      <c r="D2618" s="162" t="str">
        <f t="shared" si="40"/>
        <v>FY2016/17_FC4biii_Rottnest Island Authority EIRL3</v>
      </c>
      <c r="E2618" s="164">
        <f>IF(ISNUMBER(Table4_1[[#This Row],[Value]]),Table4_1[[#This Row],[Value]],IF(ISNUMBER(Table4_1[[#This Row],[$ Value]]),Table4_1[[#This Row],[$ Value]],Table4_1[[#This Row],[% Value]]))</f>
        <v>0</v>
      </c>
      <c r="G2618" s="238">
        <v>42916</v>
      </c>
      <c r="H2618">
        <v>4</v>
      </c>
      <c r="I2618" t="s">
        <v>188</v>
      </c>
      <c r="J2618" t="s">
        <v>199</v>
      </c>
      <c r="K2618" t="s">
        <v>208</v>
      </c>
      <c r="L2618" t="s">
        <v>217</v>
      </c>
      <c r="M2618" t="s">
        <v>47</v>
      </c>
      <c r="N2618" t="s">
        <v>436</v>
      </c>
      <c r="O2618" t="s">
        <v>211</v>
      </c>
      <c r="P2618"/>
      <c r="Q2618"/>
      <c r="R2618"/>
      <c r="S2618" t="s">
        <v>932</v>
      </c>
    </row>
    <row r="2619" spans="1:19" hidden="1" x14ac:dyDescent="0.2">
      <c r="A2619" s="162" t="str">
        <f>"FY"&amp;(YEAR(Table4_1[[#This Row],[Date]])-1)&amp;"/"&amp;(YEAR(Table4_1[[#This Row],[Date]])-2000)</f>
        <v>FY2017/18</v>
      </c>
      <c r="B2619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19" s="162" t="str">
        <f>Table4_1[[#This Row],[Licensee]]&amp;" "&amp;Table4_1[[#This Row],[Licence]]</f>
        <v>Rottnest Island Authority EIRL3</v>
      </c>
      <c r="D2619" s="162" t="str">
        <f t="shared" si="40"/>
        <v>FY2017/18_FC4biii_Rottnest Island Authority EIRL3</v>
      </c>
      <c r="E2619" s="164">
        <f>IF(ISNUMBER(Table4_1[[#This Row],[Value]]),Table4_1[[#This Row],[Value]],IF(ISNUMBER(Table4_1[[#This Row],[$ Value]]),Table4_1[[#This Row],[$ Value]],Table4_1[[#This Row],[% Value]]))</f>
        <v>0</v>
      </c>
      <c r="G2619" s="238">
        <v>43281</v>
      </c>
      <c r="H2619">
        <v>4</v>
      </c>
      <c r="I2619" t="s">
        <v>188</v>
      </c>
      <c r="J2619" t="s">
        <v>199</v>
      </c>
      <c r="K2619" t="s">
        <v>208</v>
      </c>
      <c r="L2619" t="s">
        <v>217</v>
      </c>
      <c r="M2619" t="s">
        <v>47</v>
      </c>
      <c r="N2619" t="s">
        <v>436</v>
      </c>
      <c r="O2619" t="s">
        <v>211</v>
      </c>
      <c r="P2619"/>
      <c r="Q2619"/>
      <c r="R2619"/>
      <c r="S2619" t="s">
        <v>932</v>
      </c>
    </row>
    <row r="2620" spans="1:19" hidden="1" x14ac:dyDescent="0.2">
      <c r="A2620" s="162" t="str">
        <f>"FY"&amp;(YEAR(Table4_1[[#This Row],[Date]])-1)&amp;"/"&amp;(YEAR(Table4_1[[#This Row],[Date]])-2000)</f>
        <v>FY2018/19</v>
      </c>
      <c r="B2620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0" s="162" t="str">
        <f>Table4_1[[#This Row],[Licensee]]&amp;" "&amp;Table4_1[[#This Row],[Licence]]</f>
        <v>Rottnest Island Authority EIRL3</v>
      </c>
      <c r="D2620" s="162" t="str">
        <f t="shared" si="40"/>
        <v>FY2018/19_FC4biii_Rottnest Island Authority EIRL3</v>
      </c>
      <c r="E2620" s="164">
        <f>IF(ISNUMBER(Table4_1[[#This Row],[Value]]),Table4_1[[#This Row],[Value]],IF(ISNUMBER(Table4_1[[#This Row],[$ Value]]),Table4_1[[#This Row],[$ Value]],Table4_1[[#This Row],[% Value]]))</f>
        <v>0</v>
      </c>
      <c r="G2620" s="238">
        <v>43646</v>
      </c>
      <c r="H2620">
        <v>4</v>
      </c>
      <c r="I2620" t="s">
        <v>188</v>
      </c>
      <c r="J2620" t="s">
        <v>199</v>
      </c>
      <c r="K2620" t="s">
        <v>208</v>
      </c>
      <c r="L2620" t="s">
        <v>217</v>
      </c>
      <c r="M2620" t="s">
        <v>47</v>
      </c>
      <c r="N2620" t="s">
        <v>436</v>
      </c>
      <c r="O2620" t="s">
        <v>211</v>
      </c>
      <c r="P2620"/>
      <c r="Q2620"/>
      <c r="R2620"/>
      <c r="S2620" t="s">
        <v>932</v>
      </c>
    </row>
    <row r="2621" spans="1:19" hidden="1" x14ac:dyDescent="0.2">
      <c r="A2621" s="162" t="str">
        <f>"FY"&amp;(YEAR(Table4_1[[#This Row],[Date]])-1)&amp;"/"&amp;(YEAR(Table4_1[[#This Row],[Date]])-2000)</f>
        <v>FY2019/20</v>
      </c>
      <c r="B2621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1" s="162" t="str">
        <f>Table4_1[[#This Row],[Licensee]]&amp;" "&amp;Table4_1[[#This Row],[Licence]]</f>
        <v>Rottnest Island Authority EIRL3</v>
      </c>
      <c r="D2621" s="162" t="str">
        <f t="shared" si="40"/>
        <v>FY2019/20_FC4biii_Rottnest Island Authority EIRL3</v>
      </c>
      <c r="E2621" s="164">
        <f>IF(ISNUMBER(Table4_1[[#This Row],[Value]]),Table4_1[[#This Row],[Value]],IF(ISNUMBER(Table4_1[[#This Row],[$ Value]]),Table4_1[[#This Row],[$ Value]],Table4_1[[#This Row],[% Value]]))</f>
        <v>0</v>
      </c>
      <c r="G2621" s="238">
        <v>44012</v>
      </c>
      <c r="H2621">
        <v>4</v>
      </c>
      <c r="I2621" t="s">
        <v>188</v>
      </c>
      <c r="J2621" t="s">
        <v>199</v>
      </c>
      <c r="K2621" t="s">
        <v>208</v>
      </c>
      <c r="L2621" t="s">
        <v>217</v>
      </c>
      <c r="M2621" t="s">
        <v>47</v>
      </c>
      <c r="N2621" t="s">
        <v>436</v>
      </c>
      <c r="O2621" t="s">
        <v>211</v>
      </c>
      <c r="P2621"/>
      <c r="Q2621"/>
      <c r="R2621"/>
      <c r="S2621" t="s">
        <v>932</v>
      </c>
    </row>
    <row r="2622" spans="1:19" hidden="1" x14ac:dyDescent="0.2">
      <c r="A2622" s="162" t="str">
        <f>"FY"&amp;(YEAR(Table4_1[[#This Row],[Date]])-1)&amp;"/"&amp;(YEAR(Table4_1[[#This Row],[Date]])-2000)</f>
        <v>FY2020/21</v>
      </c>
      <c r="B2622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2" s="162" t="str">
        <f>Table4_1[[#This Row],[Licensee]]&amp;" "&amp;Table4_1[[#This Row],[Licence]]</f>
        <v>Rottnest Island Authority EIRL3</v>
      </c>
      <c r="D2622" s="162" t="str">
        <f t="shared" si="40"/>
        <v>FY2020/21_FC4biii_Rottnest Island Authority EIRL3</v>
      </c>
      <c r="E2622" s="164">
        <f>IF(ISNUMBER(Table4_1[[#This Row],[Value]]),Table4_1[[#This Row],[Value]],IF(ISNUMBER(Table4_1[[#This Row],[$ Value]]),Table4_1[[#This Row],[$ Value]],Table4_1[[#This Row],[% Value]]))</f>
        <v>0</v>
      </c>
      <c r="G2622" s="238">
        <v>44377</v>
      </c>
      <c r="H2622">
        <v>4</v>
      </c>
      <c r="I2622" t="s">
        <v>188</v>
      </c>
      <c r="J2622" t="s">
        <v>199</v>
      </c>
      <c r="K2622" t="s">
        <v>208</v>
      </c>
      <c r="L2622" t="s">
        <v>217</v>
      </c>
      <c r="M2622" t="s">
        <v>47</v>
      </c>
      <c r="N2622" t="s">
        <v>436</v>
      </c>
      <c r="O2622" t="s">
        <v>211</v>
      </c>
      <c r="P2622"/>
      <c r="Q2622"/>
      <c r="R2622"/>
      <c r="S2622" t="s">
        <v>932</v>
      </c>
    </row>
    <row r="2623" spans="1:19" hidden="1" x14ac:dyDescent="0.2">
      <c r="A2623" s="162" t="str">
        <f>"FY"&amp;(YEAR(Table4_1[[#This Row],[Date]])-1)&amp;"/"&amp;(YEAR(Table4_1[[#This Row],[Date]])-2000)</f>
        <v>FY2021/22</v>
      </c>
      <c r="B2623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3" s="162" t="str">
        <f>Table4_1[[#This Row],[Licensee]]&amp;" "&amp;Table4_1[[#This Row],[Licence]]</f>
        <v>Rottnest Island Authority EIRL3</v>
      </c>
      <c r="D2623" s="162" t="str">
        <f t="shared" si="40"/>
        <v>FY2021/22_FC4biii_Rottnest Island Authority EIRL3</v>
      </c>
      <c r="E2623" s="164">
        <f>IF(ISNUMBER(Table4_1[[#This Row],[Value]]),Table4_1[[#This Row],[Value]],IF(ISNUMBER(Table4_1[[#This Row],[$ Value]]),Table4_1[[#This Row],[$ Value]],Table4_1[[#This Row],[% Value]]))</f>
        <v>0</v>
      </c>
      <c r="G2623" s="238">
        <v>44742</v>
      </c>
      <c r="H2623">
        <v>4</v>
      </c>
      <c r="I2623" t="s">
        <v>188</v>
      </c>
      <c r="J2623" t="s">
        <v>199</v>
      </c>
      <c r="K2623" t="s">
        <v>208</v>
      </c>
      <c r="L2623" t="s">
        <v>217</v>
      </c>
      <c r="M2623" t="s">
        <v>47</v>
      </c>
      <c r="N2623" t="s">
        <v>436</v>
      </c>
      <c r="O2623" t="s">
        <v>211</v>
      </c>
      <c r="P2623"/>
      <c r="Q2623"/>
      <c r="R2623"/>
      <c r="S2623" t="s">
        <v>932</v>
      </c>
    </row>
    <row r="2624" spans="1:19" hidden="1" x14ac:dyDescent="0.2">
      <c r="A2624" s="162" t="str">
        <f>"FY"&amp;(YEAR(Table4_1[[#This Row],[Date]])-1)&amp;"/"&amp;(YEAR(Table4_1[[#This Row],[Date]])-2000)</f>
        <v>FY2022/23</v>
      </c>
      <c r="B2624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4" s="162" t="str">
        <f>Table4_1[[#This Row],[Licensee]]&amp;" "&amp;Table4_1[[#This Row],[Licence]]</f>
        <v>Rottnest Island Authority EIRL3</v>
      </c>
      <c r="D2624" s="162" t="str">
        <f t="shared" si="40"/>
        <v>FY2022/23_FC4biii_Rottnest Island Authority EIRL3</v>
      </c>
      <c r="E2624" s="164">
        <f>IF(ISNUMBER(Table4_1[[#This Row],[Value]]),Table4_1[[#This Row],[Value]],IF(ISNUMBER(Table4_1[[#This Row],[$ Value]]),Table4_1[[#This Row],[$ Value]],Table4_1[[#This Row],[% Value]]))</f>
        <v>0</v>
      </c>
      <c r="G2624" s="238">
        <v>45107</v>
      </c>
      <c r="H2624">
        <v>4</v>
      </c>
      <c r="I2624" t="s">
        <v>188</v>
      </c>
      <c r="J2624" t="s">
        <v>199</v>
      </c>
      <c r="K2624" t="s">
        <v>208</v>
      </c>
      <c r="L2624" t="s">
        <v>217</v>
      </c>
      <c r="M2624" t="s">
        <v>47</v>
      </c>
      <c r="N2624" t="s">
        <v>436</v>
      </c>
      <c r="O2624" t="s">
        <v>211</v>
      </c>
      <c r="P2624"/>
      <c r="Q2624"/>
      <c r="R2624"/>
      <c r="S2624" t="s">
        <v>932</v>
      </c>
    </row>
    <row r="2625" spans="1:19" hidden="1" x14ac:dyDescent="0.2">
      <c r="A2625" s="162" t="str">
        <f>"FY"&amp;(YEAR(Table4_1[[#This Row],[Date]])-1)&amp;"/"&amp;(YEAR(Table4_1[[#This Row],[Date]])-2000)</f>
        <v>FY2023/24</v>
      </c>
      <c r="B2625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2625" s="162" t="str">
        <f>Table4_1[[#This Row],[Licensee]]&amp;" "&amp;Table4_1[[#This Row],[Licence]]</f>
        <v>Rottnest Island Authority EIRL3</v>
      </c>
      <c r="D2625" s="162" t="str">
        <f t="shared" si="40"/>
        <v>FY2023/24_FC4biii_Rottnest Island Authority EIRL3</v>
      </c>
      <c r="E2625" s="164">
        <f>IF(ISNUMBER(Table4_1[[#This Row],[Value]]),Table4_1[[#This Row],[Value]],IF(ISNUMBER(Table4_1[[#This Row],[$ Value]]),Table4_1[[#This Row],[$ Value]],Table4_1[[#This Row],[% Value]]))</f>
        <v>0</v>
      </c>
      <c r="G2625" s="238">
        <v>45473</v>
      </c>
      <c r="H2625">
        <v>4</v>
      </c>
      <c r="I2625" t="s">
        <v>188</v>
      </c>
      <c r="J2625" t="s">
        <v>199</v>
      </c>
      <c r="K2625" t="s">
        <v>208</v>
      </c>
      <c r="L2625" t="s">
        <v>217</v>
      </c>
      <c r="M2625" t="s">
        <v>47</v>
      </c>
      <c r="N2625" t="s">
        <v>436</v>
      </c>
      <c r="O2625" t="s">
        <v>211</v>
      </c>
      <c r="P2625"/>
      <c r="Q2625"/>
      <c r="R2625"/>
      <c r="S2625" t="s">
        <v>932</v>
      </c>
    </row>
    <row r="2626" spans="1:19" hidden="1" x14ac:dyDescent="0.2">
      <c r="A2626" s="162" t="str">
        <f>"FY"&amp;(YEAR(Table4_1[[#This Row],[Date]])-1)&amp;"/"&amp;(YEAR(Table4_1[[#This Row],[Date]])-2000)</f>
        <v>FY2013/14</v>
      </c>
      <c r="B2626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26" s="162" t="str">
        <f>Table4_1[[#This Row],[Licensee]]&amp;" "&amp;Table4_1[[#This Row],[Licence]]</f>
        <v>Rottnest Island Authority EIRL3</v>
      </c>
      <c r="D2626" s="162" t="str">
        <f t="shared" si="40"/>
        <v>FY2013/14_FC4ciii_Rottnest Island Authority EIRL3</v>
      </c>
      <c r="E2626" s="164">
        <f>IF(ISNUMBER(Table4_1[[#This Row],[Value]]),Table4_1[[#This Row],[Value]],IF(ISNUMBER(Table4_1[[#This Row],[$ Value]]),Table4_1[[#This Row],[$ Value]],Table4_1[[#This Row],[% Value]]))</f>
        <v>0</v>
      </c>
      <c r="G2626" s="238">
        <v>41820</v>
      </c>
      <c r="H2626">
        <v>4</v>
      </c>
      <c r="I2626" t="s">
        <v>188</v>
      </c>
      <c r="J2626" t="s">
        <v>199</v>
      </c>
      <c r="K2626" t="s">
        <v>208</v>
      </c>
      <c r="L2626" t="s">
        <v>217</v>
      </c>
      <c r="M2626" t="s">
        <v>48</v>
      </c>
      <c r="N2626" t="s">
        <v>292</v>
      </c>
      <c r="O2626" t="s">
        <v>211</v>
      </c>
      <c r="P2626"/>
      <c r="Q2626"/>
      <c r="R2626"/>
      <c r="S2626" t="s">
        <v>932</v>
      </c>
    </row>
    <row r="2627" spans="1:19" hidden="1" x14ac:dyDescent="0.2">
      <c r="A2627" s="162" t="str">
        <f>"FY"&amp;(YEAR(Table4_1[[#This Row],[Date]])-1)&amp;"/"&amp;(YEAR(Table4_1[[#This Row],[Date]])-2000)</f>
        <v>FY2014/15</v>
      </c>
      <c r="B2627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27" s="162" t="str">
        <f>Table4_1[[#This Row],[Licensee]]&amp;" "&amp;Table4_1[[#This Row],[Licence]]</f>
        <v>Rottnest Island Authority EIRL3</v>
      </c>
      <c r="D2627" s="162" t="str">
        <f t="shared" ref="D2627:D2690" si="41">A2627&amp;"_"&amp;B2627&amp;"_"&amp;C2627</f>
        <v>FY2014/15_FC4ciii_Rottnest Island Authority EIRL3</v>
      </c>
      <c r="E2627" s="164">
        <f>IF(ISNUMBER(Table4_1[[#This Row],[Value]]),Table4_1[[#This Row],[Value]],IF(ISNUMBER(Table4_1[[#This Row],[$ Value]]),Table4_1[[#This Row],[$ Value]],Table4_1[[#This Row],[% Value]]))</f>
        <v>0</v>
      </c>
      <c r="G2627" s="238">
        <v>42185</v>
      </c>
      <c r="H2627">
        <v>4</v>
      </c>
      <c r="I2627" t="s">
        <v>188</v>
      </c>
      <c r="J2627" t="s">
        <v>199</v>
      </c>
      <c r="K2627" t="s">
        <v>208</v>
      </c>
      <c r="L2627" t="s">
        <v>217</v>
      </c>
      <c r="M2627" t="s">
        <v>48</v>
      </c>
      <c r="N2627" t="s">
        <v>292</v>
      </c>
      <c r="O2627" t="s">
        <v>211</v>
      </c>
      <c r="P2627"/>
      <c r="Q2627"/>
      <c r="R2627"/>
      <c r="S2627" t="s">
        <v>932</v>
      </c>
    </row>
    <row r="2628" spans="1:19" hidden="1" x14ac:dyDescent="0.2">
      <c r="A2628" s="162" t="str">
        <f>"FY"&amp;(YEAR(Table4_1[[#This Row],[Date]])-1)&amp;"/"&amp;(YEAR(Table4_1[[#This Row],[Date]])-2000)</f>
        <v>FY2015/16</v>
      </c>
      <c r="B2628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28" s="162" t="str">
        <f>Table4_1[[#This Row],[Licensee]]&amp;" "&amp;Table4_1[[#This Row],[Licence]]</f>
        <v>Rottnest Island Authority EIRL3</v>
      </c>
      <c r="D2628" s="162" t="str">
        <f t="shared" si="41"/>
        <v>FY2015/16_FC4ciii_Rottnest Island Authority EIRL3</v>
      </c>
      <c r="E2628" s="164">
        <f>IF(ISNUMBER(Table4_1[[#This Row],[Value]]),Table4_1[[#This Row],[Value]],IF(ISNUMBER(Table4_1[[#This Row],[$ Value]]),Table4_1[[#This Row],[$ Value]],Table4_1[[#This Row],[% Value]]))</f>
        <v>0</v>
      </c>
      <c r="G2628" s="238">
        <v>42551</v>
      </c>
      <c r="H2628">
        <v>4</v>
      </c>
      <c r="I2628" t="s">
        <v>188</v>
      </c>
      <c r="J2628" t="s">
        <v>199</v>
      </c>
      <c r="K2628" t="s">
        <v>208</v>
      </c>
      <c r="L2628" t="s">
        <v>217</v>
      </c>
      <c r="M2628" t="s">
        <v>48</v>
      </c>
      <c r="N2628" t="s">
        <v>292</v>
      </c>
      <c r="O2628" t="s">
        <v>211</v>
      </c>
      <c r="P2628"/>
      <c r="Q2628"/>
      <c r="R2628"/>
      <c r="S2628" t="s">
        <v>932</v>
      </c>
    </row>
    <row r="2629" spans="1:19" hidden="1" x14ac:dyDescent="0.2">
      <c r="A2629" s="162" t="str">
        <f>"FY"&amp;(YEAR(Table4_1[[#This Row],[Date]])-1)&amp;"/"&amp;(YEAR(Table4_1[[#This Row],[Date]])-2000)</f>
        <v>FY2016/17</v>
      </c>
      <c r="B2629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29" s="162" t="str">
        <f>Table4_1[[#This Row],[Licensee]]&amp;" "&amp;Table4_1[[#This Row],[Licence]]</f>
        <v>Rottnest Island Authority EIRL3</v>
      </c>
      <c r="D2629" s="162" t="str">
        <f t="shared" si="41"/>
        <v>FY2016/17_FC4ciii_Rottnest Island Authority EIRL3</v>
      </c>
      <c r="E2629" s="164">
        <f>IF(ISNUMBER(Table4_1[[#This Row],[Value]]),Table4_1[[#This Row],[Value]],IF(ISNUMBER(Table4_1[[#This Row],[$ Value]]),Table4_1[[#This Row],[$ Value]],Table4_1[[#This Row],[% Value]]))</f>
        <v>0</v>
      </c>
      <c r="G2629" s="238">
        <v>42916</v>
      </c>
      <c r="H2629">
        <v>4</v>
      </c>
      <c r="I2629" t="s">
        <v>188</v>
      </c>
      <c r="J2629" t="s">
        <v>199</v>
      </c>
      <c r="K2629" t="s">
        <v>208</v>
      </c>
      <c r="L2629" t="s">
        <v>217</v>
      </c>
      <c r="M2629" t="s">
        <v>48</v>
      </c>
      <c r="N2629" t="s">
        <v>292</v>
      </c>
      <c r="O2629" t="s">
        <v>211</v>
      </c>
      <c r="P2629"/>
      <c r="Q2629"/>
      <c r="R2629"/>
      <c r="S2629" t="s">
        <v>932</v>
      </c>
    </row>
    <row r="2630" spans="1:19" hidden="1" x14ac:dyDescent="0.2">
      <c r="A2630" s="162" t="str">
        <f>"FY"&amp;(YEAR(Table4_1[[#This Row],[Date]])-1)&amp;"/"&amp;(YEAR(Table4_1[[#This Row],[Date]])-2000)</f>
        <v>FY2017/18</v>
      </c>
      <c r="B2630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0" s="162" t="str">
        <f>Table4_1[[#This Row],[Licensee]]&amp;" "&amp;Table4_1[[#This Row],[Licence]]</f>
        <v>Rottnest Island Authority EIRL3</v>
      </c>
      <c r="D2630" s="162" t="str">
        <f t="shared" si="41"/>
        <v>FY2017/18_FC4ciii_Rottnest Island Authority EIRL3</v>
      </c>
      <c r="E2630" s="164">
        <f>IF(ISNUMBER(Table4_1[[#This Row],[Value]]),Table4_1[[#This Row],[Value]],IF(ISNUMBER(Table4_1[[#This Row],[$ Value]]),Table4_1[[#This Row],[$ Value]],Table4_1[[#This Row],[% Value]]))</f>
        <v>0</v>
      </c>
      <c r="G2630" s="238">
        <v>43281</v>
      </c>
      <c r="H2630">
        <v>4</v>
      </c>
      <c r="I2630" t="s">
        <v>188</v>
      </c>
      <c r="J2630" t="s">
        <v>199</v>
      </c>
      <c r="K2630" t="s">
        <v>208</v>
      </c>
      <c r="L2630" t="s">
        <v>217</v>
      </c>
      <c r="M2630" t="s">
        <v>48</v>
      </c>
      <c r="N2630" t="s">
        <v>292</v>
      </c>
      <c r="O2630" t="s">
        <v>211</v>
      </c>
      <c r="P2630"/>
      <c r="Q2630"/>
      <c r="R2630"/>
      <c r="S2630" t="s">
        <v>932</v>
      </c>
    </row>
    <row r="2631" spans="1:19" hidden="1" x14ac:dyDescent="0.2">
      <c r="A2631" s="162" t="str">
        <f>"FY"&amp;(YEAR(Table4_1[[#This Row],[Date]])-1)&amp;"/"&amp;(YEAR(Table4_1[[#This Row],[Date]])-2000)</f>
        <v>FY2018/19</v>
      </c>
      <c r="B2631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1" s="162" t="str">
        <f>Table4_1[[#This Row],[Licensee]]&amp;" "&amp;Table4_1[[#This Row],[Licence]]</f>
        <v>Rottnest Island Authority EIRL3</v>
      </c>
      <c r="D2631" s="162" t="str">
        <f t="shared" si="41"/>
        <v>FY2018/19_FC4ciii_Rottnest Island Authority EIRL3</v>
      </c>
      <c r="E2631" s="164">
        <f>IF(ISNUMBER(Table4_1[[#This Row],[Value]]),Table4_1[[#This Row],[Value]],IF(ISNUMBER(Table4_1[[#This Row],[$ Value]]),Table4_1[[#This Row],[$ Value]],Table4_1[[#This Row],[% Value]]))</f>
        <v>0</v>
      </c>
      <c r="G2631" s="238">
        <v>43646</v>
      </c>
      <c r="H2631">
        <v>4</v>
      </c>
      <c r="I2631" t="s">
        <v>188</v>
      </c>
      <c r="J2631" t="s">
        <v>199</v>
      </c>
      <c r="K2631" t="s">
        <v>208</v>
      </c>
      <c r="L2631" t="s">
        <v>217</v>
      </c>
      <c r="M2631" t="s">
        <v>48</v>
      </c>
      <c r="N2631" t="s">
        <v>292</v>
      </c>
      <c r="O2631" t="s">
        <v>211</v>
      </c>
      <c r="P2631"/>
      <c r="Q2631"/>
      <c r="R2631"/>
      <c r="S2631" t="s">
        <v>932</v>
      </c>
    </row>
    <row r="2632" spans="1:19" hidden="1" x14ac:dyDescent="0.2">
      <c r="A2632" s="162" t="str">
        <f>"FY"&amp;(YEAR(Table4_1[[#This Row],[Date]])-1)&amp;"/"&amp;(YEAR(Table4_1[[#This Row],[Date]])-2000)</f>
        <v>FY2019/20</v>
      </c>
      <c r="B2632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2" s="162" t="str">
        <f>Table4_1[[#This Row],[Licensee]]&amp;" "&amp;Table4_1[[#This Row],[Licence]]</f>
        <v>Rottnest Island Authority EIRL3</v>
      </c>
      <c r="D2632" s="162" t="str">
        <f t="shared" si="41"/>
        <v>FY2019/20_FC4ciii_Rottnest Island Authority EIRL3</v>
      </c>
      <c r="E2632" s="164">
        <f>IF(ISNUMBER(Table4_1[[#This Row],[Value]]),Table4_1[[#This Row],[Value]],IF(ISNUMBER(Table4_1[[#This Row],[$ Value]]),Table4_1[[#This Row],[$ Value]],Table4_1[[#This Row],[% Value]]))</f>
        <v>0</v>
      </c>
      <c r="G2632" s="238">
        <v>44012</v>
      </c>
      <c r="H2632">
        <v>4</v>
      </c>
      <c r="I2632" t="s">
        <v>188</v>
      </c>
      <c r="J2632" t="s">
        <v>199</v>
      </c>
      <c r="K2632" t="s">
        <v>208</v>
      </c>
      <c r="L2632" t="s">
        <v>217</v>
      </c>
      <c r="M2632" t="s">
        <v>48</v>
      </c>
      <c r="N2632" t="s">
        <v>292</v>
      </c>
      <c r="O2632" t="s">
        <v>211</v>
      </c>
      <c r="P2632"/>
      <c r="Q2632"/>
      <c r="R2632"/>
      <c r="S2632" t="s">
        <v>932</v>
      </c>
    </row>
    <row r="2633" spans="1:19" hidden="1" x14ac:dyDescent="0.2">
      <c r="A2633" s="162" t="str">
        <f>"FY"&amp;(YEAR(Table4_1[[#This Row],[Date]])-1)&amp;"/"&amp;(YEAR(Table4_1[[#This Row],[Date]])-2000)</f>
        <v>FY2020/21</v>
      </c>
      <c r="B2633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3" s="162" t="str">
        <f>Table4_1[[#This Row],[Licensee]]&amp;" "&amp;Table4_1[[#This Row],[Licence]]</f>
        <v>Rottnest Island Authority EIRL3</v>
      </c>
      <c r="D2633" s="162" t="str">
        <f t="shared" si="41"/>
        <v>FY2020/21_FC4ciii_Rottnest Island Authority EIRL3</v>
      </c>
      <c r="E2633" s="164">
        <f>IF(ISNUMBER(Table4_1[[#This Row],[Value]]),Table4_1[[#This Row],[Value]],IF(ISNUMBER(Table4_1[[#This Row],[$ Value]]),Table4_1[[#This Row],[$ Value]],Table4_1[[#This Row],[% Value]]))</f>
        <v>0</v>
      </c>
      <c r="G2633" s="238">
        <v>44377</v>
      </c>
      <c r="H2633">
        <v>4</v>
      </c>
      <c r="I2633" t="s">
        <v>188</v>
      </c>
      <c r="J2633" t="s">
        <v>199</v>
      </c>
      <c r="K2633" t="s">
        <v>208</v>
      </c>
      <c r="L2633" t="s">
        <v>217</v>
      </c>
      <c r="M2633" t="s">
        <v>48</v>
      </c>
      <c r="N2633" t="s">
        <v>292</v>
      </c>
      <c r="O2633" t="s">
        <v>211</v>
      </c>
      <c r="P2633"/>
      <c r="Q2633"/>
      <c r="R2633"/>
      <c r="S2633" t="s">
        <v>932</v>
      </c>
    </row>
    <row r="2634" spans="1:19" hidden="1" x14ac:dyDescent="0.2">
      <c r="A2634" s="162" t="str">
        <f>"FY"&amp;(YEAR(Table4_1[[#This Row],[Date]])-1)&amp;"/"&amp;(YEAR(Table4_1[[#This Row],[Date]])-2000)</f>
        <v>FY2021/22</v>
      </c>
      <c r="B2634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4" s="162" t="str">
        <f>Table4_1[[#This Row],[Licensee]]&amp;" "&amp;Table4_1[[#This Row],[Licence]]</f>
        <v>Rottnest Island Authority EIRL3</v>
      </c>
      <c r="D2634" s="162" t="str">
        <f t="shared" si="41"/>
        <v>FY2021/22_FC4ciii_Rottnest Island Authority EIRL3</v>
      </c>
      <c r="E2634" s="164">
        <f>IF(ISNUMBER(Table4_1[[#This Row],[Value]]),Table4_1[[#This Row],[Value]],IF(ISNUMBER(Table4_1[[#This Row],[$ Value]]),Table4_1[[#This Row],[$ Value]],Table4_1[[#This Row],[% Value]]))</f>
        <v>0</v>
      </c>
      <c r="G2634" s="238">
        <v>44742</v>
      </c>
      <c r="H2634">
        <v>4</v>
      </c>
      <c r="I2634" t="s">
        <v>188</v>
      </c>
      <c r="J2634" t="s">
        <v>199</v>
      </c>
      <c r="K2634" t="s">
        <v>208</v>
      </c>
      <c r="L2634" t="s">
        <v>217</v>
      </c>
      <c r="M2634" t="s">
        <v>48</v>
      </c>
      <c r="N2634" t="s">
        <v>292</v>
      </c>
      <c r="O2634" t="s">
        <v>211</v>
      </c>
      <c r="P2634"/>
      <c r="Q2634"/>
      <c r="R2634"/>
      <c r="S2634" t="s">
        <v>932</v>
      </c>
    </row>
    <row r="2635" spans="1:19" hidden="1" x14ac:dyDescent="0.2">
      <c r="A2635" s="162" t="str">
        <f>"FY"&amp;(YEAR(Table4_1[[#This Row],[Date]])-1)&amp;"/"&amp;(YEAR(Table4_1[[#This Row],[Date]])-2000)</f>
        <v>FY2022/23</v>
      </c>
      <c r="B2635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5" s="162" t="str">
        <f>Table4_1[[#This Row],[Licensee]]&amp;" "&amp;Table4_1[[#This Row],[Licence]]</f>
        <v>Rottnest Island Authority EIRL3</v>
      </c>
      <c r="D2635" s="162" t="str">
        <f t="shared" si="41"/>
        <v>FY2022/23_FC4ciii_Rottnest Island Authority EIRL3</v>
      </c>
      <c r="E2635" s="164">
        <f>IF(ISNUMBER(Table4_1[[#This Row],[Value]]),Table4_1[[#This Row],[Value]],IF(ISNUMBER(Table4_1[[#This Row],[$ Value]]),Table4_1[[#This Row],[$ Value]],Table4_1[[#This Row],[% Value]]))</f>
        <v>0</v>
      </c>
      <c r="G2635" s="238">
        <v>45107</v>
      </c>
      <c r="H2635">
        <v>4</v>
      </c>
      <c r="I2635" t="s">
        <v>188</v>
      </c>
      <c r="J2635" t="s">
        <v>199</v>
      </c>
      <c r="K2635" t="s">
        <v>208</v>
      </c>
      <c r="L2635" t="s">
        <v>217</v>
      </c>
      <c r="M2635" t="s">
        <v>48</v>
      </c>
      <c r="N2635" t="s">
        <v>292</v>
      </c>
      <c r="O2635" t="s">
        <v>211</v>
      </c>
      <c r="P2635"/>
      <c r="Q2635"/>
      <c r="R2635"/>
      <c r="S2635" t="s">
        <v>932</v>
      </c>
    </row>
    <row r="2636" spans="1:19" hidden="1" x14ac:dyDescent="0.2">
      <c r="A2636" s="162" t="str">
        <f>"FY"&amp;(YEAR(Table4_1[[#This Row],[Date]])-1)&amp;"/"&amp;(YEAR(Table4_1[[#This Row],[Date]])-2000)</f>
        <v>FY2023/24</v>
      </c>
      <c r="B2636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2636" s="162" t="str">
        <f>Table4_1[[#This Row],[Licensee]]&amp;" "&amp;Table4_1[[#This Row],[Licence]]</f>
        <v>Rottnest Island Authority EIRL3</v>
      </c>
      <c r="D2636" s="162" t="str">
        <f t="shared" si="41"/>
        <v>FY2023/24_FC4ciii_Rottnest Island Authority EIRL3</v>
      </c>
      <c r="E2636" s="164">
        <f>IF(ISNUMBER(Table4_1[[#This Row],[Value]]),Table4_1[[#This Row],[Value]],IF(ISNUMBER(Table4_1[[#This Row],[$ Value]]),Table4_1[[#This Row],[$ Value]],Table4_1[[#This Row],[% Value]]))</f>
        <v>0</v>
      </c>
      <c r="G2636" s="238">
        <v>45473</v>
      </c>
      <c r="H2636">
        <v>4</v>
      </c>
      <c r="I2636" t="s">
        <v>188</v>
      </c>
      <c r="J2636" t="s">
        <v>199</v>
      </c>
      <c r="K2636" t="s">
        <v>208</v>
      </c>
      <c r="L2636" t="s">
        <v>217</v>
      </c>
      <c r="M2636" t="s">
        <v>48</v>
      </c>
      <c r="N2636" t="s">
        <v>292</v>
      </c>
      <c r="O2636" t="s">
        <v>211</v>
      </c>
      <c r="P2636"/>
      <c r="Q2636"/>
      <c r="R2636"/>
      <c r="S2636" t="s">
        <v>932</v>
      </c>
    </row>
    <row r="2637" spans="1:19" hidden="1" x14ac:dyDescent="0.2">
      <c r="A2637" s="162" t="str">
        <f>"FY"&amp;(YEAR(Table4_1[[#This Row],[Date]])-1)&amp;"/"&amp;(YEAR(Table4_1[[#This Row],[Date]])-2000)</f>
        <v>FY2013/14</v>
      </c>
      <c r="B2637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37" s="162" t="str">
        <f>Table4_1[[#This Row],[Licensee]]&amp;" "&amp;Table4_1[[#This Row],[Licence]]</f>
        <v>Rottnest Island Authority EIRL3</v>
      </c>
      <c r="D2637" s="162" t="str">
        <f t="shared" si="41"/>
        <v>FY2013/14_FC4diii_Rottnest Island Authority EIRL3</v>
      </c>
      <c r="E2637" s="164">
        <f>IF(ISNUMBER(Table4_1[[#This Row],[Value]]),Table4_1[[#This Row],[Value]],IF(ISNUMBER(Table4_1[[#This Row],[$ Value]]),Table4_1[[#This Row],[$ Value]],Table4_1[[#This Row],[% Value]]))</f>
        <v>0</v>
      </c>
      <c r="G2637" s="238">
        <v>41820</v>
      </c>
      <c r="H2637">
        <v>4</v>
      </c>
      <c r="I2637" t="s">
        <v>188</v>
      </c>
      <c r="J2637" t="s">
        <v>199</v>
      </c>
      <c r="K2637" t="s">
        <v>208</v>
      </c>
      <c r="L2637" t="s">
        <v>217</v>
      </c>
      <c r="M2637" t="s">
        <v>49</v>
      </c>
      <c r="N2637" t="s">
        <v>427</v>
      </c>
      <c r="O2637" t="s">
        <v>211</v>
      </c>
      <c r="P2637">
        <v>0</v>
      </c>
      <c r="Q2637"/>
      <c r="R2637"/>
      <c r="S2637" t="s">
        <v>932</v>
      </c>
    </row>
    <row r="2638" spans="1:19" hidden="1" x14ac:dyDescent="0.2">
      <c r="A2638" s="162" t="str">
        <f>"FY"&amp;(YEAR(Table4_1[[#This Row],[Date]])-1)&amp;"/"&amp;(YEAR(Table4_1[[#This Row],[Date]])-2000)</f>
        <v>FY2014/15</v>
      </c>
      <c r="B2638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38" s="162" t="str">
        <f>Table4_1[[#This Row],[Licensee]]&amp;" "&amp;Table4_1[[#This Row],[Licence]]</f>
        <v>Rottnest Island Authority EIRL3</v>
      </c>
      <c r="D2638" s="162" t="str">
        <f t="shared" si="41"/>
        <v>FY2014/15_FC4diii_Rottnest Island Authority EIRL3</v>
      </c>
      <c r="E2638" s="164">
        <f>IF(ISNUMBER(Table4_1[[#This Row],[Value]]),Table4_1[[#This Row],[Value]],IF(ISNUMBER(Table4_1[[#This Row],[$ Value]]),Table4_1[[#This Row],[$ Value]],Table4_1[[#This Row],[% Value]]))</f>
        <v>0</v>
      </c>
      <c r="G2638" s="238">
        <v>42185</v>
      </c>
      <c r="H2638">
        <v>4</v>
      </c>
      <c r="I2638" t="s">
        <v>188</v>
      </c>
      <c r="J2638" t="s">
        <v>199</v>
      </c>
      <c r="K2638" t="s">
        <v>208</v>
      </c>
      <c r="L2638" t="s">
        <v>217</v>
      </c>
      <c r="M2638" t="s">
        <v>49</v>
      </c>
      <c r="N2638" t="s">
        <v>427</v>
      </c>
      <c r="O2638" t="s">
        <v>211</v>
      </c>
      <c r="P2638">
        <v>0</v>
      </c>
      <c r="Q2638"/>
      <c r="R2638"/>
      <c r="S2638" t="s">
        <v>932</v>
      </c>
    </row>
    <row r="2639" spans="1:19" hidden="1" x14ac:dyDescent="0.2">
      <c r="A2639" s="162" t="str">
        <f>"FY"&amp;(YEAR(Table4_1[[#This Row],[Date]])-1)&amp;"/"&amp;(YEAR(Table4_1[[#This Row],[Date]])-2000)</f>
        <v>FY2015/16</v>
      </c>
      <c r="B2639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39" s="162" t="str">
        <f>Table4_1[[#This Row],[Licensee]]&amp;" "&amp;Table4_1[[#This Row],[Licence]]</f>
        <v>Rottnest Island Authority EIRL3</v>
      </c>
      <c r="D2639" s="162" t="str">
        <f t="shared" si="41"/>
        <v>FY2015/16_FC4diii_Rottnest Island Authority EIRL3</v>
      </c>
      <c r="E2639" s="164">
        <f>IF(ISNUMBER(Table4_1[[#This Row],[Value]]),Table4_1[[#This Row],[Value]],IF(ISNUMBER(Table4_1[[#This Row],[$ Value]]),Table4_1[[#This Row],[$ Value]],Table4_1[[#This Row],[% Value]]))</f>
        <v>0</v>
      </c>
      <c r="G2639" s="238">
        <v>42551</v>
      </c>
      <c r="H2639">
        <v>4</v>
      </c>
      <c r="I2639" t="s">
        <v>188</v>
      </c>
      <c r="J2639" t="s">
        <v>199</v>
      </c>
      <c r="K2639" t="s">
        <v>208</v>
      </c>
      <c r="L2639" t="s">
        <v>217</v>
      </c>
      <c r="M2639" t="s">
        <v>49</v>
      </c>
      <c r="N2639" t="s">
        <v>427</v>
      </c>
      <c r="O2639" t="s">
        <v>211</v>
      </c>
      <c r="P2639">
        <v>0</v>
      </c>
      <c r="Q2639"/>
      <c r="R2639"/>
      <c r="S2639" t="s">
        <v>932</v>
      </c>
    </row>
    <row r="2640" spans="1:19" hidden="1" x14ac:dyDescent="0.2">
      <c r="A2640" s="162" t="str">
        <f>"FY"&amp;(YEAR(Table4_1[[#This Row],[Date]])-1)&amp;"/"&amp;(YEAR(Table4_1[[#This Row],[Date]])-2000)</f>
        <v>FY2016/17</v>
      </c>
      <c r="B2640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0" s="162" t="str">
        <f>Table4_1[[#This Row],[Licensee]]&amp;" "&amp;Table4_1[[#This Row],[Licence]]</f>
        <v>Rottnest Island Authority EIRL3</v>
      </c>
      <c r="D2640" s="162" t="str">
        <f t="shared" si="41"/>
        <v>FY2016/17_FC4diii_Rottnest Island Authority EIRL3</v>
      </c>
      <c r="E2640" s="164">
        <f>IF(ISNUMBER(Table4_1[[#This Row],[Value]]),Table4_1[[#This Row],[Value]],IF(ISNUMBER(Table4_1[[#This Row],[$ Value]]),Table4_1[[#This Row],[$ Value]],Table4_1[[#This Row],[% Value]]))</f>
        <v>0</v>
      </c>
      <c r="G2640" s="238">
        <v>42916</v>
      </c>
      <c r="H2640">
        <v>4</v>
      </c>
      <c r="I2640" t="s">
        <v>188</v>
      </c>
      <c r="J2640" t="s">
        <v>199</v>
      </c>
      <c r="K2640" t="s">
        <v>208</v>
      </c>
      <c r="L2640" t="s">
        <v>217</v>
      </c>
      <c r="M2640" t="s">
        <v>49</v>
      </c>
      <c r="N2640" t="s">
        <v>427</v>
      </c>
      <c r="O2640" t="s">
        <v>211</v>
      </c>
      <c r="P2640">
        <v>0</v>
      </c>
      <c r="Q2640"/>
      <c r="R2640"/>
      <c r="S2640" t="s">
        <v>932</v>
      </c>
    </row>
    <row r="2641" spans="1:19" hidden="1" x14ac:dyDescent="0.2">
      <c r="A2641" s="162" t="str">
        <f>"FY"&amp;(YEAR(Table4_1[[#This Row],[Date]])-1)&amp;"/"&amp;(YEAR(Table4_1[[#This Row],[Date]])-2000)</f>
        <v>FY2017/18</v>
      </c>
      <c r="B2641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1" s="162" t="str">
        <f>Table4_1[[#This Row],[Licensee]]&amp;" "&amp;Table4_1[[#This Row],[Licence]]</f>
        <v>Rottnest Island Authority EIRL3</v>
      </c>
      <c r="D2641" s="162" t="str">
        <f t="shared" si="41"/>
        <v>FY2017/18_FC4diii_Rottnest Island Authority EIRL3</v>
      </c>
      <c r="E2641" s="164">
        <f>IF(ISNUMBER(Table4_1[[#This Row],[Value]]),Table4_1[[#This Row],[Value]],IF(ISNUMBER(Table4_1[[#This Row],[$ Value]]),Table4_1[[#This Row],[$ Value]],Table4_1[[#This Row],[% Value]]))</f>
        <v>0</v>
      </c>
      <c r="G2641" s="238">
        <v>43281</v>
      </c>
      <c r="H2641">
        <v>4</v>
      </c>
      <c r="I2641" t="s">
        <v>188</v>
      </c>
      <c r="J2641" t="s">
        <v>199</v>
      </c>
      <c r="K2641" t="s">
        <v>208</v>
      </c>
      <c r="L2641" t="s">
        <v>217</v>
      </c>
      <c r="M2641" t="s">
        <v>49</v>
      </c>
      <c r="N2641" t="s">
        <v>427</v>
      </c>
      <c r="O2641" t="s">
        <v>211</v>
      </c>
      <c r="P2641">
        <v>0</v>
      </c>
      <c r="Q2641"/>
      <c r="R2641"/>
      <c r="S2641" t="s">
        <v>932</v>
      </c>
    </row>
    <row r="2642" spans="1:19" hidden="1" x14ac:dyDescent="0.2">
      <c r="A2642" s="162" t="str">
        <f>"FY"&amp;(YEAR(Table4_1[[#This Row],[Date]])-1)&amp;"/"&amp;(YEAR(Table4_1[[#This Row],[Date]])-2000)</f>
        <v>FY2018/19</v>
      </c>
      <c r="B2642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2" s="162" t="str">
        <f>Table4_1[[#This Row],[Licensee]]&amp;" "&amp;Table4_1[[#This Row],[Licence]]</f>
        <v>Rottnest Island Authority EIRL3</v>
      </c>
      <c r="D2642" s="162" t="str">
        <f t="shared" si="41"/>
        <v>FY2018/19_FC4diii_Rottnest Island Authority EIRL3</v>
      </c>
      <c r="E2642" s="164">
        <f>IF(ISNUMBER(Table4_1[[#This Row],[Value]]),Table4_1[[#This Row],[Value]],IF(ISNUMBER(Table4_1[[#This Row],[$ Value]]),Table4_1[[#This Row],[$ Value]],Table4_1[[#This Row],[% Value]]))</f>
        <v>0</v>
      </c>
      <c r="G2642" s="238">
        <v>43646</v>
      </c>
      <c r="H2642">
        <v>4</v>
      </c>
      <c r="I2642" t="s">
        <v>188</v>
      </c>
      <c r="J2642" t="s">
        <v>199</v>
      </c>
      <c r="K2642" t="s">
        <v>208</v>
      </c>
      <c r="L2642" t="s">
        <v>217</v>
      </c>
      <c r="M2642" t="s">
        <v>49</v>
      </c>
      <c r="N2642" t="s">
        <v>427</v>
      </c>
      <c r="O2642" t="s">
        <v>211</v>
      </c>
      <c r="P2642">
        <v>0</v>
      </c>
      <c r="Q2642"/>
      <c r="R2642"/>
      <c r="S2642" t="s">
        <v>932</v>
      </c>
    </row>
    <row r="2643" spans="1:19" hidden="1" x14ac:dyDescent="0.2">
      <c r="A2643" s="162" t="str">
        <f>"FY"&amp;(YEAR(Table4_1[[#This Row],[Date]])-1)&amp;"/"&amp;(YEAR(Table4_1[[#This Row],[Date]])-2000)</f>
        <v>FY2019/20</v>
      </c>
      <c r="B2643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3" s="162" t="str">
        <f>Table4_1[[#This Row],[Licensee]]&amp;" "&amp;Table4_1[[#This Row],[Licence]]</f>
        <v>Rottnest Island Authority EIRL3</v>
      </c>
      <c r="D2643" s="162" t="str">
        <f t="shared" si="41"/>
        <v>FY2019/20_FC4diii_Rottnest Island Authority EIRL3</v>
      </c>
      <c r="E2643" s="164">
        <f>IF(ISNUMBER(Table4_1[[#This Row],[Value]]),Table4_1[[#This Row],[Value]],IF(ISNUMBER(Table4_1[[#This Row],[$ Value]]),Table4_1[[#This Row],[$ Value]],Table4_1[[#This Row],[% Value]]))</f>
        <v>0</v>
      </c>
      <c r="G2643" s="238">
        <v>44012</v>
      </c>
      <c r="H2643">
        <v>4</v>
      </c>
      <c r="I2643" t="s">
        <v>188</v>
      </c>
      <c r="J2643" t="s">
        <v>199</v>
      </c>
      <c r="K2643" t="s">
        <v>208</v>
      </c>
      <c r="L2643" t="s">
        <v>217</v>
      </c>
      <c r="M2643" t="s">
        <v>49</v>
      </c>
      <c r="N2643" t="s">
        <v>427</v>
      </c>
      <c r="O2643" t="s">
        <v>211</v>
      </c>
      <c r="P2643">
        <v>0</v>
      </c>
      <c r="Q2643"/>
      <c r="R2643"/>
      <c r="S2643" t="s">
        <v>932</v>
      </c>
    </row>
    <row r="2644" spans="1:19" hidden="1" x14ac:dyDescent="0.2">
      <c r="A2644" s="162" t="str">
        <f>"FY"&amp;(YEAR(Table4_1[[#This Row],[Date]])-1)&amp;"/"&amp;(YEAR(Table4_1[[#This Row],[Date]])-2000)</f>
        <v>FY2020/21</v>
      </c>
      <c r="B2644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4" s="162" t="str">
        <f>Table4_1[[#This Row],[Licensee]]&amp;" "&amp;Table4_1[[#This Row],[Licence]]</f>
        <v>Rottnest Island Authority EIRL3</v>
      </c>
      <c r="D2644" s="162" t="str">
        <f t="shared" si="41"/>
        <v>FY2020/21_FC4diii_Rottnest Island Authority EIRL3</v>
      </c>
      <c r="E2644" s="164">
        <f>IF(ISNUMBER(Table4_1[[#This Row],[Value]]),Table4_1[[#This Row],[Value]],IF(ISNUMBER(Table4_1[[#This Row],[$ Value]]),Table4_1[[#This Row],[$ Value]],Table4_1[[#This Row],[% Value]]))</f>
        <v>0</v>
      </c>
      <c r="G2644" s="238">
        <v>44377</v>
      </c>
      <c r="H2644">
        <v>4</v>
      </c>
      <c r="I2644" t="s">
        <v>188</v>
      </c>
      <c r="J2644" t="s">
        <v>199</v>
      </c>
      <c r="K2644" t="s">
        <v>208</v>
      </c>
      <c r="L2644" t="s">
        <v>217</v>
      </c>
      <c r="M2644" t="s">
        <v>49</v>
      </c>
      <c r="N2644" t="s">
        <v>427</v>
      </c>
      <c r="O2644" t="s">
        <v>211</v>
      </c>
      <c r="P2644">
        <v>0</v>
      </c>
      <c r="Q2644"/>
      <c r="R2644"/>
      <c r="S2644" t="s">
        <v>932</v>
      </c>
    </row>
    <row r="2645" spans="1:19" hidden="1" x14ac:dyDescent="0.2">
      <c r="A2645" s="162" t="str">
        <f>"FY"&amp;(YEAR(Table4_1[[#This Row],[Date]])-1)&amp;"/"&amp;(YEAR(Table4_1[[#This Row],[Date]])-2000)</f>
        <v>FY2021/22</v>
      </c>
      <c r="B2645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5" s="162" t="str">
        <f>Table4_1[[#This Row],[Licensee]]&amp;" "&amp;Table4_1[[#This Row],[Licence]]</f>
        <v>Rottnest Island Authority EIRL3</v>
      </c>
      <c r="D2645" s="162" t="str">
        <f t="shared" si="41"/>
        <v>FY2021/22_FC4diii_Rottnest Island Authority EIRL3</v>
      </c>
      <c r="E2645" s="164">
        <f>IF(ISNUMBER(Table4_1[[#This Row],[Value]]),Table4_1[[#This Row],[Value]],IF(ISNUMBER(Table4_1[[#This Row],[$ Value]]),Table4_1[[#This Row],[$ Value]],Table4_1[[#This Row],[% Value]]))</f>
        <v>0</v>
      </c>
      <c r="G2645" s="238">
        <v>44742</v>
      </c>
      <c r="H2645">
        <v>4</v>
      </c>
      <c r="I2645" t="s">
        <v>188</v>
      </c>
      <c r="J2645" t="s">
        <v>199</v>
      </c>
      <c r="K2645" t="s">
        <v>208</v>
      </c>
      <c r="L2645" t="s">
        <v>217</v>
      </c>
      <c r="M2645" t="s">
        <v>49</v>
      </c>
      <c r="N2645" t="s">
        <v>427</v>
      </c>
      <c r="O2645" t="s">
        <v>211</v>
      </c>
      <c r="P2645">
        <v>0</v>
      </c>
      <c r="Q2645"/>
      <c r="R2645"/>
      <c r="S2645" t="s">
        <v>932</v>
      </c>
    </row>
    <row r="2646" spans="1:19" hidden="1" x14ac:dyDescent="0.2">
      <c r="A2646" s="162" t="str">
        <f>"FY"&amp;(YEAR(Table4_1[[#This Row],[Date]])-1)&amp;"/"&amp;(YEAR(Table4_1[[#This Row],[Date]])-2000)</f>
        <v>FY2022/23</v>
      </c>
      <c r="B2646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6" s="162" t="str">
        <f>Table4_1[[#This Row],[Licensee]]&amp;" "&amp;Table4_1[[#This Row],[Licence]]</f>
        <v>Rottnest Island Authority EIRL3</v>
      </c>
      <c r="D2646" s="162" t="str">
        <f t="shared" si="41"/>
        <v>FY2022/23_FC4diii_Rottnest Island Authority EIRL3</v>
      </c>
      <c r="E2646" s="164">
        <f>IF(ISNUMBER(Table4_1[[#This Row],[Value]]),Table4_1[[#This Row],[Value]],IF(ISNUMBER(Table4_1[[#This Row],[$ Value]]),Table4_1[[#This Row],[$ Value]],Table4_1[[#This Row],[% Value]]))</f>
        <v>0</v>
      </c>
      <c r="G2646" s="238">
        <v>45107</v>
      </c>
      <c r="H2646">
        <v>4</v>
      </c>
      <c r="I2646" t="s">
        <v>188</v>
      </c>
      <c r="J2646" t="s">
        <v>199</v>
      </c>
      <c r="K2646" t="s">
        <v>208</v>
      </c>
      <c r="L2646" t="s">
        <v>217</v>
      </c>
      <c r="M2646" t="s">
        <v>49</v>
      </c>
      <c r="N2646" t="s">
        <v>427</v>
      </c>
      <c r="O2646" t="s">
        <v>211</v>
      </c>
      <c r="P2646">
        <v>0</v>
      </c>
      <c r="Q2646"/>
      <c r="R2646"/>
      <c r="S2646" t="s">
        <v>932</v>
      </c>
    </row>
    <row r="2647" spans="1:19" hidden="1" x14ac:dyDescent="0.2">
      <c r="A2647" s="162" t="str">
        <f>"FY"&amp;(YEAR(Table4_1[[#This Row],[Date]])-1)&amp;"/"&amp;(YEAR(Table4_1[[#This Row],[Date]])-2000)</f>
        <v>FY2023/24</v>
      </c>
      <c r="B2647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7" s="162" t="str">
        <f>Table4_1[[#This Row],[Licensee]]&amp;" "&amp;Table4_1[[#This Row],[Licence]]</f>
        <v>Rottnest Island Authority EIRL3</v>
      </c>
      <c r="D2647" s="162" t="str">
        <f t="shared" si="41"/>
        <v>FY2023/24_FC4diii_Rottnest Island Authority EIRL3</v>
      </c>
      <c r="E2647" s="164">
        <f>IF(ISNUMBER(Table4_1[[#This Row],[Value]]),Table4_1[[#This Row],[Value]],IF(ISNUMBER(Table4_1[[#This Row],[$ Value]]),Table4_1[[#This Row],[$ Value]],Table4_1[[#This Row],[% Value]]))</f>
        <v>0</v>
      </c>
      <c r="G2647" s="238">
        <v>45473</v>
      </c>
      <c r="H2647">
        <v>4</v>
      </c>
      <c r="I2647" t="s">
        <v>188</v>
      </c>
      <c r="J2647" t="s">
        <v>199</v>
      </c>
      <c r="K2647" t="s">
        <v>208</v>
      </c>
      <c r="L2647" t="s">
        <v>217</v>
      </c>
      <c r="M2647" t="s">
        <v>49</v>
      </c>
      <c r="N2647" t="s">
        <v>427</v>
      </c>
      <c r="O2647" t="s">
        <v>211</v>
      </c>
      <c r="P2647"/>
      <c r="Q2647"/>
      <c r="R2647"/>
      <c r="S2647" t="s">
        <v>932</v>
      </c>
    </row>
    <row r="2648" spans="1:19" hidden="1" x14ac:dyDescent="0.2">
      <c r="A2648" s="162" t="str">
        <f>"FY"&amp;(YEAR(Table4_1[[#This Row],[Date]])-1)&amp;"/"&amp;(YEAR(Table4_1[[#This Row],[Date]])-2000)</f>
        <v>FY2024/25</v>
      </c>
      <c r="B2648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2648" s="162" t="str">
        <f>Table4_1[[#This Row],[Licensee]]&amp;" "&amp;Table4_1[[#This Row],[Licence]]</f>
        <v>Rottnest Island Authority EIRL3</v>
      </c>
      <c r="D2648" s="162" t="str">
        <f t="shared" si="41"/>
        <v>FY2024/25_FC4diii_Rottnest Island Authority EIRL3</v>
      </c>
      <c r="E2648" s="164">
        <f>IF(ISNUMBER(Table4_1[[#This Row],[Value]]),Table4_1[[#This Row],[Value]],IF(ISNUMBER(Table4_1[[#This Row],[$ Value]]),Table4_1[[#This Row],[$ Value]],Table4_1[[#This Row],[% Value]]))</f>
        <v>0.431443299</v>
      </c>
      <c r="G2648" s="238">
        <v>45838</v>
      </c>
      <c r="H2648">
        <v>4</v>
      </c>
      <c r="I2648" t="s">
        <v>188</v>
      </c>
      <c r="J2648" t="s">
        <v>199</v>
      </c>
      <c r="K2648" t="s">
        <v>208</v>
      </c>
      <c r="L2648" t="s">
        <v>217</v>
      </c>
      <c r="M2648" t="s">
        <v>49</v>
      </c>
      <c r="N2648" t="s">
        <v>427</v>
      </c>
      <c r="O2648" t="s">
        <v>211</v>
      </c>
      <c r="P2648">
        <v>0.431443299</v>
      </c>
      <c r="Q2648"/>
      <c r="R2648"/>
      <c r="S2648" t="s">
        <v>932</v>
      </c>
    </row>
    <row r="2649" spans="1:19" hidden="1" x14ac:dyDescent="0.2">
      <c r="A2649" s="162" t="str">
        <f>"FY"&amp;(YEAR(Table4_1[[#This Row],[Date]])-1)&amp;"/"&amp;(YEAR(Table4_1[[#This Row],[Date]])-2000)</f>
        <v>FY2013/14</v>
      </c>
      <c r="B2649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49" s="162" t="str">
        <f>Table4_1[[#This Row],[Licensee]]&amp;" "&amp;Table4_1[[#This Row],[Licence]]</f>
        <v>Rottnest Island Authority EIRL3</v>
      </c>
      <c r="D2649" s="162" t="str">
        <f t="shared" si="41"/>
        <v>FY2013/14_FC4eiii_Rottnest Island Authority EIRL3</v>
      </c>
      <c r="E2649" s="164">
        <f>IF(ISNUMBER(Table4_1[[#This Row],[Value]]),Table4_1[[#This Row],[Value]],IF(ISNUMBER(Table4_1[[#This Row],[$ Value]]),Table4_1[[#This Row],[$ Value]],Table4_1[[#This Row],[% Value]]))</f>
        <v>0</v>
      </c>
      <c r="G2649" s="238">
        <v>41820</v>
      </c>
      <c r="H2649">
        <v>4</v>
      </c>
      <c r="I2649" t="s">
        <v>188</v>
      </c>
      <c r="J2649" t="s">
        <v>199</v>
      </c>
      <c r="K2649" t="s">
        <v>208</v>
      </c>
      <c r="L2649" t="s">
        <v>217</v>
      </c>
      <c r="M2649" t="s">
        <v>50</v>
      </c>
      <c r="N2649" t="s">
        <v>437</v>
      </c>
      <c r="O2649" t="s">
        <v>211</v>
      </c>
      <c r="P2649"/>
      <c r="Q2649"/>
      <c r="R2649"/>
      <c r="S2649" t="s">
        <v>932</v>
      </c>
    </row>
    <row r="2650" spans="1:19" hidden="1" x14ac:dyDescent="0.2">
      <c r="A2650" s="162" t="str">
        <f>"FY"&amp;(YEAR(Table4_1[[#This Row],[Date]])-1)&amp;"/"&amp;(YEAR(Table4_1[[#This Row],[Date]])-2000)</f>
        <v>FY2014/15</v>
      </c>
      <c r="B2650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0" s="162" t="str">
        <f>Table4_1[[#This Row],[Licensee]]&amp;" "&amp;Table4_1[[#This Row],[Licence]]</f>
        <v>Rottnest Island Authority EIRL3</v>
      </c>
      <c r="D2650" s="162" t="str">
        <f t="shared" si="41"/>
        <v>FY2014/15_FC4eiii_Rottnest Island Authority EIRL3</v>
      </c>
      <c r="E2650" s="164">
        <f>IF(ISNUMBER(Table4_1[[#This Row],[Value]]),Table4_1[[#This Row],[Value]],IF(ISNUMBER(Table4_1[[#This Row],[$ Value]]),Table4_1[[#This Row],[$ Value]],Table4_1[[#This Row],[% Value]]))</f>
        <v>0</v>
      </c>
      <c r="G2650" s="238">
        <v>42185</v>
      </c>
      <c r="H2650">
        <v>4</v>
      </c>
      <c r="I2650" t="s">
        <v>188</v>
      </c>
      <c r="J2650" t="s">
        <v>199</v>
      </c>
      <c r="K2650" t="s">
        <v>208</v>
      </c>
      <c r="L2650" t="s">
        <v>217</v>
      </c>
      <c r="M2650" t="s">
        <v>50</v>
      </c>
      <c r="N2650" t="s">
        <v>437</v>
      </c>
      <c r="O2650" t="s">
        <v>211</v>
      </c>
      <c r="P2650"/>
      <c r="Q2650"/>
      <c r="R2650"/>
      <c r="S2650" t="s">
        <v>932</v>
      </c>
    </row>
    <row r="2651" spans="1:19" hidden="1" x14ac:dyDescent="0.2">
      <c r="A2651" s="162" t="str">
        <f>"FY"&amp;(YEAR(Table4_1[[#This Row],[Date]])-1)&amp;"/"&amp;(YEAR(Table4_1[[#This Row],[Date]])-2000)</f>
        <v>FY2015/16</v>
      </c>
      <c r="B2651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1" s="162" t="str">
        <f>Table4_1[[#This Row],[Licensee]]&amp;" "&amp;Table4_1[[#This Row],[Licence]]</f>
        <v>Rottnest Island Authority EIRL3</v>
      </c>
      <c r="D2651" s="162" t="str">
        <f t="shared" si="41"/>
        <v>FY2015/16_FC4eiii_Rottnest Island Authority EIRL3</v>
      </c>
      <c r="E2651" s="164">
        <f>IF(ISNUMBER(Table4_1[[#This Row],[Value]]),Table4_1[[#This Row],[Value]],IF(ISNUMBER(Table4_1[[#This Row],[$ Value]]),Table4_1[[#This Row],[$ Value]],Table4_1[[#This Row],[% Value]]))</f>
        <v>0</v>
      </c>
      <c r="G2651" s="238">
        <v>42551</v>
      </c>
      <c r="H2651">
        <v>4</v>
      </c>
      <c r="I2651" t="s">
        <v>188</v>
      </c>
      <c r="J2651" t="s">
        <v>199</v>
      </c>
      <c r="K2651" t="s">
        <v>208</v>
      </c>
      <c r="L2651" t="s">
        <v>217</v>
      </c>
      <c r="M2651" t="s">
        <v>50</v>
      </c>
      <c r="N2651" t="s">
        <v>437</v>
      </c>
      <c r="O2651" t="s">
        <v>211</v>
      </c>
      <c r="P2651"/>
      <c r="Q2651"/>
      <c r="R2651"/>
      <c r="S2651" t="s">
        <v>932</v>
      </c>
    </row>
    <row r="2652" spans="1:19" hidden="1" x14ac:dyDescent="0.2">
      <c r="A2652" s="162" t="str">
        <f>"FY"&amp;(YEAR(Table4_1[[#This Row],[Date]])-1)&amp;"/"&amp;(YEAR(Table4_1[[#This Row],[Date]])-2000)</f>
        <v>FY2016/17</v>
      </c>
      <c r="B2652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2" s="162" t="str">
        <f>Table4_1[[#This Row],[Licensee]]&amp;" "&amp;Table4_1[[#This Row],[Licence]]</f>
        <v>Rottnest Island Authority EIRL3</v>
      </c>
      <c r="D2652" s="162" t="str">
        <f t="shared" si="41"/>
        <v>FY2016/17_FC4eiii_Rottnest Island Authority EIRL3</v>
      </c>
      <c r="E2652" s="164">
        <f>IF(ISNUMBER(Table4_1[[#This Row],[Value]]),Table4_1[[#This Row],[Value]],IF(ISNUMBER(Table4_1[[#This Row],[$ Value]]),Table4_1[[#This Row],[$ Value]],Table4_1[[#This Row],[% Value]]))</f>
        <v>0</v>
      </c>
      <c r="G2652" s="238">
        <v>42916</v>
      </c>
      <c r="H2652">
        <v>4</v>
      </c>
      <c r="I2652" t="s">
        <v>188</v>
      </c>
      <c r="J2652" t="s">
        <v>199</v>
      </c>
      <c r="K2652" t="s">
        <v>208</v>
      </c>
      <c r="L2652" t="s">
        <v>217</v>
      </c>
      <c r="M2652" t="s">
        <v>50</v>
      </c>
      <c r="N2652" t="s">
        <v>437</v>
      </c>
      <c r="O2652" t="s">
        <v>211</v>
      </c>
      <c r="P2652"/>
      <c r="Q2652"/>
      <c r="R2652"/>
      <c r="S2652" t="s">
        <v>932</v>
      </c>
    </row>
    <row r="2653" spans="1:19" hidden="1" x14ac:dyDescent="0.2">
      <c r="A2653" s="162" t="str">
        <f>"FY"&amp;(YEAR(Table4_1[[#This Row],[Date]])-1)&amp;"/"&amp;(YEAR(Table4_1[[#This Row],[Date]])-2000)</f>
        <v>FY2017/18</v>
      </c>
      <c r="B2653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3" s="162" t="str">
        <f>Table4_1[[#This Row],[Licensee]]&amp;" "&amp;Table4_1[[#This Row],[Licence]]</f>
        <v>Rottnest Island Authority EIRL3</v>
      </c>
      <c r="D2653" s="162" t="str">
        <f t="shared" si="41"/>
        <v>FY2017/18_FC4eiii_Rottnest Island Authority EIRL3</v>
      </c>
      <c r="E2653" s="164">
        <f>IF(ISNUMBER(Table4_1[[#This Row],[Value]]),Table4_1[[#This Row],[Value]],IF(ISNUMBER(Table4_1[[#This Row],[$ Value]]),Table4_1[[#This Row],[$ Value]],Table4_1[[#This Row],[% Value]]))</f>
        <v>0</v>
      </c>
      <c r="G2653" s="238">
        <v>43281</v>
      </c>
      <c r="H2653">
        <v>4</v>
      </c>
      <c r="I2653" t="s">
        <v>188</v>
      </c>
      <c r="J2653" t="s">
        <v>199</v>
      </c>
      <c r="K2653" t="s">
        <v>208</v>
      </c>
      <c r="L2653" t="s">
        <v>217</v>
      </c>
      <c r="M2653" t="s">
        <v>50</v>
      </c>
      <c r="N2653" t="s">
        <v>437</v>
      </c>
      <c r="O2653" t="s">
        <v>211</v>
      </c>
      <c r="P2653"/>
      <c r="Q2653"/>
      <c r="R2653"/>
      <c r="S2653" t="s">
        <v>932</v>
      </c>
    </row>
    <row r="2654" spans="1:19" hidden="1" x14ac:dyDescent="0.2">
      <c r="A2654" s="162" t="str">
        <f>"FY"&amp;(YEAR(Table4_1[[#This Row],[Date]])-1)&amp;"/"&amp;(YEAR(Table4_1[[#This Row],[Date]])-2000)</f>
        <v>FY2018/19</v>
      </c>
      <c r="B2654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4" s="162" t="str">
        <f>Table4_1[[#This Row],[Licensee]]&amp;" "&amp;Table4_1[[#This Row],[Licence]]</f>
        <v>Rottnest Island Authority EIRL3</v>
      </c>
      <c r="D2654" s="162" t="str">
        <f t="shared" si="41"/>
        <v>FY2018/19_FC4eiii_Rottnest Island Authority EIRL3</v>
      </c>
      <c r="E2654" s="164">
        <f>IF(ISNUMBER(Table4_1[[#This Row],[Value]]),Table4_1[[#This Row],[Value]],IF(ISNUMBER(Table4_1[[#This Row],[$ Value]]),Table4_1[[#This Row],[$ Value]],Table4_1[[#This Row],[% Value]]))</f>
        <v>0</v>
      </c>
      <c r="G2654" s="238">
        <v>43646</v>
      </c>
      <c r="H2654">
        <v>4</v>
      </c>
      <c r="I2654" t="s">
        <v>188</v>
      </c>
      <c r="J2654" t="s">
        <v>199</v>
      </c>
      <c r="K2654" t="s">
        <v>208</v>
      </c>
      <c r="L2654" t="s">
        <v>217</v>
      </c>
      <c r="M2654" t="s">
        <v>50</v>
      </c>
      <c r="N2654" t="s">
        <v>437</v>
      </c>
      <c r="O2654" t="s">
        <v>211</v>
      </c>
      <c r="P2654"/>
      <c r="Q2654"/>
      <c r="R2654"/>
      <c r="S2654" t="s">
        <v>932</v>
      </c>
    </row>
    <row r="2655" spans="1:19" hidden="1" x14ac:dyDescent="0.2">
      <c r="A2655" s="162" t="str">
        <f>"FY"&amp;(YEAR(Table4_1[[#This Row],[Date]])-1)&amp;"/"&amp;(YEAR(Table4_1[[#This Row],[Date]])-2000)</f>
        <v>FY2019/20</v>
      </c>
      <c r="B2655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5" s="162" t="str">
        <f>Table4_1[[#This Row],[Licensee]]&amp;" "&amp;Table4_1[[#This Row],[Licence]]</f>
        <v>Rottnest Island Authority EIRL3</v>
      </c>
      <c r="D2655" s="162" t="str">
        <f t="shared" si="41"/>
        <v>FY2019/20_FC4eiii_Rottnest Island Authority EIRL3</v>
      </c>
      <c r="E2655" s="164">
        <f>IF(ISNUMBER(Table4_1[[#This Row],[Value]]),Table4_1[[#This Row],[Value]],IF(ISNUMBER(Table4_1[[#This Row],[$ Value]]),Table4_1[[#This Row],[$ Value]],Table4_1[[#This Row],[% Value]]))</f>
        <v>0</v>
      </c>
      <c r="G2655" s="238">
        <v>44012</v>
      </c>
      <c r="H2655">
        <v>4</v>
      </c>
      <c r="I2655" t="s">
        <v>188</v>
      </c>
      <c r="J2655" t="s">
        <v>199</v>
      </c>
      <c r="K2655" t="s">
        <v>208</v>
      </c>
      <c r="L2655" t="s">
        <v>217</v>
      </c>
      <c r="M2655" t="s">
        <v>50</v>
      </c>
      <c r="N2655" t="s">
        <v>437</v>
      </c>
      <c r="O2655" t="s">
        <v>211</v>
      </c>
      <c r="P2655"/>
      <c r="Q2655"/>
      <c r="R2655"/>
      <c r="S2655" t="s">
        <v>932</v>
      </c>
    </row>
    <row r="2656" spans="1:19" hidden="1" x14ac:dyDescent="0.2">
      <c r="A2656" s="162" t="str">
        <f>"FY"&amp;(YEAR(Table4_1[[#This Row],[Date]])-1)&amp;"/"&amp;(YEAR(Table4_1[[#This Row],[Date]])-2000)</f>
        <v>FY2020/21</v>
      </c>
      <c r="B2656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6" s="162" t="str">
        <f>Table4_1[[#This Row],[Licensee]]&amp;" "&amp;Table4_1[[#This Row],[Licence]]</f>
        <v>Rottnest Island Authority EIRL3</v>
      </c>
      <c r="D2656" s="162" t="str">
        <f t="shared" si="41"/>
        <v>FY2020/21_FC4eiii_Rottnest Island Authority EIRL3</v>
      </c>
      <c r="E2656" s="164">
        <f>IF(ISNUMBER(Table4_1[[#This Row],[Value]]),Table4_1[[#This Row],[Value]],IF(ISNUMBER(Table4_1[[#This Row],[$ Value]]),Table4_1[[#This Row],[$ Value]],Table4_1[[#This Row],[% Value]]))</f>
        <v>0</v>
      </c>
      <c r="G2656" s="238">
        <v>44377</v>
      </c>
      <c r="H2656">
        <v>4</v>
      </c>
      <c r="I2656" t="s">
        <v>188</v>
      </c>
      <c r="J2656" t="s">
        <v>199</v>
      </c>
      <c r="K2656" t="s">
        <v>208</v>
      </c>
      <c r="L2656" t="s">
        <v>217</v>
      </c>
      <c r="M2656" t="s">
        <v>50</v>
      </c>
      <c r="N2656" t="s">
        <v>437</v>
      </c>
      <c r="O2656" t="s">
        <v>211</v>
      </c>
      <c r="P2656"/>
      <c r="Q2656"/>
      <c r="R2656"/>
      <c r="S2656" t="s">
        <v>932</v>
      </c>
    </row>
    <row r="2657" spans="1:19" hidden="1" x14ac:dyDescent="0.2">
      <c r="A2657" s="162" t="str">
        <f>"FY"&amp;(YEAR(Table4_1[[#This Row],[Date]])-1)&amp;"/"&amp;(YEAR(Table4_1[[#This Row],[Date]])-2000)</f>
        <v>FY2021/22</v>
      </c>
      <c r="B2657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7" s="162" t="str">
        <f>Table4_1[[#This Row],[Licensee]]&amp;" "&amp;Table4_1[[#This Row],[Licence]]</f>
        <v>Rottnest Island Authority EIRL3</v>
      </c>
      <c r="D2657" s="162" t="str">
        <f t="shared" si="41"/>
        <v>FY2021/22_FC4eiii_Rottnest Island Authority EIRL3</v>
      </c>
      <c r="E2657" s="164">
        <f>IF(ISNUMBER(Table4_1[[#This Row],[Value]]),Table4_1[[#This Row],[Value]],IF(ISNUMBER(Table4_1[[#This Row],[$ Value]]),Table4_1[[#This Row],[$ Value]],Table4_1[[#This Row],[% Value]]))</f>
        <v>0</v>
      </c>
      <c r="G2657" s="238">
        <v>44742</v>
      </c>
      <c r="H2657">
        <v>4</v>
      </c>
      <c r="I2657" t="s">
        <v>188</v>
      </c>
      <c r="J2657" t="s">
        <v>199</v>
      </c>
      <c r="K2657" t="s">
        <v>208</v>
      </c>
      <c r="L2657" t="s">
        <v>217</v>
      </c>
      <c r="M2657" t="s">
        <v>50</v>
      </c>
      <c r="N2657" t="s">
        <v>437</v>
      </c>
      <c r="O2657" t="s">
        <v>211</v>
      </c>
      <c r="P2657"/>
      <c r="Q2657"/>
      <c r="R2657"/>
      <c r="S2657" t="s">
        <v>932</v>
      </c>
    </row>
    <row r="2658" spans="1:19" hidden="1" x14ac:dyDescent="0.2">
      <c r="A2658" s="162" t="str">
        <f>"FY"&amp;(YEAR(Table4_1[[#This Row],[Date]])-1)&amp;"/"&amp;(YEAR(Table4_1[[#This Row],[Date]])-2000)</f>
        <v>FY2022/23</v>
      </c>
      <c r="B2658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8" s="162" t="str">
        <f>Table4_1[[#This Row],[Licensee]]&amp;" "&amp;Table4_1[[#This Row],[Licence]]</f>
        <v>Rottnest Island Authority EIRL3</v>
      </c>
      <c r="D2658" s="162" t="str">
        <f t="shared" si="41"/>
        <v>FY2022/23_FC4eiii_Rottnest Island Authority EIRL3</v>
      </c>
      <c r="E2658" s="164">
        <f>IF(ISNUMBER(Table4_1[[#This Row],[Value]]),Table4_1[[#This Row],[Value]],IF(ISNUMBER(Table4_1[[#This Row],[$ Value]]),Table4_1[[#This Row],[$ Value]],Table4_1[[#This Row],[% Value]]))</f>
        <v>0</v>
      </c>
      <c r="G2658" s="238">
        <v>45107</v>
      </c>
      <c r="H2658">
        <v>4</v>
      </c>
      <c r="I2658" t="s">
        <v>188</v>
      </c>
      <c r="J2658" t="s">
        <v>199</v>
      </c>
      <c r="K2658" t="s">
        <v>208</v>
      </c>
      <c r="L2658" t="s">
        <v>217</v>
      </c>
      <c r="M2658" t="s">
        <v>50</v>
      </c>
      <c r="N2658" t="s">
        <v>437</v>
      </c>
      <c r="O2658" t="s">
        <v>211</v>
      </c>
      <c r="P2658"/>
      <c r="Q2658"/>
      <c r="R2658"/>
      <c r="S2658" t="s">
        <v>932</v>
      </c>
    </row>
    <row r="2659" spans="1:19" hidden="1" x14ac:dyDescent="0.2">
      <c r="A2659" s="162" t="str">
        <f>"FY"&amp;(YEAR(Table4_1[[#This Row],[Date]])-1)&amp;"/"&amp;(YEAR(Table4_1[[#This Row],[Date]])-2000)</f>
        <v>FY2023/24</v>
      </c>
      <c r="B2659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2659" s="162" t="str">
        <f>Table4_1[[#This Row],[Licensee]]&amp;" "&amp;Table4_1[[#This Row],[Licence]]</f>
        <v>Rottnest Island Authority EIRL3</v>
      </c>
      <c r="D2659" s="162" t="str">
        <f t="shared" si="41"/>
        <v>FY2023/24_FC4eiii_Rottnest Island Authority EIRL3</v>
      </c>
      <c r="E2659" s="164">
        <f>IF(ISNUMBER(Table4_1[[#This Row],[Value]]),Table4_1[[#This Row],[Value]],IF(ISNUMBER(Table4_1[[#This Row],[$ Value]]),Table4_1[[#This Row],[$ Value]],Table4_1[[#This Row],[% Value]]))</f>
        <v>0</v>
      </c>
      <c r="G2659" s="238">
        <v>45473</v>
      </c>
      <c r="H2659">
        <v>4</v>
      </c>
      <c r="I2659" t="s">
        <v>188</v>
      </c>
      <c r="J2659" t="s">
        <v>199</v>
      </c>
      <c r="K2659" t="s">
        <v>208</v>
      </c>
      <c r="L2659" t="s">
        <v>217</v>
      </c>
      <c r="M2659" t="s">
        <v>50</v>
      </c>
      <c r="N2659" t="s">
        <v>437</v>
      </c>
      <c r="O2659" t="s">
        <v>211</v>
      </c>
      <c r="P2659"/>
      <c r="Q2659"/>
      <c r="R2659"/>
      <c r="S2659" t="s">
        <v>932</v>
      </c>
    </row>
    <row r="2660" spans="1:19" hidden="1" x14ac:dyDescent="0.2">
      <c r="A2660" s="162" t="str">
        <f>"FY"&amp;(YEAR(Table4_1[[#This Row],[Date]])-1)&amp;"/"&amp;(YEAR(Table4_1[[#This Row],[Date]])-2000)</f>
        <v>FY2013/14</v>
      </c>
      <c r="B2660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0" s="162" t="str">
        <f>Table4_1[[#This Row],[Licensee]]&amp;" "&amp;Table4_1[[#This Row],[Licence]]</f>
        <v>Rottnest Island Authority EIRL3</v>
      </c>
      <c r="D2660" s="162" t="str">
        <f t="shared" si="41"/>
        <v>FY2013/14_FC4iii_Rottnest Island Authority EIRL3</v>
      </c>
      <c r="E2660" s="164">
        <f>IF(ISNUMBER(Table4_1[[#This Row],[Value]]),Table4_1[[#This Row],[Value]],IF(ISNUMBER(Table4_1[[#This Row],[$ Value]]),Table4_1[[#This Row],[$ Value]],Table4_1[[#This Row],[% Value]]))</f>
        <v>0</v>
      </c>
      <c r="G2660" s="238">
        <v>41820</v>
      </c>
      <c r="H2660">
        <v>4</v>
      </c>
      <c r="I2660" t="s">
        <v>188</v>
      </c>
      <c r="J2660" t="s">
        <v>199</v>
      </c>
      <c r="K2660" t="s">
        <v>208</v>
      </c>
      <c r="L2660" t="s">
        <v>217</v>
      </c>
      <c r="M2660" t="s">
        <v>115</v>
      </c>
      <c r="N2660" t="s">
        <v>218</v>
      </c>
      <c r="O2660" t="s">
        <v>211</v>
      </c>
      <c r="P2660">
        <v>0</v>
      </c>
      <c r="Q2660"/>
      <c r="R2660"/>
      <c r="S2660" t="s">
        <v>932</v>
      </c>
    </row>
    <row r="2661" spans="1:19" hidden="1" x14ac:dyDescent="0.2">
      <c r="A2661" s="162" t="str">
        <f>"FY"&amp;(YEAR(Table4_1[[#This Row],[Date]])-1)&amp;"/"&amp;(YEAR(Table4_1[[#This Row],[Date]])-2000)</f>
        <v>FY2014/15</v>
      </c>
      <c r="B2661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1" s="162" t="str">
        <f>Table4_1[[#This Row],[Licensee]]&amp;" "&amp;Table4_1[[#This Row],[Licence]]</f>
        <v>Rottnest Island Authority EIRL3</v>
      </c>
      <c r="D2661" s="162" t="str">
        <f t="shared" si="41"/>
        <v>FY2014/15_FC4iii_Rottnest Island Authority EIRL3</v>
      </c>
      <c r="E2661" s="164">
        <f>IF(ISNUMBER(Table4_1[[#This Row],[Value]]),Table4_1[[#This Row],[Value]],IF(ISNUMBER(Table4_1[[#This Row],[$ Value]]),Table4_1[[#This Row],[$ Value]],Table4_1[[#This Row],[% Value]]))</f>
        <v>0</v>
      </c>
      <c r="G2661" s="238">
        <v>42185</v>
      </c>
      <c r="H2661">
        <v>4</v>
      </c>
      <c r="I2661" t="s">
        <v>188</v>
      </c>
      <c r="J2661" t="s">
        <v>199</v>
      </c>
      <c r="K2661" t="s">
        <v>208</v>
      </c>
      <c r="L2661" t="s">
        <v>217</v>
      </c>
      <c r="M2661" t="s">
        <v>115</v>
      </c>
      <c r="N2661" t="s">
        <v>218</v>
      </c>
      <c r="O2661" t="s">
        <v>211</v>
      </c>
      <c r="P2661">
        <v>0</v>
      </c>
      <c r="Q2661"/>
      <c r="R2661"/>
      <c r="S2661" t="s">
        <v>932</v>
      </c>
    </row>
    <row r="2662" spans="1:19" hidden="1" x14ac:dyDescent="0.2">
      <c r="A2662" s="162" t="str">
        <f>"FY"&amp;(YEAR(Table4_1[[#This Row],[Date]])-1)&amp;"/"&amp;(YEAR(Table4_1[[#This Row],[Date]])-2000)</f>
        <v>FY2015/16</v>
      </c>
      <c r="B2662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2" s="162" t="str">
        <f>Table4_1[[#This Row],[Licensee]]&amp;" "&amp;Table4_1[[#This Row],[Licence]]</f>
        <v>Rottnest Island Authority EIRL3</v>
      </c>
      <c r="D2662" s="162" t="str">
        <f t="shared" si="41"/>
        <v>FY2015/16_FC4iii_Rottnest Island Authority EIRL3</v>
      </c>
      <c r="E2662" s="164">
        <f>IF(ISNUMBER(Table4_1[[#This Row],[Value]]),Table4_1[[#This Row],[Value]],IF(ISNUMBER(Table4_1[[#This Row],[$ Value]]),Table4_1[[#This Row],[$ Value]],Table4_1[[#This Row],[% Value]]))</f>
        <v>0</v>
      </c>
      <c r="G2662" s="238">
        <v>42551</v>
      </c>
      <c r="H2662">
        <v>4</v>
      </c>
      <c r="I2662" t="s">
        <v>188</v>
      </c>
      <c r="J2662" t="s">
        <v>199</v>
      </c>
      <c r="K2662" t="s">
        <v>208</v>
      </c>
      <c r="L2662" t="s">
        <v>217</v>
      </c>
      <c r="M2662" t="s">
        <v>115</v>
      </c>
      <c r="N2662" t="s">
        <v>218</v>
      </c>
      <c r="O2662" t="s">
        <v>211</v>
      </c>
      <c r="P2662">
        <v>0</v>
      </c>
      <c r="Q2662"/>
      <c r="R2662"/>
      <c r="S2662" t="s">
        <v>932</v>
      </c>
    </row>
    <row r="2663" spans="1:19" hidden="1" x14ac:dyDescent="0.2">
      <c r="A2663" s="162" t="str">
        <f>"FY"&amp;(YEAR(Table4_1[[#This Row],[Date]])-1)&amp;"/"&amp;(YEAR(Table4_1[[#This Row],[Date]])-2000)</f>
        <v>FY2016/17</v>
      </c>
      <c r="B2663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3" s="162" t="str">
        <f>Table4_1[[#This Row],[Licensee]]&amp;" "&amp;Table4_1[[#This Row],[Licence]]</f>
        <v>Rottnest Island Authority EIRL3</v>
      </c>
      <c r="D2663" s="162" t="str">
        <f t="shared" si="41"/>
        <v>FY2016/17_FC4iii_Rottnest Island Authority EIRL3</v>
      </c>
      <c r="E2663" s="164">
        <f>IF(ISNUMBER(Table4_1[[#This Row],[Value]]),Table4_1[[#This Row],[Value]],IF(ISNUMBER(Table4_1[[#This Row],[$ Value]]),Table4_1[[#This Row],[$ Value]],Table4_1[[#This Row],[% Value]]))</f>
        <v>0</v>
      </c>
      <c r="G2663" s="238">
        <v>42916</v>
      </c>
      <c r="H2663">
        <v>4</v>
      </c>
      <c r="I2663" t="s">
        <v>188</v>
      </c>
      <c r="J2663" t="s">
        <v>199</v>
      </c>
      <c r="K2663" t="s">
        <v>208</v>
      </c>
      <c r="L2663" t="s">
        <v>217</v>
      </c>
      <c r="M2663" t="s">
        <v>115</v>
      </c>
      <c r="N2663" t="s">
        <v>218</v>
      </c>
      <c r="O2663" t="s">
        <v>211</v>
      </c>
      <c r="P2663">
        <v>0</v>
      </c>
      <c r="Q2663"/>
      <c r="R2663"/>
      <c r="S2663" t="s">
        <v>932</v>
      </c>
    </row>
    <row r="2664" spans="1:19" hidden="1" x14ac:dyDescent="0.2">
      <c r="A2664" s="162" t="str">
        <f>"FY"&amp;(YEAR(Table4_1[[#This Row],[Date]])-1)&amp;"/"&amp;(YEAR(Table4_1[[#This Row],[Date]])-2000)</f>
        <v>FY2017/18</v>
      </c>
      <c r="B2664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4" s="162" t="str">
        <f>Table4_1[[#This Row],[Licensee]]&amp;" "&amp;Table4_1[[#This Row],[Licence]]</f>
        <v>Rottnest Island Authority EIRL3</v>
      </c>
      <c r="D2664" s="162" t="str">
        <f t="shared" si="41"/>
        <v>FY2017/18_FC4iii_Rottnest Island Authority EIRL3</v>
      </c>
      <c r="E2664" s="164">
        <f>IF(ISNUMBER(Table4_1[[#This Row],[Value]]),Table4_1[[#This Row],[Value]],IF(ISNUMBER(Table4_1[[#This Row],[$ Value]]),Table4_1[[#This Row],[$ Value]],Table4_1[[#This Row],[% Value]]))</f>
        <v>0</v>
      </c>
      <c r="G2664" s="238">
        <v>43281</v>
      </c>
      <c r="H2664">
        <v>4</v>
      </c>
      <c r="I2664" t="s">
        <v>188</v>
      </c>
      <c r="J2664" t="s">
        <v>199</v>
      </c>
      <c r="K2664" t="s">
        <v>208</v>
      </c>
      <c r="L2664" t="s">
        <v>217</v>
      </c>
      <c r="M2664" t="s">
        <v>115</v>
      </c>
      <c r="N2664" t="s">
        <v>218</v>
      </c>
      <c r="O2664" t="s">
        <v>211</v>
      </c>
      <c r="P2664">
        <v>0</v>
      </c>
      <c r="Q2664"/>
      <c r="R2664"/>
      <c r="S2664" t="s">
        <v>932</v>
      </c>
    </row>
    <row r="2665" spans="1:19" hidden="1" x14ac:dyDescent="0.2">
      <c r="A2665" s="162" t="str">
        <f>"FY"&amp;(YEAR(Table4_1[[#This Row],[Date]])-1)&amp;"/"&amp;(YEAR(Table4_1[[#This Row],[Date]])-2000)</f>
        <v>FY2018/19</v>
      </c>
      <c r="B2665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5" s="162" t="str">
        <f>Table4_1[[#This Row],[Licensee]]&amp;" "&amp;Table4_1[[#This Row],[Licence]]</f>
        <v>Rottnest Island Authority EIRL3</v>
      </c>
      <c r="D2665" s="162" t="str">
        <f t="shared" si="41"/>
        <v>FY2018/19_FC4iii_Rottnest Island Authority EIRL3</v>
      </c>
      <c r="E2665" s="164">
        <f>IF(ISNUMBER(Table4_1[[#This Row],[Value]]),Table4_1[[#This Row],[Value]],IF(ISNUMBER(Table4_1[[#This Row],[$ Value]]),Table4_1[[#This Row],[$ Value]],Table4_1[[#This Row],[% Value]]))</f>
        <v>0</v>
      </c>
      <c r="G2665" s="238">
        <v>43646</v>
      </c>
      <c r="H2665">
        <v>4</v>
      </c>
      <c r="I2665" t="s">
        <v>188</v>
      </c>
      <c r="J2665" t="s">
        <v>199</v>
      </c>
      <c r="K2665" t="s">
        <v>208</v>
      </c>
      <c r="L2665" t="s">
        <v>217</v>
      </c>
      <c r="M2665" t="s">
        <v>115</v>
      </c>
      <c r="N2665" t="s">
        <v>218</v>
      </c>
      <c r="O2665" t="s">
        <v>211</v>
      </c>
      <c r="P2665">
        <v>0</v>
      </c>
      <c r="Q2665"/>
      <c r="R2665"/>
      <c r="S2665" t="s">
        <v>932</v>
      </c>
    </row>
    <row r="2666" spans="1:19" hidden="1" x14ac:dyDescent="0.2">
      <c r="A2666" s="162" t="str">
        <f>"FY"&amp;(YEAR(Table4_1[[#This Row],[Date]])-1)&amp;"/"&amp;(YEAR(Table4_1[[#This Row],[Date]])-2000)</f>
        <v>FY2019/20</v>
      </c>
      <c r="B2666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6" s="162" t="str">
        <f>Table4_1[[#This Row],[Licensee]]&amp;" "&amp;Table4_1[[#This Row],[Licence]]</f>
        <v>Rottnest Island Authority EIRL3</v>
      </c>
      <c r="D2666" s="162" t="str">
        <f t="shared" si="41"/>
        <v>FY2019/20_FC4iii_Rottnest Island Authority EIRL3</v>
      </c>
      <c r="E2666" s="164">
        <f>IF(ISNUMBER(Table4_1[[#This Row],[Value]]),Table4_1[[#This Row],[Value]],IF(ISNUMBER(Table4_1[[#This Row],[$ Value]]),Table4_1[[#This Row],[$ Value]],Table4_1[[#This Row],[% Value]]))</f>
        <v>0</v>
      </c>
      <c r="G2666" s="238">
        <v>44012</v>
      </c>
      <c r="H2666">
        <v>4</v>
      </c>
      <c r="I2666" t="s">
        <v>188</v>
      </c>
      <c r="J2666" t="s">
        <v>199</v>
      </c>
      <c r="K2666" t="s">
        <v>208</v>
      </c>
      <c r="L2666" t="s">
        <v>217</v>
      </c>
      <c r="M2666" t="s">
        <v>115</v>
      </c>
      <c r="N2666" t="s">
        <v>218</v>
      </c>
      <c r="O2666" t="s">
        <v>211</v>
      </c>
      <c r="P2666">
        <v>0</v>
      </c>
      <c r="Q2666"/>
      <c r="R2666"/>
      <c r="S2666" t="s">
        <v>932</v>
      </c>
    </row>
    <row r="2667" spans="1:19" hidden="1" x14ac:dyDescent="0.2">
      <c r="A2667" s="162" t="str">
        <f>"FY"&amp;(YEAR(Table4_1[[#This Row],[Date]])-1)&amp;"/"&amp;(YEAR(Table4_1[[#This Row],[Date]])-2000)</f>
        <v>FY2020/21</v>
      </c>
      <c r="B2667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7" s="162" t="str">
        <f>Table4_1[[#This Row],[Licensee]]&amp;" "&amp;Table4_1[[#This Row],[Licence]]</f>
        <v>Rottnest Island Authority EIRL3</v>
      </c>
      <c r="D2667" s="162" t="str">
        <f t="shared" si="41"/>
        <v>FY2020/21_FC4iii_Rottnest Island Authority EIRL3</v>
      </c>
      <c r="E2667" s="164">
        <f>IF(ISNUMBER(Table4_1[[#This Row],[Value]]),Table4_1[[#This Row],[Value]],IF(ISNUMBER(Table4_1[[#This Row],[$ Value]]),Table4_1[[#This Row],[$ Value]],Table4_1[[#This Row],[% Value]]))</f>
        <v>0</v>
      </c>
      <c r="G2667" s="238">
        <v>44377</v>
      </c>
      <c r="H2667">
        <v>4</v>
      </c>
      <c r="I2667" t="s">
        <v>188</v>
      </c>
      <c r="J2667" t="s">
        <v>199</v>
      </c>
      <c r="K2667" t="s">
        <v>208</v>
      </c>
      <c r="L2667" t="s">
        <v>217</v>
      </c>
      <c r="M2667" t="s">
        <v>115</v>
      </c>
      <c r="N2667" t="s">
        <v>218</v>
      </c>
      <c r="O2667" t="s">
        <v>211</v>
      </c>
      <c r="P2667">
        <v>0</v>
      </c>
      <c r="Q2667"/>
      <c r="R2667"/>
      <c r="S2667" t="s">
        <v>932</v>
      </c>
    </row>
    <row r="2668" spans="1:19" hidden="1" x14ac:dyDescent="0.2">
      <c r="A2668" s="162" t="str">
        <f>"FY"&amp;(YEAR(Table4_1[[#This Row],[Date]])-1)&amp;"/"&amp;(YEAR(Table4_1[[#This Row],[Date]])-2000)</f>
        <v>FY2021/22</v>
      </c>
      <c r="B2668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8" s="162" t="str">
        <f>Table4_1[[#This Row],[Licensee]]&amp;" "&amp;Table4_1[[#This Row],[Licence]]</f>
        <v>Rottnest Island Authority EIRL3</v>
      </c>
      <c r="D2668" s="162" t="str">
        <f t="shared" si="41"/>
        <v>FY2021/22_FC4iii_Rottnest Island Authority EIRL3</v>
      </c>
      <c r="E2668" s="164">
        <f>IF(ISNUMBER(Table4_1[[#This Row],[Value]]),Table4_1[[#This Row],[Value]],IF(ISNUMBER(Table4_1[[#This Row],[$ Value]]),Table4_1[[#This Row],[$ Value]],Table4_1[[#This Row],[% Value]]))</f>
        <v>0</v>
      </c>
      <c r="G2668" s="238">
        <v>44742</v>
      </c>
      <c r="H2668">
        <v>4</v>
      </c>
      <c r="I2668" t="s">
        <v>188</v>
      </c>
      <c r="J2668" t="s">
        <v>199</v>
      </c>
      <c r="K2668" t="s">
        <v>208</v>
      </c>
      <c r="L2668" t="s">
        <v>217</v>
      </c>
      <c r="M2668" t="s">
        <v>115</v>
      </c>
      <c r="N2668" t="s">
        <v>218</v>
      </c>
      <c r="O2668" t="s">
        <v>211</v>
      </c>
      <c r="P2668">
        <v>0</v>
      </c>
      <c r="Q2668"/>
      <c r="R2668"/>
      <c r="S2668" t="s">
        <v>932</v>
      </c>
    </row>
    <row r="2669" spans="1:19" hidden="1" x14ac:dyDescent="0.2">
      <c r="A2669" s="162" t="str">
        <f>"FY"&amp;(YEAR(Table4_1[[#This Row],[Date]])-1)&amp;"/"&amp;(YEAR(Table4_1[[#This Row],[Date]])-2000)</f>
        <v>FY2022/23</v>
      </c>
      <c r="B2669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69" s="162" t="str">
        <f>Table4_1[[#This Row],[Licensee]]&amp;" "&amp;Table4_1[[#This Row],[Licence]]</f>
        <v>Rottnest Island Authority EIRL3</v>
      </c>
      <c r="D2669" s="162" t="str">
        <f t="shared" si="41"/>
        <v>FY2022/23_FC4iii_Rottnest Island Authority EIRL3</v>
      </c>
      <c r="E2669" s="164">
        <f>IF(ISNUMBER(Table4_1[[#This Row],[Value]]),Table4_1[[#This Row],[Value]],IF(ISNUMBER(Table4_1[[#This Row],[$ Value]]),Table4_1[[#This Row],[$ Value]],Table4_1[[#This Row],[% Value]]))</f>
        <v>0</v>
      </c>
      <c r="G2669" s="238">
        <v>45107</v>
      </c>
      <c r="H2669">
        <v>4</v>
      </c>
      <c r="I2669" t="s">
        <v>188</v>
      </c>
      <c r="J2669" t="s">
        <v>199</v>
      </c>
      <c r="K2669" t="s">
        <v>208</v>
      </c>
      <c r="L2669" t="s">
        <v>217</v>
      </c>
      <c r="M2669" t="s">
        <v>115</v>
      </c>
      <c r="N2669" t="s">
        <v>218</v>
      </c>
      <c r="O2669" t="s">
        <v>211</v>
      </c>
      <c r="P2669">
        <v>0</v>
      </c>
      <c r="Q2669"/>
      <c r="R2669"/>
      <c r="S2669" t="s">
        <v>932</v>
      </c>
    </row>
    <row r="2670" spans="1:19" hidden="1" x14ac:dyDescent="0.2">
      <c r="A2670" s="162" t="str">
        <f>"FY"&amp;(YEAR(Table4_1[[#This Row],[Date]])-1)&amp;"/"&amp;(YEAR(Table4_1[[#This Row],[Date]])-2000)</f>
        <v>FY2023/24</v>
      </c>
      <c r="B2670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70" s="162" t="str">
        <f>Table4_1[[#This Row],[Licensee]]&amp;" "&amp;Table4_1[[#This Row],[Licence]]</f>
        <v>Rottnest Island Authority EIRL3</v>
      </c>
      <c r="D2670" s="162" t="str">
        <f t="shared" si="41"/>
        <v>FY2023/24_FC4iii_Rottnest Island Authority EIRL3</v>
      </c>
      <c r="E2670" s="164">
        <f>IF(ISNUMBER(Table4_1[[#This Row],[Value]]),Table4_1[[#This Row],[Value]],IF(ISNUMBER(Table4_1[[#This Row],[$ Value]]),Table4_1[[#This Row],[$ Value]],Table4_1[[#This Row],[% Value]]))</f>
        <v>0</v>
      </c>
      <c r="G2670" s="238">
        <v>45473</v>
      </c>
      <c r="H2670">
        <v>4</v>
      </c>
      <c r="I2670" t="s">
        <v>188</v>
      </c>
      <c r="J2670" t="s">
        <v>199</v>
      </c>
      <c r="K2670" t="s">
        <v>208</v>
      </c>
      <c r="L2670" t="s">
        <v>217</v>
      </c>
      <c r="M2670" t="s">
        <v>115</v>
      </c>
      <c r="N2670" t="s">
        <v>218</v>
      </c>
      <c r="O2670" t="s">
        <v>211</v>
      </c>
      <c r="P2670"/>
      <c r="Q2670"/>
      <c r="R2670"/>
      <c r="S2670" t="s">
        <v>932</v>
      </c>
    </row>
    <row r="2671" spans="1:19" hidden="1" x14ac:dyDescent="0.2">
      <c r="A2671" s="162" t="str">
        <f>"FY"&amp;(YEAR(Table4_1[[#This Row],[Date]])-1)&amp;"/"&amp;(YEAR(Table4_1[[#This Row],[Date]])-2000)</f>
        <v>FY2024/25</v>
      </c>
      <c r="B2671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2671" s="162" t="str">
        <f>Table4_1[[#This Row],[Licensee]]&amp;" "&amp;Table4_1[[#This Row],[Licence]]</f>
        <v>Rottnest Island Authority EIRL3</v>
      </c>
      <c r="D2671" s="162" t="str">
        <f t="shared" si="41"/>
        <v>FY2024/25_FC4iii_Rottnest Island Authority EIRL3</v>
      </c>
      <c r="E2671" s="164">
        <f>IF(ISNUMBER(Table4_1[[#This Row],[Value]]),Table4_1[[#This Row],[Value]],IF(ISNUMBER(Table4_1[[#This Row],[$ Value]]),Table4_1[[#This Row],[$ Value]],Table4_1[[#This Row],[% Value]]))</f>
        <v>0.431443299</v>
      </c>
      <c r="G2671" s="238">
        <v>45838</v>
      </c>
      <c r="H2671">
        <v>4</v>
      </c>
      <c r="I2671" t="s">
        <v>188</v>
      </c>
      <c r="J2671" t="s">
        <v>199</v>
      </c>
      <c r="K2671" t="s">
        <v>208</v>
      </c>
      <c r="L2671" t="s">
        <v>217</v>
      </c>
      <c r="M2671" t="s">
        <v>115</v>
      </c>
      <c r="N2671" t="s">
        <v>218</v>
      </c>
      <c r="O2671" t="s">
        <v>211</v>
      </c>
      <c r="P2671">
        <v>0.431443299</v>
      </c>
      <c r="Q2671"/>
      <c r="R2671"/>
      <c r="S2671" t="s">
        <v>932</v>
      </c>
    </row>
    <row r="2672" spans="1:19" hidden="1" x14ac:dyDescent="0.2">
      <c r="A2672" s="162" t="str">
        <f>"FY"&amp;(YEAR(Table4_1[[#This Row],[Date]])-1)&amp;"/"&amp;(YEAR(Table4_1[[#This Row],[Date]])-2000)</f>
        <v>FY2013/14</v>
      </c>
      <c r="B2672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2" s="162" t="str">
        <f>Table4_1[[#This Row],[Licensee]]&amp;" "&amp;Table4_1[[#This Row],[Licence]]</f>
        <v>Rottnest Island Authority EIRL3</v>
      </c>
      <c r="D2672" s="162" t="str">
        <f t="shared" si="41"/>
        <v>FY2013/14_FC5_Rottnest Island Authority EIRL3</v>
      </c>
      <c r="E2672" s="164">
        <f>IF(ISNUMBER(Table4_1[[#This Row],[Value]]),Table4_1[[#This Row],[Value]],IF(ISNUMBER(Table4_1[[#This Row],[$ Value]]),Table4_1[[#This Row],[$ Value]],Table4_1[[#This Row],[% Value]]))</f>
        <v>3.6</v>
      </c>
      <c r="G2672" s="238">
        <v>41820</v>
      </c>
      <c r="H2672">
        <v>4</v>
      </c>
      <c r="I2672" t="s">
        <v>188</v>
      </c>
      <c r="J2672" t="s">
        <v>199</v>
      </c>
      <c r="K2672" t="s">
        <v>208</v>
      </c>
      <c r="L2672" t="s">
        <v>219</v>
      </c>
      <c r="M2672" t="s">
        <v>115</v>
      </c>
      <c r="N2672" t="s">
        <v>220</v>
      </c>
      <c r="O2672" t="s">
        <v>116</v>
      </c>
      <c r="P2672">
        <v>3.6</v>
      </c>
      <c r="Q2672"/>
      <c r="R2672"/>
      <c r="S2672" t="s">
        <v>932</v>
      </c>
    </row>
    <row r="2673" spans="1:19" hidden="1" x14ac:dyDescent="0.2">
      <c r="A2673" s="162" t="str">
        <f>"FY"&amp;(YEAR(Table4_1[[#This Row],[Date]])-1)&amp;"/"&amp;(YEAR(Table4_1[[#This Row],[Date]])-2000)</f>
        <v>FY2014/15</v>
      </c>
      <c r="B2673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3" s="162" t="str">
        <f>Table4_1[[#This Row],[Licensee]]&amp;" "&amp;Table4_1[[#This Row],[Licence]]</f>
        <v>Rottnest Island Authority EIRL3</v>
      </c>
      <c r="D2673" s="162" t="str">
        <f t="shared" si="41"/>
        <v>FY2014/15_FC5_Rottnest Island Authority EIRL3</v>
      </c>
      <c r="E2673" s="164">
        <f>IF(ISNUMBER(Table4_1[[#This Row],[Value]]),Table4_1[[#This Row],[Value]],IF(ISNUMBER(Table4_1[[#This Row],[$ Value]]),Table4_1[[#This Row],[$ Value]],Table4_1[[#This Row],[% Value]]))</f>
        <v>2.2200000000000002</v>
      </c>
      <c r="G2673" s="238">
        <v>42185</v>
      </c>
      <c r="H2673">
        <v>4</v>
      </c>
      <c r="I2673" t="s">
        <v>188</v>
      </c>
      <c r="J2673" t="s">
        <v>199</v>
      </c>
      <c r="K2673" t="s">
        <v>208</v>
      </c>
      <c r="L2673" t="s">
        <v>219</v>
      </c>
      <c r="M2673" t="s">
        <v>115</v>
      </c>
      <c r="N2673" t="s">
        <v>220</v>
      </c>
      <c r="O2673" t="s">
        <v>116</v>
      </c>
      <c r="P2673">
        <v>2.2200000000000002</v>
      </c>
      <c r="Q2673"/>
      <c r="R2673"/>
      <c r="S2673" t="s">
        <v>932</v>
      </c>
    </row>
    <row r="2674" spans="1:19" hidden="1" x14ac:dyDescent="0.2">
      <c r="A2674" s="162" t="str">
        <f>"FY"&amp;(YEAR(Table4_1[[#This Row],[Date]])-1)&amp;"/"&amp;(YEAR(Table4_1[[#This Row],[Date]])-2000)</f>
        <v>FY2015/16</v>
      </c>
      <c r="B2674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4" s="162" t="str">
        <f>Table4_1[[#This Row],[Licensee]]&amp;" "&amp;Table4_1[[#This Row],[Licence]]</f>
        <v>Rottnest Island Authority EIRL3</v>
      </c>
      <c r="D2674" s="162" t="str">
        <f t="shared" si="41"/>
        <v>FY2015/16_FC5_Rottnest Island Authority EIRL3</v>
      </c>
      <c r="E2674" s="164">
        <f>IF(ISNUMBER(Table4_1[[#This Row],[Value]]),Table4_1[[#This Row],[Value]],IF(ISNUMBER(Table4_1[[#This Row],[$ Value]]),Table4_1[[#This Row],[$ Value]],Table4_1[[#This Row],[% Value]]))</f>
        <v>3.7</v>
      </c>
      <c r="G2674" s="238">
        <v>42551</v>
      </c>
      <c r="H2674">
        <v>4</v>
      </c>
      <c r="I2674" t="s">
        <v>188</v>
      </c>
      <c r="J2674" t="s">
        <v>199</v>
      </c>
      <c r="K2674" t="s">
        <v>208</v>
      </c>
      <c r="L2674" t="s">
        <v>219</v>
      </c>
      <c r="M2674" t="s">
        <v>115</v>
      </c>
      <c r="N2674" t="s">
        <v>220</v>
      </c>
      <c r="O2674" t="s">
        <v>116</v>
      </c>
      <c r="P2674">
        <v>3.7</v>
      </c>
      <c r="Q2674"/>
      <c r="R2674"/>
      <c r="S2674" t="s">
        <v>932</v>
      </c>
    </row>
    <row r="2675" spans="1:19" hidden="1" x14ac:dyDescent="0.2">
      <c r="A2675" s="162" t="str">
        <f>"FY"&amp;(YEAR(Table4_1[[#This Row],[Date]])-1)&amp;"/"&amp;(YEAR(Table4_1[[#This Row],[Date]])-2000)</f>
        <v>FY2016/17</v>
      </c>
      <c r="B2675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5" s="162" t="str">
        <f>Table4_1[[#This Row],[Licensee]]&amp;" "&amp;Table4_1[[#This Row],[Licence]]</f>
        <v>Rottnest Island Authority EIRL3</v>
      </c>
      <c r="D2675" s="162" t="str">
        <f t="shared" si="41"/>
        <v>FY2016/17_FC5_Rottnest Island Authority EIRL3</v>
      </c>
      <c r="E2675" s="164">
        <f>IF(ISNUMBER(Table4_1[[#This Row],[Value]]),Table4_1[[#This Row],[Value]],IF(ISNUMBER(Table4_1[[#This Row],[$ Value]]),Table4_1[[#This Row],[$ Value]],Table4_1[[#This Row],[% Value]]))</f>
        <v>15.94</v>
      </c>
      <c r="G2675" s="238">
        <v>42916</v>
      </c>
      <c r="H2675">
        <v>4</v>
      </c>
      <c r="I2675" t="s">
        <v>188</v>
      </c>
      <c r="J2675" t="s">
        <v>199</v>
      </c>
      <c r="K2675" t="s">
        <v>208</v>
      </c>
      <c r="L2675" t="s">
        <v>219</v>
      </c>
      <c r="M2675" t="s">
        <v>115</v>
      </c>
      <c r="N2675" t="s">
        <v>220</v>
      </c>
      <c r="O2675" t="s">
        <v>116</v>
      </c>
      <c r="P2675">
        <v>15.94</v>
      </c>
      <c r="Q2675"/>
      <c r="R2675"/>
      <c r="S2675" t="s">
        <v>932</v>
      </c>
    </row>
    <row r="2676" spans="1:19" hidden="1" x14ac:dyDescent="0.2">
      <c r="A2676" s="162" t="str">
        <f>"FY"&amp;(YEAR(Table4_1[[#This Row],[Date]])-1)&amp;"/"&amp;(YEAR(Table4_1[[#This Row],[Date]])-2000)</f>
        <v>FY2017/18</v>
      </c>
      <c r="B2676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6" s="162" t="str">
        <f>Table4_1[[#This Row],[Licensee]]&amp;" "&amp;Table4_1[[#This Row],[Licence]]</f>
        <v>Rottnest Island Authority EIRL3</v>
      </c>
      <c r="D2676" s="162" t="str">
        <f t="shared" si="41"/>
        <v>FY2017/18_FC5_Rottnest Island Authority EIRL3</v>
      </c>
      <c r="E2676" s="164">
        <f>IF(ISNUMBER(Table4_1[[#This Row],[Value]]),Table4_1[[#This Row],[Value]],IF(ISNUMBER(Table4_1[[#This Row],[$ Value]]),Table4_1[[#This Row],[$ Value]],Table4_1[[#This Row],[% Value]]))</f>
        <v>3.14</v>
      </c>
      <c r="G2676" s="238">
        <v>43281</v>
      </c>
      <c r="H2676">
        <v>4</v>
      </c>
      <c r="I2676" t="s">
        <v>188</v>
      </c>
      <c r="J2676" t="s">
        <v>199</v>
      </c>
      <c r="K2676" t="s">
        <v>208</v>
      </c>
      <c r="L2676" t="s">
        <v>219</v>
      </c>
      <c r="M2676" t="s">
        <v>115</v>
      </c>
      <c r="N2676" t="s">
        <v>220</v>
      </c>
      <c r="O2676" t="s">
        <v>116</v>
      </c>
      <c r="P2676">
        <v>3.14</v>
      </c>
      <c r="Q2676"/>
      <c r="R2676"/>
      <c r="S2676" t="s">
        <v>932</v>
      </c>
    </row>
    <row r="2677" spans="1:19" hidden="1" x14ac:dyDescent="0.2">
      <c r="A2677" s="162" t="str">
        <f>"FY"&amp;(YEAR(Table4_1[[#This Row],[Date]])-1)&amp;"/"&amp;(YEAR(Table4_1[[#This Row],[Date]])-2000)</f>
        <v>FY2018/19</v>
      </c>
      <c r="B2677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7" s="162" t="str">
        <f>Table4_1[[#This Row],[Licensee]]&amp;" "&amp;Table4_1[[#This Row],[Licence]]</f>
        <v>Rottnest Island Authority EIRL3</v>
      </c>
      <c r="D2677" s="162" t="str">
        <f t="shared" si="41"/>
        <v>FY2018/19_FC5_Rottnest Island Authority EIRL3</v>
      </c>
      <c r="E2677" s="164">
        <f>IF(ISNUMBER(Table4_1[[#This Row],[Value]]),Table4_1[[#This Row],[Value]],IF(ISNUMBER(Table4_1[[#This Row],[$ Value]]),Table4_1[[#This Row],[$ Value]],Table4_1[[#This Row],[% Value]]))</f>
        <v>6.53</v>
      </c>
      <c r="G2677" s="238">
        <v>43646</v>
      </c>
      <c r="H2677">
        <v>4</v>
      </c>
      <c r="I2677" t="s">
        <v>188</v>
      </c>
      <c r="J2677" t="s">
        <v>199</v>
      </c>
      <c r="K2677" t="s">
        <v>208</v>
      </c>
      <c r="L2677" t="s">
        <v>219</v>
      </c>
      <c r="M2677" t="s">
        <v>115</v>
      </c>
      <c r="N2677" t="s">
        <v>220</v>
      </c>
      <c r="O2677" t="s">
        <v>116</v>
      </c>
      <c r="P2677">
        <v>6.53</v>
      </c>
      <c r="Q2677"/>
      <c r="R2677"/>
      <c r="S2677" t="s">
        <v>932</v>
      </c>
    </row>
    <row r="2678" spans="1:19" hidden="1" x14ac:dyDescent="0.2">
      <c r="A2678" s="162" t="str">
        <f>"FY"&amp;(YEAR(Table4_1[[#This Row],[Date]])-1)&amp;"/"&amp;(YEAR(Table4_1[[#This Row],[Date]])-2000)</f>
        <v>FY2019/20</v>
      </c>
      <c r="B2678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8" s="162" t="str">
        <f>Table4_1[[#This Row],[Licensee]]&amp;" "&amp;Table4_1[[#This Row],[Licence]]</f>
        <v>Rottnest Island Authority EIRL3</v>
      </c>
      <c r="D2678" s="162" t="str">
        <f t="shared" si="41"/>
        <v>FY2019/20_FC5_Rottnest Island Authority EIRL3</v>
      </c>
      <c r="E2678" s="164">
        <f>IF(ISNUMBER(Table4_1[[#This Row],[Value]]),Table4_1[[#This Row],[Value]],IF(ISNUMBER(Table4_1[[#This Row],[$ Value]]),Table4_1[[#This Row],[$ Value]],Table4_1[[#This Row],[% Value]]))</f>
        <v>9.02</v>
      </c>
      <c r="G2678" s="238">
        <v>44012</v>
      </c>
      <c r="H2678">
        <v>4</v>
      </c>
      <c r="I2678" t="s">
        <v>188</v>
      </c>
      <c r="J2678" t="s">
        <v>199</v>
      </c>
      <c r="K2678" t="s">
        <v>208</v>
      </c>
      <c r="L2678" t="s">
        <v>219</v>
      </c>
      <c r="M2678" t="s">
        <v>115</v>
      </c>
      <c r="N2678" t="s">
        <v>220</v>
      </c>
      <c r="O2678" t="s">
        <v>116</v>
      </c>
      <c r="P2678">
        <v>9.02</v>
      </c>
      <c r="Q2678"/>
      <c r="R2678"/>
      <c r="S2678" t="s">
        <v>932</v>
      </c>
    </row>
    <row r="2679" spans="1:19" hidden="1" x14ac:dyDescent="0.2">
      <c r="A2679" s="162" t="str">
        <f>"FY"&amp;(YEAR(Table4_1[[#This Row],[Date]])-1)&amp;"/"&amp;(YEAR(Table4_1[[#This Row],[Date]])-2000)</f>
        <v>FY2020/21</v>
      </c>
      <c r="B2679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79" s="162" t="str">
        <f>Table4_1[[#This Row],[Licensee]]&amp;" "&amp;Table4_1[[#This Row],[Licence]]</f>
        <v>Rottnest Island Authority EIRL3</v>
      </c>
      <c r="D2679" s="162" t="str">
        <f t="shared" si="41"/>
        <v>FY2020/21_FC5_Rottnest Island Authority EIRL3</v>
      </c>
      <c r="E2679" s="164">
        <f>IF(ISNUMBER(Table4_1[[#This Row],[Value]]),Table4_1[[#This Row],[Value]],IF(ISNUMBER(Table4_1[[#This Row],[$ Value]]),Table4_1[[#This Row],[$ Value]],Table4_1[[#This Row],[% Value]]))</f>
        <v>2.36</v>
      </c>
      <c r="G2679" s="238">
        <v>44377</v>
      </c>
      <c r="H2679">
        <v>4</v>
      </c>
      <c r="I2679" t="s">
        <v>188</v>
      </c>
      <c r="J2679" t="s">
        <v>199</v>
      </c>
      <c r="K2679" t="s">
        <v>208</v>
      </c>
      <c r="L2679" t="s">
        <v>219</v>
      </c>
      <c r="M2679" t="s">
        <v>115</v>
      </c>
      <c r="N2679" t="s">
        <v>220</v>
      </c>
      <c r="O2679" t="s">
        <v>116</v>
      </c>
      <c r="P2679">
        <v>2.36</v>
      </c>
      <c r="Q2679"/>
      <c r="R2679"/>
      <c r="S2679" t="s">
        <v>932</v>
      </c>
    </row>
    <row r="2680" spans="1:19" hidden="1" x14ac:dyDescent="0.2">
      <c r="A2680" s="162" t="str">
        <f>"FY"&amp;(YEAR(Table4_1[[#This Row],[Date]])-1)&amp;"/"&amp;(YEAR(Table4_1[[#This Row],[Date]])-2000)</f>
        <v>FY2021/22</v>
      </c>
      <c r="B2680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80" s="162" t="str">
        <f>Table4_1[[#This Row],[Licensee]]&amp;" "&amp;Table4_1[[#This Row],[Licence]]</f>
        <v>Rottnest Island Authority EIRL3</v>
      </c>
      <c r="D2680" s="162" t="str">
        <f t="shared" si="41"/>
        <v>FY2021/22_FC5_Rottnest Island Authority EIRL3</v>
      </c>
      <c r="E2680" s="164">
        <f>IF(ISNUMBER(Table4_1[[#This Row],[Value]]),Table4_1[[#This Row],[Value]],IF(ISNUMBER(Table4_1[[#This Row],[$ Value]]),Table4_1[[#This Row],[$ Value]],Table4_1[[#This Row],[% Value]]))</f>
        <v>4.7699999999999996</v>
      </c>
      <c r="G2680" s="238">
        <v>44742</v>
      </c>
      <c r="H2680">
        <v>4</v>
      </c>
      <c r="I2680" t="s">
        <v>188</v>
      </c>
      <c r="J2680" t="s">
        <v>199</v>
      </c>
      <c r="K2680" t="s">
        <v>208</v>
      </c>
      <c r="L2680" t="s">
        <v>219</v>
      </c>
      <c r="M2680" t="s">
        <v>115</v>
      </c>
      <c r="N2680" t="s">
        <v>220</v>
      </c>
      <c r="O2680" t="s">
        <v>116</v>
      </c>
      <c r="P2680">
        <v>4.7699999999999996</v>
      </c>
      <c r="Q2680"/>
      <c r="R2680"/>
      <c r="S2680" t="s">
        <v>932</v>
      </c>
    </row>
    <row r="2681" spans="1:19" hidden="1" x14ac:dyDescent="0.2">
      <c r="A2681" s="162" t="str">
        <f>"FY"&amp;(YEAR(Table4_1[[#This Row],[Date]])-1)&amp;"/"&amp;(YEAR(Table4_1[[#This Row],[Date]])-2000)</f>
        <v>FY2022/23</v>
      </c>
      <c r="B2681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81" s="162" t="str">
        <f>Table4_1[[#This Row],[Licensee]]&amp;" "&amp;Table4_1[[#This Row],[Licence]]</f>
        <v>Rottnest Island Authority EIRL3</v>
      </c>
      <c r="D2681" s="162" t="str">
        <f t="shared" si="41"/>
        <v>FY2022/23_FC5_Rottnest Island Authority EIRL3</v>
      </c>
      <c r="E2681" s="164">
        <f>IF(ISNUMBER(Table4_1[[#This Row],[Value]]),Table4_1[[#This Row],[Value]],IF(ISNUMBER(Table4_1[[#This Row],[$ Value]]),Table4_1[[#This Row],[$ Value]],Table4_1[[#This Row],[% Value]]))</f>
        <v>3.6</v>
      </c>
      <c r="G2681" s="238">
        <v>45107</v>
      </c>
      <c r="H2681">
        <v>4</v>
      </c>
      <c r="I2681" t="s">
        <v>188</v>
      </c>
      <c r="J2681" t="s">
        <v>199</v>
      </c>
      <c r="K2681" t="s">
        <v>208</v>
      </c>
      <c r="L2681" t="s">
        <v>219</v>
      </c>
      <c r="M2681" t="s">
        <v>115</v>
      </c>
      <c r="N2681" t="s">
        <v>220</v>
      </c>
      <c r="O2681" t="s">
        <v>116</v>
      </c>
      <c r="P2681">
        <v>3.6</v>
      </c>
      <c r="Q2681"/>
      <c r="R2681"/>
      <c r="S2681" t="s">
        <v>932</v>
      </c>
    </row>
    <row r="2682" spans="1:19" hidden="1" x14ac:dyDescent="0.2">
      <c r="A2682" s="162" t="str">
        <f>"FY"&amp;(YEAR(Table4_1[[#This Row],[Date]])-1)&amp;"/"&amp;(YEAR(Table4_1[[#This Row],[Date]])-2000)</f>
        <v>FY2023/24</v>
      </c>
      <c r="B2682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82" s="162" t="str">
        <f>Table4_1[[#This Row],[Licensee]]&amp;" "&amp;Table4_1[[#This Row],[Licence]]</f>
        <v>Rottnest Island Authority EIRL3</v>
      </c>
      <c r="D2682" s="162" t="str">
        <f t="shared" si="41"/>
        <v>FY2023/24_FC5_Rottnest Island Authority EIRL3</v>
      </c>
      <c r="E2682" s="164">
        <f>IF(ISNUMBER(Table4_1[[#This Row],[Value]]),Table4_1[[#This Row],[Value]],IF(ISNUMBER(Table4_1[[#This Row],[$ Value]]),Table4_1[[#This Row],[$ Value]],Table4_1[[#This Row],[% Value]]))</f>
        <v>0</v>
      </c>
      <c r="G2682" s="238">
        <v>45473</v>
      </c>
      <c r="H2682">
        <v>4</v>
      </c>
      <c r="I2682" t="s">
        <v>188</v>
      </c>
      <c r="J2682" t="s">
        <v>199</v>
      </c>
      <c r="K2682" t="s">
        <v>208</v>
      </c>
      <c r="L2682" t="s">
        <v>219</v>
      </c>
      <c r="M2682" t="s">
        <v>115</v>
      </c>
      <c r="N2682" t="s">
        <v>220</v>
      </c>
      <c r="O2682" t="s">
        <v>116</v>
      </c>
      <c r="P2682"/>
      <c r="Q2682"/>
      <c r="R2682"/>
      <c r="S2682" t="s">
        <v>932</v>
      </c>
    </row>
    <row r="2683" spans="1:19" hidden="1" x14ac:dyDescent="0.2">
      <c r="A2683" s="162" t="str">
        <f>"FY"&amp;(YEAR(Table4_1[[#This Row],[Date]])-1)&amp;"/"&amp;(YEAR(Table4_1[[#This Row],[Date]])-2000)</f>
        <v>FY2024/25</v>
      </c>
      <c r="B2683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2683" s="162" t="str">
        <f>Table4_1[[#This Row],[Licensee]]&amp;" "&amp;Table4_1[[#This Row],[Licence]]</f>
        <v>Rottnest Island Authority EIRL3</v>
      </c>
      <c r="D2683" s="162" t="str">
        <f t="shared" si="41"/>
        <v>FY2024/25_FC5_Rottnest Island Authority EIRL3</v>
      </c>
      <c r="E2683" s="164">
        <f>IF(ISNUMBER(Table4_1[[#This Row],[Value]]),Table4_1[[#This Row],[Value]],IF(ISNUMBER(Table4_1[[#This Row],[$ Value]]),Table4_1[[#This Row],[$ Value]],Table4_1[[#This Row],[% Value]]))</f>
        <v>1</v>
      </c>
      <c r="G2683" s="238">
        <v>45838</v>
      </c>
      <c r="H2683">
        <v>4</v>
      </c>
      <c r="I2683" t="s">
        <v>188</v>
      </c>
      <c r="J2683" t="s">
        <v>199</v>
      </c>
      <c r="K2683" t="s">
        <v>208</v>
      </c>
      <c r="L2683" t="s">
        <v>219</v>
      </c>
      <c r="M2683" t="s">
        <v>115</v>
      </c>
      <c r="N2683" t="s">
        <v>220</v>
      </c>
      <c r="O2683" t="s">
        <v>116</v>
      </c>
      <c r="P2683">
        <v>1</v>
      </c>
      <c r="Q2683"/>
      <c r="R2683"/>
      <c r="S2683" t="s">
        <v>932</v>
      </c>
    </row>
    <row r="2684" spans="1:19" hidden="1" x14ac:dyDescent="0.2">
      <c r="A2684" s="162" t="str">
        <f>"FY"&amp;(YEAR(Table4_1[[#This Row],[Date]])-1)&amp;"/"&amp;(YEAR(Table4_1[[#This Row],[Date]])-2000)</f>
        <v>FY2013/14</v>
      </c>
      <c r="B2684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4" s="162" t="str">
        <f>Table4_1[[#This Row],[Licensee]]&amp;" "&amp;Table4_1[[#This Row],[Licence]]</f>
        <v>Rottnest Island Authority EIRL3</v>
      </c>
      <c r="D2684" s="162" t="str">
        <f t="shared" si="41"/>
        <v>FY2013/14_FC5b_Rottnest Island Authority EIRL3</v>
      </c>
      <c r="E2684" s="164">
        <f>IF(ISNUMBER(Table4_1[[#This Row],[Value]]),Table4_1[[#This Row],[Value]],IF(ISNUMBER(Table4_1[[#This Row],[$ Value]]),Table4_1[[#This Row],[$ Value]],Table4_1[[#This Row],[% Value]]))</f>
        <v>0</v>
      </c>
      <c r="G2684" s="238">
        <v>41820</v>
      </c>
      <c r="H2684">
        <v>4</v>
      </c>
      <c r="I2684" t="s">
        <v>188</v>
      </c>
      <c r="J2684" t="s">
        <v>199</v>
      </c>
      <c r="K2684" t="s">
        <v>208</v>
      </c>
      <c r="L2684" t="s">
        <v>219</v>
      </c>
      <c r="M2684" t="s">
        <v>47</v>
      </c>
      <c r="N2684" t="s">
        <v>438</v>
      </c>
      <c r="O2684" t="s">
        <v>116</v>
      </c>
      <c r="P2684"/>
      <c r="Q2684"/>
      <c r="R2684"/>
      <c r="S2684" t="s">
        <v>932</v>
      </c>
    </row>
    <row r="2685" spans="1:19" hidden="1" x14ac:dyDescent="0.2">
      <c r="A2685" s="162" t="str">
        <f>"FY"&amp;(YEAR(Table4_1[[#This Row],[Date]])-1)&amp;"/"&amp;(YEAR(Table4_1[[#This Row],[Date]])-2000)</f>
        <v>FY2014/15</v>
      </c>
      <c r="B2685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5" s="162" t="str">
        <f>Table4_1[[#This Row],[Licensee]]&amp;" "&amp;Table4_1[[#This Row],[Licence]]</f>
        <v>Rottnest Island Authority EIRL3</v>
      </c>
      <c r="D2685" s="162" t="str">
        <f t="shared" si="41"/>
        <v>FY2014/15_FC5b_Rottnest Island Authority EIRL3</v>
      </c>
      <c r="E2685" s="164">
        <f>IF(ISNUMBER(Table4_1[[#This Row],[Value]]),Table4_1[[#This Row],[Value]],IF(ISNUMBER(Table4_1[[#This Row],[$ Value]]),Table4_1[[#This Row],[$ Value]],Table4_1[[#This Row],[% Value]]))</f>
        <v>0</v>
      </c>
      <c r="G2685" s="238">
        <v>42185</v>
      </c>
      <c r="H2685">
        <v>4</v>
      </c>
      <c r="I2685" t="s">
        <v>188</v>
      </c>
      <c r="J2685" t="s">
        <v>199</v>
      </c>
      <c r="K2685" t="s">
        <v>208</v>
      </c>
      <c r="L2685" t="s">
        <v>219</v>
      </c>
      <c r="M2685" t="s">
        <v>47</v>
      </c>
      <c r="N2685" t="s">
        <v>438</v>
      </c>
      <c r="O2685" t="s">
        <v>116</v>
      </c>
      <c r="P2685"/>
      <c r="Q2685"/>
      <c r="R2685"/>
      <c r="S2685" t="s">
        <v>932</v>
      </c>
    </row>
    <row r="2686" spans="1:19" hidden="1" x14ac:dyDescent="0.2">
      <c r="A2686" s="162" t="str">
        <f>"FY"&amp;(YEAR(Table4_1[[#This Row],[Date]])-1)&amp;"/"&amp;(YEAR(Table4_1[[#This Row],[Date]])-2000)</f>
        <v>FY2015/16</v>
      </c>
      <c r="B2686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6" s="162" t="str">
        <f>Table4_1[[#This Row],[Licensee]]&amp;" "&amp;Table4_1[[#This Row],[Licence]]</f>
        <v>Rottnest Island Authority EIRL3</v>
      </c>
      <c r="D2686" s="162" t="str">
        <f t="shared" si="41"/>
        <v>FY2015/16_FC5b_Rottnest Island Authority EIRL3</v>
      </c>
      <c r="E2686" s="164">
        <f>IF(ISNUMBER(Table4_1[[#This Row],[Value]]),Table4_1[[#This Row],[Value]],IF(ISNUMBER(Table4_1[[#This Row],[$ Value]]),Table4_1[[#This Row],[$ Value]],Table4_1[[#This Row],[% Value]]))</f>
        <v>0</v>
      </c>
      <c r="G2686" s="238">
        <v>42551</v>
      </c>
      <c r="H2686">
        <v>4</v>
      </c>
      <c r="I2686" t="s">
        <v>188</v>
      </c>
      <c r="J2686" t="s">
        <v>199</v>
      </c>
      <c r="K2686" t="s">
        <v>208</v>
      </c>
      <c r="L2686" t="s">
        <v>219</v>
      </c>
      <c r="M2686" t="s">
        <v>47</v>
      </c>
      <c r="N2686" t="s">
        <v>438</v>
      </c>
      <c r="O2686" t="s">
        <v>116</v>
      </c>
      <c r="P2686"/>
      <c r="Q2686"/>
      <c r="R2686"/>
      <c r="S2686" t="s">
        <v>932</v>
      </c>
    </row>
    <row r="2687" spans="1:19" hidden="1" x14ac:dyDescent="0.2">
      <c r="A2687" s="162" t="str">
        <f>"FY"&amp;(YEAR(Table4_1[[#This Row],[Date]])-1)&amp;"/"&amp;(YEAR(Table4_1[[#This Row],[Date]])-2000)</f>
        <v>FY2016/17</v>
      </c>
      <c r="B2687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7" s="162" t="str">
        <f>Table4_1[[#This Row],[Licensee]]&amp;" "&amp;Table4_1[[#This Row],[Licence]]</f>
        <v>Rottnest Island Authority EIRL3</v>
      </c>
      <c r="D2687" s="162" t="str">
        <f t="shared" si="41"/>
        <v>FY2016/17_FC5b_Rottnest Island Authority EIRL3</v>
      </c>
      <c r="E2687" s="164">
        <f>IF(ISNUMBER(Table4_1[[#This Row],[Value]]),Table4_1[[#This Row],[Value]],IF(ISNUMBER(Table4_1[[#This Row],[$ Value]]),Table4_1[[#This Row],[$ Value]],Table4_1[[#This Row],[% Value]]))</f>
        <v>0</v>
      </c>
      <c r="G2687" s="238">
        <v>42916</v>
      </c>
      <c r="H2687">
        <v>4</v>
      </c>
      <c r="I2687" t="s">
        <v>188</v>
      </c>
      <c r="J2687" t="s">
        <v>199</v>
      </c>
      <c r="K2687" t="s">
        <v>208</v>
      </c>
      <c r="L2687" t="s">
        <v>219</v>
      </c>
      <c r="M2687" t="s">
        <v>47</v>
      </c>
      <c r="N2687" t="s">
        <v>438</v>
      </c>
      <c r="O2687" t="s">
        <v>116</v>
      </c>
      <c r="P2687"/>
      <c r="Q2687"/>
      <c r="R2687"/>
      <c r="S2687" t="s">
        <v>932</v>
      </c>
    </row>
    <row r="2688" spans="1:19" hidden="1" x14ac:dyDescent="0.2">
      <c r="A2688" s="162" t="str">
        <f>"FY"&amp;(YEAR(Table4_1[[#This Row],[Date]])-1)&amp;"/"&amp;(YEAR(Table4_1[[#This Row],[Date]])-2000)</f>
        <v>FY2017/18</v>
      </c>
      <c r="B2688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8" s="162" t="str">
        <f>Table4_1[[#This Row],[Licensee]]&amp;" "&amp;Table4_1[[#This Row],[Licence]]</f>
        <v>Rottnest Island Authority EIRL3</v>
      </c>
      <c r="D2688" s="162" t="str">
        <f t="shared" si="41"/>
        <v>FY2017/18_FC5b_Rottnest Island Authority EIRL3</v>
      </c>
      <c r="E2688" s="164">
        <f>IF(ISNUMBER(Table4_1[[#This Row],[Value]]),Table4_1[[#This Row],[Value]],IF(ISNUMBER(Table4_1[[#This Row],[$ Value]]),Table4_1[[#This Row],[$ Value]],Table4_1[[#This Row],[% Value]]))</f>
        <v>0</v>
      </c>
      <c r="G2688" s="238">
        <v>43281</v>
      </c>
      <c r="H2688">
        <v>4</v>
      </c>
      <c r="I2688" t="s">
        <v>188</v>
      </c>
      <c r="J2688" t="s">
        <v>199</v>
      </c>
      <c r="K2688" t="s">
        <v>208</v>
      </c>
      <c r="L2688" t="s">
        <v>219</v>
      </c>
      <c r="M2688" t="s">
        <v>47</v>
      </c>
      <c r="N2688" t="s">
        <v>438</v>
      </c>
      <c r="O2688" t="s">
        <v>116</v>
      </c>
      <c r="P2688"/>
      <c r="Q2688"/>
      <c r="R2688"/>
      <c r="S2688" t="s">
        <v>932</v>
      </c>
    </row>
    <row r="2689" spans="1:19" hidden="1" x14ac:dyDescent="0.2">
      <c r="A2689" s="162" t="str">
        <f>"FY"&amp;(YEAR(Table4_1[[#This Row],[Date]])-1)&amp;"/"&amp;(YEAR(Table4_1[[#This Row],[Date]])-2000)</f>
        <v>FY2018/19</v>
      </c>
      <c r="B2689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89" s="162" t="str">
        <f>Table4_1[[#This Row],[Licensee]]&amp;" "&amp;Table4_1[[#This Row],[Licence]]</f>
        <v>Rottnest Island Authority EIRL3</v>
      </c>
      <c r="D2689" s="162" t="str">
        <f t="shared" si="41"/>
        <v>FY2018/19_FC5b_Rottnest Island Authority EIRL3</v>
      </c>
      <c r="E2689" s="164">
        <f>IF(ISNUMBER(Table4_1[[#This Row],[Value]]),Table4_1[[#This Row],[Value]],IF(ISNUMBER(Table4_1[[#This Row],[$ Value]]),Table4_1[[#This Row],[$ Value]],Table4_1[[#This Row],[% Value]]))</f>
        <v>0</v>
      </c>
      <c r="G2689" s="238">
        <v>43646</v>
      </c>
      <c r="H2689">
        <v>4</v>
      </c>
      <c r="I2689" t="s">
        <v>188</v>
      </c>
      <c r="J2689" t="s">
        <v>199</v>
      </c>
      <c r="K2689" t="s">
        <v>208</v>
      </c>
      <c r="L2689" t="s">
        <v>219</v>
      </c>
      <c r="M2689" t="s">
        <v>47</v>
      </c>
      <c r="N2689" t="s">
        <v>438</v>
      </c>
      <c r="O2689" t="s">
        <v>116</v>
      </c>
      <c r="P2689"/>
      <c r="Q2689"/>
      <c r="R2689"/>
      <c r="S2689" t="s">
        <v>932</v>
      </c>
    </row>
    <row r="2690" spans="1:19" hidden="1" x14ac:dyDescent="0.2">
      <c r="A2690" s="162" t="str">
        <f>"FY"&amp;(YEAR(Table4_1[[#This Row],[Date]])-1)&amp;"/"&amp;(YEAR(Table4_1[[#This Row],[Date]])-2000)</f>
        <v>FY2019/20</v>
      </c>
      <c r="B2690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0" s="162" t="str">
        <f>Table4_1[[#This Row],[Licensee]]&amp;" "&amp;Table4_1[[#This Row],[Licence]]</f>
        <v>Rottnest Island Authority EIRL3</v>
      </c>
      <c r="D2690" s="162" t="str">
        <f t="shared" si="41"/>
        <v>FY2019/20_FC5b_Rottnest Island Authority EIRL3</v>
      </c>
      <c r="E2690" s="164">
        <f>IF(ISNUMBER(Table4_1[[#This Row],[Value]]),Table4_1[[#This Row],[Value]],IF(ISNUMBER(Table4_1[[#This Row],[$ Value]]),Table4_1[[#This Row],[$ Value]],Table4_1[[#This Row],[% Value]]))</f>
        <v>0</v>
      </c>
      <c r="G2690" s="238">
        <v>44012</v>
      </c>
      <c r="H2690">
        <v>4</v>
      </c>
      <c r="I2690" t="s">
        <v>188</v>
      </c>
      <c r="J2690" t="s">
        <v>199</v>
      </c>
      <c r="K2690" t="s">
        <v>208</v>
      </c>
      <c r="L2690" t="s">
        <v>219</v>
      </c>
      <c r="M2690" t="s">
        <v>47</v>
      </c>
      <c r="N2690" t="s">
        <v>438</v>
      </c>
      <c r="O2690" t="s">
        <v>116</v>
      </c>
      <c r="P2690"/>
      <c r="Q2690"/>
      <c r="R2690"/>
      <c r="S2690" t="s">
        <v>932</v>
      </c>
    </row>
    <row r="2691" spans="1:19" hidden="1" x14ac:dyDescent="0.2">
      <c r="A2691" s="162" t="str">
        <f>"FY"&amp;(YEAR(Table4_1[[#This Row],[Date]])-1)&amp;"/"&amp;(YEAR(Table4_1[[#This Row],[Date]])-2000)</f>
        <v>FY2020/21</v>
      </c>
      <c r="B2691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1" s="162" t="str">
        <f>Table4_1[[#This Row],[Licensee]]&amp;" "&amp;Table4_1[[#This Row],[Licence]]</f>
        <v>Rottnest Island Authority EIRL3</v>
      </c>
      <c r="D2691" s="162" t="str">
        <f t="shared" ref="D2691:D2754" si="42">A2691&amp;"_"&amp;B2691&amp;"_"&amp;C2691</f>
        <v>FY2020/21_FC5b_Rottnest Island Authority EIRL3</v>
      </c>
      <c r="E2691" s="164">
        <f>IF(ISNUMBER(Table4_1[[#This Row],[Value]]),Table4_1[[#This Row],[Value]],IF(ISNUMBER(Table4_1[[#This Row],[$ Value]]),Table4_1[[#This Row],[$ Value]],Table4_1[[#This Row],[% Value]]))</f>
        <v>0</v>
      </c>
      <c r="G2691" s="238">
        <v>44377</v>
      </c>
      <c r="H2691">
        <v>4</v>
      </c>
      <c r="I2691" t="s">
        <v>188</v>
      </c>
      <c r="J2691" t="s">
        <v>199</v>
      </c>
      <c r="K2691" t="s">
        <v>208</v>
      </c>
      <c r="L2691" t="s">
        <v>219</v>
      </c>
      <c r="M2691" t="s">
        <v>47</v>
      </c>
      <c r="N2691" t="s">
        <v>438</v>
      </c>
      <c r="O2691" t="s">
        <v>116</v>
      </c>
      <c r="P2691"/>
      <c r="Q2691"/>
      <c r="R2691"/>
      <c r="S2691" t="s">
        <v>932</v>
      </c>
    </row>
    <row r="2692" spans="1:19" hidden="1" x14ac:dyDescent="0.2">
      <c r="A2692" s="162" t="str">
        <f>"FY"&amp;(YEAR(Table4_1[[#This Row],[Date]])-1)&amp;"/"&amp;(YEAR(Table4_1[[#This Row],[Date]])-2000)</f>
        <v>FY2021/22</v>
      </c>
      <c r="B2692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2" s="162" t="str">
        <f>Table4_1[[#This Row],[Licensee]]&amp;" "&amp;Table4_1[[#This Row],[Licence]]</f>
        <v>Rottnest Island Authority EIRL3</v>
      </c>
      <c r="D2692" s="162" t="str">
        <f t="shared" si="42"/>
        <v>FY2021/22_FC5b_Rottnest Island Authority EIRL3</v>
      </c>
      <c r="E2692" s="164">
        <f>IF(ISNUMBER(Table4_1[[#This Row],[Value]]),Table4_1[[#This Row],[Value]],IF(ISNUMBER(Table4_1[[#This Row],[$ Value]]),Table4_1[[#This Row],[$ Value]],Table4_1[[#This Row],[% Value]]))</f>
        <v>0</v>
      </c>
      <c r="G2692" s="238">
        <v>44742</v>
      </c>
      <c r="H2692">
        <v>4</v>
      </c>
      <c r="I2692" t="s">
        <v>188</v>
      </c>
      <c r="J2692" t="s">
        <v>199</v>
      </c>
      <c r="K2692" t="s">
        <v>208</v>
      </c>
      <c r="L2692" t="s">
        <v>219</v>
      </c>
      <c r="M2692" t="s">
        <v>47</v>
      </c>
      <c r="N2692" t="s">
        <v>438</v>
      </c>
      <c r="O2692" t="s">
        <v>116</v>
      </c>
      <c r="P2692"/>
      <c r="Q2692"/>
      <c r="R2692"/>
      <c r="S2692" t="s">
        <v>932</v>
      </c>
    </row>
    <row r="2693" spans="1:19" hidden="1" x14ac:dyDescent="0.2">
      <c r="A2693" s="162" t="str">
        <f>"FY"&amp;(YEAR(Table4_1[[#This Row],[Date]])-1)&amp;"/"&amp;(YEAR(Table4_1[[#This Row],[Date]])-2000)</f>
        <v>FY2022/23</v>
      </c>
      <c r="B2693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3" s="162" t="str">
        <f>Table4_1[[#This Row],[Licensee]]&amp;" "&amp;Table4_1[[#This Row],[Licence]]</f>
        <v>Rottnest Island Authority EIRL3</v>
      </c>
      <c r="D2693" s="162" t="str">
        <f t="shared" si="42"/>
        <v>FY2022/23_FC5b_Rottnest Island Authority EIRL3</v>
      </c>
      <c r="E2693" s="164">
        <f>IF(ISNUMBER(Table4_1[[#This Row],[Value]]),Table4_1[[#This Row],[Value]],IF(ISNUMBER(Table4_1[[#This Row],[$ Value]]),Table4_1[[#This Row],[$ Value]],Table4_1[[#This Row],[% Value]]))</f>
        <v>0</v>
      </c>
      <c r="G2693" s="238">
        <v>45107</v>
      </c>
      <c r="H2693">
        <v>4</v>
      </c>
      <c r="I2693" t="s">
        <v>188</v>
      </c>
      <c r="J2693" t="s">
        <v>199</v>
      </c>
      <c r="K2693" t="s">
        <v>208</v>
      </c>
      <c r="L2693" t="s">
        <v>219</v>
      </c>
      <c r="M2693" t="s">
        <v>47</v>
      </c>
      <c r="N2693" t="s">
        <v>438</v>
      </c>
      <c r="O2693" t="s">
        <v>116</v>
      </c>
      <c r="P2693"/>
      <c r="Q2693"/>
      <c r="R2693"/>
      <c r="S2693" t="s">
        <v>932</v>
      </c>
    </row>
    <row r="2694" spans="1:19" hidden="1" x14ac:dyDescent="0.2">
      <c r="A2694" s="162" t="str">
        <f>"FY"&amp;(YEAR(Table4_1[[#This Row],[Date]])-1)&amp;"/"&amp;(YEAR(Table4_1[[#This Row],[Date]])-2000)</f>
        <v>FY2023/24</v>
      </c>
      <c r="B2694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2694" s="162" t="str">
        <f>Table4_1[[#This Row],[Licensee]]&amp;" "&amp;Table4_1[[#This Row],[Licence]]</f>
        <v>Rottnest Island Authority EIRL3</v>
      </c>
      <c r="D2694" s="162" t="str">
        <f t="shared" si="42"/>
        <v>FY2023/24_FC5b_Rottnest Island Authority EIRL3</v>
      </c>
      <c r="E2694" s="164">
        <f>IF(ISNUMBER(Table4_1[[#This Row],[Value]]),Table4_1[[#This Row],[Value]],IF(ISNUMBER(Table4_1[[#This Row],[$ Value]]),Table4_1[[#This Row],[$ Value]],Table4_1[[#This Row],[% Value]]))</f>
        <v>0</v>
      </c>
      <c r="G2694" s="238">
        <v>45473</v>
      </c>
      <c r="H2694">
        <v>4</v>
      </c>
      <c r="I2694" t="s">
        <v>188</v>
      </c>
      <c r="J2694" t="s">
        <v>199</v>
      </c>
      <c r="K2694" t="s">
        <v>208</v>
      </c>
      <c r="L2694" t="s">
        <v>219</v>
      </c>
      <c r="M2694" t="s">
        <v>47</v>
      </c>
      <c r="N2694" t="s">
        <v>438</v>
      </c>
      <c r="O2694" t="s">
        <v>116</v>
      </c>
      <c r="P2694"/>
      <c r="Q2694"/>
      <c r="R2694"/>
      <c r="S2694" t="s">
        <v>932</v>
      </c>
    </row>
    <row r="2695" spans="1:19" hidden="1" x14ac:dyDescent="0.2">
      <c r="A2695" s="162" t="str">
        <f>"FY"&amp;(YEAR(Table4_1[[#This Row],[Date]])-1)&amp;"/"&amp;(YEAR(Table4_1[[#This Row],[Date]])-2000)</f>
        <v>FY2013/14</v>
      </c>
      <c r="B2695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5" s="162" t="str">
        <f>Table4_1[[#This Row],[Licensee]]&amp;" "&amp;Table4_1[[#This Row],[Licence]]</f>
        <v>Rottnest Island Authority EIRL3</v>
      </c>
      <c r="D2695" s="162" t="str">
        <f t="shared" si="42"/>
        <v>FY2013/14_FC5c_Rottnest Island Authority EIRL3</v>
      </c>
      <c r="E2695" s="164">
        <f>IF(ISNUMBER(Table4_1[[#This Row],[Value]]),Table4_1[[#This Row],[Value]],IF(ISNUMBER(Table4_1[[#This Row],[$ Value]]),Table4_1[[#This Row],[$ Value]],Table4_1[[#This Row],[% Value]]))</f>
        <v>0</v>
      </c>
      <c r="G2695" s="238">
        <v>41820</v>
      </c>
      <c r="H2695">
        <v>4</v>
      </c>
      <c r="I2695" t="s">
        <v>188</v>
      </c>
      <c r="J2695" t="s">
        <v>199</v>
      </c>
      <c r="K2695" t="s">
        <v>208</v>
      </c>
      <c r="L2695" t="s">
        <v>219</v>
      </c>
      <c r="M2695" t="s">
        <v>48</v>
      </c>
      <c r="N2695" t="s">
        <v>293</v>
      </c>
      <c r="O2695" t="s">
        <v>116</v>
      </c>
      <c r="P2695"/>
      <c r="Q2695"/>
      <c r="R2695"/>
      <c r="S2695" t="s">
        <v>932</v>
      </c>
    </row>
    <row r="2696" spans="1:19" hidden="1" x14ac:dyDescent="0.2">
      <c r="A2696" s="162" t="str">
        <f>"FY"&amp;(YEAR(Table4_1[[#This Row],[Date]])-1)&amp;"/"&amp;(YEAR(Table4_1[[#This Row],[Date]])-2000)</f>
        <v>FY2014/15</v>
      </c>
      <c r="B2696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6" s="162" t="str">
        <f>Table4_1[[#This Row],[Licensee]]&amp;" "&amp;Table4_1[[#This Row],[Licence]]</f>
        <v>Rottnest Island Authority EIRL3</v>
      </c>
      <c r="D2696" s="162" t="str">
        <f t="shared" si="42"/>
        <v>FY2014/15_FC5c_Rottnest Island Authority EIRL3</v>
      </c>
      <c r="E2696" s="164">
        <f>IF(ISNUMBER(Table4_1[[#This Row],[Value]]),Table4_1[[#This Row],[Value]],IF(ISNUMBER(Table4_1[[#This Row],[$ Value]]),Table4_1[[#This Row],[$ Value]],Table4_1[[#This Row],[% Value]]))</f>
        <v>0</v>
      </c>
      <c r="G2696" s="238">
        <v>42185</v>
      </c>
      <c r="H2696">
        <v>4</v>
      </c>
      <c r="I2696" t="s">
        <v>188</v>
      </c>
      <c r="J2696" t="s">
        <v>199</v>
      </c>
      <c r="K2696" t="s">
        <v>208</v>
      </c>
      <c r="L2696" t="s">
        <v>219</v>
      </c>
      <c r="M2696" t="s">
        <v>48</v>
      </c>
      <c r="N2696" t="s">
        <v>293</v>
      </c>
      <c r="O2696" t="s">
        <v>116</v>
      </c>
      <c r="P2696"/>
      <c r="Q2696"/>
      <c r="R2696"/>
      <c r="S2696" t="s">
        <v>932</v>
      </c>
    </row>
    <row r="2697" spans="1:19" hidden="1" x14ac:dyDescent="0.2">
      <c r="A2697" s="162" t="str">
        <f>"FY"&amp;(YEAR(Table4_1[[#This Row],[Date]])-1)&amp;"/"&amp;(YEAR(Table4_1[[#This Row],[Date]])-2000)</f>
        <v>FY2015/16</v>
      </c>
      <c r="B2697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7" s="162" t="str">
        <f>Table4_1[[#This Row],[Licensee]]&amp;" "&amp;Table4_1[[#This Row],[Licence]]</f>
        <v>Rottnest Island Authority EIRL3</v>
      </c>
      <c r="D2697" s="162" t="str">
        <f t="shared" si="42"/>
        <v>FY2015/16_FC5c_Rottnest Island Authority EIRL3</v>
      </c>
      <c r="E2697" s="164">
        <f>IF(ISNUMBER(Table4_1[[#This Row],[Value]]),Table4_1[[#This Row],[Value]],IF(ISNUMBER(Table4_1[[#This Row],[$ Value]]),Table4_1[[#This Row],[$ Value]],Table4_1[[#This Row],[% Value]]))</f>
        <v>0</v>
      </c>
      <c r="G2697" s="238">
        <v>42551</v>
      </c>
      <c r="H2697">
        <v>4</v>
      </c>
      <c r="I2697" t="s">
        <v>188</v>
      </c>
      <c r="J2697" t="s">
        <v>199</v>
      </c>
      <c r="K2697" t="s">
        <v>208</v>
      </c>
      <c r="L2697" t="s">
        <v>219</v>
      </c>
      <c r="M2697" t="s">
        <v>48</v>
      </c>
      <c r="N2697" t="s">
        <v>293</v>
      </c>
      <c r="O2697" t="s">
        <v>116</v>
      </c>
      <c r="P2697"/>
      <c r="Q2697"/>
      <c r="R2697"/>
      <c r="S2697" t="s">
        <v>932</v>
      </c>
    </row>
    <row r="2698" spans="1:19" hidden="1" x14ac:dyDescent="0.2">
      <c r="A2698" s="162" t="str">
        <f>"FY"&amp;(YEAR(Table4_1[[#This Row],[Date]])-1)&amp;"/"&amp;(YEAR(Table4_1[[#This Row],[Date]])-2000)</f>
        <v>FY2016/17</v>
      </c>
      <c r="B2698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8" s="162" t="str">
        <f>Table4_1[[#This Row],[Licensee]]&amp;" "&amp;Table4_1[[#This Row],[Licence]]</f>
        <v>Rottnest Island Authority EIRL3</v>
      </c>
      <c r="D2698" s="162" t="str">
        <f t="shared" si="42"/>
        <v>FY2016/17_FC5c_Rottnest Island Authority EIRL3</v>
      </c>
      <c r="E2698" s="164">
        <f>IF(ISNUMBER(Table4_1[[#This Row],[Value]]),Table4_1[[#This Row],[Value]],IF(ISNUMBER(Table4_1[[#This Row],[$ Value]]),Table4_1[[#This Row],[$ Value]],Table4_1[[#This Row],[% Value]]))</f>
        <v>0</v>
      </c>
      <c r="G2698" s="238">
        <v>42916</v>
      </c>
      <c r="H2698">
        <v>4</v>
      </c>
      <c r="I2698" t="s">
        <v>188</v>
      </c>
      <c r="J2698" t="s">
        <v>199</v>
      </c>
      <c r="K2698" t="s">
        <v>208</v>
      </c>
      <c r="L2698" t="s">
        <v>219</v>
      </c>
      <c r="M2698" t="s">
        <v>48</v>
      </c>
      <c r="N2698" t="s">
        <v>293</v>
      </c>
      <c r="O2698" t="s">
        <v>116</v>
      </c>
      <c r="P2698"/>
      <c r="Q2698"/>
      <c r="R2698"/>
      <c r="S2698" t="s">
        <v>932</v>
      </c>
    </row>
    <row r="2699" spans="1:19" hidden="1" x14ac:dyDescent="0.2">
      <c r="A2699" s="162" t="str">
        <f>"FY"&amp;(YEAR(Table4_1[[#This Row],[Date]])-1)&amp;"/"&amp;(YEAR(Table4_1[[#This Row],[Date]])-2000)</f>
        <v>FY2017/18</v>
      </c>
      <c r="B2699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699" s="162" t="str">
        <f>Table4_1[[#This Row],[Licensee]]&amp;" "&amp;Table4_1[[#This Row],[Licence]]</f>
        <v>Rottnest Island Authority EIRL3</v>
      </c>
      <c r="D2699" s="162" t="str">
        <f t="shared" si="42"/>
        <v>FY2017/18_FC5c_Rottnest Island Authority EIRL3</v>
      </c>
      <c r="E2699" s="164">
        <f>IF(ISNUMBER(Table4_1[[#This Row],[Value]]),Table4_1[[#This Row],[Value]],IF(ISNUMBER(Table4_1[[#This Row],[$ Value]]),Table4_1[[#This Row],[$ Value]],Table4_1[[#This Row],[% Value]]))</f>
        <v>0</v>
      </c>
      <c r="G2699" s="238">
        <v>43281</v>
      </c>
      <c r="H2699">
        <v>4</v>
      </c>
      <c r="I2699" t="s">
        <v>188</v>
      </c>
      <c r="J2699" t="s">
        <v>199</v>
      </c>
      <c r="K2699" t="s">
        <v>208</v>
      </c>
      <c r="L2699" t="s">
        <v>219</v>
      </c>
      <c r="M2699" t="s">
        <v>48</v>
      </c>
      <c r="N2699" t="s">
        <v>293</v>
      </c>
      <c r="O2699" t="s">
        <v>116</v>
      </c>
      <c r="P2699"/>
      <c r="Q2699"/>
      <c r="R2699"/>
      <c r="S2699" t="s">
        <v>932</v>
      </c>
    </row>
    <row r="2700" spans="1:19" hidden="1" x14ac:dyDescent="0.2">
      <c r="A2700" s="162" t="str">
        <f>"FY"&amp;(YEAR(Table4_1[[#This Row],[Date]])-1)&amp;"/"&amp;(YEAR(Table4_1[[#This Row],[Date]])-2000)</f>
        <v>FY2018/19</v>
      </c>
      <c r="B2700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0" s="162" t="str">
        <f>Table4_1[[#This Row],[Licensee]]&amp;" "&amp;Table4_1[[#This Row],[Licence]]</f>
        <v>Rottnest Island Authority EIRL3</v>
      </c>
      <c r="D2700" s="162" t="str">
        <f t="shared" si="42"/>
        <v>FY2018/19_FC5c_Rottnest Island Authority EIRL3</v>
      </c>
      <c r="E2700" s="164">
        <f>IF(ISNUMBER(Table4_1[[#This Row],[Value]]),Table4_1[[#This Row],[Value]],IF(ISNUMBER(Table4_1[[#This Row],[$ Value]]),Table4_1[[#This Row],[$ Value]],Table4_1[[#This Row],[% Value]]))</f>
        <v>0</v>
      </c>
      <c r="G2700" s="238">
        <v>43646</v>
      </c>
      <c r="H2700">
        <v>4</v>
      </c>
      <c r="I2700" t="s">
        <v>188</v>
      </c>
      <c r="J2700" t="s">
        <v>199</v>
      </c>
      <c r="K2700" t="s">
        <v>208</v>
      </c>
      <c r="L2700" t="s">
        <v>219</v>
      </c>
      <c r="M2700" t="s">
        <v>48</v>
      </c>
      <c r="N2700" t="s">
        <v>293</v>
      </c>
      <c r="O2700" t="s">
        <v>116</v>
      </c>
      <c r="P2700"/>
      <c r="Q2700"/>
      <c r="R2700"/>
      <c r="S2700" t="s">
        <v>932</v>
      </c>
    </row>
    <row r="2701" spans="1:19" hidden="1" x14ac:dyDescent="0.2">
      <c r="A2701" s="162" t="str">
        <f>"FY"&amp;(YEAR(Table4_1[[#This Row],[Date]])-1)&amp;"/"&amp;(YEAR(Table4_1[[#This Row],[Date]])-2000)</f>
        <v>FY2019/20</v>
      </c>
      <c r="B2701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1" s="162" t="str">
        <f>Table4_1[[#This Row],[Licensee]]&amp;" "&amp;Table4_1[[#This Row],[Licence]]</f>
        <v>Rottnest Island Authority EIRL3</v>
      </c>
      <c r="D2701" s="162" t="str">
        <f t="shared" si="42"/>
        <v>FY2019/20_FC5c_Rottnest Island Authority EIRL3</v>
      </c>
      <c r="E2701" s="164">
        <f>IF(ISNUMBER(Table4_1[[#This Row],[Value]]),Table4_1[[#This Row],[Value]],IF(ISNUMBER(Table4_1[[#This Row],[$ Value]]),Table4_1[[#This Row],[$ Value]],Table4_1[[#This Row],[% Value]]))</f>
        <v>0</v>
      </c>
      <c r="G2701" s="238">
        <v>44012</v>
      </c>
      <c r="H2701">
        <v>4</v>
      </c>
      <c r="I2701" t="s">
        <v>188</v>
      </c>
      <c r="J2701" t="s">
        <v>199</v>
      </c>
      <c r="K2701" t="s">
        <v>208</v>
      </c>
      <c r="L2701" t="s">
        <v>219</v>
      </c>
      <c r="M2701" t="s">
        <v>48</v>
      </c>
      <c r="N2701" t="s">
        <v>293</v>
      </c>
      <c r="O2701" t="s">
        <v>116</v>
      </c>
      <c r="P2701"/>
      <c r="Q2701"/>
      <c r="R2701"/>
      <c r="S2701" t="s">
        <v>932</v>
      </c>
    </row>
    <row r="2702" spans="1:19" hidden="1" x14ac:dyDescent="0.2">
      <c r="A2702" s="162" t="str">
        <f>"FY"&amp;(YEAR(Table4_1[[#This Row],[Date]])-1)&amp;"/"&amp;(YEAR(Table4_1[[#This Row],[Date]])-2000)</f>
        <v>FY2020/21</v>
      </c>
      <c r="B2702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2" s="162" t="str">
        <f>Table4_1[[#This Row],[Licensee]]&amp;" "&amp;Table4_1[[#This Row],[Licence]]</f>
        <v>Rottnest Island Authority EIRL3</v>
      </c>
      <c r="D2702" s="162" t="str">
        <f t="shared" si="42"/>
        <v>FY2020/21_FC5c_Rottnest Island Authority EIRL3</v>
      </c>
      <c r="E2702" s="164">
        <f>IF(ISNUMBER(Table4_1[[#This Row],[Value]]),Table4_1[[#This Row],[Value]],IF(ISNUMBER(Table4_1[[#This Row],[$ Value]]),Table4_1[[#This Row],[$ Value]],Table4_1[[#This Row],[% Value]]))</f>
        <v>0</v>
      </c>
      <c r="G2702" s="238">
        <v>44377</v>
      </c>
      <c r="H2702">
        <v>4</v>
      </c>
      <c r="I2702" t="s">
        <v>188</v>
      </c>
      <c r="J2702" t="s">
        <v>199</v>
      </c>
      <c r="K2702" t="s">
        <v>208</v>
      </c>
      <c r="L2702" t="s">
        <v>219</v>
      </c>
      <c r="M2702" t="s">
        <v>48</v>
      </c>
      <c r="N2702" t="s">
        <v>293</v>
      </c>
      <c r="O2702" t="s">
        <v>116</v>
      </c>
      <c r="P2702"/>
      <c r="Q2702"/>
      <c r="R2702"/>
      <c r="S2702" t="s">
        <v>932</v>
      </c>
    </row>
    <row r="2703" spans="1:19" hidden="1" x14ac:dyDescent="0.2">
      <c r="A2703" s="162" t="str">
        <f>"FY"&amp;(YEAR(Table4_1[[#This Row],[Date]])-1)&amp;"/"&amp;(YEAR(Table4_1[[#This Row],[Date]])-2000)</f>
        <v>FY2021/22</v>
      </c>
      <c r="B2703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3" s="162" t="str">
        <f>Table4_1[[#This Row],[Licensee]]&amp;" "&amp;Table4_1[[#This Row],[Licence]]</f>
        <v>Rottnest Island Authority EIRL3</v>
      </c>
      <c r="D2703" s="162" t="str">
        <f t="shared" si="42"/>
        <v>FY2021/22_FC5c_Rottnest Island Authority EIRL3</v>
      </c>
      <c r="E2703" s="164">
        <f>IF(ISNUMBER(Table4_1[[#This Row],[Value]]),Table4_1[[#This Row],[Value]],IF(ISNUMBER(Table4_1[[#This Row],[$ Value]]),Table4_1[[#This Row],[$ Value]],Table4_1[[#This Row],[% Value]]))</f>
        <v>0</v>
      </c>
      <c r="G2703" s="238">
        <v>44742</v>
      </c>
      <c r="H2703">
        <v>4</v>
      </c>
      <c r="I2703" t="s">
        <v>188</v>
      </c>
      <c r="J2703" t="s">
        <v>199</v>
      </c>
      <c r="K2703" t="s">
        <v>208</v>
      </c>
      <c r="L2703" t="s">
        <v>219</v>
      </c>
      <c r="M2703" t="s">
        <v>48</v>
      </c>
      <c r="N2703" t="s">
        <v>293</v>
      </c>
      <c r="O2703" t="s">
        <v>116</v>
      </c>
      <c r="P2703"/>
      <c r="Q2703"/>
      <c r="R2703"/>
      <c r="S2703" t="s">
        <v>932</v>
      </c>
    </row>
    <row r="2704" spans="1:19" hidden="1" x14ac:dyDescent="0.2">
      <c r="A2704" s="162" t="str">
        <f>"FY"&amp;(YEAR(Table4_1[[#This Row],[Date]])-1)&amp;"/"&amp;(YEAR(Table4_1[[#This Row],[Date]])-2000)</f>
        <v>FY2022/23</v>
      </c>
      <c r="B2704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4" s="162" t="str">
        <f>Table4_1[[#This Row],[Licensee]]&amp;" "&amp;Table4_1[[#This Row],[Licence]]</f>
        <v>Rottnest Island Authority EIRL3</v>
      </c>
      <c r="D2704" s="162" t="str">
        <f t="shared" si="42"/>
        <v>FY2022/23_FC5c_Rottnest Island Authority EIRL3</v>
      </c>
      <c r="E2704" s="164">
        <f>IF(ISNUMBER(Table4_1[[#This Row],[Value]]),Table4_1[[#This Row],[Value]],IF(ISNUMBER(Table4_1[[#This Row],[$ Value]]),Table4_1[[#This Row],[$ Value]],Table4_1[[#This Row],[% Value]]))</f>
        <v>0</v>
      </c>
      <c r="G2704" s="238">
        <v>45107</v>
      </c>
      <c r="H2704">
        <v>4</v>
      </c>
      <c r="I2704" t="s">
        <v>188</v>
      </c>
      <c r="J2704" t="s">
        <v>199</v>
      </c>
      <c r="K2704" t="s">
        <v>208</v>
      </c>
      <c r="L2704" t="s">
        <v>219</v>
      </c>
      <c r="M2704" t="s">
        <v>48</v>
      </c>
      <c r="N2704" t="s">
        <v>293</v>
      </c>
      <c r="O2704" t="s">
        <v>116</v>
      </c>
      <c r="P2704"/>
      <c r="Q2704"/>
      <c r="R2704"/>
      <c r="S2704" t="s">
        <v>932</v>
      </c>
    </row>
    <row r="2705" spans="1:19" hidden="1" x14ac:dyDescent="0.2">
      <c r="A2705" s="162" t="str">
        <f>"FY"&amp;(YEAR(Table4_1[[#This Row],[Date]])-1)&amp;"/"&amp;(YEAR(Table4_1[[#This Row],[Date]])-2000)</f>
        <v>FY2023/24</v>
      </c>
      <c r="B2705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2705" s="162" t="str">
        <f>Table4_1[[#This Row],[Licensee]]&amp;" "&amp;Table4_1[[#This Row],[Licence]]</f>
        <v>Rottnest Island Authority EIRL3</v>
      </c>
      <c r="D2705" s="162" t="str">
        <f t="shared" si="42"/>
        <v>FY2023/24_FC5c_Rottnest Island Authority EIRL3</v>
      </c>
      <c r="E2705" s="164">
        <f>IF(ISNUMBER(Table4_1[[#This Row],[Value]]),Table4_1[[#This Row],[Value]],IF(ISNUMBER(Table4_1[[#This Row],[$ Value]]),Table4_1[[#This Row],[$ Value]],Table4_1[[#This Row],[% Value]]))</f>
        <v>0</v>
      </c>
      <c r="G2705" s="238">
        <v>45473</v>
      </c>
      <c r="H2705">
        <v>4</v>
      </c>
      <c r="I2705" t="s">
        <v>188</v>
      </c>
      <c r="J2705" t="s">
        <v>199</v>
      </c>
      <c r="K2705" t="s">
        <v>208</v>
      </c>
      <c r="L2705" t="s">
        <v>219</v>
      </c>
      <c r="M2705" t="s">
        <v>48</v>
      </c>
      <c r="N2705" t="s">
        <v>293</v>
      </c>
      <c r="O2705" t="s">
        <v>116</v>
      </c>
      <c r="P2705"/>
      <c r="Q2705"/>
      <c r="R2705"/>
      <c r="S2705" t="s">
        <v>932</v>
      </c>
    </row>
    <row r="2706" spans="1:19" hidden="1" x14ac:dyDescent="0.2">
      <c r="A2706" s="162" t="str">
        <f>"FY"&amp;(YEAR(Table4_1[[#This Row],[Date]])-1)&amp;"/"&amp;(YEAR(Table4_1[[#This Row],[Date]])-2000)</f>
        <v>FY2013/14</v>
      </c>
      <c r="B2706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06" s="162" t="str">
        <f>Table4_1[[#This Row],[Licensee]]&amp;" "&amp;Table4_1[[#This Row],[Licence]]</f>
        <v>Rottnest Island Authority EIRL3</v>
      </c>
      <c r="D2706" s="162" t="str">
        <f t="shared" si="42"/>
        <v>FY2013/14_FC5d_Rottnest Island Authority EIRL3</v>
      </c>
      <c r="E2706" s="164">
        <f>IF(ISNUMBER(Table4_1[[#This Row],[Value]]),Table4_1[[#This Row],[Value]],IF(ISNUMBER(Table4_1[[#This Row],[$ Value]]),Table4_1[[#This Row],[$ Value]],Table4_1[[#This Row],[% Value]]))</f>
        <v>3.6</v>
      </c>
      <c r="G2706" s="238">
        <v>41820</v>
      </c>
      <c r="H2706">
        <v>4</v>
      </c>
      <c r="I2706" t="s">
        <v>188</v>
      </c>
      <c r="J2706" t="s">
        <v>199</v>
      </c>
      <c r="K2706" t="s">
        <v>208</v>
      </c>
      <c r="L2706" t="s">
        <v>219</v>
      </c>
      <c r="M2706" t="s">
        <v>49</v>
      </c>
      <c r="N2706" t="s">
        <v>428</v>
      </c>
      <c r="O2706" t="s">
        <v>116</v>
      </c>
      <c r="P2706">
        <v>3.6</v>
      </c>
      <c r="Q2706"/>
      <c r="R2706"/>
      <c r="S2706" t="s">
        <v>932</v>
      </c>
    </row>
    <row r="2707" spans="1:19" hidden="1" x14ac:dyDescent="0.2">
      <c r="A2707" s="162" t="str">
        <f>"FY"&amp;(YEAR(Table4_1[[#This Row],[Date]])-1)&amp;"/"&amp;(YEAR(Table4_1[[#This Row],[Date]])-2000)</f>
        <v>FY2014/15</v>
      </c>
      <c r="B2707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07" s="162" t="str">
        <f>Table4_1[[#This Row],[Licensee]]&amp;" "&amp;Table4_1[[#This Row],[Licence]]</f>
        <v>Rottnest Island Authority EIRL3</v>
      </c>
      <c r="D2707" s="162" t="str">
        <f t="shared" si="42"/>
        <v>FY2014/15_FC5d_Rottnest Island Authority EIRL3</v>
      </c>
      <c r="E2707" s="164">
        <f>IF(ISNUMBER(Table4_1[[#This Row],[Value]]),Table4_1[[#This Row],[Value]],IF(ISNUMBER(Table4_1[[#This Row],[$ Value]]),Table4_1[[#This Row],[$ Value]],Table4_1[[#This Row],[% Value]]))</f>
        <v>2.2200000000000002</v>
      </c>
      <c r="G2707" s="238">
        <v>42185</v>
      </c>
      <c r="H2707">
        <v>4</v>
      </c>
      <c r="I2707" t="s">
        <v>188</v>
      </c>
      <c r="J2707" t="s">
        <v>199</v>
      </c>
      <c r="K2707" t="s">
        <v>208</v>
      </c>
      <c r="L2707" t="s">
        <v>219</v>
      </c>
      <c r="M2707" t="s">
        <v>49</v>
      </c>
      <c r="N2707" t="s">
        <v>428</v>
      </c>
      <c r="O2707" t="s">
        <v>116</v>
      </c>
      <c r="P2707">
        <v>2.2200000000000002</v>
      </c>
      <c r="Q2707"/>
      <c r="R2707"/>
      <c r="S2707" t="s">
        <v>932</v>
      </c>
    </row>
    <row r="2708" spans="1:19" hidden="1" x14ac:dyDescent="0.2">
      <c r="A2708" s="162" t="str">
        <f>"FY"&amp;(YEAR(Table4_1[[#This Row],[Date]])-1)&amp;"/"&amp;(YEAR(Table4_1[[#This Row],[Date]])-2000)</f>
        <v>FY2015/16</v>
      </c>
      <c r="B2708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08" s="162" t="str">
        <f>Table4_1[[#This Row],[Licensee]]&amp;" "&amp;Table4_1[[#This Row],[Licence]]</f>
        <v>Rottnest Island Authority EIRL3</v>
      </c>
      <c r="D2708" s="162" t="str">
        <f t="shared" si="42"/>
        <v>FY2015/16_FC5d_Rottnest Island Authority EIRL3</v>
      </c>
      <c r="E2708" s="164">
        <f>IF(ISNUMBER(Table4_1[[#This Row],[Value]]),Table4_1[[#This Row],[Value]],IF(ISNUMBER(Table4_1[[#This Row],[$ Value]]),Table4_1[[#This Row],[$ Value]],Table4_1[[#This Row],[% Value]]))</f>
        <v>3.7</v>
      </c>
      <c r="G2708" s="238">
        <v>42551</v>
      </c>
      <c r="H2708">
        <v>4</v>
      </c>
      <c r="I2708" t="s">
        <v>188</v>
      </c>
      <c r="J2708" t="s">
        <v>199</v>
      </c>
      <c r="K2708" t="s">
        <v>208</v>
      </c>
      <c r="L2708" t="s">
        <v>219</v>
      </c>
      <c r="M2708" t="s">
        <v>49</v>
      </c>
      <c r="N2708" t="s">
        <v>428</v>
      </c>
      <c r="O2708" t="s">
        <v>116</v>
      </c>
      <c r="P2708">
        <v>3.7</v>
      </c>
      <c r="Q2708"/>
      <c r="R2708"/>
      <c r="S2708" t="s">
        <v>932</v>
      </c>
    </row>
    <row r="2709" spans="1:19" hidden="1" x14ac:dyDescent="0.2">
      <c r="A2709" s="162" t="str">
        <f>"FY"&amp;(YEAR(Table4_1[[#This Row],[Date]])-1)&amp;"/"&amp;(YEAR(Table4_1[[#This Row],[Date]])-2000)</f>
        <v>FY2016/17</v>
      </c>
      <c r="B2709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09" s="162" t="str">
        <f>Table4_1[[#This Row],[Licensee]]&amp;" "&amp;Table4_1[[#This Row],[Licence]]</f>
        <v>Rottnest Island Authority EIRL3</v>
      </c>
      <c r="D2709" s="162" t="str">
        <f t="shared" si="42"/>
        <v>FY2016/17_FC5d_Rottnest Island Authority EIRL3</v>
      </c>
      <c r="E2709" s="164">
        <f>IF(ISNUMBER(Table4_1[[#This Row],[Value]]),Table4_1[[#This Row],[Value]],IF(ISNUMBER(Table4_1[[#This Row],[$ Value]]),Table4_1[[#This Row],[$ Value]],Table4_1[[#This Row],[% Value]]))</f>
        <v>15.94</v>
      </c>
      <c r="G2709" s="238">
        <v>42916</v>
      </c>
      <c r="H2709">
        <v>4</v>
      </c>
      <c r="I2709" t="s">
        <v>188</v>
      </c>
      <c r="J2709" t="s">
        <v>199</v>
      </c>
      <c r="K2709" t="s">
        <v>208</v>
      </c>
      <c r="L2709" t="s">
        <v>219</v>
      </c>
      <c r="M2709" t="s">
        <v>49</v>
      </c>
      <c r="N2709" t="s">
        <v>428</v>
      </c>
      <c r="O2709" t="s">
        <v>116</v>
      </c>
      <c r="P2709">
        <v>15.94</v>
      </c>
      <c r="Q2709"/>
      <c r="R2709"/>
      <c r="S2709" t="s">
        <v>932</v>
      </c>
    </row>
    <row r="2710" spans="1:19" hidden="1" x14ac:dyDescent="0.2">
      <c r="A2710" s="162" t="str">
        <f>"FY"&amp;(YEAR(Table4_1[[#This Row],[Date]])-1)&amp;"/"&amp;(YEAR(Table4_1[[#This Row],[Date]])-2000)</f>
        <v>FY2017/18</v>
      </c>
      <c r="B2710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0" s="162" t="str">
        <f>Table4_1[[#This Row],[Licensee]]&amp;" "&amp;Table4_1[[#This Row],[Licence]]</f>
        <v>Rottnest Island Authority EIRL3</v>
      </c>
      <c r="D2710" s="162" t="str">
        <f t="shared" si="42"/>
        <v>FY2017/18_FC5d_Rottnest Island Authority EIRL3</v>
      </c>
      <c r="E2710" s="164">
        <f>IF(ISNUMBER(Table4_1[[#This Row],[Value]]),Table4_1[[#This Row],[Value]],IF(ISNUMBER(Table4_1[[#This Row],[$ Value]]),Table4_1[[#This Row],[$ Value]],Table4_1[[#This Row],[% Value]]))</f>
        <v>3.14</v>
      </c>
      <c r="G2710" s="238">
        <v>43281</v>
      </c>
      <c r="H2710">
        <v>4</v>
      </c>
      <c r="I2710" t="s">
        <v>188</v>
      </c>
      <c r="J2710" t="s">
        <v>199</v>
      </c>
      <c r="K2710" t="s">
        <v>208</v>
      </c>
      <c r="L2710" t="s">
        <v>219</v>
      </c>
      <c r="M2710" t="s">
        <v>49</v>
      </c>
      <c r="N2710" t="s">
        <v>428</v>
      </c>
      <c r="O2710" t="s">
        <v>116</v>
      </c>
      <c r="P2710">
        <v>3.14</v>
      </c>
      <c r="Q2710"/>
      <c r="R2710"/>
      <c r="S2710" t="s">
        <v>932</v>
      </c>
    </row>
    <row r="2711" spans="1:19" hidden="1" x14ac:dyDescent="0.2">
      <c r="A2711" s="162" t="str">
        <f>"FY"&amp;(YEAR(Table4_1[[#This Row],[Date]])-1)&amp;"/"&amp;(YEAR(Table4_1[[#This Row],[Date]])-2000)</f>
        <v>FY2018/19</v>
      </c>
      <c r="B2711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1" s="162" t="str">
        <f>Table4_1[[#This Row],[Licensee]]&amp;" "&amp;Table4_1[[#This Row],[Licence]]</f>
        <v>Rottnest Island Authority EIRL3</v>
      </c>
      <c r="D2711" s="162" t="str">
        <f t="shared" si="42"/>
        <v>FY2018/19_FC5d_Rottnest Island Authority EIRL3</v>
      </c>
      <c r="E2711" s="164">
        <f>IF(ISNUMBER(Table4_1[[#This Row],[Value]]),Table4_1[[#This Row],[Value]],IF(ISNUMBER(Table4_1[[#This Row],[$ Value]]),Table4_1[[#This Row],[$ Value]],Table4_1[[#This Row],[% Value]]))</f>
        <v>6.53</v>
      </c>
      <c r="G2711" s="238">
        <v>43646</v>
      </c>
      <c r="H2711">
        <v>4</v>
      </c>
      <c r="I2711" t="s">
        <v>188</v>
      </c>
      <c r="J2711" t="s">
        <v>199</v>
      </c>
      <c r="K2711" t="s">
        <v>208</v>
      </c>
      <c r="L2711" t="s">
        <v>219</v>
      </c>
      <c r="M2711" t="s">
        <v>49</v>
      </c>
      <c r="N2711" t="s">
        <v>428</v>
      </c>
      <c r="O2711" t="s">
        <v>116</v>
      </c>
      <c r="P2711">
        <v>6.53</v>
      </c>
      <c r="Q2711"/>
      <c r="R2711"/>
      <c r="S2711" t="s">
        <v>932</v>
      </c>
    </row>
    <row r="2712" spans="1:19" hidden="1" x14ac:dyDescent="0.2">
      <c r="A2712" s="162" t="str">
        <f>"FY"&amp;(YEAR(Table4_1[[#This Row],[Date]])-1)&amp;"/"&amp;(YEAR(Table4_1[[#This Row],[Date]])-2000)</f>
        <v>FY2019/20</v>
      </c>
      <c r="B2712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2" s="162" t="str">
        <f>Table4_1[[#This Row],[Licensee]]&amp;" "&amp;Table4_1[[#This Row],[Licence]]</f>
        <v>Rottnest Island Authority EIRL3</v>
      </c>
      <c r="D2712" s="162" t="str">
        <f t="shared" si="42"/>
        <v>FY2019/20_FC5d_Rottnest Island Authority EIRL3</v>
      </c>
      <c r="E2712" s="164">
        <f>IF(ISNUMBER(Table4_1[[#This Row],[Value]]),Table4_1[[#This Row],[Value]],IF(ISNUMBER(Table4_1[[#This Row],[$ Value]]),Table4_1[[#This Row],[$ Value]],Table4_1[[#This Row],[% Value]]))</f>
        <v>9.02</v>
      </c>
      <c r="G2712" s="238">
        <v>44012</v>
      </c>
      <c r="H2712">
        <v>4</v>
      </c>
      <c r="I2712" t="s">
        <v>188</v>
      </c>
      <c r="J2712" t="s">
        <v>199</v>
      </c>
      <c r="K2712" t="s">
        <v>208</v>
      </c>
      <c r="L2712" t="s">
        <v>219</v>
      </c>
      <c r="M2712" t="s">
        <v>49</v>
      </c>
      <c r="N2712" t="s">
        <v>428</v>
      </c>
      <c r="O2712" t="s">
        <v>116</v>
      </c>
      <c r="P2712">
        <v>9.02</v>
      </c>
      <c r="Q2712"/>
      <c r="R2712"/>
      <c r="S2712" t="s">
        <v>932</v>
      </c>
    </row>
    <row r="2713" spans="1:19" hidden="1" x14ac:dyDescent="0.2">
      <c r="A2713" s="162" t="str">
        <f>"FY"&amp;(YEAR(Table4_1[[#This Row],[Date]])-1)&amp;"/"&amp;(YEAR(Table4_1[[#This Row],[Date]])-2000)</f>
        <v>FY2020/21</v>
      </c>
      <c r="B2713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3" s="162" t="str">
        <f>Table4_1[[#This Row],[Licensee]]&amp;" "&amp;Table4_1[[#This Row],[Licence]]</f>
        <v>Rottnest Island Authority EIRL3</v>
      </c>
      <c r="D2713" s="162" t="str">
        <f t="shared" si="42"/>
        <v>FY2020/21_FC5d_Rottnest Island Authority EIRL3</v>
      </c>
      <c r="E2713" s="164">
        <f>IF(ISNUMBER(Table4_1[[#This Row],[Value]]),Table4_1[[#This Row],[Value]],IF(ISNUMBER(Table4_1[[#This Row],[$ Value]]),Table4_1[[#This Row],[$ Value]],Table4_1[[#This Row],[% Value]]))</f>
        <v>2.36</v>
      </c>
      <c r="G2713" s="238">
        <v>44377</v>
      </c>
      <c r="H2713">
        <v>4</v>
      </c>
      <c r="I2713" t="s">
        <v>188</v>
      </c>
      <c r="J2713" t="s">
        <v>199</v>
      </c>
      <c r="K2713" t="s">
        <v>208</v>
      </c>
      <c r="L2713" t="s">
        <v>219</v>
      </c>
      <c r="M2713" t="s">
        <v>49</v>
      </c>
      <c r="N2713" t="s">
        <v>428</v>
      </c>
      <c r="O2713" t="s">
        <v>116</v>
      </c>
      <c r="P2713">
        <v>2.36</v>
      </c>
      <c r="Q2713"/>
      <c r="R2713"/>
      <c r="S2713" t="s">
        <v>932</v>
      </c>
    </row>
    <row r="2714" spans="1:19" hidden="1" x14ac:dyDescent="0.2">
      <c r="A2714" s="162" t="str">
        <f>"FY"&amp;(YEAR(Table4_1[[#This Row],[Date]])-1)&amp;"/"&amp;(YEAR(Table4_1[[#This Row],[Date]])-2000)</f>
        <v>FY2021/22</v>
      </c>
      <c r="B2714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4" s="162" t="str">
        <f>Table4_1[[#This Row],[Licensee]]&amp;" "&amp;Table4_1[[#This Row],[Licence]]</f>
        <v>Rottnest Island Authority EIRL3</v>
      </c>
      <c r="D2714" s="162" t="str">
        <f t="shared" si="42"/>
        <v>FY2021/22_FC5d_Rottnest Island Authority EIRL3</v>
      </c>
      <c r="E2714" s="164">
        <f>IF(ISNUMBER(Table4_1[[#This Row],[Value]]),Table4_1[[#This Row],[Value]],IF(ISNUMBER(Table4_1[[#This Row],[$ Value]]),Table4_1[[#This Row],[$ Value]],Table4_1[[#This Row],[% Value]]))</f>
        <v>4.7699999999999996</v>
      </c>
      <c r="G2714" s="238">
        <v>44742</v>
      </c>
      <c r="H2714">
        <v>4</v>
      </c>
      <c r="I2714" t="s">
        <v>188</v>
      </c>
      <c r="J2714" t="s">
        <v>199</v>
      </c>
      <c r="K2714" t="s">
        <v>208</v>
      </c>
      <c r="L2714" t="s">
        <v>219</v>
      </c>
      <c r="M2714" t="s">
        <v>49</v>
      </c>
      <c r="N2714" t="s">
        <v>428</v>
      </c>
      <c r="O2714" t="s">
        <v>116</v>
      </c>
      <c r="P2714">
        <v>4.7699999999999996</v>
      </c>
      <c r="Q2714"/>
      <c r="R2714"/>
      <c r="S2714" t="s">
        <v>932</v>
      </c>
    </row>
    <row r="2715" spans="1:19" hidden="1" x14ac:dyDescent="0.2">
      <c r="A2715" s="162" t="str">
        <f>"FY"&amp;(YEAR(Table4_1[[#This Row],[Date]])-1)&amp;"/"&amp;(YEAR(Table4_1[[#This Row],[Date]])-2000)</f>
        <v>FY2022/23</v>
      </c>
      <c r="B2715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5" s="162" t="str">
        <f>Table4_1[[#This Row],[Licensee]]&amp;" "&amp;Table4_1[[#This Row],[Licence]]</f>
        <v>Rottnest Island Authority EIRL3</v>
      </c>
      <c r="D2715" s="162" t="str">
        <f t="shared" si="42"/>
        <v>FY2022/23_FC5d_Rottnest Island Authority EIRL3</v>
      </c>
      <c r="E2715" s="164">
        <f>IF(ISNUMBER(Table4_1[[#This Row],[Value]]),Table4_1[[#This Row],[Value]],IF(ISNUMBER(Table4_1[[#This Row],[$ Value]]),Table4_1[[#This Row],[$ Value]],Table4_1[[#This Row],[% Value]]))</f>
        <v>3.6</v>
      </c>
      <c r="G2715" s="238">
        <v>45107</v>
      </c>
      <c r="H2715">
        <v>4</v>
      </c>
      <c r="I2715" t="s">
        <v>188</v>
      </c>
      <c r="J2715" t="s">
        <v>199</v>
      </c>
      <c r="K2715" t="s">
        <v>208</v>
      </c>
      <c r="L2715" t="s">
        <v>219</v>
      </c>
      <c r="M2715" t="s">
        <v>49</v>
      </c>
      <c r="N2715" t="s">
        <v>428</v>
      </c>
      <c r="O2715" t="s">
        <v>116</v>
      </c>
      <c r="P2715">
        <v>3.6</v>
      </c>
      <c r="Q2715"/>
      <c r="R2715"/>
      <c r="S2715" t="s">
        <v>932</v>
      </c>
    </row>
    <row r="2716" spans="1:19" hidden="1" x14ac:dyDescent="0.2">
      <c r="A2716" s="162" t="str">
        <f>"FY"&amp;(YEAR(Table4_1[[#This Row],[Date]])-1)&amp;"/"&amp;(YEAR(Table4_1[[#This Row],[Date]])-2000)</f>
        <v>FY2023/24</v>
      </c>
      <c r="B2716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6" s="162" t="str">
        <f>Table4_1[[#This Row],[Licensee]]&amp;" "&amp;Table4_1[[#This Row],[Licence]]</f>
        <v>Rottnest Island Authority EIRL3</v>
      </c>
      <c r="D2716" s="162" t="str">
        <f t="shared" si="42"/>
        <v>FY2023/24_FC5d_Rottnest Island Authority EIRL3</v>
      </c>
      <c r="E2716" s="164">
        <f>IF(ISNUMBER(Table4_1[[#This Row],[Value]]),Table4_1[[#This Row],[Value]],IF(ISNUMBER(Table4_1[[#This Row],[$ Value]]),Table4_1[[#This Row],[$ Value]],Table4_1[[#This Row],[% Value]]))</f>
        <v>0</v>
      </c>
      <c r="G2716" s="238">
        <v>45473</v>
      </c>
      <c r="H2716">
        <v>4</v>
      </c>
      <c r="I2716" t="s">
        <v>188</v>
      </c>
      <c r="J2716" t="s">
        <v>199</v>
      </c>
      <c r="K2716" t="s">
        <v>208</v>
      </c>
      <c r="L2716" t="s">
        <v>219</v>
      </c>
      <c r="M2716" t="s">
        <v>49</v>
      </c>
      <c r="N2716" t="s">
        <v>428</v>
      </c>
      <c r="O2716" t="s">
        <v>116</v>
      </c>
      <c r="P2716"/>
      <c r="Q2716"/>
      <c r="R2716"/>
      <c r="S2716" t="s">
        <v>932</v>
      </c>
    </row>
    <row r="2717" spans="1:19" hidden="1" x14ac:dyDescent="0.2">
      <c r="A2717" s="162" t="str">
        <f>"FY"&amp;(YEAR(Table4_1[[#This Row],[Date]])-1)&amp;"/"&amp;(YEAR(Table4_1[[#This Row],[Date]])-2000)</f>
        <v>FY2024/25</v>
      </c>
      <c r="B2717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2717" s="162" t="str">
        <f>Table4_1[[#This Row],[Licensee]]&amp;" "&amp;Table4_1[[#This Row],[Licence]]</f>
        <v>Rottnest Island Authority EIRL3</v>
      </c>
      <c r="D2717" s="162" t="str">
        <f t="shared" si="42"/>
        <v>FY2024/25_FC5d_Rottnest Island Authority EIRL3</v>
      </c>
      <c r="E2717" s="164">
        <f>IF(ISNUMBER(Table4_1[[#This Row],[Value]]),Table4_1[[#This Row],[Value]],IF(ISNUMBER(Table4_1[[#This Row],[$ Value]]),Table4_1[[#This Row],[$ Value]],Table4_1[[#This Row],[% Value]]))</f>
        <v>1</v>
      </c>
      <c r="G2717" s="238">
        <v>45838</v>
      </c>
      <c r="H2717">
        <v>4</v>
      </c>
      <c r="I2717" t="s">
        <v>188</v>
      </c>
      <c r="J2717" t="s">
        <v>199</v>
      </c>
      <c r="K2717" t="s">
        <v>208</v>
      </c>
      <c r="L2717" t="s">
        <v>219</v>
      </c>
      <c r="M2717" t="s">
        <v>49</v>
      </c>
      <c r="N2717" t="s">
        <v>428</v>
      </c>
      <c r="O2717" t="s">
        <v>116</v>
      </c>
      <c r="P2717">
        <v>1</v>
      </c>
      <c r="Q2717"/>
      <c r="R2717"/>
      <c r="S2717" t="s">
        <v>932</v>
      </c>
    </row>
    <row r="2718" spans="1:19" hidden="1" x14ac:dyDescent="0.2">
      <c r="A2718" s="162" t="str">
        <f>"FY"&amp;(YEAR(Table4_1[[#This Row],[Date]])-1)&amp;"/"&amp;(YEAR(Table4_1[[#This Row],[Date]])-2000)</f>
        <v>FY2013/14</v>
      </c>
      <c r="B2718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18" s="162" t="str">
        <f>Table4_1[[#This Row],[Licensee]]&amp;" "&amp;Table4_1[[#This Row],[Licence]]</f>
        <v>Rottnest Island Authority EIRL3</v>
      </c>
      <c r="D2718" s="162" t="str">
        <f t="shared" si="42"/>
        <v>FY2013/14_FC5e_Rottnest Island Authority EIRL3</v>
      </c>
      <c r="E2718" s="164">
        <f>IF(ISNUMBER(Table4_1[[#This Row],[Value]]),Table4_1[[#This Row],[Value]],IF(ISNUMBER(Table4_1[[#This Row],[$ Value]]),Table4_1[[#This Row],[$ Value]],Table4_1[[#This Row],[% Value]]))</f>
        <v>0</v>
      </c>
      <c r="G2718" s="238">
        <v>41820</v>
      </c>
      <c r="H2718">
        <v>4</v>
      </c>
      <c r="I2718" t="s">
        <v>188</v>
      </c>
      <c r="J2718" t="s">
        <v>199</v>
      </c>
      <c r="K2718" t="s">
        <v>208</v>
      </c>
      <c r="L2718" t="s">
        <v>219</v>
      </c>
      <c r="M2718" t="s">
        <v>50</v>
      </c>
      <c r="N2718" t="s">
        <v>449</v>
      </c>
      <c r="O2718" t="s">
        <v>116</v>
      </c>
      <c r="P2718"/>
      <c r="Q2718"/>
      <c r="R2718"/>
      <c r="S2718" t="s">
        <v>932</v>
      </c>
    </row>
    <row r="2719" spans="1:19" hidden="1" x14ac:dyDescent="0.2">
      <c r="A2719" s="162" t="str">
        <f>"FY"&amp;(YEAR(Table4_1[[#This Row],[Date]])-1)&amp;"/"&amp;(YEAR(Table4_1[[#This Row],[Date]])-2000)</f>
        <v>FY2014/15</v>
      </c>
      <c r="B2719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19" s="162" t="str">
        <f>Table4_1[[#This Row],[Licensee]]&amp;" "&amp;Table4_1[[#This Row],[Licence]]</f>
        <v>Rottnest Island Authority EIRL3</v>
      </c>
      <c r="D2719" s="162" t="str">
        <f t="shared" si="42"/>
        <v>FY2014/15_FC5e_Rottnest Island Authority EIRL3</v>
      </c>
      <c r="E2719" s="164">
        <f>IF(ISNUMBER(Table4_1[[#This Row],[Value]]),Table4_1[[#This Row],[Value]],IF(ISNUMBER(Table4_1[[#This Row],[$ Value]]),Table4_1[[#This Row],[$ Value]],Table4_1[[#This Row],[% Value]]))</f>
        <v>0</v>
      </c>
      <c r="G2719" s="238">
        <v>42185</v>
      </c>
      <c r="H2719">
        <v>4</v>
      </c>
      <c r="I2719" t="s">
        <v>188</v>
      </c>
      <c r="J2719" t="s">
        <v>199</v>
      </c>
      <c r="K2719" t="s">
        <v>208</v>
      </c>
      <c r="L2719" t="s">
        <v>219</v>
      </c>
      <c r="M2719" t="s">
        <v>50</v>
      </c>
      <c r="N2719" t="s">
        <v>449</v>
      </c>
      <c r="O2719" t="s">
        <v>116</v>
      </c>
      <c r="P2719"/>
      <c r="Q2719"/>
      <c r="R2719"/>
      <c r="S2719" t="s">
        <v>932</v>
      </c>
    </row>
    <row r="2720" spans="1:19" hidden="1" x14ac:dyDescent="0.2">
      <c r="A2720" s="162" t="str">
        <f>"FY"&amp;(YEAR(Table4_1[[#This Row],[Date]])-1)&amp;"/"&amp;(YEAR(Table4_1[[#This Row],[Date]])-2000)</f>
        <v>FY2015/16</v>
      </c>
      <c r="B2720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0" s="162" t="str">
        <f>Table4_1[[#This Row],[Licensee]]&amp;" "&amp;Table4_1[[#This Row],[Licence]]</f>
        <v>Rottnest Island Authority EIRL3</v>
      </c>
      <c r="D2720" s="162" t="str">
        <f t="shared" si="42"/>
        <v>FY2015/16_FC5e_Rottnest Island Authority EIRL3</v>
      </c>
      <c r="E2720" s="164">
        <f>IF(ISNUMBER(Table4_1[[#This Row],[Value]]),Table4_1[[#This Row],[Value]],IF(ISNUMBER(Table4_1[[#This Row],[$ Value]]),Table4_1[[#This Row],[$ Value]],Table4_1[[#This Row],[% Value]]))</f>
        <v>0</v>
      </c>
      <c r="G2720" s="238">
        <v>42551</v>
      </c>
      <c r="H2720">
        <v>4</v>
      </c>
      <c r="I2720" t="s">
        <v>188</v>
      </c>
      <c r="J2720" t="s">
        <v>199</v>
      </c>
      <c r="K2720" t="s">
        <v>208</v>
      </c>
      <c r="L2720" t="s">
        <v>219</v>
      </c>
      <c r="M2720" t="s">
        <v>50</v>
      </c>
      <c r="N2720" t="s">
        <v>449</v>
      </c>
      <c r="O2720" t="s">
        <v>116</v>
      </c>
      <c r="P2720"/>
      <c r="Q2720"/>
      <c r="R2720"/>
      <c r="S2720" t="s">
        <v>932</v>
      </c>
    </row>
    <row r="2721" spans="1:19" hidden="1" x14ac:dyDescent="0.2">
      <c r="A2721" s="162" t="str">
        <f>"FY"&amp;(YEAR(Table4_1[[#This Row],[Date]])-1)&amp;"/"&amp;(YEAR(Table4_1[[#This Row],[Date]])-2000)</f>
        <v>FY2016/17</v>
      </c>
      <c r="B2721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1" s="162" t="str">
        <f>Table4_1[[#This Row],[Licensee]]&amp;" "&amp;Table4_1[[#This Row],[Licence]]</f>
        <v>Rottnest Island Authority EIRL3</v>
      </c>
      <c r="D2721" s="162" t="str">
        <f t="shared" si="42"/>
        <v>FY2016/17_FC5e_Rottnest Island Authority EIRL3</v>
      </c>
      <c r="E2721" s="164">
        <f>IF(ISNUMBER(Table4_1[[#This Row],[Value]]),Table4_1[[#This Row],[Value]],IF(ISNUMBER(Table4_1[[#This Row],[$ Value]]),Table4_1[[#This Row],[$ Value]],Table4_1[[#This Row],[% Value]]))</f>
        <v>0</v>
      </c>
      <c r="G2721" s="238">
        <v>42916</v>
      </c>
      <c r="H2721">
        <v>4</v>
      </c>
      <c r="I2721" t="s">
        <v>188</v>
      </c>
      <c r="J2721" t="s">
        <v>199</v>
      </c>
      <c r="K2721" t="s">
        <v>208</v>
      </c>
      <c r="L2721" t="s">
        <v>219</v>
      </c>
      <c r="M2721" t="s">
        <v>50</v>
      </c>
      <c r="N2721" t="s">
        <v>449</v>
      </c>
      <c r="O2721" t="s">
        <v>116</v>
      </c>
      <c r="P2721"/>
      <c r="Q2721"/>
      <c r="R2721"/>
      <c r="S2721" t="s">
        <v>932</v>
      </c>
    </row>
    <row r="2722" spans="1:19" hidden="1" x14ac:dyDescent="0.2">
      <c r="A2722" s="162" t="str">
        <f>"FY"&amp;(YEAR(Table4_1[[#This Row],[Date]])-1)&amp;"/"&amp;(YEAR(Table4_1[[#This Row],[Date]])-2000)</f>
        <v>FY2017/18</v>
      </c>
      <c r="B2722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2" s="162" t="str">
        <f>Table4_1[[#This Row],[Licensee]]&amp;" "&amp;Table4_1[[#This Row],[Licence]]</f>
        <v>Rottnest Island Authority EIRL3</v>
      </c>
      <c r="D2722" s="162" t="str">
        <f t="shared" si="42"/>
        <v>FY2017/18_FC5e_Rottnest Island Authority EIRL3</v>
      </c>
      <c r="E2722" s="164">
        <f>IF(ISNUMBER(Table4_1[[#This Row],[Value]]),Table4_1[[#This Row],[Value]],IF(ISNUMBER(Table4_1[[#This Row],[$ Value]]),Table4_1[[#This Row],[$ Value]],Table4_1[[#This Row],[% Value]]))</f>
        <v>0</v>
      </c>
      <c r="G2722" s="238">
        <v>43281</v>
      </c>
      <c r="H2722">
        <v>4</v>
      </c>
      <c r="I2722" t="s">
        <v>188</v>
      </c>
      <c r="J2722" t="s">
        <v>199</v>
      </c>
      <c r="K2722" t="s">
        <v>208</v>
      </c>
      <c r="L2722" t="s">
        <v>219</v>
      </c>
      <c r="M2722" t="s">
        <v>50</v>
      </c>
      <c r="N2722" t="s">
        <v>449</v>
      </c>
      <c r="O2722" t="s">
        <v>116</v>
      </c>
      <c r="P2722"/>
      <c r="Q2722"/>
      <c r="R2722"/>
      <c r="S2722" t="s">
        <v>932</v>
      </c>
    </row>
    <row r="2723" spans="1:19" hidden="1" x14ac:dyDescent="0.2">
      <c r="A2723" s="162" t="str">
        <f>"FY"&amp;(YEAR(Table4_1[[#This Row],[Date]])-1)&amp;"/"&amp;(YEAR(Table4_1[[#This Row],[Date]])-2000)</f>
        <v>FY2018/19</v>
      </c>
      <c r="B2723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3" s="162" t="str">
        <f>Table4_1[[#This Row],[Licensee]]&amp;" "&amp;Table4_1[[#This Row],[Licence]]</f>
        <v>Rottnest Island Authority EIRL3</v>
      </c>
      <c r="D2723" s="162" t="str">
        <f t="shared" si="42"/>
        <v>FY2018/19_FC5e_Rottnest Island Authority EIRL3</v>
      </c>
      <c r="E2723" s="164">
        <f>IF(ISNUMBER(Table4_1[[#This Row],[Value]]),Table4_1[[#This Row],[Value]],IF(ISNUMBER(Table4_1[[#This Row],[$ Value]]),Table4_1[[#This Row],[$ Value]],Table4_1[[#This Row],[% Value]]))</f>
        <v>0</v>
      </c>
      <c r="G2723" s="238">
        <v>43646</v>
      </c>
      <c r="H2723">
        <v>4</v>
      </c>
      <c r="I2723" t="s">
        <v>188</v>
      </c>
      <c r="J2723" t="s">
        <v>199</v>
      </c>
      <c r="K2723" t="s">
        <v>208</v>
      </c>
      <c r="L2723" t="s">
        <v>219</v>
      </c>
      <c r="M2723" t="s">
        <v>50</v>
      </c>
      <c r="N2723" t="s">
        <v>449</v>
      </c>
      <c r="O2723" t="s">
        <v>116</v>
      </c>
      <c r="P2723"/>
      <c r="Q2723"/>
      <c r="R2723"/>
      <c r="S2723" t="s">
        <v>932</v>
      </c>
    </row>
    <row r="2724" spans="1:19" hidden="1" x14ac:dyDescent="0.2">
      <c r="A2724" s="162" t="str">
        <f>"FY"&amp;(YEAR(Table4_1[[#This Row],[Date]])-1)&amp;"/"&amp;(YEAR(Table4_1[[#This Row],[Date]])-2000)</f>
        <v>FY2019/20</v>
      </c>
      <c r="B2724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4" s="162" t="str">
        <f>Table4_1[[#This Row],[Licensee]]&amp;" "&amp;Table4_1[[#This Row],[Licence]]</f>
        <v>Rottnest Island Authority EIRL3</v>
      </c>
      <c r="D2724" s="162" t="str">
        <f t="shared" si="42"/>
        <v>FY2019/20_FC5e_Rottnest Island Authority EIRL3</v>
      </c>
      <c r="E2724" s="164">
        <f>IF(ISNUMBER(Table4_1[[#This Row],[Value]]),Table4_1[[#This Row],[Value]],IF(ISNUMBER(Table4_1[[#This Row],[$ Value]]),Table4_1[[#This Row],[$ Value]],Table4_1[[#This Row],[% Value]]))</f>
        <v>0</v>
      </c>
      <c r="G2724" s="238">
        <v>44012</v>
      </c>
      <c r="H2724">
        <v>4</v>
      </c>
      <c r="I2724" t="s">
        <v>188</v>
      </c>
      <c r="J2724" t="s">
        <v>199</v>
      </c>
      <c r="K2724" t="s">
        <v>208</v>
      </c>
      <c r="L2724" t="s">
        <v>219</v>
      </c>
      <c r="M2724" t="s">
        <v>50</v>
      </c>
      <c r="N2724" t="s">
        <v>449</v>
      </c>
      <c r="O2724" t="s">
        <v>116</v>
      </c>
      <c r="P2724"/>
      <c r="Q2724"/>
      <c r="R2724"/>
      <c r="S2724" t="s">
        <v>932</v>
      </c>
    </row>
    <row r="2725" spans="1:19" hidden="1" x14ac:dyDescent="0.2">
      <c r="A2725" s="162" t="str">
        <f>"FY"&amp;(YEAR(Table4_1[[#This Row],[Date]])-1)&amp;"/"&amp;(YEAR(Table4_1[[#This Row],[Date]])-2000)</f>
        <v>FY2020/21</v>
      </c>
      <c r="B2725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5" s="162" t="str">
        <f>Table4_1[[#This Row],[Licensee]]&amp;" "&amp;Table4_1[[#This Row],[Licence]]</f>
        <v>Rottnest Island Authority EIRL3</v>
      </c>
      <c r="D2725" s="162" t="str">
        <f t="shared" si="42"/>
        <v>FY2020/21_FC5e_Rottnest Island Authority EIRL3</v>
      </c>
      <c r="E2725" s="164">
        <f>IF(ISNUMBER(Table4_1[[#This Row],[Value]]),Table4_1[[#This Row],[Value]],IF(ISNUMBER(Table4_1[[#This Row],[$ Value]]),Table4_1[[#This Row],[$ Value]],Table4_1[[#This Row],[% Value]]))</f>
        <v>0</v>
      </c>
      <c r="G2725" s="238">
        <v>44377</v>
      </c>
      <c r="H2725">
        <v>4</v>
      </c>
      <c r="I2725" t="s">
        <v>188</v>
      </c>
      <c r="J2725" t="s">
        <v>199</v>
      </c>
      <c r="K2725" t="s">
        <v>208</v>
      </c>
      <c r="L2725" t="s">
        <v>219</v>
      </c>
      <c r="M2725" t="s">
        <v>50</v>
      </c>
      <c r="N2725" t="s">
        <v>449</v>
      </c>
      <c r="O2725" t="s">
        <v>116</v>
      </c>
      <c r="P2725"/>
      <c r="Q2725"/>
      <c r="R2725"/>
      <c r="S2725" t="s">
        <v>932</v>
      </c>
    </row>
    <row r="2726" spans="1:19" hidden="1" x14ac:dyDescent="0.2">
      <c r="A2726" s="162" t="str">
        <f>"FY"&amp;(YEAR(Table4_1[[#This Row],[Date]])-1)&amp;"/"&amp;(YEAR(Table4_1[[#This Row],[Date]])-2000)</f>
        <v>FY2021/22</v>
      </c>
      <c r="B2726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6" s="162" t="str">
        <f>Table4_1[[#This Row],[Licensee]]&amp;" "&amp;Table4_1[[#This Row],[Licence]]</f>
        <v>Rottnest Island Authority EIRL3</v>
      </c>
      <c r="D2726" s="162" t="str">
        <f t="shared" si="42"/>
        <v>FY2021/22_FC5e_Rottnest Island Authority EIRL3</v>
      </c>
      <c r="E2726" s="164">
        <f>IF(ISNUMBER(Table4_1[[#This Row],[Value]]),Table4_1[[#This Row],[Value]],IF(ISNUMBER(Table4_1[[#This Row],[$ Value]]),Table4_1[[#This Row],[$ Value]],Table4_1[[#This Row],[% Value]]))</f>
        <v>0</v>
      </c>
      <c r="G2726" s="238">
        <v>44742</v>
      </c>
      <c r="H2726">
        <v>4</v>
      </c>
      <c r="I2726" t="s">
        <v>188</v>
      </c>
      <c r="J2726" t="s">
        <v>199</v>
      </c>
      <c r="K2726" t="s">
        <v>208</v>
      </c>
      <c r="L2726" t="s">
        <v>219</v>
      </c>
      <c r="M2726" t="s">
        <v>50</v>
      </c>
      <c r="N2726" t="s">
        <v>449</v>
      </c>
      <c r="O2726" t="s">
        <v>116</v>
      </c>
      <c r="P2726"/>
      <c r="Q2726"/>
      <c r="R2726"/>
      <c r="S2726" t="s">
        <v>932</v>
      </c>
    </row>
    <row r="2727" spans="1:19" hidden="1" x14ac:dyDescent="0.2">
      <c r="A2727" s="162" t="str">
        <f>"FY"&amp;(YEAR(Table4_1[[#This Row],[Date]])-1)&amp;"/"&amp;(YEAR(Table4_1[[#This Row],[Date]])-2000)</f>
        <v>FY2022/23</v>
      </c>
      <c r="B2727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7" s="162" t="str">
        <f>Table4_1[[#This Row],[Licensee]]&amp;" "&amp;Table4_1[[#This Row],[Licence]]</f>
        <v>Rottnest Island Authority EIRL3</v>
      </c>
      <c r="D2727" s="162" t="str">
        <f t="shared" si="42"/>
        <v>FY2022/23_FC5e_Rottnest Island Authority EIRL3</v>
      </c>
      <c r="E2727" s="164">
        <f>IF(ISNUMBER(Table4_1[[#This Row],[Value]]),Table4_1[[#This Row],[Value]],IF(ISNUMBER(Table4_1[[#This Row],[$ Value]]),Table4_1[[#This Row],[$ Value]],Table4_1[[#This Row],[% Value]]))</f>
        <v>0</v>
      </c>
      <c r="G2727" s="238">
        <v>45107</v>
      </c>
      <c r="H2727">
        <v>4</v>
      </c>
      <c r="I2727" t="s">
        <v>188</v>
      </c>
      <c r="J2727" t="s">
        <v>199</v>
      </c>
      <c r="K2727" t="s">
        <v>208</v>
      </c>
      <c r="L2727" t="s">
        <v>219</v>
      </c>
      <c r="M2727" t="s">
        <v>50</v>
      </c>
      <c r="N2727" t="s">
        <v>449</v>
      </c>
      <c r="O2727" t="s">
        <v>116</v>
      </c>
      <c r="P2727"/>
      <c r="Q2727"/>
      <c r="R2727"/>
      <c r="S2727" t="s">
        <v>932</v>
      </c>
    </row>
    <row r="2728" spans="1:19" hidden="1" x14ac:dyDescent="0.2">
      <c r="A2728" s="162" t="str">
        <f>"FY"&amp;(YEAR(Table4_1[[#This Row],[Date]])-1)&amp;"/"&amp;(YEAR(Table4_1[[#This Row],[Date]])-2000)</f>
        <v>FY2023/24</v>
      </c>
      <c r="B2728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2728" s="162" t="str">
        <f>Table4_1[[#This Row],[Licensee]]&amp;" "&amp;Table4_1[[#This Row],[Licence]]</f>
        <v>Rottnest Island Authority EIRL3</v>
      </c>
      <c r="D2728" s="162" t="str">
        <f t="shared" si="42"/>
        <v>FY2023/24_FC5e_Rottnest Island Authority EIRL3</v>
      </c>
      <c r="E2728" s="164">
        <f>IF(ISNUMBER(Table4_1[[#This Row],[Value]]),Table4_1[[#This Row],[Value]],IF(ISNUMBER(Table4_1[[#This Row],[$ Value]]),Table4_1[[#This Row],[$ Value]],Table4_1[[#This Row],[% Value]]))</f>
        <v>0</v>
      </c>
      <c r="G2728" s="238">
        <v>45473</v>
      </c>
      <c r="H2728">
        <v>4</v>
      </c>
      <c r="I2728" t="s">
        <v>188</v>
      </c>
      <c r="J2728" t="s">
        <v>199</v>
      </c>
      <c r="K2728" t="s">
        <v>208</v>
      </c>
      <c r="L2728" t="s">
        <v>219</v>
      </c>
      <c r="M2728" t="s">
        <v>50</v>
      </c>
      <c r="N2728" t="s">
        <v>449</v>
      </c>
      <c r="O2728" t="s">
        <v>116</v>
      </c>
      <c r="P2728"/>
      <c r="Q2728"/>
      <c r="R2728"/>
      <c r="S2728" t="s">
        <v>932</v>
      </c>
    </row>
    <row r="2729" spans="1:19" hidden="1" x14ac:dyDescent="0.2">
      <c r="A2729" s="162" t="str">
        <f>"FY"&amp;(YEAR(Table4_1[[#This Row],[Date]])-1)&amp;"/"&amp;(YEAR(Table4_1[[#This Row],[Date]])-2000)</f>
        <v>FY2023/24</v>
      </c>
      <c r="B2729" s="162" t="str">
        <f>VLOOKUP(Table4_1[[#This Row],[Energy]]&amp;Table4_1[[#This Row],[Indicator category]]&amp;Table4_1[[#This Row],[Indicator subcategory]]&amp;Table4_1[[#This Row],[Indicator]]&amp;Table4_1[[#This Row],[ID]],newID,2,FALSE)</f>
        <v>FC6bi</v>
      </c>
      <c r="C2729" s="162" t="str">
        <f>Table4_1[[#This Row],[Licensee]]&amp;" "&amp;Table4_1[[#This Row],[Licence]]</f>
        <v>Rottnest Island Authority EIRL3</v>
      </c>
      <c r="D2729" s="162" t="str">
        <f t="shared" si="42"/>
        <v>FY2023/24_FC6bi_Rottnest Island Authority EIRL3</v>
      </c>
      <c r="E2729" s="164">
        <f>IF(ISNUMBER(Table4_1[[#This Row],[Value]]),Table4_1[[#This Row],[Value]],IF(ISNUMBER(Table4_1[[#This Row],[$ Value]]),Table4_1[[#This Row],[$ Value]],Table4_1[[#This Row],[% Value]]))</f>
        <v>0</v>
      </c>
      <c r="G2729" s="238">
        <v>45473</v>
      </c>
      <c r="H2729">
        <v>4</v>
      </c>
      <c r="I2729" t="s">
        <v>188</v>
      </c>
      <c r="J2729" t="s">
        <v>199</v>
      </c>
      <c r="K2729" t="s">
        <v>208</v>
      </c>
      <c r="L2729" t="s">
        <v>240</v>
      </c>
      <c r="M2729" t="s">
        <v>47</v>
      </c>
      <c r="N2729" t="s">
        <v>657</v>
      </c>
      <c r="O2729" t="s">
        <v>116</v>
      </c>
      <c r="P2729"/>
      <c r="Q2729"/>
      <c r="R2729"/>
      <c r="S2729" t="s">
        <v>932</v>
      </c>
    </row>
    <row r="2730" spans="1:19" hidden="1" x14ac:dyDescent="0.2">
      <c r="A2730" s="162" t="str">
        <f>"FY"&amp;(YEAR(Table4_1[[#This Row],[Date]])-1)&amp;"/"&amp;(YEAR(Table4_1[[#This Row],[Date]])-2000)</f>
        <v>FY2023/24</v>
      </c>
      <c r="B2730" s="162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2730" s="162" t="str">
        <f>Table4_1[[#This Row],[Licensee]]&amp;" "&amp;Table4_1[[#This Row],[Licence]]</f>
        <v>Rottnest Island Authority EIRL3</v>
      </c>
      <c r="D2730" s="162" t="str">
        <f t="shared" si="42"/>
        <v>FY2023/24_FC6ci_Rottnest Island Authority EIRL3</v>
      </c>
      <c r="E2730" s="164">
        <f>IF(ISNUMBER(Table4_1[[#This Row],[Value]]),Table4_1[[#This Row],[Value]],IF(ISNUMBER(Table4_1[[#This Row],[$ Value]]),Table4_1[[#This Row],[$ Value]],Table4_1[[#This Row],[% Value]]))</f>
        <v>0</v>
      </c>
      <c r="G2730" s="238">
        <v>45473</v>
      </c>
      <c r="H2730">
        <v>4</v>
      </c>
      <c r="I2730" t="s">
        <v>188</v>
      </c>
      <c r="J2730" t="s">
        <v>199</v>
      </c>
      <c r="K2730" t="s">
        <v>208</v>
      </c>
      <c r="L2730" t="s">
        <v>240</v>
      </c>
      <c r="M2730" t="s">
        <v>48</v>
      </c>
      <c r="N2730" t="s">
        <v>353</v>
      </c>
      <c r="O2730" t="s">
        <v>116</v>
      </c>
      <c r="P2730"/>
      <c r="Q2730"/>
      <c r="R2730"/>
      <c r="S2730" t="s">
        <v>932</v>
      </c>
    </row>
    <row r="2731" spans="1:19" hidden="1" x14ac:dyDescent="0.2">
      <c r="A2731" s="162" t="str">
        <f>"FY"&amp;(YEAR(Table4_1[[#This Row],[Date]])-1)&amp;"/"&amp;(YEAR(Table4_1[[#This Row],[Date]])-2000)</f>
        <v>FY2023/24</v>
      </c>
      <c r="B2731" s="162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2731" s="162" t="str">
        <f>Table4_1[[#This Row],[Licensee]]&amp;" "&amp;Table4_1[[#This Row],[Licence]]</f>
        <v>Rottnest Island Authority EIRL3</v>
      </c>
      <c r="D2731" s="162" t="str">
        <f t="shared" si="42"/>
        <v>FY2023/24_FC6di_Rottnest Island Authority EIRL3</v>
      </c>
      <c r="E2731" s="164">
        <f>IF(ISNUMBER(Table4_1[[#This Row],[Value]]),Table4_1[[#This Row],[Value]],IF(ISNUMBER(Table4_1[[#This Row],[$ Value]]),Table4_1[[#This Row],[$ Value]],Table4_1[[#This Row],[% Value]]))</f>
        <v>0</v>
      </c>
      <c r="G2731" s="238">
        <v>45473</v>
      </c>
      <c r="H2731">
        <v>4</v>
      </c>
      <c r="I2731" t="s">
        <v>188</v>
      </c>
      <c r="J2731" t="s">
        <v>199</v>
      </c>
      <c r="K2731" t="s">
        <v>208</v>
      </c>
      <c r="L2731" t="s">
        <v>240</v>
      </c>
      <c r="M2731" t="s">
        <v>49</v>
      </c>
      <c r="N2731" t="s">
        <v>440</v>
      </c>
      <c r="O2731" t="s">
        <v>116</v>
      </c>
      <c r="P2731"/>
      <c r="Q2731"/>
      <c r="R2731"/>
      <c r="S2731" t="s">
        <v>932</v>
      </c>
    </row>
    <row r="2732" spans="1:19" hidden="1" x14ac:dyDescent="0.2">
      <c r="A2732" s="162" t="str">
        <f>"FY"&amp;(YEAR(Table4_1[[#This Row],[Date]])-1)&amp;"/"&amp;(YEAR(Table4_1[[#This Row],[Date]])-2000)</f>
        <v>FY2024/25</v>
      </c>
      <c r="B2732" s="162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2732" s="162" t="str">
        <f>Table4_1[[#This Row],[Licensee]]&amp;" "&amp;Table4_1[[#This Row],[Licence]]</f>
        <v>Rottnest Island Authority EIRL3</v>
      </c>
      <c r="D2732" s="162" t="str">
        <f t="shared" si="42"/>
        <v>FY2024/25_FC6di_Rottnest Island Authority EIRL3</v>
      </c>
      <c r="E2732" s="164">
        <f>IF(ISNUMBER(Table4_1[[#This Row],[Value]]),Table4_1[[#This Row],[Value]],IF(ISNUMBER(Table4_1[[#This Row],[$ Value]]),Table4_1[[#This Row],[$ Value]],Table4_1[[#This Row],[% Value]]))</f>
        <v>0.649484536</v>
      </c>
      <c r="G2732" s="238">
        <v>45838</v>
      </c>
      <c r="H2732">
        <v>4</v>
      </c>
      <c r="I2732" t="s">
        <v>188</v>
      </c>
      <c r="J2732" t="s">
        <v>199</v>
      </c>
      <c r="K2732" t="s">
        <v>208</v>
      </c>
      <c r="L2732" t="s">
        <v>240</v>
      </c>
      <c r="M2732" t="s">
        <v>49</v>
      </c>
      <c r="N2732" t="s">
        <v>440</v>
      </c>
      <c r="O2732" t="s">
        <v>116</v>
      </c>
      <c r="P2732">
        <v>0.649484536</v>
      </c>
      <c r="Q2732"/>
      <c r="R2732"/>
      <c r="S2732" t="s">
        <v>932</v>
      </c>
    </row>
    <row r="2733" spans="1:19" hidden="1" x14ac:dyDescent="0.2">
      <c r="A2733" s="162" t="str">
        <f>"FY"&amp;(YEAR(Table4_1[[#This Row],[Date]])-1)&amp;"/"&amp;(YEAR(Table4_1[[#This Row],[Date]])-2000)</f>
        <v>FY2023/24</v>
      </c>
      <c r="B2733" s="162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2733" s="162" t="str">
        <f>Table4_1[[#This Row],[Licensee]]&amp;" "&amp;Table4_1[[#This Row],[Licence]]</f>
        <v>Rottnest Island Authority EIRL3</v>
      </c>
      <c r="D2733" s="162" t="str">
        <f t="shared" si="42"/>
        <v>FY2023/24_FC6ei_Rottnest Island Authority EIRL3</v>
      </c>
      <c r="E2733" s="164">
        <f>IF(ISNUMBER(Table4_1[[#This Row],[Value]]),Table4_1[[#This Row],[Value]],IF(ISNUMBER(Table4_1[[#This Row],[$ Value]]),Table4_1[[#This Row],[$ Value]],Table4_1[[#This Row],[% Value]]))</f>
        <v>0</v>
      </c>
      <c r="G2733" s="238">
        <v>45473</v>
      </c>
      <c r="H2733">
        <v>4</v>
      </c>
      <c r="I2733" t="s">
        <v>188</v>
      </c>
      <c r="J2733" t="s">
        <v>199</v>
      </c>
      <c r="K2733" t="s">
        <v>208</v>
      </c>
      <c r="L2733" t="s">
        <v>240</v>
      </c>
      <c r="M2733" t="s">
        <v>50</v>
      </c>
      <c r="N2733" t="s">
        <v>453</v>
      </c>
      <c r="O2733" t="s">
        <v>116</v>
      </c>
      <c r="P2733"/>
      <c r="Q2733"/>
      <c r="R2733"/>
      <c r="S2733" t="s">
        <v>932</v>
      </c>
    </row>
    <row r="2734" spans="1:19" hidden="1" x14ac:dyDescent="0.2">
      <c r="A2734" s="162" t="str">
        <f>"FY"&amp;(YEAR(Table4_1[[#This Row],[Date]])-1)&amp;"/"&amp;(YEAR(Table4_1[[#This Row],[Date]])-2000)</f>
        <v>FY2023/24</v>
      </c>
      <c r="B2734" s="162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2734" s="162" t="str">
        <f>Table4_1[[#This Row],[Licensee]]&amp;" "&amp;Table4_1[[#This Row],[Licence]]</f>
        <v>Rottnest Island Authority EIRL3</v>
      </c>
      <c r="D2734" s="162" t="str">
        <f t="shared" si="42"/>
        <v>FY2023/24_FC6i_Rottnest Island Authority EIRL3</v>
      </c>
      <c r="E2734" s="164">
        <f>IF(ISNUMBER(Table4_1[[#This Row],[Value]]),Table4_1[[#This Row],[Value]],IF(ISNUMBER(Table4_1[[#This Row],[$ Value]]),Table4_1[[#This Row],[$ Value]],Table4_1[[#This Row],[% Value]]))</f>
        <v>0</v>
      </c>
      <c r="G2734" s="238">
        <v>45473</v>
      </c>
      <c r="H2734">
        <v>4</v>
      </c>
      <c r="I2734" t="s">
        <v>188</v>
      </c>
      <c r="J2734" t="s">
        <v>199</v>
      </c>
      <c r="K2734" t="s">
        <v>208</v>
      </c>
      <c r="L2734" t="s">
        <v>240</v>
      </c>
      <c r="M2734" t="s">
        <v>115</v>
      </c>
      <c r="N2734" t="s">
        <v>241</v>
      </c>
      <c r="O2734" t="s">
        <v>116</v>
      </c>
      <c r="P2734"/>
      <c r="Q2734"/>
      <c r="R2734"/>
      <c r="S2734" t="s">
        <v>932</v>
      </c>
    </row>
    <row r="2735" spans="1:19" hidden="1" x14ac:dyDescent="0.2">
      <c r="A2735" s="162" t="str">
        <f>"FY"&amp;(YEAR(Table4_1[[#This Row],[Date]])-1)&amp;"/"&amp;(YEAR(Table4_1[[#This Row],[Date]])-2000)</f>
        <v>FY2024/25</v>
      </c>
      <c r="B2735" s="162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2735" s="162" t="str">
        <f>Table4_1[[#This Row],[Licensee]]&amp;" "&amp;Table4_1[[#This Row],[Licence]]</f>
        <v>Rottnest Island Authority EIRL3</v>
      </c>
      <c r="D2735" s="162" t="str">
        <f t="shared" si="42"/>
        <v>FY2024/25_FC6i_Rottnest Island Authority EIRL3</v>
      </c>
      <c r="E2735" s="164">
        <f>IF(ISNUMBER(Table4_1[[#This Row],[Value]]),Table4_1[[#This Row],[Value]],IF(ISNUMBER(Table4_1[[#This Row],[$ Value]]),Table4_1[[#This Row],[$ Value]],Table4_1[[#This Row],[% Value]]))</f>
        <v>0.649484536</v>
      </c>
      <c r="G2735" s="238">
        <v>45838</v>
      </c>
      <c r="H2735">
        <v>4</v>
      </c>
      <c r="I2735" t="s">
        <v>188</v>
      </c>
      <c r="J2735" t="s">
        <v>199</v>
      </c>
      <c r="K2735" t="s">
        <v>208</v>
      </c>
      <c r="L2735" t="s">
        <v>240</v>
      </c>
      <c r="M2735" t="s">
        <v>115</v>
      </c>
      <c r="N2735" t="s">
        <v>241</v>
      </c>
      <c r="O2735" t="s">
        <v>116</v>
      </c>
      <c r="P2735">
        <v>0.649484536</v>
      </c>
      <c r="Q2735"/>
      <c r="R2735"/>
      <c r="S2735" t="s">
        <v>932</v>
      </c>
    </row>
    <row r="2736" spans="1:19" hidden="1" x14ac:dyDescent="0.2">
      <c r="A2736" s="162" t="str">
        <f>"FY"&amp;(YEAR(Table4_1[[#This Row],[Date]])-1)&amp;"/"&amp;(YEAR(Table4_1[[#This Row],[Date]])-2000)</f>
        <v>FY2023/24</v>
      </c>
      <c r="B2736" s="162" t="str">
        <f>VLOOKUP(Table4_1[[#This Row],[Energy]]&amp;Table4_1[[#This Row],[Indicator category]]&amp;Table4_1[[#This Row],[Indicator subcategory]]&amp;Table4_1[[#This Row],[Indicator]]&amp;Table4_1[[#This Row],[ID]],newID,2,FALSE)</f>
        <v>FC7bii</v>
      </c>
      <c r="C2736" s="162" t="str">
        <f>Table4_1[[#This Row],[Licensee]]&amp;" "&amp;Table4_1[[#This Row],[Licence]]</f>
        <v>Rottnest Island Authority EIRL3</v>
      </c>
      <c r="D2736" s="162" t="str">
        <f t="shared" si="42"/>
        <v>FY2023/24_FC7bii_Rottnest Island Authority EIRL3</v>
      </c>
      <c r="E2736" s="164">
        <f>IF(ISNUMBER(Table4_1[[#This Row],[Value]]),Table4_1[[#This Row],[Value]],IF(ISNUMBER(Table4_1[[#This Row],[$ Value]]),Table4_1[[#This Row],[$ Value]],Table4_1[[#This Row],[% Value]]))</f>
        <v>0</v>
      </c>
      <c r="G2736" s="238">
        <v>45473</v>
      </c>
      <c r="H2736">
        <v>4</v>
      </c>
      <c r="I2736" t="s">
        <v>188</v>
      </c>
      <c r="J2736" t="s">
        <v>199</v>
      </c>
      <c r="K2736" t="s">
        <v>208</v>
      </c>
      <c r="L2736" t="s">
        <v>242</v>
      </c>
      <c r="M2736" t="s">
        <v>47</v>
      </c>
      <c r="N2736" t="s">
        <v>457</v>
      </c>
      <c r="O2736" t="s">
        <v>116</v>
      </c>
      <c r="P2736"/>
      <c r="Q2736"/>
      <c r="R2736"/>
      <c r="S2736" t="s">
        <v>932</v>
      </c>
    </row>
    <row r="2737" spans="1:19" hidden="1" x14ac:dyDescent="0.2">
      <c r="A2737" s="162" t="str">
        <f>"FY"&amp;(YEAR(Table4_1[[#This Row],[Date]])-1)&amp;"/"&amp;(YEAR(Table4_1[[#This Row],[Date]])-2000)</f>
        <v>FY2023/24</v>
      </c>
      <c r="B2737" s="162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2737" s="162" t="str">
        <f>Table4_1[[#This Row],[Licensee]]&amp;" "&amp;Table4_1[[#This Row],[Licence]]</f>
        <v>Rottnest Island Authority EIRL3</v>
      </c>
      <c r="D2737" s="162" t="str">
        <f t="shared" si="42"/>
        <v>FY2023/24_FC7cii_Rottnest Island Authority EIRL3</v>
      </c>
      <c r="E2737" s="164">
        <f>IF(ISNUMBER(Table4_1[[#This Row],[Value]]),Table4_1[[#This Row],[Value]],IF(ISNUMBER(Table4_1[[#This Row],[$ Value]]),Table4_1[[#This Row],[$ Value]],Table4_1[[#This Row],[% Value]]))</f>
        <v>0</v>
      </c>
      <c r="G2737" s="238">
        <v>45473</v>
      </c>
      <c r="H2737">
        <v>4</v>
      </c>
      <c r="I2737" t="s">
        <v>188</v>
      </c>
      <c r="J2737" t="s">
        <v>199</v>
      </c>
      <c r="K2737" t="s">
        <v>208</v>
      </c>
      <c r="L2737" t="s">
        <v>242</v>
      </c>
      <c r="M2737" t="s">
        <v>48</v>
      </c>
      <c r="N2737" t="s">
        <v>354</v>
      </c>
      <c r="O2737" t="s">
        <v>116</v>
      </c>
      <c r="P2737"/>
      <c r="Q2737"/>
      <c r="R2737"/>
      <c r="S2737" t="s">
        <v>932</v>
      </c>
    </row>
    <row r="2738" spans="1:19" hidden="1" x14ac:dyDescent="0.2">
      <c r="A2738" s="162" t="str">
        <f>"FY"&amp;(YEAR(Table4_1[[#This Row],[Date]])-1)&amp;"/"&amp;(YEAR(Table4_1[[#This Row],[Date]])-2000)</f>
        <v>FY2023/24</v>
      </c>
      <c r="B2738" s="162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2738" s="162" t="str">
        <f>Table4_1[[#This Row],[Licensee]]&amp;" "&amp;Table4_1[[#This Row],[Licence]]</f>
        <v>Rottnest Island Authority EIRL3</v>
      </c>
      <c r="D2738" s="162" t="str">
        <f t="shared" si="42"/>
        <v>FY2023/24_FC7dii_Rottnest Island Authority EIRL3</v>
      </c>
      <c r="E2738" s="164">
        <f>IF(ISNUMBER(Table4_1[[#This Row],[Value]]),Table4_1[[#This Row],[Value]],IF(ISNUMBER(Table4_1[[#This Row],[$ Value]]),Table4_1[[#This Row],[$ Value]],Table4_1[[#This Row],[% Value]]))</f>
        <v>0</v>
      </c>
      <c r="G2738" s="238">
        <v>45473</v>
      </c>
      <c r="H2738">
        <v>4</v>
      </c>
      <c r="I2738" t="s">
        <v>188</v>
      </c>
      <c r="J2738" t="s">
        <v>199</v>
      </c>
      <c r="K2738" t="s">
        <v>208</v>
      </c>
      <c r="L2738" t="s">
        <v>242</v>
      </c>
      <c r="M2738" t="s">
        <v>49</v>
      </c>
      <c r="N2738" t="s">
        <v>441</v>
      </c>
      <c r="O2738" t="s">
        <v>116</v>
      </c>
      <c r="P2738"/>
      <c r="Q2738"/>
      <c r="R2738"/>
      <c r="S2738" t="s">
        <v>932</v>
      </c>
    </row>
    <row r="2739" spans="1:19" hidden="1" x14ac:dyDescent="0.2">
      <c r="A2739" s="162" t="str">
        <f>"FY"&amp;(YEAR(Table4_1[[#This Row],[Date]])-1)&amp;"/"&amp;(YEAR(Table4_1[[#This Row],[Date]])-2000)</f>
        <v>FY2024/25</v>
      </c>
      <c r="B2739" s="162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2739" s="162" t="str">
        <f>Table4_1[[#This Row],[Licensee]]&amp;" "&amp;Table4_1[[#This Row],[Licence]]</f>
        <v>Rottnest Island Authority EIRL3</v>
      </c>
      <c r="D2739" s="162" t="str">
        <f t="shared" si="42"/>
        <v>FY2024/25_FC7dii_Rottnest Island Authority EIRL3</v>
      </c>
      <c r="E2739" s="164">
        <f>IF(ISNUMBER(Table4_1[[#This Row],[Value]]),Table4_1[[#This Row],[Value]],IF(ISNUMBER(Table4_1[[#This Row],[$ Value]]),Table4_1[[#This Row],[$ Value]],Table4_1[[#This Row],[% Value]]))</f>
        <v>1</v>
      </c>
      <c r="G2739" s="238">
        <v>45838</v>
      </c>
      <c r="H2739">
        <v>4</v>
      </c>
      <c r="I2739" t="s">
        <v>188</v>
      </c>
      <c r="J2739" t="s">
        <v>199</v>
      </c>
      <c r="K2739" t="s">
        <v>208</v>
      </c>
      <c r="L2739" t="s">
        <v>242</v>
      </c>
      <c r="M2739" t="s">
        <v>49</v>
      </c>
      <c r="N2739" t="s">
        <v>441</v>
      </c>
      <c r="O2739" t="s">
        <v>116</v>
      </c>
      <c r="P2739">
        <v>1</v>
      </c>
      <c r="Q2739"/>
      <c r="R2739"/>
      <c r="S2739" t="s">
        <v>932</v>
      </c>
    </row>
    <row r="2740" spans="1:19" hidden="1" x14ac:dyDescent="0.2">
      <c r="A2740" s="162" t="str">
        <f>"FY"&amp;(YEAR(Table4_1[[#This Row],[Date]])-1)&amp;"/"&amp;(YEAR(Table4_1[[#This Row],[Date]])-2000)</f>
        <v>FY2023/24</v>
      </c>
      <c r="B2740" s="162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2740" s="162" t="str">
        <f>Table4_1[[#This Row],[Licensee]]&amp;" "&amp;Table4_1[[#This Row],[Licence]]</f>
        <v>Rottnest Island Authority EIRL3</v>
      </c>
      <c r="D2740" s="162" t="str">
        <f t="shared" si="42"/>
        <v>FY2023/24_FC7eii_Rottnest Island Authority EIRL3</v>
      </c>
      <c r="E2740" s="164">
        <f>IF(ISNUMBER(Table4_1[[#This Row],[Value]]),Table4_1[[#This Row],[Value]],IF(ISNUMBER(Table4_1[[#This Row],[$ Value]]),Table4_1[[#This Row],[$ Value]],Table4_1[[#This Row],[% Value]]))</f>
        <v>0</v>
      </c>
      <c r="G2740" s="238">
        <v>45473</v>
      </c>
      <c r="H2740">
        <v>4</v>
      </c>
      <c r="I2740" t="s">
        <v>188</v>
      </c>
      <c r="J2740" t="s">
        <v>199</v>
      </c>
      <c r="K2740" t="s">
        <v>208</v>
      </c>
      <c r="L2740" t="s">
        <v>242</v>
      </c>
      <c r="M2740" t="s">
        <v>50</v>
      </c>
      <c r="N2740" t="s">
        <v>458</v>
      </c>
      <c r="O2740" t="s">
        <v>116</v>
      </c>
      <c r="P2740"/>
      <c r="Q2740"/>
      <c r="R2740"/>
      <c r="S2740" t="s">
        <v>932</v>
      </c>
    </row>
    <row r="2741" spans="1:19" hidden="1" x14ac:dyDescent="0.2">
      <c r="A2741" s="162" t="str">
        <f>"FY"&amp;(YEAR(Table4_1[[#This Row],[Date]])-1)&amp;"/"&amp;(YEAR(Table4_1[[#This Row],[Date]])-2000)</f>
        <v>FY2023/24</v>
      </c>
      <c r="B2741" s="162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2741" s="162" t="str">
        <f>Table4_1[[#This Row],[Licensee]]&amp;" "&amp;Table4_1[[#This Row],[Licence]]</f>
        <v>Rottnest Island Authority EIRL3</v>
      </c>
      <c r="D2741" s="162" t="str">
        <f t="shared" si="42"/>
        <v>FY2023/24_FC7ii_Rottnest Island Authority EIRL3</v>
      </c>
      <c r="E2741" s="164">
        <f>IF(ISNUMBER(Table4_1[[#This Row],[Value]]),Table4_1[[#This Row],[Value]],IF(ISNUMBER(Table4_1[[#This Row],[$ Value]]),Table4_1[[#This Row],[$ Value]],Table4_1[[#This Row],[% Value]]))</f>
        <v>0</v>
      </c>
      <c r="G2741" s="238">
        <v>45473</v>
      </c>
      <c r="H2741">
        <v>4</v>
      </c>
      <c r="I2741" t="s">
        <v>188</v>
      </c>
      <c r="J2741" t="s">
        <v>199</v>
      </c>
      <c r="K2741" t="s">
        <v>208</v>
      </c>
      <c r="L2741" t="s">
        <v>242</v>
      </c>
      <c r="M2741" t="s">
        <v>115</v>
      </c>
      <c r="N2741" t="s">
        <v>243</v>
      </c>
      <c r="O2741" t="s">
        <v>116</v>
      </c>
      <c r="P2741"/>
      <c r="Q2741"/>
      <c r="R2741"/>
      <c r="S2741" t="s">
        <v>932</v>
      </c>
    </row>
    <row r="2742" spans="1:19" hidden="1" x14ac:dyDescent="0.2">
      <c r="A2742" s="162" t="str">
        <f>"FY"&amp;(YEAR(Table4_1[[#This Row],[Date]])-1)&amp;"/"&amp;(YEAR(Table4_1[[#This Row],[Date]])-2000)</f>
        <v>FY2024/25</v>
      </c>
      <c r="B2742" s="162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2742" s="162" t="str">
        <f>Table4_1[[#This Row],[Licensee]]&amp;" "&amp;Table4_1[[#This Row],[Licence]]</f>
        <v>Rottnest Island Authority EIRL3</v>
      </c>
      <c r="D2742" s="162" t="str">
        <f t="shared" si="42"/>
        <v>FY2024/25_FC7ii_Rottnest Island Authority EIRL3</v>
      </c>
      <c r="E2742" s="164">
        <f>IF(ISNUMBER(Table4_1[[#This Row],[Value]]),Table4_1[[#This Row],[Value]],IF(ISNUMBER(Table4_1[[#This Row],[$ Value]]),Table4_1[[#This Row],[$ Value]],Table4_1[[#This Row],[% Value]]))</f>
        <v>1</v>
      </c>
      <c r="G2742" s="238">
        <v>45838</v>
      </c>
      <c r="H2742">
        <v>4</v>
      </c>
      <c r="I2742" t="s">
        <v>188</v>
      </c>
      <c r="J2742" t="s">
        <v>199</v>
      </c>
      <c r="K2742" t="s">
        <v>208</v>
      </c>
      <c r="L2742" t="s">
        <v>242</v>
      </c>
      <c r="M2742" t="s">
        <v>115</v>
      </c>
      <c r="N2742" t="s">
        <v>243</v>
      </c>
      <c r="O2742" t="s">
        <v>116</v>
      </c>
      <c r="P2742">
        <v>1</v>
      </c>
      <c r="Q2742"/>
      <c r="R2742"/>
      <c r="S2742" t="s">
        <v>932</v>
      </c>
    </row>
    <row r="2743" spans="1:19" hidden="1" x14ac:dyDescent="0.2">
      <c r="A2743" s="162" t="str">
        <f>"FY"&amp;(YEAR(Table4_1[[#This Row],[Date]])-1)&amp;"/"&amp;(YEAR(Table4_1[[#This Row],[Date]])-2000)</f>
        <v>FY2013/14</v>
      </c>
      <c r="B2743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3" s="162" t="str">
        <f>Table4_1[[#This Row],[Licensee]]&amp;" "&amp;Table4_1[[#This Row],[Licence]]</f>
        <v>Rottnest Island Authority EIRL3</v>
      </c>
      <c r="D2743" s="162" t="str">
        <f t="shared" si="42"/>
        <v>FY2013/14_FC8biii_Rottnest Island Authority EIRL3</v>
      </c>
      <c r="E2743" s="164">
        <f>IF(ISNUMBER(Table4_1[[#This Row],[Value]]),Table4_1[[#This Row],[Value]],IF(ISNUMBER(Table4_1[[#This Row],[$ Value]]),Table4_1[[#This Row],[$ Value]],Table4_1[[#This Row],[% Value]]))</f>
        <v>0</v>
      </c>
      <c r="G2743" s="238">
        <v>41820</v>
      </c>
      <c r="H2743">
        <v>4</v>
      </c>
      <c r="I2743" t="s">
        <v>188</v>
      </c>
      <c r="J2743" t="s">
        <v>199</v>
      </c>
      <c r="K2743" t="s">
        <v>208</v>
      </c>
      <c r="L2743" t="s">
        <v>221</v>
      </c>
      <c r="M2743" t="s">
        <v>47</v>
      </c>
      <c r="N2743" t="s">
        <v>459</v>
      </c>
      <c r="O2743" t="s">
        <v>116</v>
      </c>
      <c r="P2743"/>
      <c r="Q2743"/>
      <c r="R2743"/>
      <c r="S2743" t="s">
        <v>932</v>
      </c>
    </row>
    <row r="2744" spans="1:19" hidden="1" x14ac:dyDescent="0.2">
      <c r="A2744" s="162" t="str">
        <f>"FY"&amp;(YEAR(Table4_1[[#This Row],[Date]])-1)&amp;"/"&amp;(YEAR(Table4_1[[#This Row],[Date]])-2000)</f>
        <v>FY2014/15</v>
      </c>
      <c r="B2744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4" s="162" t="str">
        <f>Table4_1[[#This Row],[Licensee]]&amp;" "&amp;Table4_1[[#This Row],[Licence]]</f>
        <v>Rottnest Island Authority EIRL3</v>
      </c>
      <c r="D2744" s="162" t="str">
        <f t="shared" si="42"/>
        <v>FY2014/15_FC8biii_Rottnest Island Authority EIRL3</v>
      </c>
      <c r="E2744" s="164">
        <f>IF(ISNUMBER(Table4_1[[#This Row],[Value]]),Table4_1[[#This Row],[Value]],IF(ISNUMBER(Table4_1[[#This Row],[$ Value]]),Table4_1[[#This Row],[$ Value]],Table4_1[[#This Row],[% Value]]))</f>
        <v>0</v>
      </c>
      <c r="G2744" s="238">
        <v>42185</v>
      </c>
      <c r="H2744">
        <v>4</v>
      </c>
      <c r="I2744" t="s">
        <v>188</v>
      </c>
      <c r="J2744" t="s">
        <v>199</v>
      </c>
      <c r="K2744" t="s">
        <v>208</v>
      </c>
      <c r="L2744" t="s">
        <v>221</v>
      </c>
      <c r="M2744" t="s">
        <v>47</v>
      </c>
      <c r="N2744" t="s">
        <v>459</v>
      </c>
      <c r="O2744" t="s">
        <v>116</v>
      </c>
      <c r="P2744"/>
      <c r="Q2744"/>
      <c r="R2744"/>
      <c r="S2744" t="s">
        <v>932</v>
      </c>
    </row>
    <row r="2745" spans="1:19" hidden="1" x14ac:dyDescent="0.2">
      <c r="A2745" s="162" t="str">
        <f>"FY"&amp;(YEAR(Table4_1[[#This Row],[Date]])-1)&amp;"/"&amp;(YEAR(Table4_1[[#This Row],[Date]])-2000)</f>
        <v>FY2015/16</v>
      </c>
      <c r="B2745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5" s="162" t="str">
        <f>Table4_1[[#This Row],[Licensee]]&amp;" "&amp;Table4_1[[#This Row],[Licence]]</f>
        <v>Rottnest Island Authority EIRL3</v>
      </c>
      <c r="D2745" s="162" t="str">
        <f t="shared" si="42"/>
        <v>FY2015/16_FC8biii_Rottnest Island Authority EIRL3</v>
      </c>
      <c r="E2745" s="164">
        <f>IF(ISNUMBER(Table4_1[[#This Row],[Value]]),Table4_1[[#This Row],[Value]],IF(ISNUMBER(Table4_1[[#This Row],[$ Value]]),Table4_1[[#This Row],[$ Value]],Table4_1[[#This Row],[% Value]]))</f>
        <v>0</v>
      </c>
      <c r="G2745" s="238">
        <v>42551</v>
      </c>
      <c r="H2745">
        <v>4</v>
      </c>
      <c r="I2745" t="s">
        <v>188</v>
      </c>
      <c r="J2745" t="s">
        <v>199</v>
      </c>
      <c r="K2745" t="s">
        <v>208</v>
      </c>
      <c r="L2745" t="s">
        <v>221</v>
      </c>
      <c r="M2745" t="s">
        <v>47</v>
      </c>
      <c r="N2745" t="s">
        <v>459</v>
      </c>
      <c r="O2745" t="s">
        <v>116</v>
      </c>
      <c r="P2745"/>
      <c r="Q2745"/>
      <c r="R2745"/>
      <c r="S2745" t="s">
        <v>932</v>
      </c>
    </row>
    <row r="2746" spans="1:19" hidden="1" x14ac:dyDescent="0.2">
      <c r="A2746" s="162" t="str">
        <f>"FY"&amp;(YEAR(Table4_1[[#This Row],[Date]])-1)&amp;"/"&amp;(YEAR(Table4_1[[#This Row],[Date]])-2000)</f>
        <v>FY2016/17</v>
      </c>
      <c r="B2746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6" s="162" t="str">
        <f>Table4_1[[#This Row],[Licensee]]&amp;" "&amp;Table4_1[[#This Row],[Licence]]</f>
        <v>Rottnest Island Authority EIRL3</v>
      </c>
      <c r="D2746" s="162" t="str">
        <f t="shared" si="42"/>
        <v>FY2016/17_FC8biii_Rottnest Island Authority EIRL3</v>
      </c>
      <c r="E2746" s="164">
        <f>IF(ISNUMBER(Table4_1[[#This Row],[Value]]),Table4_1[[#This Row],[Value]],IF(ISNUMBER(Table4_1[[#This Row],[$ Value]]),Table4_1[[#This Row],[$ Value]],Table4_1[[#This Row],[% Value]]))</f>
        <v>0</v>
      </c>
      <c r="G2746" s="238">
        <v>42916</v>
      </c>
      <c r="H2746">
        <v>4</v>
      </c>
      <c r="I2746" t="s">
        <v>188</v>
      </c>
      <c r="J2746" t="s">
        <v>199</v>
      </c>
      <c r="K2746" t="s">
        <v>208</v>
      </c>
      <c r="L2746" t="s">
        <v>221</v>
      </c>
      <c r="M2746" t="s">
        <v>47</v>
      </c>
      <c r="N2746" t="s">
        <v>459</v>
      </c>
      <c r="O2746" t="s">
        <v>116</v>
      </c>
      <c r="P2746"/>
      <c r="Q2746"/>
      <c r="R2746"/>
      <c r="S2746" t="s">
        <v>932</v>
      </c>
    </row>
    <row r="2747" spans="1:19" hidden="1" x14ac:dyDescent="0.2">
      <c r="A2747" s="162" t="str">
        <f>"FY"&amp;(YEAR(Table4_1[[#This Row],[Date]])-1)&amp;"/"&amp;(YEAR(Table4_1[[#This Row],[Date]])-2000)</f>
        <v>FY2017/18</v>
      </c>
      <c r="B2747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7" s="162" t="str">
        <f>Table4_1[[#This Row],[Licensee]]&amp;" "&amp;Table4_1[[#This Row],[Licence]]</f>
        <v>Rottnest Island Authority EIRL3</v>
      </c>
      <c r="D2747" s="162" t="str">
        <f t="shared" si="42"/>
        <v>FY2017/18_FC8biii_Rottnest Island Authority EIRL3</v>
      </c>
      <c r="E2747" s="164">
        <f>IF(ISNUMBER(Table4_1[[#This Row],[Value]]),Table4_1[[#This Row],[Value]],IF(ISNUMBER(Table4_1[[#This Row],[$ Value]]),Table4_1[[#This Row],[$ Value]],Table4_1[[#This Row],[% Value]]))</f>
        <v>0</v>
      </c>
      <c r="G2747" s="238">
        <v>43281</v>
      </c>
      <c r="H2747">
        <v>4</v>
      </c>
      <c r="I2747" t="s">
        <v>188</v>
      </c>
      <c r="J2747" t="s">
        <v>199</v>
      </c>
      <c r="K2747" t="s">
        <v>208</v>
      </c>
      <c r="L2747" t="s">
        <v>221</v>
      </c>
      <c r="M2747" t="s">
        <v>47</v>
      </c>
      <c r="N2747" t="s">
        <v>459</v>
      </c>
      <c r="O2747" t="s">
        <v>116</v>
      </c>
      <c r="P2747"/>
      <c r="Q2747"/>
      <c r="R2747"/>
      <c r="S2747" t="s">
        <v>932</v>
      </c>
    </row>
    <row r="2748" spans="1:19" hidden="1" x14ac:dyDescent="0.2">
      <c r="A2748" s="162" t="str">
        <f>"FY"&amp;(YEAR(Table4_1[[#This Row],[Date]])-1)&amp;"/"&amp;(YEAR(Table4_1[[#This Row],[Date]])-2000)</f>
        <v>FY2018/19</v>
      </c>
      <c r="B2748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8" s="162" t="str">
        <f>Table4_1[[#This Row],[Licensee]]&amp;" "&amp;Table4_1[[#This Row],[Licence]]</f>
        <v>Rottnest Island Authority EIRL3</v>
      </c>
      <c r="D2748" s="162" t="str">
        <f t="shared" si="42"/>
        <v>FY2018/19_FC8biii_Rottnest Island Authority EIRL3</v>
      </c>
      <c r="E2748" s="164">
        <f>IF(ISNUMBER(Table4_1[[#This Row],[Value]]),Table4_1[[#This Row],[Value]],IF(ISNUMBER(Table4_1[[#This Row],[$ Value]]),Table4_1[[#This Row],[$ Value]],Table4_1[[#This Row],[% Value]]))</f>
        <v>0</v>
      </c>
      <c r="G2748" s="238">
        <v>43646</v>
      </c>
      <c r="H2748">
        <v>4</v>
      </c>
      <c r="I2748" t="s">
        <v>188</v>
      </c>
      <c r="J2748" t="s">
        <v>199</v>
      </c>
      <c r="K2748" t="s">
        <v>208</v>
      </c>
      <c r="L2748" t="s">
        <v>221</v>
      </c>
      <c r="M2748" t="s">
        <v>47</v>
      </c>
      <c r="N2748" t="s">
        <v>459</v>
      </c>
      <c r="O2748" t="s">
        <v>116</v>
      </c>
      <c r="P2748"/>
      <c r="Q2748"/>
      <c r="R2748"/>
      <c r="S2748" t="s">
        <v>932</v>
      </c>
    </row>
    <row r="2749" spans="1:19" hidden="1" x14ac:dyDescent="0.2">
      <c r="A2749" s="162" t="str">
        <f>"FY"&amp;(YEAR(Table4_1[[#This Row],[Date]])-1)&amp;"/"&amp;(YEAR(Table4_1[[#This Row],[Date]])-2000)</f>
        <v>FY2019/20</v>
      </c>
      <c r="B2749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49" s="162" t="str">
        <f>Table4_1[[#This Row],[Licensee]]&amp;" "&amp;Table4_1[[#This Row],[Licence]]</f>
        <v>Rottnest Island Authority EIRL3</v>
      </c>
      <c r="D2749" s="162" t="str">
        <f t="shared" si="42"/>
        <v>FY2019/20_FC8biii_Rottnest Island Authority EIRL3</v>
      </c>
      <c r="E2749" s="164">
        <f>IF(ISNUMBER(Table4_1[[#This Row],[Value]]),Table4_1[[#This Row],[Value]],IF(ISNUMBER(Table4_1[[#This Row],[$ Value]]),Table4_1[[#This Row],[$ Value]],Table4_1[[#This Row],[% Value]]))</f>
        <v>0</v>
      </c>
      <c r="G2749" s="238">
        <v>44012</v>
      </c>
      <c r="H2749">
        <v>4</v>
      </c>
      <c r="I2749" t="s">
        <v>188</v>
      </c>
      <c r="J2749" t="s">
        <v>199</v>
      </c>
      <c r="K2749" t="s">
        <v>208</v>
      </c>
      <c r="L2749" t="s">
        <v>221</v>
      </c>
      <c r="M2749" t="s">
        <v>47</v>
      </c>
      <c r="N2749" t="s">
        <v>459</v>
      </c>
      <c r="O2749" t="s">
        <v>116</v>
      </c>
      <c r="P2749"/>
      <c r="Q2749"/>
      <c r="R2749"/>
      <c r="S2749" t="s">
        <v>932</v>
      </c>
    </row>
    <row r="2750" spans="1:19" hidden="1" x14ac:dyDescent="0.2">
      <c r="A2750" s="162" t="str">
        <f>"FY"&amp;(YEAR(Table4_1[[#This Row],[Date]])-1)&amp;"/"&amp;(YEAR(Table4_1[[#This Row],[Date]])-2000)</f>
        <v>FY2020/21</v>
      </c>
      <c r="B2750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50" s="162" t="str">
        <f>Table4_1[[#This Row],[Licensee]]&amp;" "&amp;Table4_1[[#This Row],[Licence]]</f>
        <v>Rottnest Island Authority EIRL3</v>
      </c>
      <c r="D2750" s="162" t="str">
        <f t="shared" si="42"/>
        <v>FY2020/21_FC8biii_Rottnest Island Authority EIRL3</v>
      </c>
      <c r="E2750" s="164">
        <f>IF(ISNUMBER(Table4_1[[#This Row],[Value]]),Table4_1[[#This Row],[Value]],IF(ISNUMBER(Table4_1[[#This Row],[$ Value]]),Table4_1[[#This Row],[$ Value]],Table4_1[[#This Row],[% Value]]))</f>
        <v>0</v>
      </c>
      <c r="G2750" s="238">
        <v>44377</v>
      </c>
      <c r="H2750">
        <v>4</v>
      </c>
      <c r="I2750" t="s">
        <v>188</v>
      </c>
      <c r="J2750" t="s">
        <v>199</v>
      </c>
      <c r="K2750" t="s">
        <v>208</v>
      </c>
      <c r="L2750" t="s">
        <v>221</v>
      </c>
      <c r="M2750" t="s">
        <v>47</v>
      </c>
      <c r="N2750" t="s">
        <v>459</v>
      </c>
      <c r="O2750" t="s">
        <v>116</v>
      </c>
      <c r="P2750"/>
      <c r="Q2750"/>
      <c r="R2750"/>
      <c r="S2750" t="s">
        <v>932</v>
      </c>
    </row>
    <row r="2751" spans="1:19" hidden="1" x14ac:dyDescent="0.2">
      <c r="A2751" s="162" t="str">
        <f>"FY"&amp;(YEAR(Table4_1[[#This Row],[Date]])-1)&amp;"/"&amp;(YEAR(Table4_1[[#This Row],[Date]])-2000)</f>
        <v>FY2021/22</v>
      </c>
      <c r="B2751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51" s="162" t="str">
        <f>Table4_1[[#This Row],[Licensee]]&amp;" "&amp;Table4_1[[#This Row],[Licence]]</f>
        <v>Rottnest Island Authority EIRL3</v>
      </c>
      <c r="D2751" s="162" t="str">
        <f t="shared" si="42"/>
        <v>FY2021/22_FC8biii_Rottnest Island Authority EIRL3</v>
      </c>
      <c r="E2751" s="164">
        <f>IF(ISNUMBER(Table4_1[[#This Row],[Value]]),Table4_1[[#This Row],[Value]],IF(ISNUMBER(Table4_1[[#This Row],[$ Value]]),Table4_1[[#This Row],[$ Value]],Table4_1[[#This Row],[% Value]]))</f>
        <v>0</v>
      </c>
      <c r="G2751" s="238">
        <v>44742</v>
      </c>
      <c r="H2751">
        <v>4</v>
      </c>
      <c r="I2751" t="s">
        <v>188</v>
      </c>
      <c r="J2751" t="s">
        <v>199</v>
      </c>
      <c r="K2751" t="s">
        <v>208</v>
      </c>
      <c r="L2751" t="s">
        <v>221</v>
      </c>
      <c r="M2751" t="s">
        <v>47</v>
      </c>
      <c r="N2751" t="s">
        <v>459</v>
      </c>
      <c r="O2751" t="s">
        <v>116</v>
      </c>
      <c r="P2751"/>
      <c r="Q2751"/>
      <c r="R2751"/>
      <c r="S2751" t="s">
        <v>932</v>
      </c>
    </row>
    <row r="2752" spans="1:19" hidden="1" x14ac:dyDescent="0.2">
      <c r="A2752" s="162" t="str">
        <f>"FY"&amp;(YEAR(Table4_1[[#This Row],[Date]])-1)&amp;"/"&amp;(YEAR(Table4_1[[#This Row],[Date]])-2000)</f>
        <v>FY2022/23</v>
      </c>
      <c r="B2752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52" s="162" t="str">
        <f>Table4_1[[#This Row],[Licensee]]&amp;" "&amp;Table4_1[[#This Row],[Licence]]</f>
        <v>Rottnest Island Authority EIRL3</v>
      </c>
      <c r="D2752" s="162" t="str">
        <f t="shared" si="42"/>
        <v>FY2022/23_FC8biii_Rottnest Island Authority EIRL3</v>
      </c>
      <c r="E2752" s="164">
        <f>IF(ISNUMBER(Table4_1[[#This Row],[Value]]),Table4_1[[#This Row],[Value]],IF(ISNUMBER(Table4_1[[#This Row],[$ Value]]),Table4_1[[#This Row],[$ Value]],Table4_1[[#This Row],[% Value]]))</f>
        <v>0</v>
      </c>
      <c r="G2752" s="238">
        <v>45107</v>
      </c>
      <c r="H2752">
        <v>4</v>
      </c>
      <c r="I2752" t="s">
        <v>188</v>
      </c>
      <c r="J2752" t="s">
        <v>199</v>
      </c>
      <c r="K2752" t="s">
        <v>208</v>
      </c>
      <c r="L2752" t="s">
        <v>221</v>
      </c>
      <c r="M2752" t="s">
        <v>47</v>
      </c>
      <c r="N2752" t="s">
        <v>459</v>
      </c>
      <c r="O2752" t="s">
        <v>116</v>
      </c>
      <c r="P2752"/>
      <c r="Q2752"/>
      <c r="R2752"/>
      <c r="S2752" t="s">
        <v>932</v>
      </c>
    </row>
    <row r="2753" spans="1:19" hidden="1" x14ac:dyDescent="0.2">
      <c r="A2753" s="162" t="str">
        <f>"FY"&amp;(YEAR(Table4_1[[#This Row],[Date]])-1)&amp;"/"&amp;(YEAR(Table4_1[[#This Row],[Date]])-2000)</f>
        <v>FY2023/24</v>
      </c>
      <c r="B2753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2753" s="162" t="str">
        <f>Table4_1[[#This Row],[Licensee]]&amp;" "&amp;Table4_1[[#This Row],[Licence]]</f>
        <v>Rottnest Island Authority EIRL3</v>
      </c>
      <c r="D2753" s="162" t="str">
        <f t="shared" si="42"/>
        <v>FY2023/24_FC8biii_Rottnest Island Authority EIRL3</v>
      </c>
      <c r="E2753" s="164">
        <f>IF(ISNUMBER(Table4_1[[#This Row],[Value]]),Table4_1[[#This Row],[Value]],IF(ISNUMBER(Table4_1[[#This Row],[$ Value]]),Table4_1[[#This Row],[$ Value]],Table4_1[[#This Row],[% Value]]))</f>
        <v>0</v>
      </c>
      <c r="G2753" s="238">
        <v>45473</v>
      </c>
      <c r="H2753">
        <v>4</v>
      </c>
      <c r="I2753" t="s">
        <v>188</v>
      </c>
      <c r="J2753" t="s">
        <v>199</v>
      </c>
      <c r="K2753" t="s">
        <v>208</v>
      </c>
      <c r="L2753" t="s">
        <v>221</v>
      </c>
      <c r="M2753" t="s">
        <v>47</v>
      </c>
      <c r="N2753" t="s">
        <v>459</v>
      </c>
      <c r="O2753" t="s">
        <v>116</v>
      </c>
      <c r="P2753"/>
      <c r="Q2753"/>
      <c r="R2753"/>
      <c r="S2753" t="s">
        <v>932</v>
      </c>
    </row>
    <row r="2754" spans="1:19" hidden="1" x14ac:dyDescent="0.2">
      <c r="A2754" s="162" t="str">
        <f>"FY"&amp;(YEAR(Table4_1[[#This Row],[Date]])-1)&amp;"/"&amp;(YEAR(Table4_1[[#This Row],[Date]])-2000)</f>
        <v>FY2013/14</v>
      </c>
      <c r="B2754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4" s="162" t="str">
        <f>Table4_1[[#This Row],[Licensee]]&amp;" "&amp;Table4_1[[#This Row],[Licence]]</f>
        <v>Rottnest Island Authority EIRL3</v>
      </c>
      <c r="D2754" s="162" t="str">
        <f t="shared" si="42"/>
        <v>FY2013/14_FC8ciii_Rottnest Island Authority EIRL3</v>
      </c>
      <c r="E2754" s="164">
        <f>IF(ISNUMBER(Table4_1[[#This Row],[Value]]),Table4_1[[#This Row],[Value]],IF(ISNUMBER(Table4_1[[#This Row],[$ Value]]),Table4_1[[#This Row],[$ Value]],Table4_1[[#This Row],[% Value]]))</f>
        <v>0</v>
      </c>
      <c r="G2754" s="238">
        <v>41820</v>
      </c>
      <c r="H2754">
        <v>4</v>
      </c>
      <c r="I2754" t="s">
        <v>188</v>
      </c>
      <c r="J2754" t="s">
        <v>199</v>
      </c>
      <c r="K2754" t="s">
        <v>208</v>
      </c>
      <c r="L2754" t="s">
        <v>221</v>
      </c>
      <c r="M2754" t="s">
        <v>48</v>
      </c>
      <c r="N2754" t="s">
        <v>294</v>
      </c>
      <c r="O2754" t="s">
        <v>116</v>
      </c>
      <c r="P2754"/>
      <c r="Q2754"/>
      <c r="R2754"/>
      <c r="S2754" t="s">
        <v>932</v>
      </c>
    </row>
    <row r="2755" spans="1:19" hidden="1" x14ac:dyDescent="0.2">
      <c r="A2755" s="162" t="str">
        <f>"FY"&amp;(YEAR(Table4_1[[#This Row],[Date]])-1)&amp;"/"&amp;(YEAR(Table4_1[[#This Row],[Date]])-2000)</f>
        <v>FY2014/15</v>
      </c>
      <c r="B2755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5" s="162" t="str">
        <f>Table4_1[[#This Row],[Licensee]]&amp;" "&amp;Table4_1[[#This Row],[Licence]]</f>
        <v>Rottnest Island Authority EIRL3</v>
      </c>
      <c r="D2755" s="162" t="str">
        <f t="shared" ref="D2755:D2818" si="43">A2755&amp;"_"&amp;B2755&amp;"_"&amp;C2755</f>
        <v>FY2014/15_FC8ciii_Rottnest Island Authority EIRL3</v>
      </c>
      <c r="E2755" s="164">
        <f>IF(ISNUMBER(Table4_1[[#This Row],[Value]]),Table4_1[[#This Row],[Value]],IF(ISNUMBER(Table4_1[[#This Row],[$ Value]]),Table4_1[[#This Row],[$ Value]],Table4_1[[#This Row],[% Value]]))</f>
        <v>0</v>
      </c>
      <c r="G2755" s="238">
        <v>42185</v>
      </c>
      <c r="H2755">
        <v>4</v>
      </c>
      <c r="I2755" t="s">
        <v>188</v>
      </c>
      <c r="J2755" t="s">
        <v>199</v>
      </c>
      <c r="K2755" t="s">
        <v>208</v>
      </c>
      <c r="L2755" t="s">
        <v>221</v>
      </c>
      <c r="M2755" t="s">
        <v>48</v>
      </c>
      <c r="N2755" t="s">
        <v>294</v>
      </c>
      <c r="O2755" t="s">
        <v>116</v>
      </c>
      <c r="P2755"/>
      <c r="Q2755"/>
      <c r="R2755"/>
      <c r="S2755" t="s">
        <v>932</v>
      </c>
    </row>
    <row r="2756" spans="1:19" hidden="1" x14ac:dyDescent="0.2">
      <c r="A2756" s="162" t="str">
        <f>"FY"&amp;(YEAR(Table4_1[[#This Row],[Date]])-1)&amp;"/"&amp;(YEAR(Table4_1[[#This Row],[Date]])-2000)</f>
        <v>FY2015/16</v>
      </c>
      <c r="B2756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6" s="162" t="str">
        <f>Table4_1[[#This Row],[Licensee]]&amp;" "&amp;Table4_1[[#This Row],[Licence]]</f>
        <v>Rottnest Island Authority EIRL3</v>
      </c>
      <c r="D2756" s="162" t="str">
        <f t="shared" si="43"/>
        <v>FY2015/16_FC8ciii_Rottnest Island Authority EIRL3</v>
      </c>
      <c r="E2756" s="164">
        <f>IF(ISNUMBER(Table4_1[[#This Row],[Value]]),Table4_1[[#This Row],[Value]],IF(ISNUMBER(Table4_1[[#This Row],[$ Value]]),Table4_1[[#This Row],[$ Value]],Table4_1[[#This Row],[% Value]]))</f>
        <v>0</v>
      </c>
      <c r="G2756" s="238">
        <v>42551</v>
      </c>
      <c r="H2756">
        <v>4</v>
      </c>
      <c r="I2756" t="s">
        <v>188</v>
      </c>
      <c r="J2756" t="s">
        <v>199</v>
      </c>
      <c r="K2756" t="s">
        <v>208</v>
      </c>
      <c r="L2756" t="s">
        <v>221</v>
      </c>
      <c r="M2756" t="s">
        <v>48</v>
      </c>
      <c r="N2756" t="s">
        <v>294</v>
      </c>
      <c r="O2756" t="s">
        <v>116</v>
      </c>
      <c r="P2756"/>
      <c r="Q2756"/>
      <c r="R2756"/>
      <c r="S2756" t="s">
        <v>932</v>
      </c>
    </row>
    <row r="2757" spans="1:19" hidden="1" x14ac:dyDescent="0.2">
      <c r="A2757" s="162" t="str">
        <f>"FY"&amp;(YEAR(Table4_1[[#This Row],[Date]])-1)&amp;"/"&amp;(YEAR(Table4_1[[#This Row],[Date]])-2000)</f>
        <v>FY2016/17</v>
      </c>
      <c r="B2757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7" s="162" t="str">
        <f>Table4_1[[#This Row],[Licensee]]&amp;" "&amp;Table4_1[[#This Row],[Licence]]</f>
        <v>Rottnest Island Authority EIRL3</v>
      </c>
      <c r="D2757" s="162" t="str">
        <f t="shared" si="43"/>
        <v>FY2016/17_FC8ciii_Rottnest Island Authority EIRL3</v>
      </c>
      <c r="E2757" s="164">
        <f>IF(ISNUMBER(Table4_1[[#This Row],[Value]]),Table4_1[[#This Row],[Value]],IF(ISNUMBER(Table4_1[[#This Row],[$ Value]]),Table4_1[[#This Row],[$ Value]],Table4_1[[#This Row],[% Value]]))</f>
        <v>0</v>
      </c>
      <c r="G2757" s="238">
        <v>42916</v>
      </c>
      <c r="H2757">
        <v>4</v>
      </c>
      <c r="I2757" t="s">
        <v>188</v>
      </c>
      <c r="J2757" t="s">
        <v>199</v>
      </c>
      <c r="K2757" t="s">
        <v>208</v>
      </c>
      <c r="L2757" t="s">
        <v>221</v>
      </c>
      <c r="M2757" t="s">
        <v>48</v>
      </c>
      <c r="N2757" t="s">
        <v>294</v>
      </c>
      <c r="O2757" t="s">
        <v>116</v>
      </c>
      <c r="P2757"/>
      <c r="Q2757"/>
      <c r="R2757"/>
      <c r="S2757" t="s">
        <v>932</v>
      </c>
    </row>
    <row r="2758" spans="1:19" hidden="1" x14ac:dyDescent="0.2">
      <c r="A2758" s="162" t="str">
        <f>"FY"&amp;(YEAR(Table4_1[[#This Row],[Date]])-1)&amp;"/"&amp;(YEAR(Table4_1[[#This Row],[Date]])-2000)</f>
        <v>FY2017/18</v>
      </c>
      <c r="B2758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8" s="162" t="str">
        <f>Table4_1[[#This Row],[Licensee]]&amp;" "&amp;Table4_1[[#This Row],[Licence]]</f>
        <v>Rottnest Island Authority EIRL3</v>
      </c>
      <c r="D2758" s="162" t="str">
        <f t="shared" si="43"/>
        <v>FY2017/18_FC8ciii_Rottnest Island Authority EIRL3</v>
      </c>
      <c r="E2758" s="164">
        <f>IF(ISNUMBER(Table4_1[[#This Row],[Value]]),Table4_1[[#This Row],[Value]],IF(ISNUMBER(Table4_1[[#This Row],[$ Value]]),Table4_1[[#This Row],[$ Value]],Table4_1[[#This Row],[% Value]]))</f>
        <v>0</v>
      </c>
      <c r="G2758" s="238">
        <v>43281</v>
      </c>
      <c r="H2758">
        <v>4</v>
      </c>
      <c r="I2758" t="s">
        <v>188</v>
      </c>
      <c r="J2758" t="s">
        <v>199</v>
      </c>
      <c r="K2758" t="s">
        <v>208</v>
      </c>
      <c r="L2758" t="s">
        <v>221</v>
      </c>
      <c r="M2758" t="s">
        <v>48</v>
      </c>
      <c r="N2758" t="s">
        <v>294</v>
      </c>
      <c r="O2758" t="s">
        <v>116</v>
      </c>
      <c r="P2758"/>
      <c r="Q2758"/>
      <c r="R2758"/>
      <c r="S2758" t="s">
        <v>932</v>
      </c>
    </row>
    <row r="2759" spans="1:19" hidden="1" x14ac:dyDescent="0.2">
      <c r="A2759" s="162" t="str">
        <f>"FY"&amp;(YEAR(Table4_1[[#This Row],[Date]])-1)&amp;"/"&amp;(YEAR(Table4_1[[#This Row],[Date]])-2000)</f>
        <v>FY2018/19</v>
      </c>
      <c r="B2759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59" s="162" t="str">
        <f>Table4_1[[#This Row],[Licensee]]&amp;" "&amp;Table4_1[[#This Row],[Licence]]</f>
        <v>Rottnest Island Authority EIRL3</v>
      </c>
      <c r="D2759" s="162" t="str">
        <f t="shared" si="43"/>
        <v>FY2018/19_FC8ciii_Rottnest Island Authority EIRL3</v>
      </c>
      <c r="E2759" s="164">
        <f>IF(ISNUMBER(Table4_1[[#This Row],[Value]]),Table4_1[[#This Row],[Value]],IF(ISNUMBER(Table4_1[[#This Row],[$ Value]]),Table4_1[[#This Row],[$ Value]],Table4_1[[#This Row],[% Value]]))</f>
        <v>0</v>
      </c>
      <c r="G2759" s="238">
        <v>43646</v>
      </c>
      <c r="H2759">
        <v>4</v>
      </c>
      <c r="I2759" t="s">
        <v>188</v>
      </c>
      <c r="J2759" t="s">
        <v>199</v>
      </c>
      <c r="K2759" t="s">
        <v>208</v>
      </c>
      <c r="L2759" t="s">
        <v>221</v>
      </c>
      <c r="M2759" t="s">
        <v>48</v>
      </c>
      <c r="N2759" t="s">
        <v>294</v>
      </c>
      <c r="O2759" t="s">
        <v>116</v>
      </c>
      <c r="P2759"/>
      <c r="Q2759"/>
      <c r="R2759"/>
      <c r="S2759" t="s">
        <v>932</v>
      </c>
    </row>
    <row r="2760" spans="1:19" hidden="1" x14ac:dyDescent="0.2">
      <c r="A2760" s="162" t="str">
        <f>"FY"&amp;(YEAR(Table4_1[[#This Row],[Date]])-1)&amp;"/"&amp;(YEAR(Table4_1[[#This Row],[Date]])-2000)</f>
        <v>FY2019/20</v>
      </c>
      <c r="B2760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0" s="162" t="str">
        <f>Table4_1[[#This Row],[Licensee]]&amp;" "&amp;Table4_1[[#This Row],[Licence]]</f>
        <v>Rottnest Island Authority EIRL3</v>
      </c>
      <c r="D2760" s="162" t="str">
        <f t="shared" si="43"/>
        <v>FY2019/20_FC8ciii_Rottnest Island Authority EIRL3</v>
      </c>
      <c r="E2760" s="164">
        <f>IF(ISNUMBER(Table4_1[[#This Row],[Value]]),Table4_1[[#This Row],[Value]],IF(ISNUMBER(Table4_1[[#This Row],[$ Value]]),Table4_1[[#This Row],[$ Value]],Table4_1[[#This Row],[% Value]]))</f>
        <v>0</v>
      </c>
      <c r="G2760" s="238">
        <v>44012</v>
      </c>
      <c r="H2760">
        <v>4</v>
      </c>
      <c r="I2760" t="s">
        <v>188</v>
      </c>
      <c r="J2760" t="s">
        <v>199</v>
      </c>
      <c r="K2760" t="s">
        <v>208</v>
      </c>
      <c r="L2760" t="s">
        <v>221</v>
      </c>
      <c r="M2760" t="s">
        <v>48</v>
      </c>
      <c r="N2760" t="s">
        <v>294</v>
      </c>
      <c r="O2760" t="s">
        <v>116</v>
      </c>
      <c r="P2760"/>
      <c r="Q2760"/>
      <c r="R2760"/>
      <c r="S2760" t="s">
        <v>932</v>
      </c>
    </row>
    <row r="2761" spans="1:19" hidden="1" x14ac:dyDescent="0.2">
      <c r="A2761" s="162" t="str">
        <f>"FY"&amp;(YEAR(Table4_1[[#This Row],[Date]])-1)&amp;"/"&amp;(YEAR(Table4_1[[#This Row],[Date]])-2000)</f>
        <v>FY2020/21</v>
      </c>
      <c r="B2761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1" s="162" t="str">
        <f>Table4_1[[#This Row],[Licensee]]&amp;" "&amp;Table4_1[[#This Row],[Licence]]</f>
        <v>Rottnest Island Authority EIRL3</v>
      </c>
      <c r="D2761" s="162" t="str">
        <f t="shared" si="43"/>
        <v>FY2020/21_FC8ciii_Rottnest Island Authority EIRL3</v>
      </c>
      <c r="E2761" s="164">
        <f>IF(ISNUMBER(Table4_1[[#This Row],[Value]]),Table4_1[[#This Row],[Value]],IF(ISNUMBER(Table4_1[[#This Row],[$ Value]]),Table4_1[[#This Row],[$ Value]],Table4_1[[#This Row],[% Value]]))</f>
        <v>0</v>
      </c>
      <c r="G2761" s="238">
        <v>44377</v>
      </c>
      <c r="H2761">
        <v>4</v>
      </c>
      <c r="I2761" t="s">
        <v>188</v>
      </c>
      <c r="J2761" t="s">
        <v>199</v>
      </c>
      <c r="K2761" t="s">
        <v>208</v>
      </c>
      <c r="L2761" t="s">
        <v>221</v>
      </c>
      <c r="M2761" t="s">
        <v>48</v>
      </c>
      <c r="N2761" t="s">
        <v>294</v>
      </c>
      <c r="O2761" t="s">
        <v>116</v>
      </c>
      <c r="P2761"/>
      <c r="Q2761"/>
      <c r="R2761"/>
      <c r="S2761" t="s">
        <v>932</v>
      </c>
    </row>
    <row r="2762" spans="1:19" hidden="1" x14ac:dyDescent="0.2">
      <c r="A2762" s="162" t="str">
        <f>"FY"&amp;(YEAR(Table4_1[[#This Row],[Date]])-1)&amp;"/"&amp;(YEAR(Table4_1[[#This Row],[Date]])-2000)</f>
        <v>FY2021/22</v>
      </c>
      <c r="B2762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2" s="162" t="str">
        <f>Table4_1[[#This Row],[Licensee]]&amp;" "&amp;Table4_1[[#This Row],[Licence]]</f>
        <v>Rottnest Island Authority EIRL3</v>
      </c>
      <c r="D2762" s="162" t="str">
        <f t="shared" si="43"/>
        <v>FY2021/22_FC8ciii_Rottnest Island Authority EIRL3</v>
      </c>
      <c r="E2762" s="164">
        <f>IF(ISNUMBER(Table4_1[[#This Row],[Value]]),Table4_1[[#This Row],[Value]],IF(ISNUMBER(Table4_1[[#This Row],[$ Value]]),Table4_1[[#This Row],[$ Value]],Table4_1[[#This Row],[% Value]]))</f>
        <v>0</v>
      </c>
      <c r="G2762" s="238">
        <v>44742</v>
      </c>
      <c r="H2762">
        <v>4</v>
      </c>
      <c r="I2762" t="s">
        <v>188</v>
      </c>
      <c r="J2762" t="s">
        <v>199</v>
      </c>
      <c r="K2762" t="s">
        <v>208</v>
      </c>
      <c r="L2762" t="s">
        <v>221</v>
      </c>
      <c r="M2762" t="s">
        <v>48</v>
      </c>
      <c r="N2762" t="s">
        <v>294</v>
      </c>
      <c r="O2762" t="s">
        <v>116</v>
      </c>
      <c r="P2762"/>
      <c r="Q2762"/>
      <c r="R2762"/>
      <c r="S2762" t="s">
        <v>932</v>
      </c>
    </row>
    <row r="2763" spans="1:19" hidden="1" x14ac:dyDescent="0.2">
      <c r="A2763" s="162" t="str">
        <f>"FY"&amp;(YEAR(Table4_1[[#This Row],[Date]])-1)&amp;"/"&amp;(YEAR(Table4_1[[#This Row],[Date]])-2000)</f>
        <v>FY2022/23</v>
      </c>
      <c r="B2763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3" s="162" t="str">
        <f>Table4_1[[#This Row],[Licensee]]&amp;" "&amp;Table4_1[[#This Row],[Licence]]</f>
        <v>Rottnest Island Authority EIRL3</v>
      </c>
      <c r="D2763" s="162" t="str">
        <f t="shared" si="43"/>
        <v>FY2022/23_FC8ciii_Rottnest Island Authority EIRL3</v>
      </c>
      <c r="E2763" s="164">
        <f>IF(ISNUMBER(Table4_1[[#This Row],[Value]]),Table4_1[[#This Row],[Value]],IF(ISNUMBER(Table4_1[[#This Row],[$ Value]]),Table4_1[[#This Row],[$ Value]],Table4_1[[#This Row],[% Value]]))</f>
        <v>0</v>
      </c>
      <c r="G2763" s="238">
        <v>45107</v>
      </c>
      <c r="H2763">
        <v>4</v>
      </c>
      <c r="I2763" t="s">
        <v>188</v>
      </c>
      <c r="J2763" t="s">
        <v>199</v>
      </c>
      <c r="K2763" t="s">
        <v>208</v>
      </c>
      <c r="L2763" t="s">
        <v>221</v>
      </c>
      <c r="M2763" t="s">
        <v>48</v>
      </c>
      <c r="N2763" t="s">
        <v>294</v>
      </c>
      <c r="O2763" t="s">
        <v>116</v>
      </c>
      <c r="P2763"/>
      <c r="Q2763"/>
      <c r="R2763"/>
      <c r="S2763" t="s">
        <v>932</v>
      </c>
    </row>
    <row r="2764" spans="1:19" hidden="1" x14ac:dyDescent="0.2">
      <c r="A2764" s="162" t="str">
        <f>"FY"&amp;(YEAR(Table4_1[[#This Row],[Date]])-1)&amp;"/"&amp;(YEAR(Table4_1[[#This Row],[Date]])-2000)</f>
        <v>FY2023/24</v>
      </c>
      <c r="B2764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2764" s="162" t="str">
        <f>Table4_1[[#This Row],[Licensee]]&amp;" "&amp;Table4_1[[#This Row],[Licence]]</f>
        <v>Rottnest Island Authority EIRL3</v>
      </c>
      <c r="D2764" s="162" t="str">
        <f t="shared" si="43"/>
        <v>FY2023/24_FC8ciii_Rottnest Island Authority EIRL3</v>
      </c>
      <c r="E2764" s="164">
        <f>IF(ISNUMBER(Table4_1[[#This Row],[Value]]),Table4_1[[#This Row],[Value]],IF(ISNUMBER(Table4_1[[#This Row],[$ Value]]),Table4_1[[#This Row],[$ Value]],Table4_1[[#This Row],[% Value]]))</f>
        <v>0</v>
      </c>
      <c r="G2764" s="238">
        <v>45473</v>
      </c>
      <c r="H2764">
        <v>4</v>
      </c>
      <c r="I2764" t="s">
        <v>188</v>
      </c>
      <c r="J2764" t="s">
        <v>199</v>
      </c>
      <c r="K2764" t="s">
        <v>208</v>
      </c>
      <c r="L2764" t="s">
        <v>221</v>
      </c>
      <c r="M2764" t="s">
        <v>48</v>
      </c>
      <c r="N2764" t="s">
        <v>294</v>
      </c>
      <c r="O2764" t="s">
        <v>116</v>
      </c>
      <c r="P2764"/>
      <c r="Q2764"/>
      <c r="R2764"/>
      <c r="S2764" t="s">
        <v>932</v>
      </c>
    </row>
    <row r="2765" spans="1:19" hidden="1" x14ac:dyDescent="0.2">
      <c r="A2765" s="162" t="str">
        <f>"FY"&amp;(YEAR(Table4_1[[#This Row],[Date]])-1)&amp;"/"&amp;(YEAR(Table4_1[[#This Row],[Date]])-2000)</f>
        <v>FY2013/14</v>
      </c>
      <c r="B2765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5" s="162" t="str">
        <f>Table4_1[[#This Row],[Licensee]]&amp;" "&amp;Table4_1[[#This Row],[Licence]]</f>
        <v>Rottnest Island Authority EIRL3</v>
      </c>
      <c r="D2765" s="162" t="str">
        <f t="shared" si="43"/>
        <v>FY2013/14_FC8diii_Rottnest Island Authority EIRL3</v>
      </c>
      <c r="E2765" s="164">
        <f>IF(ISNUMBER(Table4_1[[#This Row],[Value]]),Table4_1[[#This Row],[Value]],IF(ISNUMBER(Table4_1[[#This Row],[$ Value]]),Table4_1[[#This Row],[$ Value]],Table4_1[[#This Row],[% Value]]))</f>
        <v>0</v>
      </c>
      <c r="G2765" s="238">
        <v>41820</v>
      </c>
      <c r="H2765">
        <v>4</v>
      </c>
      <c r="I2765" t="s">
        <v>188</v>
      </c>
      <c r="J2765" t="s">
        <v>199</v>
      </c>
      <c r="K2765" t="s">
        <v>208</v>
      </c>
      <c r="L2765" t="s">
        <v>221</v>
      </c>
      <c r="M2765" t="s">
        <v>49</v>
      </c>
      <c r="N2765" t="s">
        <v>429</v>
      </c>
      <c r="O2765" t="s">
        <v>116</v>
      </c>
      <c r="P2765">
        <v>0</v>
      </c>
      <c r="Q2765"/>
      <c r="R2765"/>
      <c r="S2765" t="s">
        <v>932</v>
      </c>
    </row>
    <row r="2766" spans="1:19" hidden="1" x14ac:dyDescent="0.2">
      <c r="A2766" s="162" t="str">
        <f>"FY"&amp;(YEAR(Table4_1[[#This Row],[Date]])-1)&amp;"/"&amp;(YEAR(Table4_1[[#This Row],[Date]])-2000)</f>
        <v>FY2014/15</v>
      </c>
      <c r="B2766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6" s="162" t="str">
        <f>Table4_1[[#This Row],[Licensee]]&amp;" "&amp;Table4_1[[#This Row],[Licence]]</f>
        <v>Rottnest Island Authority EIRL3</v>
      </c>
      <c r="D2766" s="162" t="str">
        <f t="shared" si="43"/>
        <v>FY2014/15_FC8diii_Rottnest Island Authority EIRL3</v>
      </c>
      <c r="E2766" s="164">
        <f>IF(ISNUMBER(Table4_1[[#This Row],[Value]]),Table4_1[[#This Row],[Value]],IF(ISNUMBER(Table4_1[[#This Row],[$ Value]]),Table4_1[[#This Row],[$ Value]],Table4_1[[#This Row],[% Value]]))</f>
        <v>0</v>
      </c>
      <c r="G2766" s="238">
        <v>42185</v>
      </c>
      <c r="H2766">
        <v>4</v>
      </c>
      <c r="I2766" t="s">
        <v>188</v>
      </c>
      <c r="J2766" t="s">
        <v>199</v>
      </c>
      <c r="K2766" t="s">
        <v>208</v>
      </c>
      <c r="L2766" t="s">
        <v>221</v>
      </c>
      <c r="M2766" t="s">
        <v>49</v>
      </c>
      <c r="N2766" t="s">
        <v>429</v>
      </c>
      <c r="O2766" t="s">
        <v>116</v>
      </c>
      <c r="P2766">
        <v>0</v>
      </c>
      <c r="Q2766"/>
      <c r="R2766"/>
      <c r="S2766" t="s">
        <v>932</v>
      </c>
    </row>
    <row r="2767" spans="1:19" hidden="1" x14ac:dyDescent="0.2">
      <c r="A2767" s="162" t="str">
        <f>"FY"&amp;(YEAR(Table4_1[[#This Row],[Date]])-1)&amp;"/"&amp;(YEAR(Table4_1[[#This Row],[Date]])-2000)</f>
        <v>FY2015/16</v>
      </c>
      <c r="B2767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7" s="162" t="str">
        <f>Table4_1[[#This Row],[Licensee]]&amp;" "&amp;Table4_1[[#This Row],[Licence]]</f>
        <v>Rottnest Island Authority EIRL3</v>
      </c>
      <c r="D2767" s="162" t="str">
        <f t="shared" si="43"/>
        <v>FY2015/16_FC8diii_Rottnest Island Authority EIRL3</v>
      </c>
      <c r="E2767" s="164">
        <f>IF(ISNUMBER(Table4_1[[#This Row],[Value]]),Table4_1[[#This Row],[Value]],IF(ISNUMBER(Table4_1[[#This Row],[$ Value]]),Table4_1[[#This Row],[$ Value]],Table4_1[[#This Row],[% Value]]))</f>
        <v>0</v>
      </c>
      <c r="G2767" s="238">
        <v>42551</v>
      </c>
      <c r="H2767">
        <v>4</v>
      </c>
      <c r="I2767" t="s">
        <v>188</v>
      </c>
      <c r="J2767" t="s">
        <v>199</v>
      </c>
      <c r="K2767" t="s">
        <v>208</v>
      </c>
      <c r="L2767" t="s">
        <v>221</v>
      </c>
      <c r="M2767" t="s">
        <v>49</v>
      </c>
      <c r="N2767" t="s">
        <v>429</v>
      </c>
      <c r="O2767" t="s">
        <v>116</v>
      </c>
      <c r="P2767">
        <v>0</v>
      </c>
      <c r="Q2767"/>
      <c r="R2767"/>
      <c r="S2767" t="s">
        <v>932</v>
      </c>
    </row>
    <row r="2768" spans="1:19" hidden="1" x14ac:dyDescent="0.2">
      <c r="A2768" s="162" t="str">
        <f>"FY"&amp;(YEAR(Table4_1[[#This Row],[Date]])-1)&amp;"/"&amp;(YEAR(Table4_1[[#This Row],[Date]])-2000)</f>
        <v>FY2016/17</v>
      </c>
      <c r="B2768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8" s="162" t="str">
        <f>Table4_1[[#This Row],[Licensee]]&amp;" "&amp;Table4_1[[#This Row],[Licence]]</f>
        <v>Rottnest Island Authority EIRL3</v>
      </c>
      <c r="D2768" s="162" t="str">
        <f t="shared" si="43"/>
        <v>FY2016/17_FC8diii_Rottnest Island Authority EIRL3</v>
      </c>
      <c r="E2768" s="164">
        <f>IF(ISNUMBER(Table4_1[[#This Row],[Value]]),Table4_1[[#This Row],[Value]],IF(ISNUMBER(Table4_1[[#This Row],[$ Value]]),Table4_1[[#This Row],[$ Value]],Table4_1[[#This Row],[% Value]]))</f>
        <v>0</v>
      </c>
      <c r="G2768" s="238">
        <v>42916</v>
      </c>
      <c r="H2768">
        <v>4</v>
      </c>
      <c r="I2768" t="s">
        <v>188</v>
      </c>
      <c r="J2768" t="s">
        <v>199</v>
      </c>
      <c r="K2768" t="s">
        <v>208</v>
      </c>
      <c r="L2768" t="s">
        <v>221</v>
      </c>
      <c r="M2768" t="s">
        <v>49</v>
      </c>
      <c r="N2768" t="s">
        <v>429</v>
      </c>
      <c r="O2768" t="s">
        <v>116</v>
      </c>
      <c r="P2768">
        <v>0</v>
      </c>
      <c r="Q2768"/>
      <c r="R2768"/>
      <c r="S2768" t="s">
        <v>932</v>
      </c>
    </row>
    <row r="2769" spans="1:19" hidden="1" x14ac:dyDescent="0.2">
      <c r="A2769" s="162" t="str">
        <f>"FY"&amp;(YEAR(Table4_1[[#This Row],[Date]])-1)&amp;"/"&amp;(YEAR(Table4_1[[#This Row],[Date]])-2000)</f>
        <v>FY2017/18</v>
      </c>
      <c r="B2769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69" s="162" t="str">
        <f>Table4_1[[#This Row],[Licensee]]&amp;" "&amp;Table4_1[[#This Row],[Licence]]</f>
        <v>Rottnest Island Authority EIRL3</v>
      </c>
      <c r="D2769" s="162" t="str">
        <f t="shared" si="43"/>
        <v>FY2017/18_FC8diii_Rottnest Island Authority EIRL3</v>
      </c>
      <c r="E2769" s="164">
        <f>IF(ISNUMBER(Table4_1[[#This Row],[Value]]),Table4_1[[#This Row],[Value]],IF(ISNUMBER(Table4_1[[#This Row],[$ Value]]),Table4_1[[#This Row],[$ Value]],Table4_1[[#This Row],[% Value]]))</f>
        <v>0</v>
      </c>
      <c r="G2769" s="238">
        <v>43281</v>
      </c>
      <c r="H2769">
        <v>4</v>
      </c>
      <c r="I2769" t="s">
        <v>188</v>
      </c>
      <c r="J2769" t="s">
        <v>199</v>
      </c>
      <c r="K2769" t="s">
        <v>208</v>
      </c>
      <c r="L2769" t="s">
        <v>221</v>
      </c>
      <c r="M2769" t="s">
        <v>49</v>
      </c>
      <c r="N2769" t="s">
        <v>429</v>
      </c>
      <c r="O2769" t="s">
        <v>116</v>
      </c>
      <c r="P2769">
        <v>0</v>
      </c>
      <c r="Q2769"/>
      <c r="R2769"/>
      <c r="S2769" t="s">
        <v>932</v>
      </c>
    </row>
    <row r="2770" spans="1:19" hidden="1" x14ac:dyDescent="0.2">
      <c r="A2770" s="162" t="str">
        <f>"FY"&amp;(YEAR(Table4_1[[#This Row],[Date]])-1)&amp;"/"&amp;(YEAR(Table4_1[[#This Row],[Date]])-2000)</f>
        <v>FY2018/19</v>
      </c>
      <c r="B2770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0" s="162" t="str">
        <f>Table4_1[[#This Row],[Licensee]]&amp;" "&amp;Table4_1[[#This Row],[Licence]]</f>
        <v>Rottnest Island Authority EIRL3</v>
      </c>
      <c r="D2770" s="162" t="str">
        <f t="shared" si="43"/>
        <v>FY2018/19_FC8diii_Rottnest Island Authority EIRL3</v>
      </c>
      <c r="E2770" s="164">
        <f>IF(ISNUMBER(Table4_1[[#This Row],[Value]]),Table4_1[[#This Row],[Value]],IF(ISNUMBER(Table4_1[[#This Row],[$ Value]]),Table4_1[[#This Row],[$ Value]],Table4_1[[#This Row],[% Value]]))</f>
        <v>0</v>
      </c>
      <c r="G2770" s="238">
        <v>43646</v>
      </c>
      <c r="H2770">
        <v>4</v>
      </c>
      <c r="I2770" t="s">
        <v>188</v>
      </c>
      <c r="J2770" t="s">
        <v>199</v>
      </c>
      <c r="K2770" t="s">
        <v>208</v>
      </c>
      <c r="L2770" t="s">
        <v>221</v>
      </c>
      <c r="M2770" t="s">
        <v>49</v>
      </c>
      <c r="N2770" t="s">
        <v>429</v>
      </c>
      <c r="O2770" t="s">
        <v>116</v>
      </c>
      <c r="P2770">
        <v>0</v>
      </c>
      <c r="Q2770"/>
      <c r="R2770"/>
      <c r="S2770" t="s">
        <v>932</v>
      </c>
    </row>
    <row r="2771" spans="1:19" hidden="1" x14ac:dyDescent="0.2">
      <c r="A2771" s="162" t="str">
        <f>"FY"&amp;(YEAR(Table4_1[[#This Row],[Date]])-1)&amp;"/"&amp;(YEAR(Table4_1[[#This Row],[Date]])-2000)</f>
        <v>FY2019/20</v>
      </c>
      <c r="B2771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1" s="162" t="str">
        <f>Table4_1[[#This Row],[Licensee]]&amp;" "&amp;Table4_1[[#This Row],[Licence]]</f>
        <v>Rottnest Island Authority EIRL3</v>
      </c>
      <c r="D2771" s="162" t="str">
        <f t="shared" si="43"/>
        <v>FY2019/20_FC8diii_Rottnest Island Authority EIRL3</v>
      </c>
      <c r="E2771" s="164">
        <f>IF(ISNUMBER(Table4_1[[#This Row],[Value]]),Table4_1[[#This Row],[Value]],IF(ISNUMBER(Table4_1[[#This Row],[$ Value]]),Table4_1[[#This Row],[$ Value]],Table4_1[[#This Row],[% Value]]))</f>
        <v>0</v>
      </c>
      <c r="G2771" s="238">
        <v>44012</v>
      </c>
      <c r="H2771">
        <v>4</v>
      </c>
      <c r="I2771" t="s">
        <v>188</v>
      </c>
      <c r="J2771" t="s">
        <v>199</v>
      </c>
      <c r="K2771" t="s">
        <v>208</v>
      </c>
      <c r="L2771" t="s">
        <v>221</v>
      </c>
      <c r="M2771" t="s">
        <v>49</v>
      </c>
      <c r="N2771" t="s">
        <v>429</v>
      </c>
      <c r="O2771" t="s">
        <v>116</v>
      </c>
      <c r="P2771">
        <v>0</v>
      </c>
      <c r="Q2771"/>
      <c r="R2771"/>
      <c r="S2771" t="s">
        <v>932</v>
      </c>
    </row>
    <row r="2772" spans="1:19" hidden="1" x14ac:dyDescent="0.2">
      <c r="A2772" s="162" t="str">
        <f>"FY"&amp;(YEAR(Table4_1[[#This Row],[Date]])-1)&amp;"/"&amp;(YEAR(Table4_1[[#This Row],[Date]])-2000)</f>
        <v>FY2020/21</v>
      </c>
      <c r="B2772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2" s="162" t="str">
        <f>Table4_1[[#This Row],[Licensee]]&amp;" "&amp;Table4_1[[#This Row],[Licence]]</f>
        <v>Rottnest Island Authority EIRL3</v>
      </c>
      <c r="D2772" s="162" t="str">
        <f t="shared" si="43"/>
        <v>FY2020/21_FC8diii_Rottnest Island Authority EIRL3</v>
      </c>
      <c r="E2772" s="164">
        <f>IF(ISNUMBER(Table4_1[[#This Row],[Value]]),Table4_1[[#This Row],[Value]],IF(ISNUMBER(Table4_1[[#This Row],[$ Value]]),Table4_1[[#This Row],[$ Value]],Table4_1[[#This Row],[% Value]]))</f>
        <v>0</v>
      </c>
      <c r="G2772" s="238">
        <v>44377</v>
      </c>
      <c r="H2772">
        <v>4</v>
      </c>
      <c r="I2772" t="s">
        <v>188</v>
      </c>
      <c r="J2772" t="s">
        <v>199</v>
      </c>
      <c r="K2772" t="s">
        <v>208</v>
      </c>
      <c r="L2772" t="s">
        <v>221</v>
      </c>
      <c r="M2772" t="s">
        <v>49</v>
      </c>
      <c r="N2772" t="s">
        <v>429</v>
      </c>
      <c r="O2772" t="s">
        <v>116</v>
      </c>
      <c r="P2772">
        <v>0</v>
      </c>
      <c r="Q2772"/>
      <c r="R2772"/>
      <c r="S2772" t="s">
        <v>932</v>
      </c>
    </row>
    <row r="2773" spans="1:19" hidden="1" x14ac:dyDescent="0.2">
      <c r="A2773" s="162" t="str">
        <f>"FY"&amp;(YEAR(Table4_1[[#This Row],[Date]])-1)&amp;"/"&amp;(YEAR(Table4_1[[#This Row],[Date]])-2000)</f>
        <v>FY2021/22</v>
      </c>
      <c r="B2773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3" s="162" t="str">
        <f>Table4_1[[#This Row],[Licensee]]&amp;" "&amp;Table4_1[[#This Row],[Licence]]</f>
        <v>Rottnest Island Authority EIRL3</v>
      </c>
      <c r="D2773" s="162" t="str">
        <f t="shared" si="43"/>
        <v>FY2021/22_FC8diii_Rottnest Island Authority EIRL3</v>
      </c>
      <c r="E2773" s="164">
        <f>IF(ISNUMBER(Table4_1[[#This Row],[Value]]),Table4_1[[#This Row],[Value]],IF(ISNUMBER(Table4_1[[#This Row],[$ Value]]),Table4_1[[#This Row],[$ Value]],Table4_1[[#This Row],[% Value]]))</f>
        <v>0</v>
      </c>
      <c r="G2773" s="238">
        <v>44742</v>
      </c>
      <c r="H2773">
        <v>4</v>
      </c>
      <c r="I2773" t="s">
        <v>188</v>
      </c>
      <c r="J2773" t="s">
        <v>199</v>
      </c>
      <c r="K2773" t="s">
        <v>208</v>
      </c>
      <c r="L2773" t="s">
        <v>221</v>
      </c>
      <c r="M2773" t="s">
        <v>49</v>
      </c>
      <c r="N2773" t="s">
        <v>429</v>
      </c>
      <c r="O2773" t="s">
        <v>116</v>
      </c>
      <c r="P2773">
        <v>0</v>
      </c>
      <c r="Q2773"/>
      <c r="R2773"/>
      <c r="S2773" t="s">
        <v>932</v>
      </c>
    </row>
    <row r="2774" spans="1:19" hidden="1" x14ac:dyDescent="0.2">
      <c r="A2774" s="162" t="str">
        <f>"FY"&amp;(YEAR(Table4_1[[#This Row],[Date]])-1)&amp;"/"&amp;(YEAR(Table4_1[[#This Row],[Date]])-2000)</f>
        <v>FY2022/23</v>
      </c>
      <c r="B2774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4" s="162" t="str">
        <f>Table4_1[[#This Row],[Licensee]]&amp;" "&amp;Table4_1[[#This Row],[Licence]]</f>
        <v>Rottnest Island Authority EIRL3</v>
      </c>
      <c r="D2774" s="162" t="str">
        <f t="shared" si="43"/>
        <v>FY2022/23_FC8diii_Rottnest Island Authority EIRL3</v>
      </c>
      <c r="E2774" s="164">
        <f>IF(ISNUMBER(Table4_1[[#This Row],[Value]]),Table4_1[[#This Row],[Value]],IF(ISNUMBER(Table4_1[[#This Row],[$ Value]]),Table4_1[[#This Row],[$ Value]],Table4_1[[#This Row],[% Value]]))</f>
        <v>0</v>
      </c>
      <c r="G2774" s="238">
        <v>45107</v>
      </c>
      <c r="H2774">
        <v>4</v>
      </c>
      <c r="I2774" t="s">
        <v>188</v>
      </c>
      <c r="J2774" t="s">
        <v>199</v>
      </c>
      <c r="K2774" t="s">
        <v>208</v>
      </c>
      <c r="L2774" t="s">
        <v>221</v>
      </c>
      <c r="M2774" t="s">
        <v>49</v>
      </c>
      <c r="N2774" t="s">
        <v>429</v>
      </c>
      <c r="O2774" t="s">
        <v>116</v>
      </c>
      <c r="P2774">
        <v>0</v>
      </c>
      <c r="Q2774"/>
      <c r="R2774"/>
      <c r="S2774" t="s">
        <v>932</v>
      </c>
    </row>
    <row r="2775" spans="1:19" hidden="1" x14ac:dyDescent="0.2">
      <c r="A2775" s="162" t="str">
        <f>"FY"&amp;(YEAR(Table4_1[[#This Row],[Date]])-1)&amp;"/"&amp;(YEAR(Table4_1[[#This Row],[Date]])-2000)</f>
        <v>FY2023/24</v>
      </c>
      <c r="B2775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5" s="162" t="str">
        <f>Table4_1[[#This Row],[Licensee]]&amp;" "&amp;Table4_1[[#This Row],[Licence]]</f>
        <v>Rottnest Island Authority EIRL3</v>
      </c>
      <c r="D2775" s="162" t="str">
        <f t="shared" si="43"/>
        <v>FY2023/24_FC8diii_Rottnest Island Authority EIRL3</v>
      </c>
      <c r="E2775" s="164">
        <f>IF(ISNUMBER(Table4_1[[#This Row],[Value]]),Table4_1[[#This Row],[Value]],IF(ISNUMBER(Table4_1[[#This Row],[$ Value]]),Table4_1[[#This Row],[$ Value]],Table4_1[[#This Row],[% Value]]))</f>
        <v>0</v>
      </c>
      <c r="G2775" s="238">
        <v>45473</v>
      </c>
      <c r="H2775">
        <v>4</v>
      </c>
      <c r="I2775" t="s">
        <v>188</v>
      </c>
      <c r="J2775" t="s">
        <v>199</v>
      </c>
      <c r="K2775" t="s">
        <v>208</v>
      </c>
      <c r="L2775" t="s">
        <v>221</v>
      </c>
      <c r="M2775" t="s">
        <v>49</v>
      </c>
      <c r="N2775" t="s">
        <v>429</v>
      </c>
      <c r="O2775" t="s">
        <v>116</v>
      </c>
      <c r="P2775"/>
      <c r="Q2775"/>
      <c r="R2775"/>
      <c r="S2775" t="s">
        <v>932</v>
      </c>
    </row>
    <row r="2776" spans="1:19" hidden="1" x14ac:dyDescent="0.2">
      <c r="A2776" s="162" t="str">
        <f>"FY"&amp;(YEAR(Table4_1[[#This Row],[Date]])-1)&amp;"/"&amp;(YEAR(Table4_1[[#This Row],[Date]])-2000)</f>
        <v>FY2024/25</v>
      </c>
      <c r="B2776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2776" s="162" t="str">
        <f>Table4_1[[#This Row],[Licensee]]&amp;" "&amp;Table4_1[[#This Row],[Licence]]</f>
        <v>Rottnest Island Authority EIRL3</v>
      </c>
      <c r="D2776" s="162" t="str">
        <f t="shared" si="43"/>
        <v>FY2024/25_FC8diii_Rottnest Island Authority EIRL3</v>
      </c>
      <c r="E2776" s="164">
        <f>IF(ISNUMBER(Table4_1[[#This Row],[Value]]),Table4_1[[#This Row],[Value]],IF(ISNUMBER(Table4_1[[#This Row],[$ Value]]),Table4_1[[#This Row],[$ Value]],Table4_1[[#This Row],[% Value]]))</f>
        <v>5.1546389999999999E-3</v>
      </c>
      <c r="G2776" s="238">
        <v>45838</v>
      </c>
      <c r="H2776">
        <v>4</v>
      </c>
      <c r="I2776" t="s">
        <v>188</v>
      </c>
      <c r="J2776" t="s">
        <v>199</v>
      </c>
      <c r="K2776" t="s">
        <v>208</v>
      </c>
      <c r="L2776" t="s">
        <v>221</v>
      </c>
      <c r="M2776" t="s">
        <v>49</v>
      </c>
      <c r="N2776" t="s">
        <v>429</v>
      </c>
      <c r="O2776" t="s">
        <v>116</v>
      </c>
      <c r="P2776">
        <v>5.1546389999999999E-3</v>
      </c>
      <c r="Q2776"/>
      <c r="R2776"/>
      <c r="S2776" t="s">
        <v>932</v>
      </c>
    </row>
    <row r="2777" spans="1:19" hidden="1" x14ac:dyDescent="0.2">
      <c r="A2777" s="162" t="str">
        <f>"FY"&amp;(YEAR(Table4_1[[#This Row],[Date]])-1)&amp;"/"&amp;(YEAR(Table4_1[[#This Row],[Date]])-2000)</f>
        <v>FY2013/14</v>
      </c>
      <c r="B2777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77" s="162" t="str">
        <f>Table4_1[[#This Row],[Licensee]]&amp;" "&amp;Table4_1[[#This Row],[Licence]]</f>
        <v>Rottnest Island Authority EIRL3</v>
      </c>
      <c r="D2777" s="162" t="str">
        <f t="shared" si="43"/>
        <v>FY2013/14_FC8eiii_Rottnest Island Authority EIRL3</v>
      </c>
      <c r="E2777" s="164">
        <f>IF(ISNUMBER(Table4_1[[#This Row],[Value]]),Table4_1[[#This Row],[Value]],IF(ISNUMBER(Table4_1[[#This Row],[$ Value]]),Table4_1[[#This Row],[$ Value]],Table4_1[[#This Row],[% Value]]))</f>
        <v>0</v>
      </c>
      <c r="G2777" s="238">
        <v>41820</v>
      </c>
      <c r="H2777">
        <v>4</v>
      </c>
      <c r="I2777" t="s">
        <v>188</v>
      </c>
      <c r="J2777" t="s">
        <v>199</v>
      </c>
      <c r="K2777" t="s">
        <v>208</v>
      </c>
      <c r="L2777" t="s">
        <v>221</v>
      </c>
      <c r="M2777" t="s">
        <v>50</v>
      </c>
      <c r="N2777" t="s">
        <v>460</v>
      </c>
      <c r="O2777" t="s">
        <v>116</v>
      </c>
      <c r="P2777"/>
      <c r="Q2777"/>
      <c r="R2777"/>
      <c r="S2777" t="s">
        <v>932</v>
      </c>
    </row>
    <row r="2778" spans="1:19" hidden="1" x14ac:dyDescent="0.2">
      <c r="A2778" s="162" t="str">
        <f>"FY"&amp;(YEAR(Table4_1[[#This Row],[Date]])-1)&amp;"/"&amp;(YEAR(Table4_1[[#This Row],[Date]])-2000)</f>
        <v>FY2014/15</v>
      </c>
      <c r="B2778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78" s="162" t="str">
        <f>Table4_1[[#This Row],[Licensee]]&amp;" "&amp;Table4_1[[#This Row],[Licence]]</f>
        <v>Rottnest Island Authority EIRL3</v>
      </c>
      <c r="D2778" s="162" t="str">
        <f t="shared" si="43"/>
        <v>FY2014/15_FC8eiii_Rottnest Island Authority EIRL3</v>
      </c>
      <c r="E2778" s="164">
        <f>IF(ISNUMBER(Table4_1[[#This Row],[Value]]),Table4_1[[#This Row],[Value]],IF(ISNUMBER(Table4_1[[#This Row],[$ Value]]),Table4_1[[#This Row],[$ Value]],Table4_1[[#This Row],[% Value]]))</f>
        <v>0</v>
      </c>
      <c r="G2778" s="238">
        <v>42185</v>
      </c>
      <c r="H2778">
        <v>4</v>
      </c>
      <c r="I2778" t="s">
        <v>188</v>
      </c>
      <c r="J2778" t="s">
        <v>199</v>
      </c>
      <c r="K2778" t="s">
        <v>208</v>
      </c>
      <c r="L2778" t="s">
        <v>221</v>
      </c>
      <c r="M2778" t="s">
        <v>50</v>
      </c>
      <c r="N2778" t="s">
        <v>460</v>
      </c>
      <c r="O2778" t="s">
        <v>116</v>
      </c>
      <c r="P2778"/>
      <c r="Q2778"/>
      <c r="R2778"/>
      <c r="S2778" t="s">
        <v>932</v>
      </c>
    </row>
    <row r="2779" spans="1:19" hidden="1" x14ac:dyDescent="0.2">
      <c r="A2779" s="162" t="str">
        <f>"FY"&amp;(YEAR(Table4_1[[#This Row],[Date]])-1)&amp;"/"&amp;(YEAR(Table4_1[[#This Row],[Date]])-2000)</f>
        <v>FY2015/16</v>
      </c>
      <c r="B2779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79" s="162" t="str">
        <f>Table4_1[[#This Row],[Licensee]]&amp;" "&amp;Table4_1[[#This Row],[Licence]]</f>
        <v>Rottnest Island Authority EIRL3</v>
      </c>
      <c r="D2779" s="162" t="str">
        <f t="shared" si="43"/>
        <v>FY2015/16_FC8eiii_Rottnest Island Authority EIRL3</v>
      </c>
      <c r="E2779" s="164">
        <f>IF(ISNUMBER(Table4_1[[#This Row],[Value]]),Table4_1[[#This Row],[Value]],IF(ISNUMBER(Table4_1[[#This Row],[$ Value]]),Table4_1[[#This Row],[$ Value]],Table4_1[[#This Row],[% Value]]))</f>
        <v>0</v>
      </c>
      <c r="G2779" s="238">
        <v>42551</v>
      </c>
      <c r="H2779">
        <v>4</v>
      </c>
      <c r="I2779" t="s">
        <v>188</v>
      </c>
      <c r="J2779" t="s">
        <v>199</v>
      </c>
      <c r="K2779" t="s">
        <v>208</v>
      </c>
      <c r="L2779" t="s">
        <v>221</v>
      </c>
      <c r="M2779" t="s">
        <v>50</v>
      </c>
      <c r="N2779" t="s">
        <v>460</v>
      </c>
      <c r="O2779" t="s">
        <v>116</v>
      </c>
      <c r="P2779"/>
      <c r="Q2779"/>
      <c r="R2779"/>
      <c r="S2779" t="s">
        <v>932</v>
      </c>
    </row>
    <row r="2780" spans="1:19" hidden="1" x14ac:dyDescent="0.2">
      <c r="A2780" s="162" t="str">
        <f>"FY"&amp;(YEAR(Table4_1[[#This Row],[Date]])-1)&amp;"/"&amp;(YEAR(Table4_1[[#This Row],[Date]])-2000)</f>
        <v>FY2016/17</v>
      </c>
      <c r="B2780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0" s="162" t="str">
        <f>Table4_1[[#This Row],[Licensee]]&amp;" "&amp;Table4_1[[#This Row],[Licence]]</f>
        <v>Rottnest Island Authority EIRL3</v>
      </c>
      <c r="D2780" s="162" t="str">
        <f t="shared" si="43"/>
        <v>FY2016/17_FC8eiii_Rottnest Island Authority EIRL3</v>
      </c>
      <c r="E2780" s="164">
        <f>IF(ISNUMBER(Table4_1[[#This Row],[Value]]),Table4_1[[#This Row],[Value]],IF(ISNUMBER(Table4_1[[#This Row],[$ Value]]),Table4_1[[#This Row],[$ Value]],Table4_1[[#This Row],[% Value]]))</f>
        <v>0</v>
      </c>
      <c r="G2780" s="238">
        <v>42916</v>
      </c>
      <c r="H2780">
        <v>4</v>
      </c>
      <c r="I2780" t="s">
        <v>188</v>
      </c>
      <c r="J2780" t="s">
        <v>199</v>
      </c>
      <c r="K2780" t="s">
        <v>208</v>
      </c>
      <c r="L2780" t="s">
        <v>221</v>
      </c>
      <c r="M2780" t="s">
        <v>50</v>
      </c>
      <c r="N2780" t="s">
        <v>460</v>
      </c>
      <c r="O2780" t="s">
        <v>116</v>
      </c>
      <c r="P2780"/>
      <c r="Q2780"/>
      <c r="R2780"/>
      <c r="S2780" t="s">
        <v>932</v>
      </c>
    </row>
    <row r="2781" spans="1:19" hidden="1" x14ac:dyDescent="0.2">
      <c r="A2781" s="162" t="str">
        <f>"FY"&amp;(YEAR(Table4_1[[#This Row],[Date]])-1)&amp;"/"&amp;(YEAR(Table4_1[[#This Row],[Date]])-2000)</f>
        <v>FY2017/18</v>
      </c>
      <c r="B2781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1" s="162" t="str">
        <f>Table4_1[[#This Row],[Licensee]]&amp;" "&amp;Table4_1[[#This Row],[Licence]]</f>
        <v>Rottnest Island Authority EIRL3</v>
      </c>
      <c r="D2781" s="162" t="str">
        <f t="shared" si="43"/>
        <v>FY2017/18_FC8eiii_Rottnest Island Authority EIRL3</v>
      </c>
      <c r="E2781" s="164">
        <f>IF(ISNUMBER(Table4_1[[#This Row],[Value]]),Table4_1[[#This Row],[Value]],IF(ISNUMBER(Table4_1[[#This Row],[$ Value]]),Table4_1[[#This Row],[$ Value]],Table4_1[[#This Row],[% Value]]))</f>
        <v>0</v>
      </c>
      <c r="G2781" s="238">
        <v>43281</v>
      </c>
      <c r="H2781">
        <v>4</v>
      </c>
      <c r="I2781" t="s">
        <v>188</v>
      </c>
      <c r="J2781" t="s">
        <v>199</v>
      </c>
      <c r="K2781" t="s">
        <v>208</v>
      </c>
      <c r="L2781" t="s">
        <v>221</v>
      </c>
      <c r="M2781" t="s">
        <v>50</v>
      </c>
      <c r="N2781" t="s">
        <v>460</v>
      </c>
      <c r="O2781" t="s">
        <v>116</v>
      </c>
      <c r="P2781"/>
      <c r="Q2781"/>
      <c r="R2781"/>
      <c r="S2781" t="s">
        <v>932</v>
      </c>
    </row>
    <row r="2782" spans="1:19" hidden="1" x14ac:dyDescent="0.2">
      <c r="A2782" s="162" t="str">
        <f>"FY"&amp;(YEAR(Table4_1[[#This Row],[Date]])-1)&amp;"/"&amp;(YEAR(Table4_1[[#This Row],[Date]])-2000)</f>
        <v>FY2018/19</v>
      </c>
      <c r="B2782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2" s="162" t="str">
        <f>Table4_1[[#This Row],[Licensee]]&amp;" "&amp;Table4_1[[#This Row],[Licence]]</f>
        <v>Rottnest Island Authority EIRL3</v>
      </c>
      <c r="D2782" s="162" t="str">
        <f t="shared" si="43"/>
        <v>FY2018/19_FC8eiii_Rottnest Island Authority EIRL3</v>
      </c>
      <c r="E2782" s="164">
        <f>IF(ISNUMBER(Table4_1[[#This Row],[Value]]),Table4_1[[#This Row],[Value]],IF(ISNUMBER(Table4_1[[#This Row],[$ Value]]),Table4_1[[#This Row],[$ Value]],Table4_1[[#This Row],[% Value]]))</f>
        <v>0</v>
      </c>
      <c r="G2782" s="238">
        <v>43646</v>
      </c>
      <c r="H2782">
        <v>4</v>
      </c>
      <c r="I2782" t="s">
        <v>188</v>
      </c>
      <c r="J2782" t="s">
        <v>199</v>
      </c>
      <c r="K2782" t="s">
        <v>208</v>
      </c>
      <c r="L2782" t="s">
        <v>221</v>
      </c>
      <c r="M2782" t="s">
        <v>50</v>
      </c>
      <c r="N2782" t="s">
        <v>460</v>
      </c>
      <c r="O2782" t="s">
        <v>116</v>
      </c>
      <c r="P2782"/>
      <c r="Q2782"/>
      <c r="R2782"/>
      <c r="S2782" t="s">
        <v>932</v>
      </c>
    </row>
    <row r="2783" spans="1:19" hidden="1" x14ac:dyDescent="0.2">
      <c r="A2783" s="162" t="str">
        <f>"FY"&amp;(YEAR(Table4_1[[#This Row],[Date]])-1)&amp;"/"&amp;(YEAR(Table4_1[[#This Row],[Date]])-2000)</f>
        <v>FY2019/20</v>
      </c>
      <c r="B2783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3" s="162" t="str">
        <f>Table4_1[[#This Row],[Licensee]]&amp;" "&amp;Table4_1[[#This Row],[Licence]]</f>
        <v>Rottnest Island Authority EIRL3</v>
      </c>
      <c r="D2783" s="162" t="str">
        <f t="shared" si="43"/>
        <v>FY2019/20_FC8eiii_Rottnest Island Authority EIRL3</v>
      </c>
      <c r="E2783" s="164">
        <f>IF(ISNUMBER(Table4_1[[#This Row],[Value]]),Table4_1[[#This Row],[Value]],IF(ISNUMBER(Table4_1[[#This Row],[$ Value]]),Table4_1[[#This Row],[$ Value]],Table4_1[[#This Row],[% Value]]))</f>
        <v>0</v>
      </c>
      <c r="G2783" s="238">
        <v>44012</v>
      </c>
      <c r="H2783">
        <v>4</v>
      </c>
      <c r="I2783" t="s">
        <v>188</v>
      </c>
      <c r="J2783" t="s">
        <v>199</v>
      </c>
      <c r="K2783" t="s">
        <v>208</v>
      </c>
      <c r="L2783" t="s">
        <v>221</v>
      </c>
      <c r="M2783" t="s">
        <v>50</v>
      </c>
      <c r="N2783" t="s">
        <v>460</v>
      </c>
      <c r="O2783" t="s">
        <v>116</v>
      </c>
      <c r="P2783"/>
      <c r="Q2783"/>
      <c r="R2783"/>
      <c r="S2783" t="s">
        <v>932</v>
      </c>
    </row>
    <row r="2784" spans="1:19" hidden="1" x14ac:dyDescent="0.2">
      <c r="A2784" s="162" t="str">
        <f>"FY"&amp;(YEAR(Table4_1[[#This Row],[Date]])-1)&amp;"/"&amp;(YEAR(Table4_1[[#This Row],[Date]])-2000)</f>
        <v>FY2020/21</v>
      </c>
      <c r="B2784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4" s="162" t="str">
        <f>Table4_1[[#This Row],[Licensee]]&amp;" "&amp;Table4_1[[#This Row],[Licence]]</f>
        <v>Rottnest Island Authority EIRL3</v>
      </c>
      <c r="D2784" s="162" t="str">
        <f t="shared" si="43"/>
        <v>FY2020/21_FC8eiii_Rottnest Island Authority EIRL3</v>
      </c>
      <c r="E2784" s="164">
        <f>IF(ISNUMBER(Table4_1[[#This Row],[Value]]),Table4_1[[#This Row],[Value]],IF(ISNUMBER(Table4_1[[#This Row],[$ Value]]),Table4_1[[#This Row],[$ Value]],Table4_1[[#This Row],[% Value]]))</f>
        <v>0</v>
      </c>
      <c r="G2784" s="238">
        <v>44377</v>
      </c>
      <c r="H2784">
        <v>4</v>
      </c>
      <c r="I2784" t="s">
        <v>188</v>
      </c>
      <c r="J2784" t="s">
        <v>199</v>
      </c>
      <c r="K2784" t="s">
        <v>208</v>
      </c>
      <c r="L2784" t="s">
        <v>221</v>
      </c>
      <c r="M2784" t="s">
        <v>50</v>
      </c>
      <c r="N2784" t="s">
        <v>460</v>
      </c>
      <c r="O2784" t="s">
        <v>116</v>
      </c>
      <c r="P2784"/>
      <c r="Q2784"/>
      <c r="R2784"/>
      <c r="S2784" t="s">
        <v>932</v>
      </c>
    </row>
    <row r="2785" spans="1:19" hidden="1" x14ac:dyDescent="0.2">
      <c r="A2785" s="162" t="str">
        <f>"FY"&amp;(YEAR(Table4_1[[#This Row],[Date]])-1)&amp;"/"&amp;(YEAR(Table4_1[[#This Row],[Date]])-2000)</f>
        <v>FY2021/22</v>
      </c>
      <c r="B2785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5" s="162" t="str">
        <f>Table4_1[[#This Row],[Licensee]]&amp;" "&amp;Table4_1[[#This Row],[Licence]]</f>
        <v>Rottnest Island Authority EIRL3</v>
      </c>
      <c r="D2785" s="162" t="str">
        <f t="shared" si="43"/>
        <v>FY2021/22_FC8eiii_Rottnest Island Authority EIRL3</v>
      </c>
      <c r="E2785" s="164">
        <f>IF(ISNUMBER(Table4_1[[#This Row],[Value]]),Table4_1[[#This Row],[Value]],IF(ISNUMBER(Table4_1[[#This Row],[$ Value]]),Table4_1[[#This Row],[$ Value]],Table4_1[[#This Row],[% Value]]))</f>
        <v>0</v>
      </c>
      <c r="G2785" s="238">
        <v>44742</v>
      </c>
      <c r="H2785">
        <v>4</v>
      </c>
      <c r="I2785" t="s">
        <v>188</v>
      </c>
      <c r="J2785" t="s">
        <v>199</v>
      </c>
      <c r="K2785" t="s">
        <v>208</v>
      </c>
      <c r="L2785" t="s">
        <v>221</v>
      </c>
      <c r="M2785" t="s">
        <v>50</v>
      </c>
      <c r="N2785" t="s">
        <v>460</v>
      </c>
      <c r="O2785" t="s">
        <v>116</v>
      </c>
      <c r="P2785"/>
      <c r="Q2785"/>
      <c r="R2785"/>
      <c r="S2785" t="s">
        <v>932</v>
      </c>
    </row>
    <row r="2786" spans="1:19" hidden="1" x14ac:dyDescent="0.2">
      <c r="A2786" s="162" t="str">
        <f>"FY"&amp;(YEAR(Table4_1[[#This Row],[Date]])-1)&amp;"/"&amp;(YEAR(Table4_1[[#This Row],[Date]])-2000)</f>
        <v>FY2022/23</v>
      </c>
      <c r="B2786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6" s="162" t="str">
        <f>Table4_1[[#This Row],[Licensee]]&amp;" "&amp;Table4_1[[#This Row],[Licence]]</f>
        <v>Rottnest Island Authority EIRL3</v>
      </c>
      <c r="D2786" s="162" t="str">
        <f t="shared" si="43"/>
        <v>FY2022/23_FC8eiii_Rottnest Island Authority EIRL3</v>
      </c>
      <c r="E2786" s="164">
        <f>IF(ISNUMBER(Table4_1[[#This Row],[Value]]),Table4_1[[#This Row],[Value]],IF(ISNUMBER(Table4_1[[#This Row],[$ Value]]),Table4_1[[#This Row],[$ Value]],Table4_1[[#This Row],[% Value]]))</f>
        <v>0</v>
      </c>
      <c r="G2786" s="238">
        <v>45107</v>
      </c>
      <c r="H2786">
        <v>4</v>
      </c>
      <c r="I2786" t="s">
        <v>188</v>
      </c>
      <c r="J2786" t="s">
        <v>199</v>
      </c>
      <c r="K2786" t="s">
        <v>208</v>
      </c>
      <c r="L2786" t="s">
        <v>221</v>
      </c>
      <c r="M2786" t="s">
        <v>50</v>
      </c>
      <c r="N2786" t="s">
        <v>460</v>
      </c>
      <c r="O2786" t="s">
        <v>116</v>
      </c>
      <c r="P2786"/>
      <c r="Q2786"/>
      <c r="R2786"/>
      <c r="S2786" t="s">
        <v>932</v>
      </c>
    </row>
    <row r="2787" spans="1:19" hidden="1" x14ac:dyDescent="0.2">
      <c r="A2787" s="162" t="str">
        <f>"FY"&amp;(YEAR(Table4_1[[#This Row],[Date]])-1)&amp;"/"&amp;(YEAR(Table4_1[[#This Row],[Date]])-2000)</f>
        <v>FY2023/24</v>
      </c>
      <c r="B2787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2787" s="162" t="str">
        <f>Table4_1[[#This Row],[Licensee]]&amp;" "&amp;Table4_1[[#This Row],[Licence]]</f>
        <v>Rottnest Island Authority EIRL3</v>
      </c>
      <c r="D2787" s="162" t="str">
        <f t="shared" si="43"/>
        <v>FY2023/24_FC8eiii_Rottnest Island Authority EIRL3</v>
      </c>
      <c r="E2787" s="164">
        <f>IF(ISNUMBER(Table4_1[[#This Row],[Value]]),Table4_1[[#This Row],[Value]],IF(ISNUMBER(Table4_1[[#This Row],[$ Value]]),Table4_1[[#This Row],[$ Value]],Table4_1[[#This Row],[% Value]]))</f>
        <v>0</v>
      </c>
      <c r="G2787" s="238">
        <v>45473</v>
      </c>
      <c r="H2787">
        <v>4</v>
      </c>
      <c r="I2787" t="s">
        <v>188</v>
      </c>
      <c r="J2787" t="s">
        <v>199</v>
      </c>
      <c r="K2787" t="s">
        <v>208</v>
      </c>
      <c r="L2787" t="s">
        <v>221</v>
      </c>
      <c r="M2787" t="s">
        <v>50</v>
      </c>
      <c r="N2787" t="s">
        <v>460</v>
      </c>
      <c r="O2787" t="s">
        <v>116</v>
      </c>
      <c r="P2787"/>
      <c r="Q2787"/>
      <c r="R2787"/>
      <c r="S2787" t="s">
        <v>932</v>
      </c>
    </row>
    <row r="2788" spans="1:19" hidden="1" x14ac:dyDescent="0.2">
      <c r="A2788" s="162" t="str">
        <f>"FY"&amp;(YEAR(Table4_1[[#This Row],[Date]])-1)&amp;"/"&amp;(YEAR(Table4_1[[#This Row],[Date]])-2000)</f>
        <v>FY2013/14</v>
      </c>
      <c r="B2788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88" s="162" t="str">
        <f>Table4_1[[#This Row],[Licensee]]&amp;" "&amp;Table4_1[[#This Row],[Licence]]</f>
        <v>Rottnest Island Authority EIRL3</v>
      </c>
      <c r="D2788" s="162" t="str">
        <f t="shared" si="43"/>
        <v>FY2013/14_FC8iii_Rottnest Island Authority EIRL3</v>
      </c>
      <c r="E2788" s="164">
        <f>IF(ISNUMBER(Table4_1[[#This Row],[Value]]),Table4_1[[#This Row],[Value]],IF(ISNUMBER(Table4_1[[#This Row],[$ Value]]),Table4_1[[#This Row],[$ Value]],Table4_1[[#This Row],[% Value]]))</f>
        <v>0</v>
      </c>
      <c r="G2788" s="238">
        <v>41820</v>
      </c>
      <c r="H2788">
        <v>4</v>
      </c>
      <c r="I2788" t="s">
        <v>188</v>
      </c>
      <c r="J2788" t="s">
        <v>199</v>
      </c>
      <c r="K2788" t="s">
        <v>208</v>
      </c>
      <c r="L2788" t="s">
        <v>221</v>
      </c>
      <c r="M2788" t="s">
        <v>115</v>
      </c>
      <c r="N2788" t="s">
        <v>222</v>
      </c>
      <c r="O2788" t="s">
        <v>116</v>
      </c>
      <c r="P2788">
        <v>0</v>
      </c>
      <c r="Q2788"/>
      <c r="R2788"/>
      <c r="S2788" t="s">
        <v>932</v>
      </c>
    </row>
    <row r="2789" spans="1:19" hidden="1" x14ac:dyDescent="0.2">
      <c r="A2789" s="162" t="str">
        <f>"FY"&amp;(YEAR(Table4_1[[#This Row],[Date]])-1)&amp;"/"&amp;(YEAR(Table4_1[[#This Row],[Date]])-2000)</f>
        <v>FY2014/15</v>
      </c>
      <c r="B2789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89" s="162" t="str">
        <f>Table4_1[[#This Row],[Licensee]]&amp;" "&amp;Table4_1[[#This Row],[Licence]]</f>
        <v>Rottnest Island Authority EIRL3</v>
      </c>
      <c r="D2789" s="162" t="str">
        <f t="shared" si="43"/>
        <v>FY2014/15_FC8iii_Rottnest Island Authority EIRL3</v>
      </c>
      <c r="E2789" s="164">
        <f>IF(ISNUMBER(Table4_1[[#This Row],[Value]]),Table4_1[[#This Row],[Value]],IF(ISNUMBER(Table4_1[[#This Row],[$ Value]]),Table4_1[[#This Row],[$ Value]],Table4_1[[#This Row],[% Value]]))</f>
        <v>0</v>
      </c>
      <c r="G2789" s="238">
        <v>42185</v>
      </c>
      <c r="H2789">
        <v>4</v>
      </c>
      <c r="I2789" t="s">
        <v>188</v>
      </c>
      <c r="J2789" t="s">
        <v>199</v>
      </c>
      <c r="K2789" t="s">
        <v>208</v>
      </c>
      <c r="L2789" t="s">
        <v>221</v>
      </c>
      <c r="M2789" t="s">
        <v>115</v>
      </c>
      <c r="N2789" t="s">
        <v>222</v>
      </c>
      <c r="O2789" t="s">
        <v>116</v>
      </c>
      <c r="P2789">
        <v>0</v>
      </c>
      <c r="Q2789"/>
      <c r="R2789"/>
      <c r="S2789" t="s">
        <v>932</v>
      </c>
    </row>
    <row r="2790" spans="1:19" hidden="1" x14ac:dyDescent="0.2">
      <c r="A2790" s="162" t="str">
        <f>"FY"&amp;(YEAR(Table4_1[[#This Row],[Date]])-1)&amp;"/"&amp;(YEAR(Table4_1[[#This Row],[Date]])-2000)</f>
        <v>FY2015/16</v>
      </c>
      <c r="B2790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0" s="162" t="str">
        <f>Table4_1[[#This Row],[Licensee]]&amp;" "&amp;Table4_1[[#This Row],[Licence]]</f>
        <v>Rottnest Island Authority EIRL3</v>
      </c>
      <c r="D2790" s="162" t="str">
        <f t="shared" si="43"/>
        <v>FY2015/16_FC8iii_Rottnest Island Authority EIRL3</v>
      </c>
      <c r="E2790" s="164">
        <f>IF(ISNUMBER(Table4_1[[#This Row],[Value]]),Table4_1[[#This Row],[Value]],IF(ISNUMBER(Table4_1[[#This Row],[$ Value]]),Table4_1[[#This Row],[$ Value]],Table4_1[[#This Row],[% Value]]))</f>
        <v>0</v>
      </c>
      <c r="G2790" s="238">
        <v>42551</v>
      </c>
      <c r="H2790">
        <v>4</v>
      </c>
      <c r="I2790" t="s">
        <v>188</v>
      </c>
      <c r="J2790" t="s">
        <v>199</v>
      </c>
      <c r="K2790" t="s">
        <v>208</v>
      </c>
      <c r="L2790" t="s">
        <v>221</v>
      </c>
      <c r="M2790" t="s">
        <v>115</v>
      </c>
      <c r="N2790" t="s">
        <v>222</v>
      </c>
      <c r="O2790" t="s">
        <v>116</v>
      </c>
      <c r="P2790">
        <v>0</v>
      </c>
      <c r="Q2790"/>
      <c r="R2790"/>
      <c r="S2790" t="s">
        <v>932</v>
      </c>
    </row>
    <row r="2791" spans="1:19" hidden="1" x14ac:dyDescent="0.2">
      <c r="A2791" s="162" t="str">
        <f>"FY"&amp;(YEAR(Table4_1[[#This Row],[Date]])-1)&amp;"/"&amp;(YEAR(Table4_1[[#This Row],[Date]])-2000)</f>
        <v>FY2016/17</v>
      </c>
      <c r="B2791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1" s="162" t="str">
        <f>Table4_1[[#This Row],[Licensee]]&amp;" "&amp;Table4_1[[#This Row],[Licence]]</f>
        <v>Rottnest Island Authority EIRL3</v>
      </c>
      <c r="D2791" s="162" t="str">
        <f t="shared" si="43"/>
        <v>FY2016/17_FC8iii_Rottnest Island Authority EIRL3</v>
      </c>
      <c r="E2791" s="164">
        <f>IF(ISNUMBER(Table4_1[[#This Row],[Value]]),Table4_1[[#This Row],[Value]],IF(ISNUMBER(Table4_1[[#This Row],[$ Value]]),Table4_1[[#This Row],[$ Value]],Table4_1[[#This Row],[% Value]]))</f>
        <v>0</v>
      </c>
      <c r="G2791" s="238">
        <v>42916</v>
      </c>
      <c r="H2791">
        <v>4</v>
      </c>
      <c r="I2791" t="s">
        <v>188</v>
      </c>
      <c r="J2791" t="s">
        <v>199</v>
      </c>
      <c r="K2791" t="s">
        <v>208</v>
      </c>
      <c r="L2791" t="s">
        <v>221</v>
      </c>
      <c r="M2791" t="s">
        <v>115</v>
      </c>
      <c r="N2791" t="s">
        <v>222</v>
      </c>
      <c r="O2791" t="s">
        <v>116</v>
      </c>
      <c r="P2791">
        <v>0</v>
      </c>
      <c r="Q2791"/>
      <c r="R2791"/>
      <c r="S2791" t="s">
        <v>932</v>
      </c>
    </row>
    <row r="2792" spans="1:19" hidden="1" x14ac:dyDescent="0.2">
      <c r="A2792" s="162" t="str">
        <f>"FY"&amp;(YEAR(Table4_1[[#This Row],[Date]])-1)&amp;"/"&amp;(YEAR(Table4_1[[#This Row],[Date]])-2000)</f>
        <v>FY2017/18</v>
      </c>
      <c r="B2792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2" s="162" t="str">
        <f>Table4_1[[#This Row],[Licensee]]&amp;" "&amp;Table4_1[[#This Row],[Licence]]</f>
        <v>Rottnest Island Authority EIRL3</v>
      </c>
      <c r="D2792" s="162" t="str">
        <f t="shared" si="43"/>
        <v>FY2017/18_FC8iii_Rottnest Island Authority EIRL3</v>
      </c>
      <c r="E2792" s="164">
        <f>IF(ISNUMBER(Table4_1[[#This Row],[Value]]),Table4_1[[#This Row],[Value]],IF(ISNUMBER(Table4_1[[#This Row],[$ Value]]),Table4_1[[#This Row],[$ Value]],Table4_1[[#This Row],[% Value]]))</f>
        <v>0</v>
      </c>
      <c r="G2792" s="238">
        <v>43281</v>
      </c>
      <c r="H2792">
        <v>4</v>
      </c>
      <c r="I2792" t="s">
        <v>188</v>
      </c>
      <c r="J2792" t="s">
        <v>199</v>
      </c>
      <c r="K2792" t="s">
        <v>208</v>
      </c>
      <c r="L2792" t="s">
        <v>221</v>
      </c>
      <c r="M2792" t="s">
        <v>115</v>
      </c>
      <c r="N2792" t="s">
        <v>222</v>
      </c>
      <c r="O2792" t="s">
        <v>116</v>
      </c>
      <c r="P2792">
        <v>0</v>
      </c>
      <c r="Q2792"/>
      <c r="R2792"/>
      <c r="S2792" t="s">
        <v>932</v>
      </c>
    </row>
    <row r="2793" spans="1:19" hidden="1" x14ac:dyDescent="0.2">
      <c r="A2793" s="162" t="str">
        <f>"FY"&amp;(YEAR(Table4_1[[#This Row],[Date]])-1)&amp;"/"&amp;(YEAR(Table4_1[[#This Row],[Date]])-2000)</f>
        <v>FY2018/19</v>
      </c>
      <c r="B2793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3" s="162" t="str">
        <f>Table4_1[[#This Row],[Licensee]]&amp;" "&amp;Table4_1[[#This Row],[Licence]]</f>
        <v>Rottnest Island Authority EIRL3</v>
      </c>
      <c r="D2793" s="162" t="str">
        <f t="shared" si="43"/>
        <v>FY2018/19_FC8iii_Rottnest Island Authority EIRL3</v>
      </c>
      <c r="E2793" s="164">
        <f>IF(ISNUMBER(Table4_1[[#This Row],[Value]]),Table4_1[[#This Row],[Value]],IF(ISNUMBER(Table4_1[[#This Row],[$ Value]]),Table4_1[[#This Row],[$ Value]],Table4_1[[#This Row],[% Value]]))</f>
        <v>0</v>
      </c>
      <c r="G2793" s="238">
        <v>43646</v>
      </c>
      <c r="H2793">
        <v>4</v>
      </c>
      <c r="I2793" t="s">
        <v>188</v>
      </c>
      <c r="J2793" t="s">
        <v>199</v>
      </c>
      <c r="K2793" t="s">
        <v>208</v>
      </c>
      <c r="L2793" t="s">
        <v>221</v>
      </c>
      <c r="M2793" t="s">
        <v>115</v>
      </c>
      <c r="N2793" t="s">
        <v>222</v>
      </c>
      <c r="O2793" t="s">
        <v>116</v>
      </c>
      <c r="P2793">
        <v>0</v>
      </c>
      <c r="Q2793"/>
      <c r="R2793"/>
      <c r="S2793" t="s">
        <v>932</v>
      </c>
    </row>
    <row r="2794" spans="1:19" hidden="1" x14ac:dyDescent="0.2">
      <c r="A2794" s="162" t="str">
        <f>"FY"&amp;(YEAR(Table4_1[[#This Row],[Date]])-1)&amp;"/"&amp;(YEAR(Table4_1[[#This Row],[Date]])-2000)</f>
        <v>FY2019/20</v>
      </c>
      <c r="B2794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4" s="162" t="str">
        <f>Table4_1[[#This Row],[Licensee]]&amp;" "&amp;Table4_1[[#This Row],[Licence]]</f>
        <v>Rottnest Island Authority EIRL3</v>
      </c>
      <c r="D2794" s="162" t="str">
        <f t="shared" si="43"/>
        <v>FY2019/20_FC8iii_Rottnest Island Authority EIRL3</v>
      </c>
      <c r="E2794" s="164">
        <f>IF(ISNUMBER(Table4_1[[#This Row],[Value]]),Table4_1[[#This Row],[Value]],IF(ISNUMBER(Table4_1[[#This Row],[$ Value]]),Table4_1[[#This Row],[$ Value]],Table4_1[[#This Row],[% Value]]))</f>
        <v>0</v>
      </c>
      <c r="G2794" s="238">
        <v>44012</v>
      </c>
      <c r="H2794">
        <v>4</v>
      </c>
      <c r="I2794" t="s">
        <v>188</v>
      </c>
      <c r="J2794" t="s">
        <v>199</v>
      </c>
      <c r="K2794" t="s">
        <v>208</v>
      </c>
      <c r="L2794" t="s">
        <v>221</v>
      </c>
      <c r="M2794" t="s">
        <v>115</v>
      </c>
      <c r="N2794" t="s">
        <v>222</v>
      </c>
      <c r="O2794" t="s">
        <v>116</v>
      </c>
      <c r="P2794">
        <v>0</v>
      </c>
      <c r="Q2794"/>
      <c r="R2794"/>
      <c r="S2794" t="s">
        <v>932</v>
      </c>
    </row>
    <row r="2795" spans="1:19" hidden="1" x14ac:dyDescent="0.2">
      <c r="A2795" s="162" t="str">
        <f>"FY"&amp;(YEAR(Table4_1[[#This Row],[Date]])-1)&amp;"/"&amp;(YEAR(Table4_1[[#This Row],[Date]])-2000)</f>
        <v>FY2020/21</v>
      </c>
      <c r="B2795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5" s="162" t="str">
        <f>Table4_1[[#This Row],[Licensee]]&amp;" "&amp;Table4_1[[#This Row],[Licence]]</f>
        <v>Rottnest Island Authority EIRL3</v>
      </c>
      <c r="D2795" s="162" t="str">
        <f t="shared" si="43"/>
        <v>FY2020/21_FC8iii_Rottnest Island Authority EIRL3</v>
      </c>
      <c r="E2795" s="164">
        <f>IF(ISNUMBER(Table4_1[[#This Row],[Value]]),Table4_1[[#This Row],[Value]],IF(ISNUMBER(Table4_1[[#This Row],[$ Value]]),Table4_1[[#This Row],[$ Value]],Table4_1[[#This Row],[% Value]]))</f>
        <v>0</v>
      </c>
      <c r="G2795" s="238">
        <v>44377</v>
      </c>
      <c r="H2795">
        <v>4</v>
      </c>
      <c r="I2795" t="s">
        <v>188</v>
      </c>
      <c r="J2795" t="s">
        <v>199</v>
      </c>
      <c r="K2795" t="s">
        <v>208</v>
      </c>
      <c r="L2795" t="s">
        <v>221</v>
      </c>
      <c r="M2795" t="s">
        <v>115</v>
      </c>
      <c r="N2795" t="s">
        <v>222</v>
      </c>
      <c r="O2795" t="s">
        <v>116</v>
      </c>
      <c r="P2795">
        <v>0</v>
      </c>
      <c r="Q2795"/>
      <c r="R2795"/>
      <c r="S2795" t="s">
        <v>932</v>
      </c>
    </row>
    <row r="2796" spans="1:19" hidden="1" x14ac:dyDescent="0.2">
      <c r="A2796" s="162" t="str">
        <f>"FY"&amp;(YEAR(Table4_1[[#This Row],[Date]])-1)&amp;"/"&amp;(YEAR(Table4_1[[#This Row],[Date]])-2000)</f>
        <v>FY2021/22</v>
      </c>
      <c r="B2796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6" s="162" t="str">
        <f>Table4_1[[#This Row],[Licensee]]&amp;" "&amp;Table4_1[[#This Row],[Licence]]</f>
        <v>Rottnest Island Authority EIRL3</v>
      </c>
      <c r="D2796" s="162" t="str">
        <f t="shared" si="43"/>
        <v>FY2021/22_FC8iii_Rottnest Island Authority EIRL3</v>
      </c>
      <c r="E2796" s="164">
        <f>IF(ISNUMBER(Table4_1[[#This Row],[Value]]),Table4_1[[#This Row],[Value]],IF(ISNUMBER(Table4_1[[#This Row],[$ Value]]),Table4_1[[#This Row],[$ Value]],Table4_1[[#This Row],[% Value]]))</f>
        <v>0</v>
      </c>
      <c r="G2796" s="238">
        <v>44742</v>
      </c>
      <c r="H2796">
        <v>4</v>
      </c>
      <c r="I2796" t="s">
        <v>188</v>
      </c>
      <c r="J2796" t="s">
        <v>199</v>
      </c>
      <c r="K2796" t="s">
        <v>208</v>
      </c>
      <c r="L2796" t="s">
        <v>221</v>
      </c>
      <c r="M2796" t="s">
        <v>115</v>
      </c>
      <c r="N2796" t="s">
        <v>222</v>
      </c>
      <c r="O2796" t="s">
        <v>116</v>
      </c>
      <c r="P2796">
        <v>0</v>
      </c>
      <c r="Q2796"/>
      <c r="R2796"/>
      <c r="S2796" t="s">
        <v>932</v>
      </c>
    </row>
    <row r="2797" spans="1:19" hidden="1" x14ac:dyDescent="0.2">
      <c r="A2797" s="162" t="str">
        <f>"FY"&amp;(YEAR(Table4_1[[#This Row],[Date]])-1)&amp;"/"&amp;(YEAR(Table4_1[[#This Row],[Date]])-2000)</f>
        <v>FY2022/23</v>
      </c>
      <c r="B2797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7" s="162" t="str">
        <f>Table4_1[[#This Row],[Licensee]]&amp;" "&amp;Table4_1[[#This Row],[Licence]]</f>
        <v>Rottnest Island Authority EIRL3</v>
      </c>
      <c r="D2797" s="162" t="str">
        <f t="shared" si="43"/>
        <v>FY2022/23_FC8iii_Rottnest Island Authority EIRL3</v>
      </c>
      <c r="E2797" s="164">
        <f>IF(ISNUMBER(Table4_1[[#This Row],[Value]]),Table4_1[[#This Row],[Value]],IF(ISNUMBER(Table4_1[[#This Row],[$ Value]]),Table4_1[[#This Row],[$ Value]],Table4_1[[#This Row],[% Value]]))</f>
        <v>0</v>
      </c>
      <c r="G2797" s="238">
        <v>45107</v>
      </c>
      <c r="H2797">
        <v>4</v>
      </c>
      <c r="I2797" t="s">
        <v>188</v>
      </c>
      <c r="J2797" t="s">
        <v>199</v>
      </c>
      <c r="K2797" t="s">
        <v>208</v>
      </c>
      <c r="L2797" t="s">
        <v>221</v>
      </c>
      <c r="M2797" t="s">
        <v>115</v>
      </c>
      <c r="N2797" t="s">
        <v>222</v>
      </c>
      <c r="O2797" t="s">
        <v>116</v>
      </c>
      <c r="P2797">
        <v>0</v>
      </c>
      <c r="Q2797"/>
      <c r="R2797"/>
      <c r="S2797" t="s">
        <v>932</v>
      </c>
    </row>
    <row r="2798" spans="1:19" hidden="1" x14ac:dyDescent="0.2">
      <c r="A2798" s="162" t="str">
        <f>"FY"&amp;(YEAR(Table4_1[[#This Row],[Date]])-1)&amp;"/"&amp;(YEAR(Table4_1[[#This Row],[Date]])-2000)</f>
        <v>FY2023/24</v>
      </c>
      <c r="B2798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8" s="162" t="str">
        <f>Table4_1[[#This Row],[Licensee]]&amp;" "&amp;Table4_1[[#This Row],[Licence]]</f>
        <v>Rottnest Island Authority EIRL3</v>
      </c>
      <c r="D2798" s="162" t="str">
        <f t="shared" si="43"/>
        <v>FY2023/24_FC8iii_Rottnest Island Authority EIRL3</v>
      </c>
      <c r="E2798" s="164">
        <f>IF(ISNUMBER(Table4_1[[#This Row],[Value]]),Table4_1[[#This Row],[Value]],IF(ISNUMBER(Table4_1[[#This Row],[$ Value]]),Table4_1[[#This Row],[$ Value]],Table4_1[[#This Row],[% Value]]))</f>
        <v>0</v>
      </c>
      <c r="G2798" s="238">
        <v>45473</v>
      </c>
      <c r="H2798">
        <v>4</v>
      </c>
      <c r="I2798" t="s">
        <v>188</v>
      </c>
      <c r="J2798" t="s">
        <v>199</v>
      </c>
      <c r="K2798" t="s">
        <v>208</v>
      </c>
      <c r="L2798" t="s">
        <v>221</v>
      </c>
      <c r="M2798" t="s">
        <v>115</v>
      </c>
      <c r="N2798" t="s">
        <v>222</v>
      </c>
      <c r="O2798" t="s">
        <v>116</v>
      </c>
      <c r="P2798"/>
      <c r="Q2798"/>
      <c r="R2798"/>
      <c r="S2798" t="s">
        <v>932</v>
      </c>
    </row>
    <row r="2799" spans="1:19" hidden="1" x14ac:dyDescent="0.2">
      <c r="A2799" s="162" t="str">
        <f>"FY"&amp;(YEAR(Table4_1[[#This Row],[Date]])-1)&amp;"/"&amp;(YEAR(Table4_1[[#This Row],[Date]])-2000)</f>
        <v>FY2024/25</v>
      </c>
      <c r="B2799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2799" s="162" t="str">
        <f>Table4_1[[#This Row],[Licensee]]&amp;" "&amp;Table4_1[[#This Row],[Licence]]</f>
        <v>Rottnest Island Authority EIRL3</v>
      </c>
      <c r="D2799" s="162" t="str">
        <f t="shared" si="43"/>
        <v>FY2024/25_FC8iii_Rottnest Island Authority EIRL3</v>
      </c>
      <c r="E2799" s="164">
        <f>IF(ISNUMBER(Table4_1[[#This Row],[Value]]),Table4_1[[#This Row],[Value]],IF(ISNUMBER(Table4_1[[#This Row],[$ Value]]),Table4_1[[#This Row],[$ Value]],Table4_1[[#This Row],[% Value]]))</f>
        <v>5.1546389999999999E-3</v>
      </c>
      <c r="G2799" s="238">
        <v>45838</v>
      </c>
      <c r="H2799">
        <v>4</v>
      </c>
      <c r="I2799" t="s">
        <v>188</v>
      </c>
      <c r="J2799" t="s">
        <v>199</v>
      </c>
      <c r="K2799" t="s">
        <v>208</v>
      </c>
      <c r="L2799" t="s">
        <v>221</v>
      </c>
      <c r="M2799" t="s">
        <v>115</v>
      </c>
      <c r="N2799" t="s">
        <v>222</v>
      </c>
      <c r="O2799" t="s">
        <v>116</v>
      </c>
      <c r="P2799">
        <v>5.1546389999999999E-3</v>
      </c>
      <c r="Q2799"/>
      <c r="R2799"/>
      <c r="S2799" t="s">
        <v>932</v>
      </c>
    </row>
    <row r="2800" spans="1:19" hidden="1" x14ac:dyDescent="0.2">
      <c r="A2800" s="162" t="str">
        <f>"FY"&amp;(YEAR(Table4_1[[#This Row],[Date]])-1)&amp;"/"&amp;(YEAR(Table4_1[[#This Row],[Date]])-2000)</f>
        <v>FY2023/24</v>
      </c>
      <c r="B2800" s="162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2800" s="162" t="str">
        <f>Table4_1[[#This Row],[Licensee]]&amp;" "&amp;Table4_1[[#This Row],[Licence]]</f>
        <v>Rottnest Island Authority EIRL3</v>
      </c>
      <c r="D2800" s="162" t="str">
        <f t="shared" si="43"/>
        <v>FY2023/24_FC9_Rottnest Island Authority EIRL3</v>
      </c>
      <c r="E2800" s="164">
        <f>IF(ISNUMBER(Table4_1[[#This Row],[Value]]),Table4_1[[#This Row],[Value]],IF(ISNUMBER(Table4_1[[#This Row],[$ Value]]),Table4_1[[#This Row],[$ Value]],Table4_1[[#This Row],[% Value]]))</f>
        <v>0</v>
      </c>
      <c r="G2800" s="238">
        <v>45473</v>
      </c>
      <c r="H2800">
        <v>4</v>
      </c>
      <c r="I2800" t="s">
        <v>188</v>
      </c>
      <c r="J2800" t="s">
        <v>199</v>
      </c>
      <c r="K2800" t="s">
        <v>208</v>
      </c>
      <c r="L2800" t="s">
        <v>244</v>
      </c>
      <c r="M2800" t="s">
        <v>115</v>
      </c>
      <c r="N2800" t="s">
        <v>245</v>
      </c>
      <c r="O2800" t="s">
        <v>117</v>
      </c>
      <c r="P2800"/>
      <c r="Q2800"/>
      <c r="R2800"/>
      <c r="S2800" t="s">
        <v>932</v>
      </c>
    </row>
    <row r="2801" spans="1:19" hidden="1" x14ac:dyDescent="0.2">
      <c r="A2801" s="162" t="str">
        <f>"FY"&amp;(YEAR(Table4_1[[#This Row],[Date]])-1)&amp;"/"&amp;(YEAR(Table4_1[[#This Row],[Date]])-2000)</f>
        <v>FY2024/25</v>
      </c>
      <c r="B2801" s="162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2801" s="162" t="str">
        <f>Table4_1[[#This Row],[Licensee]]&amp;" "&amp;Table4_1[[#This Row],[Licence]]</f>
        <v>Rottnest Island Authority EIRL3</v>
      </c>
      <c r="D2801" s="162" t="str">
        <f t="shared" si="43"/>
        <v>FY2024/25_FC9_Rottnest Island Authority EIRL3</v>
      </c>
      <c r="E2801" s="164">
        <f>IF(ISNUMBER(Table4_1[[#This Row],[Value]]),Table4_1[[#This Row],[Value]],IF(ISNUMBER(Table4_1[[#This Row],[$ Value]]),Table4_1[[#This Row],[$ Value]],Table4_1[[#This Row],[% Value]]))</f>
        <v>83.654639180000004</v>
      </c>
      <c r="G2801" s="238">
        <v>45838</v>
      </c>
      <c r="H2801">
        <v>4</v>
      </c>
      <c r="I2801" t="s">
        <v>188</v>
      </c>
      <c r="J2801" t="s">
        <v>199</v>
      </c>
      <c r="K2801" t="s">
        <v>208</v>
      </c>
      <c r="L2801" t="s">
        <v>244</v>
      </c>
      <c r="M2801" t="s">
        <v>115</v>
      </c>
      <c r="N2801" t="s">
        <v>245</v>
      </c>
      <c r="O2801" t="s">
        <v>117</v>
      </c>
      <c r="P2801">
        <v>83.654639180000004</v>
      </c>
      <c r="Q2801"/>
      <c r="R2801"/>
      <c r="S2801" t="s">
        <v>932</v>
      </c>
    </row>
    <row r="2802" spans="1:19" hidden="1" x14ac:dyDescent="0.2">
      <c r="A2802" s="162" t="str">
        <f>"FY"&amp;(YEAR(Table4_1[[#This Row],[Date]])-1)&amp;"/"&amp;(YEAR(Table4_1[[#This Row],[Date]])-2000)</f>
        <v>FY2023/24</v>
      </c>
      <c r="B2802" s="162" t="str">
        <f>VLOOKUP(Table4_1[[#This Row],[Energy]]&amp;Table4_1[[#This Row],[Indicator category]]&amp;Table4_1[[#This Row],[Indicator subcategory]]&amp;Table4_1[[#This Row],[Indicator]]&amp;Table4_1[[#This Row],[ID]],newID,2,FALSE)</f>
        <v>FC9b</v>
      </c>
      <c r="C2802" s="162" t="str">
        <f>Table4_1[[#This Row],[Licensee]]&amp;" "&amp;Table4_1[[#This Row],[Licence]]</f>
        <v>Rottnest Island Authority EIRL3</v>
      </c>
      <c r="D2802" s="162" t="str">
        <f t="shared" si="43"/>
        <v>FY2023/24_FC9b_Rottnest Island Authority EIRL3</v>
      </c>
      <c r="E2802" s="164">
        <f>IF(ISNUMBER(Table4_1[[#This Row],[Value]]),Table4_1[[#This Row],[Value]],IF(ISNUMBER(Table4_1[[#This Row],[$ Value]]),Table4_1[[#This Row],[$ Value]],Table4_1[[#This Row],[% Value]]))</f>
        <v>0</v>
      </c>
      <c r="G2802" s="238">
        <v>45473</v>
      </c>
      <c r="H2802">
        <v>4</v>
      </c>
      <c r="I2802" t="s">
        <v>188</v>
      </c>
      <c r="J2802" t="s">
        <v>199</v>
      </c>
      <c r="K2802" t="s">
        <v>208</v>
      </c>
      <c r="L2802" t="s">
        <v>244</v>
      </c>
      <c r="M2802" t="s">
        <v>47</v>
      </c>
      <c r="N2802" t="s">
        <v>462</v>
      </c>
      <c r="O2802" t="s">
        <v>117</v>
      </c>
      <c r="P2802"/>
      <c r="Q2802"/>
      <c r="R2802"/>
      <c r="S2802" t="s">
        <v>932</v>
      </c>
    </row>
    <row r="2803" spans="1:19" hidden="1" x14ac:dyDescent="0.2">
      <c r="A2803" s="162" t="str">
        <f>"FY"&amp;(YEAR(Table4_1[[#This Row],[Date]])-1)&amp;"/"&amp;(YEAR(Table4_1[[#This Row],[Date]])-2000)</f>
        <v>FY2023/24</v>
      </c>
      <c r="B2803" s="162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2803" s="162" t="str">
        <f>Table4_1[[#This Row],[Licensee]]&amp;" "&amp;Table4_1[[#This Row],[Licence]]</f>
        <v>Rottnest Island Authority EIRL3</v>
      </c>
      <c r="D2803" s="162" t="str">
        <f t="shared" si="43"/>
        <v>FY2023/24_FC9c_Rottnest Island Authority EIRL3</v>
      </c>
      <c r="E2803" s="164">
        <f>IF(ISNUMBER(Table4_1[[#This Row],[Value]]),Table4_1[[#This Row],[Value]],IF(ISNUMBER(Table4_1[[#This Row],[$ Value]]),Table4_1[[#This Row],[$ Value]],Table4_1[[#This Row],[% Value]]))</f>
        <v>0</v>
      </c>
      <c r="G2803" s="238">
        <v>45473</v>
      </c>
      <c r="H2803">
        <v>4</v>
      </c>
      <c r="I2803" t="s">
        <v>188</v>
      </c>
      <c r="J2803" t="s">
        <v>199</v>
      </c>
      <c r="K2803" t="s">
        <v>208</v>
      </c>
      <c r="L2803" t="s">
        <v>244</v>
      </c>
      <c r="M2803" t="s">
        <v>48</v>
      </c>
      <c r="N2803" t="s">
        <v>355</v>
      </c>
      <c r="O2803" t="s">
        <v>117</v>
      </c>
      <c r="P2803"/>
      <c r="Q2803"/>
      <c r="R2803"/>
      <c r="S2803" t="s">
        <v>932</v>
      </c>
    </row>
    <row r="2804" spans="1:19" hidden="1" x14ac:dyDescent="0.2">
      <c r="A2804" s="162" t="str">
        <f>"FY"&amp;(YEAR(Table4_1[[#This Row],[Date]])-1)&amp;"/"&amp;(YEAR(Table4_1[[#This Row],[Date]])-2000)</f>
        <v>FY2023/24</v>
      </c>
      <c r="B2804" s="162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2804" s="162" t="str">
        <f>Table4_1[[#This Row],[Licensee]]&amp;" "&amp;Table4_1[[#This Row],[Licence]]</f>
        <v>Rottnest Island Authority EIRL3</v>
      </c>
      <c r="D2804" s="162" t="str">
        <f t="shared" si="43"/>
        <v>FY2023/24_FC9d_Rottnest Island Authority EIRL3</v>
      </c>
      <c r="E2804" s="164">
        <f>IF(ISNUMBER(Table4_1[[#This Row],[Value]]),Table4_1[[#This Row],[Value]],IF(ISNUMBER(Table4_1[[#This Row],[$ Value]]),Table4_1[[#This Row],[$ Value]],Table4_1[[#This Row],[% Value]]))</f>
        <v>0</v>
      </c>
      <c r="G2804" s="238">
        <v>45473</v>
      </c>
      <c r="H2804">
        <v>4</v>
      </c>
      <c r="I2804" t="s">
        <v>188</v>
      </c>
      <c r="J2804" t="s">
        <v>199</v>
      </c>
      <c r="K2804" t="s">
        <v>208</v>
      </c>
      <c r="L2804" t="s">
        <v>244</v>
      </c>
      <c r="M2804" t="s">
        <v>49</v>
      </c>
      <c r="N2804" t="s">
        <v>442</v>
      </c>
      <c r="O2804" t="s">
        <v>117</v>
      </c>
      <c r="P2804"/>
      <c r="Q2804"/>
      <c r="R2804"/>
      <c r="S2804" t="s">
        <v>932</v>
      </c>
    </row>
    <row r="2805" spans="1:19" hidden="1" x14ac:dyDescent="0.2">
      <c r="A2805" s="162" t="str">
        <f>"FY"&amp;(YEAR(Table4_1[[#This Row],[Date]])-1)&amp;"/"&amp;(YEAR(Table4_1[[#This Row],[Date]])-2000)</f>
        <v>FY2024/25</v>
      </c>
      <c r="B2805" s="162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2805" s="162" t="str">
        <f>Table4_1[[#This Row],[Licensee]]&amp;" "&amp;Table4_1[[#This Row],[Licence]]</f>
        <v>Rottnest Island Authority EIRL3</v>
      </c>
      <c r="D2805" s="162" t="str">
        <f t="shared" si="43"/>
        <v>FY2024/25_FC9d_Rottnest Island Authority EIRL3</v>
      </c>
      <c r="E2805" s="164">
        <f>IF(ISNUMBER(Table4_1[[#This Row],[Value]]),Table4_1[[#This Row],[Value]],IF(ISNUMBER(Table4_1[[#This Row],[$ Value]]),Table4_1[[#This Row],[$ Value]],Table4_1[[#This Row],[% Value]]))</f>
        <v>83.654639180000004</v>
      </c>
      <c r="G2805" s="238">
        <v>45838</v>
      </c>
      <c r="H2805">
        <v>4</v>
      </c>
      <c r="I2805" t="s">
        <v>188</v>
      </c>
      <c r="J2805" t="s">
        <v>199</v>
      </c>
      <c r="K2805" t="s">
        <v>208</v>
      </c>
      <c r="L2805" t="s">
        <v>244</v>
      </c>
      <c r="M2805" t="s">
        <v>49</v>
      </c>
      <c r="N2805" t="s">
        <v>442</v>
      </c>
      <c r="O2805" t="s">
        <v>117</v>
      </c>
      <c r="P2805">
        <v>83.654639180000004</v>
      </c>
      <c r="Q2805"/>
      <c r="R2805"/>
      <c r="S2805" t="s">
        <v>932</v>
      </c>
    </row>
    <row r="2806" spans="1:19" hidden="1" x14ac:dyDescent="0.2">
      <c r="A2806" s="162" t="str">
        <f>"FY"&amp;(YEAR(Table4_1[[#This Row],[Date]])-1)&amp;"/"&amp;(YEAR(Table4_1[[#This Row],[Date]])-2000)</f>
        <v>FY2023/24</v>
      </c>
      <c r="B2806" s="162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2806" s="162" t="str">
        <f>Table4_1[[#This Row],[Licensee]]&amp;" "&amp;Table4_1[[#This Row],[Licence]]</f>
        <v>Rottnest Island Authority EIRL3</v>
      </c>
      <c r="D2806" s="162" t="str">
        <f t="shared" si="43"/>
        <v>FY2023/24_FC9e_Rottnest Island Authority EIRL3</v>
      </c>
      <c r="E2806" s="164">
        <f>IF(ISNUMBER(Table4_1[[#This Row],[Value]]),Table4_1[[#This Row],[Value]],IF(ISNUMBER(Table4_1[[#This Row],[$ Value]]),Table4_1[[#This Row],[$ Value]],Table4_1[[#This Row],[% Value]]))</f>
        <v>0</v>
      </c>
      <c r="G2806" s="238">
        <v>45473</v>
      </c>
      <c r="H2806">
        <v>4</v>
      </c>
      <c r="I2806" t="s">
        <v>188</v>
      </c>
      <c r="J2806" t="s">
        <v>199</v>
      </c>
      <c r="K2806" t="s">
        <v>208</v>
      </c>
      <c r="L2806" t="s">
        <v>244</v>
      </c>
      <c r="M2806" t="s">
        <v>50</v>
      </c>
      <c r="N2806" t="s">
        <v>463</v>
      </c>
      <c r="O2806" t="s">
        <v>117</v>
      </c>
      <c r="P2806"/>
      <c r="Q2806"/>
      <c r="R2806"/>
      <c r="S2806" t="s">
        <v>932</v>
      </c>
    </row>
    <row r="2807" spans="1:19" hidden="1" x14ac:dyDescent="0.2">
      <c r="A2807" s="162" t="str">
        <f>"FY"&amp;(YEAR(Table4_1[[#This Row],[Date]])-1)&amp;"/"&amp;(YEAR(Table4_1[[#This Row],[Date]])-2000)</f>
        <v>FY2013/14</v>
      </c>
      <c r="B2807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07" s="162" t="str">
        <f>Table4_1[[#This Row],[Licensee]]&amp;" "&amp;Table4_1[[#This Row],[Licence]]</f>
        <v>Rottnest Island Authority EIRL3</v>
      </c>
      <c r="D2807" s="162" t="str">
        <f t="shared" si="43"/>
        <v>FY2013/14_NQR1_Rottnest Island Authority EIRL3</v>
      </c>
      <c r="E2807" s="164">
        <f>IF(ISNUMBER(Table4_1[[#This Row],[Value]]),Table4_1[[#This Row],[Value]],IF(ISNUMBER(Table4_1[[#This Row],[$ Value]]),Table4_1[[#This Row],[$ Value]],Table4_1[[#This Row],[% Value]]))</f>
        <v>0</v>
      </c>
      <c r="G2807" s="238">
        <v>41820</v>
      </c>
      <c r="H2807">
        <v>4</v>
      </c>
      <c r="I2807" t="s">
        <v>188</v>
      </c>
      <c r="J2807" t="s">
        <v>199</v>
      </c>
      <c r="K2807" t="s">
        <v>208</v>
      </c>
      <c r="L2807" t="s">
        <v>464</v>
      </c>
      <c r="M2807" t="s">
        <v>465</v>
      </c>
      <c r="N2807" t="s">
        <v>466</v>
      </c>
      <c r="O2807" t="s">
        <v>191</v>
      </c>
      <c r="P2807">
        <v>0</v>
      </c>
      <c r="Q2807"/>
      <c r="R2807"/>
      <c r="S2807" t="s">
        <v>932</v>
      </c>
    </row>
    <row r="2808" spans="1:19" hidden="1" x14ac:dyDescent="0.2">
      <c r="A2808" s="162" t="str">
        <f>"FY"&amp;(YEAR(Table4_1[[#This Row],[Date]])-1)&amp;"/"&amp;(YEAR(Table4_1[[#This Row],[Date]])-2000)</f>
        <v>FY2014/15</v>
      </c>
      <c r="B2808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08" s="162" t="str">
        <f>Table4_1[[#This Row],[Licensee]]&amp;" "&amp;Table4_1[[#This Row],[Licence]]</f>
        <v>Rottnest Island Authority EIRL3</v>
      </c>
      <c r="D2808" s="162" t="str">
        <f t="shared" si="43"/>
        <v>FY2014/15_NQR1_Rottnest Island Authority EIRL3</v>
      </c>
      <c r="E2808" s="164">
        <f>IF(ISNUMBER(Table4_1[[#This Row],[Value]]),Table4_1[[#This Row],[Value]],IF(ISNUMBER(Table4_1[[#This Row],[$ Value]]),Table4_1[[#This Row],[$ Value]],Table4_1[[#This Row],[% Value]]))</f>
        <v>0</v>
      </c>
      <c r="G2808" s="238">
        <v>42185</v>
      </c>
      <c r="H2808">
        <v>4</v>
      </c>
      <c r="I2808" t="s">
        <v>188</v>
      </c>
      <c r="J2808" t="s">
        <v>199</v>
      </c>
      <c r="K2808" t="s">
        <v>208</v>
      </c>
      <c r="L2808" t="s">
        <v>464</v>
      </c>
      <c r="M2808" t="s">
        <v>465</v>
      </c>
      <c r="N2808" t="s">
        <v>466</v>
      </c>
      <c r="O2808" t="s">
        <v>191</v>
      </c>
      <c r="P2808">
        <v>0</v>
      </c>
      <c r="Q2808"/>
      <c r="R2808"/>
      <c r="S2808" t="s">
        <v>932</v>
      </c>
    </row>
    <row r="2809" spans="1:19" hidden="1" x14ac:dyDescent="0.2">
      <c r="A2809" s="162" t="str">
        <f>"FY"&amp;(YEAR(Table4_1[[#This Row],[Date]])-1)&amp;"/"&amp;(YEAR(Table4_1[[#This Row],[Date]])-2000)</f>
        <v>FY2015/16</v>
      </c>
      <c r="B2809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09" s="162" t="str">
        <f>Table4_1[[#This Row],[Licensee]]&amp;" "&amp;Table4_1[[#This Row],[Licence]]</f>
        <v>Rottnest Island Authority EIRL3</v>
      </c>
      <c r="D2809" s="162" t="str">
        <f t="shared" si="43"/>
        <v>FY2015/16_NQR1_Rottnest Island Authority EIRL3</v>
      </c>
      <c r="E2809" s="164">
        <f>IF(ISNUMBER(Table4_1[[#This Row],[Value]]),Table4_1[[#This Row],[Value]],IF(ISNUMBER(Table4_1[[#This Row],[$ Value]]),Table4_1[[#This Row],[$ Value]],Table4_1[[#This Row],[% Value]]))</f>
        <v>0</v>
      </c>
      <c r="G2809" s="238">
        <v>42551</v>
      </c>
      <c r="H2809">
        <v>4</v>
      </c>
      <c r="I2809" t="s">
        <v>188</v>
      </c>
      <c r="J2809" t="s">
        <v>199</v>
      </c>
      <c r="K2809" t="s">
        <v>208</v>
      </c>
      <c r="L2809" t="s">
        <v>464</v>
      </c>
      <c r="M2809" t="s">
        <v>465</v>
      </c>
      <c r="N2809" t="s">
        <v>466</v>
      </c>
      <c r="O2809" t="s">
        <v>191</v>
      </c>
      <c r="P2809">
        <v>0</v>
      </c>
      <c r="Q2809"/>
      <c r="R2809"/>
      <c r="S2809" t="s">
        <v>932</v>
      </c>
    </row>
    <row r="2810" spans="1:19" hidden="1" x14ac:dyDescent="0.2">
      <c r="A2810" s="162" t="str">
        <f>"FY"&amp;(YEAR(Table4_1[[#This Row],[Date]])-1)&amp;"/"&amp;(YEAR(Table4_1[[#This Row],[Date]])-2000)</f>
        <v>FY2016/17</v>
      </c>
      <c r="B2810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0" s="162" t="str">
        <f>Table4_1[[#This Row],[Licensee]]&amp;" "&amp;Table4_1[[#This Row],[Licence]]</f>
        <v>Rottnest Island Authority EIRL3</v>
      </c>
      <c r="D2810" s="162" t="str">
        <f t="shared" si="43"/>
        <v>FY2016/17_NQR1_Rottnest Island Authority EIRL3</v>
      </c>
      <c r="E2810" s="164">
        <f>IF(ISNUMBER(Table4_1[[#This Row],[Value]]),Table4_1[[#This Row],[Value]],IF(ISNUMBER(Table4_1[[#This Row],[$ Value]]),Table4_1[[#This Row],[$ Value]],Table4_1[[#This Row],[% Value]]))</f>
        <v>0</v>
      </c>
      <c r="G2810" s="238">
        <v>42916</v>
      </c>
      <c r="H2810">
        <v>4</v>
      </c>
      <c r="I2810" t="s">
        <v>188</v>
      </c>
      <c r="J2810" t="s">
        <v>199</v>
      </c>
      <c r="K2810" t="s">
        <v>208</v>
      </c>
      <c r="L2810" t="s">
        <v>464</v>
      </c>
      <c r="M2810" t="s">
        <v>465</v>
      </c>
      <c r="N2810" t="s">
        <v>466</v>
      </c>
      <c r="O2810" t="s">
        <v>191</v>
      </c>
      <c r="P2810">
        <v>0</v>
      </c>
      <c r="Q2810"/>
      <c r="R2810"/>
      <c r="S2810" t="s">
        <v>932</v>
      </c>
    </row>
    <row r="2811" spans="1:19" hidden="1" x14ac:dyDescent="0.2">
      <c r="A2811" s="162" t="str">
        <f>"FY"&amp;(YEAR(Table4_1[[#This Row],[Date]])-1)&amp;"/"&amp;(YEAR(Table4_1[[#This Row],[Date]])-2000)</f>
        <v>FY2017/18</v>
      </c>
      <c r="B2811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1" s="162" t="str">
        <f>Table4_1[[#This Row],[Licensee]]&amp;" "&amp;Table4_1[[#This Row],[Licence]]</f>
        <v>Rottnest Island Authority EIRL3</v>
      </c>
      <c r="D2811" s="162" t="str">
        <f t="shared" si="43"/>
        <v>FY2017/18_NQR1_Rottnest Island Authority EIRL3</v>
      </c>
      <c r="E2811" s="164">
        <f>IF(ISNUMBER(Table4_1[[#This Row],[Value]]),Table4_1[[#This Row],[Value]],IF(ISNUMBER(Table4_1[[#This Row],[$ Value]]),Table4_1[[#This Row],[$ Value]],Table4_1[[#This Row],[% Value]]))</f>
        <v>0</v>
      </c>
      <c r="G2811" s="238">
        <v>43281</v>
      </c>
      <c r="H2811">
        <v>4</v>
      </c>
      <c r="I2811" t="s">
        <v>188</v>
      </c>
      <c r="J2811" t="s">
        <v>199</v>
      </c>
      <c r="K2811" t="s">
        <v>208</v>
      </c>
      <c r="L2811" t="s">
        <v>464</v>
      </c>
      <c r="M2811" t="s">
        <v>465</v>
      </c>
      <c r="N2811" t="s">
        <v>466</v>
      </c>
      <c r="O2811" t="s">
        <v>191</v>
      </c>
      <c r="P2811">
        <v>0</v>
      </c>
      <c r="Q2811"/>
      <c r="R2811"/>
      <c r="S2811" t="s">
        <v>932</v>
      </c>
    </row>
    <row r="2812" spans="1:19" hidden="1" x14ac:dyDescent="0.2">
      <c r="A2812" s="162" t="str">
        <f>"FY"&amp;(YEAR(Table4_1[[#This Row],[Date]])-1)&amp;"/"&amp;(YEAR(Table4_1[[#This Row],[Date]])-2000)</f>
        <v>FY2018/19</v>
      </c>
      <c r="B2812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2" s="162" t="str">
        <f>Table4_1[[#This Row],[Licensee]]&amp;" "&amp;Table4_1[[#This Row],[Licence]]</f>
        <v>Rottnest Island Authority EIRL3</v>
      </c>
      <c r="D2812" s="162" t="str">
        <f t="shared" si="43"/>
        <v>FY2018/19_NQR1_Rottnest Island Authority EIRL3</v>
      </c>
      <c r="E2812" s="164">
        <f>IF(ISNUMBER(Table4_1[[#This Row],[Value]]),Table4_1[[#This Row],[Value]],IF(ISNUMBER(Table4_1[[#This Row],[$ Value]]),Table4_1[[#This Row],[$ Value]],Table4_1[[#This Row],[% Value]]))</f>
        <v>0</v>
      </c>
      <c r="G2812" s="238">
        <v>43646</v>
      </c>
      <c r="H2812">
        <v>4</v>
      </c>
      <c r="I2812" t="s">
        <v>188</v>
      </c>
      <c r="J2812" t="s">
        <v>199</v>
      </c>
      <c r="K2812" t="s">
        <v>208</v>
      </c>
      <c r="L2812" t="s">
        <v>464</v>
      </c>
      <c r="M2812" t="s">
        <v>465</v>
      </c>
      <c r="N2812" t="s">
        <v>466</v>
      </c>
      <c r="O2812" t="s">
        <v>191</v>
      </c>
      <c r="P2812">
        <v>0</v>
      </c>
      <c r="Q2812"/>
      <c r="R2812"/>
      <c r="S2812" t="s">
        <v>932</v>
      </c>
    </row>
    <row r="2813" spans="1:19" hidden="1" x14ac:dyDescent="0.2">
      <c r="A2813" s="162" t="str">
        <f>"FY"&amp;(YEAR(Table4_1[[#This Row],[Date]])-1)&amp;"/"&amp;(YEAR(Table4_1[[#This Row],[Date]])-2000)</f>
        <v>FY2019/20</v>
      </c>
      <c r="B2813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3" s="162" t="str">
        <f>Table4_1[[#This Row],[Licensee]]&amp;" "&amp;Table4_1[[#This Row],[Licence]]</f>
        <v>Rottnest Island Authority EIRL3</v>
      </c>
      <c r="D2813" s="162" t="str">
        <f t="shared" si="43"/>
        <v>FY2019/20_NQR1_Rottnest Island Authority EIRL3</v>
      </c>
      <c r="E2813" s="164">
        <f>IF(ISNUMBER(Table4_1[[#This Row],[Value]]),Table4_1[[#This Row],[Value]],IF(ISNUMBER(Table4_1[[#This Row],[$ Value]]),Table4_1[[#This Row],[$ Value]],Table4_1[[#This Row],[% Value]]))</f>
        <v>0</v>
      </c>
      <c r="G2813" s="238">
        <v>44012</v>
      </c>
      <c r="H2813">
        <v>4</v>
      </c>
      <c r="I2813" t="s">
        <v>188</v>
      </c>
      <c r="J2813" t="s">
        <v>199</v>
      </c>
      <c r="K2813" t="s">
        <v>208</v>
      </c>
      <c r="L2813" t="s">
        <v>464</v>
      </c>
      <c r="M2813" t="s">
        <v>465</v>
      </c>
      <c r="N2813" t="s">
        <v>466</v>
      </c>
      <c r="O2813" t="s">
        <v>191</v>
      </c>
      <c r="P2813">
        <v>0</v>
      </c>
      <c r="Q2813"/>
      <c r="R2813"/>
      <c r="S2813" t="s">
        <v>932</v>
      </c>
    </row>
    <row r="2814" spans="1:19" hidden="1" x14ac:dyDescent="0.2">
      <c r="A2814" s="162" t="str">
        <f>"FY"&amp;(YEAR(Table4_1[[#This Row],[Date]])-1)&amp;"/"&amp;(YEAR(Table4_1[[#This Row],[Date]])-2000)</f>
        <v>FY2020/21</v>
      </c>
      <c r="B2814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4" s="162" t="str">
        <f>Table4_1[[#This Row],[Licensee]]&amp;" "&amp;Table4_1[[#This Row],[Licence]]</f>
        <v>Rottnest Island Authority EIRL3</v>
      </c>
      <c r="D2814" s="162" t="str">
        <f t="shared" si="43"/>
        <v>FY2020/21_NQR1_Rottnest Island Authority EIRL3</v>
      </c>
      <c r="E2814" s="164">
        <f>IF(ISNUMBER(Table4_1[[#This Row],[Value]]),Table4_1[[#This Row],[Value]],IF(ISNUMBER(Table4_1[[#This Row],[$ Value]]),Table4_1[[#This Row],[$ Value]],Table4_1[[#This Row],[% Value]]))</f>
        <v>0</v>
      </c>
      <c r="G2814" s="238">
        <v>44377</v>
      </c>
      <c r="H2814">
        <v>4</v>
      </c>
      <c r="I2814" t="s">
        <v>188</v>
      </c>
      <c r="J2814" t="s">
        <v>199</v>
      </c>
      <c r="K2814" t="s">
        <v>208</v>
      </c>
      <c r="L2814" t="s">
        <v>464</v>
      </c>
      <c r="M2814" t="s">
        <v>465</v>
      </c>
      <c r="N2814" t="s">
        <v>466</v>
      </c>
      <c r="O2814" t="s">
        <v>191</v>
      </c>
      <c r="P2814">
        <v>0</v>
      </c>
      <c r="Q2814"/>
      <c r="R2814"/>
      <c r="S2814" t="s">
        <v>932</v>
      </c>
    </row>
    <row r="2815" spans="1:19" hidden="1" x14ac:dyDescent="0.2">
      <c r="A2815" s="162" t="str">
        <f>"FY"&amp;(YEAR(Table4_1[[#This Row],[Date]])-1)&amp;"/"&amp;(YEAR(Table4_1[[#This Row],[Date]])-2000)</f>
        <v>FY2021/22</v>
      </c>
      <c r="B2815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5" s="162" t="str">
        <f>Table4_1[[#This Row],[Licensee]]&amp;" "&amp;Table4_1[[#This Row],[Licence]]</f>
        <v>Rottnest Island Authority EIRL3</v>
      </c>
      <c r="D2815" s="162" t="str">
        <f t="shared" si="43"/>
        <v>FY2021/22_NQR1_Rottnest Island Authority EIRL3</v>
      </c>
      <c r="E2815" s="164">
        <f>IF(ISNUMBER(Table4_1[[#This Row],[Value]]),Table4_1[[#This Row],[Value]],IF(ISNUMBER(Table4_1[[#This Row],[$ Value]]),Table4_1[[#This Row],[$ Value]],Table4_1[[#This Row],[% Value]]))</f>
        <v>0</v>
      </c>
      <c r="G2815" s="238">
        <v>44742</v>
      </c>
      <c r="H2815">
        <v>4</v>
      </c>
      <c r="I2815" t="s">
        <v>188</v>
      </c>
      <c r="J2815" t="s">
        <v>199</v>
      </c>
      <c r="K2815" t="s">
        <v>208</v>
      </c>
      <c r="L2815" t="s">
        <v>464</v>
      </c>
      <c r="M2815" t="s">
        <v>465</v>
      </c>
      <c r="N2815" t="s">
        <v>466</v>
      </c>
      <c r="O2815" t="s">
        <v>191</v>
      </c>
      <c r="P2815">
        <v>0</v>
      </c>
      <c r="Q2815"/>
      <c r="R2815"/>
      <c r="S2815" t="s">
        <v>932</v>
      </c>
    </row>
    <row r="2816" spans="1:19" hidden="1" x14ac:dyDescent="0.2">
      <c r="A2816" s="162" t="str">
        <f>"FY"&amp;(YEAR(Table4_1[[#This Row],[Date]])-1)&amp;"/"&amp;(YEAR(Table4_1[[#This Row],[Date]])-2000)</f>
        <v>FY2022/23</v>
      </c>
      <c r="B2816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6" s="162" t="str">
        <f>Table4_1[[#This Row],[Licensee]]&amp;" "&amp;Table4_1[[#This Row],[Licence]]</f>
        <v>Rottnest Island Authority EIRL3</v>
      </c>
      <c r="D2816" s="162" t="str">
        <f t="shared" si="43"/>
        <v>FY2022/23_NQR1_Rottnest Island Authority EIRL3</v>
      </c>
      <c r="E2816" s="164">
        <f>IF(ISNUMBER(Table4_1[[#This Row],[Value]]),Table4_1[[#This Row],[Value]],IF(ISNUMBER(Table4_1[[#This Row],[$ Value]]),Table4_1[[#This Row],[$ Value]],Table4_1[[#This Row],[% Value]]))</f>
        <v>0</v>
      </c>
      <c r="G2816" s="238">
        <v>45107</v>
      </c>
      <c r="H2816">
        <v>4</v>
      </c>
      <c r="I2816" t="s">
        <v>188</v>
      </c>
      <c r="J2816" t="s">
        <v>199</v>
      </c>
      <c r="K2816" t="s">
        <v>208</v>
      </c>
      <c r="L2816" t="s">
        <v>464</v>
      </c>
      <c r="M2816" t="s">
        <v>465</v>
      </c>
      <c r="N2816" t="s">
        <v>466</v>
      </c>
      <c r="O2816" t="s">
        <v>191</v>
      </c>
      <c r="P2816">
        <v>0</v>
      </c>
      <c r="Q2816"/>
      <c r="R2816"/>
      <c r="S2816" t="s">
        <v>932</v>
      </c>
    </row>
    <row r="2817" spans="1:19" hidden="1" x14ac:dyDescent="0.2">
      <c r="A2817" s="162" t="str">
        <f>"FY"&amp;(YEAR(Table4_1[[#This Row],[Date]])-1)&amp;"/"&amp;(YEAR(Table4_1[[#This Row],[Date]])-2000)</f>
        <v>FY2023/24</v>
      </c>
      <c r="B2817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7" s="162" t="str">
        <f>Table4_1[[#This Row],[Licensee]]&amp;" "&amp;Table4_1[[#This Row],[Licence]]</f>
        <v>Rottnest Island Authority EIRL3</v>
      </c>
      <c r="D2817" s="162" t="str">
        <f t="shared" si="43"/>
        <v>FY2023/24_NQR1_Rottnest Island Authority EIRL3</v>
      </c>
      <c r="E2817" s="164">
        <f>IF(ISNUMBER(Table4_1[[#This Row],[Value]]),Table4_1[[#This Row],[Value]],IF(ISNUMBER(Table4_1[[#This Row],[$ Value]]),Table4_1[[#This Row],[$ Value]],Table4_1[[#This Row],[% Value]]))</f>
        <v>0</v>
      </c>
      <c r="G2817" s="238">
        <v>45473</v>
      </c>
      <c r="H2817">
        <v>4</v>
      </c>
      <c r="I2817" t="s">
        <v>188</v>
      </c>
      <c r="J2817" t="s">
        <v>199</v>
      </c>
      <c r="K2817" t="s">
        <v>208</v>
      </c>
      <c r="L2817" t="s">
        <v>464</v>
      </c>
      <c r="M2817" t="s">
        <v>465</v>
      </c>
      <c r="N2817" t="s">
        <v>466</v>
      </c>
      <c r="O2817" t="s">
        <v>191</v>
      </c>
      <c r="P2817">
        <v>0</v>
      </c>
      <c r="Q2817"/>
      <c r="R2817"/>
      <c r="S2817" t="s">
        <v>932</v>
      </c>
    </row>
    <row r="2818" spans="1:19" hidden="1" x14ac:dyDescent="0.2">
      <c r="A2818" s="162" t="str">
        <f>"FY"&amp;(YEAR(Table4_1[[#This Row],[Date]])-1)&amp;"/"&amp;(YEAR(Table4_1[[#This Row],[Date]])-2000)</f>
        <v>FY2024/25</v>
      </c>
      <c r="B2818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2818" s="162" t="str">
        <f>Table4_1[[#This Row],[Licensee]]&amp;" "&amp;Table4_1[[#This Row],[Licence]]</f>
        <v>Rottnest Island Authority EIRL3</v>
      </c>
      <c r="D2818" s="162" t="str">
        <f t="shared" si="43"/>
        <v>FY2024/25_NQR1_Rottnest Island Authority EIRL3</v>
      </c>
      <c r="E2818" s="164">
        <f>IF(ISNUMBER(Table4_1[[#This Row],[Value]]),Table4_1[[#This Row],[Value]],IF(ISNUMBER(Table4_1[[#This Row],[$ Value]]),Table4_1[[#This Row],[$ Value]],Table4_1[[#This Row],[% Value]]))</f>
        <v>0</v>
      </c>
      <c r="G2818" s="238">
        <v>45838</v>
      </c>
      <c r="H2818">
        <v>4</v>
      </c>
      <c r="I2818" t="s">
        <v>188</v>
      </c>
      <c r="J2818" t="s">
        <v>199</v>
      </c>
      <c r="K2818" t="s">
        <v>208</v>
      </c>
      <c r="L2818" t="s">
        <v>464</v>
      </c>
      <c r="M2818" t="s">
        <v>465</v>
      </c>
      <c r="N2818" t="s">
        <v>466</v>
      </c>
      <c r="O2818" t="s">
        <v>191</v>
      </c>
      <c r="P2818">
        <v>0</v>
      </c>
      <c r="Q2818"/>
      <c r="R2818"/>
      <c r="S2818" t="s">
        <v>932</v>
      </c>
    </row>
    <row r="2819" spans="1:19" hidden="1" x14ac:dyDescent="0.2">
      <c r="A2819" s="162" t="str">
        <f>"FY"&amp;(YEAR(Table4_1[[#This Row],[Date]])-1)&amp;"/"&amp;(YEAR(Table4_1[[#This Row],[Date]])-2000)</f>
        <v>FY2013/14</v>
      </c>
      <c r="B2819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19" s="162" t="str">
        <f>Table4_1[[#This Row],[Licensee]]&amp;" "&amp;Table4_1[[#This Row],[Licence]]</f>
        <v>Rottnest Island Authority EIRL3</v>
      </c>
      <c r="D2819" s="162" t="str">
        <f t="shared" ref="D2819:D2882" si="44">A2819&amp;"_"&amp;B2819&amp;"_"&amp;C2819</f>
        <v>FY2013/14_NQR10_Rottnest Island Authority EIRL3</v>
      </c>
      <c r="E2819" s="164">
        <f>IF(ISNUMBER(Table4_1[[#This Row],[Value]]),Table4_1[[#This Row],[Value]],IF(ISNUMBER(Table4_1[[#This Row],[$ Value]]),Table4_1[[#This Row],[$ Value]],Table4_1[[#This Row],[% Value]]))</f>
        <v>0</v>
      </c>
      <c r="G2819" s="238">
        <v>41820</v>
      </c>
      <c r="H2819">
        <v>4</v>
      </c>
      <c r="I2819" t="s">
        <v>188</v>
      </c>
      <c r="J2819" t="s">
        <v>199</v>
      </c>
      <c r="K2819" t="s">
        <v>37</v>
      </c>
      <c r="L2819"/>
      <c r="M2819" t="s">
        <v>452</v>
      </c>
      <c r="N2819" t="s">
        <v>451</v>
      </c>
      <c r="O2819" t="s">
        <v>191</v>
      </c>
      <c r="P2819">
        <v>0</v>
      </c>
      <c r="Q2819"/>
      <c r="R2819"/>
      <c r="S2819" t="s">
        <v>932</v>
      </c>
    </row>
    <row r="2820" spans="1:19" hidden="1" x14ac:dyDescent="0.2">
      <c r="A2820" s="162" t="str">
        <f>"FY"&amp;(YEAR(Table4_1[[#This Row],[Date]])-1)&amp;"/"&amp;(YEAR(Table4_1[[#This Row],[Date]])-2000)</f>
        <v>FY2014/15</v>
      </c>
      <c r="B2820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0" s="162" t="str">
        <f>Table4_1[[#This Row],[Licensee]]&amp;" "&amp;Table4_1[[#This Row],[Licence]]</f>
        <v>Rottnest Island Authority EIRL3</v>
      </c>
      <c r="D2820" s="162" t="str">
        <f t="shared" si="44"/>
        <v>FY2014/15_NQR10_Rottnest Island Authority EIRL3</v>
      </c>
      <c r="E2820" s="164">
        <f>IF(ISNUMBER(Table4_1[[#This Row],[Value]]),Table4_1[[#This Row],[Value]],IF(ISNUMBER(Table4_1[[#This Row],[$ Value]]),Table4_1[[#This Row],[$ Value]],Table4_1[[#This Row],[% Value]]))</f>
        <v>0</v>
      </c>
      <c r="G2820" s="238">
        <v>42185</v>
      </c>
      <c r="H2820">
        <v>4</v>
      </c>
      <c r="I2820" t="s">
        <v>188</v>
      </c>
      <c r="J2820" t="s">
        <v>199</v>
      </c>
      <c r="K2820" t="s">
        <v>37</v>
      </c>
      <c r="L2820"/>
      <c r="M2820" t="s">
        <v>452</v>
      </c>
      <c r="N2820" t="s">
        <v>451</v>
      </c>
      <c r="O2820" t="s">
        <v>191</v>
      </c>
      <c r="P2820">
        <v>0</v>
      </c>
      <c r="Q2820"/>
      <c r="R2820"/>
      <c r="S2820" t="s">
        <v>932</v>
      </c>
    </row>
    <row r="2821" spans="1:19" hidden="1" x14ac:dyDescent="0.2">
      <c r="A2821" s="162" t="str">
        <f>"FY"&amp;(YEAR(Table4_1[[#This Row],[Date]])-1)&amp;"/"&amp;(YEAR(Table4_1[[#This Row],[Date]])-2000)</f>
        <v>FY2015/16</v>
      </c>
      <c r="B2821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1" s="162" t="str">
        <f>Table4_1[[#This Row],[Licensee]]&amp;" "&amp;Table4_1[[#This Row],[Licence]]</f>
        <v>Rottnest Island Authority EIRL3</v>
      </c>
      <c r="D2821" s="162" t="str">
        <f t="shared" si="44"/>
        <v>FY2015/16_NQR10_Rottnest Island Authority EIRL3</v>
      </c>
      <c r="E2821" s="164">
        <f>IF(ISNUMBER(Table4_1[[#This Row],[Value]]),Table4_1[[#This Row],[Value]],IF(ISNUMBER(Table4_1[[#This Row],[$ Value]]),Table4_1[[#This Row],[$ Value]],Table4_1[[#This Row],[% Value]]))</f>
        <v>0</v>
      </c>
      <c r="G2821" s="238">
        <v>42551</v>
      </c>
      <c r="H2821">
        <v>4</v>
      </c>
      <c r="I2821" t="s">
        <v>188</v>
      </c>
      <c r="J2821" t="s">
        <v>199</v>
      </c>
      <c r="K2821" t="s">
        <v>37</v>
      </c>
      <c r="L2821"/>
      <c r="M2821" t="s">
        <v>452</v>
      </c>
      <c r="N2821" t="s">
        <v>451</v>
      </c>
      <c r="O2821" t="s">
        <v>191</v>
      </c>
      <c r="P2821">
        <v>0</v>
      </c>
      <c r="Q2821"/>
      <c r="R2821"/>
      <c r="S2821" t="s">
        <v>932</v>
      </c>
    </row>
    <row r="2822" spans="1:19" hidden="1" x14ac:dyDescent="0.2">
      <c r="A2822" s="162" t="str">
        <f>"FY"&amp;(YEAR(Table4_1[[#This Row],[Date]])-1)&amp;"/"&amp;(YEAR(Table4_1[[#This Row],[Date]])-2000)</f>
        <v>FY2016/17</v>
      </c>
      <c r="B2822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2" s="162" t="str">
        <f>Table4_1[[#This Row],[Licensee]]&amp;" "&amp;Table4_1[[#This Row],[Licence]]</f>
        <v>Rottnest Island Authority EIRL3</v>
      </c>
      <c r="D2822" s="162" t="str">
        <f t="shared" si="44"/>
        <v>FY2016/17_NQR10_Rottnest Island Authority EIRL3</v>
      </c>
      <c r="E2822" s="164">
        <f>IF(ISNUMBER(Table4_1[[#This Row],[Value]]),Table4_1[[#This Row],[Value]],IF(ISNUMBER(Table4_1[[#This Row],[$ Value]]),Table4_1[[#This Row],[$ Value]],Table4_1[[#This Row],[% Value]]))</f>
        <v>0</v>
      </c>
      <c r="G2822" s="238">
        <v>42916</v>
      </c>
      <c r="H2822">
        <v>4</v>
      </c>
      <c r="I2822" t="s">
        <v>188</v>
      </c>
      <c r="J2822" t="s">
        <v>199</v>
      </c>
      <c r="K2822" t="s">
        <v>37</v>
      </c>
      <c r="L2822"/>
      <c r="M2822" t="s">
        <v>452</v>
      </c>
      <c r="N2822" t="s">
        <v>451</v>
      </c>
      <c r="O2822" t="s">
        <v>191</v>
      </c>
      <c r="P2822">
        <v>0</v>
      </c>
      <c r="Q2822"/>
      <c r="R2822"/>
      <c r="S2822" t="s">
        <v>932</v>
      </c>
    </row>
    <row r="2823" spans="1:19" hidden="1" x14ac:dyDescent="0.2">
      <c r="A2823" s="162" t="str">
        <f>"FY"&amp;(YEAR(Table4_1[[#This Row],[Date]])-1)&amp;"/"&amp;(YEAR(Table4_1[[#This Row],[Date]])-2000)</f>
        <v>FY2017/18</v>
      </c>
      <c r="B2823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3" s="162" t="str">
        <f>Table4_1[[#This Row],[Licensee]]&amp;" "&amp;Table4_1[[#This Row],[Licence]]</f>
        <v>Rottnest Island Authority EIRL3</v>
      </c>
      <c r="D2823" s="162" t="str">
        <f t="shared" si="44"/>
        <v>FY2017/18_NQR10_Rottnest Island Authority EIRL3</v>
      </c>
      <c r="E2823" s="164">
        <f>IF(ISNUMBER(Table4_1[[#This Row],[Value]]),Table4_1[[#This Row],[Value]],IF(ISNUMBER(Table4_1[[#This Row],[$ Value]]),Table4_1[[#This Row],[$ Value]],Table4_1[[#This Row],[% Value]]))</f>
        <v>0</v>
      </c>
      <c r="G2823" s="238">
        <v>43281</v>
      </c>
      <c r="H2823">
        <v>4</v>
      </c>
      <c r="I2823" t="s">
        <v>188</v>
      </c>
      <c r="J2823" t="s">
        <v>199</v>
      </c>
      <c r="K2823" t="s">
        <v>37</v>
      </c>
      <c r="L2823"/>
      <c r="M2823" t="s">
        <v>452</v>
      </c>
      <c r="N2823" t="s">
        <v>451</v>
      </c>
      <c r="O2823" t="s">
        <v>191</v>
      </c>
      <c r="P2823">
        <v>0</v>
      </c>
      <c r="Q2823"/>
      <c r="R2823"/>
      <c r="S2823" t="s">
        <v>932</v>
      </c>
    </row>
    <row r="2824" spans="1:19" hidden="1" x14ac:dyDescent="0.2">
      <c r="A2824" s="162" t="str">
        <f>"FY"&amp;(YEAR(Table4_1[[#This Row],[Date]])-1)&amp;"/"&amp;(YEAR(Table4_1[[#This Row],[Date]])-2000)</f>
        <v>FY2018/19</v>
      </c>
      <c r="B2824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4" s="162" t="str">
        <f>Table4_1[[#This Row],[Licensee]]&amp;" "&amp;Table4_1[[#This Row],[Licence]]</f>
        <v>Rottnest Island Authority EIRL3</v>
      </c>
      <c r="D2824" s="162" t="str">
        <f t="shared" si="44"/>
        <v>FY2018/19_NQR10_Rottnest Island Authority EIRL3</v>
      </c>
      <c r="E2824" s="164">
        <f>IF(ISNUMBER(Table4_1[[#This Row],[Value]]),Table4_1[[#This Row],[Value]],IF(ISNUMBER(Table4_1[[#This Row],[$ Value]]),Table4_1[[#This Row],[$ Value]],Table4_1[[#This Row],[% Value]]))</f>
        <v>0</v>
      </c>
      <c r="G2824" s="238">
        <v>43646</v>
      </c>
      <c r="H2824">
        <v>4</v>
      </c>
      <c r="I2824" t="s">
        <v>188</v>
      </c>
      <c r="J2824" t="s">
        <v>199</v>
      </c>
      <c r="K2824" t="s">
        <v>37</v>
      </c>
      <c r="L2824"/>
      <c r="M2824" t="s">
        <v>452</v>
      </c>
      <c r="N2824" t="s">
        <v>451</v>
      </c>
      <c r="O2824" t="s">
        <v>191</v>
      </c>
      <c r="P2824">
        <v>0</v>
      </c>
      <c r="Q2824"/>
      <c r="R2824"/>
      <c r="S2824" t="s">
        <v>932</v>
      </c>
    </row>
    <row r="2825" spans="1:19" hidden="1" x14ac:dyDescent="0.2">
      <c r="A2825" s="162" t="str">
        <f>"FY"&amp;(YEAR(Table4_1[[#This Row],[Date]])-1)&amp;"/"&amp;(YEAR(Table4_1[[#This Row],[Date]])-2000)</f>
        <v>FY2019/20</v>
      </c>
      <c r="B2825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5" s="162" t="str">
        <f>Table4_1[[#This Row],[Licensee]]&amp;" "&amp;Table4_1[[#This Row],[Licence]]</f>
        <v>Rottnest Island Authority EIRL3</v>
      </c>
      <c r="D2825" s="162" t="str">
        <f t="shared" si="44"/>
        <v>FY2019/20_NQR10_Rottnest Island Authority EIRL3</v>
      </c>
      <c r="E2825" s="164">
        <f>IF(ISNUMBER(Table4_1[[#This Row],[Value]]),Table4_1[[#This Row],[Value]],IF(ISNUMBER(Table4_1[[#This Row],[$ Value]]),Table4_1[[#This Row],[$ Value]],Table4_1[[#This Row],[% Value]]))</f>
        <v>0</v>
      </c>
      <c r="G2825" s="238">
        <v>44012</v>
      </c>
      <c r="H2825">
        <v>4</v>
      </c>
      <c r="I2825" t="s">
        <v>188</v>
      </c>
      <c r="J2825" t="s">
        <v>199</v>
      </c>
      <c r="K2825" t="s">
        <v>37</v>
      </c>
      <c r="L2825"/>
      <c r="M2825" t="s">
        <v>452</v>
      </c>
      <c r="N2825" t="s">
        <v>451</v>
      </c>
      <c r="O2825" t="s">
        <v>191</v>
      </c>
      <c r="P2825">
        <v>0</v>
      </c>
      <c r="Q2825"/>
      <c r="R2825"/>
      <c r="S2825" t="s">
        <v>932</v>
      </c>
    </row>
    <row r="2826" spans="1:19" hidden="1" x14ac:dyDescent="0.2">
      <c r="A2826" s="162" t="str">
        <f>"FY"&amp;(YEAR(Table4_1[[#This Row],[Date]])-1)&amp;"/"&amp;(YEAR(Table4_1[[#This Row],[Date]])-2000)</f>
        <v>FY2020/21</v>
      </c>
      <c r="B2826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6" s="162" t="str">
        <f>Table4_1[[#This Row],[Licensee]]&amp;" "&amp;Table4_1[[#This Row],[Licence]]</f>
        <v>Rottnest Island Authority EIRL3</v>
      </c>
      <c r="D2826" s="162" t="str">
        <f t="shared" si="44"/>
        <v>FY2020/21_NQR10_Rottnest Island Authority EIRL3</v>
      </c>
      <c r="E2826" s="164">
        <f>IF(ISNUMBER(Table4_1[[#This Row],[Value]]),Table4_1[[#This Row],[Value]],IF(ISNUMBER(Table4_1[[#This Row],[$ Value]]),Table4_1[[#This Row],[$ Value]],Table4_1[[#This Row],[% Value]]))</f>
        <v>0</v>
      </c>
      <c r="G2826" s="238">
        <v>44377</v>
      </c>
      <c r="H2826">
        <v>4</v>
      </c>
      <c r="I2826" t="s">
        <v>188</v>
      </c>
      <c r="J2826" t="s">
        <v>199</v>
      </c>
      <c r="K2826" t="s">
        <v>37</v>
      </c>
      <c r="L2826"/>
      <c r="M2826" t="s">
        <v>452</v>
      </c>
      <c r="N2826" t="s">
        <v>451</v>
      </c>
      <c r="O2826" t="s">
        <v>191</v>
      </c>
      <c r="P2826">
        <v>0</v>
      </c>
      <c r="Q2826"/>
      <c r="R2826"/>
      <c r="S2826" t="s">
        <v>932</v>
      </c>
    </row>
    <row r="2827" spans="1:19" hidden="1" x14ac:dyDescent="0.2">
      <c r="A2827" s="162" t="str">
        <f>"FY"&amp;(YEAR(Table4_1[[#This Row],[Date]])-1)&amp;"/"&amp;(YEAR(Table4_1[[#This Row],[Date]])-2000)</f>
        <v>FY2021/22</v>
      </c>
      <c r="B2827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7" s="162" t="str">
        <f>Table4_1[[#This Row],[Licensee]]&amp;" "&amp;Table4_1[[#This Row],[Licence]]</f>
        <v>Rottnest Island Authority EIRL3</v>
      </c>
      <c r="D2827" s="162" t="str">
        <f t="shared" si="44"/>
        <v>FY2021/22_NQR10_Rottnest Island Authority EIRL3</v>
      </c>
      <c r="E2827" s="164">
        <f>IF(ISNUMBER(Table4_1[[#This Row],[Value]]),Table4_1[[#This Row],[Value]],IF(ISNUMBER(Table4_1[[#This Row],[$ Value]]),Table4_1[[#This Row],[$ Value]],Table4_1[[#This Row],[% Value]]))</f>
        <v>0</v>
      </c>
      <c r="G2827" s="238">
        <v>44742</v>
      </c>
      <c r="H2827">
        <v>4</v>
      </c>
      <c r="I2827" t="s">
        <v>188</v>
      </c>
      <c r="J2827" t="s">
        <v>199</v>
      </c>
      <c r="K2827" t="s">
        <v>37</v>
      </c>
      <c r="L2827"/>
      <c r="M2827" t="s">
        <v>452</v>
      </c>
      <c r="N2827" t="s">
        <v>451</v>
      </c>
      <c r="O2827" t="s">
        <v>191</v>
      </c>
      <c r="P2827">
        <v>0</v>
      </c>
      <c r="Q2827"/>
      <c r="R2827"/>
      <c r="S2827" t="s">
        <v>932</v>
      </c>
    </row>
    <row r="2828" spans="1:19" hidden="1" x14ac:dyDescent="0.2">
      <c r="A2828" s="162" t="str">
        <f>"FY"&amp;(YEAR(Table4_1[[#This Row],[Date]])-1)&amp;"/"&amp;(YEAR(Table4_1[[#This Row],[Date]])-2000)</f>
        <v>FY2022/23</v>
      </c>
      <c r="B2828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8" s="162" t="str">
        <f>Table4_1[[#This Row],[Licensee]]&amp;" "&amp;Table4_1[[#This Row],[Licence]]</f>
        <v>Rottnest Island Authority EIRL3</v>
      </c>
      <c r="D2828" s="162" t="str">
        <f t="shared" si="44"/>
        <v>FY2022/23_NQR10_Rottnest Island Authority EIRL3</v>
      </c>
      <c r="E2828" s="164">
        <f>IF(ISNUMBER(Table4_1[[#This Row],[Value]]),Table4_1[[#This Row],[Value]],IF(ISNUMBER(Table4_1[[#This Row],[$ Value]]),Table4_1[[#This Row],[$ Value]],Table4_1[[#This Row],[% Value]]))</f>
        <v>0</v>
      </c>
      <c r="G2828" s="238">
        <v>45107</v>
      </c>
      <c r="H2828">
        <v>4</v>
      </c>
      <c r="I2828" t="s">
        <v>188</v>
      </c>
      <c r="J2828" t="s">
        <v>199</v>
      </c>
      <c r="K2828" t="s">
        <v>37</v>
      </c>
      <c r="L2828"/>
      <c r="M2828" t="s">
        <v>452</v>
      </c>
      <c r="N2828" t="s">
        <v>451</v>
      </c>
      <c r="O2828" t="s">
        <v>191</v>
      </c>
      <c r="P2828">
        <v>0</v>
      </c>
      <c r="Q2828"/>
      <c r="R2828"/>
      <c r="S2828" t="s">
        <v>932</v>
      </c>
    </row>
    <row r="2829" spans="1:19" hidden="1" x14ac:dyDescent="0.2">
      <c r="A2829" s="162" t="str">
        <f>"FY"&amp;(YEAR(Table4_1[[#This Row],[Date]])-1)&amp;"/"&amp;(YEAR(Table4_1[[#This Row],[Date]])-2000)</f>
        <v>FY2023/24</v>
      </c>
      <c r="B2829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29" s="162" t="str">
        <f>Table4_1[[#This Row],[Licensee]]&amp;" "&amp;Table4_1[[#This Row],[Licence]]</f>
        <v>Rottnest Island Authority EIRL3</v>
      </c>
      <c r="D2829" s="162" t="str">
        <f t="shared" si="44"/>
        <v>FY2023/24_NQR10_Rottnest Island Authority EIRL3</v>
      </c>
      <c r="E2829" s="164">
        <f>IF(ISNUMBER(Table4_1[[#This Row],[Value]]),Table4_1[[#This Row],[Value]],IF(ISNUMBER(Table4_1[[#This Row],[$ Value]]),Table4_1[[#This Row],[$ Value]],Table4_1[[#This Row],[% Value]]))</f>
        <v>0</v>
      </c>
      <c r="G2829" s="238">
        <v>45473</v>
      </c>
      <c r="H2829">
        <v>4</v>
      </c>
      <c r="I2829" t="s">
        <v>188</v>
      </c>
      <c r="J2829" t="s">
        <v>199</v>
      </c>
      <c r="K2829" t="s">
        <v>37</v>
      </c>
      <c r="L2829"/>
      <c r="M2829" t="s">
        <v>452</v>
      </c>
      <c r="N2829" t="s">
        <v>451</v>
      </c>
      <c r="O2829" t="s">
        <v>191</v>
      </c>
      <c r="P2829">
        <v>0</v>
      </c>
      <c r="Q2829"/>
      <c r="R2829"/>
      <c r="S2829" t="s">
        <v>932</v>
      </c>
    </row>
    <row r="2830" spans="1:19" hidden="1" x14ac:dyDescent="0.2">
      <c r="A2830" s="162" t="str">
        <f>"FY"&amp;(YEAR(Table4_1[[#This Row],[Date]])-1)&amp;"/"&amp;(YEAR(Table4_1[[#This Row],[Date]])-2000)</f>
        <v>FY2024/25</v>
      </c>
      <c r="B2830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2830" s="162" t="str">
        <f>Table4_1[[#This Row],[Licensee]]&amp;" "&amp;Table4_1[[#This Row],[Licence]]</f>
        <v>Rottnest Island Authority EIRL3</v>
      </c>
      <c r="D2830" s="162" t="str">
        <f t="shared" si="44"/>
        <v>FY2024/25_NQR10_Rottnest Island Authority EIRL3</v>
      </c>
      <c r="E2830" s="164">
        <f>IF(ISNUMBER(Table4_1[[#This Row],[Value]]),Table4_1[[#This Row],[Value]],IF(ISNUMBER(Table4_1[[#This Row],[$ Value]]),Table4_1[[#This Row],[$ Value]],Table4_1[[#This Row],[% Value]]))</f>
        <v>0</v>
      </c>
      <c r="G2830" s="238">
        <v>45838</v>
      </c>
      <c r="H2830">
        <v>4</v>
      </c>
      <c r="I2830" t="s">
        <v>188</v>
      </c>
      <c r="J2830" t="s">
        <v>199</v>
      </c>
      <c r="K2830" t="s">
        <v>37</v>
      </c>
      <c r="L2830"/>
      <c r="M2830" t="s">
        <v>452</v>
      </c>
      <c r="N2830" t="s">
        <v>451</v>
      </c>
      <c r="O2830" t="s">
        <v>191</v>
      </c>
      <c r="P2830">
        <v>0</v>
      </c>
      <c r="Q2830"/>
      <c r="R2830"/>
      <c r="S2830" t="s">
        <v>932</v>
      </c>
    </row>
    <row r="2831" spans="1:19" hidden="1" x14ac:dyDescent="0.2">
      <c r="A2831" s="162" t="str">
        <f>"FY"&amp;(YEAR(Table4_1[[#This Row],[Date]])-1)&amp;"/"&amp;(YEAR(Table4_1[[#This Row],[Date]])-2000)</f>
        <v>FY2023/24</v>
      </c>
      <c r="B2831" s="162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2831" s="162" t="str">
        <f>Table4_1[[#This Row],[Licensee]]&amp;" "&amp;Table4_1[[#This Row],[Licence]]</f>
        <v>Rottnest Island Authority EIRL3</v>
      </c>
      <c r="D2831" s="162" t="str">
        <f t="shared" si="44"/>
        <v>FY2023/24_NQR10a_Rottnest Island Authority EIRL3</v>
      </c>
      <c r="E2831" s="164">
        <f>IF(ISNUMBER(Table4_1[[#This Row],[Value]]),Table4_1[[#This Row],[Value]],IF(ISNUMBER(Table4_1[[#This Row],[$ Value]]),Table4_1[[#This Row],[$ Value]],Table4_1[[#This Row],[% Value]]))</f>
        <v>0</v>
      </c>
      <c r="G2831" s="238">
        <v>45473</v>
      </c>
      <c r="H2831">
        <v>4</v>
      </c>
      <c r="I2831" t="s">
        <v>188</v>
      </c>
      <c r="J2831" t="s">
        <v>199</v>
      </c>
      <c r="K2831" t="s">
        <v>37</v>
      </c>
      <c r="L2831"/>
      <c r="M2831" t="s">
        <v>450</v>
      </c>
      <c r="N2831" t="s">
        <v>451</v>
      </c>
      <c r="O2831" t="s">
        <v>194</v>
      </c>
      <c r="P2831"/>
      <c r="Q2831"/>
      <c r="R2831">
        <v>0</v>
      </c>
      <c r="S2831" t="s">
        <v>932</v>
      </c>
    </row>
    <row r="2832" spans="1:19" hidden="1" x14ac:dyDescent="0.2">
      <c r="A2832" s="162" t="str">
        <f>"FY"&amp;(YEAR(Table4_1[[#This Row],[Date]])-1)&amp;"/"&amp;(YEAR(Table4_1[[#This Row],[Date]])-2000)</f>
        <v>FY2024/25</v>
      </c>
      <c r="B2832" s="162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2832" s="162" t="str">
        <f>Table4_1[[#This Row],[Licensee]]&amp;" "&amp;Table4_1[[#This Row],[Licence]]</f>
        <v>Rottnest Island Authority EIRL3</v>
      </c>
      <c r="D2832" s="162" t="str">
        <f t="shared" si="44"/>
        <v>FY2024/25_NQR10a_Rottnest Island Authority EIRL3</v>
      </c>
      <c r="E2832" s="164">
        <f>IF(ISNUMBER(Table4_1[[#This Row],[Value]]),Table4_1[[#This Row],[Value]],IF(ISNUMBER(Table4_1[[#This Row],[$ Value]]),Table4_1[[#This Row],[$ Value]],Table4_1[[#This Row],[% Value]]))</f>
        <v>0</v>
      </c>
      <c r="G2832" s="238">
        <v>45838</v>
      </c>
      <c r="H2832">
        <v>4</v>
      </c>
      <c r="I2832" t="s">
        <v>188</v>
      </c>
      <c r="J2832" t="s">
        <v>199</v>
      </c>
      <c r="K2832" t="s">
        <v>37</v>
      </c>
      <c r="L2832"/>
      <c r="M2832" t="s">
        <v>450</v>
      </c>
      <c r="N2832" t="s">
        <v>451</v>
      </c>
      <c r="O2832" t="s">
        <v>194</v>
      </c>
      <c r="P2832"/>
      <c r="Q2832"/>
      <c r="R2832">
        <v>0</v>
      </c>
      <c r="S2832" t="s">
        <v>932</v>
      </c>
    </row>
    <row r="2833" spans="1:19" hidden="1" x14ac:dyDescent="0.2">
      <c r="A2833" s="162" t="str">
        <f>"FY"&amp;(YEAR(Table4_1[[#This Row],[Date]])-1)&amp;"/"&amp;(YEAR(Table4_1[[#This Row],[Date]])-2000)</f>
        <v>FY2013/14</v>
      </c>
      <c r="B2833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3" s="162" t="str">
        <f>Table4_1[[#This Row],[Licensee]]&amp;" "&amp;Table4_1[[#This Row],[Licence]]</f>
        <v>Rottnest Island Authority EIRL3</v>
      </c>
      <c r="D2833" s="162" t="str">
        <f t="shared" si="44"/>
        <v>FY2013/14_NQR11_Rottnest Island Authority EIRL3</v>
      </c>
      <c r="E2833" s="164">
        <f>IF(ISNUMBER(Table4_1[[#This Row],[Value]]),Table4_1[[#This Row],[Value]],IF(ISNUMBER(Table4_1[[#This Row],[$ Value]]),Table4_1[[#This Row],[$ Value]],Table4_1[[#This Row],[% Value]]))</f>
        <v>0</v>
      </c>
      <c r="G2833" s="238">
        <v>41820</v>
      </c>
      <c r="H2833">
        <v>4</v>
      </c>
      <c r="I2833" t="s">
        <v>188</v>
      </c>
      <c r="J2833" t="s">
        <v>199</v>
      </c>
      <c r="K2833" t="s">
        <v>37</v>
      </c>
      <c r="L2833"/>
      <c r="M2833" t="s">
        <v>448</v>
      </c>
      <c r="N2833" t="s">
        <v>447</v>
      </c>
      <c r="O2833" t="s">
        <v>191</v>
      </c>
      <c r="P2833">
        <v>0</v>
      </c>
      <c r="Q2833"/>
      <c r="R2833"/>
      <c r="S2833" t="s">
        <v>932</v>
      </c>
    </row>
    <row r="2834" spans="1:19" hidden="1" x14ac:dyDescent="0.2">
      <c r="A2834" s="162" t="str">
        <f>"FY"&amp;(YEAR(Table4_1[[#This Row],[Date]])-1)&amp;"/"&amp;(YEAR(Table4_1[[#This Row],[Date]])-2000)</f>
        <v>FY2014/15</v>
      </c>
      <c r="B2834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4" s="162" t="str">
        <f>Table4_1[[#This Row],[Licensee]]&amp;" "&amp;Table4_1[[#This Row],[Licence]]</f>
        <v>Rottnest Island Authority EIRL3</v>
      </c>
      <c r="D2834" s="162" t="str">
        <f t="shared" si="44"/>
        <v>FY2014/15_NQR11_Rottnest Island Authority EIRL3</v>
      </c>
      <c r="E2834" s="164">
        <f>IF(ISNUMBER(Table4_1[[#This Row],[Value]]),Table4_1[[#This Row],[Value]],IF(ISNUMBER(Table4_1[[#This Row],[$ Value]]),Table4_1[[#This Row],[$ Value]],Table4_1[[#This Row],[% Value]]))</f>
        <v>0</v>
      </c>
      <c r="G2834" s="238">
        <v>42185</v>
      </c>
      <c r="H2834">
        <v>4</v>
      </c>
      <c r="I2834" t="s">
        <v>188</v>
      </c>
      <c r="J2834" t="s">
        <v>199</v>
      </c>
      <c r="K2834" t="s">
        <v>37</v>
      </c>
      <c r="L2834"/>
      <c r="M2834" t="s">
        <v>448</v>
      </c>
      <c r="N2834" t="s">
        <v>447</v>
      </c>
      <c r="O2834" t="s">
        <v>191</v>
      </c>
      <c r="P2834">
        <v>0</v>
      </c>
      <c r="Q2834"/>
      <c r="R2834"/>
      <c r="S2834" t="s">
        <v>932</v>
      </c>
    </row>
    <row r="2835" spans="1:19" hidden="1" x14ac:dyDescent="0.2">
      <c r="A2835" s="162" t="str">
        <f>"FY"&amp;(YEAR(Table4_1[[#This Row],[Date]])-1)&amp;"/"&amp;(YEAR(Table4_1[[#This Row],[Date]])-2000)</f>
        <v>FY2015/16</v>
      </c>
      <c r="B2835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5" s="162" t="str">
        <f>Table4_1[[#This Row],[Licensee]]&amp;" "&amp;Table4_1[[#This Row],[Licence]]</f>
        <v>Rottnest Island Authority EIRL3</v>
      </c>
      <c r="D2835" s="162" t="str">
        <f t="shared" si="44"/>
        <v>FY2015/16_NQR11_Rottnest Island Authority EIRL3</v>
      </c>
      <c r="E2835" s="164">
        <f>IF(ISNUMBER(Table4_1[[#This Row],[Value]]),Table4_1[[#This Row],[Value]],IF(ISNUMBER(Table4_1[[#This Row],[$ Value]]),Table4_1[[#This Row],[$ Value]],Table4_1[[#This Row],[% Value]]))</f>
        <v>0</v>
      </c>
      <c r="G2835" s="238">
        <v>42551</v>
      </c>
      <c r="H2835">
        <v>4</v>
      </c>
      <c r="I2835" t="s">
        <v>188</v>
      </c>
      <c r="J2835" t="s">
        <v>199</v>
      </c>
      <c r="K2835" t="s">
        <v>37</v>
      </c>
      <c r="L2835"/>
      <c r="M2835" t="s">
        <v>448</v>
      </c>
      <c r="N2835" t="s">
        <v>447</v>
      </c>
      <c r="O2835" t="s">
        <v>191</v>
      </c>
      <c r="P2835">
        <v>0</v>
      </c>
      <c r="Q2835"/>
      <c r="R2835"/>
      <c r="S2835" t="s">
        <v>932</v>
      </c>
    </row>
    <row r="2836" spans="1:19" hidden="1" x14ac:dyDescent="0.2">
      <c r="A2836" s="162" t="str">
        <f>"FY"&amp;(YEAR(Table4_1[[#This Row],[Date]])-1)&amp;"/"&amp;(YEAR(Table4_1[[#This Row],[Date]])-2000)</f>
        <v>FY2016/17</v>
      </c>
      <c r="B2836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6" s="162" t="str">
        <f>Table4_1[[#This Row],[Licensee]]&amp;" "&amp;Table4_1[[#This Row],[Licence]]</f>
        <v>Rottnest Island Authority EIRL3</v>
      </c>
      <c r="D2836" s="162" t="str">
        <f t="shared" si="44"/>
        <v>FY2016/17_NQR11_Rottnest Island Authority EIRL3</v>
      </c>
      <c r="E2836" s="164">
        <f>IF(ISNUMBER(Table4_1[[#This Row],[Value]]),Table4_1[[#This Row],[Value]],IF(ISNUMBER(Table4_1[[#This Row],[$ Value]]),Table4_1[[#This Row],[$ Value]],Table4_1[[#This Row],[% Value]]))</f>
        <v>0</v>
      </c>
      <c r="G2836" s="238">
        <v>42916</v>
      </c>
      <c r="H2836">
        <v>4</v>
      </c>
      <c r="I2836" t="s">
        <v>188</v>
      </c>
      <c r="J2836" t="s">
        <v>199</v>
      </c>
      <c r="K2836" t="s">
        <v>37</v>
      </c>
      <c r="L2836"/>
      <c r="M2836" t="s">
        <v>448</v>
      </c>
      <c r="N2836" t="s">
        <v>447</v>
      </c>
      <c r="O2836" t="s">
        <v>191</v>
      </c>
      <c r="P2836">
        <v>0</v>
      </c>
      <c r="Q2836"/>
      <c r="R2836"/>
      <c r="S2836" t="s">
        <v>932</v>
      </c>
    </row>
    <row r="2837" spans="1:19" hidden="1" x14ac:dyDescent="0.2">
      <c r="A2837" s="162" t="str">
        <f>"FY"&amp;(YEAR(Table4_1[[#This Row],[Date]])-1)&amp;"/"&amp;(YEAR(Table4_1[[#This Row],[Date]])-2000)</f>
        <v>FY2017/18</v>
      </c>
      <c r="B2837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7" s="162" t="str">
        <f>Table4_1[[#This Row],[Licensee]]&amp;" "&amp;Table4_1[[#This Row],[Licence]]</f>
        <v>Rottnest Island Authority EIRL3</v>
      </c>
      <c r="D2837" s="162" t="str">
        <f t="shared" si="44"/>
        <v>FY2017/18_NQR11_Rottnest Island Authority EIRL3</v>
      </c>
      <c r="E2837" s="164">
        <f>IF(ISNUMBER(Table4_1[[#This Row],[Value]]),Table4_1[[#This Row],[Value]],IF(ISNUMBER(Table4_1[[#This Row],[$ Value]]),Table4_1[[#This Row],[$ Value]],Table4_1[[#This Row],[% Value]]))</f>
        <v>0</v>
      </c>
      <c r="G2837" s="238">
        <v>43281</v>
      </c>
      <c r="H2837">
        <v>4</v>
      </c>
      <c r="I2837" t="s">
        <v>188</v>
      </c>
      <c r="J2837" t="s">
        <v>199</v>
      </c>
      <c r="K2837" t="s">
        <v>37</v>
      </c>
      <c r="L2837"/>
      <c r="M2837" t="s">
        <v>448</v>
      </c>
      <c r="N2837" t="s">
        <v>447</v>
      </c>
      <c r="O2837" t="s">
        <v>191</v>
      </c>
      <c r="P2837">
        <v>0</v>
      </c>
      <c r="Q2837"/>
      <c r="R2837"/>
      <c r="S2837" t="s">
        <v>932</v>
      </c>
    </row>
    <row r="2838" spans="1:19" hidden="1" x14ac:dyDescent="0.2">
      <c r="A2838" s="162" t="str">
        <f>"FY"&amp;(YEAR(Table4_1[[#This Row],[Date]])-1)&amp;"/"&amp;(YEAR(Table4_1[[#This Row],[Date]])-2000)</f>
        <v>FY2018/19</v>
      </c>
      <c r="B2838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8" s="162" t="str">
        <f>Table4_1[[#This Row],[Licensee]]&amp;" "&amp;Table4_1[[#This Row],[Licence]]</f>
        <v>Rottnest Island Authority EIRL3</v>
      </c>
      <c r="D2838" s="162" t="str">
        <f t="shared" si="44"/>
        <v>FY2018/19_NQR11_Rottnest Island Authority EIRL3</v>
      </c>
      <c r="E2838" s="164">
        <f>IF(ISNUMBER(Table4_1[[#This Row],[Value]]),Table4_1[[#This Row],[Value]],IF(ISNUMBER(Table4_1[[#This Row],[$ Value]]),Table4_1[[#This Row],[$ Value]],Table4_1[[#This Row],[% Value]]))</f>
        <v>0</v>
      </c>
      <c r="G2838" s="238">
        <v>43646</v>
      </c>
      <c r="H2838">
        <v>4</v>
      </c>
      <c r="I2838" t="s">
        <v>188</v>
      </c>
      <c r="J2838" t="s">
        <v>199</v>
      </c>
      <c r="K2838" t="s">
        <v>37</v>
      </c>
      <c r="L2838"/>
      <c r="M2838" t="s">
        <v>448</v>
      </c>
      <c r="N2838" t="s">
        <v>447</v>
      </c>
      <c r="O2838" t="s">
        <v>191</v>
      </c>
      <c r="P2838">
        <v>0</v>
      </c>
      <c r="Q2838"/>
      <c r="R2838"/>
      <c r="S2838" t="s">
        <v>932</v>
      </c>
    </row>
    <row r="2839" spans="1:19" hidden="1" x14ac:dyDescent="0.2">
      <c r="A2839" s="162" t="str">
        <f>"FY"&amp;(YEAR(Table4_1[[#This Row],[Date]])-1)&amp;"/"&amp;(YEAR(Table4_1[[#This Row],[Date]])-2000)</f>
        <v>FY2019/20</v>
      </c>
      <c r="B2839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39" s="162" t="str">
        <f>Table4_1[[#This Row],[Licensee]]&amp;" "&amp;Table4_1[[#This Row],[Licence]]</f>
        <v>Rottnest Island Authority EIRL3</v>
      </c>
      <c r="D2839" s="162" t="str">
        <f t="shared" si="44"/>
        <v>FY2019/20_NQR11_Rottnest Island Authority EIRL3</v>
      </c>
      <c r="E2839" s="164">
        <f>IF(ISNUMBER(Table4_1[[#This Row],[Value]]),Table4_1[[#This Row],[Value]],IF(ISNUMBER(Table4_1[[#This Row],[$ Value]]),Table4_1[[#This Row],[$ Value]],Table4_1[[#This Row],[% Value]]))</f>
        <v>0</v>
      </c>
      <c r="G2839" s="238">
        <v>44012</v>
      </c>
      <c r="H2839">
        <v>4</v>
      </c>
      <c r="I2839" t="s">
        <v>188</v>
      </c>
      <c r="J2839" t="s">
        <v>199</v>
      </c>
      <c r="K2839" t="s">
        <v>37</v>
      </c>
      <c r="L2839"/>
      <c r="M2839" t="s">
        <v>448</v>
      </c>
      <c r="N2839" t="s">
        <v>447</v>
      </c>
      <c r="O2839" t="s">
        <v>191</v>
      </c>
      <c r="P2839">
        <v>0</v>
      </c>
      <c r="Q2839"/>
      <c r="R2839"/>
      <c r="S2839" t="s">
        <v>932</v>
      </c>
    </row>
    <row r="2840" spans="1:19" hidden="1" x14ac:dyDescent="0.2">
      <c r="A2840" s="162" t="str">
        <f>"FY"&amp;(YEAR(Table4_1[[#This Row],[Date]])-1)&amp;"/"&amp;(YEAR(Table4_1[[#This Row],[Date]])-2000)</f>
        <v>FY2020/21</v>
      </c>
      <c r="B2840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0" s="162" t="str">
        <f>Table4_1[[#This Row],[Licensee]]&amp;" "&amp;Table4_1[[#This Row],[Licence]]</f>
        <v>Rottnest Island Authority EIRL3</v>
      </c>
      <c r="D2840" s="162" t="str">
        <f t="shared" si="44"/>
        <v>FY2020/21_NQR11_Rottnest Island Authority EIRL3</v>
      </c>
      <c r="E2840" s="164">
        <f>IF(ISNUMBER(Table4_1[[#This Row],[Value]]),Table4_1[[#This Row],[Value]],IF(ISNUMBER(Table4_1[[#This Row],[$ Value]]),Table4_1[[#This Row],[$ Value]],Table4_1[[#This Row],[% Value]]))</f>
        <v>0</v>
      </c>
      <c r="G2840" s="238">
        <v>44377</v>
      </c>
      <c r="H2840">
        <v>4</v>
      </c>
      <c r="I2840" t="s">
        <v>188</v>
      </c>
      <c r="J2840" t="s">
        <v>199</v>
      </c>
      <c r="K2840" t="s">
        <v>37</v>
      </c>
      <c r="L2840"/>
      <c r="M2840" t="s">
        <v>448</v>
      </c>
      <c r="N2840" t="s">
        <v>447</v>
      </c>
      <c r="O2840" t="s">
        <v>191</v>
      </c>
      <c r="P2840">
        <v>0</v>
      </c>
      <c r="Q2840"/>
      <c r="R2840"/>
      <c r="S2840" t="s">
        <v>932</v>
      </c>
    </row>
    <row r="2841" spans="1:19" hidden="1" x14ac:dyDescent="0.2">
      <c r="A2841" s="162" t="str">
        <f>"FY"&amp;(YEAR(Table4_1[[#This Row],[Date]])-1)&amp;"/"&amp;(YEAR(Table4_1[[#This Row],[Date]])-2000)</f>
        <v>FY2021/22</v>
      </c>
      <c r="B2841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1" s="162" t="str">
        <f>Table4_1[[#This Row],[Licensee]]&amp;" "&amp;Table4_1[[#This Row],[Licence]]</f>
        <v>Rottnest Island Authority EIRL3</v>
      </c>
      <c r="D2841" s="162" t="str">
        <f t="shared" si="44"/>
        <v>FY2021/22_NQR11_Rottnest Island Authority EIRL3</v>
      </c>
      <c r="E2841" s="164">
        <f>IF(ISNUMBER(Table4_1[[#This Row],[Value]]),Table4_1[[#This Row],[Value]],IF(ISNUMBER(Table4_1[[#This Row],[$ Value]]),Table4_1[[#This Row],[$ Value]],Table4_1[[#This Row],[% Value]]))</f>
        <v>0</v>
      </c>
      <c r="G2841" s="238">
        <v>44742</v>
      </c>
      <c r="H2841">
        <v>4</v>
      </c>
      <c r="I2841" t="s">
        <v>188</v>
      </c>
      <c r="J2841" t="s">
        <v>199</v>
      </c>
      <c r="K2841" t="s">
        <v>37</v>
      </c>
      <c r="L2841"/>
      <c r="M2841" t="s">
        <v>448</v>
      </c>
      <c r="N2841" t="s">
        <v>447</v>
      </c>
      <c r="O2841" t="s">
        <v>191</v>
      </c>
      <c r="P2841">
        <v>0</v>
      </c>
      <c r="Q2841"/>
      <c r="R2841"/>
      <c r="S2841" t="s">
        <v>932</v>
      </c>
    </row>
    <row r="2842" spans="1:19" hidden="1" x14ac:dyDescent="0.2">
      <c r="A2842" s="162" t="str">
        <f>"FY"&amp;(YEAR(Table4_1[[#This Row],[Date]])-1)&amp;"/"&amp;(YEAR(Table4_1[[#This Row],[Date]])-2000)</f>
        <v>FY2022/23</v>
      </c>
      <c r="B2842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2" s="162" t="str">
        <f>Table4_1[[#This Row],[Licensee]]&amp;" "&amp;Table4_1[[#This Row],[Licence]]</f>
        <v>Rottnest Island Authority EIRL3</v>
      </c>
      <c r="D2842" s="162" t="str">
        <f t="shared" si="44"/>
        <v>FY2022/23_NQR11_Rottnest Island Authority EIRL3</v>
      </c>
      <c r="E2842" s="164">
        <f>IF(ISNUMBER(Table4_1[[#This Row],[Value]]),Table4_1[[#This Row],[Value]],IF(ISNUMBER(Table4_1[[#This Row],[$ Value]]),Table4_1[[#This Row],[$ Value]],Table4_1[[#This Row],[% Value]]))</f>
        <v>0</v>
      </c>
      <c r="G2842" s="238">
        <v>45107</v>
      </c>
      <c r="H2842">
        <v>4</v>
      </c>
      <c r="I2842" t="s">
        <v>188</v>
      </c>
      <c r="J2842" t="s">
        <v>199</v>
      </c>
      <c r="K2842" t="s">
        <v>37</v>
      </c>
      <c r="L2842"/>
      <c r="M2842" t="s">
        <v>448</v>
      </c>
      <c r="N2842" t="s">
        <v>447</v>
      </c>
      <c r="O2842" t="s">
        <v>191</v>
      </c>
      <c r="P2842">
        <v>0</v>
      </c>
      <c r="Q2842"/>
      <c r="R2842"/>
      <c r="S2842" t="s">
        <v>932</v>
      </c>
    </row>
    <row r="2843" spans="1:19" hidden="1" x14ac:dyDescent="0.2">
      <c r="A2843" s="162" t="str">
        <f>"FY"&amp;(YEAR(Table4_1[[#This Row],[Date]])-1)&amp;"/"&amp;(YEAR(Table4_1[[#This Row],[Date]])-2000)</f>
        <v>FY2023/24</v>
      </c>
      <c r="B2843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3" s="162" t="str">
        <f>Table4_1[[#This Row],[Licensee]]&amp;" "&amp;Table4_1[[#This Row],[Licence]]</f>
        <v>Rottnest Island Authority EIRL3</v>
      </c>
      <c r="D2843" s="162" t="str">
        <f t="shared" si="44"/>
        <v>FY2023/24_NQR11_Rottnest Island Authority EIRL3</v>
      </c>
      <c r="E2843" s="164">
        <f>IF(ISNUMBER(Table4_1[[#This Row],[Value]]),Table4_1[[#This Row],[Value]],IF(ISNUMBER(Table4_1[[#This Row],[$ Value]]),Table4_1[[#This Row],[$ Value]],Table4_1[[#This Row],[% Value]]))</f>
        <v>0</v>
      </c>
      <c r="G2843" s="238">
        <v>45473</v>
      </c>
      <c r="H2843">
        <v>4</v>
      </c>
      <c r="I2843" t="s">
        <v>188</v>
      </c>
      <c r="J2843" t="s">
        <v>199</v>
      </c>
      <c r="K2843" t="s">
        <v>37</v>
      </c>
      <c r="L2843"/>
      <c r="M2843" t="s">
        <v>448</v>
      </c>
      <c r="N2843" t="s">
        <v>447</v>
      </c>
      <c r="O2843" t="s">
        <v>191</v>
      </c>
      <c r="P2843">
        <v>0</v>
      </c>
      <c r="Q2843"/>
      <c r="R2843"/>
      <c r="S2843" t="s">
        <v>932</v>
      </c>
    </row>
    <row r="2844" spans="1:19" hidden="1" x14ac:dyDescent="0.2">
      <c r="A2844" s="162" t="str">
        <f>"FY"&amp;(YEAR(Table4_1[[#This Row],[Date]])-1)&amp;"/"&amp;(YEAR(Table4_1[[#This Row],[Date]])-2000)</f>
        <v>FY2024/25</v>
      </c>
      <c r="B2844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2844" s="162" t="str">
        <f>Table4_1[[#This Row],[Licensee]]&amp;" "&amp;Table4_1[[#This Row],[Licence]]</f>
        <v>Rottnest Island Authority EIRL3</v>
      </c>
      <c r="D2844" s="162" t="str">
        <f t="shared" si="44"/>
        <v>FY2024/25_NQR11_Rottnest Island Authority EIRL3</v>
      </c>
      <c r="E2844" s="164">
        <f>IF(ISNUMBER(Table4_1[[#This Row],[Value]]),Table4_1[[#This Row],[Value]],IF(ISNUMBER(Table4_1[[#This Row],[$ Value]]),Table4_1[[#This Row],[$ Value]],Table4_1[[#This Row],[% Value]]))</f>
        <v>0</v>
      </c>
      <c r="G2844" s="238">
        <v>45838</v>
      </c>
      <c r="H2844">
        <v>4</v>
      </c>
      <c r="I2844" t="s">
        <v>188</v>
      </c>
      <c r="J2844" t="s">
        <v>199</v>
      </c>
      <c r="K2844" t="s">
        <v>37</v>
      </c>
      <c r="L2844"/>
      <c r="M2844" t="s">
        <v>448</v>
      </c>
      <c r="N2844" t="s">
        <v>447</v>
      </c>
      <c r="O2844" t="s">
        <v>191</v>
      </c>
      <c r="P2844">
        <v>0</v>
      </c>
      <c r="Q2844"/>
      <c r="R2844"/>
      <c r="S2844" t="s">
        <v>932</v>
      </c>
    </row>
    <row r="2845" spans="1:19" hidden="1" x14ac:dyDescent="0.2">
      <c r="A2845" s="162" t="str">
        <f>"FY"&amp;(YEAR(Table4_1[[#This Row],[Date]])-1)&amp;"/"&amp;(YEAR(Table4_1[[#This Row],[Date]])-2000)</f>
        <v>FY2023/24</v>
      </c>
      <c r="B2845" s="162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2845" s="162" t="str">
        <f>Table4_1[[#This Row],[Licensee]]&amp;" "&amp;Table4_1[[#This Row],[Licence]]</f>
        <v>Rottnest Island Authority EIRL3</v>
      </c>
      <c r="D2845" s="162" t="str">
        <f t="shared" si="44"/>
        <v>FY2023/24_NQR11a_Rottnest Island Authority EIRL3</v>
      </c>
      <c r="E2845" s="164">
        <f>IF(ISNUMBER(Table4_1[[#This Row],[Value]]),Table4_1[[#This Row],[Value]],IF(ISNUMBER(Table4_1[[#This Row],[$ Value]]),Table4_1[[#This Row],[$ Value]],Table4_1[[#This Row],[% Value]]))</f>
        <v>0</v>
      </c>
      <c r="G2845" s="238">
        <v>45473</v>
      </c>
      <c r="H2845">
        <v>4</v>
      </c>
      <c r="I2845" t="s">
        <v>188</v>
      </c>
      <c r="J2845" t="s">
        <v>199</v>
      </c>
      <c r="K2845" t="s">
        <v>37</v>
      </c>
      <c r="L2845"/>
      <c r="M2845" t="s">
        <v>446</v>
      </c>
      <c r="N2845" t="s">
        <v>447</v>
      </c>
      <c r="O2845" t="s">
        <v>194</v>
      </c>
      <c r="P2845"/>
      <c r="Q2845"/>
      <c r="R2845">
        <v>0</v>
      </c>
      <c r="S2845" t="s">
        <v>932</v>
      </c>
    </row>
    <row r="2846" spans="1:19" hidden="1" x14ac:dyDescent="0.2">
      <c r="A2846" s="162" t="str">
        <f>"FY"&amp;(YEAR(Table4_1[[#This Row],[Date]])-1)&amp;"/"&amp;(YEAR(Table4_1[[#This Row],[Date]])-2000)</f>
        <v>FY2024/25</v>
      </c>
      <c r="B2846" s="162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2846" s="162" t="str">
        <f>Table4_1[[#This Row],[Licensee]]&amp;" "&amp;Table4_1[[#This Row],[Licence]]</f>
        <v>Rottnest Island Authority EIRL3</v>
      </c>
      <c r="D2846" s="162" t="str">
        <f t="shared" si="44"/>
        <v>FY2024/25_NQR11a_Rottnest Island Authority EIRL3</v>
      </c>
      <c r="E2846" s="164">
        <f>IF(ISNUMBER(Table4_1[[#This Row],[Value]]),Table4_1[[#This Row],[Value]],IF(ISNUMBER(Table4_1[[#This Row],[$ Value]]),Table4_1[[#This Row],[$ Value]],Table4_1[[#This Row],[% Value]]))</f>
        <v>0</v>
      </c>
      <c r="G2846" s="238">
        <v>45838</v>
      </c>
      <c r="H2846">
        <v>4</v>
      </c>
      <c r="I2846" t="s">
        <v>188</v>
      </c>
      <c r="J2846" t="s">
        <v>199</v>
      </c>
      <c r="K2846" t="s">
        <v>37</v>
      </c>
      <c r="L2846"/>
      <c r="M2846" t="s">
        <v>446</v>
      </c>
      <c r="N2846" t="s">
        <v>447</v>
      </c>
      <c r="O2846" t="s">
        <v>194</v>
      </c>
      <c r="P2846"/>
      <c r="Q2846"/>
      <c r="R2846">
        <v>0</v>
      </c>
      <c r="S2846" t="s">
        <v>932</v>
      </c>
    </row>
    <row r="2847" spans="1:19" hidden="1" x14ac:dyDescent="0.2">
      <c r="A2847" s="162" t="str">
        <f>"FY"&amp;(YEAR(Table4_1[[#This Row],[Date]])-1)&amp;"/"&amp;(YEAR(Table4_1[[#This Row],[Date]])-2000)</f>
        <v>FY2024/25</v>
      </c>
      <c r="B2847" s="162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2847" s="162" t="str">
        <f>Table4_1[[#This Row],[Licensee]]&amp;" "&amp;Table4_1[[#This Row],[Licence]]</f>
        <v>Rottnest Island Authority EIRL3</v>
      </c>
      <c r="D2847" s="162" t="str">
        <f t="shared" si="44"/>
        <v>FY2024/25_NQR12ai_Rottnest Island Authority EIRL3</v>
      </c>
      <c r="E2847" s="164">
        <f>IF(ISNUMBER(Table4_1[[#This Row],[Value]]),Table4_1[[#This Row],[Value]],IF(ISNUMBER(Table4_1[[#This Row],[$ Value]]),Table4_1[[#This Row],[$ Value]],Table4_1[[#This Row],[% Value]]))</f>
        <v>0</v>
      </c>
      <c r="G2847" s="238">
        <v>45838</v>
      </c>
      <c r="H2847">
        <v>4</v>
      </c>
      <c r="I2847" t="s">
        <v>188</v>
      </c>
      <c r="J2847" t="s">
        <v>199</v>
      </c>
      <c r="K2847" t="s">
        <v>299</v>
      </c>
      <c r="L2847" t="s">
        <v>300</v>
      </c>
      <c r="M2847" t="s">
        <v>422</v>
      </c>
      <c r="N2847" t="s">
        <v>326</v>
      </c>
      <c r="O2847" t="s">
        <v>191</v>
      </c>
      <c r="P2847"/>
      <c r="Q2847"/>
      <c r="R2847"/>
      <c r="S2847" t="s">
        <v>932</v>
      </c>
    </row>
    <row r="2848" spans="1:19" hidden="1" x14ac:dyDescent="0.2">
      <c r="A2848" s="162" t="str">
        <f>"FY"&amp;(YEAR(Table4_1[[#This Row],[Date]])-1)&amp;"/"&amp;(YEAR(Table4_1[[#This Row],[Date]])-2000)</f>
        <v>FY2023/24</v>
      </c>
      <c r="B2848" s="162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2848" s="162" t="str">
        <f>Table4_1[[#This Row],[Licensee]]&amp;" "&amp;Table4_1[[#This Row],[Licence]]</f>
        <v>Rottnest Island Authority EIRL3</v>
      </c>
      <c r="D2848" s="162" t="str">
        <f t="shared" si="44"/>
        <v>FY2023/24_NQR12aii_Rottnest Island Authority EIRL3</v>
      </c>
      <c r="E2848" s="164">
        <f>IF(ISNUMBER(Table4_1[[#This Row],[Value]]),Table4_1[[#This Row],[Value]],IF(ISNUMBER(Table4_1[[#This Row],[$ Value]]),Table4_1[[#This Row],[$ Value]],Table4_1[[#This Row],[% Value]]))</f>
        <v>0</v>
      </c>
      <c r="G2848" s="238">
        <v>45473</v>
      </c>
      <c r="H2848">
        <v>4</v>
      </c>
      <c r="I2848" t="s">
        <v>188</v>
      </c>
      <c r="J2848" t="s">
        <v>199</v>
      </c>
      <c r="K2848" t="s">
        <v>299</v>
      </c>
      <c r="L2848" t="s">
        <v>300</v>
      </c>
      <c r="M2848" t="s">
        <v>421</v>
      </c>
      <c r="N2848" t="s">
        <v>326</v>
      </c>
      <c r="O2848" t="s">
        <v>191</v>
      </c>
      <c r="P2848"/>
      <c r="Q2848"/>
      <c r="R2848"/>
      <c r="S2848" t="s">
        <v>932</v>
      </c>
    </row>
    <row r="2849" spans="1:19" hidden="1" x14ac:dyDescent="0.2">
      <c r="A2849" s="162" t="str">
        <f>"FY"&amp;(YEAR(Table4_1[[#This Row],[Date]])-1)&amp;"/"&amp;(YEAR(Table4_1[[#This Row],[Date]])-2000)</f>
        <v>FY2024/25</v>
      </c>
      <c r="B2849" s="162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2849" s="162" t="str">
        <f>Table4_1[[#This Row],[Licensee]]&amp;" "&amp;Table4_1[[#This Row],[Licence]]</f>
        <v>Rottnest Island Authority EIRL3</v>
      </c>
      <c r="D2849" s="162" t="str">
        <f t="shared" si="44"/>
        <v>FY2024/25_NQR12aii_Rottnest Island Authority EIRL3</v>
      </c>
      <c r="E2849" s="164">
        <f>IF(ISNUMBER(Table4_1[[#This Row],[Value]]),Table4_1[[#This Row],[Value]],IF(ISNUMBER(Table4_1[[#This Row],[$ Value]]),Table4_1[[#This Row],[$ Value]],Table4_1[[#This Row],[% Value]]))</f>
        <v>0</v>
      </c>
      <c r="G2849" s="238">
        <v>45838</v>
      </c>
      <c r="H2849">
        <v>4</v>
      </c>
      <c r="I2849" t="s">
        <v>188</v>
      </c>
      <c r="J2849" t="s">
        <v>199</v>
      </c>
      <c r="K2849" t="s">
        <v>299</v>
      </c>
      <c r="L2849" t="s">
        <v>300</v>
      </c>
      <c r="M2849" t="s">
        <v>421</v>
      </c>
      <c r="N2849" t="s">
        <v>326</v>
      </c>
      <c r="O2849" t="s">
        <v>191</v>
      </c>
      <c r="P2849"/>
      <c r="Q2849"/>
      <c r="R2849"/>
      <c r="S2849" t="s">
        <v>932</v>
      </c>
    </row>
    <row r="2850" spans="1:19" hidden="1" x14ac:dyDescent="0.2">
      <c r="A2850" s="162" t="str">
        <f>"FY"&amp;(YEAR(Table4_1[[#This Row],[Date]])-1)&amp;"/"&amp;(YEAR(Table4_1[[#This Row],[Date]])-2000)</f>
        <v>FY2024/25</v>
      </c>
      <c r="B2850" s="162" t="str">
        <f>VLOOKUP(Table4_1[[#This Row],[Energy]]&amp;Table4_1[[#This Row],[Indicator category]]&amp;Table4_1[[#This Row],[Indicator subcategory]]&amp;Table4_1[[#This Row],[Indicator]]&amp;Table4_1[[#This Row],[ID]],newID,2,FALSE)</f>
        <v>NQR12aiii</v>
      </c>
      <c r="C2850" s="162" t="str">
        <f>Table4_1[[#This Row],[Licensee]]&amp;" "&amp;Table4_1[[#This Row],[Licence]]</f>
        <v>Rottnest Island Authority EIRL3</v>
      </c>
      <c r="D2850" s="162" t="str">
        <f t="shared" si="44"/>
        <v>FY2024/25_NQR12aiii_Rottnest Island Authority EIRL3</v>
      </c>
      <c r="E2850" s="164">
        <f>IF(ISNUMBER(Table4_1[[#This Row],[Value]]),Table4_1[[#This Row],[Value]],IF(ISNUMBER(Table4_1[[#This Row],[$ Value]]),Table4_1[[#This Row],[$ Value]],Table4_1[[#This Row],[% Value]]))</f>
        <v>0</v>
      </c>
      <c r="G2850" s="238">
        <v>45838</v>
      </c>
      <c r="H2850">
        <v>4</v>
      </c>
      <c r="I2850" t="s">
        <v>188</v>
      </c>
      <c r="J2850" t="s">
        <v>199</v>
      </c>
      <c r="K2850" t="s">
        <v>299</v>
      </c>
      <c r="L2850" t="s">
        <v>720</v>
      </c>
      <c r="M2850" t="s">
        <v>96</v>
      </c>
      <c r="N2850" t="s">
        <v>328</v>
      </c>
      <c r="O2850" t="s">
        <v>191</v>
      </c>
      <c r="P2850"/>
      <c r="Q2850"/>
      <c r="R2850"/>
      <c r="S2850" t="s">
        <v>932</v>
      </c>
    </row>
    <row r="2851" spans="1:19" hidden="1" x14ac:dyDescent="0.2">
      <c r="A2851" s="162" t="str">
        <f>"FY"&amp;(YEAR(Table4_1[[#This Row],[Date]])-1)&amp;"/"&amp;(YEAR(Table4_1[[#This Row],[Date]])-2000)</f>
        <v>FY2024/25</v>
      </c>
      <c r="B2851" s="162" t="str">
        <f>VLOOKUP(Table4_1[[#This Row],[Energy]]&amp;Table4_1[[#This Row],[Indicator category]]&amp;Table4_1[[#This Row],[Indicator subcategory]]&amp;Table4_1[[#This Row],[Indicator]]&amp;Table4_1[[#This Row],[ID]],newID,2,FALSE)</f>
        <v>NQR12aiv</v>
      </c>
      <c r="C2851" s="162" t="str">
        <f>Table4_1[[#This Row],[Licensee]]&amp;" "&amp;Table4_1[[#This Row],[Licence]]</f>
        <v>Rottnest Island Authority EIRL3</v>
      </c>
      <c r="D2851" s="162" t="str">
        <f t="shared" si="44"/>
        <v>FY2024/25_NQR12aiv_Rottnest Island Authority EIRL3</v>
      </c>
      <c r="E2851" s="164">
        <f>IF(ISNUMBER(Table4_1[[#This Row],[Value]]),Table4_1[[#This Row],[Value]],IF(ISNUMBER(Table4_1[[#This Row],[$ Value]]),Table4_1[[#This Row],[$ Value]],Table4_1[[#This Row],[% Value]]))</f>
        <v>0</v>
      </c>
      <c r="G2851" s="238">
        <v>45838</v>
      </c>
      <c r="H2851">
        <v>4</v>
      </c>
      <c r="I2851" t="s">
        <v>188</v>
      </c>
      <c r="J2851" t="s">
        <v>199</v>
      </c>
      <c r="K2851" t="s">
        <v>299</v>
      </c>
      <c r="L2851" t="s">
        <v>360</v>
      </c>
      <c r="M2851" t="s">
        <v>96</v>
      </c>
      <c r="N2851" t="s">
        <v>328</v>
      </c>
      <c r="O2851" t="s">
        <v>191</v>
      </c>
      <c r="P2851"/>
      <c r="Q2851"/>
      <c r="R2851"/>
      <c r="S2851" t="s">
        <v>932</v>
      </c>
    </row>
    <row r="2852" spans="1:19" hidden="1" x14ac:dyDescent="0.2">
      <c r="A2852" s="162" t="str">
        <f>"FY"&amp;(YEAR(Table4_1[[#This Row],[Date]])-1)&amp;"/"&amp;(YEAR(Table4_1[[#This Row],[Date]])-2000)</f>
        <v>FY2023/24</v>
      </c>
      <c r="B2852" s="162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2852" s="162" t="str">
        <f>Table4_1[[#This Row],[Licensee]]&amp;" "&amp;Table4_1[[#This Row],[Licence]]</f>
        <v>Rottnest Island Authority EIRL3</v>
      </c>
      <c r="D2852" s="162" t="str">
        <f t="shared" si="44"/>
        <v>FY2023/24_NQR12av_Rottnest Island Authority EIRL3</v>
      </c>
      <c r="E2852" s="164">
        <f>IF(ISNUMBER(Table4_1[[#This Row],[Value]]),Table4_1[[#This Row],[Value]],IF(ISNUMBER(Table4_1[[#This Row],[$ Value]]),Table4_1[[#This Row],[$ Value]],Table4_1[[#This Row],[% Value]]))</f>
        <v>0</v>
      </c>
      <c r="G2852" s="238">
        <v>45473</v>
      </c>
      <c r="H2852">
        <v>4</v>
      </c>
      <c r="I2852" t="s">
        <v>188</v>
      </c>
      <c r="J2852" t="s">
        <v>199</v>
      </c>
      <c r="K2852" t="s">
        <v>299</v>
      </c>
      <c r="L2852" t="s">
        <v>327</v>
      </c>
      <c r="M2852" t="s">
        <v>96</v>
      </c>
      <c r="N2852" t="s">
        <v>328</v>
      </c>
      <c r="O2852" t="s">
        <v>191</v>
      </c>
      <c r="P2852"/>
      <c r="Q2852"/>
      <c r="R2852"/>
      <c r="S2852" t="s">
        <v>932</v>
      </c>
    </row>
    <row r="2853" spans="1:19" hidden="1" x14ac:dyDescent="0.2">
      <c r="A2853" s="162" t="str">
        <f>"FY"&amp;(YEAR(Table4_1[[#This Row],[Date]])-1)&amp;"/"&amp;(YEAR(Table4_1[[#This Row],[Date]])-2000)</f>
        <v>FY2024/25</v>
      </c>
      <c r="B2853" s="162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2853" s="162" t="str">
        <f>Table4_1[[#This Row],[Licensee]]&amp;" "&amp;Table4_1[[#This Row],[Licence]]</f>
        <v>Rottnest Island Authority EIRL3</v>
      </c>
      <c r="D2853" s="162" t="str">
        <f t="shared" si="44"/>
        <v>FY2024/25_NQR12av_Rottnest Island Authority EIRL3</v>
      </c>
      <c r="E2853" s="164">
        <f>IF(ISNUMBER(Table4_1[[#This Row],[Value]]),Table4_1[[#This Row],[Value]],IF(ISNUMBER(Table4_1[[#This Row],[$ Value]]),Table4_1[[#This Row],[$ Value]],Table4_1[[#This Row],[% Value]]))</f>
        <v>0</v>
      </c>
      <c r="G2853" s="238">
        <v>45838</v>
      </c>
      <c r="H2853">
        <v>4</v>
      </c>
      <c r="I2853" t="s">
        <v>188</v>
      </c>
      <c r="J2853" t="s">
        <v>199</v>
      </c>
      <c r="K2853" t="s">
        <v>299</v>
      </c>
      <c r="L2853" t="s">
        <v>327</v>
      </c>
      <c r="M2853" t="s">
        <v>96</v>
      </c>
      <c r="N2853" t="s">
        <v>328</v>
      </c>
      <c r="O2853" t="s">
        <v>191</v>
      </c>
      <c r="P2853"/>
      <c r="Q2853"/>
      <c r="R2853"/>
      <c r="S2853" t="s">
        <v>932</v>
      </c>
    </row>
    <row r="2854" spans="1:19" hidden="1" x14ac:dyDescent="0.2">
      <c r="A2854" s="162" t="str">
        <f>"FY"&amp;(YEAR(Table4_1[[#This Row],[Date]])-1)&amp;"/"&amp;(YEAR(Table4_1[[#This Row],[Date]])-2000)</f>
        <v>FY2013/14</v>
      </c>
      <c r="B2854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4" s="162" t="str">
        <f>Table4_1[[#This Row],[Licensee]]&amp;" "&amp;Table4_1[[#This Row],[Licence]]</f>
        <v>Rottnest Island Authority EIRL3</v>
      </c>
      <c r="D2854" s="162" t="str">
        <f t="shared" si="44"/>
        <v>FY2013/14_NQR12b_Rottnest Island Authority EIRL3</v>
      </c>
      <c r="E2854" s="164">
        <f>IF(ISNUMBER(Table4_1[[#This Row],[Value]]),Table4_1[[#This Row],[Value]],IF(ISNUMBER(Table4_1[[#This Row],[$ Value]]),Table4_1[[#This Row],[$ Value]],Table4_1[[#This Row],[% Value]]))</f>
        <v>0</v>
      </c>
      <c r="G2854" s="238">
        <v>41820</v>
      </c>
      <c r="H2854">
        <v>4</v>
      </c>
      <c r="I2854" t="s">
        <v>188</v>
      </c>
      <c r="J2854" t="s">
        <v>199</v>
      </c>
      <c r="K2854" t="s">
        <v>299</v>
      </c>
      <c r="L2854" t="s">
        <v>300</v>
      </c>
      <c r="M2854" t="s">
        <v>47</v>
      </c>
      <c r="N2854" t="s">
        <v>301</v>
      </c>
      <c r="O2854" t="s">
        <v>191</v>
      </c>
      <c r="P2854"/>
      <c r="Q2854"/>
      <c r="R2854"/>
      <c r="S2854" t="s">
        <v>932</v>
      </c>
    </row>
    <row r="2855" spans="1:19" hidden="1" x14ac:dyDescent="0.2">
      <c r="A2855" s="162" t="str">
        <f>"FY"&amp;(YEAR(Table4_1[[#This Row],[Date]])-1)&amp;"/"&amp;(YEAR(Table4_1[[#This Row],[Date]])-2000)</f>
        <v>FY2014/15</v>
      </c>
      <c r="B2855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5" s="162" t="str">
        <f>Table4_1[[#This Row],[Licensee]]&amp;" "&amp;Table4_1[[#This Row],[Licence]]</f>
        <v>Rottnest Island Authority EIRL3</v>
      </c>
      <c r="D2855" s="162" t="str">
        <f t="shared" si="44"/>
        <v>FY2014/15_NQR12b_Rottnest Island Authority EIRL3</v>
      </c>
      <c r="E2855" s="164">
        <f>IF(ISNUMBER(Table4_1[[#This Row],[Value]]),Table4_1[[#This Row],[Value]],IF(ISNUMBER(Table4_1[[#This Row],[$ Value]]),Table4_1[[#This Row],[$ Value]],Table4_1[[#This Row],[% Value]]))</f>
        <v>0</v>
      </c>
      <c r="G2855" s="238">
        <v>42185</v>
      </c>
      <c r="H2855">
        <v>4</v>
      </c>
      <c r="I2855" t="s">
        <v>188</v>
      </c>
      <c r="J2855" t="s">
        <v>199</v>
      </c>
      <c r="K2855" t="s">
        <v>299</v>
      </c>
      <c r="L2855" t="s">
        <v>300</v>
      </c>
      <c r="M2855" t="s">
        <v>47</v>
      </c>
      <c r="N2855" t="s">
        <v>301</v>
      </c>
      <c r="O2855" t="s">
        <v>191</v>
      </c>
      <c r="P2855"/>
      <c r="Q2855"/>
      <c r="R2855"/>
      <c r="S2855" t="s">
        <v>932</v>
      </c>
    </row>
    <row r="2856" spans="1:19" hidden="1" x14ac:dyDescent="0.2">
      <c r="A2856" s="162" t="str">
        <f>"FY"&amp;(YEAR(Table4_1[[#This Row],[Date]])-1)&amp;"/"&amp;(YEAR(Table4_1[[#This Row],[Date]])-2000)</f>
        <v>FY2015/16</v>
      </c>
      <c r="B2856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6" s="162" t="str">
        <f>Table4_1[[#This Row],[Licensee]]&amp;" "&amp;Table4_1[[#This Row],[Licence]]</f>
        <v>Rottnest Island Authority EIRL3</v>
      </c>
      <c r="D2856" s="162" t="str">
        <f t="shared" si="44"/>
        <v>FY2015/16_NQR12b_Rottnest Island Authority EIRL3</v>
      </c>
      <c r="E2856" s="164">
        <f>IF(ISNUMBER(Table4_1[[#This Row],[Value]]),Table4_1[[#This Row],[Value]],IF(ISNUMBER(Table4_1[[#This Row],[$ Value]]),Table4_1[[#This Row],[$ Value]],Table4_1[[#This Row],[% Value]]))</f>
        <v>0</v>
      </c>
      <c r="G2856" s="238">
        <v>42551</v>
      </c>
      <c r="H2856">
        <v>4</v>
      </c>
      <c r="I2856" t="s">
        <v>188</v>
      </c>
      <c r="J2856" t="s">
        <v>199</v>
      </c>
      <c r="K2856" t="s">
        <v>299</v>
      </c>
      <c r="L2856" t="s">
        <v>300</v>
      </c>
      <c r="M2856" t="s">
        <v>47</v>
      </c>
      <c r="N2856" t="s">
        <v>301</v>
      </c>
      <c r="O2856" t="s">
        <v>191</v>
      </c>
      <c r="P2856"/>
      <c r="Q2856"/>
      <c r="R2856"/>
      <c r="S2856" t="s">
        <v>932</v>
      </c>
    </row>
    <row r="2857" spans="1:19" hidden="1" x14ac:dyDescent="0.2">
      <c r="A2857" s="162" t="str">
        <f>"FY"&amp;(YEAR(Table4_1[[#This Row],[Date]])-1)&amp;"/"&amp;(YEAR(Table4_1[[#This Row],[Date]])-2000)</f>
        <v>FY2016/17</v>
      </c>
      <c r="B2857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7" s="162" t="str">
        <f>Table4_1[[#This Row],[Licensee]]&amp;" "&amp;Table4_1[[#This Row],[Licence]]</f>
        <v>Rottnest Island Authority EIRL3</v>
      </c>
      <c r="D2857" s="162" t="str">
        <f t="shared" si="44"/>
        <v>FY2016/17_NQR12b_Rottnest Island Authority EIRL3</v>
      </c>
      <c r="E2857" s="164">
        <f>IF(ISNUMBER(Table4_1[[#This Row],[Value]]),Table4_1[[#This Row],[Value]],IF(ISNUMBER(Table4_1[[#This Row],[$ Value]]),Table4_1[[#This Row],[$ Value]],Table4_1[[#This Row],[% Value]]))</f>
        <v>0</v>
      </c>
      <c r="G2857" s="238">
        <v>42916</v>
      </c>
      <c r="H2857">
        <v>4</v>
      </c>
      <c r="I2857" t="s">
        <v>188</v>
      </c>
      <c r="J2857" t="s">
        <v>199</v>
      </c>
      <c r="K2857" t="s">
        <v>299</v>
      </c>
      <c r="L2857" t="s">
        <v>300</v>
      </c>
      <c r="M2857" t="s">
        <v>47</v>
      </c>
      <c r="N2857" t="s">
        <v>301</v>
      </c>
      <c r="O2857" t="s">
        <v>191</v>
      </c>
      <c r="P2857"/>
      <c r="Q2857"/>
      <c r="R2857"/>
      <c r="S2857" t="s">
        <v>932</v>
      </c>
    </row>
    <row r="2858" spans="1:19" hidden="1" x14ac:dyDescent="0.2">
      <c r="A2858" s="162" t="str">
        <f>"FY"&amp;(YEAR(Table4_1[[#This Row],[Date]])-1)&amp;"/"&amp;(YEAR(Table4_1[[#This Row],[Date]])-2000)</f>
        <v>FY2017/18</v>
      </c>
      <c r="B2858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8" s="162" t="str">
        <f>Table4_1[[#This Row],[Licensee]]&amp;" "&amp;Table4_1[[#This Row],[Licence]]</f>
        <v>Rottnest Island Authority EIRL3</v>
      </c>
      <c r="D2858" s="162" t="str">
        <f t="shared" si="44"/>
        <v>FY2017/18_NQR12b_Rottnest Island Authority EIRL3</v>
      </c>
      <c r="E2858" s="164">
        <f>IF(ISNUMBER(Table4_1[[#This Row],[Value]]),Table4_1[[#This Row],[Value]],IF(ISNUMBER(Table4_1[[#This Row],[$ Value]]),Table4_1[[#This Row],[$ Value]],Table4_1[[#This Row],[% Value]]))</f>
        <v>0</v>
      </c>
      <c r="G2858" s="238">
        <v>43281</v>
      </c>
      <c r="H2858">
        <v>4</v>
      </c>
      <c r="I2858" t="s">
        <v>188</v>
      </c>
      <c r="J2858" t="s">
        <v>199</v>
      </c>
      <c r="K2858" t="s">
        <v>299</v>
      </c>
      <c r="L2858" t="s">
        <v>300</v>
      </c>
      <c r="M2858" t="s">
        <v>47</v>
      </c>
      <c r="N2858" t="s">
        <v>301</v>
      </c>
      <c r="O2858" t="s">
        <v>191</v>
      </c>
      <c r="P2858"/>
      <c r="Q2858"/>
      <c r="R2858"/>
      <c r="S2858" t="s">
        <v>932</v>
      </c>
    </row>
    <row r="2859" spans="1:19" hidden="1" x14ac:dyDescent="0.2">
      <c r="A2859" s="162" t="str">
        <f>"FY"&amp;(YEAR(Table4_1[[#This Row],[Date]])-1)&amp;"/"&amp;(YEAR(Table4_1[[#This Row],[Date]])-2000)</f>
        <v>FY2018/19</v>
      </c>
      <c r="B2859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59" s="162" t="str">
        <f>Table4_1[[#This Row],[Licensee]]&amp;" "&amp;Table4_1[[#This Row],[Licence]]</f>
        <v>Rottnest Island Authority EIRL3</v>
      </c>
      <c r="D2859" s="162" t="str">
        <f t="shared" si="44"/>
        <v>FY2018/19_NQR12b_Rottnest Island Authority EIRL3</v>
      </c>
      <c r="E2859" s="164">
        <f>IF(ISNUMBER(Table4_1[[#This Row],[Value]]),Table4_1[[#This Row],[Value]],IF(ISNUMBER(Table4_1[[#This Row],[$ Value]]),Table4_1[[#This Row],[$ Value]],Table4_1[[#This Row],[% Value]]))</f>
        <v>0</v>
      </c>
      <c r="G2859" s="238">
        <v>43646</v>
      </c>
      <c r="H2859">
        <v>4</v>
      </c>
      <c r="I2859" t="s">
        <v>188</v>
      </c>
      <c r="J2859" t="s">
        <v>199</v>
      </c>
      <c r="K2859" t="s">
        <v>299</v>
      </c>
      <c r="L2859" t="s">
        <v>300</v>
      </c>
      <c r="M2859" t="s">
        <v>47</v>
      </c>
      <c r="N2859" t="s">
        <v>301</v>
      </c>
      <c r="O2859" t="s">
        <v>191</v>
      </c>
      <c r="P2859"/>
      <c r="Q2859"/>
      <c r="R2859"/>
      <c r="S2859" t="s">
        <v>932</v>
      </c>
    </row>
    <row r="2860" spans="1:19" hidden="1" x14ac:dyDescent="0.2">
      <c r="A2860" s="162" t="str">
        <f>"FY"&amp;(YEAR(Table4_1[[#This Row],[Date]])-1)&amp;"/"&amp;(YEAR(Table4_1[[#This Row],[Date]])-2000)</f>
        <v>FY2019/20</v>
      </c>
      <c r="B2860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60" s="162" t="str">
        <f>Table4_1[[#This Row],[Licensee]]&amp;" "&amp;Table4_1[[#This Row],[Licence]]</f>
        <v>Rottnest Island Authority EIRL3</v>
      </c>
      <c r="D2860" s="162" t="str">
        <f t="shared" si="44"/>
        <v>FY2019/20_NQR12b_Rottnest Island Authority EIRL3</v>
      </c>
      <c r="E2860" s="164">
        <f>IF(ISNUMBER(Table4_1[[#This Row],[Value]]),Table4_1[[#This Row],[Value]],IF(ISNUMBER(Table4_1[[#This Row],[$ Value]]),Table4_1[[#This Row],[$ Value]],Table4_1[[#This Row],[% Value]]))</f>
        <v>0</v>
      </c>
      <c r="G2860" s="238">
        <v>44012</v>
      </c>
      <c r="H2860">
        <v>4</v>
      </c>
      <c r="I2860" t="s">
        <v>188</v>
      </c>
      <c r="J2860" t="s">
        <v>199</v>
      </c>
      <c r="K2860" t="s">
        <v>299</v>
      </c>
      <c r="L2860" t="s">
        <v>300</v>
      </c>
      <c r="M2860" t="s">
        <v>47</v>
      </c>
      <c r="N2860" t="s">
        <v>301</v>
      </c>
      <c r="O2860" t="s">
        <v>191</v>
      </c>
      <c r="P2860"/>
      <c r="Q2860"/>
      <c r="R2860"/>
      <c r="S2860" t="s">
        <v>932</v>
      </c>
    </row>
    <row r="2861" spans="1:19" hidden="1" x14ac:dyDescent="0.2">
      <c r="A2861" s="162" t="str">
        <f>"FY"&amp;(YEAR(Table4_1[[#This Row],[Date]])-1)&amp;"/"&amp;(YEAR(Table4_1[[#This Row],[Date]])-2000)</f>
        <v>FY2020/21</v>
      </c>
      <c r="B2861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61" s="162" t="str">
        <f>Table4_1[[#This Row],[Licensee]]&amp;" "&amp;Table4_1[[#This Row],[Licence]]</f>
        <v>Rottnest Island Authority EIRL3</v>
      </c>
      <c r="D2861" s="162" t="str">
        <f t="shared" si="44"/>
        <v>FY2020/21_NQR12b_Rottnest Island Authority EIRL3</v>
      </c>
      <c r="E2861" s="164">
        <f>IF(ISNUMBER(Table4_1[[#This Row],[Value]]),Table4_1[[#This Row],[Value]],IF(ISNUMBER(Table4_1[[#This Row],[$ Value]]),Table4_1[[#This Row],[$ Value]],Table4_1[[#This Row],[% Value]]))</f>
        <v>0</v>
      </c>
      <c r="G2861" s="238">
        <v>44377</v>
      </c>
      <c r="H2861">
        <v>4</v>
      </c>
      <c r="I2861" t="s">
        <v>188</v>
      </c>
      <c r="J2861" t="s">
        <v>199</v>
      </c>
      <c r="K2861" t="s">
        <v>299</v>
      </c>
      <c r="L2861" t="s">
        <v>300</v>
      </c>
      <c r="M2861" t="s">
        <v>47</v>
      </c>
      <c r="N2861" t="s">
        <v>301</v>
      </c>
      <c r="O2861" t="s">
        <v>191</v>
      </c>
      <c r="P2861"/>
      <c r="Q2861"/>
      <c r="R2861"/>
      <c r="S2861" t="s">
        <v>932</v>
      </c>
    </row>
    <row r="2862" spans="1:19" hidden="1" x14ac:dyDescent="0.2">
      <c r="A2862" s="162" t="str">
        <f>"FY"&amp;(YEAR(Table4_1[[#This Row],[Date]])-1)&amp;"/"&amp;(YEAR(Table4_1[[#This Row],[Date]])-2000)</f>
        <v>FY2021/22</v>
      </c>
      <c r="B2862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62" s="162" t="str">
        <f>Table4_1[[#This Row],[Licensee]]&amp;" "&amp;Table4_1[[#This Row],[Licence]]</f>
        <v>Rottnest Island Authority EIRL3</v>
      </c>
      <c r="D2862" s="162" t="str">
        <f t="shared" si="44"/>
        <v>FY2021/22_NQR12b_Rottnest Island Authority EIRL3</v>
      </c>
      <c r="E2862" s="164">
        <f>IF(ISNUMBER(Table4_1[[#This Row],[Value]]),Table4_1[[#This Row],[Value]],IF(ISNUMBER(Table4_1[[#This Row],[$ Value]]),Table4_1[[#This Row],[$ Value]],Table4_1[[#This Row],[% Value]]))</f>
        <v>0</v>
      </c>
      <c r="G2862" s="238">
        <v>44742</v>
      </c>
      <c r="H2862">
        <v>4</v>
      </c>
      <c r="I2862" t="s">
        <v>188</v>
      </c>
      <c r="J2862" t="s">
        <v>199</v>
      </c>
      <c r="K2862" t="s">
        <v>299</v>
      </c>
      <c r="L2862" t="s">
        <v>300</v>
      </c>
      <c r="M2862" t="s">
        <v>47</v>
      </c>
      <c r="N2862" t="s">
        <v>301</v>
      </c>
      <c r="O2862" t="s">
        <v>191</v>
      </c>
      <c r="P2862"/>
      <c r="Q2862"/>
      <c r="R2862"/>
      <c r="S2862" t="s">
        <v>932</v>
      </c>
    </row>
    <row r="2863" spans="1:19" hidden="1" x14ac:dyDescent="0.2">
      <c r="A2863" s="162" t="str">
        <f>"FY"&amp;(YEAR(Table4_1[[#This Row],[Date]])-1)&amp;"/"&amp;(YEAR(Table4_1[[#This Row],[Date]])-2000)</f>
        <v>FY2022/23</v>
      </c>
      <c r="B2863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2863" s="162" t="str">
        <f>Table4_1[[#This Row],[Licensee]]&amp;" "&amp;Table4_1[[#This Row],[Licence]]</f>
        <v>Rottnest Island Authority EIRL3</v>
      </c>
      <c r="D2863" s="162" t="str">
        <f t="shared" si="44"/>
        <v>FY2022/23_NQR12b_Rottnest Island Authority EIRL3</v>
      </c>
      <c r="E2863" s="164">
        <f>IF(ISNUMBER(Table4_1[[#This Row],[Value]]),Table4_1[[#This Row],[Value]],IF(ISNUMBER(Table4_1[[#This Row],[$ Value]]),Table4_1[[#This Row],[$ Value]],Table4_1[[#This Row],[% Value]]))</f>
        <v>0</v>
      </c>
      <c r="G2863" s="238">
        <v>45107</v>
      </c>
      <c r="H2863">
        <v>4</v>
      </c>
      <c r="I2863" t="s">
        <v>188</v>
      </c>
      <c r="J2863" t="s">
        <v>199</v>
      </c>
      <c r="K2863" t="s">
        <v>299</v>
      </c>
      <c r="L2863" t="s">
        <v>300</v>
      </c>
      <c r="M2863" t="s">
        <v>47</v>
      </c>
      <c r="N2863" t="s">
        <v>301</v>
      </c>
      <c r="O2863" t="s">
        <v>191</v>
      </c>
      <c r="P2863"/>
      <c r="Q2863"/>
      <c r="R2863"/>
      <c r="S2863" t="s">
        <v>932</v>
      </c>
    </row>
    <row r="2864" spans="1:19" hidden="1" x14ac:dyDescent="0.2">
      <c r="A2864" s="162" t="str">
        <f>"FY"&amp;(YEAR(Table4_1[[#This Row],[Date]])-1)&amp;"/"&amp;(YEAR(Table4_1[[#This Row],[Date]])-2000)</f>
        <v>FY2024/25</v>
      </c>
      <c r="B2864" s="162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2864" s="162" t="str">
        <f>Table4_1[[#This Row],[Licensee]]&amp;" "&amp;Table4_1[[#This Row],[Licence]]</f>
        <v>Rottnest Island Authority EIRL3</v>
      </c>
      <c r="D2864" s="162" t="str">
        <f t="shared" si="44"/>
        <v>FY2024/25_NQR12bi_Rottnest Island Authority EIRL3</v>
      </c>
      <c r="E2864" s="164">
        <f>IF(ISNUMBER(Table4_1[[#This Row],[Value]]),Table4_1[[#This Row],[Value]],IF(ISNUMBER(Table4_1[[#This Row],[$ Value]]),Table4_1[[#This Row],[$ Value]],Table4_1[[#This Row],[% Value]]))</f>
        <v>0</v>
      </c>
      <c r="G2864" s="238">
        <v>45838</v>
      </c>
      <c r="H2864">
        <v>4</v>
      </c>
      <c r="I2864" t="s">
        <v>188</v>
      </c>
      <c r="J2864" t="s">
        <v>199</v>
      </c>
      <c r="K2864" t="s">
        <v>299</v>
      </c>
      <c r="L2864" t="s">
        <v>300</v>
      </c>
      <c r="M2864" t="s">
        <v>493</v>
      </c>
      <c r="N2864" t="s">
        <v>326</v>
      </c>
      <c r="O2864" t="s">
        <v>191</v>
      </c>
      <c r="P2864"/>
      <c r="Q2864"/>
      <c r="R2864"/>
      <c r="S2864" t="s">
        <v>932</v>
      </c>
    </row>
    <row r="2865" spans="1:19" hidden="1" x14ac:dyDescent="0.2">
      <c r="A2865" s="162" t="str">
        <f>"FY"&amp;(YEAR(Table4_1[[#This Row],[Date]])-1)&amp;"/"&amp;(YEAR(Table4_1[[#This Row],[Date]])-2000)</f>
        <v>FY2023/24</v>
      </c>
      <c r="B2865" s="162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2865" s="162" t="str">
        <f>Table4_1[[#This Row],[Licensee]]&amp;" "&amp;Table4_1[[#This Row],[Licence]]</f>
        <v>Rottnest Island Authority EIRL3</v>
      </c>
      <c r="D2865" s="162" t="str">
        <f t="shared" si="44"/>
        <v>FY2023/24_NQR12bii_Rottnest Island Authority EIRL3</v>
      </c>
      <c r="E2865" s="164">
        <f>IF(ISNUMBER(Table4_1[[#This Row],[Value]]),Table4_1[[#This Row],[Value]],IF(ISNUMBER(Table4_1[[#This Row],[$ Value]]),Table4_1[[#This Row],[$ Value]],Table4_1[[#This Row],[% Value]]))</f>
        <v>0</v>
      </c>
      <c r="G2865" s="238">
        <v>45473</v>
      </c>
      <c r="H2865">
        <v>4</v>
      </c>
      <c r="I2865" t="s">
        <v>188</v>
      </c>
      <c r="J2865" t="s">
        <v>199</v>
      </c>
      <c r="K2865" t="s">
        <v>299</v>
      </c>
      <c r="L2865" t="s">
        <v>300</v>
      </c>
      <c r="M2865" t="s">
        <v>492</v>
      </c>
      <c r="N2865" t="s">
        <v>326</v>
      </c>
      <c r="O2865" t="s">
        <v>191</v>
      </c>
      <c r="P2865"/>
      <c r="Q2865"/>
      <c r="R2865"/>
      <c r="S2865" t="s">
        <v>932</v>
      </c>
    </row>
    <row r="2866" spans="1:19" hidden="1" x14ac:dyDescent="0.2">
      <c r="A2866" s="162" t="str">
        <f>"FY"&amp;(YEAR(Table4_1[[#This Row],[Date]])-1)&amp;"/"&amp;(YEAR(Table4_1[[#This Row],[Date]])-2000)</f>
        <v>FY2024/25</v>
      </c>
      <c r="B2866" s="162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2866" s="162" t="str">
        <f>Table4_1[[#This Row],[Licensee]]&amp;" "&amp;Table4_1[[#This Row],[Licence]]</f>
        <v>Rottnest Island Authority EIRL3</v>
      </c>
      <c r="D2866" s="162" t="str">
        <f t="shared" si="44"/>
        <v>FY2024/25_NQR12bii_Rottnest Island Authority EIRL3</v>
      </c>
      <c r="E2866" s="164">
        <f>IF(ISNUMBER(Table4_1[[#This Row],[Value]]),Table4_1[[#This Row],[Value]],IF(ISNUMBER(Table4_1[[#This Row],[$ Value]]),Table4_1[[#This Row],[$ Value]],Table4_1[[#This Row],[% Value]]))</f>
        <v>0</v>
      </c>
      <c r="G2866" s="238">
        <v>45838</v>
      </c>
      <c r="H2866">
        <v>4</v>
      </c>
      <c r="I2866" t="s">
        <v>188</v>
      </c>
      <c r="J2866" t="s">
        <v>199</v>
      </c>
      <c r="K2866" t="s">
        <v>299</v>
      </c>
      <c r="L2866" t="s">
        <v>300</v>
      </c>
      <c r="M2866" t="s">
        <v>492</v>
      </c>
      <c r="N2866" t="s">
        <v>326</v>
      </c>
      <c r="O2866" t="s">
        <v>191</v>
      </c>
      <c r="P2866"/>
      <c r="Q2866"/>
      <c r="R2866"/>
      <c r="S2866" t="s">
        <v>932</v>
      </c>
    </row>
    <row r="2867" spans="1:19" hidden="1" x14ac:dyDescent="0.2">
      <c r="A2867" s="162" t="str">
        <f>"FY"&amp;(YEAR(Table4_1[[#This Row],[Date]])-1)&amp;"/"&amp;(YEAR(Table4_1[[#This Row],[Date]])-2000)</f>
        <v>FY2024/25</v>
      </c>
      <c r="B2867" s="162" t="str">
        <f>VLOOKUP(Table4_1[[#This Row],[Energy]]&amp;Table4_1[[#This Row],[Indicator category]]&amp;Table4_1[[#This Row],[Indicator subcategory]]&amp;Table4_1[[#This Row],[Indicator]]&amp;Table4_1[[#This Row],[ID]],newID,2,FALSE)</f>
        <v>NQR12biii</v>
      </c>
      <c r="C2867" s="162" t="str">
        <f>Table4_1[[#This Row],[Licensee]]&amp;" "&amp;Table4_1[[#This Row],[Licence]]</f>
        <v>Rottnest Island Authority EIRL3</v>
      </c>
      <c r="D2867" s="162" t="str">
        <f t="shared" si="44"/>
        <v>FY2024/25_NQR12biii_Rottnest Island Authority EIRL3</v>
      </c>
      <c r="E2867" s="164">
        <f>IF(ISNUMBER(Table4_1[[#This Row],[Value]]),Table4_1[[#This Row],[Value]],IF(ISNUMBER(Table4_1[[#This Row],[$ Value]]),Table4_1[[#This Row],[$ Value]],Table4_1[[#This Row],[% Value]]))</f>
        <v>0</v>
      </c>
      <c r="G2867" s="238">
        <v>45838</v>
      </c>
      <c r="H2867">
        <v>4</v>
      </c>
      <c r="I2867" t="s">
        <v>188</v>
      </c>
      <c r="J2867" t="s">
        <v>199</v>
      </c>
      <c r="K2867" t="s">
        <v>299</v>
      </c>
      <c r="L2867" t="s">
        <v>720</v>
      </c>
      <c r="M2867" t="s">
        <v>47</v>
      </c>
      <c r="N2867" t="s">
        <v>328</v>
      </c>
      <c r="O2867" t="s">
        <v>191</v>
      </c>
      <c r="P2867"/>
      <c r="Q2867"/>
      <c r="R2867"/>
      <c r="S2867" t="s">
        <v>932</v>
      </c>
    </row>
    <row r="2868" spans="1:19" hidden="1" x14ac:dyDescent="0.2">
      <c r="A2868" s="162" t="str">
        <f>"FY"&amp;(YEAR(Table4_1[[#This Row],[Date]])-1)&amp;"/"&amp;(YEAR(Table4_1[[#This Row],[Date]])-2000)</f>
        <v>FY2024/25</v>
      </c>
      <c r="B2868" s="162" t="str">
        <f>VLOOKUP(Table4_1[[#This Row],[Energy]]&amp;Table4_1[[#This Row],[Indicator category]]&amp;Table4_1[[#This Row],[Indicator subcategory]]&amp;Table4_1[[#This Row],[Indicator]]&amp;Table4_1[[#This Row],[ID]],newID,2,FALSE)</f>
        <v>NQR12biv</v>
      </c>
      <c r="C2868" s="162" t="str">
        <f>Table4_1[[#This Row],[Licensee]]&amp;" "&amp;Table4_1[[#This Row],[Licence]]</f>
        <v>Rottnest Island Authority EIRL3</v>
      </c>
      <c r="D2868" s="162" t="str">
        <f t="shared" si="44"/>
        <v>FY2024/25_NQR12biv_Rottnest Island Authority EIRL3</v>
      </c>
      <c r="E2868" s="164">
        <f>IF(ISNUMBER(Table4_1[[#This Row],[Value]]),Table4_1[[#This Row],[Value]],IF(ISNUMBER(Table4_1[[#This Row],[$ Value]]),Table4_1[[#This Row],[$ Value]],Table4_1[[#This Row],[% Value]]))</f>
        <v>0</v>
      </c>
      <c r="G2868" s="238">
        <v>45838</v>
      </c>
      <c r="H2868">
        <v>4</v>
      </c>
      <c r="I2868" t="s">
        <v>188</v>
      </c>
      <c r="J2868" t="s">
        <v>199</v>
      </c>
      <c r="K2868" t="s">
        <v>299</v>
      </c>
      <c r="L2868" t="s">
        <v>360</v>
      </c>
      <c r="M2868" t="s">
        <v>47</v>
      </c>
      <c r="N2868" t="s">
        <v>328</v>
      </c>
      <c r="O2868" t="s">
        <v>191</v>
      </c>
      <c r="P2868"/>
      <c r="Q2868"/>
      <c r="R2868"/>
      <c r="S2868" t="s">
        <v>932</v>
      </c>
    </row>
    <row r="2869" spans="1:19" hidden="1" x14ac:dyDescent="0.2">
      <c r="A2869" s="162" t="str">
        <f>"FY"&amp;(YEAR(Table4_1[[#This Row],[Date]])-1)&amp;"/"&amp;(YEAR(Table4_1[[#This Row],[Date]])-2000)</f>
        <v>FY2023/24</v>
      </c>
      <c r="B2869" s="162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2869" s="162" t="str">
        <f>Table4_1[[#This Row],[Licensee]]&amp;" "&amp;Table4_1[[#This Row],[Licence]]</f>
        <v>Rottnest Island Authority EIRL3</v>
      </c>
      <c r="D2869" s="162" t="str">
        <f t="shared" si="44"/>
        <v>FY2023/24_NQR12bv_Rottnest Island Authority EIRL3</v>
      </c>
      <c r="E2869" s="164">
        <f>IF(ISNUMBER(Table4_1[[#This Row],[Value]]),Table4_1[[#This Row],[Value]],IF(ISNUMBER(Table4_1[[#This Row],[$ Value]]),Table4_1[[#This Row],[$ Value]],Table4_1[[#This Row],[% Value]]))</f>
        <v>0</v>
      </c>
      <c r="G2869" s="238">
        <v>45473</v>
      </c>
      <c r="H2869">
        <v>4</v>
      </c>
      <c r="I2869" t="s">
        <v>188</v>
      </c>
      <c r="J2869" t="s">
        <v>199</v>
      </c>
      <c r="K2869" t="s">
        <v>299</v>
      </c>
      <c r="L2869" t="s">
        <v>327</v>
      </c>
      <c r="M2869" t="s">
        <v>47</v>
      </c>
      <c r="N2869" t="s">
        <v>328</v>
      </c>
      <c r="O2869" t="s">
        <v>191</v>
      </c>
      <c r="P2869"/>
      <c r="Q2869"/>
      <c r="R2869"/>
      <c r="S2869" t="s">
        <v>932</v>
      </c>
    </row>
    <row r="2870" spans="1:19" hidden="1" x14ac:dyDescent="0.2">
      <c r="A2870" s="162" t="str">
        <f>"FY"&amp;(YEAR(Table4_1[[#This Row],[Date]])-1)&amp;"/"&amp;(YEAR(Table4_1[[#This Row],[Date]])-2000)</f>
        <v>FY2024/25</v>
      </c>
      <c r="B2870" s="162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2870" s="162" t="str">
        <f>Table4_1[[#This Row],[Licensee]]&amp;" "&amp;Table4_1[[#This Row],[Licence]]</f>
        <v>Rottnest Island Authority EIRL3</v>
      </c>
      <c r="D2870" s="162" t="str">
        <f t="shared" si="44"/>
        <v>FY2024/25_NQR12bv_Rottnest Island Authority EIRL3</v>
      </c>
      <c r="E2870" s="164">
        <f>IF(ISNUMBER(Table4_1[[#This Row],[Value]]),Table4_1[[#This Row],[Value]],IF(ISNUMBER(Table4_1[[#This Row],[$ Value]]),Table4_1[[#This Row],[$ Value]],Table4_1[[#This Row],[% Value]]))</f>
        <v>0</v>
      </c>
      <c r="G2870" s="238">
        <v>45838</v>
      </c>
      <c r="H2870">
        <v>4</v>
      </c>
      <c r="I2870" t="s">
        <v>188</v>
      </c>
      <c r="J2870" t="s">
        <v>199</v>
      </c>
      <c r="K2870" t="s">
        <v>299</v>
      </c>
      <c r="L2870" t="s">
        <v>327</v>
      </c>
      <c r="M2870" t="s">
        <v>47</v>
      </c>
      <c r="N2870" t="s">
        <v>328</v>
      </c>
      <c r="O2870" t="s">
        <v>191</v>
      </c>
      <c r="P2870"/>
      <c r="Q2870"/>
      <c r="R2870"/>
      <c r="S2870" t="s">
        <v>932</v>
      </c>
    </row>
    <row r="2871" spans="1:19" hidden="1" x14ac:dyDescent="0.2">
      <c r="A2871" s="162" t="str">
        <f>"FY"&amp;(YEAR(Table4_1[[#This Row],[Date]])-1)&amp;"/"&amp;(YEAR(Table4_1[[#This Row],[Date]])-2000)</f>
        <v>FY2013/14</v>
      </c>
      <c r="B2871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1" s="162" t="str">
        <f>Table4_1[[#This Row],[Licensee]]&amp;" "&amp;Table4_1[[#This Row],[Licence]]</f>
        <v>Rottnest Island Authority EIRL3</v>
      </c>
      <c r="D2871" s="162" t="str">
        <f t="shared" si="44"/>
        <v>FY2013/14_NQR12c_Rottnest Island Authority EIRL3</v>
      </c>
      <c r="E2871" s="164">
        <f>IF(ISNUMBER(Table4_1[[#This Row],[Value]]),Table4_1[[#This Row],[Value]],IF(ISNUMBER(Table4_1[[#This Row],[$ Value]]),Table4_1[[#This Row],[$ Value]],Table4_1[[#This Row],[% Value]]))</f>
        <v>0</v>
      </c>
      <c r="G2871" s="238">
        <v>41820</v>
      </c>
      <c r="H2871">
        <v>4</v>
      </c>
      <c r="I2871" t="s">
        <v>188</v>
      </c>
      <c r="J2871" t="s">
        <v>199</v>
      </c>
      <c r="K2871" t="s">
        <v>299</v>
      </c>
      <c r="L2871" t="s">
        <v>300</v>
      </c>
      <c r="M2871" t="s">
        <v>48</v>
      </c>
      <c r="N2871" t="s">
        <v>301</v>
      </c>
      <c r="O2871" t="s">
        <v>191</v>
      </c>
      <c r="P2871"/>
      <c r="Q2871"/>
      <c r="R2871"/>
      <c r="S2871" t="s">
        <v>932</v>
      </c>
    </row>
    <row r="2872" spans="1:19" hidden="1" x14ac:dyDescent="0.2">
      <c r="A2872" s="162" t="str">
        <f>"FY"&amp;(YEAR(Table4_1[[#This Row],[Date]])-1)&amp;"/"&amp;(YEAR(Table4_1[[#This Row],[Date]])-2000)</f>
        <v>FY2014/15</v>
      </c>
      <c r="B2872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2" s="162" t="str">
        <f>Table4_1[[#This Row],[Licensee]]&amp;" "&amp;Table4_1[[#This Row],[Licence]]</f>
        <v>Rottnest Island Authority EIRL3</v>
      </c>
      <c r="D2872" s="162" t="str">
        <f t="shared" si="44"/>
        <v>FY2014/15_NQR12c_Rottnest Island Authority EIRL3</v>
      </c>
      <c r="E2872" s="164">
        <f>IF(ISNUMBER(Table4_1[[#This Row],[Value]]),Table4_1[[#This Row],[Value]],IF(ISNUMBER(Table4_1[[#This Row],[$ Value]]),Table4_1[[#This Row],[$ Value]],Table4_1[[#This Row],[% Value]]))</f>
        <v>0</v>
      </c>
      <c r="G2872" s="238">
        <v>42185</v>
      </c>
      <c r="H2872">
        <v>4</v>
      </c>
      <c r="I2872" t="s">
        <v>188</v>
      </c>
      <c r="J2872" t="s">
        <v>199</v>
      </c>
      <c r="K2872" t="s">
        <v>299</v>
      </c>
      <c r="L2872" t="s">
        <v>300</v>
      </c>
      <c r="M2872" t="s">
        <v>48</v>
      </c>
      <c r="N2872" t="s">
        <v>301</v>
      </c>
      <c r="O2872" t="s">
        <v>191</v>
      </c>
      <c r="P2872"/>
      <c r="Q2872"/>
      <c r="R2872"/>
      <c r="S2872" t="s">
        <v>932</v>
      </c>
    </row>
    <row r="2873" spans="1:19" hidden="1" x14ac:dyDescent="0.2">
      <c r="A2873" s="162" t="str">
        <f>"FY"&amp;(YEAR(Table4_1[[#This Row],[Date]])-1)&amp;"/"&amp;(YEAR(Table4_1[[#This Row],[Date]])-2000)</f>
        <v>FY2015/16</v>
      </c>
      <c r="B2873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3" s="162" t="str">
        <f>Table4_1[[#This Row],[Licensee]]&amp;" "&amp;Table4_1[[#This Row],[Licence]]</f>
        <v>Rottnest Island Authority EIRL3</v>
      </c>
      <c r="D2873" s="162" t="str">
        <f t="shared" si="44"/>
        <v>FY2015/16_NQR12c_Rottnest Island Authority EIRL3</v>
      </c>
      <c r="E2873" s="164">
        <f>IF(ISNUMBER(Table4_1[[#This Row],[Value]]),Table4_1[[#This Row],[Value]],IF(ISNUMBER(Table4_1[[#This Row],[$ Value]]),Table4_1[[#This Row],[$ Value]],Table4_1[[#This Row],[% Value]]))</f>
        <v>0</v>
      </c>
      <c r="G2873" s="238">
        <v>42551</v>
      </c>
      <c r="H2873">
        <v>4</v>
      </c>
      <c r="I2873" t="s">
        <v>188</v>
      </c>
      <c r="J2873" t="s">
        <v>199</v>
      </c>
      <c r="K2873" t="s">
        <v>299</v>
      </c>
      <c r="L2873" t="s">
        <v>300</v>
      </c>
      <c r="M2873" t="s">
        <v>48</v>
      </c>
      <c r="N2873" t="s">
        <v>301</v>
      </c>
      <c r="O2873" t="s">
        <v>191</v>
      </c>
      <c r="P2873"/>
      <c r="Q2873"/>
      <c r="R2873"/>
      <c r="S2873" t="s">
        <v>932</v>
      </c>
    </row>
    <row r="2874" spans="1:19" hidden="1" x14ac:dyDescent="0.2">
      <c r="A2874" s="162" t="str">
        <f>"FY"&amp;(YEAR(Table4_1[[#This Row],[Date]])-1)&amp;"/"&amp;(YEAR(Table4_1[[#This Row],[Date]])-2000)</f>
        <v>FY2016/17</v>
      </c>
      <c r="B2874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4" s="162" t="str">
        <f>Table4_1[[#This Row],[Licensee]]&amp;" "&amp;Table4_1[[#This Row],[Licence]]</f>
        <v>Rottnest Island Authority EIRL3</v>
      </c>
      <c r="D2874" s="162" t="str">
        <f t="shared" si="44"/>
        <v>FY2016/17_NQR12c_Rottnest Island Authority EIRL3</v>
      </c>
      <c r="E2874" s="164">
        <f>IF(ISNUMBER(Table4_1[[#This Row],[Value]]),Table4_1[[#This Row],[Value]],IF(ISNUMBER(Table4_1[[#This Row],[$ Value]]),Table4_1[[#This Row],[$ Value]],Table4_1[[#This Row],[% Value]]))</f>
        <v>0</v>
      </c>
      <c r="G2874" s="238">
        <v>42916</v>
      </c>
      <c r="H2874">
        <v>4</v>
      </c>
      <c r="I2874" t="s">
        <v>188</v>
      </c>
      <c r="J2874" t="s">
        <v>199</v>
      </c>
      <c r="K2874" t="s">
        <v>299</v>
      </c>
      <c r="L2874" t="s">
        <v>300</v>
      </c>
      <c r="M2874" t="s">
        <v>48</v>
      </c>
      <c r="N2874" t="s">
        <v>301</v>
      </c>
      <c r="O2874" t="s">
        <v>191</v>
      </c>
      <c r="P2874"/>
      <c r="Q2874"/>
      <c r="R2874"/>
      <c r="S2874" t="s">
        <v>932</v>
      </c>
    </row>
    <row r="2875" spans="1:19" hidden="1" x14ac:dyDescent="0.2">
      <c r="A2875" s="162" t="str">
        <f>"FY"&amp;(YEAR(Table4_1[[#This Row],[Date]])-1)&amp;"/"&amp;(YEAR(Table4_1[[#This Row],[Date]])-2000)</f>
        <v>FY2017/18</v>
      </c>
      <c r="B2875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5" s="162" t="str">
        <f>Table4_1[[#This Row],[Licensee]]&amp;" "&amp;Table4_1[[#This Row],[Licence]]</f>
        <v>Rottnest Island Authority EIRL3</v>
      </c>
      <c r="D2875" s="162" t="str">
        <f t="shared" si="44"/>
        <v>FY2017/18_NQR12c_Rottnest Island Authority EIRL3</v>
      </c>
      <c r="E2875" s="164">
        <f>IF(ISNUMBER(Table4_1[[#This Row],[Value]]),Table4_1[[#This Row],[Value]],IF(ISNUMBER(Table4_1[[#This Row],[$ Value]]),Table4_1[[#This Row],[$ Value]],Table4_1[[#This Row],[% Value]]))</f>
        <v>0</v>
      </c>
      <c r="G2875" s="238">
        <v>43281</v>
      </c>
      <c r="H2875">
        <v>4</v>
      </c>
      <c r="I2875" t="s">
        <v>188</v>
      </c>
      <c r="J2875" t="s">
        <v>199</v>
      </c>
      <c r="K2875" t="s">
        <v>299</v>
      </c>
      <c r="L2875" t="s">
        <v>300</v>
      </c>
      <c r="M2875" t="s">
        <v>48</v>
      </c>
      <c r="N2875" t="s">
        <v>301</v>
      </c>
      <c r="O2875" t="s">
        <v>191</v>
      </c>
      <c r="P2875"/>
      <c r="Q2875"/>
      <c r="R2875"/>
      <c r="S2875" t="s">
        <v>932</v>
      </c>
    </row>
    <row r="2876" spans="1:19" hidden="1" x14ac:dyDescent="0.2">
      <c r="A2876" s="162" t="str">
        <f>"FY"&amp;(YEAR(Table4_1[[#This Row],[Date]])-1)&amp;"/"&amp;(YEAR(Table4_1[[#This Row],[Date]])-2000)</f>
        <v>FY2018/19</v>
      </c>
      <c r="B2876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6" s="162" t="str">
        <f>Table4_1[[#This Row],[Licensee]]&amp;" "&amp;Table4_1[[#This Row],[Licence]]</f>
        <v>Rottnest Island Authority EIRL3</v>
      </c>
      <c r="D2876" s="162" t="str">
        <f t="shared" si="44"/>
        <v>FY2018/19_NQR12c_Rottnest Island Authority EIRL3</v>
      </c>
      <c r="E2876" s="164">
        <f>IF(ISNUMBER(Table4_1[[#This Row],[Value]]),Table4_1[[#This Row],[Value]],IF(ISNUMBER(Table4_1[[#This Row],[$ Value]]),Table4_1[[#This Row],[$ Value]],Table4_1[[#This Row],[% Value]]))</f>
        <v>0</v>
      </c>
      <c r="G2876" s="238">
        <v>43646</v>
      </c>
      <c r="H2876">
        <v>4</v>
      </c>
      <c r="I2876" t="s">
        <v>188</v>
      </c>
      <c r="J2876" t="s">
        <v>199</v>
      </c>
      <c r="K2876" t="s">
        <v>299</v>
      </c>
      <c r="L2876" t="s">
        <v>300</v>
      </c>
      <c r="M2876" t="s">
        <v>48</v>
      </c>
      <c r="N2876" t="s">
        <v>301</v>
      </c>
      <c r="O2876" t="s">
        <v>191</v>
      </c>
      <c r="P2876"/>
      <c r="Q2876"/>
      <c r="R2876"/>
      <c r="S2876" t="s">
        <v>932</v>
      </c>
    </row>
    <row r="2877" spans="1:19" hidden="1" x14ac:dyDescent="0.2">
      <c r="A2877" s="162" t="str">
        <f>"FY"&amp;(YEAR(Table4_1[[#This Row],[Date]])-1)&amp;"/"&amp;(YEAR(Table4_1[[#This Row],[Date]])-2000)</f>
        <v>FY2019/20</v>
      </c>
      <c r="B2877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7" s="162" t="str">
        <f>Table4_1[[#This Row],[Licensee]]&amp;" "&amp;Table4_1[[#This Row],[Licence]]</f>
        <v>Rottnest Island Authority EIRL3</v>
      </c>
      <c r="D2877" s="162" t="str">
        <f t="shared" si="44"/>
        <v>FY2019/20_NQR12c_Rottnest Island Authority EIRL3</v>
      </c>
      <c r="E2877" s="164">
        <f>IF(ISNUMBER(Table4_1[[#This Row],[Value]]),Table4_1[[#This Row],[Value]],IF(ISNUMBER(Table4_1[[#This Row],[$ Value]]),Table4_1[[#This Row],[$ Value]],Table4_1[[#This Row],[% Value]]))</f>
        <v>0</v>
      </c>
      <c r="G2877" s="238">
        <v>44012</v>
      </c>
      <c r="H2877">
        <v>4</v>
      </c>
      <c r="I2877" t="s">
        <v>188</v>
      </c>
      <c r="J2877" t="s">
        <v>199</v>
      </c>
      <c r="K2877" t="s">
        <v>299</v>
      </c>
      <c r="L2877" t="s">
        <v>300</v>
      </c>
      <c r="M2877" t="s">
        <v>48</v>
      </c>
      <c r="N2877" t="s">
        <v>301</v>
      </c>
      <c r="O2877" t="s">
        <v>191</v>
      </c>
      <c r="P2877"/>
      <c r="Q2877"/>
      <c r="R2877"/>
      <c r="S2877" t="s">
        <v>932</v>
      </c>
    </row>
    <row r="2878" spans="1:19" hidden="1" x14ac:dyDescent="0.2">
      <c r="A2878" s="162" t="str">
        <f>"FY"&amp;(YEAR(Table4_1[[#This Row],[Date]])-1)&amp;"/"&amp;(YEAR(Table4_1[[#This Row],[Date]])-2000)</f>
        <v>FY2020/21</v>
      </c>
      <c r="B2878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8" s="162" t="str">
        <f>Table4_1[[#This Row],[Licensee]]&amp;" "&amp;Table4_1[[#This Row],[Licence]]</f>
        <v>Rottnest Island Authority EIRL3</v>
      </c>
      <c r="D2878" s="162" t="str">
        <f t="shared" si="44"/>
        <v>FY2020/21_NQR12c_Rottnest Island Authority EIRL3</v>
      </c>
      <c r="E2878" s="164">
        <f>IF(ISNUMBER(Table4_1[[#This Row],[Value]]),Table4_1[[#This Row],[Value]],IF(ISNUMBER(Table4_1[[#This Row],[$ Value]]),Table4_1[[#This Row],[$ Value]],Table4_1[[#This Row],[% Value]]))</f>
        <v>0</v>
      </c>
      <c r="G2878" s="238">
        <v>44377</v>
      </c>
      <c r="H2878">
        <v>4</v>
      </c>
      <c r="I2878" t="s">
        <v>188</v>
      </c>
      <c r="J2878" t="s">
        <v>199</v>
      </c>
      <c r="K2878" t="s">
        <v>299</v>
      </c>
      <c r="L2878" t="s">
        <v>300</v>
      </c>
      <c r="M2878" t="s">
        <v>48</v>
      </c>
      <c r="N2878" t="s">
        <v>301</v>
      </c>
      <c r="O2878" t="s">
        <v>191</v>
      </c>
      <c r="P2878"/>
      <c r="Q2878"/>
      <c r="R2878"/>
      <c r="S2878" t="s">
        <v>932</v>
      </c>
    </row>
    <row r="2879" spans="1:19" hidden="1" x14ac:dyDescent="0.2">
      <c r="A2879" s="162" t="str">
        <f>"FY"&amp;(YEAR(Table4_1[[#This Row],[Date]])-1)&amp;"/"&amp;(YEAR(Table4_1[[#This Row],[Date]])-2000)</f>
        <v>FY2021/22</v>
      </c>
      <c r="B2879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79" s="162" t="str">
        <f>Table4_1[[#This Row],[Licensee]]&amp;" "&amp;Table4_1[[#This Row],[Licence]]</f>
        <v>Rottnest Island Authority EIRL3</v>
      </c>
      <c r="D2879" s="162" t="str">
        <f t="shared" si="44"/>
        <v>FY2021/22_NQR12c_Rottnest Island Authority EIRL3</v>
      </c>
      <c r="E2879" s="164">
        <f>IF(ISNUMBER(Table4_1[[#This Row],[Value]]),Table4_1[[#This Row],[Value]],IF(ISNUMBER(Table4_1[[#This Row],[$ Value]]),Table4_1[[#This Row],[$ Value]],Table4_1[[#This Row],[% Value]]))</f>
        <v>0</v>
      </c>
      <c r="G2879" s="238">
        <v>44742</v>
      </c>
      <c r="H2879">
        <v>4</v>
      </c>
      <c r="I2879" t="s">
        <v>188</v>
      </c>
      <c r="J2879" t="s">
        <v>199</v>
      </c>
      <c r="K2879" t="s">
        <v>299</v>
      </c>
      <c r="L2879" t="s">
        <v>300</v>
      </c>
      <c r="M2879" t="s">
        <v>48</v>
      </c>
      <c r="N2879" t="s">
        <v>301</v>
      </c>
      <c r="O2879" t="s">
        <v>191</v>
      </c>
      <c r="P2879"/>
      <c r="Q2879"/>
      <c r="R2879"/>
      <c r="S2879" t="s">
        <v>932</v>
      </c>
    </row>
    <row r="2880" spans="1:19" hidden="1" x14ac:dyDescent="0.2">
      <c r="A2880" s="162" t="str">
        <f>"FY"&amp;(YEAR(Table4_1[[#This Row],[Date]])-1)&amp;"/"&amp;(YEAR(Table4_1[[#This Row],[Date]])-2000)</f>
        <v>FY2022/23</v>
      </c>
      <c r="B2880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2880" s="162" t="str">
        <f>Table4_1[[#This Row],[Licensee]]&amp;" "&amp;Table4_1[[#This Row],[Licence]]</f>
        <v>Rottnest Island Authority EIRL3</v>
      </c>
      <c r="D2880" s="162" t="str">
        <f t="shared" si="44"/>
        <v>FY2022/23_NQR12c_Rottnest Island Authority EIRL3</v>
      </c>
      <c r="E2880" s="164">
        <f>IF(ISNUMBER(Table4_1[[#This Row],[Value]]),Table4_1[[#This Row],[Value]],IF(ISNUMBER(Table4_1[[#This Row],[$ Value]]),Table4_1[[#This Row],[$ Value]],Table4_1[[#This Row],[% Value]]))</f>
        <v>0</v>
      </c>
      <c r="G2880" s="238">
        <v>45107</v>
      </c>
      <c r="H2880">
        <v>4</v>
      </c>
      <c r="I2880" t="s">
        <v>188</v>
      </c>
      <c r="J2880" t="s">
        <v>199</v>
      </c>
      <c r="K2880" t="s">
        <v>299</v>
      </c>
      <c r="L2880" t="s">
        <v>300</v>
      </c>
      <c r="M2880" t="s">
        <v>48</v>
      </c>
      <c r="N2880" t="s">
        <v>301</v>
      </c>
      <c r="O2880" t="s">
        <v>191</v>
      </c>
      <c r="P2880"/>
      <c r="Q2880"/>
      <c r="R2880"/>
      <c r="S2880" t="s">
        <v>932</v>
      </c>
    </row>
    <row r="2881" spans="1:19" hidden="1" x14ac:dyDescent="0.2">
      <c r="A2881" s="162" t="str">
        <f>"FY"&amp;(YEAR(Table4_1[[#This Row],[Date]])-1)&amp;"/"&amp;(YEAR(Table4_1[[#This Row],[Date]])-2000)</f>
        <v>FY2024/25</v>
      </c>
      <c r="B2881" s="162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2881" s="162" t="str">
        <f>Table4_1[[#This Row],[Licensee]]&amp;" "&amp;Table4_1[[#This Row],[Licence]]</f>
        <v>Rottnest Island Authority EIRL3</v>
      </c>
      <c r="D2881" s="162" t="str">
        <f t="shared" si="44"/>
        <v>FY2024/25_NQR12ci_Rottnest Island Authority EIRL3</v>
      </c>
      <c r="E2881" s="164">
        <f>IF(ISNUMBER(Table4_1[[#This Row],[Value]]),Table4_1[[#This Row],[Value]],IF(ISNUMBER(Table4_1[[#This Row],[$ Value]]),Table4_1[[#This Row],[$ Value]],Table4_1[[#This Row],[% Value]]))</f>
        <v>0</v>
      </c>
      <c r="G2881" s="238">
        <v>45838</v>
      </c>
      <c r="H2881">
        <v>4</v>
      </c>
      <c r="I2881" t="s">
        <v>188</v>
      </c>
      <c r="J2881" t="s">
        <v>199</v>
      </c>
      <c r="K2881" t="s">
        <v>299</v>
      </c>
      <c r="L2881" t="s">
        <v>300</v>
      </c>
      <c r="M2881" t="s">
        <v>359</v>
      </c>
      <c r="N2881" t="s">
        <v>326</v>
      </c>
      <c r="O2881" t="s">
        <v>191</v>
      </c>
      <c r="P2881"/>
      <c r="Q2881"/>
      <c r="R2881"/>
      <c r="S2881" t="s">
        <v>932</v>
      </c>
    </row>
    <row r="2882" spans="1:19" hidden="1" x14ac:dyDescent="0.2">
      <c r="A2882" s="162" t="str">
        <f>"FY"&amp;(YEAR(Table4_1[[#This Row],[Date]])-1)&amp;"/"&amp;(YEAR(Table4_1[[#This Row],[Date]])-2000)</f>
        <v>FY2023/24</v>
      </c>
      <c r="B2882" s="162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2882" s="162" t="str">
        <f>Table4_1[[#This Row],[Licensee]]&amp;" "&amp;Table4_1[[#This Row],[Licence]]</f>
        <v>Rottnest Island Authority EIRL3</v>
      </c>
      <c r="D2882" s="162" t="str">
        <f t="shared" si="44"/>
        <v>FY2023/24_NQR12cii_Rottnest Island Authority EIRL3</v>
      </c>
      <c r="E2882" s="164">
        <f>IF(ISNUMBER(Table4_1[[#This Row],[Value]]),Table4_1[[#This Row],[Value]],IF(ISNUMBER(Table4_1[[#This Row],[$ Value]]),Table4_1[[#This Row],[$ Value]],Table4_1[[#This Row],[% Value]]))</f>
        <v>0</v>
      </c>
      <c r="G2882" s="238">
        <v>45473</v>
      </c>
      <c r="H2882">
        <v>4</v>
      </c>
      <c r="I2882" t="s">
        <v>188</v>
      </c>
      <c r="J2882" t="s">
        <v>199</v>
      </c>
      <c r="K2882" t="s">
        <v>299</v>
      </c>
      <c r="L2882" t="s">
        <v>300</v>
      </c>
      <c r="M2882" t="s">
        <v>325</v>
      </c>
      <c r="N2882" t="s">
        <v>326</v>
      </c>
      <c r="O2882" t="s">
        <v>191</v>
      </c>
      <c r="P2882"/>
      <c r="Q2882"/>
      <c r="R2882"/>
      <c r="S2882" t="s">
        <v>932</v>
      </c>
    </row>
    <row r="2883" spans="1:19" hidden="1" x14ac:dyDescent="0.2">
      <c r="A2883" s="162" t="str">
        <f>"FY"&amp;(YEAR(Table4_1[[#This Row],[Date]])-1)&amp;"/"&amp;(YEAR(Table4_1[[#This Row],[Date]])-2000)</f>
        <v>FY2024/25</v>
      </c>
      <c r="B2883" s="162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2883" s="162" t="str">
        <f>Table4_1[[#This Row],[Licensee]]&amp;" "&amp;Table4_1[[#This Row],[Licence]]</f>
        <v>Rottnest Island Authority EIRL3</v>
      </c>
      <c r="D2883" s="162" t="str">
        <f t="shared" ref="D2883:D2946" si="45">A2883&amp;"_"&amp;B2883&amp;"_"&amp;C2883</f>
        <v>FY2024/25_NQR12cii_Rottnest Island Authority EIRL3</v>
      </c>
      <c r="E2883" s="164">
        <f>IF(ISNUMBER(Table4_1[[#This Row],[Value]]),Table4_1[[#This Row],[Value]],IF(ISNUMBER(Table4_1[[#This Row],[$ Value]]),Table4_1[[#This Row],[$ Value]],Table4_1[[#This Row],[% Value]]))</f>
        <v>0</v>
      </c>
      <c r="G2883" s="238">
        <v>45838</v>
      </c>
      <c r="H2883">
        <v>4</v>
      </c>
      <c r="I2883" t="s">
        <v>188</v>
      </c>
      <c r="J2883" t="s">
        <v>199</v>
      </c>
      <c r="K2883" t="s">
        <v>299</v>
      </c>
      <c r="L2883" t="s">
        <v>300</v>
      </c>
      <c r="M2883" t="s">
        <v>325</v>
      </c>
      <c r="N2883" t="s">
        <v>326</v>
      </c>
      <c r="O2883" t="s">
        <v>191</v>
      </c>
      <c r="P2883"/>
      <c r="Q2883"/>
      <c r="R2883"/>
      <c r="S2883" t="s">
        <v>932</v>
      </c>
    </row>
    <row r="2884" spans="1:19" hidden="1" x14ac:dyDescent="0.2">
      <c r="A2884" s="162" t="str">
        <f>"FY"&amp;(YEAR(Table4_1[[#This Row],[Date]])-1)&amp;"/"&amp;(YEAR(Table4_1[[#This Row],[Date]])-2000)</f>
        <v>FY2024/25</v>
      </c>
      <c r="B2884" s="162" t="str">
        <f>VLOOKUP(Table4_1[[#This Row],[Energy]]&amp;Table4_1[[#This Row],[Indicator category]]&amp;Table4_1[[#This Row],[Indicator subcategory]]&amp;Table4_1[[#This Row],[Indicator]]&amp;Table4_1[[#This Row],[ID]],newID,2,FALSE)</f>
        <v>NQR12ciii</v>
      </c>
      <c r="C2884" s="162" t="str">
        <f>Table4_1[[#This Row],[Licensee]]&amp;" "&amp;Table4_1[[#This Row],[Licence]]</f>
        <v>Rottnest Island Authority EIRL3</v>
      </c>
      <c r="D2884" s="162" t="str">
        <f t="shared" si="45"/>
        <v>FY2024/25_NQR12ciii_Rottnest Island Authority EIRL3</v>
      </c>
      <c r="E2884" s="164">
        <f>IF(ISNUMBER(Table4_1[[#This Row],[Value]]),Table4_1[[#This Row],[Value]],IF(ISNUMBER(Table4_1[[#This Row],[$ Value]]),Table4_1[[#This Row],[$ Value]],Table4_1[[#This Row],[% Value]]))</f>
        <v>0</v>
      </c>
      <c r="G2884" s="238">
        <v>45838</v>
      </c>
      <c r="H2884">
        <v>4</v>
      </c>
      <c r="I2884" t="s">
        <v>188</v>
      </c>
      <c r="J2884" t="s">
        <v>199</v>
      </c>
      <c r="K2884" t="s">
        <v>299</v>
      </c>
      <c r="L2884" t="s">
        <v>720</v>
      </c>
      <c r="M2884" t="s">
        <v>48</v>
      </c>
      <c r="N2884" t="s">
        <v>328</v>
      </c>
      <c r="O2884" t="s">
        <v>191</v>
      </c>
      <c r="P2884"/>
      <c r="Q2884"/>
      <c r="R2884"/>
      <c r="S2884" t="s">
        <v>932</v>
      </c>
    </row>
    <row r="2885" spans="1:19" hidden="1" x14ac:dyDescent="0.2">
      <c r="A2885" s="162" t="str">
        <f>"FY"&amp;(YEAR(Table4_1[[#This Row],[Date]])-1)&amp;"/"&amp;(YEAR(Table4_1[[#This Row],[Date]])-2000)</f>
        <v>FY2024/25</v>
      </c>
      <c r="B2885" s="162" t="str">
        <f>VLOOKUP(Table4_1[[#This Row],[Energy]]&amp;Table4_1[[#This Row],[Indicator category]]&amp;Table4_1[[#This Row],[Indicator subcategory]]&amp;Table4_1[[#This Row],[Indicator]]&amp;Table4_1[[#This Row],[ID]],newID,2,FALSE)</f>
        <v>NQR12civ</v>
      </c>
      <c r="C2885" s="162" t="str">
        <f>Table4_1[[#This Row],[Licensee]]&amp;" "&amp;Table4_1[[#This Row],[Licence]]</f>
        <v>Rottnest Island Authority EIRL3</v>
      </c>
      <c r="D2885" s="162" t="str">
        <f t="shared" si="45"/>
        <v>FY2024/25_NQR12civ_Rottnest Island Authority EIRL3</v>
      </c>
      <c r="E2885" s="164">
        <f>IF(ISNUMBER(Table4_1[[#This Row],[Value]]),Table4_1[[#This Row],[Value]],IF(ISNUMBER(Table4_1[[#This Row],[$ Value]]),Table4_1[[#This Row],[$ Value]],Table4_1[[#This Row],[% Value]]))</f>
        <v>0</v>
      </c>
      <c r="G2885" s="238">
        <v>45838</v>
      </c>
      <c r="H2885">
        <v>4</v>
      </c>
      <c r="I2885" t="s">
        <v>188</v>
      </c>
      <c r="J2885" t="s">
        <v>199</v>
      </c>
      <c r="K2885" t="s">
        <v>299</v>
      </c>
      <c r="L2885" t="s">
        <v>360</v>
      </c>
      <c r="M2885" t="s">
        <v>48</v>
      </c>
      <c r="N2885" t="s">
        <v>328</v>
      </c>
      <c r="O2885" t="s">
        <v>191</v>
      </c>
      <c r="P2885"/>
      <c r="Q2885"/>
      <c r="R2885"/>
      <c r="S2885" t="s">
        <v>932</v>
      </c>
    </row>
    <row r="2886" spans="1:19" hidden="1" x14ac:dyDescent="0.2">
      <c r="A2886" s="162" t="str">
        <f>"FY"&amp;(YEAR(Table4_1[[#This Row],[Date]])-1)&amp;"/"&amp;(YEAR(Table4_1[[#This Row],[Date]])-2000)</f>
        <v>FY2023/24</v>
      </c>
      <c r="B2886" s="162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2886" s="162" t="str">
        <f>Table4_1[[#This Row],[Licensee]]&amp;" "&amp;Table4_1[[#This Row],[Licence]]</f>
        <v>Rottnest Island Authority EIRL3</v>
      </c>
      <c r="D2886" s="162" t="str">
        <f t="shared" si="45"/>
        <v>FY2023/24_NQR12cv_Rottnest Island Authority EIRL3</v>
      </c>
      <c r="E2886" s="164">
        <f>IF(ISNUMBER(Table4_1[[#This Row],[Value]]),Table4_1[[#This Row],[Value]],IF(ISNUMBER(Table4_1[[#This Row],[$ Value]]),Table4_1[[#This Row],[$ Value]],Table4_1[[#This Row],[% Value]]))</f>
        <v>0</v>
      </c>
      <c r="G2886" s="238">
        <v>45473</v>
      </c>
      <c r="H2886">
        <v>4</v>
      </c>
      <c r="I2886" t="s">
        <v>188</v>
      </c>
      <c r="J2886" t="s">
        <v>199</v>
      </c>
      <c r="K2886" t="s">
        <v>299</v>
      </c>
      <c r="L2886" t="s">
        <v>327</v>
      </c>
      <c r="M2886" t="s">
        <v>48</v>
      </c>
      <c r="N2886" t="s">
        <v>328</v>
      </c>
      <c r="O2886" t="s">
        <v>191</v>
      </c>
      <c r="P2886"/>
      <c r="Q2886"/>
      <c r="R2886"/>
      <c r="S2886" t="s">
        <v>932</v>
      </c>
    </row>
    <row r="2887" spans="1:19" hidden="1" x14ac:dyDescent="0.2">
      <c r="A2887" s="162" t="str">
        <f>"FY"&amp;(YEAR(Table4_1[[#This Row],[Date]])-1)&amp;"/"&amp;(YEAR(Table4_1[[#This Row],[Date]])-2000)</f>
        <v>FY2024/25</v>
      </c>
      <c r="B2887" s="162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2887" s="162" t="str">
        <f>Table4_1[[#This Row],[Licensee]]&amp;" "&amp;Table4_1[[#This Row],[Licence]]</f>
        <v>Rottnest Island Authority EIRL3</v>
      </c>
      <c r="D2887" s="162" t="str">
        <f t="shared" si="45"/>
        <v>FY2024/25_NQR12cv_Rottnest Island Authority EIRL3</v>
      </c>
      <c r="E2887" s="164">
        <f>IF(ISNUMBER(Table4_1[[#This Row],[Value]]),Table4_1[[#This Row],[Value]],IF(ISNUMBER(Table4_1[[#This Row],[$ Value]]),Table4_1[[#This Row],[$ Value]],Table4_1[[#This Row],[% Value]]))</f>
        <v>0</v>
      </c>
      <c r="G2887" s="238">
        <v>45838</v>
      </c>
      <c r="H2887">
        <v>4</v>
      </c>
      <c r="I2887" t="s">
        <v>188</v>
      </c>
      <c r="J2887" t="s">
        <v>199</v>
      </c>
      <c r="K2887" t="s">
        <v>299</v>
      </c>
      <c r="L2887" t="s">
        <v>327</v>
      </c>
      <c r="M2887" t="s">
        <v>48</v>
      </c>
      <c r="N2887" t="s">
        <v>328</v>
      </c>
      <c r="O2887" t="s">
        <v>191</v>
      </c>
      <c r="P2887"/>
      <c r="Q2887"/>
      <c r="R2887"/>
      <c r="S2887" t="s">
        <v>932</v>
      </c>
    </row>
    <row r="2888" spans="1:19" hidden="1" x14ac:dyDescent="0.2">
      <c r="A2888" s="162" t="str">
        <f>"FY"&amp;(YEAR(Table4_1[[#This Row],[Date]])-1)&amp;"/"&amp;(YEAR(Table4_1[[#This Row],[Date]])-2000)</f>
        <v>FY2013/14</v>
      </c>
      <c r="B2888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88" s="162" t="str">
        <f>Table4_1[[#This Row],[Licensee]]&amp;" "&amp;Table4_1[[#This Row],[Licence]]</f>
        <v>Rottnest Island Authority EIRL3</v>
      </c>
      <c r="D2888" s="162" t="str">
        <f t="shared" si="45"/>
        <v>FY2013/14_NQR12d_Rottnest Island Authority EIRL3</v>
      </c>
      <c r="E2888" s="164">
        <f>IF(ISNUMBER(Table4_1[[#This Row],[Value]]),Table4_1[[#This Row],[Value]],IF(ISNUMBER(Table4_1[[#This Row],[$ Value]]),Table4_1[[#This Row],[$ Value]],Table4_1[[#This Row],[% Value]]))</f>
        <v>195</v>
      </c>
      <c r="G2888" s="238">
        <v>41820</v>
      </c>
      <c r="H2888">
        <v>4</v>
      </c>
      <c r="I2888" t="s">
        <v>188</v>
      </c>
      <c r="J2888" t="s">
        <v>199</v>
      </c>
      <c r="K2888" t="s">
        <v>299</v>
      </c>
      <c r="L2888" t="s">
        <v>300</v>
      </c>
      <c r="M2888" t="s">
        <v>49</v>
      </c>
      <c r="N2888" t="s">
        <v>301</v>
      </c>
      <c r="O2888" t="s">
        <v>191</v>
      </c>
      <c r="P2888">
        <v>195</v>
      </c>
      <c r="Q2888"/>
      <c r="R2888"/>
      <c r="S2888" t="s">
        <v>932</v>
      </c>
    </row>
    <row r="2889" spans="1:19" hidden="1" x14ac:dyDescent="0.2">
      <c r="A2889" s="162" t="str">
        <f>"FY"&amp;(YEAR(Table4_1[[#This Row],[Date]])-1)&amp;"/"&amp;(YEAR(Table4_1[[#This Row],[Date]])-2000)</f>
        <v>FY2014/15</v>
      </c>
      <c r="B2889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89" s="162" t="str">
        <f>Table4_1[[#This Row],[Licensee]]&amp;" "&amp;Table4_1[[#This Row],[Licence]]</f>
        <v>Rottnest Island Authority EIRL3</v>
      </c>
      <c r="D2889" s="162" t="str">
        <f t="shared" si="45"/>
        <v>FY2014/15_NQR12d_Rottnest Island Authority EIRL3</v>
      </c>
      <c r="E2889" s="164">
        <f>IF(ISNUMBER(Table4_1[[#This Row],[Value]]),Table4_1[[#This Row],[Value]],IF(ISNUMBER(Table4_1[[#This Row],[$ Value]]),Table4_1[[#This Row],[$ Value]],Table4_1[[#This Row],[% Value]]))</f>
        <v>190</v>
      </c>
      <c r="G2889" s="238">
        <v>42185</v>
      </c>
      <c r="H2889">
        <v>4</v>
      </c>
      <c r="I2889" t="s">
        <v>188</v>
      </c>
      <c r="J2889" t="s">
        <v>199</v>
      </c>
      <c r="K2889" t="s">
        <v>299</v>
      </c>
      <c r="L2889" t="s">
        <v>300</v>
      </c>
      <c r="M2889" t="s">
        <v>49</v>
      </c>
      <c r="N2889" t="s">
        <v>301</v>
      </c>
      <c r="O2889" t="s">
        <v>191</v>
      </c>
      <c r="P2889">
        <v>190</v>
      </c>
      <c r="Q2889"/>
      <c r="R2889"/>
      <c r="S2889" t="s">
        <v>932</v>
      </c>
    </row>
    <row r="2890" spans="1:19" hidden="1" x14ac:dyDescent="0.2">
      <c r="A2890" s="162" t="str">
        <f>"FY"&amp;(YEAR(Table4_1[[#This Row],[Date]])-1)&amp;"/"&amp;(YEAR(Table4_1[[#This Row],[Date]])-2000)</f>
        <v>FY2015/16</v>
      </c>
      <c r="B2890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0" s="162" t="str">
        <f>Table4_1[[#This Row],[Licensee]]&amp;" "&amp;Table4_1[[#This Row],[Licence]]</f>
        <v>Rottnest Island Authority EIRL3</v>
      </c>
      <c r="D2890" s="162" t="str">
        <f t="shared" si="45"/>
        <v>FY2015/16_NQR12d_Rottnest Island Authority EIRL3</v>
      </c>
      <c r="E2890" s="164">
        <f>IF(ISNUMBER(Table4_1[[#This Row],[Value]]),Table4_1[[#This Row],[Value]],IF(ISNUMBER(Table4_1[[#This Row],[$ Value]]),Table4_1[[#This Row],[$ Value]],Table4_1[[#This Row],[% Value]]))</f>
        <v>190</v>
      </c>
      <c r="G2890" s="238">
        <v>42551</v>
      </c>
      <c r="H2890">
        <v>4</v>
      </c>
      <c r="I2890" t="s">
        <v>188</v>
      </c>
      <c r="J2890" t="s">
        <v>199</v>
      </c>
      <c r="K2890" t="s">
        <v>299</v>
      </c>
      <c r="L2890" t="s">
        <v>300</v>
      </c>
      <c r="M2890" t="s">
        <v>49</v>
      </c>
      <c r="N2890" t="s">
        <v>301</v>
      </c>
      <c r="O2890" t="s">
        <v>191</v>
      </c>
      <c r="P2890">
        <v>190</v>
      </c>
      <c r="Q2890"/>
      <c r="R2890"/>
      <c r="S2890" t="s">
        <v>932</v>
      </c>
    </row>
    <row r="2891" spans="1:19" hidden="1" x14ac:dyDescent="0.2">
      <c r="A2891" s="162" t="str">
        <f>"FY"&amp;(YEAR(Table4_1[[#This Row],[Date]])-1)&amp;"/"&amp;(YEAR(Table4_1[[#This Row],[Date]])-2000)</f>
        <v>FY2016/17</v>
      </c>
      <c r="B2891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1" s="162" t="str">
        <f>Table4_1[[#This Row],[Licensee]]&amp;" "&amp;Table4_1[[#This Row],[Licence]]</f>
        <v>Rottnest Island Authority EIRL3</v>
      </c>
      <c r="D2891" s="162" t="str">
        <f t="shared" si="45"/>
        <v>FY2016/17_NQR12d_Rottnest Island Authority EIRL3</v>
      </c>
      <c r="E2891" s="164">
        <f>IF(ISNUMBER(Table4_1[[#This Row],[Value]]),Table4_1[[#This Row],[Value]],IF(ISNUMBER(Table4_1[[#This Row],[$ Value]]),Table4_1[[#This Row],[$ Value]],Table4_1[[#This Row],[% Value]]))</f>
        <v>190</v>
      </c>
      <c r="G2891" s="238">
        <v>42916</v>
      </c>
      <c r="H2891">
        <v>4</v>
      </c>
      <c r="I2891" t="s">
        <v>188</v>
      </c>
      <c r="J2891" t="s">
        <v>199</v>
      </c>
      <c r="K2891" t="s">
        <v>299</v>
      </c>
      <c r="L2891" t="s">
        <v>300</v>
      </c>
      <c r="M2891" t="s">
        <v>49</v>
      </c>
      <c r="N2891" t="s">
        <v>301</v>
      </c>
      <c r="O2891" t="s">
        <v>191</v>
      </c>
      <c r="P2891">
        <v>190</v>
      </c>
      <c r="Q2891"/>
      <c r="R2891"/>
      <c r="S2891" t="s">
        <v>932</v>
      </c>
    </row>
    <row r="2892" spans="1:19" hidden="1" x14ac:dyDescent="0.2">
      <c r="A2892" s="162" t="str">
        <f>"FY"&amp;(YEAR(Table4_1[[#This Row],[Date]])-1)&amp;"/"&amp;(YEAR(Table4_1[[#This Row],[Date]])-2000)</f>
        <v>FY2017/18</v>
      </c>
      <c r="B2892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2" s="162" t="str">
        <f>Table4_1[[#This Row],[Licensee]]&amp;" "&amp;Table4_1[[#This Row],[Licence]]</f>
        <v>Rottnest Island Authority EIRL3</v>
      </c>
      <c r="D2892" s="162" t="str">
        <f t="shared" si="45"/>
        <v>FY2017/18_NQR12d_Rottnest Island Authority EIRL3</v>
      </c>
      <c r="E2892" s="164">
        <f>IF(ISNUMBER(Table4_1[[#This Row],[Value]]),Table4_1[[#This Row],[Value]],IF(ISNUMBER(Table4_1[[#This Row],[$ Value]]),Table4_1[[#This Row],[$ Value]],Table4_1[[#This Row],[% Value]]))</f>
        <v>190</v>
      </c>
      <c r="G2892" s="238">
        <v>43281</v>
      </c>
      <c r="H2892">
        <v>4</v>
      </c>
      <c r="I2892" t="s">
        <v>188</v>
      </c>
      <c r="J2892" t="s">
        <v>199</v>
      </c>
      <c r="K2892" t="s">
        <v>299</v>
      </c>
      <c r="L2892" t="s">
        <v>300</v>
      </c>
      <c r="M2892" t="s">
        <v>49</v>
      </c>
      <c r="N2892" t="s">
        <v>301</v>
      </c>
      <c r="O2892" t="s">
        <v>191</v>
      </c>
      <c r="P2892">
        <v>190</v>
      </c>
      <c r="Q2892"/>
      <c r="R2892"/>
      <c r="S2892" t="s">
        <v>932</v>
      </c>
    </row>
    <row r="2893" spans="1:19" hidden="1" x14ac:dyDescent="0.2">
      <c r="A2893" s="162" t="str">
        <f>"FY"&amp;(YEAR(Table4_1[[#This Row],[Date]])-1)&amp;"/"&amp;(YEAR(Table4_1[[#This Row],[Date]])-2000)</f>
        <v>FY2018/19</v>
      </c>
      <c r="B2893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3" s="162" t="str">
        <f>Table4_1[[#This Row],[Licensee]]&amp;" "&amp;Table4_1[[#This Row],[Licence]]</f>
        <v>Rottnest Island Authority EIRL3</v>
      </c>
      <c r="D2893" s="162" t="str">
        <f t="shared" si="45"/>
        <v>FY2018/19_NQR12d_Rottnest Island Authority EIRL3</v>
      </c>
      <c r="E2893" s="164">
        <f>IF(ISNUMBER(Table4_1[[#This Row],[Value]]),Table4_1[[#This Row],[Value]],IF(ISNUMBER(Table4_1[[#This Row],[$ Value]]),Table4_1[[#This Row],[$ Value]],Table4_1[[#This Row],[% Value]]))</f>
        <v>191</v>
      </c>
      <c r="G2893" s="238">
        <v>43646</v>
      </c>
      <c r="H2893">
        <v>4</v>
      </c>
      <c r="I2893" t="s">
        <v>188</v>
      </c>
      <c r="J2893" t="s">
        <v>199</v>
      </c>
      <c r="K2893" t="s">
        <v>299</v>
      </c>
      <c r="L2893" t="s">
        <v>300</v>
      </c>
      <c r="M2893" t="s">
        <v>49</v>
      </c>
      <c r="N2893" t="s">
        <v>301</v>
      </c>
      <c r="O2893" t="s">
        <v>191</v>
      </c>
      <c r="P2893">
        <v>191</v>
      </c>
      <c r="Q2893"/>
      <c r="R2893"/>
      <c r="S2893" t="s">
        <v>932</v>
      </c>
    </row>
    <row r="2894" spans="1:19" hidden="1" x14ac:dyDescent="0.2">
      <c r="A2894" s="162" t="str">
        <f>"FY"&amp;(YEAR(Table4_1[[#This Row],[Date]])-1)&amp;"/"&amp;(YEAR(Table4_1[[#This Row],[Date]])-2000)</f>
        <v>FY2019/20</v>
      </c>
      <c r="B2894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4" s="162" t="str">
        <f>Table4_1[[#This Row],[Licensee]]&amp;" "&amp;Table4_1[[#This Row],[Licence]]</f>
        <v>Rottnest Island Authority EIRL3</v>
      </c>
      <c r="D2894" s="162" t="str">
        <f t="shared" si="45"/>
        <v>FY2019/20_NQR12d_Rottnest Island Authority EIRL3</v>
      </c>
      <c r="E2894" s="164">
        <f>IF(ISNUMBER(Table4_1[[#This Row],[Value]]),Table4_1[[#This Row],[Value]],IF(ISNUMBER(Table4_1[[#This Row],[$ Value]]),Table4_1[[#This Row],[$ Value]],Table4_1[[#This Row],[% Value]]))</f>
        <v>191</v>
      </c>
      <c r="G2894" s="238">
        <v>44012</v>
      </c>
      <c r="H2894">
        <v>4</v>
      </c>
      <c r="I2894" t="s">
        <v>188</v>
      </c>
      <c r="J2894" t="s">
        <v>199</v>
      </c>
      <c r="K2894" t="s">
        <v>299</v>
      </c>
      <c r="L2894" t="s">
        <v>300</v>
      </c>
      <c r="M2894" t="s">
        <v>49</v>
      </c>
      <c r="N2894" t="s">
        <v>301</v>
      </c>
      <c r="O2894" t="s">
        <v>191</v>
      </c>
      <c r="P2894">
        <v>191</v>
      </c>
      <c r="Q2894"/>
      <c r="R2894"/>
      <c r="S2894" t="s">
        <v>932</v>
      </c>
    </row>
    <row r="2895" spans="1:19" hidden="1" x14ac:dyDescent="0.2">
      <c r="A2895" s="162" t="str">
        <f>"FY"&amp;(YEAR(Table4_1[[#This Row],[Date]])-1)&amp;"/"&amp;(YEAR(Table4_1[[#This Row],[Date]])-2000)</f>
        <v>FY2020/21</v>
      </c>
      <c r="B2895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5" s="162" t="str">
        <f>Table4_1[[#This Row],[Licensee]]&amp;" "&amp;Table4_1[[#This Row],[Licence]]</f>
        <v>Rottnest Island Authority EIRL3</v>
      </c>
      <c r="D2895" s="162" t="str">
        <f t="shared" si="45"/>
        <v>FY2020/21_NQR12d_Rottnest Island Authority EIRL3</v>
      </c>
      <c r="E2895" s="164">
        <f>IF(ISNUMBER(Table4_1[[#This Row],[Value]]),Table4_1[[#This Row],[Value]],IF(ISNUMBER(Table4_1[[#This Row],[$ Value]]),Table4_1[[#This Row],[$ Value]],Table4_1[[#This Row],[% Value]]))</f>
        <v>251</v>
      </c>
      <c r="G2895" s="238">
        <v>44377</v>
      </c>
      <c r="H2895">
        <v>4</v>
      </c>
      <c r="I2895" t="s">
        <v>188</v>
      </c>
      <c r="J2895" t="s">
        <v>199</v>
      </c>
      <c r="K2895" t="s">
        <v>299</v>
      </c>
      <c r="L2895" t="s">
        <v>300</v>
      </c>
      <c r="M2895" t="s">
        <v>49</v>
      </c>
      <c r="N2895" t="s">
        <v>301</v>
      </c>
      <c r="O2895" t="s">
        <v>191</v>
      </c>
      <c r="P2895">
        <v>251</v>
      </c>
      <c r="Q2895"/>
      <c r="R2895"/>
      <c r="S2895" t="s">
        <v>932</v>
      </c>
    </row>
    <row r="2896" spans="1:19" hidden="1" x14ac:dyDescent="0.2">
      <c r="A2896" s="162" t="str">
        <f>"FY"&amp;(YEAR(Table4_1[[#This Row],[Date]])-1)&amp;"/"&amp;(YEAR(Table4_1[[#This Row],[Date]])-2000)</f>
        <v>FY2021/22</v>
      </c>
      <c r="B2896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6" s="162" t="str">
        <f>Table4_1[[#This Row],[Licensee]]&amp;" "&amp;Table4_1[[#This Row],[Licence]]</f>
        <v>Rottnest Island Authority EIRL3</v>
      </c>
      <c r="D2896" s="162" t="str">
        <f t="shared" si="45"/>
        <v>FY2021/22_NQR12d_Rottnest Island Authority EIRL3</v>
      </c>
      <c r="E2896" s="164">
        <f>IF(ISNUMBER(Table4_1[[#This Row],[Value]]),Table4_1[[#This Row],[Value]],IF(ISNUMBER(Table4_1[[#This Row],[$ Value]]),Table4_1[[#This Row],[$ Value]],Table4_1[[#This Row],[% Value]]))</f>
        <v>251</v>
      </c>
      <c r="G2896" s="238">
        <v>44742</v>
      </c>
      <c r="H2896">
        <v>4</v>
      </c>
      <c r="I2896" t="s">
        <v>188</v>
      </c>
      <c r="J2896" t="s">
        <v>199</v>
      </c>
      <c r="K2896" t="s">
        <v>299</v>
      </c>
      <c r="L2896" t="s">
        <v>300</v>
      </c>
      <c r="M2896" t="s">
        <v>49</v>
      </c>
      <c r="N2896" t="s">
        <v>301</v>
      </c>
      <c r="O2896" t="s">
        <v>191</v>
      </c>
      <c r="P2896">
        <v>251</v>
      </c>
      <c r="Q2896"/>
      <c r="R2896"/>
      <c r="S2896" t="s">
        <v>932</v>
      </c>
    </row>
    <row r="2897" spans="1:19" hidden="1" x14ac:dyDescent="0.2">
      <c r="A2897" s="162" t="str">
        <f>"FY"&amp;(YEAR(Table4_1[[#This Row],[Date]])-1)&amp;"/"&amp;(YEAR(Table4_1[[#This Row],[Date]])-2000)</f>
        <v>FY2022/23</v>
      </c>
      <c r="B2897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2897" s="162" t="str">
        <f>Table4_1[[#This Row],[Licensee]]&amp;" "&amp;Table4_1[[#This Row],[Licence]]</f>
        <v>Rottnest Island Authority EIRL3</v>
      </c>
      <c r="D2897" s="162" t="str">
        <f t="shared" si="45"/>
        <v>FY2022/23_NQR12d_Rottnest Island Authority EIRL3</v>
      </c>
      <c r="E2897" s="164">
        <f>IF(ISNUMBER(Table4_1[[#This Row],[Value]]),Table4_1[[#This Row],[Value]],IF(ISNUMBER(Table4_1[[#This Row],[$ Value]]),Table4_1[[#This Row],[$ Value]],Table4_1[[#This Row],[% Value]]))</f>
        <v>251</v>
      </c>
      <c r="G2897" s="238">
        <v>45107</v>
      </c>
      <c r="H2897">
        <v>4</v>
      </c>
      <c r="I2897" t="s">
        <v>188</v>
      </c>
      <c r="J2897" t="s">
        <v>199</v>
      </c>
      <c r="K2897" t="s">
        <v>299</v>
      </c>
      <c r="L2897" t="s">
        <v>300</v>
      </c>
      <c r="M2897" t="s">
        <v>49</v>
      </c>
      <c r="N2897" t="s">
        <v>301</v>
      </c>
      <c r="O2897" t="s">
        <v>191</v>
      </c>
      <c r="P2897">
        <v>251</v>
      </c>
      <c r="Q2897"/>
      <c r="R2897"/>
      <c r="S2897" t="s">
        <v>932</v>
      </c>
    </row>
    <row r="2898" spans="1:19" hidden="1" x14ac:dyDescent="0.2">
      <c r="A2898" s="162" t="str">
        <f>"FY"&amp;(YEAR(Table4_1[[#This Row],[Date]])-1)&amp;"/"&amp;(YEAR(Table4_1[[#This Row],[Date]])-2000)</f>
        <v>FY2024/25</v>
      </c>
      <c r="B2898" s="162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2898" s="162" t="str">
        <f>Table4_1[[#This Row],[Licensee]]&amp;" "&amp;Table4_1[[#This Row],[Licence]]</f>
        <v>Rottnest Island Authority EIRL3</v>
      </c>
      <c r="D2898" s="162" t="str">
        <f t="shared" si="45"/>
        <v>FY2024/25_NQR12di_Rottnest Island Authority EIRL3</v>
      </c>
      <c r="E2898" s="164">
        <f>IF(ISNUMBER(Table4_1[[#This Row],[Value]]),Table4_1[[#This Row],[Value]],IF(ISNUMBER(Table4_1[[#This Row],[$ Value]]),Table4_1[[#This Row],[$ Value]],Table4_1[[#This Row],[% Value]]))</f>
        <v>0</v>
      </c>
      <c r="G2898" s="238">
        <v>45838</v>
      </c>
      <c r="H2898">
        <v>4</v>
      </c>
      <c r="I2898" t="s">
        <v>188</v>
      </c>
      <c r="J2898" t="s">
        <v>199</v>
      </c>
      <c r="K2898" t="s">
        <v>299</v>
      </c>
      <c r="L2898" t="s">
        <v>300</v>
      </c>
      <c r="M2898" t="s">
        <v>443</v>
      </c>
      <c r="N2898" t="s">
        <v>326</v>
      </c>
      <c r="O2898" t="s">
        <v>191</v>
      </c>
      <c r="P2898"/>
      <c r="Q2898"/>
      <c r="R2898"/>
      <c r="S2898" t="s">
        <v>932</v>
      </c>
    </row>
    <row r="2899" spans="1:19" hidden="1" x14ac:dyDescent="0.2">
      <c r="A2899" s="162" t="str">
        <f>"FY"&amp;(YEAR(Table4_1[[#This Row],[Date]])-1)&amp;"/"&amp;(YEAR(Table4_1[[#This Row],[Date]])-2000)</f>
        <v>FY2023/24</v>
      </c>
      <c r="B2899" s="162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2899" s="162" t="str">
        <f>Table4_1[[#This Row],[Licensee]]&amp;" "&amp;Table4_1[[#This Row],[Licence]]</f>
        <v>Rottnest Island Authority EIRL3</v>
      </c>
      <c r="D2899" s="162" t="str">
        <f t="shared" si="45"/>
        <v>FY2023/24_NQR12dii_Rottnest Island Authority EIRL3</v>
      </c>
      <c r="E2899" s="164">
        <f>IF(ISNUMBER(Table4_1[[#This Row],[Value]]),Table4_1[[#This Row],[Value]],IF(ISNUMBER(Table4_1[[#This Row],[$ Value]]),Table4_1[[#This Row],[$ Value]],Table4_1[[#This Row],[% Value]]))</f>
        <v>251</v>
      </c>
      <c r="G2899" s="238">
        <v>45473</v>
      </c>
      <c r="H2899">
        <v>4</v>
      </c>
      <c r="I2899" t="s">
        <v>188</v>
      </c>
      <c r="J2899" t="s">
        <v>199</v>
      </c>
      <c r="K2899" t="s">
        <v>299</v>
      </c>
      <c r="L2899" t="s">
        <v>300</v>
      </c>
      <c r="M2899" t="s">
        <v>439</v>
      </c>
      <c r="N2899" t="s">
        <v>326</v>
      </c>
      <c r="O2899" t="s">
        <v>191</v>
      </c>
      <c r="P2899">
        <v>251</v>
      </c>
      <c r="Q2899"/>
      <c r="R2899"/>
      <c r="S2899" t="s">
        <v>932</v>
      </c>
    </row>
    <row r="2900" spans="1:19" hidden="1" x14ac:dyDescent="0.2">
      <c r="A2900" s="162" t="str">
        <f>"FY"&amp;(YEAR(Table4_1[[#This Row],[Date]])-1)&amp;"/"&amp;(YEAR(Table4_1[[#This Row],[Date]])-2000)</f>
        <v>FY2024/25</v>
      </c>
      <c r="B2900" s="162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2900" s="162" t="str">
        <f>Table4_1[[#This Row],[Licensee]]&amp;" "&amp;Table4_1[[#This Row],[Licence]]</f>
        <v>Rottnest Island Authority EIRL3</v>
      </c>
      <c r="D2900" s="162" t="str">
        <f t="shared" si="45"/>
        <v>FY2024/25_NQR12dii_Rottnest Island Authority EIRL3</v>
      </c>
      <c r="E2900" s="164">
        <f>IF(ISNUMBER(Table4_1[[#This Row],[Value]]),Table4_1[[#This Row],[Value]],IF(ISNUMBER(Table4_1[[#This Row],[$ Value]]),Table4_1[[#This Row],[$ Value]],Table4_1[[#This Row],[% Value]]))</f>
        <v>251</v>
      </c>
      <c r="G2900" s="238">
        <v>45838</v>
      </c>
      <c r="H2900">
        <v>4</v>
      </c>
      <c r="I2900" t="s">
        <v>188</v>
      </c>
      <c r="J2900" t="s">
        <v>199</v>
      </c>
      <c r="K2900" t="s">
        <v>299</v>
      </c>
      <c r="L2900" t="s">
        <v>300</v>
      </c>
      <c r="M2900" t="s">
        <v>439</v>
      </c>
      <c r="N2900" t="s">
        <v>326</v>
      </c>
      <c r="O2900" t="s">
        <v>191</v>
      </c>
      <c r="P2900">
        <v>251</v>
      </c>
      <c r="Q2900"/>
      <c r="R2900"/>
      <c r="S2900" t="s">
        <v>932</v>
      </c>
    </row>
    <row r="2901" spans="1:19" hidden="1" x14ac:dyDescent="0.2">
      <c r="A2901" s="162" t="str">
        <f>"FY"&amp;(YEAR(Table4_1[[#This Row],[Date]])-1)&amp;"/"&amp;(YEAR(Table4_1[[#This Row],[Date]])-2000)</f>
        <v>FY2024/25</v>
      </c>
      <c r="B2901" s="162" t="str">
        <f>VLOOKUP(Table4_1[[#This Row],[Energy]]&amp;Table4_1[[#This Row],[Indicator category]]&amp;Table4_1[[#This Row],[Indicator subcategory]]&amp;Table4_1[[#This Row],[Indicator]]&amp;Table4_1[[#This Row],[ID]],newID,2,FALSE)</f>
        <v>NQR12diii</v>
      </c>
      <c r="C2901" s="162" t="str">
        <f>Table4_1[[#This Row],[Licensee]]&amp;" "&amp;Table4_1[[#This Row],[Licence]]</f>
        <v>Rottnest Island Authority EIRL3</v>
      </c>
      <c r="D2901" s="162" t="str">
        <f t="shared" si="45"/>
        <v>FY2024/25_NQR12diii_Rottnest Island Authority EIRL3</v>
      </c>
      <c r="E2901" s="164">
        <f>IF(ISNUMBER(Table4_1[[#This Row],[Value]]),Table4_1[[#This Row],[Value]],IF(ISNUMBER(Table4_1[[#This Row],[$ Value]]),Table4_1[[#This Row],[$ Value]],Table4_1[[#This Row],[% Value]]))</f>
        <v>0</v>
      </c>
      <c r="G2901" s="238">
        <v>45838</v>
      </c>
      <c r="H2901">
        <v>4</v>
      </c>
      <c r="I2901" t="s">
        <v>188</v>
      </c>
      <c r="J2901" t="s">
        <v>199</v>
      </c>
      <c r="K2901" t="s">
        <v>299</v>
      </c>
      <c r="L2901" t="s">
        <v>720</v>
      </c>
      <c r="M2901" t="s">
        <v>49</v>
      </c>
      <c r="N2901" t="s">
        <v>328</v>
      </c>
      <c r="O2901" t="s">
        <v>191</v>
      </c>
      <c r="P2901"/>
      <c r="Q2901"/>
      <c r="R2901"/>
      <c r="S2901" t="s">
        <v>932</v>
      </c>
    </row>
    <row r="2902" spans="1:19" hidden="1" x14ac:dyDescent="0.2">
      <c r="A2902" s="162" t="str">
        <f>"FY"&amp;(YEAR(Table4_1[[#This Row],[Date]])-1)&amp;"/"&amp;(YEAR(Table4_1[[#This Row],[Date]])-2000)</f>
        <v>FY2024/25</v>
      </c>
      <c r="B2902" s="162" t="str">
        <f>VLOOKUP(Table4_1[[#This Row],[Energy]]&amp;Table4_1[[#This Row],[Indicator category]]&amp;Table4_1[[#This Row],[Indicator subcategory]]&amp;Table4_1[[#This Row],[Indicator]]&amp;Table4_1[[#This Row],[ID]],newID,2,FALSE)</f>
        <v>NQR12div</v>
      </c>
      <c r="C2902" s="162" t="str">
        <f>Table4_1[[#This Row],[Licensee]]&amp;" "&amp;Table4_1[[#This Row],[Licence]]</f>
        <v>Rottnest Island Authority EIRL3</v>
      </c>
      <c r="D2902" s="162" t="str">
        <f t="shared" si="45"/>
        <v>FY2024/25_NQR12div_Rottnest Island Authority EIRL3</v>
      </c>
      <c r="E2902" s="164">
        <f>IF(ISNUMBER(Table4_1[[#This Row],[Value]]),Table4_1[[#This Row],[Value]],IF(ISNUMBER(Table4_1[[#This Row],[$ Value]]),Table4_1[[#This Row],[$ Value]],Table4_1[[#This Row],[% Value]]))</f>
        <v>0</v>
      </c>
      <c r="G2902" s="238">
        <v>45838</v>
      </c>
      <c r="H2902">
        <v>4</v>
      </c>
      <c r="I2902" t="s">
        <v>188</v>
      </c>
      <c r="J2902" t="s">
        <v>199</v>
      </c>
      <c r="K2902" t="s">
        <v>299</v>
      </c>
      <c r="L2902" t="s">
        <v>360</v>
      </c>
      <c r="M2902" t="s">
        <v>49</v>
      </c>
      <c r="N2902" t="s">
        <v>328</v>
      </c>
      <c r="O2902" t="s">
        <v>191</v>
      </c>
      <c r="P2902"/>
      <c r="Q2902"/>
      <c r="R2902"/>
      <c r="S2902" t="s">
        <v>932</v>
      </c>
    </row>
    <row r="2903" spans="1:19" hidden="1" x14ac:dyDescent="0.2">
      <c r="A2903" s="162" t="str">
        <f>"FY"&amp;(YEAR(Table4_1[[#This Row],[Date]])-1)&amp;"/"&amp;(YEAR(Table4_1[[#This Row],[Date]])-2000)</f>
        <v>FY2023/24</v>
      </c>
      <c r="B2903" s="162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2903" s="162" t="str">
        <f>Table4_1[[#This Row],[Licensee]]&amp;" "&amp;Table4_1[[#This Row],[Licence]]</f>
        <v>Rottnest Island Authority EIRL3</v>
      </c>
      <c r="D2903" s="162" t="str">
        <f t="shared" si="45"/>
        <v>FY2023/24_NQR12dv_Rottnest Island Authority EIRL3</v>
      </c>
      <c r="E2903" s="164">
        <f>IF(ISNUMBER(Table4_1[[#This Row],[Value]]),Table4_1[[#This Row],[Value]],IF(ISNUMBER(Table4_1[[#This Row],[$ Value]]),Table4_1[[#This Row],[$ Value]],Table4_1[[#This Row],[% Value]]))</f>
        <v>251</v>
      </c>
      <c r="G2903" s="238">
        <v>45473</v>
      </c>
      <c r="H2903">
        <v>4</v>
      </c>
      <c r="I2903" t="s">
        <v>188</v>
      </c>
      <c r="J2903" t="s">
        <v>199</v>
      </c>
      <c r="K2903" t="s">
        <v>299</v>
      </c>
      <c r="L2903" t="s">
        <v>327</v>
      </c>
      <c r="M2903" t="s">
        <v>49</v>
      </c>
      <c r="N2903" t="s">
        <v>328</v>
      </c>
      <c r="O2903" t="s">
        <v>191</v>
      </c>
      <c r="P2903">
        <v>251</v>
      </c>
      <c r="Q2903"/>
      <c r="R2903"/>
      <c r="S2903" t="s">
        <v>932</v>
      </c>
    </row>
    <row r="2904" spans="1:19" hidden="1" x14ac:dyDescent="0.2">
      <c r="A2904" s="162" t="str">
        <f>"FY"&amp;(YEAR(Table4_1[[#This Row],[Date]])-1)&amp;"/"&amp;(YEAR(Table4_1[[#This Row],[Date]])-2000)</f>
        <v>FY2024/25</v>
      </c>
      <c r="B2904" s="162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2904" s="162" t="str">
        <f>Table4_1[[#This Row],[Licensee]]&amp;" "&amp;Table4_1[[#This Row],[Licence]]</f>
        <v>Rottnest Island Authority EIRL3</v>
      </c>
      <c r="D2904" s="162" t="str">
        <f t="shared" si="45"/>
        <v>FY2024/25_NQR12dv_Rottnest Island Authority EIRL3</v>
      </c>
      <c r="E2904" s="164">
        <f>IF(ISNUMBER(Table4_1[[#This Row],[Value]]),Table4_1[[#This Row],[Value]],IF(ISNUMBER(Table4_1[[#This Row],[$ Value]]),Table4_1[[#This Row],[$ Value]],Table4_1[[#This Row],[% Value]]))</f>
        <v>251</v>
      </c>
      <c r="G2904" s="238">
        <v>45838</v>
      </c>
      <c r="H2904">
        <v>4</v>
      </c>
      <c r="I2904" t="s">
        <v>188</v>
      </c>
      <c r="J2904" t="s">
        <v>199</v>
      </c>
      <c r="K2904" t="s">
        <v>299</v>
      </c>
      <c r="L2904" t="s">
        <v>327</v>
      </c>
      <c r="M2904" t="s">
        <v>49</v>
      </c>
      <c r="N2904" t="s">
        <v>328</v>
      </c>
      <c r="O2904" t="s">
        <v>191</v>
      </c>
      <c r="P2904">
        <v>251</v>
      </c>
      <c r="Q2904"/>
      <c r="R2904"/>
      <c r="S2904" t="s">
        <v>932</v>
      </c>
    </row>
    <row r="2905" spans="1:19" hidden="1" x14ac:dyDescent="0.2">
      <c r="A2905" s="162" t="str">
        <f>"FY"&amp;(YEAR(Table4_1[[#This Row],[Date]])-1)&amp;"/"&amp;(YEAR(Table4_1[[#This Row],[Date]])-2000)</f>
        <v>FY2013/14</v>
      </c>
      <c r="B2905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5" s="162" t="str">
        <f>Table4_1[[#This Row],[Licensee]]&amp;" "&amp;Table4_1[[#This Row],[Licence]]</f>
        <v>Rottnest Island Authority EIRL3</v>
      </c>
      <c r="D2905" s="162" t="str">
        <f t="shared" si="45"/>
        <v>FY2013/14_NQR12e_Rottnest Island Authority EIRL3</v>
      </c>
      <c r="E2905" s="164">
        <f>IF(ISNUMBER(Table4_1[[#This Row],[Value]]),Table4_1[[#This Row],[Value]],IF(ISNUMBER(Table4_1[[#This Row],[$ Value]]),Table4_1[[#This Row],[$ Value]],Table4_1[[#This Row],[% Value]]))</f>
        <v>0</v>
      </c>
      <c r="G2905" s="238">
        <v>41820</v>
      </c>
      <c r="H2905">
        <v>4</v>
      </c>
      <c r="I2905" t="s">
        <v>188</v>
      </c>
      <c r="J2905" t="s">
        <v>199</v>
      </c>
      <c r="K2905" t="s">
        <v>299</v>
      </c>
      <c r="L2905" t="s">
        <v>300</v>
      </c>
      <c r="M2905" t="s">
        <v>50</v>
      </c>
      <c r="N2905" t="s">
        <v>301</v>
      </c>
      <c r="O2905" t="s">
        <v>191</v>
      </c>
      <c r="P2905"/>
      <c r="Q2905"/>
      <c r="R2905"/>
      <c r="S2905" t="s">
        <v>932</v>
      </c>
    </row>
    <row r="2906" spans="1:19" hidden="1" x14ac:dyDescent="0.2">
      <c r="A2906" s="162" t="str">
        <f>"FY"&amp;(YEAR(Table4_1[[#This Row],[Date]])-1)&amp;"/"&amp;(YEAR(Table4_1[[#This Row],[Date]])-2000)</f>
        <v>FY2014/15</v>
      </c>
      <c r="B2906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6" s="162" t="str">
        <f>Table4_1[[#This Row],[Licensee]]&amp;" "&amp;Table4_1[[#This Row],[Licence]]</f>
        <v>Rottnest Island Authority EIRL3</v>
      </c>
      <c r="D2906" s="162" t="str">
        <f t="shared" si="45"/>
        <v>FY2014/15_NQR12e_Rottnest Island Authority EIRL3</v>
      </c>
      <c r="E2906" s="164">
        <f>IF(ISNUMBER(Table4_1[[#This Row],[Value]]),Table4_1[[#This Row],[Value]],IF(ISNUMBER(Table4_1[[#This Row],[$ Value]]),Table4_1[[#This Row],[$ Value]],Table4_1[[#This Row],[% Value]]))</f>
        <v>0</v>
      </c>
      <c r="G2906" s="238">
        <v>42185</v>
      </c>
      <c r="H2906">
        <v>4</v>
      </c>
      <c r="I2906" t="s">
        <v>188</v>
      </c>
      <c r="J2906" t="s">
        <v>199</v>
      </c>
      <c r="K2906" t="s">
        <v>299</v>
      </c>
      <c r="L2906" t="s">
        <v>300</v>
      </c>
      <c r="M2906" t="s">
        <v>50</v>
      </c>
      <c r="N2906" t="s">
        <v>301</v>
      </c>
      <c r="O2906" t="s">
        <v>191</v>
      </c>
      <c r="P2906"/>
      <c r="Q2906"/>
      <c r="R2906"/>
      <c r="S2906" t="s">
        <v>932</v>
      </c>
    </row>
    <row r="2907" spans="1:19" hidden="1" x14ac:dyDescent="0.2">
      <c r="A2907" s="162" t="str">
        <f>"FY"&amp;(YEAR(Table4_1[[#This Row],[Date]])-1)&amp;"/"&amp;(YEAR(Table4_1[[#This Row],[Date]])-2000)</f>
        <v>FY2015/16</v>
      </c>
      <c r="B2907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7" s="162" t="str">
        <f>Table4_1[[#This Row],[Licensee]]&amp;" "&amp;Table4_1[[#This Row],[Licence]]</f>
        <v>Rottnest Island Authority EIRL3</v>
      </c>
      <c r="D2907" s="162" t="str">
        <f t="shared" si="45"/>
        <v>FY2015/16_NQR12e_Rottnest Island Authority EIRL3</v>
      </c>
      <c r="E2907" s="164">
        <f>IF(ISNUMBER(Table4_1[[#This Row],[Value]]),Table4_1[[#This Row],[Value]],IF(ISNUMBER(Table4_1[[#This Row],[$ Value]]),Table4_1[[#This Row],[$ Value]],Table4_1[[#This Row],[% Value]]))</f>
        <v>0</v>
      </c>
      <c r="G2907" s="238">
        <v>42551</v>
      </c>
      <c r="H2907">
        <v>4</v>
      </c>
      <c r="I2907" t="s">
        <v>188</v>
      </c>
      <c r="J2907" t="s">
        <v>199</v>
      </c>
      <c r="K2907" t="s">
        <v>299</v>
      </c>
      <c r="L2907" t="s">
        <v>300</v>
      </c>
      <c r="M2907" t="s">
        <v>50</v>
      </c>
      <c r="N2907" t="s">
        <v>301</v>
      </c>
      <c r="O2907" t="s">
        <v>191</v>
      </c>
      <c r="P2907"/>
      <c r="Q2907"/>
      <c r="R2907"/>
      <c r="S2907" t="s">
        <v>932</v>
      </c>
    </row>
    <row r="2908" spans="1:19" hidden="1" x14ac:dyDescent="0.2">
      <c r="A2908" s="162" t="str">
        <f>"FY"&amp;(YEAR(Table4_1[[#This Row],[Date]])-1)&amp;"/"&amp;(YEAR(Table4_1[[#This Row],[Date]])-2000)</f>
        <v>FY2016/17</v>
      </c>
      <c r="B2908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8" s="162" t="str">
        <f>Table4_1[[#This Row],[Licensee]]&amp;" "&amp;Table4_1[[#This Row],[Licence]]</f>
        <v>Rottnest Island Authority EIRL3</v>
      </c>
      <c r="D2908" s="162" t="str">
        <f t="shared" si="45"/>
        <v>FY2016/17_NQR12e_Rottnest Island Authority EIRL3</v>
      </c>
      <c r="E2908" s="164">
        <f>IF(ISNUMBER(Table4_1[[#This Row],[Value]]),Table4_1[[#This Row],[Value]],IF(ISNUMBER(Table4_1[[#This Row],[$ Value]]),Table4_1[[#This Row],[$ Value]],Table4_1[[#This Row],[% Value]]))</f>
        <v>0</v>
      </c>
      <c r="G2908" s="238">
        <v>42916</v>
      </c>
      <c r="H2908">
        <v>4</v>
      </c>
      <c r="I2908" t="s">
        <v>188</v>
      </c>
      <c r="J2908" t="s">
        <v>199</v>
      </c>
      <c r="K2908" t="s">
        <v>299</v>
      </c>
      <c r="L2908" t="s">
        <v>300</v>
      </c>
      <c r="M2908" t="s">
        <v>50</v>
      </c>
      <c r="N2908" t="s">
        <v>301</v>
      </c>
      <c r="O2908" t="s">
        <v>191</v>
      </c>
      <c r="P2908"/>
      <c r="Q2908"/>
      <c r="R2908"/>
      <c r="S2908" t="s">
        <v>932</v>
      </c>
    </row>
    <row r="2909" spans="1:19" hidden="1" x14ac:dyDescent="0.2">
      <c r="A2909" s="162" t="str">
        <f>"FY"&amp;(YEAR(Table4_1[[#This Row],[Date]])-1)&amp;"/"&amp;(YEAR(Table4_1[[#This Row],[Date]])-2000)</f>
        <v>FY2017/18</v>
      </c>
      <c r="B2909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09" s="162" t="str">
        <f>Table4_1[[#This Row],[Licensee]]&amp;" "&amp;Table4_1[[#This Row],[Licence]]</f>
        <v>Rottnest Island Authority EIRL3</v>
      </c>
      <c r="D2909" s="162" t="str">
        <f t="shared" si="45"/>
        <v>FY2017/18_NQR12e_Rottnest Island Authority EIRL3</v>
      </c>
      <c r="E2909" s="164">
        <f>IF(ISNUMBER(Table4_1[[#This Row],[Value]]),Table4_1[[#This Row],[Value]],IF(ISNUMBER(Table4_1[[#This Row],[$ Value]]),Table4_1[[#This Row],[$ Value]],Table4_1[[#This Row],[% Value]]))</f>
        <v>0</v>
      </c>
      <c r="G2909" s="238">
        <v>43281</v>
      </c>
      <c r="H2909">
        <v>4</v>
      </c>
      <c r="I2909" t="s">
        <v>188</v>
      </c>
      <c r="J2909" t="s">
        <v>199</v>
      </c>
      <c r="K2909" t="s">
        <v>299</v>
      </c>
      <c r="L2909" t="s">
        <v>300</v>
      </c>
      <c r="M2909" t="s">
        <v>50</v>
      </c>
      <c r="N2909" t="s">
        <v>301</v>
      </c>
      <c r="O2909" t="s">
        <v>191</v>
      </c>
      <c r="P2909"/>
      <c r="Q2909"/>
      <c r="R2909"/>
      <c r="S2909" t="s">
        <v>932</v>
      </c>
    </row>
    <row r="2910" spans="1:19" hidden="1" x14ac:dyDescent="0.2">
      <c r="A2910" s="162" t="str">
        <f>"FY"&amp;(YEAR(Table4_1[[#This Row],[Date]])-1)&amp;"/"&amp;(YEAR(Table4_1[[#This Row],[Date]])-2000)</f>
        <v>FY2018/19</v>
      </c>
      <c r="B2910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0" s="162" t="str">
        <f>Table4_1[[#This Row],[Licensee]]&amp;" "&amp;Table4_1[[#This Row],[Licence]]</f>
        <v>Rottnest Island Authority EIRL3</v>
      </c>
      <c r="D2910" s="162" t="str">
        <f t="shared" si="45"/>
        <v>FY2018/19_NQR12e_Rottnest Island Authority EIRL3</v>
      </c>
      <c r="E2910" s="164">
        <f>IF(ISNUMBER(Table4_1[[#This Row],[Value]]),Table4_1[[#This Row],[Value]],IF(ISNUMBER(Table4_1[[#This Row],[$ Value]]),Table4_1[[#This Row],[$ Value]],Table4_1[[#This Row],[% Value]]))</f>
        <v>0</v>
      </c>
      <c r="G2910" s="238">
        <v>43646</v>
      </c>
      <c r="H2910">
        <v>4</v>
      </c>
      <c r="I2910" t="s">
        <v>188</v>
      </c>
      <c r="J2910" t="s">
        <v>199</v>
      </c>
      <c r="K2910" t="s">
        <v>299</v>
      </c>
      <c r="L2910" t="s">
        <v>300</v>
      </c>
      <c r="M2910" t="s">
        <v>50</v>
      </c>
      <c r="N2910" t="s">
        <v>301</v>
      </c>
      <c r="O2910" t="s">
        <v>191</v>
      </c>
      <c r="P2910"/>
      <c r="Q2910"/>
      <c r="R2910"/>
      <c r="S2910" t="s">
        <v>932</v>
      </c>
    </row>
    <row r="2911" spans="1:19" hidden="1" x14ac:dyDescent="0.2">
      <c r="A2911" s="162" t="str">
        <f>"FY"&amp;(YEAR(Table4_1[[#This Row],[Date]])-1)&amp;"/"&amp;(YEAR(Table4_1[[#This Row],[Date]])-2000)</f>
        <v>FY2019/20</v>
      </c>
      <c r="B2911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1" s="162" t="str">
        <f>Table4_1[[#This Row],[Licensee]]&amp;" "&amp;Table4_1[[#This Row],[Licence]]</f>
        <v>Rottnest Island Authority EIRL3</v>
      </c>
      <c r="D2911" s="162" t="str">
        <f t="shared" si="45"/>
        <v>FY2019/20_NQR12e_Rottnest Island Authority EIRL3</v>
      </c>
      <c r="E2911" s="164">
        <f>IF(ISNUMBER(Table4_1[[#This Row],[Value]]),Table4_1[[#This Row],[Value]],IF(ISNUMBER(Table4_1[[#This Row],[$ Value]]),Table4_1[[#This Row],[$ Value]],Table4_1[[#This Row],[% Value]]))</f>
        <v>0</v>
      </c>
      <c r="G2911" s="238">
        <v>44012</v>
      </c>
      <c r="H2911">
        <v>4</v>
      </c>
      <c r="I2911" t="s">
        <v>188</v>
      </c>
      <c r="J2911" t="s">
        <v>199</v>
      </c>
      <c r="K2911" t="s">
        <v>299</v>
      </c>
      <c r="L2911" t="s">
        <v>300</v>
      </c>
      <c r="M2911" t="s">
        <v>50</v>
      </c>
      <c r="N2911" t="s">
        <v>301</v>
      </c>
      <c r="O2911" t="s">
        <v>191</v>
      </c>
      <c r="P2911"/>
      <c r="Q2911"/>
      <c r="R2911"/>
      <c r="S2911" t="s">
        <v>932</v>
      </c>
    </row>
    <row r="2912" spans="1:19" hidden="1" x14ac:dyDescent="0.2">
      <c r="A2912" s="162" t="str">
        <f>"FY"&amp;(YEAR(Table4_1[[#This Row],[Date]])-1)&amp;"/"&amp;(YEAR(Table4_1[[#This Row],[Date]])-2000)</f>
        <v>FY2020/21</v>
      </c>
      <c r="B2912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2" s="162" t="str">
        <f>Table4_1[[#This Row],[Licensee]]&amp;" "&amp;Table4_1[[#This Row],[Licence]]</f>
        <v>Rottnest Island Authority EIRL3</v>
      </c>
      <c r="D2912" s="162" t="str">
        <f t="shared" si="45"/>
        <v>FY2020/21_NQR12e_Rottnest Island Authority EIRL3</v>
      </c>
      <c r="E2912" s="164">
        <f>IF(ISNUMBER(Table4_1[[#This Row],[Value]]),Table4_1[[#This Row],[Value]],IF(ISNUMBER(Table4_1[[#This Row],[$ Value]]),Table4_1[[#This Row],[$ Value]],Table4_1[[#This Row],[% Value]]))</f>
        <v>0</v>
      </c>
      <c r="G2912" s="238">
        <v>44377</v>
      </c>
      <c r="H2912">
        <v>4</v>
      </c>
      <c r="I2912" t="s">
        <v>188</v>
      </c>
      <c r="J2912" t="s">
        <v>199</v>
      </c>
      <c r="K2912" t="s">
        <v>299</v>
      </c>
      <c r="L2912" t="s">
        <v>300</v>
      </c>
      <c r="M2912" t="s">
        <v>50</v>
      </c>
      <c r="N2912" t="s">
        <v>301</v>
      </c>
      <c r="O2912" t="s">
        <v>191</v>
      </c>
      <c r="P2912"/>
      <c r="Q2912"/>
      <c r="R2912"/>
      <c r="S2912" t="s">
        <v>932</v>
      </c>
    </row>
    <row r="2913" spans="1:19" hidden="1" x14ac:dyDescent="0.2">
      <c r="A2913" s="162" t="str">
        <f>"FY"&amp;(YEAR(Table4_1[[#This Row],[Date]])-1)&amp;"/"&amp;(YEAR(Table4_1[[#This Row],[Date]])-2000)</f>
        <v>FY2021/22</v>
      </c>
      <c r="B2913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3" s="162" t="str">
        <f>Table4_1[[#This Row],[Licensee]]&amp;" "&amp;Table4_1[[#This Row],[Licence]]</f>
        <v>Rottnest Island Authority EIRL3</v>
      </c>
      <c r="D2913" s="162" t="str">
        <f t="shared" si="45"/>
        <v>FY2021/22_NQR12e_Rottnest Island Authority EIRL3</v>
      </c>
      <c r="E2913" s="164">
        <f>IF(ISNUMBER(Table4_1[[#This Row],[Value]]),Table4_1[[#This Row],[Value]],IF(ISNUMBER(Table4_1[[#This Row],[$ Value]]),Table4_1[[#This Row],[$ Value]],Table4_1[[#This Row],[% Value]]))</f>
        <v>0</v>
      </c>
      <c r="G2913" s="238">
        <v>44742</v>
      </c>
      <c r="H2913">
        <v>4</v>
      </c>
      <c r="I2913" t="s">
        <v>188</v>
      </c>
      <c r="J2913" t="s">
        <v>199</v>
      </c>
      <c r="K2913" t="s">
        <v>299</v>
      </c>
      <c r="L2913" t="s">
        <v>300</v>
      </c>
      <c r="M2913" t="s">
        <v>50</v>
      </c>
      <c r="N2913" t="s">
        <v>301</v>
      </c>
      <c r="O2913" t="s">
        <v>191</v>
      </c>
      <c r="P2913"/>
      <c r="Q2913"/>
      <c r="R2913"/>
      <c r="S2913" t="s">
        <v>932</v>
      </c>
    </row>
    <row r="2914" spans="1:19" hidden="1" x14ac:dyDescent="0.2">
      <c r="A2914" s="162" t="str">
        <f>"FY"&amp;(YEAR(Table4_1[[#This Row],[Date]])-1)&amp;"/"&amp;(YEAR(Table4_1[[#This Row],[Date]])-2000)</f>
        <v>FY2022/23</v>
      </c>
      <c r="B2914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2914" s="162" t="str">
        <f>Table4_1[[#This Row],[Licensee]]&amp;" "&amp;Table4_1[[#This Row],[Licence]]</f>
        <v>Rottnest Island Authority EIRL3</v>
      </c>
      <c r="D2914" s="162" t="str">
        <f t="shared" si="45"/>
        <v>FY2022/23_NQR12e_Rottnest Island Authority EIRL3</v>
      </c>
      <c r="E2914" s="164">
        <f>IF(ISNUMBER(Table4_1[[#This Row],[Value]]),Table4_1[[#This Row],[Value]],IF(ISNUMBER(Table4_1[[#This Row],[$ Value]]),Table4_1[[#This Row],[$ Value]],Table4_1[[#This Row],[% Value]]))</f>
        <v>0</v>
      </c>
      <c r="G2914" s="238">
        <v>45107</v>
      </c>
      <c r="H2914">
        <v>4</v>
      </c>
      <c r="I2914" t="s">
        <v>188</v>
      </c>
      <c r="J2914" t="s">
        <v>199</v>
      </c>
      <c r="K2914" t="s">
        <v>299</v>
      </c>
      <c r="L2914" t="s">
        <v>300</v>
      </c>
      <c r="M2914" t="s">
        <v>50</v>
      </c>
      <c r="N2914" t="s">
        <v>301</v>
      </c>
      <c r="O2914" t="s">
        <v>191</v>
      </c>
      <c r="P2914"/>
      <c r="Q2914"/>
      <c r="R2914"/>
      <c r="S2914" t="s">
        <v>932</v>
      </c>
    </row>
    <row r="2915" spans="1:19" hidden="1" x14ac:dyDescent="0.2">
      <c r="A2915" s="162" t="str">
        <f>"FY"&amp;(YEAR(Table4_1[[#This Row],[Date]])-1)&amp;"/"&amp;(YEAR(Table4_1[[#This Row],[Date]])-2000)</f>
        <v>FY2024/25</v>
      </c>
      <c r="B2915" s="162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2915" s="162" t="str">
        <f>Table4_1[[#This Row],[Licensee]]&amp;" "&amp;Table4_1[[#This Row],[Licence]]</f>
        <v>Rottnest Island Authority EIRL3</v>
      </c>
      <c r="D2915" s="162" t="str">
        <f t="shared" si="45"/>
        <v>FY2024/25_NQR12ei_Rottnest Island Authority EIRL3</v>
      </c>
      <c r="E2915" s="164">
        <f>IF(ISNUMBER(Table4_1[[#This Row],[Value]]),Table4_1[[#This Row],[Value]],IF(ISNUMBER(Table4_1[[#This Row],[$ Value]]),Table4_1[[#This Row],[$ Value]],Table4_1[[#This Row],[% Value]]))</f>
        <v>0</v>
      </c>
      <c r="G2915" s="238">
        <v>45838</v>
      </c>
      <c r="H2915">
        <v>4</v>
      </c>
      <c r="I2915" t="s">
        <v>188</v>
      </c>
      <c r="J2915" t="s">
        <v>199</v>
      </c>
      <c r="K2915" t="s">
        <v>299</v>
      </c>
      <c r="L2915" t="s">
        <v>300</v>
      </c>
      <c r="M2915" t="s">
        <v>534</v>
      </c>
      <c r="N2915" t="s">
        <v>326</v>
      </c>
      <c r="O2915" t="s">
        <v>191</v>
      </c>
      <c r="P2915"/>
      <c r="Q2915"/>
      <c r="R2915"/>
      <c r="S2915" t="s">
        <v>932</v>
      </c>
    </row>
    <row r="2916" spans="1:19" hidden="1" x14ac:dyDescent="0.2">
      <c r="A2916" s="162" t="str">
        <f>"FY"&amp;(YEAR(Table4_1[[#This Row],[Date]])-1)&amp;"/"&amp;(YEAR(Table4_1[[#This Row],[Date]])-2000)</f>
        <v>FY2023/24</v>
      </c>
      <c r="B2916" s="162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2916" s="162" t="str">
        <f>Table4_1[[#This Row],[Licensee]]&amp;" "&amp;Table4_1[[#This Row],[Licence]]</f>
        <v>Rottnest Island Authority EIRL3</v>
      </c>
      <c r="D2916" s="162" t="str">
        <f t="shared" si="45"/>
        <v>FY2023/24_NQR12eii_Rottnest Island Authority EIRL3</v>
      </c>
      <c r="E2916" s="164">
        <f>IF(ISNUMBER(Table4_1[[#This Row],[Value]]),Table4_1[[#This Row],[Value]],IF(ISNUMBER(Table4_1[[#This Row],[$ Value]]),Table4_1[[#This Row],[$ Value]],Table4_1[[#This Row],[% Value]]))</f>
        <v>0</v>
      </c>
      <c r="G2916" s="238">
        <v>45473</v>
      </c>
      <c r="H2916">
        <v>4</v>
      </c>
      <c r="I2916" t="s">
        <v>188</v>
      </c>
      <c r="J2916" t="s">
        <v>199</v>
      </c>
      <c r="K2916" t="s">
        <v>299</v>
      </c>
      <c r="L2916" t="s">
        <v>300</v>
      </c>
      <c r="M2916" t="s">
        <v>533</v>
      </c>
      <c r="N2916" t="s">
        <v>326</v>
      </c>
      <c r="O2916" t="s">
        <v>191</v>
      </c>
      <c r="P2916"/>
      <c r="Q2916"/>
      <c r="R2916"/>
      <c r="S2916" t="s">
        <v>932</v>
      </c>
    </row>
    <row r="2917" spans="1:19" hidden="1" x14ac:dyDescent="0.2">
      <c r="A2917" s="162" t="str">
        <f>"FY"&amp;(YEAR(Table4_1[[#This Row],[Date]])-1)&amp;"/"&amp;(YEAR(Table4_1[[#This Row],[Date]])-2000)</f>
        <v>FY2024/25</v>
      </c>
      <c r="B2917" s="162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2917" s="162" t="str">
        <f>Table4_1[[#This Row],[Licensee]]&amp;" "&amp;Table4_1[[#This Row],[Licence]]</f>
        <v>Rottnest Island Authority EIRL3</v>
      </c>
      <c r="D2917" s="162" t="str">
        <f t="shared" si="45"/>
        <v>FY2024/25_NQR12eii_Rottnest Island Authority EIRL3</v>
      </c>
      <c r="E2917" s="164">
        <f>IF(ISNUMBER(Table4_1[[#This Row],[Value]]),Table4_1[[#This Row],[Value]],IF(ISNUMBER(Table4_1[[#This Row],[$ Value]]),Table4_1[[#This Row],[$ Value]],Table4_1[[#This Row],[% Value]]))</f>
        <v>0</v>
      </c>
      <c r="G2917" s="238">
        <v>45838</v>
      </c>
      <c r="H2917">
        <v>4</v>
      </c>
      <c r="I2917" t="s">
        <v>188</v>
      </c>
      <c r="J2917" t="s">
        <v>199</v>
      </c>
      <c r="K2917" t="s">
        <v>299</v>
      </c>
      <c r="L2917" t="s">
        <v>300</v>
      </c>
      <c r="M2917" t="s">
        <v>533</v>
      </c>
      <c r="N2917" t="s">
        <v>326</v>
      </c>
      <c r="O2917" t="s">
        <v>191</v>
      </c>
      <c r="P2917"/>
      <c r="Q2917"/>
      <c r="R2917"/>
      <c r="S2917" t="s">
        <v>932</v>
      </c>
    </row>
    <row r="2918" spans="1:19" hidden="1" x14ac:dyDescent="0.2">
      <c r="A2918" s="162" t="str">
        <f>"FY"&amp;(YEAR(Table4_1[[#This Row],[Date]])-1)&amp;"/"&amp;(YEAR(Table4_1[[#This Row],[Date]])-2000)</f>
        <v>FY2024/25</v>
      </c>
      <c r="B2918" s="162" t="str">
        <f>VLOOKUP(Table4_1[[#This Row],[Energy]]&amp;Table4_1[[#This Row],[Indicator category]]&amp;Table4_1[[#This Row],[Indicator subcategory]]&amp;Table4_1[[#This Row],[Indicator]]&amp;Table4_1[[#This Row],[ID]],newID,2,FALSE)</f>
        <v>NQR12eiii</v>
      </c>
      <c r="C2918" s="162" t="str">
        <f>Table4_1[[#This Row],[Licensee]]&amp;" "&amp;Table4_1[[#This Row],[Licence]]</f>
        <v>Rottnest Island Authority EIRL3</v>
      </c>
      <c r="D2918" s="162" t="str">
        <f t="shared" si="45"/>
        <v>FY2024/25_NQR12eiii_Rottnest Island Authority EIRL3</v>
      </c>
      <c r="E2918" s="164">
        <f>IF(ISNUMBER(Table4_1[[#This Row],[Value]]),Table4_1[[#This Row],[Value]],IF(ISNUMBER(Table4_1[[#This Row],[$ Value]]),Table4_1[[#This Row],[$ Value]],Table4_1[[#This Row],[% Value]]))</f>
        <v>0</v>
      </c>
      <c r="G2918" s="238">
        <v>45838</v>
      </c>
      <c r="H2918">
        <v>4</v>
      </c>
      <c r="I2918" t="s">
        <v>188</v>
      </c>
      <c r="J2918" t="s">
        <v>199</v>
      </c>
      <c r="K2918" t="s">
        <v>299</v>
      </c>
      <c r="L2918" t="s">
        <v>720</v>
      </c>
      <c r="M2918" t="s">
        <v>50</v>
      </c>
      <c r="N2918" t="s">
        <v>328</v>
      </c>
      <c r="O2918" t="s">
        <v>191</v>
      </c>
      <c r="P2918"/>
      <c r="Q2918"/>
      <c r="R2918"/>
      <c r="S2918" t="s">
        <v>932</v>
      </c>
    </row>
    <row r="2919" spans="1:19" hidden="1" x14ac:dyDescent="0.2">
      <c r="A2919" s="162" t="str">
        <f>"FY"&amp;(YEAR(Table4_1[[#This Row],[Date]])-1)&amp;"/"&amp;(YEAR(Table4_1[[#This Row],[Date]])-2000)</f>
        <v>FY2024/25</v>
      </c>
      <c r="B2919" s="162" t="str">
        <f>VLOOKUP(Table4_1[[#This Row],[Energy]]&amp;Table4_1[[#This Row],[Indicator category]]&amp;Table4_1[[#This Row],[Indicator subcategory]]&amp;Table4_1[[#This Row],[Indicator]]&amp;Table4_1[[#This Row],[ID]],newID,2,FALSE)</f>
        <v>NQR12eiv</v>
      </c>
      <c r="C2919" s="162" t="str">
        <f>Table4_1[[#This Row],[Licensee]]&amp;" "&amp;Table4_1[[#This Row],[Licence]]</f>
        <v>Rottnest Island Authority EIRL3</v>
      </c>
      <c r="D2919" s="162" t="str">
        <f t="shared" si="45"/>
        <v>FY2024/25_NQR12eiv_Rottnest Island Authority EIRL3</v>
      </c>
      <c r="E2919" s="164">
        <f>IF(ISNUMBER(Table4_1[[#This Row],[Value]]),Table4_1[[#This Row],[Value]],IF(ISNUMBER(Table4_1[[#This Row],[$ Value]]),Table4_1[[#This Row],[$ Value]],Table4_1[[#This Row],[% Value]]))</f>
        <v>0</v>
      </c>
      <c r="G2919" s="238">
        <v>45838</v>
      </c>
      <c r="H2919">
        <v>4</v>
      </c>
      <c r="I2919" t="s">
        <v>188</v>
      </c>
      <c r="J2919" t="s">
        <v>199</v>
      </c>
      <c r="K2919" t="s">
        <v>299</v>
      </c>
      <c r="L2919" t="s">
        <v>360</v>
      </c>
      <c r="M2919" t="s">
        <v>50</v>
      </c>
      <c r="N2919" t="s">
        <v>328</v>
      </c>
      <c r="O2919" t="s">
        <v>191</v>
      </c>
      <c r="P2919"/>
      <c r="Q2919"/>
      <c r="R2919"/>
      <c r="S2919" t="s">
        <v>932</v>
      </c>
    </row>
    <row r="2920" spans="1:19" hidden="1" x14ac:dyDescent="0.2">
      <c r="A2920" s="162" t="str">
        <f>"FY"&amp;(YEAR(Table4_1[[#This Row],[Date]])-1)&amp;"/"&amp;(YEAR(Table4_1[[#This Row],[Date]])-2000)</f>
        <v>FY2023/24</v>
      </c>
      <c r="B2920" s="162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2920" s="162" t="str">
        <f>Table4_1[[#This Row],[Licensee]]&amp;" "&amp;Table4_1[[#This Row],[Licence]]</f>
        <v>Rottnest Island Authority EIRL3</v>
      </c>
      <c r="D2920" s="162" t="str">
        <f t="shared" si="45"/>
        <v>FY2023/24_NQR12ev_Rottnest Island Authority EIRL3</v>
      </c>
      <c r="E2920" s="164">
        <f>IF(ISNUMBER(Table4_1[[#This Row],[Value]]),Table4_1[[#This Row],[Value]],IF(ISNUMBER(Table4_1[[#This Row],[$ Value]]),Table4_1[[#This Row],[$ Value]],Table4_1[[#This Row],[% Value]]))</f>
        <v>0</v>
      </c>
      <c r="G2920" s="238">
        <v>45473</v>
      </c>
      <c r="H2920">
        <v>4</v>
      </c>
      <c r="I2920" t="s">
        <v>188</v>
      </c>
      <c r="J2920" t="s">
        <v>199</v>
      </c>
      <c r="K2920" t="s">
        <v>299</v>
      </c>
      <c r="L2920" t="s">
        <v>327</v>
      </c>
      <c r="M2920" t="s">
        <v>50</v>
      </c>
      <c r="N2920" t="s">
        <v>328</v>
      </c>
      <c r="O2920" t="s">
        <v>191</v>
      </c>
      <c r="P2920"/>
      <c r="Q2920"/>
      <c r="R2920"/>
      <c r="S2920" t="s">
        <v>932</v>
      </c>
    </row>
    <row r="2921" spans="1:19" hidden="1" x14ac:dyDescent="0.2">
      <c r="A2921" s="162" t="str">
        <f>"FY"&amp;(YEAR(Table4_1[[#This Row],[Date]])-1)&amp;"/"&amp;(YEAR(Table4_1[[#This Row],[Date]])-2000)</f>
        <v>FY2024/25</v>
      </c>
      <c r="B2921" s="162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2921" s="162" t="str">
        <f>Table4_1[[#This Row],[Licensee]]&amp;" "&amp;Table4_1[[#This Row],[Licence]]</f>
        <v>Rottnest Island Authority EIRL3</v>
      </c>
      <c r="D2921" s="162" t="str">
        <f t="shared" si="45"/>
        <v>FY2024/25_NQR12ev_Rottnest Island Authority EIRL3</v>
      </c>
      <c r="E2921" s="164">
        <f>IF(ISNUMBER(Table4_1[[#This Row],[Value]]),Table4_1[[#This Row],[Value]],IF(ISNUMBER(Table4_1[[#This Row],[$ Value]]),Table4_1[[#This Row],[$ Value]],Table4_1[[#This Row],[% Value]]))</f>
        <v>0</v>
      </c>
      <c r="G2921" s="238">
        <v>45838</v>
      </c>
      <c r="H2921">
        <v>4</v>
      </c>
      <c r="I2921" t="s">
        <v>188</v>
      </c>
      <c r="J2921" t="s">
        <v>199</v>
      </c>
      <c r="K2921" t="s">
        <v>299</v>
      </c>
      <c r="L2921" t="s">
        <v>327</v>
      </c>
      <c r="M2921" t="s">
        <v>50</v>
      </c>
      <c r="N2921" t="s">
        <v>328</v>
      </c>
      <c r="O2921" t="s">
        <v>191</v>
      </c>
      <c r="P2921"/>
      <c r="Q2921"/>
      <c r="R2921"/>
      <c r="S2921" t="s">
        <v>932</v>
      </c>
    </row>
    <row r="2922" spans="1:19" hidden="1" x14ac:dyDescent="0.2">
      <c r="A2922" s="162" t="str">
        <f>"FY"&amp;(YEAR(Table4_1[[#This Row],[Date]])-1)&amp;"/"&amp;(YEAR(Table4_1[[#This Row],[Date]])-2000)</f>
        <v>FY2013/14</v>
      </c>
      <c r="B2922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2" s="162" t="str">
        <f>Table4_1[[#This Row],[Licensee]]&amp;" "&amp;Table4_1[[#This Row],[Licence]]</f>
        <v>Rottnest Island Authority EIRL3</v>
      </c>
      <c r="D2922" s="162" t="str">
        <f t="shared" si="45"/>
        <v>FY2013/14_NQR13_Rottnest Island Authority EIRL3</v>
      </c>
      <c r="E2922" s="164">
        <f>IF(ISNUMBER(Table4_1[[#This Row],[Value]]),Table4_1[[#This Row],[Value]],IF(ISNUMBER(Table4_1[[#This Row],[$ Value]]),Table4_1[[#This Row],[$ Value]],Table4_1[[#This Row],[% Value]]))</f>
        <v>332</v>
      </c>
      <c r="G2922" s="238">
        <v>41820</v>
      </c>
      <c r="H2922">
        <v>4</v>
      </c>
      <c r="I2922" t="s">
        <v>188</v>
      </c>
      <c r="J2922" t="s">
        <v>199</v>
      </c>
      <c r="K2922" t="s">
        <v>299</v>
      </c>
      <c r="L2922" t="s">
        <v>56</v>
      </c>
      <c r="M2922" t="s">
        <v>189</v>
      </c>
      <c r="N2922" t="s">
        <v>302</v>
      </c>
      <c r="O2922" t="s">
        <v>191</v>
      </c>
      <c r="P2922">
        <v>332</v>
      </c>
      <c r="Q2922"/>
      <c r="R2922"/>
      <c r="S2922" t="s">
        <v>932</v>
      </c>
    </row>
    <row r="2923" spans="1:19" hidden="1" x14ac:dyDescent="0.2">
      <c r="A2923" s="162" t="str">
        <f>"FY"&amp;(YEAR(Table4_1[[#This Row],[Date]])-1)&amp;"/"&amp;(YEAR(Table4_1[[#This Row],[Date]])-2000)</f>
        <v>FY2014/15</v>
      </c>
      <c r="B2923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3" s="162" t="str">
        <f>Table4_1[[#This Row],[Licensee]]&amp;" "&amp;Table4_1[[#This Row],[Licence]]</f>
        <v>Rottnest Island Authority EIRL3</v>
      </c>
      <c r="D2923" s="162" t="str">
        <f t="shared" si="45"/>
        <v>FY2014/15_NQR13_Rottnest Island Authority EIRL3</v>
      </c>
      <c r="E2923" s="164">
        <f>IF(ISNUMBER(Table4_1[[#This Row],[Value]]),Table4_1[[#This Row],[Value]],IF(ISNUMBER(Table4_1[[#This Row],[$ Value]]),Table4_1[[#This Row],[$ Value]],Table4_1[[#This Row],[% Value]]))</f>
        <v>337</v>
      </c>
      <c r="G2923" s="238">
        <v>42185</v>
      </c>
      <c r="H2923">
        <v>4</v>
      </c>
      <c r="I2923" t="s">
        <v>188</v>
      </c>
      <c r="J2923" t="s">
        <v>199</v>
      </c>
      <c r="K2923" t="s">
        <v>299</v>
      </c>
      <c r="L2923" t="s">
        <v>56</v>
      </c>
      <c r="M2923" t="s">
        <v>189</v>
      </c>
      <c r="N2923" t="s">
        <v>302</v>
      </c>
      <c r="O2923" t="s">
        <v>191</v>
      </c>
      <c r="P2923">
        <v>337</v>
      </c>
      <c r="Q2923"/>
      <c r="R2923"/>
      <c r="S2923" t="s">
        <v>932</v>
      </c>
    </row>
    <row r="2924" spans="1:19" hidden="1" x14ac:dyDescent="0.2">
      <c r="A2924" s="162" t="str">
        <f>"FY"&amp;(YEAR(Table4_1[[#This Row],[Date]])-1)&amp;"/"&amp;(YEAR(Table4_1[[#This Row],[Date]])-2000)</f>
        <v>FY2015/16</v>
      </c>
      <c r="B2924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4" s="162" t="str">
        <f>Table4_1[[#This Row],[Licensee]]&amp;" "&amp;Table4_1[[#This Row],[Licence]]</f>
        <v>Rottnest Island Authority EIRL3</v>
      </c>
      <c r="D2924" s="162" t="str">
        <f t="shared" si="45"/>
        <v>FY2015/16_NQR13_Rottnest Island Authority EIRL3</v>
      </c>
      <c r="E2924" s="164">
        <f>IF(ISNUMBER(Table4_1[[#This Row],[Value]]),Table4_1[[#This Row],[Value]],IF(ISNUMBER(Table4_1[[#This Row],[$ Value]]),Table4_1[[#This Row],[$ Value]],Table4_1[[#This Row],[% Value]]))</f>
        <v>337</v>
      </c>
      <c r="G2924" s="238">
        <v>42551</v>
      </c>
      <c r="H2924">
        <v>4</v>
      </c>
      <c r="I2924" t="s">
        <v>188</v>
      </c>
      <c r="J2924" t="s">
        <v>199</v>
      </c>
      <c r="K2924" t="s">
        <v>299</v>
      </c>
      <c r="L2924" t="s">
        <v>56</v>
      </c>
      <c r="M2924" t="s">
        <v>189</v>
      </c>
      <c r="N2924" t="s">
        <v>302</v>
      </c>
      <c r="O2924" t="s">
        <v>191</v>
      </c>
      <c r="P2924">
        <v>337</v>
      </c>
      <c r="Q2924"/>
      <c r="R2924"/>
      <c r="S2924" t="s">
        <v>932</v>
      </c>
    </row>
    <row r="2925" spans="1:19" hidden="1" x14ac:dyDescent="0.2">
      <c r="A2925" s="162" t="str">
        <f>"FY"&amp;(YEAR(Table4_1[[#This Row],[Date]])-1)&amp;"/"&amp;(YEAR(Table4_1[[#This Row],[Date]])-2000)</f>
        <v>FY2016/17</v>
      </c>
      <c r="B2925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5" s="162" t="str">
        <f>Table4_1[[#This Row],[Licensee]]&amp;" "&amp;Table4_1[[#This Row],[Licence]]</f>
        <v>Rottnest Island Authority EIRL3</v>
      </c>
      <c r="D2925" s="162" t="str">
        <f t="shared" si="45"/>
        <v>FY2016/17_NQR13_Rottnest Island Authority EIRL3</v>
      </c>
      <c r="E2925" s="164">
        <f>IF(ISNUMBER(Table4_1[[#This Row],[Value]]),Table4_1[[#This Row],[Value]],IF(ISNUMBER(Table4_1[[#This Row],[$ Value]]),Table4_1[[#This Row],[$ Value]],Table4_1[[#This Row],[% Value]]))</f>
        <v>338</v>
      </c>
      <c r="G2925" s="238">
        <v>42916</v>
      </c>
      <c r="H2925">
        <v>4</v>
      </c>
      <c r="I2925" t="s">
        <v>188</v>
      </c>
      <c r="J2925" t="s">
        <v>199</v>
      </c>
      <c r="K2925" t="s">
        <v>299</v>
      </c>
      <c r="L2925" t="s">
        <v>56</v>
      </c>
      <c r="M2925" t="s">
        <v>189</v>
      </c>
      <c r="N2925" t="s">
        <v>302</v>
      </c>
      <c r="O2925" t="s">
        <v>191</v>
      </c>
      <c r="P2925">
        <v>338</v>
      </c>
      <c r="Q2925"/>
      <c r="R2925"/>
      <c r="S2925" t="s">
        <v>932</v>
      </c>
    </row>
    <row r="2926" spans="1:19" hidden="1" x14ac:dyDescent="0.2">
      <c r="A2926" s="162" t="str">
        <f>"FY"&amp;(YEAR(Table4_1[[#This Row],[Date]])-1)&amp;"/"&amp;(YEAR(Table4_1[[#This Row],[Date]])-2000)</f>
        <v>FY2017/18</v>
      </c>
      <c r="B2926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6" s="162" t="str">
        <f>Table4_1[[#This Row],[Licensee]]&amp;" "&amp;Table4_1[[#This Row],[Licence]]</f>
        <v>Rottnest Island Authority EIRL3</v>
      </c>
      <c r="D2926" s="162" t="str">
        <f t="shared" si="45"/>
        <v>FY2017/18_NQR13_Rottnest Island Authority EIRL3</v>
      </c>
      <c r="E2926" s="164">
        <f>IF(ISNUMBER(Table4_1[[#This Row],[Value]]),Table4_1[[#This Row],[Value]],IF(ISNUMBER(Table4_1[[#This Row],[$ Value]]),Table4_1[[#This Row],[$ Value]],Table4_1[[#This Row],[% Value]]))</f>
        <v>338</v>
      </c>
      <c r="G2926" s="238">
        <v>43281</v>
      </c>
      <c r="H2926">
        <v>4</v>
      </c>
      <c r="I2926" t="s">
        <v>188</v>
      </c>
      <c r="J2926" t="s">
        <v>199</v>
      </c>
      <c r="K2926" t="s">
        <v>299</v>
      </c>
      <c r="L2926" t="s">
        <v>56</v>
      </c>
      <c r="M2926" t="s">
        <v>189</v>
      </c>
      <c r="N2926" t="s">
        <v>302</v>
      </c>
      <c r="O2926" t="s">
        <v>191</v>
      </c>
      <c r="P2926">
        <v>338</v>
      </c>
      <c r="Q2926"/>
      <c r="R2926"/>
      <c r="S2926" t="s">
        <v>932</v>
      </c>
    </row>
    <row r="2927" spans="1:19" hidden="1" x14ac:dyDescent="0.2">
      <c r="A2927" s="162" t="str">
        <f>"FY"&amp;(YEAR(Table4_1[[#This Row],[Date]])-1)&amp;"/"&amp;(YEAR(Table4_1[[#This Row],[Date]])-2000)</f>
        <v>FY2018/19</v>
      </c>
      <c r="B2927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7" s="162" t="str">
        <f>Table4_1[[#This Row],[Licensee]]&amp;" "&amp;Table4_1[[#This Row],[Licence]]</f>
        <v>Rottnest Island Authority EIRL3</v>
      </c>
      <c r="D2927" s="162" t="str">
        <f t="shared" si="45"/>
        <v>FY2018/19_NQR13_Rottnest Island Authority EIRL3</v>
      </c>
      <c r="E2927" s="164">
        <f>IF(ISNUMBER(Table4_1[[#This Row],[Value]]),Table4_1[[#This Row],[Value]],IF(ISNUMBER(Table4_1[[#This Row],[$ Value]]),Table4_1[[#This Row],[$ Value]],Table4_1[[#This Row],[% Value]]))</f>
        <v>338</v>
      </c>
      <c r="G2927" s="238">
        <v>43646</v>
      </c>
      <c r="H2927">
        <v>4</v>
      </c>
      <c r="I2927" t="s">
        <v>188</v>
      </c>
      <c r="J2927" t="s">
        <v>199</v>
      </c>
      <c r="K2927" t="s">
        <v>299</v>
      </c>
      <c r="L2927" t="s">
        <v>56</v>
      </c>
      <c r="M2927" t="s">
        <v>189</v>
      </c>
      <c r="N2927" t="s">
        <v>302</v>
      </c>
      <c r="O2927" t="s">
        <v>191</v>
      </c>
      <c r="P2927">
        <v>338</v>
      </c>
      <c r="Q2927"/>
      <c r="R2927"/>
      <c r="S2927" t="s">
        <v>932</v>
      </c>
    </row>
    <row r="2928" spans="1:19" hidden="1" x14ac:dyDescent="0.2">
      <c r="A2928" s="162" t="str">
        <f>"FY"&amp;(YEAR(Table4_1[[#This Row],[Date]])-1)&amp;"/"&amp;(YEAR(Table4_1[[#This Row],[Date]])-2000)</f>
        <v>FY2019/20</v>
      </c>
      <c r="B2928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8" s="162" t="str">
        <f>Table4_1[[#This Row],[Licensee]]&amp;" "&amp;Table4_1[[#This Row],[Licence]]</f>
        <v>Rottnest Island Authority EIRL3</v>
      </c>
      <c r="D2928" s="162" t="str">
        <f t="shared" si="45"/>
        <v>FY2019/20_NQR13_Rottnest Island Authority EIRL3</v>
      </c>
      <c r="E2928" s="164">
        <f>IF(ISNUMBER(Table4_1[[#This Row],[Value]]),Table4_1[[#This Row],[Value]],IF(ISNUMBER(Table4_1[[#This Row],[$ Value]]),Table4_1[[#This Row],[$ Value]],Table4_1[[#This Row],[% Value]]))</f>
        <v>338</v>
      </c>
      <c r="G2928" s="238">
        <v>44012</v>
      </c>
      <c r="H2928">
        <v>4</v>
      </c>
      <c r="I2928" t="s">
        <v>188</v>
      </c>
      <c r="J2928" t="s">
        <v>199</v>
      </c>
      <c r="K2928" t="s">
        <v>299</v>
      </c>
      <c r="L2928" t="s">
        <v>56</v>
      </c>
      <c r="M2928" t="s">
        <v>189</v>
      </c>
      <c r="N2928" t="s">
        <v>302</v>
      </c>
      <c r="O2928" t="s">
        <v>191</v>
      </c>
      <c r="P2928">
        <v>338</v>
      </c>
      <c r="Q2928"/>
      <c r="R2928"/>
      <c r="S2928" t="s">
        <v>932</v>
      </c>
    </row>
    <row r="2929" spans="1:19" hidden="1" x14ac:dyDescent="0.2">
      <c r="A2929" s="162" t="str">
        <f>"FY"&amp;(YEAR(Table4_1[[#This Row],[Date]])-1)&amp;"/"&amp;(YEAR(Table4_1[[#This Row],[Date]])-2000)</f>
        <v>FY2020/21</v>
      </c>
      <c r="B2929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29" s="162" t="str">
        <f>Table4_1[[#This Row],[Licensee]]&amp;" "&amp;Table4_1[[#This Row],[Licence]]</f>
        <v>Rottnest Island Authority EIRL3</v>
      </c>
      <c r="D2929" s="162" t="str">
        <f t="shared" si="45"/>
        <v>FY2020/21_NQR13_Rottnest Island Authority EIRL3</v>
      </c>
      <c r="E2929" s="164">
        <f>IF(ISNUMBER(Table4_1[[#This Row],[Value]]),Table4_1[[#This Row],[Value]],IF(ISNUMBER(Table4_1[[#This Row],[$ Value]]),Table4_1[[#This Row],[$ Value]],Table4_1[[#This Row],[% Value]]))</f>
        <v>278</v>
      </c>
      <c r="G2929" s="238">
        <v>44377</v>
      </c>
      <c r="H2929">
        <v>4</v>
      </c>
      <c r="I2929" t="s">
        <v>188</v>
      </c>
      <c r="J2929" t="s">
        <v>199</v>
      </c>
      <c r="K2929" t="s">
        <v>299</v>
      </c>
      <c r="L2929" t="s">
        <v>56</v>
      </c>
      <c r="M2929" t="s">
        <v>189</v>
      </c>
      <c r="N2929" t="s">
        <v>302</v>
      </c>
      <c r="O2929" t="s">
        <v>191</v>
      </c>
      <c r="P2929">
        <v>278</v>
      </c>
      <c r="Q2929"/>
      <c r="R2929"/>
      <c r="S2929" t="s">
        <v>932</v>
      </c>
    </row>
    <row r="2930" spans="1:19" hidden="1" x14ac:dyDescent="0.2">
      <c r="A2930" s="162" t="str">
        <f>"FY"&amp;(YEAR(Table4_1[[#This Row],[Date]])-1)&amp;"/"&amp;(YEAR(Table4_1[[#This Row],[Date]])-2000)</f>
        <v>FY2021/22</v>
      </c>
      <c r="B2930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30" s="162" t="str">
        <f>Table4_1[[#This Row],[Licensee]]&amp;" "&amp;Table4_1[[#This Row],[Licence]]</f>
        <v>Rottnest Island Authority EIRL3</v>
      </c>
      <c r="D2930" s="162" t="str">
        <f t="shared" si="45"/>
        <v>FY2021/22_NQR13_Rottnest Island Authority EIRL3</v>
      </c>
      <c r="E2930" s="164">
        <f>IF(ISNUMBER(Table4_1[[#This Row],[Value]]),Table4_1[[#This Row],[Value]],IF(ISNUMBER(Table4_1[[#This Row],[$ Value]]),Table4_1[[#This Row],[$ Value]],Table4_1[[#This Row],[% Value]]))</f>
        <v>278</v>
      </c>
      <c r="G2930" s="238">
        <v>44742</v>
      </c>
      <c r="H2930">
        <v>4</v>
      </c>
      <c r="I2930" t="s">
        <v>188</v>
      </c>
      <c r="J2930" t="s">
        <v>199</v>
      </c>
      <c r="K2930" t="s">
        <v>299</v>
      </c>
      <c r="L2930" t="s">
        <v>56</v>
      </c>
      <c r="M2930" t="s">
        <v>189</v>
      </c>
      <c r="N2930" t="s">
        <v>302</v>
      </c>
      <c r="O2930" t="s">
        <v>191</v>
      </c>
      <c r="P2930">
        <v>278</v>
      </c>
      <c r="Q2930"/>
      <c r="R2930"/>
      <c r="S2930" t="s">
        <v>932</v>
      </c>
    </row>
    <row r="2931" spans="1:19" hidden="1" x14ac:dyDescent="0.2">
      <c r="A2931" s="162" t="str">
        <f>"FY"&amp;(YEAR(Table4_1[[#This Row],[Date]])-1)&amp;"/"&amp;(YEAR(Table4_1[[#This Row],[Date]])-2000)</f>
        <v>FY2022/23</v>
      </c>
      <c r="B2931" s="162" t="str">
        <f>VLOOKUP(Table4_1[[#This Row],[Energy]]&amp;Table4_1[[#This Row],[Indicator category]]&amp;Table4_1[[#This Row],[Indicator subcategory]]&amp;Table4_1[[#This Row],[Indicator]]&amp;Table4_1[[#This Row],[ID]],newID,2,FALSE)</f>
        <v>NQR13</v>
      </c>
      <c r="C2931" s="162" t="str">
        <f>Table4_1[[#This Row],[Licensee]]&amp;" "&amp;Table4_1[[#This Row],[Licence]]</f>
        <v>Rottnest Island Authority EIRL3</v>
      </c>
      <c r="D2931" s="162" t="str">
        <f t="shared" si="45"/>
        <v>FY2022/23_NQR13_Rottnest Island Authority EIRL3</v>
      </c>
      <c r="E2931" s="164">
        <f>IF(ISNUMBER(Table4_1[[#This Row],[Value]]),Table4_1[[#This Row],[Value]],IF(ISNUMBER(Table4_1[[#This Row],[$ Value]]),Table4_1[[#This Row],[$ Value]],Table4_1[[#This Row],[% Value]]))</f>
        <v>278</v>
      </c>
      <c r="G2931" s="238">
        <v>45107</v>
      </c>
      <c r="H2931">
        <v>4</v>
      </c>
      <c r="I2931" t="s">
        <v>188</v>
      </c>
      <c r="J2931" t="s">
        <v>199</v>
      </c>
      <c r="K2931" t="s">
        <v>299</v>
      </c>
      <c r="L2931" t="s">
        <v>56</v>
      </c>
      <c r="M2931" t="s">
        <v>189</v>
      </c>
      <c r="N2931" t="s">
        <v>302</v>
      </c>
      <c r="O2931" t="s">
        <v>191</v>
      </c>
      <c r="P2931">
        <v>278</v>
      </c>
      <c r="Q2931"/>
      <c r="R2931"/>
      <c r="S2931" t="s">
        <v>932</v>
      </c>
    </row>
    <row r="2932" spans="1:19" hidden="1" x14ac:dyDescent="0.2">
      <c r="A2932" s="162" t="str">
        <f>"FY"&amp;(YEAR(Table4_1[[#This Row],[Date]])-1)&amp;"/"&amp;(YEAR(Table4_1[[#This Row],[Date]])-2000)</f>
        <v>FY2013/14</v>
      </c>
      <c r="B2932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2" s="162" t="str">
        <f>Table4_1[[#This Row],[Licensee]]&amp;" "&amp;Table4_1[[#This Row],[Licence]]</f>
        <v>Rottnest Island Authority EIRL3</v>
      </c>
      <c r="D2932" s="162" t="str">
        <f t="shared" si="45"/>
        <v>FY2013/14_NQR13b_Rottnest Island Authority EIRL3</v>
      </c>
      <c r="E2932" s="164">
        <f>IF(ISNUMBER(Table4_1[[#This Row],[Value]]),Table4_1[[#This Row],[Value]],IF(ISNUMBER(Table4_1[[#This Row],[$ Value]]),Table4_1[[#This Row],[$ Value]],Table4_1[[#This Row],[% Value]]))</f>
        <v>0</v>
      </c>
      <c r="G2932" s="238">
        <v>41820</v>
      </c>
      <c r="H2932">
        <v>4</v>
      </c>
      <c r="I2932" t="s">
        <v>188</v>
      </c>
      <c r="J2932" t="s">
        <v>199</v>
      </c>
      <c r="K2932" t="s">
        <v>299</v>
      </c>
      <c r="L2932" t="s">
        <v>56</v>
      </c>
      <c r="M2932" t="s">
        <v>47</v>
      </c>
      <c r="N2932" t="s">
        <v>302</v>
      </c>
      <c r="O2932" t="s">
        <v>191</v>
      </c>
      <c r="P2932"/>
      <c r="Q2932"/>
      <c r="R2932"/>
      <c r="S2932" t="s">
        <v>932</v>
      </c>
    </row>
    <row r="2933" spans="1:19" hidden="1" x14ac:dyDescent="0.2">
      <c r="A2933" s="162" t="str">
        <f>"FY"&amp;(YEAR(Table4_1[[#This Row],[Date]])-1)&amp;"/"&amp;(YEAR(Table4_1[[#This Row],[Date]])-2000)</f>
        <v>FY2014/15</v>
      </c>
      <c r="B2933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3" s="162" t="str">
        <f>Table4_1[[#This Row],[Licensee]]&amp;" "&amp;Table4_1[[#This Row],[Licence]]</f>
        <v>Rottnest Island Authority EIRL3</v>
      </c>
      <c r="D2933" s="162" t="str">
        <f t="shared" si="45"/>
        <v>FY2014/15_NQR13b_Rottnest Island Authority EIRL3</v>
      </c>
      <c r="E2933" s="164">
        <f>IF(ISNUMBER(Table4_1[[#This Row],[Value]]),Table4_1[[#This Row],[Value]],IF(ISNUMBER(Table4_1[[#This Row],[$ Value]]),Table4_1[[#This Row],[$ Value]],Table4_1[[#This Row],[% Value]]))</f>
        <v>0</v>
      </c>
      <c r="G2933" s="238">
        <v>42185</v>
      </c>
      <c r="H2933">
        <v>4</v>
      </c>
      <c r="I2933" t="s">
        <v>188</v>
      </c>
      <c r="J2933" t="s">
        <v>199</v>
      </c>
      <c r="K2933" t="s">
        <v>299</v>
      </c>
      <c r="L2933" t="s">
        <v>56</v>
      </c>
      <c r="M2933" t="s">
        <v>47</v>
      </c>
      <c r="N2933" t="s">
        <v>302</v>
      </c>
      <c r="O2933" t="s">
        <v>191</v>
      </c>
      <c r="P2933"/>
      <c r="Q2933"/>
      <c r="R2933"/>
      <c r="S2933" t="s">
        <v>932</v>
      </c>
    </row>
    <row r="2934" spans="1:19" hidden="1" x14ac:dyDescent="0.2">
      <c r="A2934" s="162" t="str">
        <f>"FY"&amp;(YEAR(Table4_1[[#This Row],[Date]])-1)&amp;"/"&amp;(YEAR(Table4_1[[#This Row],[Date]])-2000)</f>
        <v>FY2015/16</v>
      </c>
      <c r="B2934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4" s="162" t="str">
        <f>Table4_1[[#This Row],[Licensee]]&amp;" "&amp;Table4_1[[#This Row],[Licence]]</f>
        <v>Rottnest Island Authority EIRL3</v>
      </c>
      <c r="D2934" s="162" t="str">
        <f t="shared" si="45"/>
        <v>FY2015/16_NQR13b_Rottnest Island Authority EIRL3</v>
      </c>
      <c r="E2934" s="164">
        <f>IF(ISNUMBER(Table4_1[[#This Row],[Value]]),Table4_1[[#This Row],[Value]],IF(ISNUMBER(Table4_1[[#This Row],[$ Value]]),Table4_1[[#This Row],[$ Value]],Table4_1[[#This Row],[% Value]]))</f>
        <v>0</v>
      </c>
      <c r="G2934" s="238">
        <v>42551</v>
      </c>
      <c r="H2934">
        <v>4</v>
      </c>
      <c r="I2934" t="s">
        <v>188</v>
      </c>
      <c r="J2934" t="s">
        <v>199</v>
      </c>
      <c r="K2934" t="s">
        <v>299</v>
      </c>
      <c r="L2934" t="s">
        <v>56</v>
      </c>
      <c r="M2934" t="s">
        <v>47</v>
      </c>
      <c r="N2934" t="s">
        <v>302</v>
      </c>
      <c r="O2934" t="s">
        <v>191</v>
      </c>
      <c r="P2934"/>
      <c r="Q2934"/>
      <c r="R2934"/>
      <c r="S2934" t="s">
        <v>932</v>
      </c>
    </row>
    <row r="2935" spans="1:19" hidden="1" x14ac:dyDescent="0.2">
      <c r="A2935" s="162" t="str">
        <f>"FY"&amp;(YEAR(Table4_1[[#This Row],[Date]])-1)&amp;"/"&amp;(YEAR(Table4_1[[#This Row],[Date]])-2000)</f>
        <v>FY2016/17</v>
      </c>
      <c r="B2935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5" s="162" t="str">
        <f>Table4_1[[#This Row],[Licensee]]&amp;" "&amp;Table4_1[[#This Row],[Licence]]</f>
        <v>Rottnest Island Authority EIRL3</v>
      </c>
      <c r="D2935" s="162" t="str">
        <f t="shared" si="45"/>
        <v>FY2016/17_NQR13b_Rottnest Island Authority EIRL3</v>
      </c>
      <c r="E2935" s="164">
        <f>IF(ISNUMBER(Table4_1[[#This Row],[Value]]),Table4_1[[#This Row],[Value]],IF(ISNUMBER(Table4_1[[#This Row],[$ Value]]),Table4_1[[#This Row],[$ Value]],Table4_1[[#This Row],[% Value]]))</f>
        <v>0</v>
      </c>
      <c r="G2935" s="238">
        <v>42916</v>
      </c>
      <c r="H2935">
        <v>4</v>
      </c>
      <c r="I2935" t="s">
        <v>188</v>
      </c>
      <c r="J2935" t="s">
        <v>199</v>
      </c>
      <c r="K2935" t="s">
        <v>299</v>
      </c>
      <c r="L2935" t="s">
        <v>56</v>
      </c>
      <c r="M2935" t="s">
        <v>47</v>
      </c>
      <c r="N2935" t="s">
        <v>302</v>
      </c>
      <c r="O2935" t="s">
        <v>191</v>
      </c>
      <c r="P2935"/>
      <c r="Q2935"/>
      <c r="R2935"/>
      <c r="S2935" t="s">
        <v>932</v>
      </c>
    </row>
    <row r="2936" spans="1:19" hidden="1" x14ac:dyDescent="0.2">
      <c r="A2936" s="162" t="str">
        <f>"FY"&amp;(YEAR(Table4_1[[#This Row],[Date]])-1)&amp;"/"&amp;(YEAR(Table4_1[[#This Row],[Date]])-2000)</f>
        <v>FY2017/18</v>
      </c>
      <c r="B2936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6" s="162" t="str">
        <f>Table4_1[[#This Row],[Licensee]]&amp;" "&amp;Table4_1[[#This Row],[Licence]]</f>
        <v>Rottnest Island Authority EIRL3</v>
      </c>
      <c r="D2936" s="162" t="str">
        <f t="shared" si="45"/>
        <v>FY2017/18_NQR13b_Rottnest Island Authority EIRL3</v>
      </c>
      <c r="E2936" s="164">
        <f>IF(ISNUMBER(Table4_1[[#This Row],[Value]]),Table4_1[[#This Row],[Value]],IF(ISNUMBER(Table4_1[[#This Row],[$ Value]]),Table4_1[[#This Row],[$ Value]],Table4_1[[#This Row],[% Value]]))</f>
        <v>0</v>
      </c>
      <c r="G2936" s="238">
        <v>43281</v>
      </c>
      <c r="H2936">
        <v>4</v>
      </c>
      <c r="I2936" t="s">
        <v>188</v>
      </c>
      <c r="J2936" t="s">
        <v>199</v>
      </c>
      <c r="K2936" t="s">
        <v>299</v>
      </c>
      <c r="L2936" t="s">
        <v>56</v>
      </c>
      <c r="M2936" t="s">
        <v>47</v>
      </c>
      <c r="N2936" t="s">
        <v>302</v>
      </c>
      <c r="O2936" t="s">
        <v>191</v>
      </c>
      <c r="P2936"/>
      <c r="Q2936"/>
      <c r="R2936"/>
      <c r="S2936" t="s">
        <v>932</v>
      </c>
    </row>
    <row r="2937" spans="1:19" hidden="1" x14ac:dyDescent="0.2">
      <c r="A2937" s="162" t="str">
        <f>"FY"&amp;(YEAR(Table4_1[[#This Row],[Date]])-1)&amp;"/"&amp;(YEAR(Table4_1[[#This Row],[Date]])-2000)</f>
        <v>FY2018/19</v>
      </c>
      <c r="B2937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7" s="162" t="str">
        <f>Table4_1[[#This Row],[Licensee]]&amp;" "&amp;Table4_1[[#This Row],[Licence]]</f>
        <v>Rottnest Island Authority EIRL3</v>
      </c>
      <c r="D2937" s="162" t="str">
        <f t="shared" si="45"/>
        <v>FY2018/19_NQR13b_Rottnest Island Authority EIRL3</v>
      </c>
      <c r="E2937" s="164">
        <f>IF(ISNUMBER(Table4_1[[#This Row],[Value]]),Table4_1[[#This Row],[Value]],IF(ISNUMBER(Table4_1[[#This Row],[$ Value]]),Table4_1[[#This Row],[$ Value]],Table4_1[[#This Row],[% Value]]))</f>
        <v>0</v>
      </c>
      <c r="G2937" s="238">
        <v>43646</v>
      </c>
      <c r="H2937">
        <v>4</v>
      </c>
      <c r="I2937" t="s">
        <v>188</v>
      </c>
      <c r="J2937" t="s">
        <v>199</v>
      </c>
      <c r="K2937" t="s">
        <v>299</v>
      </c>
      <c r="L2937" t="s">
        <v>56</v>
      </c>
      <c r="M2937" t="s">
        <v>47</v>
      </c>
      <c r="N2937" t="s">
        <v>302</v>
      </c>
      <c r="O2937" t="s">
        <v>191</v>
      </c>
      <c r="P2937"/>
      <c r="Q2937"/>
      <c r="R2937"/>
      <c r="S2937" t="s">
        <v>932</v>
      </c>
    </row>
    <row r="2938" spans="1:19" hidden="1" x14ac:dyDescent="0.2">
      <c r="A2938" s="162" t="str">
        <f>"FY"&amp;(YEAR(Table4_1[[#This Row],[Date]])-1)&amp;"/"&amp;(YEAR(Table4_1[[#This Row],[Date]])-2000)</f>
        <v>FY2019/20</v>
      </c>
      <c r="B2938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8" s="162" t="str">
        <f>Table4_1[[#This Row],[Licensee]]&amp;" "&amp;Table4_1[[#This Row],[Licence]]</f>
        <v>Rottnest Island Authority EIRL3</v>
      </c>
      <c r="D2938" s="162" t="str">
        <f t="shared" si="45"/>
        <v>FY2019/20_NQR13b_Rottnest Island Authority EIRL3</v>
      </c>
      <c r="E2938" s="164">
        <f>IF(ISNUMBER(Table4_1[[#This Row],[Value]]),Table4_1[[#This Row],[Value]],IF(ISNUMBER(Table4_1[[#This Row],[$ Value]]),Table4_1[[#This Row],[$ Value]],Table4_1[[#This Row],[% Value]]))</f>
        <v>0</v>
      </c>
      <c r="G2938" s="238">
        <v>44012</v>
      </c>
      <c r="H2938">
        <v>4</v>
      </c>
      <c r="I2938" t="s">
        <v>188</v>
      </c>
      <c r="J2938" t="s">
        <v>199</v>
      </c>
      <c r="K2938" t="s">
        <v>299</v>
      </c>
      <c r="L2938" t="s">
        <v>56</v>
      </c>
      <c r="M2938" t="s">
        <v>47</v>
      </c>
      <c r="N2938" t="s">
        <v>302</v>
      </c>
      <c r="O2938" t="s">
        <v>191</v>
      </c>
      <c r="P2938"/>
      <c r="Q2938"/>
      <c r="R2938"/>
      <c r="S2938" t="s">
        <v>932</v>
      </c>
    </row>
    <row r="2939" spans="1:19" hidden="1" x14ac:dyDescent="0.2">
      <c r="A2939" s="162" t="str">
        <f>"FY"&amp;(YEAR(Table4_1[[#This Row],[Date]])-1)&amp;"/"&amp;(YEAR(Table4_1[[#This Row],[Date]])-2000)</f>
        <v>FY2020/21</v>
      </c>
      <c r="B2939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39" s="162" t="str">
        <f>Table4_1[[#This Row],[Licensee]]&amp;" "&amp;Table4_1[[#This Row],[Licence]]</f>
        <v>Rottnest Island Authority EIRL3</v>
      </c>
      <c r="D2939" s="162" t="str">
        <f t="shared" si="45"/>
        <v>FY2020/21_NQR13b_Rottnest Island Authority EIRL3</v>
      </c>
      <c r="E2939" s="164">
        <f>IF(ISNUMBER(Table4_1[[#This Row],[Value]]),Table4_1[[#This Row],[Value]],IF(ISNUMBER(Table4_1[[#This Row],[$ Value]]),Table4_1[[#This Row],[$ Value]],Table4_1[[#This Row],[% Value]]))</f>
        <v>0</v>
      </c>
      <c r="G2939" s="238">
        <v>44377</v>
      </c>
      <c r="H2939">
        <v>4</v>
      </c>
      <c r="I2939" t="s">
        <v>188</v>
      </c>
      <c r="J2939" t="s">
        <v>199</v>
      </c>
      <c r="K2939" t="s">
        <v>299</v>
      </c>
      <c r="L2939" t="s">
        <v>56</v>
      </c>
      <c r="M2939" t="s">
        <v>47</v>
      </c>
      <c r="N2939" t="s">
        <v>302</v>
      </c>
      <c r="O2939" t="s">
        <v>191</v>
      </c>
      <c r="P2939"/>
      <c r="Q2939"/>
      <c r="R2939"/>
      <c r="S2939" t="s">
        <v>932</v>
      </c>
    </row>
    <row r="2940" spans="1:19" hidden="1" x14ac:dyDescent="0.2">
      <c r="A2940" s="162" t="str">
        <f>"FY"&amp;(YEAR(Table4_1[[#This Row],[Date]])-1)&amp;"/"&amp;(YEAR(Table4_1[[#This Row],[Date]])-2000)</f>
        <v>FY2021/22</v>
      </c>
      <c r="B2940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40" s="162" t="str">
        <f>Table4_1[[#This Row],[Licensee]]&amp;" "&amp;Table4_1[[#This Row],[Licence]]</f>
        <v>Rottnest Island Authority EIRL3</v>
      </c>
      <c r="D2940" s="162" t="str">
        <f t="shared" si="45"/>
        <v>FY2021/22_NQR13b_Rottnest Island Authority EIRL3</v>
      </c>
      <c r="E2940" s="164">
        <f>IF(ISNUMBER(Table4_1[[#This Row],[Value]]),Table4_1[[#This Row],[Value]],IF(ISNUMBER(Table4_1[[#This Row],[$ Value]]),Table4_1[[#This Row],[$ Value]],Table4_1[[#This Row],[% Value]]))</f>
        <v>0</v>
      </c>
      <c r="G2940" s="238">
        <v>44742</v>
      </c>
      <c r="H2940">
        <v>4</v>
      </c>
      <c r="I2940" t="s">
        <v>188</v>
      </c>
      <c r="J2940" t="s">
        <v>199</v>
      </c>
      <c r="K2940" t="s">
        <v>299</v>
      </c>
      <c r="L2940" t="s">
        <v>56</v>
      </c>
      <c r="M2940" t="s">
        <v>47</v>
      </c>
      <c r="N2940" t="s">
        <v>302</v>
      </c>
      <c r="O2940" t="s">
        <v>191</v>
      </c>
      <c r="P2940">
        <v>0</v>
      </c>
      <c r="Q2940"/>
      <c r="R2940"/>
      <c r="S2940" t="s">
        <v>932</v>
      </c>
    </row>
    <row r="2941" spans="1:19" hidden="1" x14ac:dyDescent="0.2">
      <c r="A2941" s="162" t="str">
        <f>"FY"&amp;(YEAR(Table4_1[[#This Row],[Date]])-1)&amp;"/"&amp;(YEAR(Table4_1[[#This Row],[Date]])-2000)</f>
        <v>FY2022/23</v>
      </c>
      <c r="B2941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41" s="162" t="str">
        <f>Table4_1[[#This Row],[Licensee]]&amp;" "&amp;Table4_1[[#This Row],[Licence]]</f>
        <v>Rottnest Island Authority EIRL3</v>
      </c>
      <c r="D2941" s="162" t="str">
        <f t="shared" si="45"/>
        <v>FY2022/23_NQR13b_Rottnest Island Authority EIRL3</v>
      </c>
      <c r="E2941" s="164">
        <f>IF(ISNUMBER(Table4_1[[#This Row],[Value]]),Table4_1[[#This Row],[Value]],IF(ISNUMBER(Table4_1[[#This Row],[$ Value]]),Table4_1[[#This Row],[$ Value]],Table4_1[[#This Row],[% Value]]))</f>
        <v>0</v>
      </c>
      <c r="G2941" s="238">
        <v>45107</v>
      </c>
      <c r="H2941">
        <v>4</v>
      </c>
      <c r="I2941" t="s">
        <v>188</v>
      </c>
      <c r="J2941" t="s">
        <v>199</v>
      </c>
      <c r="K2941" t="s">
        <v>299</v>
      </c>
      <c r="L2941" t="s">
        <v>56</v>
      </c>
      <c r="M2941" t="s">
        <v>47</v>
      </c>
      <c r="N2941" t="s">
        <v>302</v>
      </c>
      <c r="O2941" t="s">
        <v>191</v>
      </c>
      <c r="P2941">
        <v>0</v>
      </c>
      <c r="Q2941"/>
      <c r="R2941"/>
      <c r="S2941" t="s">
        <v>932</v>
      </c>
    </row>
    <row r="2942" spans="1:19" hidden="1" x14ac:dyDescent="0.2">
      <c r="A2942" s="162" t="str">
        <f>"FY"&amp;(YEAR(Table4_1[[#This Row],[Date]])-1)&amp;"/"&amp;(YEAR(Table4_1[[#This Row],[Date]])-2000)</f>
        <v>FY2023/24</v>
      </c>
      <c r="B2942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42" s="162" t="str">
        <f>Table4_1[[#This Row],[Licensee]]&amp;" "&amp;Table4_1[[#This Row],[Licence]]</f>
        <v>Rottnest Island Authority EIRL3</v>
      </c>
      <c r="D2942" s="162" t="str">
        <f t="shared" si="45"/>
        <v>FY2023/24_NQR13b_Rottnest Island Authority EIRL3</v>
      </c>
      <c r="E2942" s="164">
        <f>IF(ISNUMBER(Table4_1[[#This Row],[Value]]),Table4_1[[#This Row],[Value]],IF(ISNUMBER(Table4_1[[#This Row],[$ Value]]),Table4_1[[#This Row],[$ Value]],Table4_1[[#This Row],[% Value]]))</f>
        <v>0</v>
      </c>
      <c r="G2942" s="238">
        <v>45473</v>
      </c>
      <c r="H2942">
        <v>4</v>
      </c>
      <c r="I2942" t="s">
        <v>188</v>
      </c>
      <c r="J2942" t="s">
        <v>199</v>
      </c>
      <c r="K2942" t="s">
        <v>299</v>
      </c>
      <c r="L2942" t="s">
        <v>56</v>
      </c>
      <c r="M2942" t="s">
        <v>47</v>
      </c>
      <c r="N2942" t="s">
        <v>302</v>
      </c>
      <c r="O2942" t="s">
        <v>191</v>
      </c>
      <c r="P2942"/>
      <c r="Q2942"/>
      <c r="R2942"/>
      <c r="S2942" t="s">
        <v>932</v>
      </c>
    </row>
    <row r="2943" spans="1:19" hidden="1" x14ac:dyDescent="0.2">
      <c r="A2943" s="162" t="str">
        <f>"FY"&amp;(YEAR(Table4_1[[#This Row],[Date]])-1)&amp;"/"&amp;(YEAR(Table4_1[[#This Row],[Date]])-2000)</f>
        <v>FY2024/25</v>
      </c>
      <c r="B2943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2943" s="162" t="str">
        <f>Table4_1[[#This Row],[Licensee]]&amp;" "&amp;Table4_1[[#This Row],[Licence]]</f>
        <v>Rottnest Island Authority EIRL3</v>
      </c>
      <c r="D2943" s="162" t="str">
        <f t="shared" si="45"/>
        <v>FY2024/25_NQR13b_Rottnest Island Authority EIRL3</v>
      </c>
      <c r="E2943" s="164">
        <f>IF(ISNUMBER(Table4_1[[#This Row],[Value]]),Table4_1[[#This Row],[Value]],IF(ISNUMBER(Table4_1[[#This Row],[$ Value]]),Table4_1[[#This Row],[$ Value]],Table4_1[[#This Row],[% Value]]))</f>
        <v>0</v>
      </c>
      <c r="G2943" s="238">
        <v>45838</v>
      </c>
      <c r="H2943">
        <v>4</v>
      </c>
      <c r="I2943" t="s">
        <v>188</v>
      </c>
      <c r="J2943" t="s">
        <v>199</v>
      </c>
      <c r="K2943" t="s">
        <v>299</v>
      </c>
      <c r="L2943" t="s">
        <v>56</v>
      </c>
      <c r="M2943" t="s">
        <v>47</v>
      </c>
      <c r="N2943" t="s">
        <v>302</v>
      </c>
      <c r="O2943" t="s">
        <v>191</v>
      </c>
      <c r="P2943"/>
      <c r="Q2943"/>
      <c r="R2943"/>
      <c r="S2943" t="s">
        <v>932</v>
      </c>
    </row>
    <row r="2944" spans="1:19" hidden="1" x14ac:dyDescent="0.2">
      <c r="A2944" s="162" t="str">
        <f>"FY"&amp;(YEAR(Table4_1[[#This Row],[Date]])-1)&amp;"/"&amp;(YEAR(Table4_1[[#This Row],[Date]])-2000)</f>
        <v>FY2013/14</v>
      </c>
      <c r="B2944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4" s="162" t="str">
        <f>Table4_1[[#This Row],[Licensee]]&amp;" "&amp;Table4_1[[#This Row],[Licence]]</f>
        <v>Rottnest Island Authority EIRL3</v>
      </c>
      <c r="D2944" s="162" t="str">
        <f t="shared" si="45"/>
        <v>FY2013/14_NQR13c_Rottnest Island Authority EIRL3</v>
      </c>
      <c r="E2944" s="164">
        <f>IF(ISNUMBER(Table4_1[[#This Row],[Value]]),Table4_1[[#This Row],[Value]],IF(ISNUMBER(Table4_1[[#This Row],[$ Value]]),Table4_1[[#This Row],[$ Value]],Table4_1[[#This Row],[% Value]]))</f>
        <v>0</v>
      </c>
      <c r="G2944" s="238">
        <v>41820</v>
      </c>
      <c r="H2944">
        <v>4</v>
      </c>
      <c r="I2944" t="s">
        <v>188</v>
      </c>
      <c r="J2944" t="s">
        <v>199</v>
      </c>
      <c r="K2944" t="s">
        <v>299</v>
      </c>
      <c r="L2944" t="s">
        <v>56</v>
      </c>
      <c r="M2944" t="s">
        <v>48</v>
      </c>
      <c r="N2944" t="s">
        <v>302</v>
      </c>
      <c r="O2944" t="s">
        <v>191</v>
      </c>
      <c r="P2944"/>
      <c r="Q2944"/>
      <c r="R2944"/>
      <c r="S2944" t="s">
        <v>932</v>
      </c>
    </row>
    <row r="2945" spans="1:19" hidden="1" x14ac:dyDescent="0.2">
      <c r="A2945" s="162" t="str">
        <f>"FY"&amp;(YEAR(Table4_1[[#This Row],[Date]])-1)&amp;"/"&amp;(YEAR(Table4_1[[#This Row],[Date]])-2000)</f>
        <v>FY2014/15</v>
      </c>
      <c r="B2945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5" s="162" t="str">
        <f>Table4_1[[#This Row],[Licensee]]&amp;" "&amp;Table4_1[[#This Row],[Licence]]</f>
        <v>Rottnest Island Authority EIRL3</v>
      </c>
      <c r="D2945" s="162" t="str">
        <f t="shared" si="45"/>
        <v>FY2014/15_NQR13c_Rottnest Island Authority EIRL3</v>
      </c>
      <c r="E2945" s="164">
        <f>IF(ISNUMBER(Table4_1[[#This Row],[Value]]),Table4_1[[#This Row],[Value]],IF(ISNUMBER(Table4_1[[#This Row],[$ Value]]),Table4_1[[#This Row],[$ Value]],Table4_1[[#This Row],[% Value]]))</f>
        <v>0</v>
      </c>
      <c r="G2945" s="238">
        <v>42185</v>
      </c>
      <c r="H2945">
        <v>4</v>
      </c>
      <c r="I2945" t="s">
        <v>188</v>
      </c>
      <c r="J2945" t="s">
        <v>199</v>
      </c>
      <c r="K2945" t="s">
        <v>299</v>
      </c>
      <c r="L2945" t="s">
        <v>56</v>
      </c>
      <c r="M2945" t="s">
        <v>48</v>
      </c>
      <c r="N2945" t="s">
        <v>302</v>
      </c>
      <c r="O2945" t="s">
        <v>191</v>
      </c>
      <c r="P2945"/>
      <c r="Q2945"/>
      <c r="R2945"/>
      <c r="S2945" t="s">
        <v>932</v>
      </c>
    </row>
    <row r="2946" spans="1:19" hidden="1" x14ac:dyDescent="0.2">
      <c r="A2946" s="162" t="str">
        <f>"FY"&amp;(YEAR(Table4_1[[#This Row],[Date]])-1)&amp;"/"&amp;(YEAR(Table4_1[[#This Row],[Date]])-2000)</f>
        <v>FY2015/16</v>
      </c>
      <c r="B2946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6" s="162" t="str">
        <f>Table4_1[[#This Row],[Licensee]]&amp;" "&amp;Table4_1[[#This Row],[Licence]]</f>
        <v>Rottnest Island Authority EIRL3</v>
      </c>
      <c r="D2946" s="162" t="str">
        <f t="shared" si="45"/>
        <v>FY2015/16_NQR13c_Rottnest Island Authority EIRL3</v>
      </c>
      <c r="E2946" s="164">
        <f>IF(ISNUMBER(Table4_1[[#This Row],[Value]]),Table4_1[[#This Row],[Value]],IF(ISNUMBER(Table4_1[[#This Row],[$ Value]]),Table4_1[[#This Row],[$ Value]],Table4_1[[#This Row],[% Value]]))</f>
        <v>0</v>
      </c>
      <c r="G2946" s="238">
        <v>42551</v>
      </c>
      <c r="H2946">
        <v>4</v>
      </c>
      <c r="I2946" t="s">
        <v>188</v>
      </c>
      <c r="J2946" t="s">
        <v>199</v>
      </c>
      <c r="K2946" t="s">
        <v>299</v>
      </c>
      <c r="L2946" t="s">
        <v>56</v>
      </c>
      <c r="M2946" t="s">
        <v>48</v>
      </c>
      <c r="N2946" t="s">
        <v>302</v>
      </c>
      <c r="O2946" t="s">
        <v>191</v>
      </c>
      <c r="P2946"/>
      <c r="Q2946"/>
      <c r="R2946"/>
      <c r="S2946" t="s">
        <v>932</v>
      </c>
    </row>
    <row r="2947" spans="1:19" hidden="1" x14ac:dyDescent="0.2">
      <c r="A2947" s="162" t="str">
        <f>"FY"&amp;(YEAR(Table4_1[[#This Row],[Date]])-1)&amp;"/"&amp;(YEAR(Table4_1[[#This Row],[Date]])-2000)</f>
        <v>FY2016/17</v>
      </c>
      <c r="B2947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7" s="162" t="str">
        <f>Table4_1[[#This Row],[Licensee]]&amp;" "&amp;Table4_1[[#This Row],[Licence]]</f>
        <v>Rottnest Island Authority EIRL3</v>
      </c>
      <c r="D2947" s="162" t="str">
        <f t="shared" ref="D2947:D3010" si="46">A2947&amp;"_"&amp;B2947&amp;"_"&amp;C2947</f>
        <v>FY2016/17_NQR13c_Rottnest Island Authority EIRL3</v>
      </c>
      <c r="E2947" s="164">
        <f>IF(ISNUMBER(Table4_1[[#This Row],[Value]]),Table4_1[[#This Row],[Value]],IF(ISNUMBER(Table4_1[[#This Row],[$ Value]]),Table4_1[[#This Row],[$ Value]],Table4_1[[#This Row],[% Value]]))</f>
        <v>0</v>
      </c>
      <c r="G2947" s="238">
        <v>42916</v>
      </c>
      <c r="H2947">
        <v>4</v>
      </c>
      <c r="I2947" t="s">
        <v>188</v>
      </c>
      <c r="J2947" t="s">
        <v>199</v>
      </c>
      <c r="K2947" t="s">
        <v>299</v>
      </c>
      <c r="L2947" t="s">
        <v>56</v>
      </c>
      <c r="M2947" t="s">
        <v>48</v>
      </c>
      <c r="N2947" t="s">
        <v>302</v>
      </c>
      <c r="O2947" t="s">
        <v>191</v>
      </c>
      <c r="P2947"/>
      <c r="Q2947"/>
      <c r="R2947"/>
      <c r="S2947" t="s">
        <v>932</v>
      </c>
    </row>
    <row r="2948" spans="1:19" hidden="1" x14ac:dyDescent="0.2">
      <c r="A2948" s="162" t="str">
        <f>"FY"&amp;(YEAR(Table4_1[[#This Row],[Date]])-1)&amp;"/"&amp;(YEAR(Table4_1[[#This Row],[Date]])-2000)</f>
        <v>FY2017/18</v>
      </c>
      <c r="B2948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8" s="162" t="str">
        <f>Table4_1[[#This Row],[Licensee]]&amp;" "&amp;Table4_1[[#This Row],[Licence]]</f>
        <v>Rottnest Island Authority EIRL3</v>
      </c>
      <c r="D2948" s="162" t="str">
        <f t="shared" si="46"/>
        <v>FY2017/18_NQR13c_Rottnest Island Authority EIRL3</v>
      </c>
      <c r="E2948" s="164">
        <f>IF(ISNUMBER(Table4_1[[#This Row],[Value]]),Table4_1[[#This Row],[Value]],IF(ISNUMBER(Table4_1[[#This Row],[$ Value]]),Table4_1[[#This Row],[$ Value]],Table4_1[[#This Row],[% Value]]))</f>
        <v>0</v>
      </c>
      <c r="G2948" s="238">
        <v>43281</v>
      </c>
      <c r="H2948">
        <v>4</v>
      </c>
      <c r="I2948" t="s">
        <v>188</v>
      </c>
      <c r="J2948" t="s">
        <v>199</v>
      </c>
      <c r="K2948" t="s">
        <v>299</v>
      </c>
      <c r="L2948" t="s">
        <v>56</v>
      </c>
      <c r="M2948" t="s">
        <v>48</v>
      </c>
      <c r="N2948" t="s">
        <v>302</v>
      </c>
      <c r="O2948" t="s">
        <v>191</v>
      </c>
      <c r="P2948"/>
      <c r="Q2948"/>
      <c r="R2948"/>
      <c r="S2948" t="s">
        <v>932</v>
      </c>
    </row>
    <row r="2949" spans="1:19" hidden="1" x14ac:dyDescent="0.2">
      <c r="A2949" s="162" t="str">
        <f>"FY"&amp;(YEAR(Table4_1[[#This Row],[Date]])-1)&amp;"/"&amp;(YEAR(Table4_1[[#This Row],[Date]])-2000)</f>
        <v>FY2018/19</v>
      </c>
      <c r="B2949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49" s="162" t="str">
        <f>Table4_1[[#This Row],[Licensee]]&amp;" "&amp;Table4_1[[#This Row],[Licence]]</f>
        <v>Rottnest Island Authority EIRL3</v>
      </c>
      <c r="D2949" s="162" t="str">
        <f t="shared" si="46"/>
        <v>FY2018/19_NQR13c_Rottnest Island Authority EIRL3</v>
      </c>
      <c r="E2949" s="164">
        <f>IF(ISNUMBER(Table4_1[[#This Row],[Value]]),Table4_1[[#This Row],[Value]],IF(ISNUMBER(Table4_1[[#This Row],[$ Value]]),Table4_1[[#This Row],[$ Value]],Table4_1[[#This Row],[% Value]]))</f>
        <v>0</v>
      </c>
      <c r="G2949" s="238">
        <v>43646</v>
      </c>
      <c r="H2949">
        <v>4</v>
      </c>
      <c r="I2949" t="s">
        <v>188</v>
      </c>
      <c r="J2949" t="s">
        <v>199</v>
      </c>
      <c r="K2949" t="s">
        <v>299</v>
      </c>
      <c r="L2949" t="s">
        <v>56</v>
      </c>
      <c r="M2949" t="s">
        <v>48</v>
      </c>
      <c r="N2949" t="s">
        <v>302</v>
      </c>
      <c r="O2949" t="s">
        <v>191</v>
      </c>
      <c r="P2949"/>
      <c r="Q2949"/>
      <c r="R2949"/>
      <c r="S2949" t="s">
        <v>932</v>
      </c>
    </row>
    <row r="2950" spans="1:19" hidden="1" x14ac:dyDescent="0.2">
      <c r="A2950" s="162" t="str">
        <f>"FY"&amp;(YEAR(Table4_1[[#This Row],[Date]])-1)&amp;"/"&amp;(YEAR(Table4_1[[#This Row],[Date]])-2000)</f>
        <v>FY2019/20</v>
      </c>
      <c r="B2950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0" s="162" t="str">
        <f>Table4_1[[#This Row],[Licensee]]&amp;" "&amp;Table4_1[[#This Row],[Licence]]</f>
        <v>Rottnest Island Authority EIRL3</v>
      </c>
      <c r="D2950" s="162" t="str">
        <f t="shared" si="46"/>
        <v>FY2019/20_NQR13c_Rottnest Island Authority EIRL3</v>
      </c>
      <c r="E2950" s="164">
        <f>IF(ISNUMBER(Table4_1[[#This Row],[Value]]),Table4_1[[#This Row],[Value]],IF(ISNUMBER(Table4_1[[#This Row],[$ Value]]),Table4_1[[#This Row],[$ Value]],Table4_1[[#This Row],[% Value]]))</f>
        <v>0</v>
      </c>
      <c r="G2950" s="238">
        <v>44012</v>
      </c>
      <c r="H2950">
        <v>4</v>
      </c>
      <c r="I2950" t="s">
        <v>188</v>
      </c>
      <c r="J2950" t="s">
        <v>199</v>
      </c>
      <c r="K2950" t="s">
        <v>299</v>
      </c>
      <c r="L2950" t="s">
        <v>56</v>
      </c>
      <c r="M2950" t="s">
        <v>48</v>
      </c>
      <c r="N2950" t="s">
        <v>302</v>
      </c>
      <c r="O2950" t="s">
        <v>191</v>
      </c>
      <c r="P2950"/>
      <c r="Q2950"/>
      <c r="R2950"/>
      <c r="S2950" t="s">
        <v>932</v>
      </c>
    </row>
    <row r="2951" spans="1:19" hidden="1" x14ac:dyDescent="0.2">
      <c r="A2951" s="162" t="str">
        <f>"FY"&amp;(YEAR(Table4_1[[#This Row],[Date]])-1)&amp;"/"&amp;(YEAR(Table4_1[[#This Row],[Date]])-2000)</f>
        <v>FY2020/21</v>
      </c>
      <c r="B2951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1" s="162" t="str">
        <f>Table4_1[[#This Row],[Licensee]]&amp;" "&amp;Table4_1[[#This Row],[Licence]]</f>
        <v>Rottnest Island Authority EIRL3</v>
      </c>
      <c r="D2951" s="162" t="str">
        <f t="shared" si="46"/>
        <v>FY2020/21_NQR13c_Rottnest Island Authority EIRL3</v>
      </c>
      <c r="E2951" s="164">
        <f>IF(ISNUMBER(Table4_1[[#This Row],[Value]]),Table4_1[[#This Row],[Value]],IF(ISNUMBER(Table4_1[[#This Row],[$ Value]]),Table4_1[[#This Row],[$ Value]],Table4_1[[#This Row],[% Value]]))</f>
        <v>0</v>
      </c>
      <c r="G2951" s="238">
        <v>44377</v>
      </c>
      <c r="H2951">
        <v>4</v>
      </c>
      <c r="I2951" t="s">
        <v>188</v>
      </c>
      <c r="J2951" t="s">
        <v>199</v>
      </c>
      <c r="K2951" t="s">
        <v>299</v>
      </c>
      <c r="L2951" t="s">
        <v>56</v>
      </c>
      <c r="M2951" t="s">
        <v>48</v>
      </c>
      <c r="N2951" t="s">
        <v>302</v>
      </c>
      <c r="O2951" t="s">
        <v>191</v>
      </c>
      <c r="P2951"/>
      <c r="Q2951"/>
      <c r="R2951"/>
      <c r="S2951" t="s">
        <v>932</v>
      </c>
    </row>
    <row r="2952" spans="1:19" hidden="1" x14ac:dyDescent="0.2">
      <c r="A2952" s="162" t="str">
        <f>"FY"&amp;(YEAR(Table4_1[[#This Row],[Date]])-1)&amp;"/"&amp;(YEAR(Table4_1[[#This Row],[Date]])-2000)</f>
        <v>FY2021/22</v>
      </c>
      <c r="B2952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2" s="162" t="str">
        <f>Table4_1[[#This Row],[Licensee]]&amp;" "&amp;Table4_1[[#This Row],[Licence]]</f>
        <v>Rottnest Island Authority EIRL3</v>
      </c>
      <c r="D2952" s="162" t="str">
        <f t="shared" si="46"/>
        <v>FY2021/22_NQR13c_Rottnest Island Authority EIRL3</v>
      </c>
      <c r="E2952" s="164">
        <f>IF(ISNUMBER(Table4_1[[#This Row],[Value]]),Table4_1[[#This Row],[Value]],IF(ISNUMBER(Table4_1[[#This Row],[$ Value]]),Table4_1[[#This Row],[$ Value]],Table4_1[[#This Row],[% Value]]))</f>
        <v>0</v>
      </c>
      <c r="G2952" s="238">
        <v>44742</v>
      </c>
      <c r="H2952">
        <v>4</v>
      </c>
      <c r="I2952" t="s">
        <v>188</v>
      </c>
      <c r="J2952" t="s">
        <v>199</v>
      </c>
      <c r="K2952" t="s">
        <v>299</v>
      </c>
      <c r="L2952" t="s">
        <v>56</v>
      </c>
      <c r="M2952" t="s">
        <v>48</v>
      </c>
      <c r="N2952" t="s">
        <v>302</v>
      </c>
      <c r="O2952" t="s">
        <v>191</v>
      </c>
      <c r="P2952">
        <v>0</v>
      </c>
      <c r="Q2952"/>
      <c r="R2952"/>
      <c r="S2952" t="s">
        <v>932</v>
      </c>
    </row>
    <row r="2953" spans="1:19" hidden="1" x14ac:dyDescent="0.2">
      <c r="A2953" s="162" t="str">
        <f>"FY"&amp;(YEAR(Table4_1[[#This Row],[Date]])-1)&amp;"/"&amp;(YEAR(Table4_1[[#This Row],[Date]])-2000)</f>
        <v>FY2022/23</v>
      </c>
      <c r="B2953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3" s="162" t="str">
        <f>Table4_1[[#This Row],[Licensee]]&amp;" "&amp;Table4_1[[#This Row],[Licence]]</f>
        <v>Rottnest Island Authority EIRL3</v>
      </c>
      <c r="D2953" s="162" t="str">
        <f t="shared" si="46"/>
        <v>FY2022/23_NQR13c_Rottnest Island Authority EIRL3</v>
      </c>
      <c r="E2953" s="164">
        <f>IF(ISNUMBER(Table4_1[[#This Row],[Value]]),Table4_1[[#This Row],[Value]],IF(ISNUMBER(Table4_1[[#This Row],[$ Value]]),Table4_1[[#This Row],[$ Value]],Table4_1[[#This Row],[% Value]]))</f>
        <v>0</v>
      </c>
      <c r="G2953" s="238">
        <v>45107</v>
      </c>
      <c r="H2953">
        <v>4</v>
      </c>
      <c r="I2953" t="s">
        <v>188</v>
      </c>
      <c r="J2953" t="s">
        <v>199</v>
      </c>
      <c r="K2953" t="s">
        <v>299</v>
      </c>
      <c r="L2953" t="s">
        <v>56</v>
      </c>
      <c r="M2953" t="s">
        <v>48</v>
      </c>
      <c r="N2953" t="s">
        <v>302</v>
      </c>
      <c r="O2953" t="s">
        <v>191</v>
      </c>
      <c r="P2953">
        <v>0</v>
      </c>
      <c r="Q2953"/>
      <c r="R2953"/>
      <c r="S2953" t="s">
        <v>932</v>
      </c>
    </row>
    <row r="2954" spans="1:19" hidden="1" x14ac:dyDescent="0.2">
      <c r="A2954" s="162" t="str">
        <f>"FY"&amp;(YEAR(Table4_1[[#This Row],[Date]])-1)&amp;"/"&amp;(YEAR(Table4_1[[#This Row],[Date]])-2000)</f>
        <v>FY2023/24</v>
      </c>
      <c r="B2954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4" s="162" t="str">
        <f>Table4_1[[#This Row],[Licensee]]&amp;" "&amp;Table4_1[[#This Row],[Licence]]</f>
        <v>Rottnest Island Authority EIRL3</v>
      </c>
      <c r="D2954" s="162" t="str">
        <f t="shared" si="46"/>
        <v>FY2023/24_NQR13c_Rottnest Island Authority EIRL3</v>
      </c>
      <c r="E2954" s="164">
        <f>IF(ISNUMBER(Table4_1[[#This Row],[Value]]),Table4_1[[#This Row],[Value]],IF(ISNUMBER(Table4_1[[#This Row],[$ Value]]),Table4_1[[#This Row],[$ Value]],Table4_1[[#This Row],[% Value]]))</f>
        <v>0</v>
      </c>
      <c r="G2954" s="238">
        <v>45473</v>
      </c>
      <c r="H2954">
        <v>4</v>
      </c>
      <c r="I2954" t="s">
        <v>188</v>
      </c>
      <c r="J2954" t="s">
        <v>199</v>
      </c>
      <c r="K2954" t="s">
        <v>299</v>
      </c>
      <c r="L2954" t="s">
        <v>56</v>
      </c>
      <c r="M2954" t="s">
        <v>48</v>
      </c>
      <c r="N2954" t="s">
        <v>302</v>
      </c>
      <c r="O2954" t="s">
        <v>191</v>
      </c>
      <c r="P2954"/>
      <c r="Q2954"/>
      <c r="R2954"/>
      <c r="S2954" t="s">
        <v>932</v>
      </c>
    </row>
    <row r="2955" spans="1:19" hidden="1" x14ac:dyDescent="0.2">
      <c r="A2955" s="162" t="str">
        <f>"FY"&amp;(YEAR(Table4_1[[#This Row],[Date]])-1)&amp;"/"&amp;(YEAR(Table4_1[[#This Row],[Date]])-2000)</f>
        <v>FY2024/25</v>
      </c>
      <c r="B2955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2955" s="162" t="str">
        <f>Table4_1[[#This Row],[Licensee]]&amp;" "&amp;Table4_1[[#This Row],[Licence]]</f>
        <v>Rottnest Island Authority EIRL3</v>
      </c>
      <c r="D2955" s="162" t="str">
        <f t="shared" si="46"/>
        <v>FY2024/25_NQR13c_Rottnest Island Authority EIRL3</v>
      </c>
      <c r="E2955" s="164">
        <f>IF(ISNUMBER(Table4_1[[#This Row],[Value]]),Table4_1[[#This Row],[Value]],IF(ISNUMBER(Table4_1[[#This Row],[$ Value]]),Table4_1[[#This Row],[$ Value]],Table4_1[[#This Row],[% Value]]))</f>
        <v>0</v>
      </c>
      <c r="G2955" s="238">
        <v>45838</v>
      </c>
      <c r="H2955">
        <v>4</v>
      </c>
      <c r="I2955" t="s">
        <v>188</v>
      </c>
      <c r="J2955" t="s">
        <v>199</v>
      </c>
      <c r="K2955" t="s">
        <v>299</v>
      </c>
      <c r="L2955" t="s">
        <v>56</v>
      </c>
      <c r="M2955" t="s">
        <v>48</v>
      </c>
      <c r="N2955" t="s">
        <v>302</v>
      </c>
      <c r="O2955" t="s">
        <v>191</v>
      </c>
      <c r="P2955"/>
      <c r="Q2955"/>
      <c r="R2955"/>
      <c r="S2955" t="s">
        <v>932</v>
      </c>
    </row>
    <row r="2956" spans="1:19" hidden="1" x14ac:dyDescent="0.2">
      <c r="A2956" s="162" t="str">
        <f>"FY"&amp;(YEAR(Table4_1[[#This Row],[Date]])-1)&amp;"/"&amp;(YEAR(Table4_1[[#This Row],[Date]])-2000)</f>
        <v>FY2013/14</v>
      </c>
      <c r="B2956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56" s="162" t="str">
        <f>Table4_1[[#This Row],[Licensee]]&amp;" "&amp;Table4_1[[#This Row],[Licence]]</f>
        <v>Rottnest Island Authority EIRL3</v>
      </c>
      <c r="D2956" s="162" t="str">
        <f t="shared" si="46"/>
        <v>FY2013/14_NQR13d_Rottnest Island Authority EIRL3</v>
      </c>
      <c r="E2956" s="164">
        <f>IF(ISNUMBER(Table4_1[[#This Row],[Value]]),Table4_1[[#This Row],[Value]],IF(ISNUMBER(Table4_1[[#This Row],[$ Value]]),Table4_1[[#This Row],[$ Value]],Table4_1[[#This Row],[% Value]]))</f>
        <v>332</v>
      </c>
      <c r="G2956" s="238">
        <v>41820</v>
      </c>
      <c r="H2956">
        <v>4</v>
      </c>
      <c r="I2956" t="s">
        <v>188</v>
      </c>
      <c r="J2956" t="s">
        <v>199</v>
      </c>
      <c r="K2956" t="s">
        <v>299</v>
      </c>
      <c r="L2956" t="s">
        <v>56</v>
      </c>
      <c r="M2956" t="s">
        <v>49</v>
      </c>
      <c r="N2956" t="s">
        <v>302</v>
      </c>
      <c r="O2956" t="s">
        <v>191</v>
      </c>
      <c r="P2956">
        <v>332</v>
      </c>
      <c r="Q2956"/>
      <c r="R2956"/>
      <c r="S2956" t="s">
        <v>932</v>
      </c>
    </row>
    <row r="2957" spans="1:19" hidden="1" x14ac:dyDescent="0.2">
      <c r="A2957" s="162" t="str">
        <f>"FY"&amp;(YEAR(Table4_1[[#This Row],[Date]])-1)&amp;"/"&amp;(YEAR(Table4_1[[#This Row],[Date]])-2000)</f>
        <v>FY2014/15</v>
      </c>
      <c r="B2957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57" s="162" t="str">
        <f>Table4_1[[#This Row],[Licensee]]&amp;" "&amp;Table4_1[[#This Row],[Licence]]</f>
        <v>Rottnest Island Authority EIRL3</v>
      </c>
      <c r="D2957" s="162" t="str">
        <f t="shared" si="46"/>
        <v>FY2014/15_NQR13d_Rottnest Island Authority EIRL3</v>
      </c>
      <c r="E2957" s="164">
        <f>IF(ISNUMBER(Table4_1[[#This Row],[Value]]),Table4_1[[#This Row],[Value]],IF(ISNUMBER(Table4_1[[#This Row],[$ Value]]),Table4_1[[#This Row],[$ Value]],Table4_1[[#This Row],[% Value]]))</f>
        <v>337</v>
      </c>
      <c r="G2957" s="238">
        <v>42185</v>
      </c>
      <c r="H2957">
        <v>4</v>
      </c>
      <c r="I2957" t="s">
        <v>188</v>
      </c>
      <c r="J2957" t="s">
        <v>199</v>
      </c>
      <c r="K2957" t="s">
        <v>299</v>
      </c>
      <c r="L2957" t="s">
        <v>56</v>
      </c>
      <c r="M2957" t="s">
        <v>49</v>
      </c>
      <c r="N2957" t="s">
        <v>302</v>
      </c>
      <c r="O2957" t="s">
        <v>191</v>
      </c>
      <c r="P2957">
        <v>337</v>
      </c>
      <c r="Q2957"/>
      <c r="R2957"/>
      <c r="S2957" t="s">
        <v>932</v>
      </c>
    </row>
    <row r="2958" spans="1:19" hidden="1" x14ac:dyDescent="0.2">
      <c r="A2958" s="162" t="str">
        <f>"FY"&amp;(YEAR(Table4_1[[#This Row],[Date]])-1)&amp;"/"&amp;(YEAR(Table4_1[[#This Row],[Date]])-2000)</f>
        <v>FY2015/16</v>
      </c>
      <c r="B2958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58" s="162" t="str">
        <f>Table4_1[[#This Row],[Licensee]]&amp;" "&amp;Table4_1[[#This Row],[Licence]]</f>
        <v>Rottnest Island Authority EIRL3</v>
      </c>
      <c r="D2958" s="162" t="str">
        <f t="shared" si="46"/>
        <v>FY2015/16_NQR13d_Rottnest Island Authority EIRL3</v>
      </c>
      <c r="E2958" s="164">
        <f>IF(ISNUMBER(Table4_1[[#This Row],[Value]]),Table4_1[[#This Row],[Value]],IF(ISNUMBER(Table4_1[[#This Row],[$ Value]]),Table4_1[[#This Row],[$ Value]],Table4_1[[#This Row],[% Value]]))</f>
        <v>337</v>
      </c>
      <c r="G2958" s="238">
        <v>42551</v>
      </c>
      <c r="H2958">
        <v>4</v>
      </c>
      <c r="I2958" t="s">
        <v>188</v>
      </c>
      <c r="J2958" t="s">
        <v>199</v>
      </c>
      <c r="K2958" t="s">
        <v>299</v>
      </c>
      <c r="L2958" t="s">
        <v>56</v>
      </c>
      <c r="M2958" t="s">
        <v>49</v>
      </c>
      <c r="N2958" t="s">
        <v>302</v>
      </c>
      <c r="O2958" t="s">
        <v>191</v>
      </c>
      <c r="P2958">
        <v>337</v>
      </c>
      <c r="Q2958"/>
      <c r="R2958"/>
      <c r="S2958" t="s">
        <v>932</v>
      </c>
    </row>
    <row r="2959" spans="1:19" hidden="1" x14ac:dyDescent="0.2">
      <c r="A2959" s="162" t="str">
        <f>"FY"&amp;(YEAR(Table4_1[[#This Row],[Date]])-1)&amp;"/"&amp;(YEAR(Table4_1[[#This Row],[Date]])-2000)</f>
        <v>FY2016/17</v>
      </c>
      <c r="B2959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59" s="162" t="str">
        <f>Table4_1[[#This Row],[Licensee]]&amp;" "&amp;Table4_1[[#This Row],[Licence]]</f>
        <v>Rottnest Island Authority EIRL3</v>
      </c>
      <c r="D2959" s="162" t="str">
        <f t="shared" si="46"/>
        <v>FY2016/17_NQR13d_Rottnest Island Authority EIRL3</v>
      </c>
      <c r="E2959" s="164">
        <f>IF(ISNUMBER(Table4_1[[#This Row],[Value]]),Table4_1[[#This Row],[Value]],IF(ISNUMBER(Table4_1[[#This Row],[$ Value]]),Table4_1[[#This Row],[$ Value]],Table4_1[[#This Row],[% Value]]))</f>
        <v>338</v>
      </c>
      <c r="G2959" s="238">
        <v>42916</v>
      </c>
      <c r="H2959">
        <v>4</v>
      </c>
      <c r="I2959" t="s">
        <v>188</v>
      </c>
      <c r="J2959" t="s">
        <v>199</v>
      </c>
      <c r="K2959" t="s">
        <v>299</v>
      </c>
      <c r="L2959" t="s">
        <v>56</v>
      </c>
      <c r="M2959" t="s">
        <v>49</v>
      </c>
      <c r="N2959" t="s">
        <v>302</v>
      </c>
      <c r="O2959" t="s">
        <v>191</v>
      </c>
      <c r="P2959">
        <v>338</v>
      </c>
      <c r="Q2959"/>
      <c r="R2959"/>
      <c r="S2959" t="s">
        <v>932</v>
      </c>
    </row>
    <row r="2960" spans="1:19" hidden="1" x14ac:dyDescent="0.2">
      <c r="A2960" s="162" t="str">
        <f>"FY"&amp;(YEAR(Table4_1[[#This Row],[Date]])-1)&amp;"/"&amp;(YEAR(Table4_1[[#This Row],[Date]])-2000)</f>
        <v>FY2017/18</v>
      </c>
      <c r="B2960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0" s="162" t="str">
        <f>Table4_1[[#This Row],[Licensee]]&amp;" "&amp;Table4_1[[#This Row],[Licence]]</f>
        <v>Rottnest Island Authority EIRL3</v>
      </c>
      <c r="D2960" s="162" t="str">
        <f t="shared" si="46"/>
        <v>FY2017/18_NQR13d_Rottnest Island Authority EIRL3</v>
      </c>
      <c r="E2960" s="164">
        <f>IF(ISNUMBER(Table4_1[[#This Row],[Value]]),Table4_1[[#This Row],[Value]],IF(ISNUMBER(Table4_1[[#This Row],[$ Value]]),Table4_1[[#This Row],[$ Value]],Table4_1[[#This Row],[% Value]]))</f>
        <v>338</v>
      </c>
      <c r="G2960" s="238">
        <v>43281</v>
      </c>
      <c r="H2960">
        <v>4</v>
      </c>
      <c r="I2960" t="s">
        <v>188</v>
      </c>
      <c r="J2960" t="s">
        <v>199</v>
      </c>
      <c r="K2960" t="s">
        <v>299</v>
      </c>
      <c r="L2960" t="s">
        <v>56</v>
      </c>
      <c r="M2960" t="s">
        <v>49</v>
      </c>
      <c r="N2960" t="s">
        <v>302</v>
      </c>
      <c r="O2960" t="s">
        <v>191</v>
      </c>
      <c r="P2960">
        <v>338</v>
      </c>
      <c r="Q2960"/>
      <c r="R2960"/>
      <c r="S2960" t="s">
        <v>932</v>
      </c>
    </row>
    <row r="2961" spans="1:19" hidden="1" x14ac:dyDescent="0.2">
      <c r="A2961" s="162" t="str">
        <f>"FY"&amp;(YEAR(Table4_1[[#This Row],[Date]])-1)&amp;"/"&amp;(YEAR(Table4_1[[#This Row],[Date]])-2000)</f>
        <v>FY2018/19</v>
      </c>
      <c r="B2961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1" s="162" t="str">
        <f>Table4_1[[#This Row],[Licensee]]&amp;" "&amp;Table4_1[[#This Row],[Licence]]</f>
        <v>Rottnest Island Authority EIRL3</v>
      </c>
      <c r="D2961" s="162" t="str">
        <f t="shared" si="46"/>
        <v>FY2018/19_NQR13d_Rottnest Island Authority EIRL3</v>
      </c>
      <c r="E2961" s="164">
        <f>IF(ISNUMBER(Table4_1[[#This Row],[Value]]),Table4_1[[#This Row],[Value]],IF(ISNUMBER(Table4_1[[#This Row],[$ Value]]),Table4_1[[#This Row],[$ Value]],Table4_1[[#This Row],[% Value]]))</f>
        <v>338</v>
      </c>
      <c r="G2961" s="238">
        <v>43646</v>
      </c>
      <c r="H2961">
        <v>4</v>
      </c>
      <c r="I2961" t="s">
        <v>188</v>
      </c>
      <c r="J2961" t="s">
        <v>199</v>
      </c>
      <c r="K2961" t="s">
        <v>299</v>
      </c>
      <c r="L2961" t="s">
        <v>56</v>
      </c>
      <c r="M2961" t="s">
        <v>49</v>
      </c>
      <c r="N2961" t="s">
        <v>302</v>
      </c>
      <c r="O2961" t="s">
        <v>191</v>
      </c>
      <c r="P2961">
        <v>338</v>
      </c>
      <c r="Q2961"/>
      <c r="R2961"/>
      <c r="S2961" t="s">
        <v>932</v>
      </c>
    </row>
    <row r="2962" spans="1:19" hidden="1" x14ac:dyDescent="0.2">
      <c r="A2962" s="162" t="str">
        <f>"FY"&amp;(YEAR(Table4_1[[#This Row],[Date]])-1)&amp;"/"&amp;(YEAR(Table4_1[[#This Row],[Date]])-2000)</f>
        <v>FY2019/20</v>
      </c>
      <c r="B2962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2" s="162" t="str">
        <f>Table4_1[[#This Row],[Licensee]]&amp;" "&amp;Table4_1[[#This Row],[Licence]]</f>
        <v>Rottnest Island Authority EIRL3</v>
      </c>
      <c r="D2962" s="162" t="str">
        <f t="shared" si="46"/>
        <v>FY2019/20_NQR13d_Rottnest Island Authority EIRL3</v>
      </c>
      <c r="E2962" s="164">
        <f>IF(ISNUMBER(Table4_1[[#This Row],[Value]]),Table4_1[[#This Row],[Value]],IF(ISNUMBER(Table4_1[[#This Row],[$ Value]]),Table4_1[[#This Row],[$ Value]],Table4_1[[#This Row],[% Value]]))</f>
        <v>338</v>
      </c>
      <c r="G2962" s="238">
        <v>44012</v>
      </c>
      <c r="H2962">
        <v>4</v>
      </c>
      <c r="I2962" t="s">
        <v>188</v>
      </c>
      <c r="J2962" t="s">
        <v>199</v>
      </c>
      <c r="K2962" t="s">
        <v>299</v>
      </c>
      <c r="L2962" t="s">
        <v>56</v>
      </c>
      <c r="M2962" t="s">
        <v>49</v>
      </c>
      <c r="N2962" t="s">
        <v>302</v>
      </c>
      <c r="O2962" t="s">
        <v>191</v>
      </c>
      <c r="P2962">
        <v>338</v>
      </c>
      <c r="Q2962"/>
      <c r="R2962"/>
      <c r="S2962" t="s">
        <v>932</v>
      </c>
    </row>
    <row r="2963" spans="1:19" hidden="1" x14ac:dyDescent="0.2">
      <c r="A2963" s="162" t="str">
        <f>"FY"&amp;(YEAR(Table4_1[[#This Row],[Date]])-1)&amp;"/"&amp;(YEAR(Table4_1[[#This Row],[Date]])-2000)</f>
        <v>FY2020/21</v>
      </c>
      <c r="B2963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3" s="162" t="str">
        <f>Table4_1[[#This Row],[Licensee]]&amp;" "&amp;Table4_1[[#This Row],[Licence]]</f>
        <v>Rottnest Island Authority EIRL3</v>
      </c>
      <c r="D2963" s="162" t="str">
        <f t="shared" si="46"/>
        <v>FY2020/21_NQR13d_Rottnest Island Authority EIRL3</v>
      </c>
      <c r="E2963" s="164">
        <f>IF(ISNUMBER(Table4_1[[#This Row],[Value]]),Table4_1[[#This Row],[Value]],IF(ISNUMBER(Table4_1[[#This Row],[$ Value]]),Table4_1[[#This Row],[$ Value]],Table4_1[[#This Row],[% Value]]))</f>
        <v>278</v>
      </c>
      <c r="G2963" s="238">
        <v>44377</v>
      </c>
      <c r="H2963">
        <v>4</v>
      </c>
      <c r="I2963" t="s">
        <v>188</v>
      </c>
      <c r="J2963" t="s">
        <v>199</v>
      </c>
      <c r="K2963" t="s">
        <v>299</v>
      </c>
      <c r="L2963" t="s">
        <v>56</v>
      </c>
      <c r="M2963" t="s">
        <v>49</v>
      </c>
      <c r="N2963" t="s">
        <v>302</v>
      </c>
      <c r="O2963" t="s">
        <v>191</v>
      </c>
      <c r="P2963">
        <v>278</v>
      </c>
      <c r="Q2963"/>
      <c r="R2963"/>
      <c r="S2963" t="s">
        <v>932</v>
      </c>
    </row>
    <row r="2964" spans="1:19" hidden="1" x14ac:dyDescent="0.2">
      <c r="A2964" s="162" t="str">
        <f>"FY"&amp;(YEAR(Table4_1[[#This Row],[Date]])-1)&amp;"/"&amp;(YEAR(Table4_1[[#This Row],[Date]])-2000)</f>
        <v>FY2021/22</v>
      </c>
      <c r="B2964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4" s="162" t="str">
        <f>Table4_1[[#This Row],[Licensee]]&amp;" "&amp;Table4_1[[#This Row],[Licence]]</f>
        <v>Rottnest Island Authority EIRL3</v>
      </c>
      <c r="D2964" s="162" t="str">
        <f t="shared" si="46"/>
        <v>FY2021/22_NQR13d_Rottnest Island Authority EIRL3</v>
      </c>
      <c r="E2964" s="164">
        <f>IF(ISNUMBER(Table4_1[[#This Row],[Value]]),Table4_1[[#This Row],[Value]],IF(ISNUMBER(Table4_1[[#This Row],[$ Value]]),Table4_1[[#This Row],[$ Value]],Table4_1[[#This Row],[% Value]]))</f>
        <v>278</v>
      </c>
      <c r="G2964" s="238">
        <v>44742</v>
      </c>
      <c r="H2964">
        <v>4</v>
      </c>
      <c r="I2964" t="s">
        <v>188</v>
      </c>
      <c r="J2964" t="s">
        <v>199</v>
      </c>
      <c r="K2964" t="s">
        <v>299</v>
      </c>
      <c r="L2964" t="s">
        <v>56</v>
      </c>
      <c r="M2964" t="s">
        <v>49</v>
      </c>
      <c r="N2964" t="s">
        <v>302</v>
      </c>
      <c r="O2964" t="s">
        <v>191</v>
      </c>
      <c r="P2964">
        <v>278</v>
      </c>
      <c r="Q2964"/>
      <c r="R2964"/>
      <c r="S2964" t="s">
        <v>932</v>
      </c>
    </row>
    <row r="2965" spans="1:19" hidden="1" x14ac:dyDescent="0.2">
      <c r="A2965" s="162" t="str">
        <f>"FY"&amp;(YEAR(Table4_1[[#This Row],[Date]])-1)&amp;"/"&amp;(YEAR(Table4_1[[#This Row],[Date]])-2000)</f>
        <v>FY2022/23</v>
      </c>
      <c r="B2965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5" s="162" t="str">
        <f>Table4_1[[#This Row],[Licensee]]&amp;" "&amp;Table4_1[[#This Row],[Licence]]</f>
        <v>Rottnest Island Authority EIRL3</v>
      </c>
      <c r="D2965" s="162" t="str">
        <f t="shared" si="46"/>
        <v>FY2022/23_NQR13d_Rottnest Island Authority EIRL3</v>
      </c>
      <c r="E2965" s="164">
        <f>IF(ISNUMBER(Table4_1[[#This Row],[Value]]),Table4_1[[#This Row],[Value]],IF(ISNUMBER(Table4_1[[#This Row],[$ Value]]),Table4_1[[#This Row],[$ Value]],Table4_1[[#This Row],[% Value]]))</f>
        <v>278</v>
      </c>
      <c r="G2965" s="238">
        <v>45107</v>
      </c>
      <c r="H2965">
        <v>4</v>
      </c>
      <c r="I2965" t="s">
        <v>188</v>
      </c>
      <c r="J2965" t="s">
        <v>199</v>
      </c>
      <c r="K2965" t="s">
        <v>299</v>
      </c>
      <c r="L2965" t="s">
        <v>56</v>
      </c>
      <c r="M2965" t="s">
        <v>49</v>
      </c>
      <c r="N2965" t="s">
        <v>302</v>
      </c>
      <c r="O2965" t="s">
        <v>191</v>
      </c>
      <c r="P2965">
        <v>278</v>
      </c>
      <c r="Q2965"/>
      <c r="R2965"/>
      <c r="S2965" t="s">
        <v>932</v>
      </c>
    </row>
    <row r="2966" spans="1:19" hidden="1" x14ac:dyDescent="0.2">
      <c r="A2966" s="162" t="str">
        <f>"FY"&amp;(YEAR(Table4_1[[#This Row],[Date]])-1)&amp;"/"&amp;(YEAR(Table4_1[[#This Row],[Date]])-2000)</f>
        <v>FY2023/24</v>
      </c>
      <c r="B2966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6" s="162" t="str">
        <f>Table4_1[[#This Row],[Licensee]]&amp;" "&amp;Table4_1[[#This Row],[Licence]]</f>
        <v>Rottnest Island Authority EIRL3</v>
      </c>
      <c r="D2966" s="162" t="str">
        <f t="shared" si="46"/>
        <v>FY2023/24_NQR13d_Rottnest Island Authority EIRL3</v>
      </c>
      <c r="E2966" s="164">
        <f>IF(ISNUMBER(Table4_1[[#This Row],[Value]]),Table4_1[[#This Row],[Value]],IF(ISNUMBER(Table4_1[[#This Row],[$ Value]]),Table4_1[[#This Row],[$ Value]],Table4_1[[#This Row],[% Value]]))</f>
        <v>278</v>
      </c>
      <c r="G2966" s="238">
        <v>45473</v>
      </c>
      <c r="H2966">
        <v>4</v>
      </c>
      <c r="I2966" t="s">
        <v>188</v>
      </c>
      <c r="J2966" t="s">
        <v>199</v>
      </c>
      <c r="K2966" t="s">
        <v>299</v>
      </c>
      <c r="L2966" t="s">
        <v>56</v>
      </c>
      <c r="M2966" t="s">
        <v>49</v>
      </c>
      <c r="N2966" t="s">
        <v>302</v>
      </c>
      <c r="O2966" t="s">
        <v>191</v>
      </c>
      <c r="P2966">
        <v>278</v>
      </c>
      <c r="Q2966"/>
      <c r="R2966"/>
      <c r="S2966" t="s">
        <v>932</v>
      </c>
    </row>
    <row r="2967" spans="1:19" hidden="1" x14ac:dyDescent="0.2">
      <c r="A2967" s="162" t="str">
        <f>"FY"&amp;(YEAR(Table4_1[[#This Row],[Date]])-1)&amp;"/"&amp;(YEAR(Table4_1[[#This Row],[Date]])-2000)</f>
        <v>FY2024/25</v>
      </c>
      <c r="B2967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2967" s="162" t="str">
        <f>Table4_1[[#This Row],[Licensee]]&amp;" "&amp;Table4_1[[#This Row],[Licence]]</f>
        <v>Rottnest Island Authority EIRL3</v>
      </c>
      <c r="D2967" s="162" t="str">
        <f t="shared" si="46"/>
        <v>FY2024/25_NQR13d_Rottnest Island Authority EIRL3</v>
      </c>
      <c r="E2967" s="164">
        <f>IF(ISNUMBER(Table4_1[[#This Row],[Value]]),Table4_1[[#This Row],[Value]],IF(ISNUMBER(Table4_1[[#This Row],[$ Value]]),Table4_1[[#This Row],[$ Value]],Table4_1[[#This Row],[% Value]]))</f>
        <v>278</v>
      </c>
      <c r="G2967" s="238">
        <v>45838</v>
      </c>
      <c r="H2967">
        <v>4</v>
      </c>
      <c r="I2967" t="s">
        <v>188</v>
      </c>
      <c r="J2967" t="s">
        <v>199</v>
      </c>
      <c r="K2967" t="s">
        <v>299</v>
      </c>
      <c r="L2967" t="s">
        <v>56</v>
      </c>
      <c r="M2967" t="s">
        <v>49</v>
      </c>
      <c r="N2967" t="s">
        <v>302</v>
      </c>
      <c r="O2967" t="s">
        <v>191</v>
      </c>
      <c r="P2967">
        <v>278</v>
      </c>
      <c r="Q2967"/>
      <c r="R2967"/>
      <c r="S2967" t="s">
        <v>932</v>
      </c>
    </row>
    <row r="2968" spans="1:19" hidden="1" x14ac:dyDescent="0.2">
      <c r="A2968" s="162" t="str">
        <f>"FY"&amp;(YEAR(Table4_1[[#This Row],[Date]])-1)&amp;"/"&amp;(YEAR(Table4_1[[#This Row],[Date]])-2000)</f>
        <v>FY2013/14</v>
      </c>
      <c r="B2968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68" s="162" t="str">
        <f>Table4_1[[#This Row],[Licensee]]&amp;" "&amp;Table4_1[[#This Row],[Licence]]</f>
        <v>Rottnest Island Authority EIRL3</v>
      </c>
      <c r="D2968" s="162" t="str">
        <f t="shared" si="46"/>
        <v>FY2013/14_NQR13e_Rottnest Island Authority EIRL3</v>
      </c>
      <c r="E2968" s="164">
        <f>IF(ISNUMBER(Table4_1[[#This Row],[Value]]),Table4_1[[#This Row],[Value]],IF(ISNUMBER(Table4_1[[#This Row],[$ Value]]),Table4_1[[#This Row],[$ Value]],Table4_1[[#This Row],[% Value]]))</f>
        <v>0</v>
      </c>
      <c r="G2968" s="238">
        <v>41820</v>
      </c>
      <c r="H2968">
        <v>4</v>
      </c>
      <c r="I2968" t="s">
        <v>188</v>
      </c>
      <c r="J2968" t="s">
        <v>199</v>
      </c>
      <c r="K2968" t="s">
        <v>299</v>
      </c>
      <c r="L2968" t="s">
        <v>56</v>
      </c>
      <c r="M2968" t="s">
        <v>50</v>
      </c>
      <c r="N2968" t="s">
        <v>302</v>
      </c>
      <c r="O2968" t="s">
        <v>191</v>
      </c>
      <c r="P2968"/>
      <c r="Q2968"/>
      <c r="R2968"/>
      <c r="S2968" t="s">
        <v>932</v>
      </c>
    </row>
    <row r="2969" spans="1:19" hidden="1" x14ac:dyDescent="0.2">
      <c r="A2969" s="162" t="str">
        <f>"FY"&amp;(YEAR(Table4_1[[#This Row],[Date]])-1)&amp;"/"&amp;(YEAR(Table4_1[[#This Row],[Date]])-2000)</f>
        <v>FY2014/15</v>
      </c>
      <c r="B2969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69" s="162" t="str">
        <f>Table4_1[[#This Row],[Licensee]]&amp;" "&amp;Table4_1[[#This Row],[Licence]]</f>
        <v>Rottnest Island Authority EIRL3</v>
      </c>
      <c r="D2969" s="162" t="str">
        <f t="shared" si="46"/>
        <v>FY2014/15_NQR13e_Rottnest Island Authority EIRL3</v>
      </c>
      <c r="E2969" s="164">
        <f>IF(ISNUMBER(Table4_1[[#This Row],[Value]]),Table4_1[[#This Row],[Value]],IF(ISNUMBER(Table4_1[[#This Row],[$ Value]]),Table4_1[[#This Row],[$ Value]],Table4_1[[#This Row],[% Value]]))</f>
        <v>0</v>
      </c>
      <c r="G2969" s="238">
        <v>42185</v>
      </c>
      <c r="H2969">
        <v>4</v>
      </c>
      <c r="I2969" t="s">
        <v>188</v>
      </c>
      <c r="J2969" t="s">
        <v>199</v>
      </c>
      <c r="K2969" t="s">
        <v>299</v>
      </c>
      <c r="L2969" t="s">
        <v>56</v>
      </c>
      <c r="M2969" t="s">
        <v>50</v>
      </c>
      <c r="N2969" t="s">
        <v>302</v>
      </c>
      <c r="O2969" t="s">
        <v>191</v>
      </c>
      <c r="P2969"/>
      <c r="Q2969"/>
      <c r="R2969"/>
      <c r="S2969" t="s">
        <v>932</v>
      </c>
    </row>
    <row r="2970" spans="1:19" hidden="1" x14ac:dyDescent="0.2">
      <c r="A2970" s="162" t="str">
        <f>"FY"&amp;(YEAR(Table4_1[[#This Row],[Date]])-1)&amp;"/"&amp;(YEAR(Table4_1[[#This Row],[Date]])-2000)</f>
        <v>FY2015/16</v>
      </c>
      <c r="B2970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0" s="162" t="str">
        <f>Table4_1[[#This Row],[Licensee]]&amp;" "&amp;Table4_1[[#This Row],[Licence]]</f>
        <v>Rottnest Island Authority EIRL3</v>
      </c>
      <c r="D2970" s="162" t="str">
        <f t="shared" si="46"/>
        <v>FY2015/16_NQR13e_Rottnest Island Authority EIRL3</v>
      </c>
      <c r="E2970" s="164">
        <f>IF(ISNUMBER(Table4_1[[#This Row],[Value]]),Table4_1[[#This Row],[Value]],IF(ISNUMBER(Table4_1[[#This Row],[$ Value]]),Table4_1[[#This Row],[$ Value]],Table4_1[[#This Row],[% Value]]))</f>
        <v>0</v>
      </c>
      <c r="G2970" s="238">
        <v>42551</v>
      </c>
      <c r="H2970">
        <v>4</v>
      </c>
      <c r="I2970" t="s">
        <v>188</v>
      </c>
      <c r="J2970" t="s">
        <v>199</v>
      </c>
      <c r="K2970" t="s">
        <v>299</v>
      </c>
      <c r="L2970" t="s">
        <v>56</v>
      </c>
      <c r="M2970" t="s">
        <v>50</v>
      </c>
      <c r="N2970" t="s">
        <v>302</v>
      </c>
      <c r="O2970" t="s">
        <v>191</v>
      </c>
      <c r="P2970"/>
      <c r="Q2970"/>
      <c r="R2970"/>
      <c r="S2970" t="s">
        <v>932</v>
      </c>
    </row>
    <row r="2971" spans="1:19" hidden="1" x14ac:dyDescent="0.2">
      <c r="A2971" s="162" t="str">
        <f>"FY"&amp;(YEAR(Table4_1[[#This Row],[Date]])-1)&amp;"/"&amp;(YEAR(Table4_1[[#This Row],[Date]])-2000)</f>
        <v>FY2016/17</v>
      </c>
      <c r="B2971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1" s="162" t="str">
        <f>Table4_1[[#This Row],[Licensee]]&amp;" "&amp;Table4_1[[#This Row],[Licence]]</f>
        <v>Rottnest Island Authority EIRL3</v>
      </c>
      <c r="D2971" s="162" t="str">
        <f t="shared" si="46"/>
        <v>FY2016/17_NQR13e_Rottnest Island Authority EIRL3</v>
      </c>
      <c r="E2971" s="164">
        <f>IF(ISNUMBER(Table4_1[[#This Row],[Value]]),Table4_1[[#This Row],[Value]],IF(ISNUMBER(Table4_1[[#This Row],[$ Value]]),Table4_1[[#This Row],[$ Value]],Table4_1[[#This Row],[% Value]]))</f>
        <v>0</v>
      </c>
      <c r="G2971" s="238">
        <v>42916</v>
      </c>
      <c r="H2971">
        <v>4</v>
      </c>
      <c r="I2971" t="s">
        <v>188</v>
      </c>
      <c r="J2971" t="s">
        <v>199</v>
      </c>
      <c r="K2971" t="s">
        <v>299</v>
      </c>
      <c r="L2971" t="s">
        <v>56</v>
      </c>
      <c r="M2971" t="s">
        <v>50</v>
      </c>
      <c r="N2971" t="s">
        <v>302</v>
      </c>
      <c r="O2971" t="s">
        <v>191</v>
      </c>
      <c r="P2971"/>
      <c r="Q2971"/>
      <c r="R2971"/>
      <c r="S2971" t="s">
        <v>932</v>
      </c>
    </row>
    <row r="2972" spans="1:19" hidden="1" x14ac:dyDescent="0.2">
      <c r="A2972" s="162" t="str">
        <f>"FY"&amp;(YEAR(Table4_1[[#This Row],[Date]])-1)&amp;"/"&amp;(YEAR(Table4_1[[#This Row],[Date]])-2000)</f>
        <v>FY2017/18</v>
      </c>
      <c r="B2972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2" s="162" t="str">
        <f>Table4_1[[#This Row],[Licensee]]&amp;" "&amp;Table4_1[[#This Row],[Licence]]</f>
        <v>Rottnest Island Authority EIRL3</v>
      </c>
      <c r="D2972" s="162" t="str">
        <f t="shared" si="46"/>
        <v>FY2017/18_NQR13e_Rottnest Island Authority EIRL3</v>
      </c>
      <c r="E2972" s="164">
        <f>IF(ISNUMBER(Table4_1[[#This Row],[Value]]),Table4_1[[#This Row],[Value]],IF(ISNUMBER(Table4_1[[#This Row],[$ Value]]),Table4_1[[#This Row],[$ Value]],Table4_1[[#This Row],[% Value]]))</f>
        <v>0</v>
      </c>
      <c r="G2972" s="238">
        <v>43281</v>
      </c>
      <c r="H2972">
        <v>4</v>
      </c>
      <c r="I2972" t="s">
        <v>188</v>
      </c>
      <c r="J2972" t="s">
        <v>199</v>
      </c>
      <c r="K2972" t="s">
        <v>299</v>
      </c>
      <c r="L2972" t="s">
        <v>56</v>
      </c>
      <c r="M2972" t="s">
        <v>50</v>
      </c>
      <c r="N2972" t="s">
        <v>302</v>
      </c>
      <c r="O2972" t="s">
        <v>191</v>
      </c>
      <c r="P2972"/>
      <c r="Q2972"/>
      <c r="R2972"/>
      <c r="S2972" t="s">
        <v>932</v>
      </c>
    </row>
    <row r="2973" spans="1:19" hidden="1" x14ac:dyDescent="0.2">
      <c r="A2973" s="162" t="str">
        <f>"FY"&amp;(YEAR(Table4_1[[#This Row],[Date]])-1)&amp;"/"&amp;(YEAR(Table4_1[[#This Row],[Date]])-2000)</f>
        <v>FY2018/19</v>
      </c>
      <c r="B2973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3" s="162" t="str">
        <f>Table4_1[[#This Row],[Licensee]]&amp;" "&amp;Table4_1[[#This Row],[Licence]]</f>
        <v>Rottnest Island Authority EIRL3</v>
      </c>
      <c r="D2973" s="162" t="str">
        <f t="shared" si="46"/>
        <v>FY2018/19_NQR13e_Rottnest Island Authority EIRL3</v>
      </c>
      <c r="E2973" s="164">
        <f>IF(ISNUMBER(Table4_1[[#This Row],[Value]]),Table4_1[[#This Row],[Value]],IF(ISNUMBER(Table4_1[[#This Row],[$ Value]]),Table4_1[[#This Row],[$ Value]],Table4_1[[#This Row],[% Value]]))</f>
        <v>0</v>
      </c>
      <c r="G2973" s="238">
        <v>43646</v>
      </c>
      <c r="H2973">
        <v>4</v>
      </c>
      <c r="I2973" t="s">
        <v>188</v>
      </c>
      <c r="J2973" t="s">
        <v>199</v>
      </c>
      <c r="K2973" t="s">
        <v>299</v>
      </c>
      <c r="L2973" t="s">
        <v>56</v>
      </c>
      <c r="M2973" t="s">
        <v>50</v>
      </c>
      <c r="N2973" t="s">
        <v>302</v>
      </c>
      <c r="O2973" t="s">
        <v>191</v>
      </c>
      <c r="P2973"/>
      <c r="Q2973"/>
      <c r="R2973"/>
      <c r="S2973" t="s">
        <v>932</v>
      </c>
    </row>
    <row r="2974" spans="1:19" hidden="1" x14ac:dyDescent="0.2">
      <c r="A2974" s="162" t="str">
        <f>"FY"&amp;(YEAR(Table4_1[[#This Row],[Date]])-1)&amp;"/"&amp;(YEAR(Table4_1[[#This Row],[Date]])-2000)</f>
        <v>FY2019/20</v>
      </c>
      <c r="B2974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4" s="162" t="str">
        <f>Table4_1[[#This Row],[Licensee]]&amp;" "&amp;Table4_1[[#This Row],[Licence]]</f>
        <v>Rottnest Island Authority EIRL3</v>
      </c>
      <c r="D2974" s="162" t="str">
        <f t="shared" si="46"/>
        <v>FY2019/20_NQR13e_Rottnest Island Authority EIRL3</v>
      </c>
      <c r="E2974" s="164">
        <f>IF(ISNUMBER(Table4_1[[#This Row],[Value]]),Table4_1[[#This Row],[Value]],IF(ISNUMBER(Table4_1[[#This Row],[$ Value]]),Table4_1[[#This Row],[$ Value]],Table4_1[[#This Row],[% Value]]))</f>
        <v>0</v>
      </c>
      <c r="G2974" s="238">
        <v>44012</v>
      </c>
      <c r="H2974">
        <v>4</v>
      </c>
      <c r="I2974" t="s">
        <v>188</v>
      </c>
      <c r="J2974" t="s">
        <v>199</v>
      </c>
      <c r="K2974" t="s">
        <v>299</v>
      </c>
      <c r="L2974" t="s">
        <v>56</v>
      </c>
      <c r="M2974" t="s">
        <v>50</v>
      </c>
      <c r="N2974" t="s">
        <v>302</v>
      </c>
      <c r="O2974" t="s">
        <v>191</v>
      </c>
      <c r="P2974"/>
      <c r="Q2974"/>
      <c r="R2974"/>
      <c r="S2974" t="s">
        <v>932</v>
      </c>
    </row>
    <row r="2975" spans="1:19" hidden="1" x14ac:dyDescent="0.2">
      <c r="A2975" s="162" t="str">
        <f>"FY"&amp;(YEAR(Table4_1[[#This Row],[Date]])-1)&amp;"/"&amp;(YEAR(Table4_1[[#This Row],[Date]])-2000)</f>
        <v>FY2020/21</v>
      </c>
      <c r="B2975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5" s="162" t="str">
        <f>Table4_1[[#This Row],[Licensee]]&amp;" "&amp;Table4_1[[#This Row],[Licence]]</f>
        <v>Rottnest Island Authority EIRL3</v>
      </c>
      <c r="D2975" s="162" t="str">
        <f t="shared" si="46"/>
        <v>FY2020/21_NQR13e_Rottnest Island Authority EIRL3</v>
      </c>
      <c r="E2975" s="164">
        <f>IF(ISNUMBER(Table4_1[[#This Row],[Value]]),Table4_1[[#This Row],[Value]],IF(ISNUMBER(Table4_1[[#This Row],[$ Value]]),Table4_1[[#This Row],[$ Value]],Table4_1[[#This Row],[% Value]]))</f>
        <v>0</v>
      </c>
      <c r="G2975" s="238">
        <v>44377</v>
      </c>
      <c r="H2975">
        <v>4</v>
      </c>
      <c r="I2975" t="s">
        <v>188</v>
      </c>
      <c r="J2975" t="s">
        <v>199</v>
      </c>
      <c r="K2975" t="s">
        <v>299</v>
      </c>
      <c r="L2975" t="s">
        <v>56</v>
      </c>
      <c r="M2975" t="s">
        <v>50</v>
      </c>
      <c r="N2975" t="s">
        <v>302</v>
      </c>
      <c r="O2975" t="s">
        <v>191</v>
      </c>
      <c r="P2975"/>
      <c r="Q2975"/>
      <c r="R2975"/>
      <c r="S2975" t="s">
        <v>932</v>
      </c>
    </row>
    <row r="2976" spans="1:19" hidden="1" x14ac:dyDescent="0.2">
      <c r="A2976" s="162" t="str">
        <f>"FY"&amp;(YEAR(Table4_1[[#This Row],[Date]])-1)&amp;"/"&amp;(YEAR(Table4_1[[#This Row],[Date]])-2000)</f>
        <v>FY2021/22</v>
      </c>
      <c r="B2976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6" s="162" t="str">
        <f>Table4_1[[#This Row],[Licensee]]&amp;" "&amp;Table4_1[[#This Row],[Licence]]</f>
        <v>Rottnest Island Authority EIRL3</v>
      </c>
      <c r="D2976" s="162" t="str">
        <f t="shared" si="46"/>
        <v>FY2021/22_NQR13e_Rottnest Island Authority EIRL3</v>
      </c>
      <c r="E2976" s="164">
        <f>IF(ISNUMBER(Table4_1[[#This Row],[Value]]),Table4_1[[#This Row],[Value]],IF(ISNUMBER(Table4_1[[#This Row],[$ Value]]),Table4_1[[#This Row],[$ Value]],Table4_1[[#This Row],[% Value]]))</f>
        <v>0</v>
      </c>
      <c r="G2976" s="238">
        <v>44742</v>
      </c>
      <c r="H2976">
        <v>4</v>
      </c>
      <c r="I2976" t="s">
        <v>188</v>
      </c>
      <c r="J2976" t="s">
        <v>199</v>
      </c>
      <c r="K2976" t="s">
        <v>299</v>
      </c>
      <c r="L2976" t="s">
        <v>56</v>
      </c>
      <c r="M2976" t="s">
        <v>50</v>
      </c>
      <c r="N2976" t="s">
        <v>302</v>
      </c>
      <c r="O2976" t="s">
        <v>191</v>
      </c>
      <c r="P2976"/>
      <c r="Q2976"/>
      <c r="R2976"/>
      <c r="S2976" t="s">
        <v>932</v>
      </c>
    </row>
    <row r="2977" spans="1:19" hidden="1" x14ac:dyDescent="0.2">
      <c r="A2977" s="162" t="str">
        <f>"FY"&amp;(YEAR(Table4_1[[#This Row],[Date]])-1)&amp;"/"&amp;(YEAR(Table4_1[[#This Row],[Date]])-2000)</f>
        <v>FY2022/23</v>
      </c>
      <c r="B2977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7" s="162" t="str">
        <f>Table4_1[[#This Row],[Licensee]]&amp;" "&amp;Table4_1[[#This Row],[Licence]]</f>
        <v>Rottnest Island Authority EIRL3</v>
      </c>
      <c r="D2977" s="162" t="str">
        <f t="shared" si="46"/>
        <v>FY2022/23_NQR13e_Rottnest Island Authority EIRL3</v>
      </c>
      <c r="E2977" s="164">
        <f>IF(ISNUMBER(Table4_1[[#This Row],[Value]]),Table4_1[[#This Row],[Value]],IF(ISNUMBER(Table4_1[[#This Row],[$ Value]]),Table4_1[[#This Row],[$ Value]],Table4_1[[#This Row],[% Value]]))</f>
        <v>0</v>
      </c>
      <c r="G2977" s="238">
        <v>45107</v>
      </c>
      <c r="H2977">
        <v>4</v>
      </c>
      <c r="I2977" t="s">
        <v>188</v>
      </c>
      <c r="J2977" t="s">
        <v>199</v>
      </c>
      <c r="K2977" t="s">
        <v>299</v>
      </c>
      <c r="L2977" t="s">
        <v>56</v>
      </c>
      <c r="M2977" t="s">
        <v>50</v>
      </c>
      <c r="N2977" t="s">
        <v>302</v>
      </c>
      <c r="O2977" t="s">
        <v>191</v>
      </c>
      <c r="P2977"/>
      <c r="Q2977"/>
      <c r="R2977"/>
      <c r="S2977" t="s">
        <v>932</v>
      </c>
    </row>
    <row r="2978" spans="1:19" hidden="1" x14ac:dyDescent="0.2">
      <c r="A2978" s="162" t="str">
        <f>"FY"&amp;(YEAR(Table4_1[[#This Row],[Date]])-1)&amp;"/"&amp;(YEAR(Table4_1[[#This Row],[Date]])-2000)</f>
        <v>FY2023/24</v>
      </c>
      <c r="B2978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8" s="162" t="str">
        <f>Table4_1[[#This Row],[Licensee]]&amp;" "&amp;Table4_1[[#This Row],[Licence]]</f>
        <v>Rottnest Island Authority EIRL3</v>
      </c>
      <c r="D2978" s="162" t="str">
        <f t="shared" si="46"/>
        <v>FY2023/24_NQR13e_Rottnest Island Authority EIRL3</v>
      </c>
      <c r="E2978" s="164">
        <f>IF(ISNUMBER(Table4_1[[#This Row],[Value]]),Table4_1[[#This Row],[Value]],IF(ISNUMBER(Table4_1[[#This Row],[$ Value]]),Table4_1[[#This Row],[$ Value]],Table4_1[[#This Row],[% Value]]))</f>
        <v>0</v>
      </c>
      <c r="G2978" s="238">
        <v>45473</v>
      </c>
      <c r="H2978">
        <v>4</v>
      </c>
      <c r="I2978" t="s">
        <v>188</v>
      </c>
      <c r="J2978" t="s">
        <v>199</v>
      </c>
      <c r="K2978" t="s">
        <v>299</v>
      </c>
      <c r="L2978" t="s">
        <v>56</v>
      </c>
      <c r="M2978" t="s">
        <v>50</v>
      </c>
      <c r="N2978" t="s">
        <v>302</v>
      </c>
      <c r="O2978" t="s">
        <v>191</v>
      </c>
      <c r="P2978"/>
      <c r="Q2978"/>
      <c r="R2978"/>
      <c r="S2978" t="s">
        <v>932</v>
      </c>
    </row>
    <row r="2979" spans="1:19" hidden="1" x14ac:dyDescent="0.2">
      <c r="A2979" s="162" t="str">
        <f>"FY"&amp;(YEAR(Table4_1[[#This Row],[Date]])-1)&amp;"/"&amp;(YEAR(Table4_1[[#This Row],[Date]])-2000)</f>
        <v>FY2024/25</v>
      </c>
      <c r="B2979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2979" s="162" t="str">
        <f>Table4_1[[#This Row],[Licensee]]&amp;" "&amp;Table4_1[[#This Row],[Licence]]</f>
        <v>Rottnest Island Authority EIRL3</v>
      </c>
      <c r="D2979" s="162" t="str">
        <f t="shared" si="46"/>
        <v>FY2024/25_NQR13e_Rottnest Island Authority EIRL3</v>
      </c>
      <c r="E2979" s="164">
        <f>IF(ISNUMBER(Table4_1[[#This Row],[Value]]),Table4_1[[#This Row],[Value]],IF(ISNUMBER(Table4_1[[#This Row],[$ Value]]),Table4_1[[#This Row],[$ Value]],Table4_1[[#This Row],[% Value]]))</f>
        <v>0</v>
      </c>
      <c r="G2979" s="238">
        <v>45838</v>
      </c>
      <c r="H2979">
        <v>4</v>
      </c>
      <c r="I2979" t="s">
        <v>188</v>
      </c>
      <c r="J2979" t="s">
        <v>199</v>
      </c>
      <c r="K2979" t="s">
        <v>299</v>
      </c>
      <c r="L2979" t="s">
        <v>56</v>
      </c>
      <c r="M2979" t="s">
        <v>50</v>
      </c>
      <c r="N2979" t="s">
        <v>302</v>
      </c>
      <c r="O2979" t="s">
        <v>191</v>
      </c>
      <c r="P2979"/>
      <c r="Q2979"/>
      <c r="R2979"/>
      <c r="S2979" t="s">
        <v>932</v>
      </c>
    </row>
    <row r="2980" spans="1:19" hidden="1" x14ac:dyDescent="0.2">
      <c r="A2980" s="162" t="str">
        <f>"FY"&amp;(YEAR(Table4_1[[#This Row],[Date]])-1)&amp;"/"&amp;(YEAR(Table4_1[[#This Row],[Date]])-2000)</f>
        <v>FY2013/14</v>
      </c>
      <c r="B2980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0" s="162" t="str">
        <f>Table4_1[[#This Row],[Licensee]]&amp;" "&amp;Table4_1[[#This Row],[Licence]]</f>
        <v>Rottnest Island Authority EIRL3</v>
      </c>
      <c r="D2980" s="162" t="str">
        <f t="shared" si="46"/>
        <v>FY2013/14_NQR14b_Rottnest Island Authority EIRL3</v>
      </c>
      <c r="E2980" s="164">
        <f>IF(ISNUMBER(Table4_1[[#This Row],[Value]]),Table4_1[[#This Row],[Value]],IF(ISNUMBER(Table4_1[[#This Row],[$ Value]]),Table4_1[[#This Row],[$ Value]],Table4_1[[#This Row],[% Value]]))</f>
        <v>0</v>
      </c>
      <c r="G2980" s="238">
        <v>41820</v>
      </c>
      <c r="H2980">
        <v>4</v>
      </c>
      <c r="I2980" t="s">
        <v>188</v>
      </c>
      <c r="J2980" t="s">
        <v>199</v>
      </c>
      <c r="K2980" t="s">
        <v>299</v>
      </c>
      <c r="L2980" t="s">
        <v>306</v>
      </c>
      <c r="M2980" t="s">
        <v>47</v>
      </c>
      <c r="N2980" t="s">
        <v>307</v>
      </c>
      <c r="O2980" t="s">
        <v>59</v>
      </c>
      <c r="P2980"/>
      <c r="Q2980"/>
      <c r="R2980"/>
      <c r="S2980" t="s">
        <v>932</v>
      </c>
    </row>
    <row r="2981" spans="1:19" hidden="1" x14ac:dyDescent="0.2">
      <c r="A2981" s="162" t="str">
        <f>"FY"&amp;(YEAR(Table4_1[[#This Row],[Date]])-1)&amp;"/"&amp;(YEAR(Table4_1[[#This Row],[Date]])-2000)</f>
        <v>FY2014/15</v>
      </c>
      <c r="B2981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1" s="162" t="str">
        <f>Table4_1[[#This Row],[Licensee]]&amp;" "&amp;Table4_1[[#This Row],[Licence]]</f>
        <v>Rottnest Island Authority EIRL3</v>
      </c>
      <c r="D2981" s="162" t="str">
        <f t="shared" si="46"/>
        <v>FY2014/15_NQR14b_Rottnest Island Authority EIRL3</v>
      </c>
      <c r="E2981" s="164">
        <f>IF(ISNUMBER(Table4_1[[#This Row],[Value]]),Table4_1[[#This Row],[Value]],IF(ISNUMBER(Table4_1[[#This Row],[$ Value]]),Table4_1[[#This Row],[$ Value]],Table4_1[[#This Row],[% Value]]))</f>
        <v>0</v>
      </c>
      <c r="G2981" s="238">
        <v>42185</v>
      </c>
      <c r="H2981">
        <v>4</v>
      </c>
      <c r="I2981" t="s">
        <v>188</v>
      </c>
      <c r="J2981" t="s">
        <v>199</v>
      </c>
      <c r="K2981" t="s">
        <v>299</v>
      </c>
      <c r="L2981" t="s">
        <v>306</v>
      </c>
      <c r="M2981" t="s">
        <v>47</v>
      </c>
      <c r="N2981" t="s">
        <v>307</v>
      </c>
      <c r="O2981" t="s">
        <v>59</v>
      </c>
      <c r="P2981"/>
      <c r="Q2981"/>
      <c r="R2981"/>
      <c r="S2981" t="s">
        <v>932</v>
      </c>
    </row>
    <row r="2982" spans="1:19" hidden="1" x14ac:dyDescent="0.2">
      <c r="A2982" s="162" t="str">
        <f>"FY"&amp;(YEAR(Table4_1[[#This Row],[Date]])-1)&amp;"/"&amp;(YEAR(Table4_1[[#This Row],[Date]])-2000)</f>
        <v>FY2015/16</v>
      </c>
      <c r="B2982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2" s="162" t="str">
        <f>Table4_1[[#This Row],[Licensee]]&amp;" "&amp;Table4_1[[#This Row],[Licence]]</f>
        <v>Rottnest Island Authority EIRL3</v>
      </c>
      <c r="D2982" s="162" t="str">
        <f t="shared" si="46"/>
        <v>FY2015/16_NQR14b_Rottnest Island Authority EIRL3</v>
      </c>
      <c r="E2982" s="164">
        <f>IF(ISNUMBER(Table4_1[[#This Row],[Value]]),Table4_1[[#This Row],[Value]],IF(ISNUMBER(Table4_1[[#This Row],[$ Value]]),Table4_1[[#This Row],[$ Value]],Table4_1[[#This Row],[% Value]]))</f>
        <v>0</v>
      </c>
      <c r="G2982" s="238">
        <v>42551</v>
      </c>
      <c r="H2982">
        <v>4</v>
      </c>
      <c r="I2982" t="s">
        <v>188</v>
      </c>
      <c r="J2982" t="s">
        <v>199</v>
      </c>
      <c r="K2982" t="s">
        <v>299</v>
      </c>
      <c r="L2982" t="s">
        <v>306</v>
      </c>
      <c r="M2982" t="s">
        <v>47</v>
      </c>
      <c r="N2982" t="s">
        <v>307</v>
      </c>
      <c r="O2982" t="s">
        <v>59</v>
      </c>
      <c r="P2982"/>
      <c r="Q2982"/>
      <c r="R2982"/>
      <c r="S2982" t="s">
        <v>932</v>
      </c>
    </row>
    <row r="2983" spans="1:19" hidden="1" x14ac:dyDescent="0.2">
      <c r="A2983" s="162" t="str">
        <f>"FY"&amp;(YEAR(Table4_1[[#This Row],[Date]])-1)&amp;"/"&amp;(YEAR(Table4_1[[#This Row],[Date]])-2000)</f>
        <v>FY2016/17</v>
      </c>
      <c r="B2983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3" s="162" t="str">
        <f>Table4_1[[#This Row],[Licensee]]&amp;" "&amp;Table4_1[[#This Row],[Licence]]</f>
        <v>Rottnest Island Authority EIRL3</v>
      </c>
      <c r="D2983" s="162" t="str">
        <f t="shared" si="46"/>
        <v>FY2016/17_NQR14b_Rottnest Island Authority EIRL3</v>
      </c>
      <c r="E2983" s="164">
        <f>IF(ISNUMBER(Table4_1[[#This Row],[Value]]),Table4_1[[#This Row],[Value]],IF(ISNUMBER(Table4_1[[#This Row],[$ Value]]),Table4_1[[#This Row],[$ Value]],Table4_1[[#This Row],[% Value]]))</f>
        <v>0</v>
      </c>
      <c r="G2983" s="238">
        <v>42916</v>
      </c>
      <c r="H2983">
        <v>4</v>
      </c>
      <c r="I2983" t="s">
        <v>188</v>
      </c>
      <c r="J2983" t="s">
        <v>199</v>
      </c>
      <c r="K2983" t="s">
        <v>299</v>
      </c>
      <c r="L2983" t="s">
        <v>306</v>
      </c>
      <c r="M2983" t="s">
        <v>47</v>
      </c>
      <c r="N2983" t="s">
        <v>307</v>
      </c>
      <c r="O2983" t="s">
        <v>59</v>
      </c>
      <c r="P2983"/>
      <c r="Q2983"/>
      <c r="R2983"/>
      <c r="S2983" t="s">
        <v>932</v>
      </c>
    </row>
    <row r="2984" spans="1:19" hidden="1" x14ac:dyDescent="0.2">
      <c r="A2984" s="162" t="str">
        <f>"FY"&amp;(YEAR(Table4_1[[#This Row],[Date]])-1)&amp;"/"&amp;(YEAR(Table4_1[[#This Row],[Date]])-2000)</f>
        <v>FY2017/18</v>
      </c>
      <c r="B2984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4" s="162" t="str">
        <f>Table4_1[[#This Row],[Licensee]]&amp;" "&amp;Table4_1[[#This Row],[Licence]]</f>
        <v>Rottnest Island Authority EIRL3</v>
      </c>
      <c r="D2984" s="162" t="str">
        <f t="shared" si="46"/>
        <v>FY2017/18_NQR14b_Rottnest Island Authority EIRL3</v>
      </c>
      <c r="E2984" s="164">
        <f>IF(ISNUMBER(Table4_1[[#This Row],[Value]]),Table4_1[[#This Row],[Value]],IF(ISNUMBER(Table4_1[[#This Row],[$ Value]]),Table4_1[[#This Row],[$ Value]],Table4_1[[#This Row],[% Value]]))</f>
        <v>0</v>
      </c>
      <c r="G2984" s="238">
        <v>43281</v>
      </c>
      <c r="H2984">
        <v>4</v>
      </c>
      <c r="I2984" t="s">
        <v>188</v>
      </c>
      <c r="J2984" t="s">
        <v>199</v>
      </c>
      <c r="K2984" t="s">
        <v>299</v>
      </c>
      <c r="L2984" t="s">
        <v>306</v>
      </c>
      <c r="M2984" t="s">
        <v>47</v>
      </c>
      <c r="N2984" t="s">
        <v>307</v>
      </c>
      <c r="O2984" t="s">
        <v>59</v>
      </c>
      <c r="P2984"/>
      <c r="Q2984"/>
      <c r="R2984"/>
      <c r="S2984" t="s">
        <v>932</v>
      </c>
    </row>
    <row r="2985" spans="1:19" hidden="1" x14ac:dyDescent="0.2">
      <c r="A2985" s="162" t="str">
        <f>"FY"&amp;(YEAR(Table4_1[[#This Row],[Date]])-1)&amp;"/"&amp;(YEAR(Table4_1[[#This Row],[Date]])-2000)</f>
        <v>FY2018/19</v>
      </c>
      <c r="B2985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5" s="162" t="str">
        <f>Table4_1[[#This Row],[Licensee]]&amp;" "&amp;Table4_1[[#This Row],[Licence]]</f>
        <v>Rottnest Island Authority EIRL3</v>
      </c>
      <c r="D2985" s="162" t="str">
        <f t="shared" si="46"/>
        <v>FY2018/19_NQR14b_Rottnest Island Authority EIRL3</v>
      </c>
      <c r="E2985" s="164">
        <f>IF(ISNUMBER(Table4_1[[#This Row],[Value]]),Table4_1[[#This Row],[Value]],IF(ISNUMBER(Table4_1[[#This Row],[$ Value]]),Table4_1[[#This Row],[$ Value]],Table4_1[[#This Row],[% Value]]))</f>
        <v>0</v>
      </c>
      <c r="G2985" s="238">
        <v>43646</v>
      </c>
      <c r="H2985">
        <v>4</v>
      </c>
      <c r="I2985" t="s">
        <v>188</v>
      </c>
      <c r="J2985" t="s">
        <v>199</v>
      </c>
      <c r="K2985" t="s">
        <v>299</v>
      </c>
      <c r="L2985" t="s">
        <v>306</v>
      </c>
      <c r="M2985" t="s">
        <v>47</v>
      </c>
      <c r="N2985" t="s">
        <v>307</v>
      </c>
      <c r="O2985" t="s">
        <v>59</v>
      </c>
      <c r="P2985"/>
      <c r="Q2985"/>
      <c r="R2985"/>
      <c r="S2985" t="s">
        <v>932</v>
      </c>
    </row>
    <row r="2986" spans="1:19" hidden="1" x14ac:dyDescent="0.2">
      <c r="A2986" s="162" t="str">
        <f>"FY"&amp;(YEAR(Table4_1[[#This Row],[Date]])-1)&amp;"/"&amp;(YEAR(Table4_1[[#This Row],[Date]])-2000)</f>
        <v>FY2019/20</v>
      </c>
      <c r="B2986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6" s="162" t="str">
        <f>Table4_1[[#This Row],[Licensee]]&amp;" "&amp;Table4_1[[#This Row],[Licence]]</f>
        <v>Rottnest Island Authority EIRL3</v>
      </c>
      <c r="D2986" s="162" t="str">
        <f t="shared" si="46"/>
        <v>FY2019/20_NQR14b_Rottnest Island Authority EIRL3</v>
      </c>
      <c r="E2986" s="164">
        <f>IF(ISNUMBER(Table4_1[[#This Row],[Value]]),Table4_1[[#This Row],[Value]],IF(ISNUMBER(Table4_1[[#This Row],[$ Value]]),Table4_1[[#This Row],[$ Value]],Table4_1[[#This Row],[% Value]]))</f>
        <v>0</v>
      </c>
      <c r="G2986" s="238">
        <v>44012</v>
      </c>
      <c r="H2986">
        <v>4</v>
      </c>
      <c r="I2986" t="s">
        <v>188</v>
      </c>
      <c r="J2986" t="s">
        <v>199</v>
      </c>
      <c r="K2986" t="s">
        <v>299</v>
      </c>
      <c r="L2986" t="s">
        <v>306</v>
      </c>
      <c r="M2986" t="s">
        <v>47</v>
      </c>
      <c r="N2986" t="s">
        <v>307</v>
      </c>
      <c r="O2986" t="s">
        <v>59</v>
      </c>
      <c r="P2986"/>
      <c r="Q2986"/>
      <c r="R2986"/>
      <c r="S2986" t="s">
        <v>932</v>
      </c>
    </row>
    <row r="2987" spans="1:19" hidden="1" x14ac:dyDescent="0.2">
      <c r="A2987" s="162" t="str">
        <f>"FY"&amp;(YEAR(Table4_1[[#This Row],[Date]])-1)&amp;"/"&amp;(YEAR(Table4_1[[#This Row],[Date]])-2000)</f>
        <v>FY2020/21</v>
      </c>
      <c r="B2987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7" s="162" t="str">
        <f>Table4_1[[#This Row],[Licensee]]&amp;" "&amp;Table4_1[[#This Row],[Licence]]</f>
        <v>Rottnest Island Authority EIRL3</v>
      </c>
      <c r="D2987" s="162" t="str">
        <f t="shared" si="46"/>
        <v>FY2020/21_NQR14b_Rottnest Island Authority EIRL3</v>
      </c>
      <c r="E2987" s="164">
        <f>IF(ISNUMBER(Table4_1[[#This Row],[Value]]),Table4_1[[#This Row],[Value]],IF(ISNUMBER(Table4_1[[#This Row],[$ Value]]),Table4_1[[#This Row],[$ Value]],Table4_1[[#This Row],[% Value]]))</f>
        <v>0</v>
      </c>
      <c r="G2987" s="238">
        <v>44377</v>
      </c>
      <c r="H2987">
        <v>4</v>
      </c>
      <c r="I2987" t="s">
        <v>188</v>
      </c>
      <c r="J2987" t="s">
        <v>199</v>
      </c>
      <c r="K2987" t="s">
        <v>299</v>
      </c>
      <c r="L2987" t="s">
        <v>306</v>
      </c>
      <c r="M2987" t="s">
        <v>47</v>
      </c>
      <c r="N2987" t="s">
        <v>307</v>
      </c>
      <c r="O2987" t="s">
        <v>59</v>
      </c>
      <c r="P2987"/>
      <c r="Q2987"/>
      <c r="R2987"/>
      <c r="S2987" t="s">
        <v>932</v>
      </c>
    </row>
    <row r="2988" spans="1:19" hidden="1" x14ac:dyDescent="0.2">
      <c r="A2988" s="162" t="str">
        <f>"FY"&amp;(YEAR(Table4_1[[#This Row],[Date]])-1)&amp;"/"&amp;(YEAR(Table4_1[[#This Row],[Date]])-2000)</f>
        <v>FY2021/22</v>
      </c>
      <c r="B2988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8" s="162" t="str">
        <f>Table4_1[[#This Row],[Licensee]]&amp;" "&amp;Table4_1[[#This Row],[Licence]]</f>
        <v>Rottnest Island Authority EIRL3</v>
      </c>
      <c r="D2988" s="162" t="str">
        <f t="shared" si="46"/>
        <v>FY2021/22_NQR14b_Rottnest Island Authority EIRL3</v>
      </c>
      <c r="E2988" s="164">
        <f>IF(ISNUMBER(Table4_1[[#This Row],[Value]]),Table4_1[[#This Row],[Value]],IF(ISNUMBER(Table4_1[[#This Row],[$ Value]]),Table4_1[[#This Row],[$ Value]],Table4_1[[#This Row],[% Value]]))</f>
        <v>0</v>
      </c>
      <c r="G2988" s="238">
        <v>44742</v>
      </c>
      <c r="H2988">
        <v>4</v>
      </c>
      <c r="I2988" t="s">
        <v>188</v>
      </c>
      <c r="J2988" t="s">
        <v>199</v>
      </c>
      <c r="K2988" t="s">
        <v>299</v>
      </c>
      <c r="L2988" t="s">
        <v>306</v>
      </c>
      <c r="M2988" t="s">
        <v>47</v>
      </c>
      <c r="N2988" t="s">
        <v>307</v>
      </c>
      <c r="O2988" t="s">
        <v>59</v>
      </c>
      <c r="P2988"/>
      <c r="Q2988"/>
      <c r="R2988"/>
      <c r="S2988" t="s">
        <v>932</v>
      </c>
    </row>
    <row r="2989" spans="1:19" hidden="1" x14ac:dyDescent="0.2">
      <c r="A2989" s="162" t="str">
        <f>"FY"&amp;(YEAR(Table4_1[[#This Row],[Date]])-1)&amp;"/"&amp;(YEAR(Table4_1[[#This Row],[Date]])-2000)</f>
        <v>FY2022/23</v>
      </c>
      <c r="B2989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89" s="162" t="str">
        <f>Table4_1[[#This Row],[Licensee]]&amp;" "&amp;Table4_1[[#This Row],[Licence]]</f>
        <v>Rottnest Island Authority EIRL3</v>
      </c>
      <c r="D2989" s="162" t="str">
        <f t="shared" si="46"/>
        <v>FY2022/23_NQR14b_Rottnest Island Authority EIRL3</v>
      </c>
      <c r="E2989" s="164">
        <f>IF(ISNUMBER(Table4_1[[#This Row],[Value]]),Table4_1[[#This Row],[Value]],IF(ISNUMBER(Table4_1[[#This Row],[$ Value]]),Table4_1[[#This Row],[$ Value]],Table4_1[[#This Row],[% Value]]))</f>
        <v>0</v>
      </c>
      <c r="G2989" s="238">
        <v>45107</v>
      </c>
      <c r="H2989">
        <v>4</v>
      </c>
      <c r="I2989" t="s">
        <v>188</v>
      </c>
      <c r="J2989" t="s">
        <v>199</v>
      </c>
      <c r="K2989" t="s">
        <v>299</v>
      </c>
      <c r="L2989" t="s">
        <v>306</v>
      </c>
      <c r="M2989" t="s">
        <v>47</v>
      </c>
      <c r="N2989" t="s">
        <v>307</v>
      </c>
      <c r="O2989" t="s">
        <v>59</v>
      </c>
      <c r="P2989"/>
      <c r="Q2989"/>
      <c r="R2989"/>
      <c r="S2989" t="s">
        <v>932</v>
      </c>
    </row>
    <row r="2990" spans="1:19" hidden="1" x14ac:dyDescent="0.2">
      <c r="A2990" s="162" t="str">
        <f>"FY"&amp;(YEAR(Table4_1[[#This Row],[Date]])-1)&amp;"/"&amp;(YEAR(Table4_1[[#This Row],[Date]])-2000)</f>
        <v>FY2023/24</v>
      </c>
      <c r="B2990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90" s="162" t="str">
        <f>Table4_1[[#This Row],[Licensee]]&amp;" "&amp;Table4_1[[#This Row],[Licence]]</f>
        <v>Rottnest Island Authority EIRL3</v>
      </c>
      <c r="D2990" s="162" t="str">
        <f t="shared" si="46"/>
        <v>FY2023/24_NQR14b_Rottnest Island Authority EIRL3</v>
      </c>
      <c r="E2990" s="164">
        <f>IF(ISNUMBER(Table4_1[[#This Row],[Value]]),Table4_1[[#This Row],[Value]],IF(ISNUMBER(Table4_1[[#This Row],[$ Value]]),Table4_1[[#This Row],[$ Value]],Table4_1[[#This Row],[% Value]]))</f>
        <v>0</v>
      </c>
      <c r="G2990" s="238">
        <v>45473</v>
      </c>
      <c r="H2990">
        <v>4</v>
      </c>
      <c r="I2990" t="s">
        <v>188</v>
      </c>
      <c r="J2990" t="s">
        <v>199</v>
      </c>
      <c r="K2990" t="s">
        <v>299</v>
      </c>
      <c r="L2990" t="s">
        <v>306</v>
      </c>
      <c r="M2990" t="s">
        <v>47</v>
      </c>
      <c r="N2990" t="s">
        <v>307</v>
      </c>
      <c r="O2990" t="s">
        <v>59</v>
      </c>
      <c r="P2990">
        <v>0</v>
      </c>
      <c r="Q2990"/>
      <c r="R2990"/>
      <c r="S2990" t="s">
        <v>932</v>
      </c>
    </row>
    <row r="2991" spans="1:19" hidden="1" x14ac:dyDescent="0.2">
      <c r="A2991" s="162" t="str">
        <f>"FY"&amp;(YEAR(Table4_1[[#This Row],[Date]])-1)&amp;"/"&amp;(YEAR(Table4_1[[#This Row],[Date]])-2000)</f>
        <v>FY2024/25</v>
      </c>
      <c r="B2991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2991" s="162" t="str">
        <f>Table4_1[[#This Row],[Licensee]]&amp;" "&amp;Table4_1[[#This Row],[Licence]]</f>
        <v>Rottnest Island Authority EIRL3</v>
      </c>
      <c r="D2991" s="162" t="str">
        <f t="shared" si="46"/>
        <v>FY2024/25_NQR14b_Rottnest Island Authority EIRL3</v>
      </c>
      <c r="E2991" s="164">
        <f>IF(ISNUMBER(Table4_1[[#This Row],[Value]]),Table4_1[[#This Row],[Value]],IF(ISNUMBER(Table4_1[[#This Row],[$ Value]]),Table4_1[[#This Row],[$ Value]],Table4_1[[#This Row],[% Value]]))</f>
        <v>0</v>
      </c>
      <c r="G2991" s="238">
        <v>45838</v>
      </c>
      <c r="H2991">
        <v>4</v>
      </c>
      <c r="I2991" t="s">
        <v>188</v>
      </c>
      <c r="J2991" t="s">
        <v>199</v>
      </c>
      <c r="K2991" t="s">
        <v>299</v>
      </c>
      <c r="L2991" t="s">
        <v>306</v>
      </c>
      <c r="M2991" t="s">
        <v>47</v>
      </c>
      <c r="N2991" t="s">
        <v>307</v>
      </c>
      <c r="O2991" t="s">
        <v>59</v>
      </c>
      <c r="P2991">
        <v>0</v>
      </c>
      <c r="Q2991"/>
      <c r="R2991"/>
      <c r="S2991" t="s">
        <v>932</v>
      </c>
    </row>
    <row r="2992" spans="1:19" hidden="1" x14ac:dyDescent="0.2">
      <c r="A2992" s="162" t="str">
        <f>"FY"&amp;(YEAR(Table4_1[[#This Row],[Date]])-1)&amp;"/"&amp;(YEAR(Table4_1[[#This Row],[Date]])-2000)</f>
        <v>FY2023/24</v>
      </c>
      <c r="B2992" s="162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2992" s="162" t="str">
        <f>Table4_1[[#This Row],[Licensee]]&amp;" "&amp;Table4_1[[#This Row],[Licence]]</f>
        <v>Rottnest Island Authority EIRL3</v>
      </c>
      <c r="D2992" s="162" t="str">
        <f t="shared" si="46"/>
        <v>FY2023/24_NQR14bi_Rottnest Island Authority EIRL3</v>
      </c>
      <c r="E2992" s="164">
        <f>IF(ISNUMBER(Table4_1[[#This Row],[Value]]),Table4_1[[#This Row],[Value]],IF(ISNUMBER(Table4_1[[#This Row],[$ Value]]),Table4_1[[#This Row],[$ Value]],Table4_1[[#This Row],[% Value]]))</f>
        <v>0</v>
      </c>
      <c r="G2992" s="238">
        <v>45473</v>
      </c>
      <c r="H2992">
        <v>4</v>
      </c>
      <c r="I2992" t="s">
        <v>188</v>
      </c>
      <c r="J2992" t="s">
        <v>199</v>
      </c>
      <c r="K2992" t="s">
        <v>299</v>
      </c>
      <c r="L2992" t="s">
        <v>329</v>
      </c>
      <c r="M2992" t="s">
        <v>47</v>
      </c>
      <c r="N2992" t="s">
        <v>330</v>
      </c>
      <c r="O2992" t="s">
        <v>59</v>
      </c>
      <c r="P2992"/>
      <c r="Q2992"/>
      <c r="R2992"/>
      <c r="S2992" t="s">
        <v>932</v>
      </c>
    </row>
    <row r="2993" spans="1:19" hidden="1" x14ac:dyDescent="0.2">
      <c r="A2993" s="162" t="str">
        <f>"FY"&amp;(YEAR(Table4_1[[#This Row],[Date]])-1)&amp;"/"&amp;(YEAR(Table4_1[[#This Row],[Date]])-2000)</f>
        <v>FY2024/25</v>
      </c>
      <c r="B2993" s="162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2993" s="162" t="str">
        <f>Table4_1[[#This Row],[Licensee]]&amp;" "&amp;Table4_1[[#This Row],[Licence]]</f>
        <v>Rottnest Island Authority EIRL3</v>
      </c>
      <c r="D2993" s="162" t="str">
        <f t="shared" si="46"/>
        <v>FY2024/25_NQR14bi_Rottnest Island Authority EIRL3</v>
      </c>
      <c r="E2993" s="164">
        <f>IF(ISNUMBER(Table4_1[[#This Row],[Value]]),Table4_1[[#This Row],[Value]],IF(ISNUMBER(Table4_1[[#This Row],[$ Value]]),Table4_1[[#This Row],[$ Value]],Table4_1[[#This Row],[% Value]]))</f>
        <v>0</v>
      </c>
      <c r="G2993" s="238">
        <v>45838</v>
      </c>
      <c r="H2993">
        <v>4</v>
      </c>
      <c r="I2993" t="s">
        <v>188</v>
      </c>
      <c r="J2993" t="s">
        <v>199</v>
      </c>
      <c r="K2993" t="s">
        <v>299</v>
      </c>
      <c r="L2993" t="s">
        <v>329</v>
      </c>
      <c r="M2993" t="s">
        <v>47</v>
      </c>
      <c r="N2993" t="s">
        <v>330</v>
      </c>
      <c r="O2993" t="s">
        <v>59</v>
      </c>
      <c r="P2993"/>
      <c r="Q2993"/>
      <c r="R2993"/>
      <c r="S2993" t="s">
        <v>932</v>
      </c>
    </row>
    <row r="2994" spans="1:19" hidden="1" x14ac:dyDescent="0.2">
      <c r="A2994" s="162" t="str">
        <f>"FY"&amp;(YEAR(Table4_1[[#This Row],[Date]])-1)&amp;"/"&amp;(YEAR(Table4_1[[#This Row],[Date]])-2000)</f>
        <v>FY2023/24</v>
      </c>
      <c r="B2994" s="162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2994" s="162" t="str">
        <f>Table4_1[[#This Row],[Licensee]]&amp;" "&amp;Table4_1[[#This Row],[Licence]]</f>
        <v>Rottnest Island Authority EIRL3</v>
      </c>
      <c r="D2994" s="162" t="str">
        <f t="shared" si="46"/>
        <v>FY2023/24_NQR14bii_Rottnest Island Authority EIRL3</v>
      </c>
      <c r="E2994" s="164">
        <f>IF(ISNUMBER(Table4_1[[#This Row],[Value]]),Table4_1[[#This Row],[Value]],IF(ISNUMBER(Table4_1[[#This Row],[$ Value]]),Table4_1[[#This Row],[$ Value]],Table4_1[[#This Row],[% Value]]))</f>
        <v>0</v>
      </c>
      <c r="G2994" s="238">
        <v>45473</v>
      </c>
      <c r="H2994">
        <v>4</v>
      </c>
      <c r="I2994" t="s">
        <v>188</v>
      </c>
      <c r="J2994" t="s">
        <v>199</v>
      </c>
      <c r="K2994" t="s">
        <v>299</v>
      </c>
      <c r="L2994" t="s">
        <v>331</v>
      </c>
      <c r="M2994" t="s">
        <v>47</v>
      </c>
      <c r="N2994" t="s">
        <v>330</v>
      </c>
      <c r="O2994" t="s">
        <v>59</v>
      </c>
      <c r="P2994"/>
      <c r="Q2994"/>
      <c r="R2994"/>
      <c r="S2994" t="s">
        <v>932</v>
      </c>
    </row>
    <row r="2995" spans="1:19" hidden="1" x14ac:dyDescent="0.2">
      <c r="A2995" s="162" t="str">
        <f>"FY"&amp;(YEAR(Table4_1[[#This Row],[Date]])-1)&amp;"/"&amp;(YEAR(Table4_1[[#This Row],[Date]])-2000)</f>
        <v>FY2024/25</v>
      </c>
      <c r="B2995" s="162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2995" s="162" t="str">
        <f>Table4_1[[#This Row],[Licensee]]&amp;" "&amp;Table4_1[[#This Row],[Licence]]</f>
        <v>Rottnest Island Authority EIRL3</v>
      </c>
      <c r="D2995" s="162" t="str">
        <f t="shared" si="46"/>
        <v>FY2024/25_NQR14bii_Rottnest Island Authority EIRL3</v>
      </c>
      <c r="E2995" s="164">
        <f>IF(ISNUMBER(Table4_1[[#This Row],[Value]]),Table4_1[[#This Row],[Value]],IF(ISNUMBER(Table4_1[[#This Row],[$ Value]]),Table4_1[[#This Row],[$ Value]],Table4_1[[#This Row],[% Value]]))</f>
        <v>0</v>
      </c>
      <c r="G2995" s="238">
        <v>45838</v>
      </c>
      <c r="H2995">
        <v>4</v>
      </c>
      <c r="I2995" t="s">
        <v>188</v>
      </c>
      <c r="J2995" t="s">
        <v>199</v>
      </c>
      <c r="K2995" t="s">
        <v>299</v>
      </c>
      <c r="L2995" t="s">
        <v>331</v>
      </c>
      <c r="M2995" t="s">
        <v>47</v>
      </c>
      <c r="N2995" t="s">
        <v>330</v>
      </c>
      <c r="O2995" t="s">
        <v>59</v>
      </c>
      <c r="P2995"/>
      <c r="Q2995"/>
      <c r="R2995"/>
      <c r="S2995" t="s">
        <v>932</v>
      </c>
    </row>
    <row r="2996" spans="1:19" hidden="1" x14ac:dyDescent="0.2">
      <c r="A2996" s="162" t="str">
        <f>"FY"&amp;(YEAR(Table4_1[[#This Row],[Date]])-1)&amp;"/"&amp;(YEAR(Table4_1[[#This Row],[Date]])-2000)</f>
        <v>FY2023/24</v>
      </c>
      <c r="B2996" s="162" t="str">
        <f>VLOOKUP(Table4_1[[#This Row],[Energy]]&amp;Table4_1[[#This Row],[Indicator category]]&amp;Table4_1[[#This Row],[Indicator subcategory]]&amp;Table4_1[[#This Row],[Indicator]]&amp;Table4_1[[#This Row],[ID]],newID,2,FALSE)</f>
        <v>NQR14biii</v>
      </c>
      <c r="C2996" s="162" t="str">
        <f>Table4_1[[#This Row],[Licensee]]&amp;" "&amp;Table4_1[[#This Row],[Licence]]</f>
        <v>Rottnest Island Authority EIRL3</v>
      </c>
      <c r="D2996" s="162" t="str">
        <f t="shared" si="46"/>
        <v>FY2023/24_NQR14biii_Rottnest Island Authority EIRL3</v>
      </c>
      <c r="E2996" s="164">
        <f>IF(ISNUMBER(Table4_1[[#This Row],[Value]]),Table4_1[[#This Row],[Value]],IF(ISNUMBER(Table4_1[[#This Row],[$ Value]]),Table4_1[[#This Row],[$ Value]],Table4_1[[#This Row],[% Value]]))</f>
        <v>0</v>
      </c>
      <c r="G2996" s="238">
        <v>45473</v>
      </c>
      <c r="H2996">
        <v>4</v>
      </c>
      <c r="I2996" t="s">
        <v>188</v>
      </c>
      <c r="J2996" t="s">
        <v>199</v>
      </c>
      <c r="K2996" t="s">
        <v>299</v>
      </c>
      <c r="L2996" t="s">
        <v>332</v>
      </c>
      <c r="M2996" t="s">
        <v>47</v>
      </c>
      <c r="N2996" t="s">
        <v>333</v>
      </c>
      <c r="O2996" t="s">
        <v>59</v>
      </c>
      <c r="P2996"/>
      <c r="Q2996"/>
      <c r="R2996"/>
      <c r="S2996" t="s">
        <v>932</v>
      </c>
    </row>
    <row r="2997" spans="1:19" hidden="1" x14ac:dyDescent="0.2">
      <c r="A2997" s="162" t="str">
        <f>"FY"&amp;(YEAR(Table4_1[[#This Row],[Date]])-1)&amp;"/"&amp;(YEAR(Table4_1[[#This Row],[Date]])-2000)</f>
        <v>FY2024/25</v>
      </c>
      <c r="B2997" s="162" t="str">
        <f>VLOOKUP(Table4_1[[#This Row],[Energy]]&amp;Table4_1[[#This Row],[Indicator category]]&amp;Table4_1[[#This Row],[Indicator subcategory]]&amp;Table4_1[[#This Row],[Indicator]]&amp;Table4_1[[#This Row],[ID]],newID,2,FALSE)</f>
        <v>NQR14biii</v>
      </c>
      <c r="C2997" s="162" t="str">
        <f>Table4_1[[#This Row],[Licensee]]&amp;" "&amp;Table4_1[[#This Row],[Licence]]</f>
        <v>Rottnest Island Authority EIRL3</v>
      </c>
      <c r="D2997" s="162" t="str">
        <f t="shared" si="46"/>
        <v>FY2024/25_NQR14biii_Rottnest Island Authority EIRL3</v>
      </c>
      <c r="E2997" s="164">
        <f>IF(ISNUMBER(Table4_1[[#This Row],[Value]]),Table4_1[[#This Row],[Value]],IF(ISNUMBER(Table4_1[[#This Row],[$ Value]]),Table4_1[[#This Row],[$ Value]],Table4_1[[#This Row],[% Value]]))</f>
        <v>0</v>
      </c>
      <c r="G2997" s="238">
        <v>45838</v>
      </c>
      <c r="H2997">
        <v>4</v>
      </c>
      <c r="I2997" t="s">
        <v>188</v>
      </c>
      <c r="J2997" t="s">
        <v>199</v>
      </c>
      <c r="K2997" t="s">
        <v>299</v>
      </c>
      <c r="L2997" t="s">
        <v>332</v>
      </c>
      <c r="M2997" t="s">
        <v>47</v>
      </c>
      <c r="N2997" t="s">
        <v>333</v>
      </c>
      <c r="O2997" t="s">
        <v>59</v>
      </c>
      <c r="P2997"/>
      <c r="Q2997"/>
      <c r="R2997"/>
      <c r="S2997" t="s">
        <v>932</v>
      </c>
    </row>
    <row r="2998" spans="1:19" hidden="1" x14ac:dyDescent="0.2">
      <c r="A2998" s="162" t="str">
        <f>"FY"&amp;(YEAR(Table4_1[[#This Row],[Date]])-1)&amp;"/"&amp;(YEAR(Table4_1[[#This Row],[Date]])-2000)</f>
        <v>FY2023/24</v>
      </c>
      <c r="B2998" s="162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2998" s="162" t="str">
        <f>Table4_1[[#This Row],[Licensee]]&amp;" "&amp;Table4_1[[#This Row],[Licence]]</f>
        <v>Rottnest Island Authority EIRL3</v>
      </c>
      <c r="D2998" s="162" t="str">
        <f t="shared" si="46"/>
        <v>FY2023/24_NQR14biv_Rottnest Island Authority EIRL3</v>
      </c>
      <c r="E2998" s="164">
        <f>IF(ISNUMBER(Table4_1[[#This Row],[Value]]),Table4_1[[#This Row],[Value]],IF(ISNUMBER(Table4_1[[#This Row],[$ Value]]),Table4_1[[#This Row],[$ Value]],Table4_1[[#This Row],[% Value]]))</f>
        <v>0</v>
      </c>
      <c r="G2998" s="238">
        <v>45473</v>
      </c>
      <c r="H2998">
        <v>4</v>
      </c>
      <c r="I2998" t="s">
        <v>188</v>
      </c>
      <c r="J2998" t="s">
        <v>199</v>
      </c>
      <c r="K2998" t="s">
        <v>299</v>
      </c>
      <c r="L2998" t="s">
        <v>334</v>
      </c>
      <c r="M2998" t="s">
        <v>47</v>
      </c>
      <c r="N2998" t="s">
        <v>333</v>
      </c>
      <c r="O2998" t="s">
        <v>59</v>
      </c>
      <c r="P2998"/>
      <c r="Q2998"/>
      <c r="R2998"/>
      <c r="S2998" t="s">
        <v>932</v>
      </c>
    </row>
    <row r="2999" spans="1:19" hidden="1" x14ac:dyDescent="0.2">
      <c r="A2999" s="162" t="str">
        <f>"FY"&amp;(YEAR(Table4_1[[#This Row],[Date]])-1)&amp;"/"&amp;(YEAR(Table4_1[[#This Row],[Date]])-2000)</f>
        <v>FY2024/25</v>
      </c>
      <c r="B2999" s="162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2999" s="162" t="str">
        <f>Table4_1[[#This Row],[Licensee]]&amp;" "&amp;Table4_1[[#This Row],[Licence]]</f>
        <v>Rottnest Island Authority EIRL3</v>
      </c>
      <c r="D2999" s="162" t="str">
        <f t="shared" si="46"/>
        <v>FY2024/25_NQR14biv_Rottnest Island Authority EIRL3</v>
      </c>
      <c r="E2999" s="164">
        <f>IF(ISNUMBER(Table4_1[[#This Row],[Value]]),Table4_1[[#This Row],[Value]],IF(ISNUMBER(Table4_1[[#This Row],[$ Value]]),Table4_1[[#This Row],[$ Value]],Table4_1[[#This Row],[% Value]]))</f>
        <v>0</v>
      </c>
      <c r="G2999" s="238">
        <v>45838</v>
      </c>
      <c r="H2999">
        <v>4</v>
      </c>
      <c r="I2999" t="s">
        <v>188</v>
      </c>
      <c r="J2999" t="s">
        <v>199</v>
      </c>
      <c r="K2999" t="s">
        <v>299</v>
      </c>
      <c r="L2999" t="s">
        <v>334</v>
      </c>
      <c r="M2999" t="s">
        <v>47</v>
      </c>
      <c r="N2999" t="s">
        <v>333</v>
      </c>
      <c r="O2999" t="s">
        <v>59</v>
      </c>
      <c r="P2999"/>
      <c r="Q2999"/>
      <c r="R2999"/>
      <c r="S2999" t="s">
        <v>932</v>
      </c>
    </row>
    <row r="3000" spans="1:19" hidden="1" x14ac:dyDescent="0.2">
      <c r="A3000" s="162" t="str">
        <f>"FY"&amp;(YEAR(Table4_1[[#This Row],[Date]])-1)&amp;"/"&amp;(YEAR(Table4_1[[#This Row],[Date]])-2000)</f>
        <v>FY2023/24</v>
      </c>
      <c r="B3000" s="162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3000" s="162" t="str">
        <f>Table4_1[[#This Row],[Licensee]]&amp;" "&amp;Table4_1[[#This Row],[Licence]]</f>
        <v>Rottnest Island Authority EIRL3</v>
      </c>
      <c r="D3000" s="162" t="str">
        <f t="shared" si="46"/>
        <v>FY2023/24_NQR14bv_Rottnest Island Authority EIRL3</v>
      </c>
      <c r="E3000" s="164">
        <f>IF(ISNUMBER(Table4_1[[#This Row],[Value]]),Table4_1[[#This Row],[Value]],IF(ISNUMBER(Table4_1[[#This Row],[$ Value]]),Table4_1[[#This Row],[$ Value]],Table4_1[[#This Row],[% Value]]))</f>
        <v>0</v>
      </c>
      <c r="G3000" s="238">
        <v>45473</v>
      </c>
      <c r="H3000">
        <v>4</v>
      </c>
      <c r="I3000" t="s">
        <v>188</v>
      </c>
      <c r="J3000" t="s">
        <v>199</v>
      </c>
      <c r="K3000" t="s">
        <v>299</v>
      </c>
      <c r="L3000" t="s">
        <v>335</v>
      </c>
      <c r="M3000" t="s">
        <v>47</v>
      </c>
      <c r="N3000" t="s">
        <v>333</v>
      </c>
      <c r="O3000" t="s">
        <v>59</v>
      </c>
      <c r="P3000"/>
      <c r="Q3000"/>
      <c r="R3000"/>
      <c r="S3000" t="s">
        <v>932</v>
      </c>
    </row>
    <row r="3001" spans="1:19" hidden="1" x14ac:dyDescent="0.2">
      <c r="A3001" s="162" t="str">
        <f>"FY"&amp;(YEAR(Table4_1[[#This Row],[Date]])-1)&amp;"/"&amp;(YEAR(Table4_1[[#This Row],[Date]])-2000)</f>
        <v>FY2024/25</v>
      </c>
      <c r="B3001" s="162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3001" s="162" t="str">
        <f>Table4_1[[#This Row],[Licensee]]&amp;" "&amp;Table4_1[[#This Row],[Licence]]</f>
        <v>Rottnest Island Authority EIRL3</v>
      </c>
      <c r="D3001" s="162" t="str">
        <f t="shared" si="46"/>
        <v>FY2024/25_NQR14bv_Rottnest Island Authority EIRL3</v>
      </c>
      <c r="E3001" s="164">
        <f>IF(ISNUMBER(Table4_1[[#This Row],[Value]]),Table4_1[[#This Row],[Value]],IF(ISNUMBER(Table4_1[[#This Row],[$ Value]]),Table4_1[[#This Row],[$ Value]],Table4_1[[#This Row],[% Value]]))</f>
        <v>0</v>
      </c>
      <c r="G3001" s="238">
        <v>45838</v>
      </c>
      <c r="H3001">
        <v>4</v>
      </c>
      <c r="I3001" t="s">
        <v>188</v>
      </c>
      <c r="J3001" t="s">
        <v>199</v>
      </c>
      <c r="K3001" t="s">
        <v>299</v>
      </c>
      <c r="L3001" t="s">
        <v>335</v>
      </c>
      <c r="M3001" t="s">
        <v>47</v>
      </c>
      <c r="N3001" t="s">
        <v>333</v>
      </c>
      <c r="O3001" t="s">
        <v>59</v>
      </c>
      <c r="P3001"/>
      <c r="Q3001"/>
      <c r="R3001"/>
      <c r="S3001" t="s">
        <v>932</v>
      </c>
    </row>
    <row r="3002" spans="1:19" hidden="1" x14ac:dyDescent="0.2">
      <c r="A3002" s="162" t="str">
        <f>"FY"&amp;(YEAR(Table4_1[[#This Row],[Date]])-1)&amp;"/"&amp;(YEAR(Table4_1[[#This Row],[Date]])-2000)</f>
        <v>FY2013/14</v>
      </c>
      <c r="B3002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2" s="162" t="str">
        <f>Table4_1[[#This Row],[Licensee]]&amp;" "&amp;Table4_1[[#This Row],[Licence]]</f>
        <v>Rottnest Island Authority EIRL3</v>
      </c>
      <c r="D3002" s="162" t="str">
        <f t="shared" si="46"/>
        <v>FY2013/14_NQR14c_Rottnest Island Authority EIRL3</v>
      </c>
      <c r="E3002" s="164">
        <f>IF(ISNUMBER(Table4_1[[#This Row],[Value]]),Table4_1[[#This Row],[Value]],IF(ISNUMBER(Table4_1[[#This Row],[$ Value]]),Table4_1[[#This Row],[$ Value]],Table4_1[[#This Row],[% Value]]))</f>
        <v>0</v>
      </c>
      <c r="G3002" s="238">
        <v>41820</v>
      </c>
      <c r="H3002">
        <v>4</v>
      </c>
      <c r="I3002" t="s">
        <v>188</v>
      </c>
      <c r="J3002" t="s">
        <v>199</v>
      </c>
      <c r="K3002" t="s">
        <v>299</v>
      </c>
      <c r="L3002" t="s">
        <v>306</v>
      </c>
      <c r="M3002" t="s">
        <v>48</v>
      </c>
      <c r="N3002" t="s">
        <v>307</v>
      </c>
      <c r="O3002" t="s">
        <v>59</v>
      </c>
      <c r="P3002"/>
      <c r="Q3002"/>
      <c r="R3002"/>
      <c r="S3002" t="s">
        <v>932</v>
      </c>
    </row>
    <row r="3003" spans="1:19" hidden="1" x14ac:dyDescent="0.2">
      <c r="A3003" s="162" t="str">
        <f>"FY"&amp;(YEAR(Table4_1[[#This Row],[Date]])-1)&amp;"/"&amp;(YEAR(Table4_1[[#This Row],[Date]])-2000)</f>
        <v>FY2014/15</v>
      </c>
      <c r="B3003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3" s="162" t="str">
        <f>Table4_1[[#This Row],[Licensee]]&amp;" "&amp;Table4_1[[#This Row],[Licence]]</f>
        <v>Rottnest Island Authority EIRL3</v>
      </c>
      <c r="D3003" s="162" t="str">
        <f t="shared" si="46"/>
        <v>FY2014/15_NQR14c_Rottnest Island Authority EIRL3</v>
      </c>
      <c r="E3003" s="164">
        <f>IF(ISNUMBER(Table4_1[[#This Row],[Value]]),Table4_1[[#This Row],[Value]],IF(ISNUMBER(Table4_1[[#This Row],[$ Value]]),Table4_1[[#This Row],[$ Value]],Table4_1[[#This Row],[% Value]]))</f>
        <v>0</v>
      </c>
      <c r="G3003" s="238">
        <v>42185</v>
      </c>
      <c r="H3003">
        <v>4</v>
      </c>
      <c r="I3003" t="s">
        <v>188</v>
      </c>
      <c r="J3003" t="s">
        <v>199</v>
      </c>
      <c r="K3003" t="s">
        <v>299</v>
      </c>
      <c r="L3003" t="s">
        <v>306</v>
      </c>
      <c r="M3003" t="s">
        <v>48</v>
      </c>
      <c r="N3003" t="s">
        <v>307</v>
      </c>
      <c r="O3003" t="s">
        <v>59</v>
      </c>
      <c r="P3003"/>
      <c r="Q3003"/>
      <c r="R3003"/>
      <c r="S3003" t="s">
        <v>932</v>
      </c>
    </row>
    <row r="3004" spans="1:19" hidden="1" x14ac:dyDescent="0.2">
      <c r="A3004" s="162" t="str">
        <f>"FY"&amp;(YEAR(Table4_1[[#This Row],[Date]])-1)&amp;"/"&amp;(YEAR(Table4_1[[#This Row],[Date]])-2000)</f>
        <v>FY2015/16</v>
      </c>
      <c r="B3004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4" s="162" t="str">
        <f>Table4_1[[#This Row],[Licensee]]&amp;" "&amp;Table4_1[[#This Row],[Licence]]</f>
        <v>Rottnest Island Authority EIRL3</v>
      </c>
      <c r="D3004" s="162" t="str">
        <f t="shared" si="46"/>
        <v>FY2015/16_NQR14c_Rottnest Island Authority EIRL3</v>
      </c>
      <c r="E3004" s="164">
        <f>IF(ISNUMBER(Table4_1[[#This Row],[Value]]),Table4_1[[#This Row],[Value]],IF(ISNUMBER(Table4_1[[#This Row],[$ Value]]),Table4_1[[#This Row],[$ Value]],Table4_1[[#This Row],[% Value]]))</f>
        <v>0</v>
      </c>
      <c r="G3004" s="238">
        <v>42551</v>
      </c>
      <c r="H3004">
        <v>4</v>
      </c>
      <c r="I3004" t="s">
        <v>188</v>
      </c>
      <c r="J3004" t="s">
        <v>199</v>
      </c>
      <c r="K3004" t="s">
        <v>299</v>
      </c>
      <c r="L3004" t="s">
        <v>306</v>
      </c>
      <c r="M3004" t="s">
        <v>48</v>
      </c>
      <c r="N3004" t="s">
        <v>307</v>
      </c>
      <c r="O3004" t="s">
        <v>59</v>
      </c>
      <c r="P3004"/>
      <c r="Q3004"/>
      <c r="R3004"/>
      <c r="S3004" t="s">
        <v>932</v>
      </c>
    </row>
    <row r="3005" spans="1:19" hidden="1" x14ac:dyDescent="0.2">
      <c r="A3005" s="162" t="str">
        <f>"FY"&amp;(YEAR(Table4_1[[#This Row],[Date]])-1)&amp;"/"&amp;(YEAR(Table4_1[[#This Row],[Date]])-2000)</f>
        <v>FY2016/17</v>
      </c>
      <c r="B3005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5" s="162" t="str">
        <f>Table4_1[[#This Row],[Licensee]]&amp;" "&amp;Table4_1[[#This Row],[Licence]]</f>
        <v>Rottnest Island Authority EIRL3</v>
      </c>
      <c r="D3005" s="162" t="str">
        <f t="shared" si="46"/>
        <v>FY2016/17_NQR14c_Rottnest Island Authority EIRL3</v>
      </c>
      <c r="E3005" s="164">
        <f>IF(ISNUMBER(Table4_1[[#This Row],[Value]]),Table4_1[[#This Row],[Value]],IF(ISNUMBER(Table4_1[[#This Row],[$ Value]]),Table4_1[[#This Row],[$ Value]],Table4_1[[#This Row],[% Value]]))</f>
        <v>0</v>
      </c>
      <c r="G3005" s="238">
        <v>42916</v>
      </c>
      <c r="H3005">
        <v>4</v>
      </c>
      <c r="I3005" t="s">
        <v>188</v>
      </c>
      <c r="J3005" t="s">
        <v>199</v>
      </c>
      <c r="K3005" t="s">
        <v>299</v>
      </c>
      <c r="L3005" t="s">
        <v>306</v>
      </c>
      <c r="M3005" t="s">
        <v>48</v>
      </c>
      <c r="N3005" t="s">
        <v>307</v>
      </c>
      <c r="O3005" t="s">
        <v>59</v>
      </c>
      <c r="P3005"/>
      <c r="Q3005"/>
      <c r="R3005"/>
      <c r="S3005" t="s">
        <v>932</v>
      </c>
    </row>
    <row r="3006" spans="1:19" hidden="1" x14ac:dyDescent="0.2">
      <c r="A3006" s="162" t="str">
        <f>"FY"&amp;(YEAR(Table4_1[[#This Row],[Date]])-1)&amp;"/"&amp;(YEAR(Table4_1[[#This Row],[Date]])-2000)</f>
        <v>FY2017/18</v>
      </c>
      <c r="B3006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6" s="162" t="str">
        <f>Table4_1[[#This Row],[Licensee]]&amp;" "&amp;Table4_1[[#This Row],[Licence]]</f>
        <v>Rottnest Island Authority EIRL3</v>
      </c>
      <c r="D3006" s="162" t="str">
        <f t="shared" si="46"/>
        <v>FY2017/18_NQR14c_Rottnest Island Authority EIRL3</v>
      </c>
      <c r="E3006" s="164">
        <f>IF(ISNUMBER(Table4_1[[#This Row],[Value]]),Table4_1[[#This Row],[Value]],IF(ISNUMBER(Table4_1[[#This Row],[$ Value]]),Table4_1[[#This Row],[$ Value]],Table4_1[[#This Row],[% Value]]))</f>
        <v>0</v>
      </c>
      <c r="G3006" s="238">
        <v>43281</v>
      </c>
      <c r="H3006">
        <v>4</v>
      </c>
      <c r="I3006" t="s">
        <v>188</v>
      </c>
      <c r="J3006" t="s">
        <v>199</v>
      </c>
      <c r="K3006" t="s">
        <v>299</v>
      </c>
      <c r="L3006" t="s">
        <v>306</v>
      </c>
      <c r="M3006" t="s">
        <v>48</v>
      </c>
      <c r="N3006" t="s">
        <v>307</v>
      </c>
      <c r="O3006" t="s">
        <v>59</v>
      </c>
      <c r="P3006"/>
      <c r="Q3006"/>
      <c r="R3006"/>
      <c r="S3006" t="s">
        <v>932</v>
      </c>
    </row>
    <row r="3007" spans="1:19" hidden="1" x14ac:dyDescent="0.2">
      <c r="A3007" s="162" t="str">
        <f>"FY"&amp;(YEAR(Table4_1[[#This Row],[Date]])-1)&amp;"/"&amp;(YEAR(Table4_1[[#This Row],[Date]])-2000)</f>
        <v>FY2018/19</v>
      </c>
      <c r="B3007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7" s="162" t="str">
        <f>Table4_1[[#This Row],[Licensee]]&amp;" "&amp;Table4_1[[#This Row],[Licence]]</f>
        <v>Rottnest Island Authority EIRL3</v>
      </c>
      <c r="D3007" s="162" t="str">
        <f t="shared" si="46"/>
        <v>FY2018/19_NQR14c_Rottnest Island Authority EIRL3</v>
      </c>
      <c r="E3007" s="164">
        <f>IF(ISNUMBER(Table4_1[[#This Row],[Value]]),Table4_1[[#This Row],[Value]],IF(ISNUMBER(Table4_1[[#This Row],[$ Value]]),Table4_1[[#This Row],[$ Value]],Table4_1[[#This Row],[% Value]]))</f>
        <v>0</v>
      </c>
      <c r="G3007" s="238">
        <v>43646</v>
      </c>
      <c r="H3007">
        <v>4</v>
      </c>
      <c r="I3007" t="s">
        <v>188</v>
      </c>
      <c r="J3007" t="s">
        <v>199</v>
      </c>
      <c r="K3007" t="s">
        <v>299</v>
      </c>
      <c r="L3007" t="s">
        <v>306</v>
      </c>
      <c r="M3007" t="s">
        <v>48</v>
      </c>
      <c r="N3007" t="s">
        <v>307</v>
      </c>
      <c r="O3007" t="s">
        <v>59</v>
      </c>
      <c r="P3007"/>
      <c r="Q3007"/>
      <c r="R3007"/>
      <c r="S3007" t="s">
        <v>932</v>
      </c>
    </row>
    <row r="3008" spans="1:19" hidden="1" x14ac:dyDescent="0.2">
      <c r="A3008" s="162" t="str">
        <f>"FY"&amp;(YEAR(Table4_1[[#This Row],[Date]])-1)&amp;"/"&amp;(YEAR(Table4_1[[#This Row],[Date]])-2000)</f>
        <v>FY2019/20</v>
      </c>
      <c r="B3008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8" s="162" t="str">
        <f>Table4_1[[#This Row],[Licensee]]&amp;" "&amp;Table4_1[[#This Row],[Licence]]</f>
        <v>Rottnest Island Authority EIRL3</v>
      </c>
      <c r="D3008" s="162" t="str">
        <f t="shared" si="46"/>
        <v>FY2019/20_NQR14c_Rottnest Island Authority EIRL3</v>
      </c>
      <c r="E3008" s="164">
        <f>IF(ISNUMBER(Table4_1[[#This Row],[Value]]),Table4_1[[#This Row],[Value]],IF(ISNUMBER(Table4_1[[#This Row],[$ Value]]),Table4_1[[#This Row],[$ Value]],Table4_1[[#This Row],[% Value]]))</f>
        <v>0</v>
      </c>
      <c r="G3008" s="238">
        <v>44012</v>
      </c>
      <c r="H3008">
        <v>4</v>
      </c>
      <c r="I3008" t="s">
        <v>188</v>
      </c>
      <c r="J3008" t="s">
        <v>199</v>
      </c>
      <c r="K3008" t="s">
        <v>299</v>
      </c>
      <c r="L3008" t="s">
        <v>306</v>
      </c>
      <c r="M3008" t="s">
        <v>48</v>
      </c>
      <c r="N3008" t="s">
        <v>307</v>
      </c>
      <c r="O3008" t="s">
        <v>59</v>
      </c>
      <c r="P3008"/>
      <c r="Q3008"/>
      <c r="R3008"/>
      <c r="S3008" t="s">
        <v>932</v>
      </c>
    </row>
    <row r="3009" spans="1:19" hidden="1" x14ac:dyDescent="0.2">
      <c r="A3009" s="162" t="str">
        <f>"FY"&amp;(YEAR(Table4_1[[#This Row],[Date]])-1)&amp;"/"&amp;(YEAR(Table4_1[[#This Row],[Date]])-2000)</f>
        <v>FY2020/21</v>
      </c>
      <c r="B3009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09" s="162" t="str">
        <f>Table4_1[[#This Row],[Licensee]]&amp;" "&amp;Table4_1[[#This Row],[Licence]]</f>
        <v>Rottnest Island Authority EIRL3</v>
      </c>
      <c r="D3009" s="162" t="str">
        <f t="shared" si="46"/>
        <v>FY2020/21_NQR14c_Rottnest Island Authority EIRL3</v>
      </c>
      <c r="E3009" s="164">
        <f>IF(ISNUMBER(Table4_1[[#This Row],[Value]]),Table4_1[[#This Row],[Value]],IF(ISNUMBER(Table4_1[[#This Row],[$ Value]]),Table4_1[[#This Row],[$ Value]],Table4_1[[#This Row],[% Value]]))</f>
        <v>0</v>
      </c>
      <c r="G3009" s="238">
        <v>44377</v>
      </c>
      <c r="H3009">
        <v>4</v>
      </c>
      <c r="I3009" t="s">
        <v>188</v>
      </c>
      <c r="J3009" t="s">
        <v>199</v>
      </c>
      <c r="K3009" t="s">
        <v>299</v>
      </c>
      <c r="L3009" t="s">
        <v>306</v>
      </c>
      <c r="M3009" t="s">
        <v>48</v>
      </c>
      <c r="N3009" t="s">
        <v>307</v>
      </c>
      <c r="O3009" t="s">
        <v>59</v>
      </c>
      <c r="P3009"/>
      <c r="Q3009"/>
      <c r="R3009"/>
      <c r="S3009" t="s">
        <v>932</v>
      </c>
    </row>
    <row r="3010" spans="1:19" hidden="1" x14ac:dyDescent="0.2">
      <c r="A3010" s="162" t="str">
        <f>"FY"&amp;(YEAR(Table4_1[[#This Row],[Date]])-1)&amp;"/"&amp;(YEAR(Table4_1[[#This Row],[Date]])-2000)</f>
        <v>FY2021/22</v>
      </c>
      <c r="B3010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10" s="162" t="str">
        <f>Table4_1[[#This Row],[Licensee]]&amp;" "&amp;Table4_1[[#This Row],[Licence]]</f>
        <v>Rottnest Island Authority EIRL3</v>
      </c>
      <c r="D3010" s="162" t="str">
        <f t="shared" si="46"/>
        <v>FY2021/22_NQR14c_Rottnest Island Authority EIRL3</v>
      </c>
      <c r="E3010" s="164">
        <f>IF(ISNUMBER(Table4_1[[#This Row],[Value]]),Table4_1[[#This Row],[Value]],IF(ISNUMBER(Table4_1[[#This Row],[$ Value]]),Table4_1[[#This Row],[$ Value]],Table4_1[[#This Row],[% Value]]))</f>
        <v>0</v>
      </c>
      <c r="G3010" s="238">
        <v>44742</v>
      </c>
      <c r="H3010">
        <v>4</v>
      </c>
      <c r="I3010" t="s">
        <v>188</v>
      </c>
      <c r="J3010" t="s">
        <v>199</v>
      </c>
      <c r="K3010" t="s">
        <v>299</v>
      </c>
      <c r="L3010" t="s">
        <v>306</v>
      </c>
      <c r="M3010" t="s">
        <v>48</v>
      </c>
      <c r="N3010" t="s">
        <v>307</v>
      </c>
      <c r="O3010" t="s">
        <v>59</v>
      </c>
      <c r="P3010"/>
      <c r="Q3010"/>
      <c r="R3010"/>
      <c r="S3010" t="s">
        <v>932</v>
      </c>
    </row>
    <row r="3011" spans="1:19" hidden="1" x14ac:dyDescent="0.2">
      <c r="A3011" s="162" t="str">
        <f>"FY"&amp;(YEAR(Table4_1[[#This Row],[Date]])-1)&amp;"/"&amp;(YEAR(Table4_1[[#This Row],[Date]])-2000)</f>
        <v>FY2022/23</v>
      </c>
      <c r="B3011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11" s="162" t="str">
        <f>Table4_1[[#This Row],[Licensee]]&amp;" "&amp;Table4_1[[#This Row],[Licence]]</f>
        <v>Rottnest Island Authority EIRL3</v>
      </c>
      <c r="D3011" s="162" t="str">
        <f t="shared" ref="D3011:D3074" si="47">A3011&amp;"_"&amp;B3011&amp;"_"&amp;C3011</f>
        <v>FY2022/23_NQR14c_Rottnest Island Authority EIRL3</v>
      </c>
      <c r="E3011" s="164">
        <f>IF(ISNUMBER(Table4_1[[#This Row],[Value]]),Table4_1[[#This Row],[Value]],IF(ISNUMBER(Table4_1[[#This Row],[$ Value]]),Table4_1[[#This Row],[$ Value]],Table4_1[[#This Row],[% Value]]))</f>
        <v>0</v>
      </c>
      <c r="G3011" s="238">
        <v>45107</v>
      </c>
      <c r="H3011">
        <v>4</v>
      </c>
      <c r="I3011" t="s">
        <v>188</v>
      </c>
      <c r="J3011" t="s">
        <v>199</v>
      </c>
      <c r="K3011" t="s">
        <v>299</v>
      </c>
      <c r="L3011" t="s">
        <v>306</v>
      </c>
      <c r="M3011" t="s">
        <v>48</v>
      </c>
      <c r="N3011" t="s">
        <v>307</v>
      </c>
      <c r="O3011" t="s">
        <v>59</v>
      </c>
      <c r="P3011"/>
      <c r="Q3011"/>
      <c r="R3011"/>
      <c r="S3011" t="s">
        <v>932</v>
      </c>
    </row>
    <row r="3012" spans="1:19" hidden="1" x14ac:dyDescent="0.2">
      <c r="A3012" s="162" t="str">
        <f>"FY"&amp;(YEAR(Table4_1[[#This Row],[Date]])-1)&amp;"/"&amp;(YEAR(Table4_1[[#This Row],[Date]])-2000)</f>
        <v>FY2023/24</v>
      </c>
      <c r="B3012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12" s="162" t="str">
        <f>Table4_1[[#This Row],[Licensee]]&amp;" "&amp;Table4_1[[#This Row],[Licence]]</f>
        <v>Rottnest Island Authority EIRL3</v>
      </c>
      <c r="D3012" s="162" t="str">
        <f t="shared" si="47"/>
        <v>FY2023/24_NQR14c_Rottnest Island Authority EIRL3</v>
      </c>
      <c r="E3012" s="164">
        <f>IF(ISNUMBER(Table4_1[[#This Row],[Value]]),Table4_1[[#This Row],[Value]],IF(ISNUMBER(Table4_1[[#This Row],[$ Value]]),Table4_1[[#This Row],[$ Value]],Table4_1[[#This Row],[% Value]]))</f>
        <v>0</v>
      </c>
      <c r="G3012" s="238">
        <v>45473</v>
      </c>
      <c r="H3012">
        <v>4</v>
      </c>
      <c r="I3012" t="s">
        <v>188</v>
      </c>
      <c r="J3012" t="s">
        <v>199</v>
      </c>
      <c r="K3012" t="s">
        <v>299</v>
      </c>
      <c r="L3012" t="s">
        <v>306</v>
      </c>
      <c r="M3012" t="s">
        <v>48</v>
      </c>
      <c r="N3012" t="s">
        <v>307</v>
      </c>
      <c r="O3012" t="s">
        <v>59</v>
      </c>
      <c r="P3012">
        <v>0</v>
      </c>
      <c r="Q3012"/>
      <c r="R3012"/>
      <c r="S3012" t="s">
        <v>932</v>
      </c>
    </row>
    <row r="3013" spans="1:19" hidden="1" x14ac:dyDescent="0.2">
      <c r="A3013" s="162" t="str">
        <f>"FY"&amp;(YEAR(Table4_1[[#This Row],[Date]])-1)&amp;"/"&amp;(YEAR(Table4_1[[#This Row],[Date]])-2000)</f>
        <v>FY2024/25</v>
      </c>
      <c r="B3013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3013" s="162" t="str">
        <f>Table4_1[[#This Row],[Licensee]]&amp;" "&amp;Table4_1[[#This Row],[Licence]]</f>
        <v>Rottnest Island Authority EIRL3</v>
      </c>
      <c r="D3013" s="162" t="str">
        <f t="shared" si="47"/>
        <v>FY2024/25_NQR14c_Rottnest Island Authority EIRL3</v>
      </c>
      <c r="E3013" s="164">
        <f>IF(ISNUMBER(Table4_1[[#This Row],[Value]]),Table4_1[[#This Row],[Value]],IF(ISNUMBER(Table4_1[[#This Row],[$ Value]]),Table4_1[[#This Row],[$ Value]],Table4_1[[#This Row],[% Value]]))</f>
        <v>0</v>
      </c>
      <c r="G3013" s="238">
        <v>45838</v>
      </c>
      <c r="H3013">
        <v>4</v>
      </c>
      <c r="I3013" t="s">
        <v>188</v>
      </c>
      <c r="J3013" t="s">
        <v>199</v>
      </c>
      <c r="K3013" t="s">
        <v>299</v>
      </c>
      <c r="L3013" t="s">
        <v>306</v>
      </c>
      <c r="M3013" t="s">
        <v>48</v>
      </c>
      <c r="N3013" t="s">
        <v>307</v>
      </c>
      <c r="O3013" t="s">
        <v>59</v>
      </c>
      <c r="P3013">
        <v>0</v>
      </c>
      <c r="Q3013"/>
      <c r="R3013"/>
      <c r="S3013" t="s">
        <v>932</v>
      </c>
    </row>
    <row r="3014" spans="1:19" hidden="1" x14ac:dyDescent="0.2">
      <c r="A3014" s="162" t="str">
        <f>"FY"&amp;(YEAR(Table4_1[[#This Row],[Date]])-1)&amp;"/"&amp;(YEAR(Table4_1[[#This Row],[Date]])-2000)</f>
        <v>FY2023/24</v>
      </c>
      <c r="B3014" s="162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3014" s="162" t="str">
        <f>Table4_1[[#This Row],[Licensee]]&amp;" "&amp;Table4_1[[#This Row],[Licence]]</f>
        <v>Rottnest Island Authority EIRL3</v>
      </c>
      <c r="D3014" s="162" t="str">
        <f t="shared" si="47"/>
        <v>FY2023/24_NQR14ci_Rottnest Island Authority EIRL3</v>
      </c>
      <c r="E3014" s="164">
        <f>IF(ISNUMBER(Table4_1[[#This Row],[Value]]),Table4_1[[#This Row],[Value]],IF(ISNUMBER(Table4_1[[#This Row],[$ Value]]),Table4_1[[#This Row],[$ Value]],Table4_1[[#This Row],[% Value]]))</f>
        <v>0</v>
      </c>
      <c r="G3014" s="238">
        <v>45473</v>
      </c>
      <c r="H3014">
        <v>4</v>
      </c>
      <c r="I3014" t="s">
        <v>188</v>
      </c>
      <c r="J3014" t="s">
        <v>199</v>
      </c>
      <c r="K3014" t="s">
        <v>299</v>
      </c>
      <c r="L3014" t="s">
        <v>329</v>
      </c>
      <c r="M3014" t="s">
        <v>48</v>
      </c>
      <c r="N3014" t="s">
        <v>330</v>
      </c>
      <c r="O3014" t="s">
        <v>59</v>
      </c>
      <c r="P3014"/>
      <c r="Q3014"/>
      <c r="R3014"/>
      <c r="S3014" t="s">
        <v>932</v>
      </c>
    </row>
    <row r="3015" spans="1:19" hidden="1" x14ac:dyDescent="0.2">
      <c r="A3015" s="162" t="str">
        <f>"FY"&amp;(YEAR(Table4_1[[#This Row],[Date]])-1)&amp;"/"&amp;(YEAR(Table4_1[[#This Row],[Date]])-2000)</f>
        <v>FY2024/25</v>
      </c>
      <c r="B3015" s="162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3015" s="162" t="str">
        <f>Table4_1[[#This Row],[Licensee]]&amp;" "&amp;Table4_1[[#This Row],[Licence]]</f>
        <v>Rottnest Island Authority EIRL3</v>
      </c>
      <c r="D3015" s="162" t="str">
        <f t="shared" si="47"/>
        <v>FY2024/25_NQR14ci_Rottnest Island Authority EIRL3</v>
      </c>
      <c r="E3015" s="164">
        <f>IF(ISNUMBER(Table4_1[[#This Row],[Value]]),Table4_1[[#This Row],[Value]],IF(ISNUMBER(Table4_1[[#This Row],[$ Value]]),Table4_1[[#This Row],[$ Value]],Table4_1[[#This Row],[% Value]]))</f>
        <v>0</v>
      </c>
      <c r="G3015" s="238">
        <v>45838</v>
      </c>
      <c r="H3015">
        <v>4</v>
      </c>
      <c r="I3015" t="s">
        <v>188</v>
      </c>
      <c r="J3015" t="s">
        <v>199</v>
      </c>
      <c r="K3015" t="s">
        <v>299</v>
      </c>
      <c r="L3015" t="s">
        <v>329</v>
      </c>
      <c r="M3015" t="s">
        <v>48</v>
      </c>
      <c r="N3015" t="s">
        <v>330</v>
      </c>
      <c r="O3015" t="s">
        <v>59</v>
      </c>
      <c r="P3015"/>
      <c r="Q3015"/>
      <c r="R3015"/>
      <c r="S3015" t="s">
        <v>932</v>
      </c>
    </row>
    <row r="3016" spans="1:19" hidden="1" x14ac:dyDescent="0.2">
      <c r="A3016" s="162" t="str">
        <f>"FY"&amp;(YEAR(Table4_1[[#This Row],[Date]])-1)&amp;"/"&amp;(YEAR(Table4_1[[#This Row],[Date]])-2000)</f>
        <v>FY2023/24</v>
      </c>
      <c r="B3016" s="162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3016" s="162" t="str">
        <f>Table4_1[[#This Row],[Licensee]]&amp;" "&amp;Table4_1[[#This Row],[Licence]]</f>
        <v>Rottnest Island Authority EIRL3</v>
      </c>
      <c r="D3016" s="162" t="str">
        <f t="shared" si="47"/>
        <v>FY2023/24_NQR14cii_Rottnest Island Authority EIRL3</v>
      </c>
      <c r="E3016" s="164">
        <f>IF(ISNUMBER(Table4_1[[#This Row],[Value]]),Table4_1[[#This Row],[Value]],IF(ISNUMBER(Table4_1[[#This Row],[$ Value]]),Table4_1[[#This Row],[$ Value]],Table4_1[[#This Row],[% Value]]))</f>
        <v>0</v>
      </c>
      <c r="G3016" s="238">
        <v>45473</v>
      </c>
      <c r="H3016">
        <v>4</v>
      </c>
      <c r="I3016" t="s">
        <v>188</v>
      </c>
      <c r="J3016" t="s">
        <v>199</v>
      </c>
      <c r="K3016" t="s">
        <v>299</v>
      </c>
      <c r="L3016" t="s">
        <v>331</v>
      </c>
      <c r="M3016" t="s">
        <v>48</v>
      </c>
      <c r="N3016" t="s">
        <v>330</v>
      </c>
      <c r="O3016" t="s">
        <v>59</v>
      </c>
      <c r="P3016"/>
      <c r="Q3016"/>
      <c r="R3016"/>
      <c r="S3016" t="s">
        <v>932</v>
      </c>
    </row>
    <row r="3017" spans="1:19" hidden="1" x14ac:dyDescent="0.2">
      <c r="A3017" s="162" t="str">
        <f>"FY"&amp;(YEAR(Table4_1[[#This Row],[Date]])-1)&amp;"/"&amp;(YEAR(Table4_1[[#This Row],[Date]])-2000)</f>
        <v>FY2024/25</v>
      </c>
      <c r="B3017" s="162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3017" s="162" t="str">
        <f>Table4_1[[#This Row],[Licensee]]&amp;" "&amp;Table4_1[[#This Row],[Licence]]</f>
        <v>Rottnest Island Authority EIRL3</v>
      </c>
      <c r="D3017" s="162" t="str">
        <f t="shared" si="47"/>
        <v>FY2024/25_NQR14cii_Rottnest Island Authority EIRL3</v>
      </c>
      <c r="E3017" s="164">
        <f>IF(ISNUMBER(Table4_1[[#This Row],[Value]]),Table4_1[[#This Row],[Value]],IF(ISNUMBER(Table4_1[[#This Row],[$ Value]]),Table4_1[[#This Row],[$ Value]],Table4_1[[#This Row],[% Value]]))</f>
        <v>0</v>
      </c>
      <c r="G3017" s="238">
        <v>45838</v>
      </c>
      <c r="H3017">
        <v>4</v>
      </c>
      <c r="I3017" t="s">
        <v>188</v>
      </c>
      <c r="J3017" t="s">
        <v>199</v>
      </c>
      <c r="K3017" t="s">
        <v>299</v>
      </c>
      <c r="L3017" t="s">
        <v>331</v>
      </c>
      <c r="M3017" t="s">
        <v>48</v>
      </c>
      <c r="N3017" t="s">
        <v>330</v>
      </c>
      <c r="O3017" t="s">
        <v>59</v>
      </c>
      <c r="P3017"/>
      <c r="Q3017"/>
      <c r="R3017"/>
      <c r="S3017" t="s">
        <v>932</v>
      </c>
    </row>
    <row r="3018" spans="1:19" hidden="1" x14ac:dyDescent="0.2">
      <c r="A3018" s="162" t="str">
        <f>"FY"&amp;(YEAR(Table4_1[[#This Row],[Date]])-1)&amp;"/"&amp;(YEAR(Table4_1[[#This Row],[Date]])-2000)</f>
        <v>FY2023/24</v>
      </c>
      <c r="B3018" s="162" t="str">
        <f>VLOOKUP(Table4_1[[#This Row],[Energy]]&amp;Table4_1[[#This Row],[Indicator category]]&amp;Table4_1[[#This Row],[Indicator subcategory]]&amp;Table4_1[[#This Row],[Indicator]]&amp;Table4_1[[#This Row],[ID]],newID,2,FALSE)</f>
        <v>NQR14ciii</v>
      </c>
      <c r="C3018" s="162" t="str">
        <f>Table4_1[[#This Row],[Licensee]]&amp;" "&amp;Table4_1[[#This Row],[Licence]]</f>
        <v>Rottnest Island Authority EIRL3</v>
      </c>
      <c r="D3018" s="162" t="str">
        <f t="shared" si="47"/>
        <v>FY2023/24_NQR14ciii_Rottnest Island Authority EIRL3</v>
      </c>
      <c r="E3018" s="164">
        <f>IF(ISNUMBER(Table4_1[[#This Row],[Value]]),Table4_1[[#This Row],[Value]],IF(ISNUMBER(Table4_1[[#This Row],[$ Value]]),Table4_1[[#This Row],[$ Value]],Table4_1[[#This Row],[% Value]]))</f>
        <v>0</v>
      </c>
      <c r="G3018" s="238">
        <v>45473</v>
      </c>
      <c r="H3018">
        <v>4</v>
      </c>
      <c r="I3018" t="s">
        <v>188</v>
      </c>
      <c r="J3018" t="s">
        <v>199</v>
      </c>
      <c r="K3018" t="s">
        <v>299</v>
      </c>
      <c r="L3018" t="s">
        <v>332</v>
      </c>
      <c r="M3018" t="s">
        <v>48</v>
      </c>
      <c r="N3018" t="s">
        <v>333</v>
      </c>
      <c r="O3018" t="s">
        <v>59</v>
      </c>
      <c r="P3018"/>
      <c r="Q3018"/>
      <c r="R3018"/>
      <c r="S3018" t="s">
        <v>932</v>
      </c>
    </row>
    <row r="3019" spans="1:19" hidden="1" x14ac:dyDescent="0.2">
      <c r="A3019" s="162" t="str">
        <f>"FY"&amp;(YEAR(Table4_1[[#This Row],[Date]])-1)&amp;"/"&amp;(YEAR(Table4_1[[#This Row],[Date]])-2000)</f>
        <v>FY2024/25</v>
      </c>
      <c r="B3019" s="162" t="str">
        <f>VLOOKUP(Table4_1[[#This Row],[Energy]]&amp;Table4_1[[#This Row],[Indicator category]]&amp;Table4_1[[#This Row],[Indicator subcategory]]&amp;Table4_1[[#This Row],[Indicator]]&amp;Table4_1[[#This Row],[ID]],newID,2,FALSE)</f>
        <v>NQR14ciii</v>
      </c>
      <c r="C3019" s="162" t="str">
        <f>Table4_1[[#This Row],[Licensee]]&amp;" "&amp;Table4_1[[#This Row],[Licence]]</f>
        <v>Rottnest Island Authority EIRL3</v>
      </c>
      <c r="D3019" s="162" t="str">
        <f t="shared" si="47"/>
        <v>FY2024/25_NQR14ciii_Rottnest Island Authority EIRL3</v>
      </c>
      <c r="E3019" s="164">
        <f>IF(ISNUMBER(Table4_1[[#This Row],[Value]]),Table4_1[[#This Row],[Value]],IF(ISNUMBER(Table4_1[[#This Row],[$ Value]]),Table4_1[[#This Row],[$ Value]],Table4_1[[#This Row],[% Value]]))</f>
        <v>0</v>
      </c>
      <c r="G3019" s="238">
        <v>45838</v>
      </c>
      <c r="H3019">
        <v>4</v>
      </c>
      <c r="I3019" t="s">
        <v>188</v>
      </c>
      <c r="J3019" t="s">
        <v>199</v>
      </c>
      <c r="K3019" t="s">
        <v>299</v>
      </c>
      <c r="L3019" t="s">
        <v>332</v>
      </c>
      <c r="M3019" t="s">
        <v>48</v>
      </c>
      <c r="N3019" t="s">
        <v>333</v>
      </c>
      <c r="O3019" t="s">
        <v>59</v>
      </c>
      <c r="P3019"/>
      <c r="Q3019"/>
      <c r="R3019"/>
      <c r="S3019" t="s">
        <v>932</v>
      </c>
    </row>
    <row r="3020" spans="1:19" hidden="1" x14ac:dyDescent="0.2">
      <c r="A3020" s="162" t="str">
        <f>"FY"&amp;(YEAR(Table4_1[[#This Row],[Date]])-1)&amp;"/"&amp;(YEAR(Table4_1[[#This Row],[Date]])-2000)</f>
        <v>FY2023/24</v>
      </c>
      <c r="B3020" s="162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3020" s="162" t="str">
        <f>Table4_1[[#This Row],[Licensee]]&amp;" "&amp;Table4_1[[#This Row],[Licence]]</f>
        <v>Rottnest Island Authority EIRL3</v>
      </c>
      <c r="D3020" s="162" t="str">
        <f t="shared" si="47"/>
        <v>FY2023/24_NQR14civ_Rottnest Island Authority EIRL3</v>
      </c>
      <c r="E3020" s="164">
        <f>IF(ISNUMBER(Table4_1[[#This Row],[Value]]),Table4_1[[#This Row],[Value]],IF(ISNUMBER(Table4_1[[#This Row],[$ Value]]),Table4_1[[#This Row],[$ Value]],Table4_1[[#This Row],[% Value]]))</f>
        <v>0</v>
      </c>
      <c r="G3020" s="238">
        <v>45473</v>
      </c>
      <c r="H3020">
        <v>4</v>
      </c>
      <c r="I3020" t="s">
        <v>188</v>
      </c>
      <c r="J3020" t="s">
        <v>199</v>
      </c>
      <c r="K3020" t="s">
        <v>299</v>
      </c>
      <c r="L3020" t="s">
        <v>334</v>
      </c>
      <c r="M3020" t="s">
        <v>48</v>
      </c>
      <c r="N3020" t="s">
        <v>333</v>
      </c>
      <c r="O3020" t="s">
        <v>59</v>
      </c>
      <c r="P3020"/>
      <c r="Q3020"/>
      <c r="R3020"/>
      <c r="S3020" t="s">
        <v>932</v>
      </c>
    </row>
    <row r="3021" spans="1:19" hidden="1" x14ac:dyDescent="0.2">
      <c r="A3021" s="162" t="str">
        <f>"FY"&amp;(YEAR(Table4_1[[#This Row],[Date]])-1)&amp;"/"&amp;(YEAR(Table4_1[[#This Row],[Date]])-2000)</f>
        <v>FY2024/25</v>
      </c>
      <c r="B3021" s="162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3021" s="162" t="str">
        <f>Table4_1[[#This Row],[Licensee]]&amp;" "&amp;Table4_1[[#This Row],[Licence]]</f>
        <v>Rottnest Island Authority EIRL3</v>
      </c>
      <c r="D3021" s="162" t="str">
        <f t="shared" si="47"/>
        <v>FY2024/25_NQR14civ_Rottnest Island Authority EIRL3</v>
      </c>
      <c r="E3021" s="164">
        <f>IF(ISNUMBER(Table4_1[[#This Row],[Value]]),Table4_1[[#This Row],[Value]],IF(ISNUMBER(Table4_1[[#This Row],[$ Value]]),Table4_1[[#This Row],[$ Value]],Table4_1[[#This Row],[% Value]]))</f>
        <v>0</v>
      </c>
      <c r="G3021" s="238">
        <v>45838</v>
      </c>
      <c r="H3021">
        <v>4</v>
      </c>
      <c r="I3021" t="s">
        <v>188</v>
      </c>
      <c r="J3021" t="s">
        <v>199</v>
      </c>
      <c r="K3021" t="s">
        <v>299</v>
      </c>
      <c r="L3021" t="s">
        <v>334</v>
      </c>
      <c r="M3021" t="s">
        <v>48</v>
      </c>
      <c r="N3021" t="s">
        <v>333</v>
      </c>
      <c r="O3021" t="s">
        <v>59</v>
      </c>
      <c r="P3021"/>
      <c r="Q3021"/>
      <c r="R3021"/>
      <c r="S3021" t="s">
        <v>932</v>
      </c>
    </row>
    <row r="3022" spans="1:19" hidden="1" x14ac:dyDescent="0.2">
      <c r="A3022" s="162" t="str">
        <f>"FY"&amp;(YEAR(Table4_1[[#This Row],[Date]])-1)&amp;"/"&amp;(YEAR(Table4_1[[#This Row],[Date]])-2000)</f>
        <v>FY2023/24</v>
      </c>
      <c r="B3022" s="162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3022" s="162" t="str">
        <f>Table4_1[[#This Row],[Licensee]]&amp;" "&amp;Table4_1[[#This Row],[Licence]]</f>
        <v>Rottnest Island Authority EIRL3</v>
      </c>
      <c r="D3022" s="162" t="str">
        <f t="shared" si="47"/>
        <v>FY2023/24_NQR14cv_Rottnest Island Authority EIRL3</v>
      </c>
      <c r="E3022" s="164">
        <f>IF(ISNUMBER(Table4_1[[#This Row],[Value]]),Table4_1[[#This Row],[Value]],IF(ISNUMBER(Table4_1[[#This Row],[$ Value]]),Table4_1[[#This Row],[$ Value]],Table4_1[[#This Row],[% Value]]))</f>
        <v>0</v>
      </c>
      <c r="G3022" s="238">
        <v>45473</v>
      </c>
      <c r="H3022">
        <v>4</v>
      </c>
      <c r="I3022" t="s">
        <v>188</v>
      </c>
      <c r="J3022" t="s">
        <v>199</v>
      </c>
      <c r="K3022" t="s">
        <v>299</v>
      </c>
      <c r="L3022" t="s">
        <v>335</v>
      </c>
      <c r="M3022" t="s">
        <v>48</v>
      </c>
      <c r="N3022" t="s">
        <v>333</v>
      </c>
      <c r="O3022" t="s">
        <v>59</v>
      </c>
      <c r="P3022"/>
      <c r="Q3022"/>
      <c r="R3022"/>
      <c r="S3022" t="s">
        <v>932</v>
      </c>
    </row>
    <row r="3023" spans="1:19" hidden="1" x14ac:dyDescent="0.2">
      <c r="A3023" s="162" t="str">
        <f>"FY"&amp;(YEAR(Table4_1[[#This Row],[Date]])-1)&amp;"/"&amp;(YEAR(Table4_1[[#This Row],[Date]])-2000)</f>
        <v>FY2024/25</v>
      </c>
      <c r="B3023" s="162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3023" s="162" t="str">
        <f>Table4_1[[#This Row],[Licensee]]&amp;" "&amp;Table4_1[[#This Row],[Licence]]</f>
        <v>Rottnest Island Authority EIRL3</v>
      </c>
      <c r="D3023" s="162" t="str">
        <f t="shared" si="47"/>
        <v>FY2024/25_NQR14cv_Rottnest Island Authority EIRL3</v>
      </c>
      <c r="E3023" s="164">
        <f>IF(ISNUMBER(Table4_1[[#This Row],[Value]]),Table4_1[[#This Row],[Value]],IF(ISNUMBER(Table4_1[[#This Row],[$ Value]]),Table4_1[[#This Row],[$ Value]],Table4_1[[#This Row],[% Value]]))</f>
        <v>0</v>
      </c>
      <c r="G3023" s="238">
        <v>45838</v>
      </c>
      <c r="H3023">
        <v>4</v>
      </c>
      <c r="I3023" t="s">
        <v>188</v>
      </c>
      <c r="J3023" t="s">
        <v>199</v>
      </c>
      <c r="K3023" t="s">
        <v>299</v>
      </c>
      <c r="L3023" t="s">
        <v>335</v>
      </c>
      <c r="M3023" t="s">
        <v>48</v>
      </c>
      <c r="N3023" t="s">
        <v>333</v>
      </c>
      <c r="O3023" t="s">
        <v>59</v>
      </c>
      <c r="P3023"/>
      <c r="Q3023"/>
      <c r="R3023"/>
      <c r="S3023" t="s">
        <v>932</v>
      </c>
    </row>
    <row r="3024" spans="1:19" hidden="1" x14ac:dyDescent="0.2">
      <c r="A3024" s="162" t="str">
        <f>"FY"&amp;(YEAR(Table4_1[[#This Row],[Date]])-1)&amp;"/"&amp;(YEAR(Table4_1[[#This Row],[Date]])-2000)</f>
        <v>FY2013/14</v>
      </c>
      <c r="B3024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4" s="162" t="str">
        <f>Table4_1[[#This Row],[Licensee]]&amp;" "&amp;Table4_1[[#This Row],[Licence]]</f>
        <v>Rottnest Island Authority EIRL3</v>
      </c>
      <c r="D3024" s="162" t="str">
        <f t="shared" si="47"/>
        <v>FY2013/14_NQR14d_Rottnest Island Authority EIRL3</v>
      </c>
      <c r="E3024" s="164">
        <f>IF(ISNUMBER(Table4_1[[#This Row],[Value]]),Table4_1[[#This Row],[Value]],IF(ISNUMBER(Table4_1[[#This Row],[$ Value]]),Table4_1[[#This Row],[$ Value]],Table4_1[[#This Row],[% Value]]))</f>
        <v>5.2</v>
      </c>
      <c r="G3024" s="238">
        <v>41820</v>
      </c>
      <c r="H3024">
        <v>4</v>
      </c>
      <c r="I3024" t="s">
        <v>188</v>
      </c>
      <c r="J3024" t="s">
        <v>199</v>
      </c>
      <c r="K3024" t="s">
        <v>299</v>
      </c>
      <c r="L3024" t="s">
        <v>306</v>
      </c>
      <c r="M3024" t="s">
        <v>49</v>
      </c>
      <c r="N3024" t="s">
        <v>307</v>
      </c>
      <c r="O3024" t="s">
        <v>59</v>
      </c>
      <c r="P3024">
        <v>5.2</v>
      </c>
      <c r="Q3024"/>
      <c r="R3024"/>
      <c r="S3024" t="s">
        <v>932</v>
      </c>
    </row>
    <row r="3025" spans="1:19" hidden="1" x14ac:dyDescent="0.2">
      <c r="A3025" s="162" t="str">
        <f>"FY"&amp;(YEAR(Table4_1[[#This Row],[Date]])-1)&amp;"/"&amp;(YEAR(Table4_1[[#This Row],[Date]])-2000)</f>
        <v>FY2014/15</v>
      </c>
      <c r="B3025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5" s="162" t="str">
        <f>Table4_1[[#This Row],[Licensee]]&amp;" "&amp;Table4_1[[#This Row],[Licence]]</f>
        <v>Rottnest Island Authority EIRL3</v>
      </c>
      <c r="D3025" s="162" t="str">
        <f t="shared" si="47"/>
        <v>FY2014/15_NQR14d_Rottnest Island Authority EIRL3</v>
      </c>
      <c r="E3025" s="164">
        <f>IF(ISNUMBER(Table4_1[[#This Row],[Value]]),Table4_1[[#This Row],[Value]],IF(ISNUMBER(Table4_1[[#This Row],[$ Value]]),Table4_1[[#This Row],[$ Value]],Table4_1[[#This Row],[% Value]]))</f>
        <v>5</v>
      </c>
      <c r="G3025" s="238">
        <v>42185</v>
      </c>
      <c r="H3025">
        <v>4</v>
      </c>
      <c r="I3025" t="s">
        <v>188</v>
      </c>
      <c r="J3025" t="s">
        <v>199</v>
      </c>
      <c r="K3025" t="s">
        <v>299</v>
      </c>
      <c r="L3025" t="s">
        <v>306</v>
      </c>
      <c r="M3025" t="s">
        <v>49</v>
      </c>
      <c r="N3025" t="s">
        <v>307</v>
      </c>
      <c r="O3025" t="s">
        <v>59</v>
      </c>
      <c r="P3025">
        <v>5</v>
      </c>
      <c r="Q3025"/>
      <c r="R3025"/>
      <c r="S3025" t="s">
        <v>932</v>
      </c>
    </row>
    <row r="3026" spans="1:19" hidden="1" x14ac:dyDescent="0.2">
      <c r="A3026" s="162" t="str">
        <f>"FY"&amp;(YEAR(Table4_1[[#This Row],[Date]])-1)&amp;"/"&amp;(YEAR(Table4_1[[#This Row],[Date]])-2000)</f>
        <v>FY2015/16</v>
      </c>
      <c r="B3026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6" s="162" t="str">
        <f>Table4_1[[#This Row],[Licensee]]&amp;" "&amp;Table4_1[[#This Row],[Licence]]</f>
        <v>Rottnest Island Authority EIRL3</v>
      </c>
      <c r="D3026" s="162" t="str">
        <f t="shared" si="47"/>
        <v>FY2015/16_NQR14d_Rottnest Island Authority EIRL3</v>
      </c>
      <c r="E3026" s="164">
        <f>IF(ISNUMBER(Table4_1[[#This Row],[Value]]),Table4_1[[#This Row],[Value]],IF(ISNUMBER(Table4_1[[#This Row],[$ Value]]),Table4_1[[#This Row],[$ Value]],Table4_1[[#This Row],[% Value]]))</f>
        <v>4.9000000000000004</v>
      </c>
      <c r="G3026" s="238">
        <v>42551</v>
      </c>
      <c r="H3026">
        <v>4</v>
      </c>
      <c r="I3026" t="s">
        <v>188</v>
      </c>
      <c r="J3026" t="s">
        <v>199</v>
      </c>
      <c r="K3026" t="s">
        <v>299</v>
      </c>
      <c r="L3026" t="s">
        <v>306</v>
      </c>
      <c r="M3026" t="s">
        <v>49</v>
      </c>
      <c r="N3026" t="s">
        <v>307</v>
      </c>
      <c r="O3026" t="s">
        <v>59</v>
      </c>
      <c r="P3026">
        <v>4.9000000000000004</v>
      </c>
      <c r="Q3026"/>
      <c r="R3026"/>
      <c r="S3026" t="s">
        <v>932</v>
      </c>
    </row>
    <row r="3027" spans="1:19" hidden="1" x14ac:dyDescent="0.2">
      <c r="A3027" s="162" t="str">
        <f>"FY"&amp;(YEAR(Table4_1[[#This Row],[Date]])-1)&amp;"/"&amp;(YEAR(Table4_1[[#This Row],[Date]])-2000)</f>
        <v>FY2016/17</v>
      </c>
      <c r="B3027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7" s="162" t="str">
        <f>Table4_1[[#This Row],[Licensee]]&amp;" "&amp;Table4_1[[#This Row],[Licence]]</f>
        <v>Rottnest Island Authority EIRL3</v>
      </c>
      <c r="D3027" s="162" t="str">
        <f t="shared" si="47"/>
        <v>FY2016/17_NQR14d_Rottnest Island Authority EIRL3</v>
      </c>
      <c r="E3027" s="164">
        <f>IF(ISNUMBER(Table4_1[[#This Row],[Value]]),Table4_1[[#This Row],[Value]],IF(ISNUMBER(Table4_1[[#This Row],[$ Value]]),Table4_1[[#This Row],[$ Value]],Table4_1[[#This Row],[% Value]]))</f>
        <v>4.8</v>
      </c>
      <c r="G3027" s="238">
        <v>42916</v>
      </c>
      <c r="H3027">
        <v>4</v>
      </c>
      <c r="I3027" t="s">
        <v>188</v>
      </c>
      <c r="J3027" t="s">
        <v>199</v>
      </c>
      <c r="K3027" t="s">
        <v>299</v>
      </c>
      <c r="L3027" t="s">
        <v>306</v>
      </c>
      <c r="M3027" t="s">
        <v>49</v>
      </c>
      <c r="N3027" t="s">
        <v>307</v>
      </c>
      <c r="O3027" t="s">
        <v>59</v>
      </c>
      <c r="P3027">
        <v>4.8</v>
      </c>
      <c r="Q3027"/>
      <c r="R3027"/>
      <c r="S3027" t="s">
        <v>932</v>
      </c>
    </row>
    <row r="3028" spans="1:19" hidden="1" x14ac:dyDescent="0.2">
      <c r="A3028" s="162" t="str">
        <f>"FY"&amp;(YEAR(Table4_1[[#This Row],[Date]])-1)&amp;"/"&amp;(YEAR(Table4_1[[#This Row],[Date]])-2000)</f>
        <v>FY2017/18</v>
      </c>
      <c r="B3028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8" s="162" t="str">
        <f>Table4_1[[#This Row],[Licensee]]&amp;" "&amp;Table4_1[[#This Row],[Licence]]</f>
        <v>Rottnest Island Authority EIRL3</v>
      </c>
      <c r="D3028" s="162" t="str">
        <f t="shared" si="47"/>
        <v>FY2017/18_NQR14d_Rottnest Island Authority EIRL3</v>
      </c>
      <c r="E3028" s="164">
        <f>IF(ISNUMBER(Table4_1[[#This Row],[Value]]),Table4_1[[#This Row],[Value]],IF(ISNUMBER(Table4_1[[#This Row],[$ Value]]),Table4_1[[#This Row],[$ Value]],Table4_1[[#This Row],[% Value]]))</f>
        <v>5.0999999999999996</v>
      </c>
      <c r="G3028" s="238">
        <v>43281</v>
      </c>
      <c r="H3028">
        <v>4</v>
      </c>
      <c r="I3028" t="s">
        <v>188</v>
      </c>
      <c r="J3028" t="s">
        <v>199</v>
      </c>
      <c r="K3028" t="s">
        <v>299</v>
      </c>
      <c r="L3028" t="s">
        <v>306</v>
      </c>
      <c r="M3028" t="s">
        <v>49</v>
      </c>
      <c r="N3028" t="s">
        <v>307</v>
      </c>
      <c r="O3028" t="s">
        <v>59</v>
      </c>
      <c r="P3028">
        <v>5.0999999999999996</v>
      </c>
      <c r="Q3028"/>
      <c r="R3028"/>
      <c r="S3028" t="s">
        <v>932</v>
      </c>
    </row>
    <row r="3029" spans="1:19" hidden="1" x14ac:dyDescent="0.2">
      <c r="A3029" s="162" t="str">
        <f>"FY"&amp;(YEAR(Table4_1[[#This Row],[Date]])-1)&amp;"/"&amp;(YEAR(Table4_1[[#This Row],[Date]])-2000)</f>
        <v>FY2018/19</v>
      </c>
      <c r="B3029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29" s="162" t="str">
        <f>Table4_1[[#This Row],[Licensee]]&amp;" "&amp;Table4_1[[#This Row],[Licence]]</f>
        <v>Rottnest Island Authority EIRL3</v>
      </c>
      <c r="D3029" s="162" t="str">
        <f t="shared" si="47"/>
        <v>FY2018/19_NQR14d_Rottnest Island Authority EIRL3</v>
      </c>
      <c r="E3029" s="164">
        <f>IF(ISNUMBER(Table4_1[[#This Row],[Value]]),Table4_1[[#This Row],[Value]],IF(ISNUMBER(Table4_1[[#This Row],[$ Value]]),Table4_1[[#This Row],[$ Value]],Table4_1[[#This Row],[% Value]]))</f>
        <v>5.0999999999999996</v>
      </c>
      <c r="G3029" s="238">
        <v>43646</v>
      </c>
      <c r="H3029">
        <v>4</v>
      </c>
      <c r="I3029" t="s">
        <v>188</v>
      </c>
      <c r="J3029" t="s">
        <v>199</v>
      </c>
      <c r="K3029" t="s">
        <v>299</v>
      </c>
      <c r="L3029" t="s">
        <v>306</v>
      </c>
      <c r="M3029" t="s">
        <v>49</v>
      </c>
      <c r="N3029" t="s">
        <v>307</v>
      </c>
      <c r="O3029" t="s">
        <v>59</v>
      </c>
      <c r="P3029">
        <v>5.0999999999999996</v>
      </c>
      <c r="Q3029"/>
      <c r="R3029"/>
      <c r="S3029" t="s">
        <v>932</v>
      </c>
    </row>
    <row r="3030" spans="1:19" hidden="1" x14ac:dyDescent="0.2">
      <c r="A3030" s="162" t="str">
        <f>"FY"&amp;(YEAR(Table4_1[[#This Row],[Date]])-1)&amp;"/"&amp;(YEAR(Table4_1[[#This Row],[Date]])-2000)</f>
        <v>FY2019/20</v>
      </c>
      <c r="B3030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0" s="162" t="str">
        <f>Table4_1[[#This Row],[Licensee]]&amp;" "&amp;Table4_1[[#This Row],[Licence]]</f>
        <v>Rottnest Island Authority EIRL3</v>
      </c>
      <c r="D3030" s="162" t="str">
        <f t="shared" si="47"/>
        <v>FY2019/20_NQR14d_Rottnest Island Authority EIRL3</v>
      </c>
      <c r="E3030" s="164">
        <f>IF(ISNUMBER(Table4_1[[#This Row],[Value]]),Table4_1[[#This Row],[Value]],IF(ISNUMBER(Table4_1[[#This Row],[$ Value]]),Table4_1[[#This Row],[$ Value]],Table4_1[[#This Row],[% Value]]))</f>
        <v>5.7</v>
      </c>
      <c r="G3030" s="238">
        <v>44012</v>
      </c>
      <c r="H3030">
        <v>4</v>
      </c>
      <c r="I3030" t="s">
        <v>188</v>
      </c>
      <c r="J3030" t="s">
        <v>199</v>
      </c>
      <c r="K3030" t="s">
        <v>299</v>
      </c>
      <c r="L3030" t="s">
        <v>306</v>
      </c>
      <c r="M3030" t="s">
        <v>49</v>
      </c>
      <c r="N3030" t="s">
        <v>307</v>
      </c>
      <c r="O3030" t="s">
        <v>59</v>
      </c>
      <c r="P3030">
        <v>5.7</v>
      </c>
      <c r="Q3030"/>
      <c r="R3030"/>
      <c r="S3030" t="s">
        <v>932</v>
      </c>
    </row>
    <row r="3031" spans="1:19" hidden="1" x14ac:dyDescent="0.2">
      <c r="A3031" s="162" t="str">
        <f>"FY"&amp;(YEAR(Table4_1[[#This Row],[Date]])-1)&amp;"/"&amp;(YEAR(Table4_1[[#This Row],[Date]])-2000)</f>
        <v>FY2020/21</v>
      </c>
      <c r="B3031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1" s="162" t="str">
        <f>Table4_1[[#This Row],[Licensee]]&amp;" "&amp;Table4_1[[#This Row],[Licence]]</f>
        <v>Rottnest Island Authority EIRL3</v>
      </c>
      <c r="D3031" s="162" t="str">
        <f t="shared" si="47"/>
        <v>FY2020/21_NQR14d_Rottnest Island Authority EIRL3</v>
      </c>
      <c r="E3031" s="164">
        <f>IF(ISNUMBER(Table4_1[[#This Row],[Value]]),Table4_1[[#This Row],[Value]],IF(ISNUMBER(Table4_1[[#This Row],[$ Value]]),Table4_1[[#This Row],[$ Value]],Table4_1[[#This Row],[% Value]]))</f>
        <v>5.7</v>
      </c>
      <c r="G3031" s="238">
        <v>44377</v>
      </c>
      <c r="H3031">
        <v>4</v>
      </c>
      <c r="I3031" t="s">
        <v>188</v>
      </c>
      <c r="J3031" t="s">
        <v>199</v>
      </c>
      <c r="K3031" t="s">
        <v>299</v>
      </c>
      <c r="L3031" t="s">
        <v>306</v>
      </c>
      <c r="M3031" t="s">
        <v>49</v>
      </c>
      <c r="N3031" t="s">
        <v>307</v>
      </c>
      <c r="O3031" t="s">
        <v>59</v>
      </c>
      <c r="P3031">
        <v>5.7</v>
      </c>
      <c r="Q3031"/>
      <c r="R3031"/>
      <c r="S3031" t="s">
        <v>932</v>
      </c>
    </row>
    <row r="3032" spans="1:19" hidden="1" x14ac:dyDescent="0.2">
      <c r="A3032" s="162" t="str">
        <f>"FY"&amp;(YEAR(Table4_1[[#This Row],[Date]])-1)&amp;"/"&amp;(YEAR(Table4_1[[#This Row],[Date]])-2000)</f>
        <v>FY2021/22</v>
      </c>
      <c r="B3032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2" s="162" t="str">
        <f>Table4_1[[#This Row],[Licensee]]&amp;" "&amp;Table4_1[[#This Row],[Licence]]</f>
        <v>Rottnest Island Authority EIRL3</v>
      </c>
      <c r="D3032" s="162" t="str">
        <f t="shared" si="47"/>
        <v>FY2021/22_NQR14d_Rottnest Island Authority EIRL3</v>
      </c>
      <c r="E3032" s="164">
        <f>IF(ISNUMBER(Table4_1[[#This Row],[Value]]),Table4_1[[#This Row],[Value]],IF(ISNUMBER(Table4_1[[#This Row],[$ Value]]),Table4_1[[#This Row],[$ Value]],Table4_1[[#This Row],[% Value]]))</f>
        <v>6.4</v>
      </c>
      <c r="G3032" s="238">
        <v>44742</v>
      </c>
      <c r="H3032">
        <v>4</v>
      </c>
      <c r="I3032" t="s">
        <v>188</v>
      </c>
      <c r="J3032" t="s">
        <v>199</v>
      </c>
      <c r="K3032" t="s">
        <v>299</v>
      </c>
      <c r="L3032" t="s">
        <v>306</v>
      </c>
      <c r="M3032" t="s">
        <v>49</v>
      </c>
      <c r="N3032" t="s">
        <v>307</v>
      </c>
      <c r="O3032" t="s">
        <v>59</v>
      </c>
      <c r="P3032">
        <v>6.4</v>
      </c>
      <c r="Q3032"/>
      <c r="R3032"/>
      <c r="S3032" t="s">
        <v>932</v>
      </c>
    </row>
    <row r="3033" spans="1:19" hidden="1" x14ac:dyDescent="0.2">
      <c r="A3033" s="162" t="str">
        <f>"FY"&amp;(YEAR(Table4_1[[#This Row],[Date]])-1)&amp;"/"&amp;(YEAR(Table4_1[[#This Row],[Date]])-2000)</f>
        <v>FY2022/23</v>
      </c>
      <c r="B3033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3" s="162" t="str">
        <f>Table4_1[[#This Row],[Licensee]]&amp;" "&amp;Table4_1[[#This Row],[Licence]]</f>
        <v>Rottnest Island Authority EIRL3</v>
      </c>
      <c r="D3033" s="162" t="str">
        <f t="shared" si="47"/>
        <v>FY2022/23_NQR14d_Rottnest Island Authority EIRL3</v>
      </c>
      <c r="E3033" s="164">
        <f>IF(ISNUMBER(Table4_1[[#This Row],[Value]]),Table4_1[[#This Row],[Value]],IF(ISNUMBER(Table4_1[[#This Row],[$ Value]]),Table4_1[[#This Row],[$ Value]],Table4_1[[#This Row],[% Value]]))</f>
        <v>6.7</v>
      </c>
      <c r="G3033" s="238">
        <v>45107</v>
      </c>
      <c r="H3033">
        <v>4</v>
      </c>
      <c r="I3033" t="s">
        <v>188</v>
      </c>
      <c r="J3033" t="s">
        <v>199</v>
      </c>
      <c r="K3033" t="s">
        <v>299</v>
      </c>
      <c r="L3033" t="s">
        <v>306</v>
      </c>
      <c r="M3033" t="s">
        <v>49</v>
      </c>
      <c r="N3033" t="s">
        <v>307</v>
      </c>
      <c r="O3033" t="s">
        <v>59</v>
      </c>
      <c r="P3033">
        <v>6.7</v>
      </c>
      <c r="Q3033"/>
      <c r="R3033"/>
      <c r="S3033" t="s">
        <v>932</v>
      </c>
    </row>
    <row r="3034" spans="1:19" hidden="1" x14ac:dyDescent="0.2">
      <c r="A3034" s="162" t="str">
        <f>"FY"&amp;(YEAR(Table4_1[[#This Row],[Date]])-1)&amp;"/"&amp;(YEAR(Table4_1[[#This Row],[Date]])-2000)</f>
        <v>FY2023/24</v>
      </c>
      <c r="B3034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4" s="162" t="str">
        <f>Table4_1[[#This Row],[Licensee]]&amp;" "&amp;Table4_1[[#This Row],[Licence]]</f>
        <v>Rottnest Island Authority EIRL3</v>
      </c>
      <c r="D3034" s="162" t="str">
        <f t="shared" si="47"/>
        <v>FY2023/24_NQR14d_Rottnest Island Authority EIRL3</v>
      </c>
      <c r="E3034" s="164">
        <f>IF(ISNUMBER(Table4_1[[#This Row],[Value]]),Table4_1[[#This Row],[Value]],IF(ISNUMBER(Table4_1[[#This Row],[$ Value]]),Table4_1[[#This Row],[$ Value]],Table4_1[[#This Row],[% Value]]))</f>
        <v>6.7</v>
      </c>
      <c r="G3034" s="238">
        <v>45473</v>
      </c>
      <c r="H3034">
        <v>4</v>
      </c>
      <c r="I3034" t="s">
        <v>188</v>
      </c>
      <c r="J3034" t="s">
        <v>199</v>
      </c>
      <c r="K3034" t="s">
        <v>299</v>
      </c>
      <c r="L3034" t="s">
        <v>306</v>
      </c>
      <c r="M3034" t="s">
        <v>49</v>
      </c>
      <c r="N3034" t="s">
        <v>307</v>
      </c>
      <c r="O3034" t="s">
        <v>59</v>
      </c>
      <c r="P3034">
        <v>6.7</v>
      </c>
      <c r="Q3034"/>
      <c r="R3034"/>
      <c r="S3034" t="s">
        <v>932</v>
      </c>
    </row>
    <row r="3035" spans="1:19" hidden="1" x14ac:dyDescent="0.2">
      <c r="A3035" s="162" t="str">
        <f>"FY"&amp;(YEAR(Table4_1[[#This Row],[Date]])-1)&amp;"/"&amp;(YEAR(Table4_1[[#This Row],[Date]])-2000)</f>
        <v>FY2024/25</v>
      </c>
      <c r="B3035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3035" s="162" t="str">
        <f>Table4_1[[#This Row],[Licensee]]&amp;" "&amp;Table4_1[[#This Row],[Licence]]</f>
        <v>Rottnest Island Authority EIRL3</v>
      </c>
      <c r="D3035" s="162" t="str">
        <f t="shared" si="47"/>
        <v>FY2024/25_NQR14d_Rottnest Island Authority EIRL3</v>
      </c>
      <c r="E3035" s="164">
        <f>IF(ISNUMBER(Table4_1[[#This Row],[Value]]),Table4_1[[#This Row],[Value]],IF(ISNUMBER(Table4_1[[#This Row],[$ Value]]),Table4_1[[#This Row],[$ Value]],Table4_1[[#This Row],[% Value]]))</f>
        <v>6.7</v>
      </c>
      <c r="G3035" s="238">
        <v>45838</v>
      </c>
      <c r="H3035">
        <v>4</v>
      </c>
      <c r="I3035" t="s">
        <v>188</v>
      </c>
      <c r="J3035" t="s">
        <v>199</v>
      </c>
      <c r="K3035" t="s">
        <v>299</v>
      </c>
      <c r="L3035" t="s">
        <v>306</v>
      </c>
      <c r="M3035" t="s">
        <v>49</v>
      </c>
      <c r="N3035" t="s">
        <v>307</v>
      </c>
      <c r="O3035" t="s">
        <v>59</v>
      </c>
      <c r="P3035">
        <v>6.7</v>
      </c>
      <c r="Q3035"/>
      <c r="R3035"/>
      <c r="S3035" t="s">
        <v>932</v>
      </c>
    </row>
    <row r="3036" spans="1:19" hidden="1" x14ac:dyDescent="0.2">
      <c r="A3036" s="162" t="str">
        <f>"FY"&amp;(YEAR(Table4_1[[#This Row],[Date]])-1)&amp;"/"&amp;(YEAR(Table4_1[[#This Row],[Date]])-2000)</f>
        <v>FY2023/24</v>
      </c>
      <c r="B3036" s="162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3036" s="162" t="str">
        <f>Table4_1[[#This Row],[Licensee]]&amp;" "&amp;Table4_1[[#This Row],[Licence]]</f>
        <v>Rottnest Island Authority EIRL3</v>
      </c>
      <c r="D3036" s="162" t="str">
        <f t="shared" si="47"/>
        <v>FY2023/24_NQR14di_Rottnest Island Authority EIRL3</v>
      </c>
      <c r="E3036" s="164">
        <f>IF(ISNUMBER(Table4_1[[#This Row],[Value]]),Table4_1[[#This Row],[Value]],IF(ISNUMBER(Table4_1[[#This Row],[$ Value]]),Table4_1[[#This Row],[$ Value]],Table4_1[[#This Row],[% Value]]))</f>
        <v>0</v>
      </c>
      <c r="G3036" s="238">
        <v>45473</v>
      </c>
      <c r="H3036">
        <v>4</v>
      </c>
      <c r="I3036" t="s">
        <v>188</v>
      </c>
      <c r="J3036" t="s">
        <v>199</v>
      </c>
      <c r="K3036" t="s">
        <v>299</v>
      </c>
      <c r="L3036" t="s">
        <v>329</v>
      </c>
      <c r="M3036" t="s">
        <v>49</v>
      </c>
      <c r="N3036" t="s">
        <v>330</v>
      </c>
      <c r="O3036" t="s">
        <v>59</v>
      </c>
      <c r="P3036"/>
      <c r="Q3036"/>
      <c r="R3036"/>
      <c r="S3036" t="s">
        <v>932</v>
      </c>
    </row>
    <row r="3037" spans="1:19" hidden="1" x14ac:dyDescent="0.2">
      <c r="A3037" s="162" t="str">
        <f>"FY"&amp;(YEAR(Table4_1[[#This Row],[Date]])-1)&amp;"/"&amp;(YEAR(Table4_1[[#This Row],[Date]])-2000)</f>
        <v>FY2024/25</v>
      </c>
      <c r="B3037" s="162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3037" s="162" t="str">
        <f>Table4_1[[#This Row],[Licensee]]&amp;" "&amp;Table4_1[[#This Row],[Licence]]</f>
        <v>Rottnest Island Authority EIRL3</v>
      </c>
      <c r="D3037" s="162" t="str">
        <f t="shared" si="47"/>
        <v>FY2024/25_NQR14di_Rottnest Island Authority EIRL3</v>
      </c>
      <c r="E3037" s="164">
        <f>IF(ISNUMBER(Table4_1[[#This Row],[Value]]),Table4_1[[#This Row],[Value]],IF(ISNUMBER(Table4_1[[#This Row],[$ Value]]),Table4_1[[#This Row],[$ Value]],Table4_1[[#This Row],[% Value]]))</f>
        <v>0</v>
      </c>
      <c r="G3037" s="238">
        <v>45838</v>
      </c>
      <c r="H3037">
        <v>4</v>
      </c>
      <c r="I3037" t="s">
        <v>188</v>
      </c>
      <c r="J3037" t="s">
        <v>199</v>
      </c>
      <c r="K3037" t="s">
        <v>299</v>
      </c>
      <c r="L3037" t="s">
        <v>329</v>
      </c>
      <c r="M3037" t="s">
        <v>49</v>
      </c>
      <c r="N3037" t="s">
        <v>330</v>
      </c>
      <c r="O3037" t="s">
        <v>59</v>
      </c>
      <c r="P3037"/>
      <c r="Q3037"/>
      <c r="R3037"/>
      <c r="S3037" t="s">
        <v>932</v>
      </c>
    </row>
    <row r="3038" spans="1:19" hidden="1" x14ac:dyDescent="0.2">
      <c r="A3038" s="162" t="str">
        <f>"FY"&amp;(YEAR(Table4_1[[#This Row],[Date]])-1)&amp;"/"&amp;(YEAR(Table4_1[[#This Row],[Date]])-2000)</f>
        <v>FY2023/24</v>
      </c>
      <c r="B3038" s="162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3038" s="162" t="str">
        <f>Table4_1[[#This Row],[Licensee]]&amp;" "&amp;Table4_1[[#This Row],[Licence]]</f>
        <v>Rottnest Island Authority EIRL3</v>
      </c>
      <c r="D3038" s="162" t="str">
        <f t="shared" si="47"/>
        <v>FY2023/24_NQR14dii_Rottnest Island Authority EIRL3</v>
      </c>
      <c r="E3038" s="164">
        <f>IF(ISNUMBER(Table4_1[[#This Row],[Value]]),Table4_1[[#This Row],[Value]],IF(ISNUMBER(Table4_1[[#This Row],[$ Value]]),Table4_1[[#This Row],[$ Value]],Table4_1[[#This Row],[% Value]]))</f>
        <v>6.7</v>
      </c>
      <c r="G3038" s="238">
        <v>45473</v>
      </c>
      <c r="H3038">
        <v>4</v>
      </c>
      <c r="I3038" t="s">
        <v>188</v>
      </c>
      <c r="J3038" t="s">
        <v>199</v>
      </c>
      <c r="K3038" t="s">
        <v>299</v>
      </c>
      <c r="L3038" t="s">
        <v>331</v>
      </c>
      <c r="M3038" t="s">
        <v>49</v>
      </c>
      <c r="N3038" t="s">
        <v>330</v>
      </c>
      <c r="O3038" t="s">
        <v>59</v>
      </c>
      <c r="P3038">
        <v>6.7</v>
      </c>
      <c r="Q3038"/>
      <c r="R3038"/>
      <c r="S3038" t="s">
        <v>932</v>
      </c>
    </row>
    <row r="3039" spans="1:19" hidden="1" x14ac:dyDescent="0.2">
      <c r="A3039" s="162" t="str">
        <f>"FY"&amp;(YEAR(Table4_1[[#This Row],[Date]])-1)&amp;"/"&amp;(YEAR(Table4_1[[#This Row],[Date]])-2000)</f>
        <v>FY2024/25</v>
      </c>
      <c r="B3039" s="162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3039" s="162" t="str">
        <f>Table4_1[[#This Row],[Licensee]]&amp;" "&amp;Table4_1[[#This Row],[Licence]]</f>
        <v>Rottnest Island Authority EIRL3</v>
      </c>
      <c r="D3039" s="162" t="str">
        <f t="shared" si="47"/>
        <v>FY2024/25_NQR14dii_Rottnest Island Authority EIRL3</v>
      </c>
      <c r="E3039" s="164">
        <f>IF(ISNUMBER(Table4_1[[#This Row],[Value]]),Table4_1[[#This Row],[Value]],IF(ISNUMBER(Table4_1[[#This Row],[$ Value]]),Table4_1[[#This Row],[$ Value]],Table4_1[[#This Row],[% Value]]))</f>
        <v>6.7</v>
      </c>
      <c r="G3039" s="238">
        <v>45838</v>
      </c>
      <c r="H3039">
        <v>4</v>
      </c>
      <c r="I3039" t="s">
        <v>188</v>
      </c>
      <c r="J3039" t="s">
        <v>199</v>
      </c>
      <c r="K3039" t="s">
        <v>299</v>
      </c>
      <c r="L3039" t="s">
        <v>331</v>
      </c>
      <c r="M3039" t="s">
        <v>49</v>
      </c>
      <c r="N3039" t="s">
        <v>330</v>
      </c>
      <c r="O3039" t="s">
        <v>59</v>
      </c>
      <c r="P3039">
        <v>6.7</v>
      </c>
      <c r="Q3039"/>
      <c r="R3039"/>
      <c r="S3039" t="s">
        <v>932</v>
      </c>
    </row>
    <row r="3040" spans="1:19" hidden="1" x14ac:dyDescent="0.2">
      <c r="A3040" s="162" t="str">
        <f>"FY"&amp;(YEAR(Table4_1[[#This Row],[Date]])-1)&amp;"/"&amp;(YEAR(Table4_1[[#This Row],[Date]])-2000)</f>
        <v>FY2023/24</v>
      </c>
      <c r="B3040" s="162" t="str">
        <f>VLOOKUP(Table4_1[[#This Row],[Energy]]&amp;Table4_1[[#This Row],[Indicator category]]&amp;Table4_1[[#This Row],[Indicator subcategory]]&amp;Table4_1[[#This Row],[Indicator]]&amp;Table4_1[[#This Row],[ID]],newID,2,FALSE)</f>
        <v>NQR14diii</v>
      </c>
      <c r="C3040" s="162" t="str">
        <f>Table4_1[[#This Row],[Licensee]]&amp;" "&amp;Table4_1[[#This Row],[Licence]]</f>
        <v>Rottnest Island Authority EIRL3</v>
      </c>
      <c r="D3040" s="162" t="str">
        <f t="shared" si="47"/>
        <v>FY2023/24_NQR14diii_Rottnest Island Authority EIRL3</v>
      </c>
      <c r="E3040" s="164">
        <f>IF(ISNUMBER(Table4_1[[#This Row],[Value]]),Table4_1[[#This Row],[Value]],IF(ISNUMBER(Table4_1[[#This Row],[$ Value]]),Table4_1[[#This Row],[$ Value]],Table4_1[[#This Row],[% Value]]))</f>
        <v>0</v>
      </c>
      <c r="G3040" s="238">
        <v>45473</v>
      </c>
      <c r="H3040">
        <v>4</v>
      </c>
      <c r="I3040" t="s">
        <v>188</v>
      </c>
      <c r="J3040" t="s">
        <v>199</v>
      </c>
      <c r="K3040" t="s">
        <v>299</v>
      </c>
      <c r="L3040" t="s">
        <v>332</v>
      </c>
      <c r="M3040" t="s">
        <v>49</v>
      </c>
      <c r="N3040" t="s">
        <v>333</v>
      </c>
      <c r="O3040" t="s">
        <v>59</v>
      </c>
      <c r="P3040"/>
      <c r="Q3040"/>
      <c r="R3040"/>
      <c r="S3040" t="s">
        <v>932</v>
      </c>
    </row>
    <row r="3041" spans="1:19" hidden="1" x14ac:dyDescent="0.2">
      <c r="A3041" s="162" t="str">
        <f>"FY"&amp;(YEAR(Table4_1[[#This Row],[Date]])-1)&amp;"/"&amp;(YEAR(Table4_1[[#This Row],[Date]])-2000)</f>
        <v>FY2024/25</v>
      </c>
      <c r="B3041" s="162" t="str">
        <f>VLOOKUP(Table4_1[[#This Row],[Energy]]&amp;Table4_1[[#This Row],[Indicator category]]&amp;Table4_1[[#This Row],[Indicator subcategory]]&amp;Table4_1[[#This Row],[Indicator]]&amp;Table4_1[[#This Row],[ID]],newID,2,FALSE)</f>
        <v>NQR14diii</v>
      </c>
      <c r="C3041" s="162" t="str">
        <f>Table4_1[[#This Row],[Licensee]]&amp;" "&amp;Table4_1[[#This Row],[Licence]]</f>
        <v>Rottnest Island Authority EIRL3</v>
      </c>
      <c r="D3041" s="162" t="str">
        <f t="shared" si="47"/>
        <v>FY2024/25_NQR14diii_Rottnest Island Authority EIRL3</v>
      </c>
      <c r="E3041" s="164">
        <f>IF(ISNUMBER(Table4_1[[#This Row],[Value]]),Table4_1[[#This Row],[Value]],IF(ISNUMBER(Table4_1[[#This Row],[$ Value]]),Table4_1[[#This Row],[$ Value]],Table4_1[[#This Row],[% Value]]))</f>
        <v>0</v>
      </c>
      <c r="G3041" s="238">
        <v>45838</v>
      </c>
      <c r="H3041">
        <v>4</v>
      </c>
      <c r="I3041" t="s">
        <v>188</v>
      </c>
      <c r="J3041" t="s">
        <v>199</v>
      </c>
      <c r="K3041" t="s">
        <v>299</v>
      </c>
      <c r="L3041" t="s">
        <v>332</v>
      </c>
      <c r="M3041" t="s">
        <v>49</v>
      </c>
      <c r="N3041" t="s">
        <v>333</v>
      </c>
      <c r="O3041" t="s">
        <v>59</v>
      </c>
      <c r="P3041"/>
      <c r="Q3041"/>
      <c r="R3041"/>
      <c r="S3041" t="s">
        <v>932</v>
      </c>
    </row>
    <row r="3042" spans="1:19" hidden="1" x14ac:dyDescent="0.2">
      <c r="A3042" s="162" t="str">
        <f>"FY"&amp;(YEAR(Table4_1[[#This Row],[Date]])-1)&amp;"/"&amp;(YEAR(Table4_1[[#This Row],[Date]])-2000)</f>
        <v>FY2023/24</v>
      </c>
      <c r="B3042" s="162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3042" s="162" t="str">
        <f>Table4_1[[#This Row],[Licensee]]&amp;" "&amp;Table4_1[[#This Row],[Licence]]</f>
        <v>Rottnest Island Authority EIRL3</v>
      </c>
      <c r="D3042" s="162" t="str">
        <f t="shared" si="47"/>
        <v>FY2023/24_NQR14div_Rottnest Island Authority EIRL3</v>
      </c>
      <c r="E3042" s="164">
        <f>IF(ISNUMBER(Table4_1[[#This Row],[Value]]),Table4_1[[#This Row],[Value]],IF(ISNUMBER(Table4_1[[#This Row],[$ Value]]),Table4_1[[#This Row],[$ Value]],Table4_1[[#This Row],[% Value]]))</f>
        <v>0</v>
      </c>
      <c r="G3042" s="238">
        <v>45473</v>
      </c>
      <c r="H3042">
        <v>4</v>
      </c>
      <c r="I3042" t="s">
        <v>188</v>
      </c>
      <c r="J3042" t="s">
        <v>199</v>
      </c>
      <c r="K3042" t="s">
        <v>299</v>
      </c>
      <c r="L3042" t="s">
        <v>334</v>
      </c>
      <c r="M3042" t="s">
        <v>49</v>
      </c>
      <c r="N3042" t="s">
        <v>333</v>
      </c>
      <c r="O3042" t="s">
        <v>59</v>
      </c>
      <c r="P3042"/>
      <c r="Q3042"/>
      <c r="R3042"/>
      <c r="S3042" t="s">
        <v>932</v>
      </c>
    </row>
    <row r="3043" spans="1:19" hidden="1" x14ac:dyDescent="0.2">
      <c r="A3043" s="162" t="str">
        <f>"FY"&amp;(YEAR(Table4_1[[#This Row],[Date]])-1)&amp;"/"&amp;(YEAR(Table4_1[[#This Row],[Date]])-2000)</f>
        <v>FY2024/25</v>
      </c>
      <c r="B3043" s="162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3043" s="162" t="str">
        <f>Table4_1[[#This Row],[Licensee]]&amp;" "&amp;Table4_1[[#This Row],[Licence]]</f>
        <v>Rottnest Island Authority EIRL3</v>
      </c>
      <c r="D3043" s="162" t="str">
        <f t="shared" si="47"/>
        <v>FY2024/25_NQR14div_Rottnest Island Authority EIRL3</v>
      </c>
      <c r="E3043" s="164">
        <f>IF(ISNUMBER(Table4_1[[#This Row],[Value]]),Table4_1[[#This Row],[Value]],IF(ISNUMBER(Table4_1[[#This Row],[$ Value]]),Table4_1[[#This Row],[$ Value]],Table4_1[[#This Row],[% Value]]))</f>
        <v>0</v>
      </c>
      <c r="G3043" s="238">
        <v>45838</v>
      </c>
      <c r="H3043">
        <v>4</v>
      </c>
      <c r="I3043" t="s">
        <v>188</v>
      </c>
      <c r="J3043" t="s">
        <v>199</v>
      </c>
      <c r="K3043" t="s">
        <v>299</v>
      </c>
      <c r="L3043" t="s">
        <v>334</v>
      </c>
      <c r="M3043" t="s">
        <v>49</v>
      </c>
      <c r="N3043" t="s">
        <v>333</v>
      </c>
      <c r="O3043" t="s">
        <v>59</v>
      </c>
      <c r="P3043"/>
      <c r="Q3043"/>
      <c r="R3043"/>
      <c r="S3043" t="s">
        <v>932</v>
      </c>
    </row>
    <row r="3044" spans="1:19" hidden="1" x14ac:dyDescent="0.2">
      <c r="A3044" s="162" t="str">
        <f>"FY"&amp;(YEAR(Table4_1[[#This Row],[Date]])-1)&amp;"/"&amp;(YEAR(Table4_1[[#This Row],[Date]])-2000)</f>
        <v>FY2023/24</v>
      </c>
      <c r="B3044" s="162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3044" s="162" t="str">
        <f>Table4_1[[#This Row],[Licensee]]&amp;" "&amp;Table4_1[[#This Row],[Licence]]</f>
        <v>Rottnest Island Authority EIRL3</v>
      </c>
      <c r="D3044" s="162" t="str">
        <f t="shared" si="47"/>
        <v>FY2023/24_NQR14dv_Rottnest Island Authority EIRL3</v>
      </c>
      <c r="E3044" s="164">
        <f>IF(ISNUMBER(Table4_1[[#This Row],[Value]]),Table4_1[[#This Row],[Value]],IF(ISNUMBER(Table4_1[[#This Row],[$ Value]]),Table4_1[[#This Row],[$ Value]],Table4_1[[#This Row],[% Value]]))</f>
        <v>6.7</v>
      </c>
      <c r="G3044" s="238">
        <v>45473</v>
      </c>
      <c r="H3044">
        <v>4</v>
      </c>
      <c r="I3044" t="s">
        <v>188</v>
      </c>
      <c r="J3044" t="s">
        <v>199</v>
      </c>
      <c r="K3044" t="s">
        <v>299</v>
      </c>
      <c r="L3044" t="s">
        <v>335</v>
      </c>
      <c r="M3044" t="s">
        <v>49</v>
      </c>
      <c r="N3044" t="s">
        <v>333</v>
      </c>
      <c r="O3044" t="s">
        <v>59</v>
      </c>
      <c r="P3044">
        <v>6.7</v>
      </c>
      <c r="Q3044"/>
      <c r="R3044"/>
      <c r="S3044" t="s">
        <v>932</v>
      </c>
    </row>
    <row r="3045" spans="1:19" hidden="1" x14ac:dyDescent="0.2">
      <c r="A3045" s="162" t="str">
        <f>"FY"&amp;(YEAR(Table4_1[[#This Row],[Date]])-1)&amp;"/"&amp;(YEAR(Table4_1[[#This Row],[Date]])-2000)</f>
        <v>FY2024/25</v>
      </c>
      <c r="B3045" s="162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3045" s="162" t="str">
        <f>Table4_1[[#This Row],[Licensee]]&amp;" "&amp;Table4_1[[#This Row],[Licence]]</f>
        <v>Rottnest Island Authority EIRL3</v>
      </c>
      <c r="D3045" s="162" t="str">
        <f t="shared" si="47"/>
        <v>FY2024/25_NQR14dv_Rottnest Island Authority EIRL3</v>
      </c>
      <c r="E3045" s="164">
        <f>IF(ISNUMBER(Table4_1[[#This Row],[Value]]),Table4_1[[#This Row],[Value]],IF(ISNUMBER(Table4_1[[#This Row],[$ Value]]),Table4_1[[#This Row],[$ Value]],Table4_1[[#This Row],[% Value]]))</f>
        <v>6.7</v>
      </c>
      <c r="G3045" s="238">
        <v>45838</v>
      </c>
      <c r="H3045">
        <v>4</v>
      </c>
      <c r="I3045" t="s">
        <v>188</v>
      </c>
      <c r="J3045" t="s">
        <v>199</v>
      </c>
      <c r="K3045" t="s">
        <v>299</v>
      </c>
      <c r="L3045" t="s">
        <v>335</v>
      </c>
      <c r="M3045" t="s">
        <v>49</v>
      </c>
      <c r="N3045" t="s">
        <v>333</v>
      </c>
      <c r="O3045" t="s">
        <v>59</v>
      </c>
      <c r="P3045">
        <v>6.7</v>
      </c>
      <c r="Q3045"/>
      <c r="R3045"/>
      <c r="S3045" t="s">
        <v>932</v>
      </c>
    </row>
    <row r="3046" spans="1:19" hidden="1" x14ac:dyDescent="0.2">
      <c r="A3046" s="162" t="str">
        <f>"FY"&amp;(YEAR(Table4_1[[#This Row],[Date]])-1)&amp;"/"&amp;(YEAR(Table4_1[[#This Row],[Date]])-2000)</f>
        <v>FY2013/14</v>
      </c>
      <c r="B3046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46" s="162" t="str">
        <f>Table4_1[[#This Row],[Licensee]]&amp;" "&amp;Table4_1[[#This Row],[Licence]]</f>
        <v>Rottnest Island Authority EIRL3</v>
      </c>
      <c r="D3046" s="162" t="str">
        <f t="shared" si="47"/>
        <v>FY2013/14_NQR14e_Rottnest Island Authority EIRL3</v>
      </c>
      <c r="E3046" s="164">
        <f>IF(ISNUMBER(Table4_1[[#This Row],[Value]]),Table4_1[[#This Row],[Value]],IF(ISNUMBER(Table4_1[[#This Row],[$ Value]]),Table4_1[[#This Row],[$ Value]],Table4_1[[#This Row],[% Value]]))</f>
        <v>0</v>
      </c>
      <c r="G3046" s="238">
        <v>41820</v>
      </c>
      <c r="H3046">
        <v>4</v>
      </c>
      <c r="I3046" t="s">
        <v>188</v>
      </c>
      <c r="J3046" t="s">
        <v>199</v>
      </c>
      <c r="K3046" t="s">
        <v>299</v>
      </c>
      <c r="L3046" t="s">
        <v>306</v>
      </c>
      <c r="M3046" t="s">
        <v>50</v>
      </c>
      <c r="N3046" t="s">
        <v>307</v>
      </c>
      <c r="O3046" t="s">
        <v>59</v>
      </c>
      <c r="P3046"/>
      <c r="Q3046"/>
      <c r="R3046"/>
      <c r="S3046" t="s">
        <v>932</v>
      </c>
    </row>
    <row r="3047" spans="1:19" hidden="1" x14ac:dyDescent="0.2">
      <c r="A3047" s="162" t="str">
        <f>"FY"&amp;(YEAR(Table4_1[[#This Row],[Date]])-1)&amp;"/"&amp;(YEAR(Table4_1[[#This Row],[Date]])-2000)</f>
        <v>FY2014/15</v>
      </c>
      <c r="B3047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47" s="162" t="str">
        <f>Table4_1[[#This Row],[Licensee]]&amp;" "&amp;Table4_1[[#This Row],[Licence]]</f>
        <v>Rottnest Island Authority EIRL3</v>
      </c>
      <c r="D3047" s="162" t="str">
        <f t="shared" si="47"/>
        <v>FY2014/15_NQR14e_Rottnest Island Authority EIRL3</v>
      </c>
      <c r="E3047" s="164">
        <f>IF(ISNUMBER(Table4_1[[#This Row],[Value]]),Table4_1[[#This Row],[Value]],IF(ISNUMBER(Table4_1[[#This Row],[$ Value]]),Table4_1[[#This Row],[$ Value]],Table4_1[[#This Row],[% Value]]))</f>
        <v>0</v>
      </c>
      <c r="G3047" s="238">
        <v>42185</v>
      </c>
      <c r="H3047">
        <v>4</v>
      </c>
      <c r="I3047" t="s">
        <v>188</v>
      </c>
      <c r="J3047" t="s">
        <v>199</v>
      </c>
      <c r="K3047" t="s">
        <v>299</v>
      </c>
      <c r="L3047" t="s">
        <v>306</v>
      </c>
      <c r="M3047" t="s">
        <v>50</v>
      </c>
      <c r="N3047" t="s">
        <v>307</v>
      </c>
      <c r="O3047" t="s">
        <v>59</v>
      </c>
      <c r="P3047"/>
      <c r="Q3047"/>
      <c r="R3047"/>
      <c r="S3047" t="s">
        <v>932</v>
      </c>
    </row>
    <row r="3048" spans="1:19" hidden="1" x14ac:dyDescent="0.2">
      <c r="A3048" s="162" t="str">
        <f>"FY"&amp;(YEAR(Table4_1[[#This Row],[Date]])-1)&amp;"/"&amp;(YEAR(Table4_1[[#This Row],[Date]])-2000)</f>
        <v>FY2015/16</v>
      </c>
      <c r="B3048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48" s="162" t="str">
        <f>Table4_1[[#This Row],[Licensee]]&amp;" "&amp;Table4_1[[#This Row],[Licence]]</f>
        <v>Rottnest Island Authority EIRL3</v>
      </c>
      <c r="D3048" s="162" t="str">
        <f t="shared" si="47"/>
        <v>FY2015/16_NQR14e_Rottnest Island Authority EIRL3</v>
      </c>
      <c r="E3048" s="164">
        <f>IF(ISNUMBER(Table4_1[[#This Row],[Value]]),Table4_1[[#This Row],[Value]],IF(ISNUMBER(Table4_1[[#This Row],[$ Value]]),Table4_1[[#This Row],[$ Value]],Table4_1[[#This Row],[% Value]]))</f>
        <v>0</v>
      </c>
      <c r="G3048" s="238">
        <v>42551</v>
      </c>
      <c r="H3048">
        <v>4</v>
      </c>
      <c r="I3048" t="s">
        <v>188</v>
      </c>
      <c r="J3048" t="s">
        <v>199</v>
      </c>
      <c r="K3048" t="s">
        <v>299</v>
      </c>
      <c r="L3048" t="s">
        <v>306</v>
      </c>
      <c r="M3048" t="s">
        <v>50</v>
      </c>
      <c r="N3048" t="s">
        <v>307</v>
      </c>
      <c r="O3048" t="s">
        <v>59</v>
      </c>
      <c r="P3048"/>
      <c r="Q3048"/>
      <c r="R3048"/>
      <c r="S3048" t="s">
        <v>932</v>
      </c>
    </row>
    <row r="3049" spans="1:19" hidden="1" x14ac:dyDescent="0.2">
      <c r="A3049" s="162" t="str">
        <f>"FY"&amp;(YEAR(Table4_1[[#This Row],[Date]])-1)&amp;"/"&amp;(YEAR(Table4_1[[#This Row],[Date]])-2000)</f>
        <v>FY2016/17</v>
      </c>
      <c r="B3049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49" s="162" t="str">
        <f>Table4_1[[#This Row],[Licensee]]&amp;" "&amp;Table4_1[[#This Row],[Licence]]</f>
        <v>Rottnest Island Authority EIRL3</v>
      </c>
      <c r="D3049" s="162" t="str">
        <f t="shared" si="47"/>
        <v>FY2016/17_NQR14e_Rottnest Island Authority EIRL3</v>
      </c>
      <c r="E3049" s="164">
        <f>IF(ISNUMBER(Table4_1[[#This Row],[Value]]),Table4_1[[#This Row],[Value]],IF(ISNUMBER(Table4_1[[#This Row],[$ Value]]),Table4_1[[#This Row],[$ Value]],Table4_1[[#This Row],[% Value]]))</f>
        <v>0</v>
      </c>
      <c r="G3049" s="238">
        <v>42916</v>
      </c>
      <c r="H3049">
        <v>4</v>
      </c>
      <c r="I3049" t="s">
        <v>188</v>
      </c>
      <c r="J3049" t="s">
        <v>199</v>
      </c>
      <c r="K3049" t="s">
        <v>299</v>
      </c>
      <c r="L3049" t="s">
        <v>306</v>
      </c>
      <c r="M3049" t="s">
        <v>50</v>
      </c>
      <c r="N3049" t="s">
        <v>307</v>
      </c>
      <c r="O3049" t="s">
        <v>59</v>
      </c>
      <c r="P3049"/>
      <c r="Q3049"/>
      <c r="R3049"/>
      <c r="S3049" t="s">
        <v>932</v>
      </c>
    </row>
    <row r="3050" spans="1:19" hidden="1" x14ac:dyDescent="0.2">
      <c r="A3050" s="162" t="str">
        <f>"FY"&amp;(YEAR(Table4_1[[#This Row],[Date]])-1)&amp;"/"&amp;(YEAR(Table4_1[[#This Row],[Date]])-2000)</f>
        <v>FY2017/18</v>
      </c>
      <c r="B3050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0" s="162" t="str">
        <f>Table4_1[[#This Row],[Licensee]]&amp;" "&amp;Table4_1[[#This Row],[Licence]]</f>
        <v>Rottnest Island Authority EIRL3</v>
      </c>
      <c r="D3050" s="162" t="str">
        <f t="shared" si="47"/>
        <v>FY2017/18_NQR14e_Rottnest Island Authority EIRL3</v>
      </c>
      <c r="E3050" s="164">
        <f>IF(ISNUMBER(Table4_1[[#This Row],[Value]]),Table4_1[[#This Row],[Value]],IF(ISNUMBER(Table4_1[[#This Row],[$ Value]]),Table4_1[[#This Row],[$ Value]],Table4_1[[#This Row],[% Value]]))</f>
        <v>0</v>
      </c>
      <c r="G3050" s="238">
        <v>43281</v>
      </c>
      <c r="H3050">
        <v>4</v>
      </c>
      <c r="I3050" t="s">
        <v>188</v>
      </c>
      <c r="J3050" t="s">
        <v>199</v>
      </c>
      <c r="K3050" t="s">
        <v>299</v>
      </c>
      <c r="L3050" t="s">
        <v>306</v>
      </c>
      <c r="M3050" t="s">
        <v>50</v>
      </c>
      <c r="N3050" t="s">
        <v>307</v>
      </c>
      <c r="O3050" t="s">
        <v>59</v>
      </c>
      <c r="P3050"/>
      <c r="Q3050"/>
      <c r="R3050"/>
      <c r="S3050" t="s">
        <v>932</v>
      </c>
    </row>
    <row r="3051" spans="1:19" hidden="1" x14ac:dyDescent="0.2">
      <c r="A3051" s="162" t="str">
        <f>"FY"&amp;(YEAR(Table4_1[[#This Row],[Date]])-1)&amp;"/"&amp;(YEAR(Table4_1[[#This Row],[Date]])-2000)</f>
        <v>FY2018/19</v>
      </c>
      <c r="B3051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1" s="162" t="str">
        <f>Table4_1[[#This Row],[Licensee]]&amp;" "&amp;Table4_1[[#This Row],[Licence]]</f>
        <v>Rottnest Island Authority EIRL3</v>
      </c>
      <c r="D3051" s="162" t="str">
        <f t="shared" si="47"/>
        <v>FY2018/19_NQR14e_Rottnest Island Authority EIRL3</v>
      </c>
      <c r="E3051" s="164">
        <f>IF(ISNUMBER(Table4_1[[#This Row],[Value]]),Table4_1[[#This Row],[Value]],IF(ISNUMBER(Table4_1[[#This Row],[$ Value]]),Table4_1[[#This Row],[$ Value]],Table4_1[[#This Row],[% Value]]))</f>
        <v>0</v>
      </c>
      <c r="G3051" s="238">
        <v>43646</v>
      </c>
      <c r="H3051">
        <v>4</v>
      </c>
      <c r="I3051" t="s">
        <v>188</v>
      </c>
      <c r="J3051" t="s">
        <v>199</v>
      </c>
      <c r="K3051" t="s">
        <v>299</v>
      </c>
      <c r="L3051" t="s">
        <v>306</v>
      </c>
      <c r="M3051" t="s">
        <v>50</v>
      </c>
      <c r="N3051" t="s">
        <v>307</v>
      </c>
      <c r="O3051" t="s">
        <v>59</v>
      </c>
      <c r="P3051"/>
      <c r="Q3051"/>
      <c r="R3051"/>
      <c r="S3051" t="s">
        <v>932</v>
      </c>
    </row>
    <row r="3052" spans="1:19" hidden="1" x14ac:dyDescent="0.2">
      <c r="A3052" s="162" t="str">
        <f>"FY"&amp;(YEAR(Table4_1[[#This Row],[Date]])-1)&amp;"/"&amp;(YEAR(Table4_1[[#This Row],[Date]])-2000)</f>
        <v>FY2019/20</v>
      </c>
      <c r="B3052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2" s="162" t="str">
        <f>Table4_1[[#This Row],[Licensee]]&amp;" "&amp;Table4_1[[#This Row],[Licence]]</f>
        <v>Rottnest Island Authority EIRL3</v>
      </c>
      <c r="D3052" s="162" t="str">
        <f t="shared" si="47"/>
        <v>FY2019/20_NQR14e_Rottnest Island Authority EIRL3</v>
      </c>
      <c r="E3052" s="164">
        <f>IF(ISNUMBER(Table4_1[[#This Row],[Value]]),Table4_1[[#This Row],[Value]],IF(ISNUMBER(Table4_1[[#This Row],[$ Value]]),Table4_1[[#This Row],[$ Value]],Table4_1[[#This Row],[% Value]]))</f>
        <v>0</v>
      </c>
      <c r="G3052" s="238">
        <v>44012</v>
      </c>
      <c r="H3052">
        <v>4</v>
      </c>
      <c r="I3052" t="s">
        <v>188</v>
      </c>
      <c r="J3052" t="s">
        <v>199</v>
      </c>
      <c r="K3052" t="s">
        <v>299</v>
      </c>
      <c r="L3052" t="s">
        <v>306</v>
      </c>
      <c r="M3052" t="s">
        <v>50</v>
      </c>
      <c r="N3052" t="s">
        <v>307</v>
      </c>
      <c r="O3052" t="s">
        <v>59</v>
      </c>
      <c r="P3052"/>
      <c r="Q3052"/>
      <c r="R3052"/>
      <c r="S3052" t="s">
        <v>932</v>
      </c>
    </row>
    <row r="3053" spans="1:19" hidden="1" x14ac:dyDescent="0.2">
      <c r="A3053" s="162" t="str">
        <f>"FY"&amp;(YEAR(Table4_1[[#This Row],[Date]])-1)&amp;"/"&amp;(YEAR(Table4_1[[#This Row],[Date]])-2000)</f>
        <v>FY2020/21</v>
      </c>
      <c r="B3053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3" s="162" t="str">
        <f>Table4_1[[#This Row],[Licensee]]&amp;" "&amp;Table4_1[[#This Row],[Licence]]</f>
        <v>Rottnest Island Authority EIRL3</v>
      </c>
      <c r="D3053" s="162" t="str">
        <f t="shared" si="47"/>
        <v>FY2020/21_NQR14e_Rottnest Island Authority EIRL3</v>
      </c>
      <c r="E3053" s="164">
        <f>IF(ISNUMBER(Table4_1[[#This Row],[Value]]),Table4_1[[#This Row],[Value]],IF(ISNUMBER(Table4_1[[#This Row],[$ Value]]),Table4_1[[#This Row],[$ Value]],Table4_1[[#This Row],[% Value]]))</f>
        <v>0</v>
      </c>
      <c r="G3053" s="238">
        <v>44377</v>
      </c>
      <c r="H3053">
        <v>4</v>
      </c>
      <c r="I3053" t="s">
        <v>188</v>
      </c>
      <c r="J3053" t="s">
        <v>199</v>
      </c>
      <c r="K3053" t="s">
        <v>299</v>
      </c>
      <c r="L3053" t="s">
        <v>306</v>
      </c>
      <c r="M3053" t="s">
        <v>50</v>
      </c>
      <c r="N3053" t="s">
        <v>307</v>
      </c>
      <c r="O3053" t="s">
        <v>59</v>
      </c>
      <c r="P3053"/>
      <c r="Q3053"/>
      <c r="R3053"/>
      <c r="S3053" t="s">
        <v>932</v>
      </c>
    </row>
    <row r="3054" spans="1:19" hidden="1" x14ac:dyDescent="0.2">
      <c r="A3054" s="162" t="str">
        <f>"FY"&amp;(YEAR(Table4_1[[#This Row],[Date]])-1)&amp;"/"&amp;(YEAR(Table4_1[[#This Row],[Date]])-2000)</f>
        <v>FY2021/22</v>
      </c>
      <c r="B3054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4" s="162" t="str">
        <f>Table4_1[[#This Row],[Licensee]]&amp;" "&amp;Table4_1[[#This Row],[Licence]]</f>
        <v>Rottnest Island Authority EIRL3</v>
      </c>
      <c r="D3054" s="162" t="str">
        <f t="shared" si="47"/>
        <v>FY2021/22_NQR14e_Rottnest Island Authority EIRL3</v>
      </c>
      <c r="E3054" s="164">
        <f>IF(ISNUMBER(Table4_1[[#This Row],[Value]]),Table4_1[[#This Row],[Value]],IF(ISNUMBER(Table4_1[[#This Row],[$ Value]]),Table4_1[[#This Row],[$ Value]],Table4_1[[#This Row],[% Value]]))</f>
        <v>0</v>
      </c>
      <c r="G3054" s="238">
        <v>44742</v>
      </c>
      <c r="H3054">
        <v>4</v>
      </c>
      <c r="I3054" t="s">
        <v>188</v>
      </c>
      <c r="J3054" t="s">
        <v>199</v>
      </c>
      <c r="K3054" t="s">
        <v>299</v>
      </c>
      <c r="L3054" t="s">
        <v>306</v>
      </c>
      <c r="M3054" t="s">
        <v>50</v>
      </c>
      <c r="N3054" t="s">
        <v>307</v>
      </c>
      <c r="O3054" t="s">
        <v>59</v>
      </c>
      <c r="P3054"/>
      <c r="Q3054"/>
      <c r="R3054"/>
      <c r="S3054" t="s">
        <v>932</v>
      </c>
    </row>
    <row r="3055" spans="1:19" hidden="1" x14ac:dyDescent="0.2">
      <c r="A3055" s="162" t="str">
        <f>"FY"&amp;(YEAR(Table4_1[[#This Row],[Date]])-1)&amp;"/"&amp;(YEAR(Table4_1[[#This Row],[Date]])-2000)</f>
        <v>FY2022/23</v>
      </c>
      <c r="B3055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5" s="162" t="str">
        <f>Table4_1[[#This Row],[Licensee]]&amp;" "&amp;Table4_1[[#This Row],[Licence]]</f>
        <v>Rottnest Island Authority EIRL3</v>
      </c>
      <c r="D3055" s="162" t="str">
        <f t="shared" si="47"/>
        <v>FY2022/23_NQR14e_Rottnest Island Authority EIRL3</v>
      </c>
      <c r="E3055" s="164">
        <f>IF(ISNUMBER(Table4_1[[#This Row],[Value]]),Table4_1[[#This Row],[Value]],IF(ISNUMBER(Table4_1[[#This Row],[$ Value]]),Table4_1[[#This Row],[$ Value]],Table4_1[[#This Row],[% Value]]))</f>
        <v>0</v>
      </c>
      <c r="G3055" s="238">
        <v>45107</v>
      </c>
      <c r="H3055">
        <v>4</v>
      </c>
      <c r="I3055" t="s">
        <v>188</v>
      </c>
      <c r="J3055" t="s">
        <v>199</v>
      </c>
      <c r="K3055" t="s">
        <v>299</v>
      </c>
      <c r="L3055" t="s">
        <v>306</v>
      </c>
      <c r="M3055" t="s">
        <v>50</v>
      </c>
      <c r="N3055" t="s">
        <v>307</v>
      </c>
      <c r="O3055" t="s">
        <v>59</v>
      </c>
      <c r="P3055"/>
      <c r="Q3055"/>
      <c r="R3055"/>
      <c r="S3055" t="s">
        <v>932</v>
      </c>
    </row>
    <row r="3056" spans="1:19" hidden="1" x14ac:dyDescent="0.2">
      <c r="A3056" s="162" t="str">
        <f>"FY"&amp;(YEAR(Table4_1[[#This Row],[Date]])-1)&amp;"/"&amp;(YEAR(Table4_1[[#This Row],[Date]])-2000)</f>
        <v>FY2023/24</v>
      </c>
      <c r="B3056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6" s="162" t="str">
        <f>Table4_1[[#This Row],[Licensee]]&amp;" "&amp;Table4_1[[#This Row],[Licence]]</f>
        <v>Rottnest Island Authority EIRL3</v>
      </c>
      <c r="D3056" s="162" t="str">
        <f t="shared" si="47"/>
        <v>FY2023/24_NQR14e_Rottnest Island Authority EIRL3</v>
      </c>
      <c r="E3056" s="164">
        <f>IF(ISNUMBER(Table4_1[[#This Row],[Value]]),Table4_1[[#This Row],[Value]],IF(ISNUMBER(Table4_1[[#This Row],[$ Value]]),Table4_1[[#This Row],[$ Value]],Table4_1[[#This Row],[% Value]]))</f>
        <v>0</v>
      </c>
      <c r="G3056" s="238">
        <v>45473</v>
      </c>
      <c r="H3056">
        <v>4</v>
      </c>
      <c r="I3056" t="s">
        <v>188</v>
      </c>
      <c r="J3056" t="s">
        <v>199</v>
      </c>
      <c r="K3056" t="s">
        <v>299</v>
      </c>
      <c r="L3056" t="s">
        <v>306</v>
      </c>
      <c r="M3056" t="s">
        <v>50</v>
      </c>
      <c r="N3056" t="s">
        <v>307</v>
      </c>
      <c r="O3056" t="s">
        <v>59</v>
      </c>
      <c r="P3056">
        <v>0</v>
      </c>
      <c r="Q3056"/>
      <c r="R3056"/>
      <c r="S3056" t="s">
        <v>932</v>
      </c>
    </row>
    <row r="3057" spans="1:19" hidden="1" x14ac:dyDescent="0.2">
      <c r="A3057" s="162" t="str">
        <f>"FY"&amp;(YEAR(Table4_1[[#This Row],[Date]])-1)&amp;"/"&amp;(YEAR(Table4_1[[#This Row],[Date]])-2000)</f>
        <v>FY2024/25</v>
      </c>
      <c r="B3057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3057" s="162" t="str">
        <f>Table4_1[[#This Row],[Licensee]]&amp;" "&amp;Table4_1[[#This Row],[Licence]]</f>
        <v>Rottnest Island Authority EIRL3</v>
      </c>
      <c r="D3057" s="162" t="str">
        <f t="shared" si="47"/>
        <v>FY2024/25_NQR14e_Rottnest Island Authority EIRL3</v>
      </c>
      <c r="E3057" s="164">
        <f>IF(ISNUMBER(Table4_1[[#This Row],[Value]]),Table4_1[[#This Row],[Value]],IF(ISNUMBER(Table4_1[[#This Row],[$ Value]]),Table4_1[[#This Row],[$ Value]],Table4_1[[#This Row],[% Value]]))</f>
        <v>0</v>
      </c>
      <c r="G3057" s="238">
        <v>45838</v>
      </c>
      <c r="H3057">
        <v>4</v>
      </c>
      <c r="I3057" t="s">
        <v>188</v>
      </c>
      <c r="J3057" t="s">
        <v>199</v>
      </c>
      <c r="K3057" t="s">
        <v>299</v>
      </c>
      <c r="L3057" t="s">
        <v>306</v>
      </c>
      <c r="M3057" t="s">
        <v>50</v>
      </c>
      <c r="N3057" t="s">
        <v>307</v>
      </c>
      <c r="O3057" t="s">
        <v>59</v>
      </c>
      <c r="P3057">
        <v>0</v>
      </c>
      <c r="Q3057"/>
      <c r="R3057"/>
      <c r="S3057" t="s">
        <v>932</v>
      </c>
    </row>
    <row r="3058" spans="1:19" hidden="1" x14ac:dyDescent="0.2">
      <c r="A3058" s="162" t="str">
        <f>"FY"&amp;(YEAR(Table4_1[[#This Row],[Date]])-1)&amp;"/"&amp;(YEAR(Table4_1[[#This Row],[Date]])-2000)</f>
        <v>FY2023/24</v>
      </c>
      <c r="B3058" s="162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3058" s="162" t="str">
        <f>Table4_1[[#This Row],[Licensee]]&amp;" "&amp;Table4_1[[#This Row],[Licence]]</f>
        <v>Rottnest Island Authority EIRL3</v>
      </c>
      <c r="D3058" s="162" t="str">
        <f t="shared" si="47"/>
        <v>FY2023/24_NQR14ei_Rottnest Island Authority EIRL3</v>
      </c>
      <c r="E3058" s="164">
        <f>IF(ISNUMBER(Table4_1[[#This Row],[Value]]),Table4_1[[#This Row],[Value]],IF(ISNUMBER(Table4_1[[#This Row],[$ Value]]),Table4_1[[#This Row],[$ Value]],Table4_1[[#This Row],[% Value]]))</f>
        <v>0</v>
      </c>
      <c r="G3058" s="238">
        <v>45473</v>
      </c>
      <c r="H3058">
        <v>4</v>
      </c>
      <c r="I3058" t="s">
        <v>188</v>
      </c>
      <c r="J3058" t="s">
        <v>199</v>
      </c>
      <c r="K3058" t="s">
        <v>299</v>
      </c>
      <c r="L3058" t="s">
        <v>329</v>
      </c>
      <c r="M3058" t="s">
        <v>50</v>
      </c>
      <c r="N3058" t="s">
        <v>330</v>
      </c>
      <c r="O3058" t="s">
        <v>59</v>
      </c>
      <c r="P3058"/>
      <c r="Q3058"/>
      <c r="R3058"/>
      <c r="S3058" t="s">
        <v>932</v>
      </c>
    </row>
    <row r="3059" spans="1:19" hidden="1" x14ac:dyDescent="0.2">
      <c r="A3059" s="162" t="str">
        <f>"FY"&amp;(YEAR(Table4_1[[#This Row],[Date]])-1)&amp;"/"&amp;(YEAR(Table4_1[[#This Row],[Date]])-2000)</f>
        <v>FY2024/25</v>
      </c>
      <c r="B3059" s="162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3059" s="162" t="str">
        <f>Table4_1[[#This Row],[Licensee]]&amp;" "&amp;Table4_1[[#This Row],[Licence]]</f>
        <v>Rottnest Island Authority EIRL3</v>
      </c>
      <c r="D3059" s="162" t="str">
        <f t="shared" si="47"/>
        <v>FY2024/25_NQR14ei_Rottnest Island Authority EIRL3</v>
      </c>
      <c r="E3059" s="164">
        <f>IF(ISNUMBER(Table4_1[[#This Row],[Value]]),Table4_1[[#This Row],[Value]],IF(ISNUMBER(Table4_1[[#This Row],[$ Value]]),Table4_1[[#This Row],[$ Value]],Table4_1[[#This Row],[% Value]]))</f>
        <v>0</v>
      </c>
      <c r="G3059" s="238">
        <v>45838</v>
      </c>
      <c r="H3059">
        <v>4</v>
      </c>
      <c r="I3059" t="s">
        <v>188</v>
      </c>
      <c r="J3059" t="s">
        <v>199</v>
      </c>
      <c r="K3059" t="s">
        <v>299</v>
      </c>
      <c r="L3059" t="s">
        <v>329</v>
      </c>
      <c r="M3059" t="s">
        <v>50</v>
      </c>
      <c r="N3059" t="s">
        <v>330</v>
      </c>
      <c r="O3059" t="s">
        <v>59</v>
      </c>
      <c r="P3059"/>
      <c r="Q3059"/>
      <c r="R3059"/>
      <c r="S3059" t="s">
        <v>932</v>
      </c>
    </row>
    <row r="3060" spans="1:19" hidden="1" x14ac:dyDescent="0.2">
      <c r="A3060" s="162" t="str">
        <f>"FY"&amp;(YEAR(Table4_1[[#This Row],[Date]])-1)&amp;"/"&amp;(YEAR(Table4_1[[#This Row],[Date]])-2000)</f>
        <v>FY2023/24</v>
      </c>
      <c r="B3060" s="162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3060" s="162" t="str">
        <f>Table4_1[[#This Row],[Licensee]]&amp;" "&amp;Table4_1[[#This Row],[Licence]]</f>
        <v>Rottnest Island Authority EIRL3</v>
      </c>
      <c r="D3060" s="162" t="str">
        <f t="shared" si="47"/>
        <v>FY2023/24_NQR14eii_Rottnest Island Authority EIRL3</v>
      </c>
      <c r="E3060" s="164">
        <f>IF(ISNUMBER(Table4_1[[#This Row],[Value]]),Table4_1[[#This Row],[Value]],IF(ISNUMBER(Table4_1[[#This Row],[$ Value]]),Table4_1[[#This Row],[$ Value]],Table4_1[[#This Row],[% Value]]))</f>
        <v>0</v>
      </c>
      <c r="G3060" s="238">
        <v>45473</v>
      </c>
      <c r="H3060">
        <v>4</v>
      </c>
      <c r="I3060" t="s">
        <v>188</v>
      </c>
      <c r="J3060" t="s">
        <v>199</v>
      </c>
      <c r="K3060" t="s">
        <v>299</v>
      </c>
      <c r="L3060" t="s">
        <v>331</v>
      </c>
      <c r="M3060" t="s">
        <v>50</v>
      </c>
      <c r="N3060" t="s">
        <v>330</v>
      </c>
      <c r="O3060" t="s">
        <v>59</v>
      </c>
      <c r="P3060"/>
      <c r="Q3060"/>
      <c r="R3060"/>
      <c r="S3060" t="s">
        <v>932</v>
      </c>
    </row>
    <row r="3061" spans="1:19" hidden="1" x14ac:dyDescent="0.2">
      <c r="A3061" s="162" t="str">
        <f>"FY"&amp;(YEAR(Table4_1[[#This Row],[Date]])-1)&amp;"/"&amp;(YEAR(Table4_1[[#This Row],[Date]])-2000)</f>
        <v>FY2024/25</v>
      </c>
      <c r="B3061" s="162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3061" s="162" t="str">
        <f>Table4_1[[#This Row],[Licensee]]&amp;" "&amp;Table4_1[[#This Row],[Licence]]</f>
        <v>Rottnest Island Authority EIRL3</v>
      </c>
      <c r="D3061" s="162" t="str">
        <f t="shared" si="47"/>
        <v>FY2024/25_NQR14eii_Rottnest Island Authority EIRL3</v>
      </c>
      <c r="E3061" s="164">
        <f>IF(ISNUMBER(Table4_1[[#This Row],[Value]]),Table4_1[[#This Row],[Value]],IF(ISNUMBER(Table4_1[[#This Row],[$ Value]]),Table4_1[[#This Row],[$ Value]],Table4_1[[#This Row],[% Value]]))</f>
        <v>0</v>
      </c>
      <c r="G3061" s="238">
        <v>45838</v>
      </c>
      <c r="H3061">
        <v>4</v>
      </c>
      <c r="I3061" t="s">
        <v>188</v>
      </c>
      <c r="J3061" t="s">
        <v>199</v>
      </c>
      <c r="K3061" t="s">
        <v>299</v>
      </c>
      <c r="L3061" t="s">
        <v>331</v>
      </c>
      <c r="M3061" t="s">
        <v>50</v>
      </c>
      <c r="N3061" t="s">
        <v>330</v>
      </c>
      <c r="O3061" t="s">
        <v>59</v>
      </c>
      <c r="P3061"/>
      <c r="Q3061"/>
      <c r="R3061"/>
      <c r="S3061" t="s">
        <v>932</v>
      </c>
    </row>
    <row r="3062" spans="1:19" hidden="1" x14ac:dyDescent="0.2">
      <c r="A3062" s="162" t="str">
        <f>"FY"&amp;(YEAR(Table4_1[[#This Row],[Date]])-1)&amp;"/"&amp;(YEAR(Table4_1[[#This Row],[Date]])-2000)</f>
        <v>FY2023/24</v>
      </c>
      <c r="B3062" s="162" t="str">
        <f>VLOOKUP(Table4_1[[#This Row],[Energy]]&amp;Table4_1[[#This Row],[Indicator category]]&amp;Table4_1[[#This Row],[Indicator subcategory]]&amp;Table4_1[[#This Row],[Indicator]]&amp;Table4_1[[#This Row],[ID]],newID,2,FALSE)</f>
        <v>NQR14eiii</v>
      </c>
      <c r="C3062" s="162" t="str">
        <f>Table4_1[[#This Row],[Licensee]]&amp;" "&amp;Table4_1[[#This Row],[Licence]]</f>
        <v>Rottnest Island Authority EIRL3</v>
      </c>
      <c r="D3062" s="162" t="str">
        <f t="shared" si="47"/>
        <v>FY2023/24_NQR14eiii_Rottnest Island Authority EIRL3</v>
      </c>
      <c r="E3062" s="164">
        <f>IF(ISNUMBER(Table4_1[[#This Row],[Value]]),Table4_1[[#This Row],[Value]],IF(ISNUMBER(Table4_1[[#This Row],[$ Value]]),Table4_1[[#This Row],[$ Value]],Table4_1[[#This Row],[% Value]]))</f>
        <v>0</v>
      </c>
      <c r="G3062" s="238">
        <v>45473</v>
      </c>
      <c r="H3062">
        <v>4</v>
      </c>
      <c r="I3062" t="s">
        <v>188</v>
      </c>
      <c r="J3062" t="s">
        <v>199</v>
      </c>
      <c r="K3062" t="s">
        <v>299</v>
      </c>
      <c r="L3062" t="s">
        <v>332</v>
      </c>
      <c r="M3062" t="s">
        <v>50</v>
      </c>
      <c r="N3062" t="s">
        <v>333</v>
      </c>
      <c r="O3062" t="s">
        <v>59</v>
      </c>
      <c r="P3062"/>
      <c r="Q3062"/>
      <c r="R3062"/>
      <c r="S3062" t="s">
        <v>932</v>
      </c>
    </row>
    <row r="3063" spans="1:19" hidden="1" x14ac:dyDescent="0.2">
      <c r="A3063" s="162" t="str">
        <f>"FY"&amp;(YEAR(Table4_1[[#This Row],[Date]])-1)&amp;"/"&amp;(YEAR(Table4_1[[#This Row],[Date]])-2000)</f>
        <v>FY2024/25</v>
      </c>
      <c r="B3063" s="162" t="str">
        <f>VLOOKUP(Table4_1[[#This Row],[Energy]]&amp;Table4_1[[#This Row],[Indicator category]]&amp;Table4_1[[#This Row],[Indicator subcategory]]&amp;Table4_1[[#This Row],[Indicator]]&amp;Table4_1[[#This Row],[ID]],newID,2,FALSE)</f>
        <v>NQR14eiii</v>
      </c>
      <c r="C3063" s="162" t="str">
        <f>Table4_1[[#This Row],[Licensee]]&amp;" "&amp;Table4_1[[#This Row],[Licence]]</f>
        <v>Rottnest Island Authority EIRL3</v>
      </c>
      <c r="D3063" s="162" t="str">
        <f t="shared" si="47"/>
        <v>FY2024/25_NQR14eiii_Rottnest Island Authority EIRL3</v>
      </c>
      <c r="E3063" s="164">
        <f>IF(ISNUMBER(Table4_1[[#This Row],[Value]]),Table4_1[[#This Row],[Value]],IF(ISNUMBER(Table4_1[[#This Row],[$ Value]]),Table4_1[[#This Row],[$ Value]],Table4_1[[#This Row],[% Value]]))</f>
        <v>0</v>
      </c>
      <c r="G3063" s="238">
        <v>45838</v>
      </c>
      <c r="H3063">
        <v>4</v>
      </c>
      <c r="I3063" t="s">
        <v>188</v>
      </c>
      <c r="J3063" t="s">
        <v>199</v>
      </c>
      <c r="K3063" t="s">
        <v>299</v>
      </c>
      <c r="L3063" t="s">
        <v>332</v>
      </c>
      <c r="M3063" t="s">
        <v>50</v>
      </c>
      <c r="N3063" t="s">
        <v>333</v>
      </c>
      <c r="O3063" t="s">
        <v>59</v>
      </c>
      <c r="P3063"/>
      <c r="Q3063"/>
      <c r="R3063"/>
      <c r="S3063" t="s">
        <v>932</v>
      </c>
    </row>
    <row r="3064" spans="1:19" hidden="1" x14ac:dyDescent="0.2">
      <c r="A3064" s="162" t="str">
        <f>"FY"&amp;(YEAR(Table4_1[[#This Row],[Date]])-1)&amp;"/"&amp;(YEAR(Table4_1[[#This Row],[Date]])-2000)</f>
        <v>FY2023/24</v>
      </c>
      <c r="B3064" s="162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3064" s="162" t="str">
        <f>Table4_1[[#This Row],[Licensee]]&amp;" "&amp;Table4_1[[#This Row],[Licence]]</f>
        <v>Rottnest Island Authority EIRL3</v>
      </c>
      <c r="D3064" s="162" t="str">
        <f t="shared" si="47"/>
        <v>FY2023/24_NQR14eiv_Rottnest Island Authority EIRL3</v>
      </c>
      <c r="E3064" s="164">
        <f>IF(ISNUMBER(Table4_1[[#This Row],[Value]]),Table4_1[[#This Row],[Value]],IF(ISNUMBER(Table4_1[[#This Row],[$ Value]]),Table4_1[[#This Row],[$ Value]],Table4_1[[#This Row],[% Value]]))</f>
        <v>0</v>
      </c>
      <c r="G3064" s="238">
        <v>45473</v>
      </c>
      <c r="H3064">
        <v>4</v>
      </c>
      <c r="I3064" t="s">
        <v>188</v>
      </c>
      <c r="J3064" t="s">
        <v>199</v>
      </c>
      <c r="K3064" t="s">
        <v>299</v>
      </c>
      <c r="L3064" t="s">
        <v>334</v>
      </c>
      <c r="M3064" t="s">
        <v>50</v>
      </c>
      <c r="N3064" t="s">
        <v>333</v>
      </c>
      <c r="O3064" t="s">
        <v>59</v>
      </c>
      <c r="P3064"/>
      <c r="Q3064"/>
      <c r="R3064"/>
      <c r="S3064" t="s">
        <v>932</v>
      </c>
    </row>
    <row r="3065" spans="1:19" hidden="1" x14ac:dyDescent="0.2">
      <c r="A3065" s="162" t="str">
        <f>"FY"&amp;(YEAR(Table4_1[[#This Row],[Date]])-1)&amp;"/"&amp;(YEAR(Table4_1[[#This Row],[Date]])-2000)</f>
        <v>FY2024/25</v>
      </c>
      <c r="B3065" s="162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3065" s="162" t="str">
        <f>Table4_1[[#This Row],[Licensee]]&amp;" "&amp;Table4_1[[#This Row],[Licence]]</f>
        <v>Rottnest Island Authority EIRL3</v>
      </c>
      <c r="D3065" s="162" t="str">
        <f t="shared" si="47"/>
        <v>FY2024/25_NQR14eiv_Rottnest Island Authority EIRL3</v>
      </c>
      <c r="E3065" s="164">
        <f>IF(ISNUMBER(Table4_1[[#This Row],[Value]]),Table4_1[[#This Row],[Value]],IF(ISNUMBER(Table4_1[[#This Row],[$ Value]]),Table4_1[[#This Row],[$ Value]],Table4_1[[#This Row],[% Value]]))</f>
        <v>0</v>
      </c>
      <c r="G3065" s="238">
        <v>45838</v>
      </c>
      <c r="H3065">
        <v>4</v>
      </c>
      <c r="I3065" t="s">
        <v>188</v>
      </c>
      <c r="J3065" t="s">
        <v>199</v>
      </c>
      <c r="K3065" t="s">
        <v>299</v>
      </c>
      <c r="L3065" t="s">
        <v>334</v>
      </c>
      <c r="M3065" t="s">
        <v>50</v>
      </c>
      <c r="N3065" t="s">
        <v>333</v>
      </c>
      <c r="O3065" t="s">
        <v>59</v>
      </c>
      <c r="P3065"/>
      <c r="Q3065"/>
      <c r="R3065"/>
      <c r="S3065" t="s">
        <v>932</v>
      </c>
    </row>
    <row r="3066" spans="1:19" hidden="1" x14ac:dyDescent="0.2">
      <c r="A3066" s="162" t="str">
        <f>"FY"&amp;(YEAR(Table4_1[[#This Row],[Date]])-1)&amp;"/"&amp;(YEAR(Table4_1[[#This Row],[Date]])-2000)</f>
        <v>FY2023/24</v>
      </c>
      <c r="B3066" s="162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3066" s="162" t="str">
        <f>Table4_1[[#This Row],[Licensee]]&amp;" "&amp;Table4_1[[#This Row],[Licence]]</f>
        <v>Rottnest Island Authority EIRL3</v>
      </c>
      <c r="D3066" s="162" t="str">
        <f t="shared" si="47"/>
        <v>FY2023/24_NQR14ev_Rottnest Island Authority EIRL3</v>
      </c>
      <c r="E3066" s="164">
        <f>IF(ISNUMBER(Table4_1[[#This Row],[Value]]),Table4_1[[#This Row],[Value]],IF(ISNUMBER(Table4_1[[#This Row],[$ Value]]),Table4_1[[#This Row],[$ Value]],Table4_1[[#This Row],[% Value]]))</f>
        <v>0</v>
      </c>
      <c r="G3066" s="238">
        <v>45473</v>
      </c>
      <c r="H3066">
        <v>4</v>
      </c>
      <c r="I3066" t="s">
        <v>188</v>
      </c>
      <c r="J3066" t="s">
        <v>199</v>
      </c>
      <c r="K3066" t="s">
        <v>299</v>
      </c>
      <c r="L3066" t="s">
        <v>335</v>
      </c>
      <c r="M3066" t="s">
        <v>50</v>
      </c>
      <c r="N3066" t="s">
        <v>333</v>
      </c>
      <c r="O3066" t="s">
        <v>59</v>
      </c>
      <c r="P3066"/>
      <c r="Q3066"/>
      <c r="R3066"/>
      <c r="S3066" t="s">
        <v>932</v>
      </c>
    </row>
    <row r="3067" spans="1:19" hidden="1" x14ac:dyDescent="0.2">
      <c r="A3067" s="162" t="str">
        <f>"FY"&amp;(YEAR(Table4_1[[#This Row],[Date]])-1)&amp;"/"&amp;(YEAR(Table4_1[[#This Row],[Date]])-2000)</f>
        <v>FY2024/25</v>
      </c>
      <c r="B3067" s="162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3067" s="162" t="str">
        <f>Table4_1[[#This Row],[Licensee]]&amp;" "&amp;Table4_1[[#This Row],[Licence]]</f>
        <v>Rottnest Island Authority EIRL3</v>
      </c>
      <c r="D3067" s="162" t="str">
        <f t="shared" si="47"/>
        <v>FY2024/25_NQR14ev_Rottnest Island Authority EIRL3</v>
      </c>
      <c r="E3067" s="164">
        <f>IF(ISNUMBER(Table4_1[[#This Row],[Value]]),Table4_1[[#This Row],[Value]],IF(ISNUMBER(Table4_1[[#This Row],[$ Value]]),Table4_1[[#This Row],[$ Value]],Table4_1[[#This Row],[% Value]]))</f>
        <v>0</v>
      </c>
      <c r="G3067" s="238">
        <v>45838</v>
      </c>
      <c r="H3067">
        <v>4</v>
      </c>
      <c r="I3067" t="s">
        <v>188</v>
      </c>
      <c r="J3067" t="s">
        <v>199</v>
      </c>
      <c r="K3067" t="s">
        <v>299</v>
      </c>
      <c r="L3067" t="s">
        <v>335</v>
      </c>
      <c r="M3067" t="s">
        <v>50</v>
      </c>
      <c r="N3067" t="s">
        <v>333</v>
      </c>
      <c r="O3067" t="s">
        <v>59</v>
      </c>
      <c r="P3067"/>
      <c r="Q3067"/>
      <c r="R3067"/>
      <c r="S3067" t="s">
        <v>932</v>
      </c>
    </row>
    <row r="3068" spans="1:19" hidden="1" x14ac:dyDescent="0.2">
      <c r="A3068" s="162" t="str">
        <f>"FY"&amp;(YEAR(Table4_1[[#This Row],[Date]])-1)&amp;"/"&amp;(YEAR(Table4_1[[#This Row],[Date]])-2000)</f>
        <v>FY2023/24</v>
      </c>
      <c r="B3068" s="162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3068" s="162" t="str">
        <f>Table4_1[[#This Row],[Licensee]]&amp;" "&amp;Table4_1[[#This Row],[Licence]]</f>
        <v>Rottnest Island Authority EIRL3</v>
      </c>
      <c r="D3068" s="162" t="str">
        <f t="shared" si="47"/>
        <v>FY2023/24_NQR15biii_Rottnest Island Authority EIRL3</v>
      </c>
      <c r="E3068" s="164">
        <f>IF(ISNUMBER(Table4_1[[#This Row],[Value]]),Table4_1[[#This Row],[Value]],IF(ISNUMBER(Table4_1[[#This Row],[$ Value]]),Table4_1[[#This Row],[$ Value]],Table4_1[[#This Row],[% Value]]))</f>
        <v>0</v>
      </c>
      <c r="G3068" s="238">
        <v>45473</v>
      </c>
      <c r="H3068">
        <v>4</v>
      </c>
      <c r="I3068" t="s">
        <v>188</v>
      </c>
      <c r="J3068" t="s">
        <v>199</v>
      </c>
      <c r="K3068" t="s">
        <v>299</v>
      </c>
      <c r="L3068" t="s">
        <v>336</v>
      </c>
      <c r="M3068" t="s">
        <v>47</v>
      </c>
      <c r="N3068" t="s">
        <v>337</v>
      </c>
      <c r="O3068" t="s">
        <v>64</v>
      </c>
      <c r="P3068"/>
      <c r="Q3068"/>
      <c r="R3068"/>
      <c r="S3068" t="s">
        <v>932</v>
      </c>
    </row>
    <row r="3069" spans="1:19" hidden="1" x14ac:dyDescent="0.2">
      <c r="A3069" s="162" t="str">
        <f>"FY"&amp;(YEAR(Table4_1[[#This Row],[Date]])-1)&amp;"/"&amp;(YEAR(Table4_1[[#This Row],[Date]])-2000)</f>
        <v>FY2024/25</v>
      </c>
      <c r="B3069" s="162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3069" s="162" t="str">
        <f>Table4_1[[#This Row],[Licensee]]&amp;" "&amp;Table4_1[[#This Row],[Licence]]</f>
        <v>Rottnest Island Authority EIRL3</v>
      </c>
      <c r="D3069" s="162" t="str">
        <f t="shared" si="47"/>
        <v>FY2024/25_NQR15biii_Rottnest Island Authority EIRL3</v>
      </c>
      <c r="E3069" s="164">
        <f>IF(ISNUMBER(Table4_1[[#This Row],[Value]]),Table4_1[[#This Row],[Value]],IF(ISNUMBER(Table4_1[[#This Row],[$ Value]]),Table4_1[[#This Row],[$ Value]],Table4_1[[#This Row],[% Value]]))</f>
        <v>0</v>
      </c>
      <c r="G3069" s="238">
        <v>45838</v>
      </c>
      <c r="H3069">
        <v>4</v>
      </c>
      <c r="I3069" t="s">
        <v>188</v>
      </c>
      <c r="J3069" t="s">
        <v>199</v>
      </c>
      <c r="K3069" t="s">
        <v>299</v>
      </c>
      <c r="L3069" t="s">
        <v>336</v>
      </c>
      <c r="M3069" t="s">
        <v>47</v>
      </c>
      <c r="N3069" t="s">
        <v>337</v>
      </c>
      <c r="O3069" t="s">
        <v>64</v>
      </c>
      <c r="P3069"/>
      <c r="Q3069"/>
      <c r="R3069"/>
      <c r="S3069" t="s">
        <v>932</v>
      </c>
    </row>
    <row r="3070" spans="1:19" hidden="1" x14ac:dyDescent="0.2">
      <c r="A3070" s="162" t="str">
        <f>"FY"&amp;(YEAR(Table4_1[[#This Row],[Date]])-1)&amp;"/"&amp;(YEAR(Table4_1[[#This Row],[Date]])-2000)</f>
        <v>FY2023/24</v>
      </c>
      <c r="B3070" s="162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3070" s="162" t="str">
        <f>Table4_1[[#This Row],[Licensee]]&amp;" "&amp;Table4_1[[#This Row],[Licence]]</f>
        <v>Rottnest Island Authority EIRL3</v>
      </c>
      <c r="D3070" s="162" t="str">
        <f t="shared" si="47"/>
        <v>FY2023/24_NQR15biv_Rottnest Island Authority EIRL3</v>
      </c>
      <c r="E3070" s="164">
        <f>IF(ISNUMBER(Table4_1[[#This Row],[Value]]),Table4_1[[#This Row],[Value]],IF(ISNUMBER(Table4_1[[#This Row],[$ Value]]),Table4_1[[#This Row],[$ Value]],Table4_1[[#This Row],[% Value]]))</f>
        <v>0</v>
      </c>
      <c r="G3070" s="238">
        <v>45473</v>
      </c>
      <c r="H3070">
        <v>4</v>
      </c>
      <c r="I3070" t="s">
        <v>188</v>
      </c>
      <c r="J3070" t="s">
        <v>199</v>
      </c>
      <c r="K3070" t="s">
        <v>299</v>
      </c>
      <c r="L3070" t="s">
        <v>338</v>
      </c>
      <c r="M3070" t="s">
        <v>47</v>
      </c>
      <c r="N3070" t="s">
        <v>337</v>
      </c>
      <c r="O3070" t="s">
        <v>64</v>
      </c>
      <c r="P3070"/>
      <c r="Q3070"/>
      <c r="R3070"/>
      <c r="S3070" t="s">
        <v>932</v>
      </c>
    </row>
    <row r="3071" spans="1:19" hidden="1" x14ac:dyDescent="0.2">
      <c r="A3071" s="162" t="str">
        <f>"FY"&amp;(YEAR(Table4_1[[#This Row],[Date]])-1)&amp;"/"&amp;(YEAR(Table4_1[[#This Row],[Date]])-2000)</f>
        <v>FY2024/25</v>
      </c>
      <c r="B3071" s="162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3071" s="162" t="str">
        <f>Table4_1[[#This Row],[Licensee]]&amp;" "&amp;Table4_1[[#This Row],[Licence]]</f>
        <v>Rottnest Island Authority EIRL3</v>
      </c>
      <c r="D3071" s="162" t="str">
        <f t="shared" si="47"/>
        <v>FY2024/25_NQR15biv_Rottnest Island Authority EIRL3</v>
      </c>
      <c r="E3071" s="164">
        <f>IF(ISNUMBER(Table4_1[[#This Row],[Value]]),Table4_1[[#This Row],[Value]],IF(ISNUMBER(Table4_1[[#This Row],[$ Value]]),Table4_1[[#This Row],[$ Value]],Table4_1[[#This Row],[% Value]]))</f>
        <v>0</v>
      </c>
      <c r="G3071" s="238">
        <v>45838</v>
      </c>
      <c r="H3071">
        <v>4</v>
      </c>
      <c r="I3071" t="s">
        <v>188</v>
      </c>
      <c r="J3071" t="s">
        <v>199</v>
      </c>
      <c r="K3071" t="s">
        <v>299</v>
      </c>
      <c r="L3071" t="s">
        <v>338</v>
      </c>
      <c r="M3071" t="s">
        <v>47</v>
      </c>
      <c r="N3071" t="s">
        <v>337</v>
      </c>
      <c r="O3071" t="s">
        <v>64</v>
      </c>
      <c r="P3071"/>
      <c r="Q3071"/>
      <c r="R3071"/>
      <c r="S3071" t="s">
        <v>932</v>
      </c>
    </row>
    <row r="3072" spans="1:19" hidden="1" x14ac:dyDescent="0.2">
      <c r="A3072" s="162" t="str">
        <f>"FY"&amp;(YEAR(Table4_1[[#This Row],[Date]])-1)&amp;"/"&amp;(YEAR(Table4_1[[#This Row],[Date]])-2000)</f>
        <v>FY2023/24</v>
      </c>
      <c r="B3072" s="162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3072" s="162" t="str">
        <f>Table4_1[[#This Row],[Licensee]]&amp;" "&amp;Table4_1[[#This Row],[Licence]]</f>
        <v>Rottnest Island Authority EIRL3</v>
      </c>
      <c r="D3072" s="162" t="str">
        <f t="shared" si="47"/>
        <v>FY2023/24_NQR15bv_Rottnest Island Authority EIRL3</v>
      </c>
      <c r="E3072" s="164">
        <f>IF(ISNUMBER(Table4_1[[#This Row],[Value]]),Table4_1[[#This Row],[Value]],IF(ISNUMBER(Table4_1[[#This Row],[$ Value]]),Table4_1[[#This Row],[$ Value]],Table4_1[[#This Row],[% Value]]))</f>
        <v>0</v>
      </c>
      <c r="G3072" s="238">
        <v>45473</v>
      </c>
      <c r="H3072">
        <v>4</v>
      </c>
      <c r="I3072" t="s">
        <v>188</v>
      </c>
      <c r="J3072" t="s">
        <v>199</v>
      </c>
      <c r="K3072" t="s">
        <v>299</v>
      </c>
      <c r="L3072" t="s">
        <v>339</v>
      </c>
      <c r="M3072" t="s">
        <v>47</v>
      </c>
      <c r="N3072" t="s">
        <v>337</v>
      </c>
      <c r="O3072" t="s">
        <v>64</v>
      </c>
      <c r="P3072"/>
      <c r="Q3072"/>
      <c r="R3072"/>
      <c r="S3072" t="s">
        <v>932</v>
      </c>
    </row>
    <row r="3073" spans="1:19" hidden="1" x14ac:dyDescent="0.2">
      <c r="A3073" s="162" t="str">
        <f>"FY"&amp;(YEAR(Table4_1[[#This Row],[Date]])-1)&amp;"/"&amp;(YEAR(Table4_1[[#This Row],[Date]])-2000)</f>
        <v>FY2024/25</v>
      </c>
      <c r="B3073" s="162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3073" s="162" t="str">
        <f>Table4_1[[#This Row],[Licensee]]&amp;" "&amp;Table4_1[[#This Row],[Licence]]</f>
        <v>Rottnest Island Authority EIRL3</v>
      </c>
      <c r="D3073" s="162" t="str">
        <f t="shared" si="47"/>
        <v>FY2024/25_NQR15bv_Rottnest Island Authority EIRL3</v>
      </c>
      <c r="E3073" s="164">
        <f>IF(ISNUMBER(Table4_1[[#This Row],[Value]]),Table4_1[[#This Row],[Value]],IF(ISNUMBER(Table4_1[[#This Row],[$ Value]]),Table4_1[[#This Row],[$ Value]],Table4_1[[#This Row],[% Value]]))</f>
        <v>0</v>
      </c>
      <c r="G3073" s="238">
        <v>45838</v>
      </c>
      <c r="H3073">
        <v>4</v>
      </c>
      <c r="I3073" t="s">
        <v>188</v>
      </c>
      <c r="J3073" t="s">
        <v>199</v>
      </c>
      <c r="K3073" t="s">
        <v>299</v>
      </c>
      <c r="L3073" t="s">
        <v>339</v>
      </c>
      <c r="M3073" t="s">
        <v>47</v>
      </c>
      <c r="N3073" t="s">
        <v>337</v>
      </c>
      <c r="O3073" t="s">
        <v>64</v>
      </c>
      <c r="P3073"/>
      <c r="Q3073"/>
      <c r="R3073"/>
      <c r="S3073" t="s">
        <v>932</v>
      </c>
    </row>
    <row r="3074" spans="1:19" hidden="1" x14ac:dyDescent="0.2">
      <c r="A3074" s="162" t="str">
        <f>"FY"&amp;(YEAR(Table4_1[[#This Row],[Date]])-1)&amp;"/"&amp;(YEAR(Table4_1[[#This Row],[Date]])-2000)</f>
        <v>FY2013/14</v>
      </c>
      <c r="B3074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4" s="162" t="str">
        <f>Table4_1[[#This Row],[Licensee]]&amp;" "&amp;Table4_1[[#This Row],[Licence]]</f>
        <v>Rottnest Island Authority EIRL3</v>
      </c>
      <c r="D3074" s="162" t="str">
        <f t="shared" si="47"/>
        <v>FY2013/14_NQR15bvi_Rottnest Island Authority EIRL3</v>
      </c>
      <c r="E3074" s="164">
        <f>IF(ISNUMBER(Table4_1[[#This Row],[Value]]),Table4_1[[#This Row],[Value]],IF(ISNUMBER(Table4_1[[#This Row],[$ Value]]),Table4_1[[#This Row],[$ Value]],Table4_1[[#This Row],[% Value]]))</f>
        <v>0</v>
      </c>
      <c r="G3074" s="238">
        <v>41820</v>
      </c>
      <c r="H3074">
        <v>4</v>
      </c>
      <c r="I3074" t="s">
        <v>188</v>
      </c>
      <c r="J3074" t="s">
        <v>199</v>
      </c>
      <c r="K3074" t="s">
        <v>299</v>
      </c>
      <c r="L3074" t="s">
        <v>305</v>
      </c>
      <c r="M3074" t="s">
        <v>47</v>
      </c>
      <c r="N3074" t="s">
        <v>304</v>
      </c>
      <c r="O3074" t="s">
        <v>64</v>
      </c>
      <c r="P3074"/>
      <c r="Q3074"/>
      <c r="R3074"/>
      <c r="S3074" t="s">
        <v>932</v>
      </c>
    </row>
    <row r="3075" spans="1:19" hidden="1" x14ac:dyDescent="0.2">
      <c r="A3075" s="162" t="str">
        <f>"FY"&amp;(YEAR(Table4_1[[#This Row],[Date]])-1)&amp;"/"&amp;(YEAR(Table4_1[[#This Row],[Date]])-2000)</f>
        <v>FY2014/15</v>
      </c>
      <c r="B3075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5" s="162" t="str">
        <f>Table4_1[[#This Row],[Licensee]]&amp;" "&amp;Table4_1[[#This Row],[Licence]]</f>
        <v>Rottnest Island Authority EIRL3</v>
      </c>
      <c r="D3075" s="162" t="str">
        <f t="shared" ref="D3075:D3138" si="48">A3075&amp;"_"&amp;B3075&amp;"_"&amp;C3075</f>
        <v>FY2014/15_NQR15bvi_Rottnest Island Authority EIRL3</v>
      </c>
      <c r="E3075" s="164">
        <f>IF(ISNUMBER(Table4_1[[#This Row],[Value]]),Table4_1[[#This Row],[Value]],IF(ISNUMBER(Table4_1[[#This Row],[$ Value]]),Table4_1[[#This Row],[$ Value]],Table4_1[[#This Row],[% Value]]))</f>
        <v>0</v>
      </c>
      <c r="G3075" s="238">
        <v>42185</v>
      </c>
      <c r="H3075">
        <v>4</v>
      </c>
      <c r="I3075" t="s">
        <v>188</v>
      </c>
      <c r="J3075" t="s">
        <v>199</v>
      </c>
      <c r="K3075" t="s">
        <v>299</v>
      </c>
      <c r="L3075" t="s">
        <v>305</v>
      </c>
      <c r="M3075" t="s">
        <v>47</v>
      </c>
      <c r="N3075" t="s">
        <v>304</v>
      </c>
      <c r="O3075" t="s">
        <v>64</v>
      </c>
      <c r="P3075"/>
      <c r="Q3075"/>
      <c r="R3075"/>
      <c r="S3075" t="s">
        <v>932</v>
      </c>
    </row>
    <row r="3076" spans="1:19" hidden="1" x14ac:dyDescent="0.2">
      <c r="A3076" s="162" t="str">
        <f>"FY"&amp;(YEAR(Table4_1[[#This Row],[Date]])-1)&amp;"/"&amp;(YEAR(Table4_1[[#This Row],[Date]])-2000)</f>
        <v>FY2015/16</v>
      </c>
      <c r="B3076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6" s="162" t="str">
        <f>Table4_1[[#This Row],[Licensee]]&amp;" "&amp;Table4_1[[#This Row],[Licence]]</f>
        <v>Rottnest Island Authority EIRL3</v>
      </c>
      <c r="D3076" s="162" t="str">
        <f t="shared" si="48"/>
        <v>FY2015/16_NQR15bvi_Rottnest Island Authority EIRL3</v>
      </c>
      <c r="E3076" s="164">
        <f>IF(ISNUMBER(Table4_1[[#This Row],[Value]]),Table4_1[[#This Row],[Value]],IF(ISNUMBER(Table4_1[[#This Row],[$ Value]]),Table4_1[[#This Row],[$ Value]],Table4_1[[#This Row],[% Value]]))</f>
        <v>0</v>
      </c>
      <c r="G3076" s="238">
        <v>42551</v>
      </c>
      <c r="H3076">
        <v>4</v>
      </c>
      <c r="I3076" t="s">
        <v>188</v>
      </c>
      <c r="J3076" t="s">
        <v>199</v>
      </c>
      <c r="K3076" t="s">
        <v>299</v>
      </c>
      <c r="L3076" t="s">
        <v>305</v>
      </c>
      <c r="M3076" t="s">
        <v>47</v>
      </c>
      <c r="N3076" t="s">
        <v>304</v>
      </c>
      <c r="O3076" t="s">
        <v>64</v>
      </c>
      <c r="P3076"/>
      <c r="Q3076"/>
      <c r="R3076"/>
      <c r="S3076" t="s">
        <v>932</v>
      </c>
    </row>
    <row r="3077" spans="1:19" hidden="1" x14ac:dyDescent="0.2">
      <c r="A3077" s="162" t="str">
        <f>"FY"&amp;(YEAR(Table4_1[[#This Row],[Date]])-1)&amp;"/"&amp;(YEAR(Table4_1[[#This Row],[Date]])-2000)</f>
        <v>FY2016/17</v>
      </c>
      <c r="B3077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7" s="162" t="str">
        <f>Table4_1[[#This Row],[Licensee]]&amp;" "&amp;Table4_1[[#This Row],[Licence]]</f>
        <v>Rottnest Island Authority EIRL3</v>
      </c>
      <c r="D3077" s="162" t="str">
        <f t="shared" si="48"/>
        <v>FY2016/17_NQR15bvi_Rottnest Island Authority EIRL3</v>
      </c>
      <c r="E3077" s="164">
        <f>IF(ISNUMBER(Table4_1[[#This Row],[Value]]),Table4_1[[#This Row],[Value]],IF(ISNUMBER(Table4_1[[#This Row],[$ Value]]),Table4_1[[#This Row],[$ Value]],Table4_1[[#This Row],[% Value]]))</f>
        <v>0</v>
      </c>
      <c r="G3077" s="238">
        <v>42916</v>
      </c>
      <c r="H3077">
        <v>4</v>
      </c>
      <c r="I3077" t="s">
        <v>188</v>
      </c>
      <c r="J3077" t="s">
        <v>199</v>
      </c>
      <c r="K3077" t="s">
        <v>299</v>
      </c>
      <c r="L3077" t="s">
        <v>305</v>
      </c>
      <c r="M3077" t="s">
        <v>47</v>
      </c>
      <c r="N3077" t="s">
        <v>304</v>
      </c>
      <c r="O3077" t="s">
        <v>64</v>
      </c>
      <c r="P3077"/>
      <c r="Q3077"/>
      <c r="R3077"/>
      <c r="S3077" t="s">
        <v>932</v>
      </c>
    </row>
    <row r="3078" spans="1:19" hidden="1" x14ac:dyDescent="0.2">
      <c r="A3078" s="162" t="str">
        <f>"FY"&amp;(YEAR(Table4_1[[#This Row],[Date]])-1)&amp;"/"&amp;(YEAR(Table4_1[[#This Row],[Date]])-2000)</f>
        <v>FY2017/18</v>
      </c>
      <c r="B3078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8" s="162" t="str">
        <f>Table4_1[[#This Row],[Licensee]]&amp;" "&amp;Table4_1[[#This Row],[Licence]]</f>
        <v>Rottnest Island Authority EIRL3</v>
      </c>
      <c r="D3078" s="162" t="str">
        <f t="shared" si="48"/>
        <v>FY2017/18_NQR15bvi_Rottnest Island Authority EIRL3</v>
      </c>
      <c r="E3078" s="164">
        <f>IF(ISNUMBER(Table4_1[[#This Row],[Value]]),Table4_1[[#This Row],[Value]],IF(ISNUMBER(Table4_1[[#This Row],[$ Value]]),Table4_1[[#This Row],[$ Value]],Table4_1[[#This Row],[% Value]]))</f>
        <v>0</v>
      </c>
      <c r="G3078" s="238">
        <v>43281</v>
      </c>
      <c r="H3078">
        <v>4</v>
      </c>
      <c r="I3078" t="s">
        <v>188</v>
      </c>
      <c r="J3078" t="s">
        <v>199</v>
      </c>
      <c r="K3078" t="s">
        <v>299</v>
      </c>
      <c r="L3078" t="s">
        <v>305</v>
      </c>
      <c r="M3078" t="s">
        <v>47</v>
      </c>
      <c r="N3078" t="s">
        <v>304</v>
      </c>
      <c r="O3078" t="s">
        <v>64</v>
      </c>
      <c r="P3078"/>
      <c r="Q3078"/>
      <c r="R3078"/>
      <c r="S3078" t="s">
        <v>932</v>
      </c>
    </row>
    <row r="3079" spans="1:19" hidden="1" x14ac:dyDescent="0.2">
      <c r="A3079" s="162" t="str">
        <f>"FY"&amp;(YEAR(Table4_1[[#This Row],[Date]])-1)&amp;"/"&amp;(YEAR(Table4_1[[#This Row],[Date]])-2000)</f>
        <v>FY2018/19</v>
      </c>
      <c r="B3079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79" s="162" t="str">
        <f>Table4_1[[#This Row],[Licensee]]&amp;" "&amp;Table4_1[[#This Row],[Licence]]</f>
        <v>Rottnest Island Authority EIRL3</v>
      </c>
      <c r="D3079" s="162" t="str">
        <f t="shared" si="48"/>
        <v>FY2018/19_NQR15bvi_Rottnest Island Authority EIRL3</v>
      </c>
      <c r="E3079" s="164">
        <f>IF(ISNUMBER(Table4_1[[#This Row],[Value]]),Table4_1[[#This Row],[Value]],IF(ISNUMBER(Table4_1[[#This Row],[$ Value]]),Table4_1[[#This Row],[$ Value]],Table4_1[[#This Row],[% Value]]))</f>
        <v>0</v>
      </c>
      <c r="G3079" s="238">
        <v>43646</v>
      </c>
      <c r="H3079">
        <v>4</v>
      </c>
      <c r="I3079" t="s">
        <v>188</v>
      </c>
      <c r="J3079" t="s">
        <v>199</v>
      </c>
      <c r="K3079" t="s">
        <v>299</v>
      </c>
      <c r="L3079" t="s">
        <v>305</v>
      </c>
      <c r="M3079" t="s">
        <v>47</v>
      </c>
      <c r="N3079" t="s">
        <v>304</v>
      </c>
      <c r="O3079" t="s">
        <v>64</v>
      </c>
      <c r="P3079"/>
      <c r="Q3079"/>
      <c r="R3079"/>
      <c r="S3079" t="s">
        <v>932</v>
      </c>
    </row>
    <row r="3080" spans="1:19" hidden="1" x14ac:dyDescent="0.2">
      <c r="A3080" s="162" t="str">
        <f>"FY"&amp;(YEAR(Table4_1[[#This Row],[Date]])-1)&amp;"/"&amp;(YEAR(Table4_1[[#This Row],[Date]])-2000)</f>
        <v>FY2019/20</v>
      </c>
      <c r="B3080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0" s="162" t="str">
        <f>Table4_1[[#This Row],[Licensee]]&amp;" "&amp;Table4_1[[#This Row],[Licence]]</f>
        <v>Rottnest Island Authority EIRL3</v>
      </c>
      <c r="D3080" s="162" t="str">
        <f t="shared" si="48"/>
        <v>FY2019/20_NQR15bvi_Rottnest Island Authority EIRL3</v>
      </c>
      <c r="E3080" s="164">
        <f>IF(ISNUMBER(Table4_1[[#This Row],[Value]]),Table4_1[[#This Row],[Value]],IF(ISNUMBER(Table4_1[[#This Row],[$ Value]]),Table4_1[[#This Row],[$ Value]],Table4_1[[#This Row],[% Value]]))</f>
        <v>0</v>
      </c>
      <c r="G3080" s="238">
        <v>44012</v>
      </c>
      <c r="H3080">
        <v>4</v>
      </c>
      <c r="I3080" t="s">
        <v>188</v>
      </c>
      <c r="J3080" t="s">
        <v>199</v>
      </c>
      <c r="K3080" t="s">
        <v>299</v>
      </c>
      <c r="L3080" t="s">
        <v>305</v>
      </c>
      <c r="M3080" t="s">
        <v>47</v>
      </c>
      <c r="N3080" t="s">
        <v>304</v>
      </c>
      <c r="O3080" t="s">
        <v>64</v>
      </c>
      <c r="P3080"/>
      <c r="Q3080"/>
      <c r="R3080"/>
      <c r="S3080" t="s">
        <v>932</v>
      </c>
    </row>
    <row r="3081" spans="1:19" hidden="1" x14ac:dyDescent="0.2">
      <c r="A3081" s="162" t="str">
        <f>"FY"&amp;(YEAR(Table4_1[[#This Row],[Date]])-1)&amp;"/"&amp;(YEAR(Table4_1[[#This Row],[Date]])-2000)</f>
        <v>FY2020/21</v>
      </c>
      <c r="B3081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1" s="162" t="str">
        <f>Table4_1[[#This Row],[Licensee]]&amp;" "&amp;Table4_1[[#This Row],[Licence]]</f>
        <v>Rottnest Island Authority EIRL3</v>
      </c>
      <c r="D3081" s="162" t="str">
        <f t="shared" si="48"/>
        <v>FY2020/21_NQR15bvi_Rottnest Island Authority EIRL3</v>
      </c>
      <c r="E3081" s="164">
        <f>IF(ISNUMBER(Table4_1[[#This Row],[Value]]),Table4_1[[#This Row],[Value]],IF(ISNUMBER(Table4_1[[#This Row],[$ Value]]),Table4_1[[#This Row],[$ Value]],Table4_1[[#This Row],[% Value]]))</f>
        <v>0</v>
      </c>
      <c r="G3081" s="238">
        <v>44377</v>
      </c>
      <c r="H3081">
        <v>4</v>
      </c>
      <c r="I3081" t="s">
        <v>188</v>
      </c>
      <c r="J3081" t="s">
        <v>199</v>
      </c>
      <c r="K3081" t="s">
        <v>299</v>
      </c>
      <c r="L3081" t="s">
        <v>305</v>
      </c>
      <c r="M3081" t="s">
        <v>47</v>
      </c>
      <c r="N3081" t="s">
        <v>304</v>
      </c>
      <c r="O3081" t="s">
        <v>64</v>
      </c>
      <c r="P3081"/>
      <c r="Q3081"/>
      <c r="R3081"/>
      <c r="S3081" t="s">
        <v>932</v>
      </c>
    </row>
    <row r="3082" spans="1:19" hidden="1" x14ac:dyDescent="0.2">
      <c r="A3082" s="162" t="str">
        <f>"FY"&amp;(YEAR(Table4_1[[#This Row],[Date]])-1)&amp;"/"&amp;(YEAR(Table4_1[[#This Row],[Date]])-2000)</f>
        <v>FY2021/22</v>
      </c>
      <c r="B3082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2" s="162" t="str">
        <f>Table4_1[[#This Row],[Licensee]]&amp;" "&amp;Table4_1[[#This Row],[Licence]]</f>
        <v>Rottnest Island Authority EIRL3</v>
      </c>
      <c r="D3082" s="162" t="str">
        <f t="shared" si="48"/>
        <v>FY2021/22_NQR15bvi_Rottnest Island Authority EIRL3</v>
      </c>
      <c r="E3082" s="164">
        <f>IF(ISNUMBER(Table4_1[[#This Row],[Value]]),Table4_1[[#This Row],[Value]],IF(ISNUMBER(Table4_1[[#This Row],[$ Value]]),Table4_1[[#This Row],[$ Value]],Table4_1[[#This Row],[% Value]]))</f>
        <v>0</v>
      </c>
      <c r="G3082" s="238">
        <v>44742</v>
      </c>
      <c r="H3082">
        <v>4</v>
      </c>
      <c r="I3082" t="s">
        <v>188</v>
      </c>
      <c r="J3082" t="s">
        <v>199</v>
      </c>
      <c r="K3082" t="s">
        <v>299</v>
      </c>
      <c r="L3082" t="s">
        <v>305</v>
      </c>
      <c r="M3082" t="s">
        <v>47</v>
      </c>
      <c r="N3082" t="s">
        <v>304</v>
      </c>
      <c r="O3082" t="s">
        <v>64</v>
      </c>
      <c r="P3082"/>
      <c r="Q3082"/>
      <c r="R3082"/>
      <c r="S3082" t="s">
        <v>932</v>
      </c>
    </row>
    <row r="3083" spans="1:19" hidden="1" x14ac:dyDescent="0.2">
      <c r="A3083" s="162" t="str">
        <f>"FY"&amp;(YEAR(Table4_1[[#This Row],[Date]])-1)&amp;"/"&amp;(YEAR(Table4_1[[#This Row],[Date]])-2000)</f>
        <v>FY2022/23</v>
      </c>
      <c r="B3083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3" s="162" t="str">
        <f>Table4_1[[#This Row],[Licensee]]&amp;" "&amp;Table4_1[[#This Row],[Licence]]</f>
        <v>Rottnest Island Authority EIRL3</v>
      </c>
      <c r="D3083" s="162" t="str">
        <f t="shared" si="48"/>
        <v>FY2022/23_NQR15bvi_Rottnest Island Authority EIRL3</v>
      </c>
      <c r="E3083" s="164">
        <f>IF(ISNUMBER(Table4_1[[#This Row],[Value]]),Table4_1[[#This Row],[Value]],IF(ISNUMBER(Table4_1[[#This Row],[$ Value]]),Table4_1[[#This Row],[$ Value]],Table4_1[[#This Row],[% Value]]))</f>
        <v>0</v>
      </c>
      <c r="G3083" s="238">
        <v>45107</v>
      </c>
      <c r="H3083">
        <v>4</v>
      </c>
      <c r="I3083" t="s">
        <v>188</v>
      </c>
      <c r="J3083" t="s">
        <v>199</v>
      </c>
      <c r="K3083" t="s">
        <v>299</v>
      </c>
      <c r="L3083" t="s">
        <v>305</v>
      </c>
      <c r="M3083" t="s">
        <v>47</v>
      </c>
      <c r="N3083" t="s">
        <v>304</v>
      </c>
      <c r="O3083" t="s">
        <v>64</v>
      </c>
      <c r="P3083"/>
      <c r="Q3083"/>
      <c r="R3083"/>
      <c r="S3083" t="s">
        <v>932</v>
      </c>
    </row>
    <row r="3084" spans="1:19" hidden="1" x14ac:dyDescent="0.2">
      <c r="A3084" s="162" t="str">
        <f>"FY"&amp;(YEAR(Table4_1[[#This Row],[Date]])-1)&amp;"/"&amp;(YEAR(Table4_1[[#This Row],[Date]])-2000)</f>
        <v>FY2023/24</v>
      </c>
      <c r="B3084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4" s="162" t="str">
        <f>Table4_1[[#This Row],[Licensee]]&amp;" "&amp;Table4_1[[#This Row],[Licence]]</f>
        <v>Rottnest Island Authority EIRL3</v>
      </c>
      <c r="D3084" s="162" t="str">
        <f t="shared" si="48"/>
        <v>FY2023/24_NQR15bvi_Rottnest Island Authority EIRL3</v>
      </c>
      <c r="E3084" s="164">
        <f>IF(ISNUMBER(Table4_1[[#This Row],[Value]]),Table4_1[[#This Row],[Value]],IF(ISNUMBER(Table4_1[[#This Row],[$ Value]]),Table4_1[[#This Row],[$ Value]],Table4_1[[#This Row],[% Value]]))</f>
        <v>0</v>
      </c>
      <c r="G3084" s="238">
        <v>45473</v>
      </c>
      <c r="H3084">
        <v>4</v>
      </c>
      <c r="I3084" t="s">
        <v>188</v>
      </c>
      <c r="J3084" t="s">
        <v>199</v>
      </c>
      <c r="K3084" t="s">
        <v>299</v>
      </c>
      <c r="L3084" t="s">
        <v>305</v>
      </c>
      <c r="M3084" t="s">
        <v>47</v>
      </c>
      <c r="N3084" t="s">
        <v>304</v>
      </c>
      <c r="O3084" t="s">
        <v>64</v>
      </c>
      <c r="P3084"/>
      <c r="Q3084"/>
      <c r="R3084"/>
      <c r="S3084" t="s">
        <v>932</v>
      </c>
    </row>
    <row r="3085" spans="1:19" hidden="1" x14ac:dyDescent="0.2">
      <c r="A3085" s="162" t="str">
        <f>"FY"&amp;(YEAR(Table4_1[[#This Row],[Date]])-1)&amp;"/"&amp;(YEAR(Table4_1[[#This Row],[Date]])-2000)</f>
        <v>FY2024/25</v>
      </c>
      <c r="B3085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3085" s="162" t="str">
        <f>Table4_1[[#This Row],[Licensee]]&amp;" "&amp;Table4_1[[#This Row],[Licence]]</f>
        <v>Rottnest Island Authority EIRL3</v>
      </c>
      <c r="D3085" s="162" t="str">
        <f t="shared" si="48"/>
        <v>FY2024/25_NQR15bvi_Rottnest Island Authority EIRL3</v>
      </c>
      <c r="E3085" s="164">
        <f>IF(ISNUMBER(Table4_1[[#This Row],[Value]]),Table4_1[[#This Row],[Value]],IF(ISNUMBER(Table4_1[[#This Row],[$ Value]]),Table4_1[[#This Row],[$ Value]],Table4_1[[#This Row],[% Value]]))</f>
        <v>0</v>
      </c>
      <c r="G3085" s="238">
        <v>45838</v>
      </c>
      <c r="H3085">
        <v>4</v>
      </c>
      <c r="I3085" t="s">
        <v>188</v>
      </c>
      <c r="J3085" t="s">
        <v>199</v>
      </c>
      <c r="K3085" t="s">
        <v>299</v>
      </c>
      <c r="L3085" t="s">
        <v>305</v>
      </c>
      <c r="M3085" t="s">
        <v>47</v>
      </c>
      <c r="N3085" t="s">
        <v>304</v>
      </c>
      <c r="O3085" t="s">
        <v>64</v>
      </c>
      <c r="P3085"/>
      <c r="Q3085"/>
      <c r="R3085"/>
      <c r="S3085" t="s">
        <v>932</v>
      </c>
    </row>
    <row r="3086" spans="1:19" hidden="1" x14ac:dyDescent="0.2">
      <c r="A3086" s="162" t="str">
        <f>"FY"&amp;(YEAR(Table4_1[[#This Row],[Date]])-1)&amp;"/"&amp;(YEAR(Table4_1[[#This Row],[Date]])-2000)</f>
        <v>FY2013/14</v>
      </c>
      <c r="B3086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86" s="162" t="str">
        <f>Table4_1[[#This Row],[Licensee]]&amp;" "&amp;Table4_1[[#This Row],[Licence]]</f>
        <v>Rottnest Island Authority EIRL3</v>
      </c>
      <c r="D3086" s="162" t="str">
        <f t="shared" si="48"/>
        <v>FY2013/14_NQR15bvii_Rottnest Island Authority EIRL3</v>
      </c>
      <c r="E3086" s="164">
        <f>IF(ISNUMBER(Table4_1[[#This Row],[Value]]),Table4_1[[#This Row],[Value]],IF(ISNUMBER(Table4_1[[#This Row],[$ Value]]),Table4_1[[#This Row],[$ Value]],Table4_1[[#This Row],[% Value]]))</f>
        <v>0</v>
      </c>
      <c r="G3086" s="238">
        <v>41820</v>
      </c>
      <c r="H3086">
        <v>4</v>
      </c>
      <c r="I3086" t="s">
        <v>188</v>
      </c>
      <c r="J3086" t="s">
        <v>199</v>
      </c>
      <c r="K3086" t="s">
        <v>299</v>
      </c>
      <c r="L3086" t="s">
        <v>303</v>
      </c>
      <c r="M3086" t="s">
        <v>47</v>
      </c>
      <c r="N3086" t="s">
        <v>304</v>
      </c>
      <c r="O3086" t="s">
        <v>64</v>
      </c>
      <c r="P3086"/>
      <c r="Q3086"/>
      <c r="R3086"/>
      <c r="S3086" t="s">
        <v>932</v>
      </c>
    </row>
    <row r="3087" spans="1:19" hidden="1" x14ac:dyDescent="0.2">
      <c r="A3087" s="162" t="str">
        <f>"FY"&amp;(YEAR(Table4_1[[#This Row],[Date]])-1)&amp;"/"&amp;(YEAR(Table4_1[[#This Row],[Date]])-2000)</f>
        <v>FY2014/15</v>
      </c>
      <c r="B3087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87" s="162" t="str">
        <f>Table4_1[[#This Row],[Licensee]]&amp;" "&amp;Table4_1[[#This Row],[Licence]]</f>
        <v>Rottnest Island Authority EIRL3</v>
      </c>
      <c r="D3087" s="162" t="str">
        <f t="shared" si="48"/>
        <v>FY2014/15_NQR15bvii_Rottnest Island Authority EIRL3</v>
      </c>
      <c r="E3087" s="164">
        <f>IF(ISNUMBER(Table4_1[[#This Row],[Value]]),Table4_1[[#This Row],[Value]],IF(ISNUMBER(Table4_1[[#This Row],[$ Value]]),Table4_1[[#This Row],[$ Value]],Table4_1[[#This Row],[% Value]]))</f>
        <v>0</v>
      </c>
      <c r="G3087" s="238">
        <v>42185</v>
      </c>
      <c r="H3087">
        <v>4</v>
      </c>
      <c r="I3087" t="s">
        <v>188</v>
      </c>
      <c r="J3087" t="s">
        <v>199</v>
      </c>
      <c r="K3087" t="s">
        <v>299</v>
      </c>
      <c r="L3087" t="s">
        <v>303</v>
      </c>
      <c r="M3087" t="s">
        <v>47</v>
      </c>
      <c r="N3087" t="s">
        <v>304</v>
      </c>
      <c r="O3087" t="s">
        <v>64</v>
      </c>
      <c r="P3087"/>
      <c r="Q3087"/>
      <c r="R3087"/>
      <c r="S3087" t="s">
        <v>932</v>
      </c>
    </row>
    <row r="3088" spans="1:19" hidden="1" x14ac:dyDescent="0.2">
      <c r="A3088" s="162" t="str">
        <f>"FY"&amp;(YEAR(Table4_1[[#This Row],[Date]])-1)&amp;"/"&amp;(YEAR(Table4_1[[#This Row],[Date]])-2000)</f>
        <v>FY2015/16</v>
      </c>
      <c r="B3088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88" s="162" t="str">
        <f>Table4_1[[#This Row],[Licensee]]&amp;" "&amp;Table4_1[[#This Row],[Licence]]</f>
        <v>Rottnest Island Authority EIRL3</v>
      </c>
      <c r="D3088" s="162" t="str">
        <f t="shared" si="48"/>
        <v>FY2015/16_NQR15bvii_Rottnest Island Authority EIRL3</v>
      </c>
      <c r="E3088" s="164">
        <f>IF(ISNUMBER(Table4_1[[#This Row],[Value]]),Table4_1[[#This Row],[Value]],IF(ISNUMBER(Table4_1[[#This Row],[$ Value]]),Table4_1[[#This Row],[$ Value]],Table4_1[[#This Row],[% Value]]))</f>
        <v>0</v>
      </c>
      <c r="G3088" s="238">
        <v>42551</v>
      </c>
      <c r="H3088">
        <v>4</v>
      </c>
      <c r="I3088" t="s">
        <v>188</v>
      </c>
      <c r="J3088" t="s">
        <v>199</v>
      </c>
      <c r="K3088" t="s">
        <v>299</v>
      </c>
      <c r="L3088" t="s">
        <v>303</v>
      </c>
      <c r="M3088" t="s">
        <v>47</v>
      </c>
      <c r="N3088" t="s">
        <v>304</v>
      </c>
      <c r="O3088" t="s">
        <v>64</v>
      </c>
      <c r="P3088"/>
      <c r="Q3088"/>
      <c r="R3088"/>
      <c r="S3088" t="s">
        <v>932</v>
      </c>
    </row>
    <row r="3089" spans="1:19" hidden="1" x14ac:dyDescent="0.2">
      <c r="A3089" s="162" t="str">
        <f>"FY"&amp;(YEAR(Table4_1[[#This Row],[Date]])-1)&amp;"/"&amp;(YEAR(Table4_1[[#This Row],[Date]])-2000)</f>
        <v>FY2016/17</v>
      </c>
      <c r="B3089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89" s="162" t="str">
        <f>Table4_1[[#This Row],[Licensee]]&amp;" "&amp;Table4_1[[#This Row],[Licence]]</f>
        <v>Rottnest Island Authority EIRL3</v>
      </c>
      <c r="D3089" s="162" t="str">
        <f t="shared" si="48"/>
        <v>FY2016/17_NQR15bvii_Rottnest Island Authority EIRL3</v>
      </c>
      <c r="E3089" s="164">
        <f>IF(ISNUMBER(Table4_1[[#This Row],[Value]]),Table4_1[[#This Row],[Value]],IF(ISNUMBER(Table4_1[[#This Row],[$ Value]]),Table4_1[[#This Row],[$ Value]],Table4_1[[#This Row],[% Value]]))</f>
        <v>0</v>
      </c>
      <c r="G3089" s="238">
        <v>42916</v>
      </c>
      <c r="H3089">
        <v>4</v>
      </c>
      <c r="I3089" t="s">
        <v>188</v>
      </c>
      <c r="J3089" t="s">
        <v>199</v>
      </c>
      <c r="K3089" t="s">
        <v>299</v>
      </c>
      <c r="L3089" t="s">
        <v>303</v>
      </c>
      <c r="M3089" t="s">
        <v>47</v>
      </c>
      <c r="N3089" t="s">
        <v>304</v>
      </c>
      <c r="O3089" t="s">
        <v>64</v>
      </c>
      <c r="P3089"/>
      <c r="Q3089"/>
      <c r="R3089"/>
      <c r="S3089" t="s">
        <v>932</v>
      </c>
    </row>
    <row r="3090" spans="1:19" hidden="1" x14ac:dyDescent="0.2">
      <c r="A3090" s="162" t="str">
        <f>"FY"&amp;(YEAR(Table4_1[[#This Row],[Date]])-1)&amp;"/"&amp;(YEAR(Table4_1[[#This Row],[Date]])-2000)</f>
        <v>FY2017/18</v>
      </c>
      <c r="B3090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0" s="162" t="str">
        <f>Table4_1[[#This Row],[Licensee]]&amp;" "&amp;Table4_1[[#This Row],[Licence]]</f>
        <v>Rottnest Island Authority EIRL3</v>
      </c>
      <c r="D3090" s="162" t="str">
        <f t="shared" si="48"/>
        <v>FY2017/18_NQR15bvii_Rottnest Island Authority EIRL3</v>
      </c>
      <c r="E3090" s="164">
        <f>IF(ISNUMBER(Table4_1[[#This Row],[Value]]),Table4_1[[#This Row],[Value]],IF(ISNUMBER(Table4_1[[#This Row],[$ Value]]),Table4_1[[#This Row],[$ Value]],Table4_1[[#This Row],[% Value]]))</f>
        <v>0</v>
      </c>
      <c r="G3090" s="238">
        <v>43281</v>
      </c>
      <c r="H3090">
        <v>4</v>
      </c>
      <c r="I3090" t="s">
        <v>188</v>
      </c>
      <c r="J3090" t="s">
        <v>199</v>
      </c>
      <c r="K3090" t="s">
        <v>299</v>
      </c>
      <c r="L3090" t="s">
        <v>303</v>
      </c>
      <c r="M3090" t="s">
        <v>47</v>
      </c>
      <c r="N3090" t="s">
        <v>304</v>
      </c>
      <c r="O3090" t="s">
        <v>64</v>
      </c>
      <c r="P3090"/>
      <c r="Q3090"/>
      <c r="R3090"/>
      <c r="S3090" t="s">
        <v>932</v>
      </c>
    </row>
    <row r="3091" spans="1:19" hidden="1" x14ac:dyDescent="0.2">
      <c r="A3091" s="162" t="str">
        <f>"FY"&amp;(YEAR(Table4_1[[#This Row],[Date]])-1)&amp;"/"&amp;(YEAR(Table4_1[[#This Row],[Date]])-2000)</f>
        <v>FY2018/19</v>
      </c>
      <c r="B3091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1" s="162" t="str">
        <f>Table4_1[[#This Row],[Licensee]]&amp;" "&amp;Table4_1[[#This Row],[Licence]]</f>
        <v>Rottnest Island Authority EIRL3</v>
      </c>
      <c r="D3091" s="162" t="str">
        <f t="shared" si="48"/>
        <v>FY2018/19_NQR15bvii_Rottnest Island Authority EIRL3</v>
      </c>
      <c r="E3091" s="164">
        <f>IF(ISNUMBER(Table4_1[[#This Row],[Value]]),Table4_1[[#This Row],[Value]],IF(ISNUMBER(Table4_1[[#This Row],[$ Value]]),Table4_1[[#This Row],[$ Value]],Table4_1[[#This Row],[% Value]]))</f>
        <v>0</v>
      </c>
      <c r="G3091" s="238">
        <v>43646</v>
      </c>
      <c r="H3091">
        <v>4</v>
      </c>
      <c r="I3091" t="s">
        <v>188</v>
      </c>
      <c r="J3091" t="s">
        <v>199</v>
      </c>
      <c r="K3091" t="s">
        <v>299</v>
      </c>
      <c r="L3091" t="s">
        <v>303</v>
      </c>
      <c r="M3091" t="s">
        <v>47</v>
      </c>
      <c r="N3091" t="s">
        <v>304</v>
      </c>
      <c r="O3091" t="s">
        <v>64</v>
      </c>
      <c r="P3091"/>
      <c r="Q3091"/>
      <c r="R3091"/>
      <c r="S3091" t="s">
        <v>932</v>
      </c>
    </row>
    <row r="3092" spans="1:19" hidden="1" x14ac:dyDescent="0.2">
      <c r="A3092" s="162" t="str">
        <f>"FY"&amp;(YEAR(Table4_1[[#This Row],[Date]])-1)&amp;"/"&amp;(YEAR(Table4_1[[#This Row],[Date]])-2000)</f>
        <v>FY2019/20</v>
      </c>
      <c r="B3092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2" s="162" t="str">
        <f>Table4_1[[#This Row],[Licensee]]&amp;" "&amp;Table4_1[[#This Row],[Licence]]</f>
        <v>Rottnest Island Authority EIRL3</v>
      </c>
      <c r="D3092" s="162" t="str">
        <f t="shared" si="48"/>
        <v>FY2019/20_NQR15bvii_Rottnest Island Authority EIRL3</v>
      </c>
      <c r="E3092" s="164">
        <f>IF(ISNUMBER(Table4_1[[#This Row],[Value]]),Table4_1[[#This Row],[Value]],IF(ISNUMBER(Table4_1[[#This Row],[$ Value]]),Table4_1[[#This Row],[$ Value]],Table4_1[[#This Row],[% Value]]))</f>
        <v>0</v>
      </c>
      <c r="G3092" s="238">
        <v>44012</v>
      </c>
      <c r="H3092">
        <v>4</v>
      </c>
      <c r="I3092" t="s">
        <v>188</v>
      </c>
      <c r="J3092" t="s">
        <v>199</v>
      </c>
      <c r="K3092" t="s">
        <v>299</v>
      </c>
      <c r="L3092" t="s">
        <v>303</v>
      </c>
      <c r="M3092" t="s">
        <v>47</v>
      </c>
      <c r="N3092" t="s">
        <v>304</v>
      </c>
      <c r="O3092" t="s">
        <v>64</v>
      </c>
      <c r="P3092"/>
      <c r="Q3092"/>
      <c r="R3092"/>
      <c r="S3092" t="s">
        <v>932</v>
      </c>
    </row>
    <row r="3093" spans="1:19" hidden="1" x14ac:dyDescent="0.2">
      <c r="A3093" s="162" t="str">
        <f>"FY"&amp;(YEAR(Table4_1[[#This Row],[Date]])-1)&amp;"/"&amp;(YEAR(Table4_1[[#This Row],[Date]])-2000)</f>
        <v>FY2020/21</v>
      </c>
      <c r="B3093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3" s="162" t="str">
        <f>Table4_1[[#This Row],[Licensee]]&amp;" "&amp;Table4_1[[#This Row],[Licence]]</f>
        <v>Rottnest Island Authority EIRL3</v>
      </c>
      <c r="D3093" s="162" t="str">
        <f t="shared" si="48"/>
        <v>FY2020/21_NQR15bvii_Rottnest Island Authority EIRL3</v>
      </c>
      <c r="E3093" s="164">
        <f>IF(ISNUMBER(Table4_1[[#This Row],[Value]]),Table4_1[[#This Row],[Value]],IF(ISNUMBER(Table4_1[[#This Row],[$ Value]]),Table4_1[[#This Row],[$ Value]],Table4_1[[#This Row],[% Value]]))</f>
        <v>0</v>
      </c>
      <c r="G3093" s="238">
        <v>44377</v>
      </c>
      <c r="H3093">
        <v>4</v>
      </c>
      <c r="I3093" t="s">
        <v>188</v>
      </c>
      <c r="J3093" t="s">
        <v>199</v>
      </c>
      <c r="K3093" t="s">
        <v>299</v>
      </c>
      <c r="L3093" t="s">
        <v>303</v>
      </c>
      <c r="M3093" t="s">
        <v>47</v>
      </c>
      <c r="N3093" t="s">
        <v>304</v>
      </c>
      <c r="O3093" t="s">
        <v>64</v>
      </c>
      <c r="P3093"/>
      <c r="Q3093"/>
      <c r="R3093"/>
      <c r="S3093" t="s">
        <v>932</v>
      </c>
    </row>
    <row r="3094" spans="1:19" hidden="1" x14ac:dyDescent="0.2">
      <c r="A3094" s="162" t="str">
        <f>"FY"&amp;(YEAR(Table4_1[[#This Row],[Date]])-1)&amp;"/"&amp;(YEAR(Table4_1[[#This Row],[Date]])-2000)</f>
        <v>FY2021/22</v>
      </c>
      <c r="B3094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4" s="162" t="str">
        <f>Table4_1[[#This Row],[Licensee]]&amp;" "&amp;Table4_1[[#This Row],[Licence]]</f>
        <v>Rottnest Island Authority EIRL3</v>
      </c>
      <c r="D3094" s="162" t="str">
        <f t="shared" si="48"/>
        <v>FY2021/22_NQR15bvii_Rottnest Island Authority EIRL3</v>
      </c>
      <c r="E3094" s="164">
        <f>IF(ISNUMBER(Table4_1[[#This Row],[Value]]),Table4_1[[#This Row],[Value]],IF(ISNUMBER(Table4_1[[#This Row],[$ Value]]),Table4_1[[#This Row],[$ Value]],Table4_1[[#This Row],[% Value]]))</f>
        <v>0</v>
      </c>
      <c r="G3094" s="238">
        <v>44742</v>
      </c>
      <c r="H3094">
        <v>4</v>
      </c>
      <c r="I3094" t="s">
        <v>188</v>
      </c>
      <c r="J3094" t="s">
        <v>199</v>
      </c>
      <c r="K3094" t="s">
        <v>299</v>
      </c>
      <c r="L3094" t="s">
        <v>303</v>
      </c>
      <c r="M3094" t="s">
        <v>47</v>
      </c>
      <c r="N3094" t="s">
        <v>304</v>
      </c>
      <c r="O3094" t="s">
        <v>64</v>
      </c>
      <c r="P3094"/>
      <c r="Q3094"/>
      <c r="R3094"/>
      <c r="S3094" t="s">
        <v>932</v>
      </c>
    </row>
    <row r="3095" spans="1:19" hidden="1" x14ac:dyDescent="0.2">
      <c r="A3095" s="162" t="str">
        <f>"FY"&amp;(YEAR(Table4_1[[#This Row],[Date]])-1)&amp;"/"&amp;(YEAR(Table4_1[[#This Row],[Date]])-2000)</f>
        <v>FY2022/23</v>
      </c>
      <c r="B3095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5" s="162" t="str">
        <f>Table4_1[[#This Row],[Licensee]]&amp;" "&amp;Table4_1[[#This Row],[Licence]]</f>
        <v>Rottnest Island Authority EIRL3</v>
      </c>
      <c r="D3095" s="162" t="str">
        <f t="shared" si="48"/>
        <v>FY2022/23_NQR15bvii_Rottnest Island Authority EIRL3</v>
      </c>
      <c r="E3095" s="164">
        <f>IF(ISNUMBER(Table4_1[[#This Row],[Value]]),Table4_1[[#This Row],[Value]],IF(ISNUMBER(Table4_1[[#This Row],[$ Value]]),Table4_1[[#This Row],[$ Value]],Table4_1[[#This Row],[% Value]]))</f>
        <v>0</v>
      </c>
      <c r="G3095" s="238">
        <v>45107</v>
      </c>
      <c r="H3095">
        <v>4</v>
      </c>
      <c r="I3095" t="s">
        <v>188</v>
      </c>
      <c r="J3095" t="s">
        <v>199</v>
      </c>
      <c r="K3095" t="s">
        <v>299</v>
      </c>
      <c r="L3095" t="s">
        <v>303</v>
      </c>
      <c r="M3095" t="s">
        <v>47</v>
      </c>
      <c r="N3095" t="s">
        <v>304</v>
      </c>
      <c r="O3095" t="s">
        <v>64</v>
      </c>
      <c r="P3095"/>
      <c r="Q3095"/>
      <c r="R3095"/>
      <c r="S3095" t="s">
        <v>932</v>
      </c>
    </row>
    <row r="3096" spans="1:19" hidden="1" x14ac:dyDescent="0.2">
      <c r="A3096" s="162" t="str">
        <f>"FY"&amp;(YEAR(Table4_1[[#This Row],[Date]])-1)&amp;"/"&amp;(YEAR(Table4_1[[#This Row],[Date]])-2000)</f>
        <v>FY2023/24</v>
      </c>
      <c r="B3096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6" s="162" t="str">
        <f>Table4_1[[#This Row],[Licensee]]&amp;" "&amp;Table4_1[[#This Row],[Licence]]</f>
        <v>Rottnest Island Authority EIRL3</v>
      </c>
      <c r="D3096" s="162" t="str">
        <f t="shared" si="48"/>
        <v>FY2023/24_NQR15bvii_Rottnest Island Authority EIRL3</v>
      </c>
      <c r="E3096" s="164">
        <f>IF(ISNUMBER(Table4_1[[#This Row],[Value]]),Table4_1[[#This Row],[Value]],IF(ISNUMBER(Table4_1[[#This Row],[$ Value]]),Table4_1[[#This Row],[$ Value]],Table4_1[[#This Row],[% Value]]))</f>
        <v>0</v>
      </c>
      <c r="G3096" s="238">
        <v>45473</v>
      </c>
      <c r="H3096">
        <v>4</v>
      </c>
      <c r="I3096" t="s">
        <v>188</v>
      </c>
      <c r="J3096" t="s">
        <v>199</v>
      </c>
      <c r="K3096" t="s">
        <v>299</v>
      </c>
      <c r="L3096" t="s">
        <v>303</v>
      </c>
      <c r="M3096" t="s">
        <v>47</v>
      </c>
      <c r="N3096" t="s">
        <v>304</v>
      </c>
      <c r="O3096" t="s">
        <v>64</v>
      </c>
      <c r="P3096"/>
      <c r="Q3096"/>
      <c r="R3096"/>
      <c r="S3096" t="s">
        <v>932</v>
      </c>
    </row>
    <row r="3097" spans="1:19" hidden="1" x14ac:dyDescent="0.2">
      <c r="A3097" s="162" t="str">
        <f>"FY"&amp;(YEAR(Table4_1[[#This Row],[Date]])-1)&amp;"/"&amp;(YEAR(Table4_1[[#This Row],[Date]])-2000)</f>
        <v>FY2024/25</v>
      </c>
      <c r="B3097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3097" s="162" t="str">
        <f>Table4_1[[#This Row],[Licensee]]&amp;" "&amp;Table4_1[[#This Row],[Licence]]</f>
        <v>Rottnest Island Authority EIRL3</v>
      </c>
      <c r="D3097" s="162" t="str">
        <f t="shared" si="48"/>
        <v>FY2024/25_NQR15bvii_Rottnest Island Authority EIRL3</v>
      </c>
      <c r="E3097" s="164">
        <f>IF(ISNUMBER(Table4_1[[#This Row],[Value]]),Table4_1[[#This Row],[Value]],IF(ISNUMBER(Table4_1[[#This Row],[$ Value]]),Table4_1[[#This Row],[$ Value]],Table4_1[[#This Row],[% Value]]))</f>
        <v>0</v>
      </c>
      <c r="G3097" s="238">
        <v>45838</v>
      </c>
      <c r="H3097">
        <v>4</v>
      </c>
      <c r="I3097" t="s">
        <v>188</v>
      </c>
      <c r="J3097" t="s">
        <v>199</v>
      </c>
      <c r="K3097" t="s">
        <v>299</v>
      </c>
      <c r="L3097" t="s">
        <v>303</v>
      </c>
      <c r="M3097" t="s">
        <v>47</v>
      </c>
      <c r="N3097" t="s">
        <v>304</v>
      </c>
      <c r="O3097" t="s">
        <v>64</v>
      </c>
      <c r="P3097"/>
      <c r="Q3097"/>
      <c r="R3097"/>
      <c r="S3097" t="s">
        <v>932</v>
      </c>
    </row>
    <row r="3098" spans="1:19" hidden="1" x14ac:dyDescent="0.2">
      <c r="A3098" s="162" t="str">
        <f>"FY"&amp;(YEAR(Table4_1[[#This Row],[Date]])-1)&amp;"/"&amp;(YEAR(Table4_1[[#This Row],[Date]])-2000)</f>
        <v>FY2023/24</v>
      </c>
      <c r="B3098" s="162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3098" s="162" t="str">
        <f>Table4_1[[#This Row],[Licensee]]&amp;" "&amp;Table4_1[[#This Row],[Licence]]</f>
        <v>Rottnest Island Authority EIRL3</v>
      </c>
      <c r="D3098" s="162" t="str">
        <f t="shared" si="48"/>
        <v>FY2023/24_NQR15ciii_Rottnest Island Authority EIRL3</v>
      </c>
      <c r="E3098" s="164">
        <f>IF(ISNUMBER(Table4_1[[#This Row],[Value]]),Table4_1[[#This Row],[Value]],IF(ISNUMBER(Table4_1[[#This Row],[$ Value]]),Table4_1[[#This Row],[$ Value]],Table4_1[[#This Row],[% Value]]))</f>
        <v>0</v>
      </c>
      <c r="G3098" s="238">
        <v>45473</v>
      </c>
      <c r="H3098">
        <v>4</v>
      </c>
      <c r="I3098" t="s">
        <v>188</v>
      </c>
      <c r="J3098" t="s">
        <v>199</v>
      </c>
      <c r="K3098" t="s">
        <v>299</v>
      </c>
      <c r="L3098" t="s">
        <v>336</v>
      </c>
      <c r="M3098" t="s">
        <v>48</v>
      </c>
      <c r="N3098" t="s">
        <v>337</v>
      </c>
      <c r="O3098" t="s">
        <v>64</v>
      </c>
      <c r="P3098"/>
      <c r="Q3098"/>
      <c r="R3098"/>
      <c r="S3098" t="s">
        <v>932</v>
      </c>
    </row>
    <row r="3099" spans="1:19" hidden="1" x14ac:dyDescent="0.2">
      <c r="A3099" s="162" t="str">
        <f>"FY"&amp;(YEAR(Table4_1[[#This Row],[Date]])-1)&amp;"/"&amp;(YEAR(Table4_1[[#This Row],[Date]])-2000)</f>
        <v>FY2024/25</v>
      </c>
      <c r="B3099" s="162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3099" s="162" t="str">
        <f>Table4_1[[#This Row],[Licensee]]&amp;" "&amp;Table4_1[[#This Row],[Licence]]</f>
        <v>Rottnest Island Authority EIRL3</v>
      </c>
      <c r="D3099" s="162" t="str">
        <f t="shared" si="48"/>
        <v>FY2024/25_NQR15ciii_Rottnest Island Authority EIRL3</v>
      </c>
      <c r="E3099" s="164">
        <f>IF(ISNUMBER(Table4_1[[#This Row],[Value]]),Table4_1[[#This Row],[Value]],IF(ISNUMBER(Table4_1[[#This Row],[$ Value]]),Table4_1[[#This Row],[$ Value]],Table4_1[[#This Row],[% Value]]))</f>
        <v>0</v>
      </c>
      <c r="G3099" s="238">
        <v>45838</v>
      </c>
      <c r="H3099">
        <v>4</v>
      </c>
      <c r="I3099" t="s">
        <v>188</v>
      </c>
      <c r="J3099" t="s">
        <v>199</v>
      </c>
      <c r="K3099" t="s">
        <v>299</v>
      </c>
      <c r="L3099" t="s">
        <v>336</v>
      </c>
      <c r="M3099" t="s">
        <v>48</v>
      </c>
      <c r="N3099" t="s">
        <v>337</v>
      </c>
      <c r="O3099" t="s">
        <v>64</v>
      </c>
      <c r="P3099"/>
      <c r="Q3099"/>
      <c r="R3099"/>
      <c r="S3099" t="s">
        <v>932</v>
      </c>
    </row>
    <row r="3100" spans="1:19" hidden="1" x14ac:dyDescent="0.2">
      <c r="A3100" s="162" t="str">
        <f>"FY"&amp;(YEAR(Table4_1[[#This Row],[Date]])-1)&amp;"/"&amp;(YEAR(Table4_1[[#This Row],[Date]])-2000)</f>
        <v>FY2023/24</v>
      </c>
      <c r="B3100" s="162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3100" s="162" t="str">
        <f>Table4_1[[#This Row],[Licensee]]&amp;" "&amp;Table4_1[[#This Row],[Licence]]</f>
        <v>Rottnest Island Authority EIRL3</v>
      </c>
      <c r="D3100" s="162" t="str">
        <f t="shared" si="48"/>
        <v>FY2023/24_NQR15civ_Rottnest Island Authority EIRL3</v>
      </c>
      <c r="E3100" s="164">
        <f>IF(ISNUMBER(Table4_1[[#This Row],[Value]]),Table4_1[[#This Row],[Value]],IF(ISNUMBER(Table4_1[[#This Row],[$ Value]]),Table4_1[[#This Row],[$ Value]],Table4_1[[#This Row],[% Value]]))</f>
        <v>0</v>
      </c>
      <c r="G3100" s="238">
        <v>45473</v>
      </c>
      <c r="H3100">
        <v>4</v>
      </c>
      <c r="I3100" t="s">
        <v>188</v>
      </c>
      <c r="J3100" t="s">
        <v>199</v>
      </c>
      <c r="K3100" t="s">
        <v>299</v>
      </c>
      <c r="L3100" t="s">
        <v>338</v>
      </c>
      <c r="M3100" t="s">
        <v>48</v>
      </c>
      <c r="N3100" t="s">
        <v>337</v>
      </c>
      <c r="O3100" t="s">
        <v>64</v>
      </c>
      <c r="P3100"/>
      <c r="Q3100"/>
      <c r="R3100"/>
      <c r="S3100" t="s">
        <v>932</v>
      </c>
    </row>
    <row r="3101" spans="1:19" hidden="1" x14ac:dyDescent="0.2">
      <c r="A3101" s="162" t="str">
        <f>"FY"&amp;(YEAR(Table4_1[[#This Row],[Date]])-1)&amp;"/"&amp;(YEAR(Table4_1[[#This Row],[Date]])-2000)</f>
        <v>FY2024/25</v>
      </c>
      <c r="B3101" s="162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3101" s="162" t="str">
        <f>Table4_1[[#This Row],[Licensee]]&amp;" "&amp;Table4_1[[#This Row],[Licence]]</f>
        <v>Rottnest Island Authority EIRL3</v>
      </c>
      <c r="D3101" s="162" t="str">
        <f t="shared" si="48"/>
        <v>FY2024/25_NQR15civ_Rottnest Island Authority EIRL3</v>
      </c>
      <c r="E3101" s="164">
        <f>IF(ISNUMBER(Table4_1[[#This Row],[Value]]),Table4_1[[#This Row],[Value]],IF(ISNUMBER(Table4_1[[#This Row],[$ Value]]),Table4_1[[#This Row],[$ Value]],Table4_1[[#This Row],[% Value]]))</f>
        <v>0</v>
      </c>
      <c r="G3101" s="238">
        <v>45838</v>
      </c>
      <c r="H3101">
        <v>4</v>
      </c>
      <c r="I3101" t="s">
        <v>188</v>
      </c>
      <c r="J3101" t="s">
        <v>199</v>
      </c>
      <c r="K3101" t="s">
        <v>299</v>
      </c>
      <c r="L3101" t="s">
        <v>338</v>
      </c>
      <c r="M3101" t="s">
        <v>48</v>
      </c>
      <c r="N3101" t="s">
        <v>337</v>
      </c>
      <c r="O3101" t="s">
        <v>64</v>
      </c>
      <c r="P3101"/>
      <c r="Q3101"/>
      <c r="R3101"/>
      <c r="S3101" t="s">
        <v>932</v>
      </c>
    </row>
    <row r="3102" spans="1:19" hidden="1" x14ac:dyDescent="0.2">
      <c r="A3102" s="162" t="str">
        <f>"FY"&amp;(YEAR(Table4_1[[#This Row],[Date]])-1)&amp;"/"&amp;(YEAR(Table4_1[[#This Row],[Date]])-2000)</f>
        <v>FY2023/24</v>
      </c>
      <c r="B3102" s="162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3102" s="162" t="str">
        <f>Table4_1[[#This Row],[Licensee]]&amp;" "&amp;Table4_1[[#This Row],[Licence]]</f>
        <v>Rottnest Island Authority EIRL3</v>
      </c>
      <c r="D3102" s="162" t="str">
        <f t="shared" si="48"/>
        <v>FY2023/24_NQR15cv_Rottnest Island Authority EIRL3</v>
      </c>
      <c r="E3102" s="164">
        <f>IF(ISNUMBER(Table4_1[[#This Row],[Value]]),Table4_1[[#This Row],[Value]],IF(ISNUMBER(Table4_1[[#This Row],[$ Value]]),Table4_1[[#This Row],[$ Value]],Table4_1[[#This Row],[% Value]]))</f>
        <v>0</v>
      </c>
      <c r="G3102" s="238">
        <v>45473</v>
      </c>
      <c r="H3102">
        <v>4</v>
      </c>
      <c r="I3102" t="s">
        <v>188</v>
      </c>
      <c r="J3102" t="s">
        <v>199</v>
      </c>
      <c r="K3102" t="s">
        <v>299</v>
      </c>
      <c r="L3102" t="s">
        <v>339</v>
      </c>
      <c r="M3102" t="s">
        <v>48</v>
      </c>
      <c r="N3102" t="s">
        <v>337</v>
      </c>
      <c r="O3102" t="s">
        <v>64</v>
      </c>
      <c r="P3102"/>
      <c r="Q3102"/>
      <c r="R3102"/>
      <c r="S3102" t="s">
        <v>932</v>
      </c>
    </row>
    <row r="3103" spans="1:19" hidden="1" x14ac:dyDescent="0.2">
      <c r="A3103" s="162" t="str">
        <f>"FY"&amp;(YEAR(Table4_1[[#This Row],[Date]])-1)&amp;"/"&amp;(YEAR(Table4_1[[#This Row],[Date]])-2000)</f>
        <v>FY2024/25</v>
      </c>
      <c r="B3103" s="162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3103" s="162" t="str">
        <f>Table4_1[[#This Row],[Licensee]]&amp;" "&amp;Table4_1[[#This Row],[Licence]]</f>
        <v>Rottnest Island Authority EIRL3</v>
      </c>
      <c r="D3103" s="162" t="str">
        <f t="shared" si="48"/>
        <v>FY2024/25_NQR15cv_Rottnest Island Authority EIRL3</v>
      </c>
      <c r="E3103" s="164">
        <f>IF(ISNUMBER(Table4_1[[#This Row],[Value]]),Table4_1[[#This Row],[Value]],IF(ISNUMBER(Table4_1[[#This Row],[$ Value]]),Table4_1[[#This Row],[$ Value]],Table4_1[[#This Row],[% Value]]))</f>
        <v>0</v>
      </c>
      <c r="G3103" s="238">
        <v>45838</v>
      </c>
      <c r="H3103">
        <v>4</v>
      </c>
      <c r="I3103" t="s">
        <v>188</v>
      </c>
      <c r="J3103" t="s">
        <v>199</v>
      </c>
      <c r="K3103" t="s">
        <v>299</v>
      </c>
      <c r="L3103" t="s">
        <v>339</v>
      </c>
      <c r="M3103" t="s">
        <v>48</v>
      </c>
      <c r="N3103" t="s">
        <v>337</v>
      </c>
      <c r="O3103" t="s">
        <v>64</v>
      </c>
      <c r="P3103"/>
      <c r="Q3103"/>
      <c r="R3103"/>
      <c r="S3103" t="s">
        <v>932</v>
      </c>
    </row>
    <row r="3104" spans="1:19" hidden="1" x14ac:dyDescent="0.2">
      <c r="A3104" s="162" t="str">
        <f>"FY"&amp;(YEAR(Table4_1[[#This Row],[Date]])-1)&amp;"/"&amp;(YEAR(Table4_1[[#This Row],[Date]])-2000)</f>
        <v>FY2013/14</v>
      </c>
      <c r="B3104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4" s="162" t="str">
        <f>Table4_1[[#This Row],[Licensee]]&amp;" "&amp;Table4_1[[#This Row],[Licence]]</f>
        <v>Rottnest Island Authority EIRL3</v>
      </c>
      <c r="D3104" s="162" t="str">
        <f t="shared" si="48"/>
        <v>FY2013/14_NQR15cvi_Rottnest Island Authority EIRL3</v>
      </c>
      <c r="E3104" s="164">
        <f>IF(ISNUMBER(Table4_1[[#This Row],[Value]]),Table4_1[[#This Row],[Value]],IF(ISNUMBER(Table4_1[[#This Row],[$ Value]]),Table4_1[[#This Row],[$ Value]],Table4_1[[#This Row],[% Value]]))</f>
        <v>0</v>
      </c>
      <c r="G3104" s="238">
        <v>41820</v>
      </c>
      <c r="H3104">
        <v>4</v>
      </c>
      <c r="I3104" t="s">
        <v>188</v>
      </c>
      <c r="J3104" t="s">
        <v>199</v>
      </c>
      <c r="K3104" t="s">
        <v>299</v>
      </c>
      <c r="L3104" t="s">
        <v>305</v>
      </c>
      <c r="M3104" t="s">
        <v>48</v>
      </c>
      <c r="N3104" t="s">
        <v>304</v>
      </c>
      <c r="O3104" t="s">
        <v>64</v>
      </c>
      <c r="P3104"/>
      <c r="Q3104"/>
      <c r="R3104"/>
      <c r="S3104" t="s">
        <v>932</v>
      </c>
    </row>
    <row r="3105" spans="1:19" hidden="1" x14ac:dyDescent="0.2">
      <c r="A3105" s="162" t="str">
        <f>"FY"&amp;(YEAR(Table4_1[[#This Row],[Date]])-1)&amp;"/"&amp;(YEAR(Table4_1[[#This Row],[Date]])-2000)</f>
        <v>FY2014/15</v>
      </c>
      <c r="B3105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5" s="162" t="str">
        <f>Table4_1[[#This Row],[Licensee]]&amp;" "&amp;Table4_1[[#This Row],[Licence]]</f>
        <v>Rottnest Island Authority EIRL3</v>
      </c>
      <c r="D3105" s="162" t="str">
        <f t="shared" si="48"/>
        <v>FY2014/15_NQR15cvi_Rottnest Island Authority EIRL3</v>
      </c>
      <c r="E3105" s="164">
        <f>IF(ISNUMBER(Table4_1[[#This Row],[Value]]),Table4_1[[#This Row],[Value]],IF(ISNUMBER(Table4_1[[#This Row],[$ Value]]),Table4_1[[#This Row],[$ Value]],Table4_1[[#This Row],[% Value]]))</f>
        <v>0</v>
      </c>
      <c r="G3105" s="238">
        <v>42185</v>
      </c>
      <c r="H3105">
        <v>4</v>
      </c>
      <c r="I3105" t="s">
        <v>188</v>
      </c>
      <c r="J3105" t="s">
        <v>199</v>
      </c>
      <c r="K3105" t="s">
        <v>299</v>
      </c>
      <c r="L3105" t="s">
        <v>305</v>
      </c>
      <c r="M3105" t="s">
        <v>48</v>
      </c>
      <c r="N3105" t="s">
        <v>304</v>
      </c>
      <c r="O3105" t="s">
        <v>64</v>
      </c>
      <c r="P3105"/>
      <c r="Q3105"/>
      <c r="R3105"/>
      <c r="S3105" t="s">
        <v>932</v>
      </c>
    </row>
    <row r="3106" spans="1:19" hidden="1" x14ac:dyDescent="0.2">
      <c r="A3106" s="162" t="str">
        <f>"FY"&amp;(YEAR(Table4_1[[#This Row],[Date]])-1)&amp;"/"&amp;(YEAR(Table4_1[[#This Row],[Date]])-2000)</f>
        <v>FY2015/16</v>
      </c>
      <c r="B3106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6" s="162" t="str">
        <f>Table4_1[[#This Row],[Licensee]]&amp;" "&amp;Table4_1[[#This Row],[Licence]]</f>
        <v>Rottnest Island Authority EIRL3</v>
      </c>
      <c r="D3106" s="162" t="str">
        <f t="shared" si="48"/>
        <v>FY2015/16_NQR15cvi_Rottnest Island Authority EIRL3</v>
      </c>
      <c r="E3106" s="164">
        <f>IF(ISNUMBER(Table4_1[[#This Row],[Value]]),Table4_1[[#This Row],[Value]],IF(ISNUMBER(Table4_1[[#This Row],[$ Value]]),Table4_1[[#This Row],[$ Value]],Table4_1[[#This Row],[% Value]]))</f>
        <v>0</v>
      </c>
      <c r="G3106" s="238">
        <v>42551</v>
      </c>
      <c r="H3106">
        <v>4</v>
      </c>
      <c r="I3106" t="s">
        <v>188</v>
      </c>
      <c r="J3106" t="s">
        <v>199</v>
      </c>
      <c r="K3106" t="s">
        <v>299</v>
      </c>
      <c r="L3106" t="s">
        <v>305</v>
      </c>
      <c r="M3106" t="s">
        <v>48</v>
      </c>
      <c r="N3106" t="s">
        <v>304</v>
      </c>
      <c r="O3106" t="s">
        <v>64</v>
      </c>
      <c r="P3106"/>
      <c r="Q3106"/>
      <c r="R3106"/>
      <c r="S3106" t="s">
        <v>932</v>
      </c>
    </row>
    <row r="3107" spans="1:19" hidden="1" x14ac:dyDescent="0.2">
      <c r="A3107" s="162" t="str">
        <f>"FY"&amp;(YEAR(Table4_1[[#This Row],[Date]])-1)&amp;"/"&amp;(YEAR(Table4_1[[#This Row],[Date]])-2000)</f>
        <v>FY2016/17</v>
      </c>
      <c r="B3107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7" s="162" t="str">
        <f>Table4_1[[#This Row],[Licensee]]&amp;" "&amp;Table4_1[[#This Row],[Licence]]</f>
        <v>Rottnest Island Authority EIRL3</v>
      </c>
      <c r="D3107" s="162" t="str">
        <f t="shared" si="48"/>
        <v>FY2016/17_NQR15cvi_Rottnest Island Authority EIRL3</v>
      </c>
      <c r="E3107" s="164">
        <f>IF(ISNUMBER(Table4_1[[#This Row],[Value]]),Table4_1[[#This Row],[Value]],IF(ISNUMBER(Table4_1[[#This Row],[$ Value]]),Table4_1[[#This Row],[$ Value]],Table4_1[[#This Row],[% Value]]))</f>
        <v>0</v>
      </c>
      <c r="G3107" s="238">
        <v>42916</v>
      </c>
      <c r="H3107">
        <v>4</v>
      </c>
      <c r="I3107" t="s">
        <v>188</v>
      </c>
      <c r="J3107" t="s">
        <v>199</v>
      </c>
      <c r="K3107" t="s">
        <v>299</v>
      </c>
      <c r="L3107" t="s">
        <v>305</v>
      </c>
      <c r="M3107" t="s">
        <v>48</v>
      </c>
      <c r="N3107" t="s">
        <v>304</v>
      </c>
      <c r="O3107" t="s">
        <v>64</v>
      </c>
      <c r="P3107"/>
      <c r="Q3107"/>
      <c r="R3107"/>
      <c r="S3107" t="s">
        <v>932</v>
      </c>
    </row>
    <row r="3108" spans="1:19" hidden="1" x14ac:dyDescent="0.2">
      <c r="A3108" s="162" t="str">
        <f>"FY"&amp;(YEAR(Table4_1[[#This Row],[Date]])-1)&amp;"/"&amp;(YEAR(Table4_1[[#This Row],[Date]])-2000)</f>
        <v>FY2017/18</v>
      </c>
      <c r="B3108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8" s="162" t="str">
        <f>Table4_1[[#This Row],[Licensee]]&amp;" "&amp;Table4_1[[#This Row],[Licence]]</f>
        <v>Rottnest Island Authority EIRL3</v>
      </c>
      <c r="D3108" s="162" t="str">
        <f t="shared" si="48"/>
        <v>FY2017/18_NQR15cvi_Rottnest Island Authority EIRL3</v>
      </c>
      <c r="E3108" s="164">
        <f>IF(ISNUMBER(Table4_1[[#This Row],[Value]]),Table4_1[[#This Row],[Value]],IF(ISNUMBER(Table4_1[[#This Row],[$ Value]]),Table4_1[[#This Row],[$ Value]],Table4_1[[#This Row],[% Value]]))</f>
        <v>0</v>
      </c>
      <c r="G3108" s="238">
        <v>43281</v>
      </c>
      <c r="H3108">
        <v>4</v>
      </c>
      <c r="I3108" t="s">
        <v>188</v>
      </c>
      <c r="J3108" t="s">
        <v>199</v>
      </c>
      <c r="K3108" t="s">
        <v>299</v>
      </c>
      <c r="L3108" t="s">
        <v>305</v>
      </c>
      <c r="M3108" t="s">
        <v>48</v>
      </c>
      <c r="N3108" t="s">
        <v>304</v>
      </c>
      <c r="O3108" t="s">
        <v>64</v>
      </c>
      <c r="P3108"/>
      <c r="Q3108"/>
      <c r="R3108"/>
      <c r="S3108" t="s">
        <v>932</v>
      </c>
    </row>
    <row r="3109" spans="1:19" hidden="1" x14ac:dyDescent="0.2">
      <c r="A3109" s="162" t="str">
        <f>"FY"&amp;(YEAR(Table4_1[[#This Row],[Date]])-1)&amp;"/"&amp;(YEAR(Table4_1[[#This Row],[Date]])-2000)</f>
        <v>FY2018/19</v>
      </c>
      <c r="B3109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09" s="162" t="str">
        <f>Table4_1[[#This Row],[Licensee]]&amp;" "&amp;Table4_1[[#This Row],[Licence]]</f>
        <v>Rottnest Island Authority EIRL3</v>
      </c>
      <c r="D3109" s="162" t="str">
        <f t="shared" si="48"/>
        <v>FY2018/19_NQR15cvi_Rottnest Island Authority EIRL3</v>
      </c>
      <c r="E3109" s="164">
        <f>IF(ISNUMBER(Table4_1[[#This Row],[Value]]),Table4_1[[#This Row],[Value]],IF(ISNUMBER(Table4_1[[#This Row],[$ Value]]),Table4_1[[#This Row],[$ Value]],Table4_1[[#This Row],[% Value]]))</f>
        <v>0</v>
      </c>
      <c r="G3109" s="238">
        <v>43646</v>
      </c>
      <c r="H3109">
        <v>4</v>
      </c>
      <c r="I3109" t="s">
        <v>188</v>
      </c>
      <c r="J3109" t="s">
        <v>199</v>
      </c>
      <c r="K3109" t="s">
        <v>299</v>
      </c>
      <c r="L3109" t="s">
        <v>305</v>
      </c>
      <c r="M3109" t="s">
        <v>48</v>
      </c>
      <c r="N3109" t="s">
        <v>304</v>
      </c>
      <c r="O3109" t="s">
        <v>64</v>
      </c>
      <c r="P3109"/>
      <c r="Q3109"/>
      <c r="R3109"/>
      <c r="S3109" t="s">
        <v>932</v>
      </c>
    </row>
    <row r="3110" spans="1:19" hidden="1" x14ac:dyDescent="0.2">
      <c r="A3110" s="162" t="str">
        <f>"FY"&amp;(YEAR(Table4_1[[#This Row],[Date]])-1)&amp;"/"&amp;(YEAR(Table4_1[[#This Row],[Date]])-2000)</f>
        <v>FY2019/20</v>
      </c>
      <c r="B3110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0" s="162" t="str">
        <f>Table4_1[[#This Row],[Licensee]]&amp;" "&amp;Table4_1[[#This Row],[Licence]]</f>
        <v>Rottnest Island Authority EIRL3</v>
      </c>
      <c r="D3110" s="162" t="str">
        <f t="shared" si="48"/>
        <v>FY2019/20_NQR15cvi_Rottnest Island Authority EIRL3</v>
      </c>
      <c r="E3110" s="164">
        <f>IF(ISNUMBER(Table4_1[[#This Row],[Value]]),Table4_1[[#This Row],[Value]],IF(ISNUMBER(Table4_1[[#This Row],[$ Value]]),Table4_1[[#This Row],[$ Value]],Table4_1[[#This Row],[% Value]]))</f>
        <v>0</v>
      </c>
      <c r="G3110" s="238">
        <v>44012</v>
      </c>
      <c r="H3110">
        <v>4</v>
      </c>
      <c r="I3110" t="s">
        <v>188</v>
      </c>
      <c r="J3110" t="s">
        <v>199</v>
      </c>
      <c r="K3110" t="s">
        <v>299</v>
      </c>
      <c r="L3110" t="s">
        <v>305</v>
      </c>
      <c r="M3110" t="s">
        <v>48</v>
      </c>
      <c r="N3110" t="s">
        <v>304</v>
      </c>
      <c r="O3110" t="s">
        <v>64</v>
      </c>
      <c r="P3110"/>
      <c r="Q3110"/>
      <c r="R3110"/>
      <c r="S3110" t="s">
        <v>932</v>
      </c>
    </row>
    <row r="3111" spans="1:19" hidden="1" x14ac:dyDescent="0.2">
      <c r="A3111" s="162" t="str">
        <f>"FY"&amp;(YEAR(Table4_1[[#This Row],[Date]])-1)&amp;"/"&amp;(YEAR(Table4_1[[#This Row],[Date]])-2000)</f>
        <v>FY2020/21</v>
      </c>
      <c r="B3111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1" s="162" t="str">
        <f>Table4_1[[#This Row],[Licensee]]&amp;" "&amp;Table4_1[[#This Row],[Licence]]</f>
        <v>Rottnest Island Authority EIRL3</v>
      </c>
      <c r="D3111" s="162" t="str">
        <f t="shared" si="48"/>
        <v>FY2020/21_NQR15cvi_Rottnest Island Authority EIRL3</v>
      </c>
      <c r="E3111" s="164">
        <f>IF(ISNUMBER(Table4_1[[#This Row],[Value]]),Table4_1[[#This Row],[Value]],IF(ISNUMBER(Table4_1[[#This Row],[$ Value]]),Table4_1[[#This Row],[$ Value]],Table4_1[[#This Row],[% Value]]))</f>
        <v>0</v>
      </c>
      <c r="G3111" s="238">
        <v>44377</v>
      </c>
      <c r="H3111">
        <v>4</v>
      </c>
      <c r="I3111" t="s">
        <v>188</v>
      </c>
      <c r="J3111" t="s">
        <v>199</v>
      </c>
      <c r="K3111" t="s">
        <v>299</v>
      </c>
      <c r="L3111" t="s">
        <v>305</v>
      </c>
      <c r="M3111" t="s">
        <v>48</v>
      </c>
      <c r="N3111" t="s">
        <v>304</v>
      </c>
      <c r="O3111" t="s">
        <v>64</v>
      </c>
      <c r="P3111"/>
      <c r="Q3111"/>
      <c r="R3111"/>
      <c r="S3111" t="s">
        <v>932</v>
      </c>
    </row>
    <row r="3112" spans="1:19" hidden="1" x14ac:dyDescent="0.2">
      <c r="A3112" s="162" t="str">
        <f>"FY"&amp;(YEAR(Table4_1[[#This Row],[Date]])-1)&amp;"/"&amp;(YEAR(Table4_1[[#This Row],[Date]])-2000)</f>
        <v>FY2021/22</v>
      </c>
      <c r="B3112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2" s="162" t="str">
        <f>Table4_1[[#This Row],[Licensee]]&amp;" "&amp;Table4_1[[#This Row],[Licence]]</f>
        <v>Rottnest Island Authority EIRL3</v>
      </c>
      <c r="D3112" s="162" t="str">
        <f t="shared" si="48"/>
        <v>FY2021/22_NQR15cvi_Rottnest Island Authority EIRL3</v>
      </c>
      <c r="E3112" s="164">
        <f>IF(ISNUMBER(Table4_1[[#This Row],[Value]]),Table4_1[[#This Row],[Value]],IF(ISNUMBER(Table4_1[[#This Row],[$ Value]]),Table4_1[[#This Row],[$ Value]],Table4_1[[#This Row],[% Value]]))</f>
        <v>0</v>
      </c>
      <c r="G3112" s="238">
        <v>44742</v>
      </c>
      <c r="H3112">
        <v>4</v>
      </c>
      <c r="I3112" t="s">
        <v>188</v>
      </c>
      <c r="J3112" t="s">
        <v>199</v>
      </c>
      <c r="K3112" t="s">
        <v>299</v>
      </c>
      <c r="L3112" t="s">
        <v>305</v>
      </c>
      <c r="M3112" t="s">
        <v>48</v>
      </c>
      <c r="N3112" t="s">
        <v>304</v>
      </c>
      <c r="O3112" t="s">
        <v>64</v>
      </c>
      <c r="P3112"/>
      <c r="Q3112"/>
      <c r="R3112"/>
      <c r="S3112" t="s">
        <v>932</v>
      </c>
    </row>
    <row r="3113" spans="1:19" hidden="1" x14ac:dyDescent="0.2">
      <c r="A3113" s="162" t="str">
        <f>"FY"&amp;(YEAR(Table4_1[[#This Row],[Date]])-1)&amp;"/"&amp;(YEAR(Table4_1[[#This Row],[Date]])-2000)</f>
        <v>FY2022/23</v>
      </c>
      <c r="B3113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3" s="162" t="str">
        <f>Table4_1[[#This Row],[Licensee]]&amp;" "&amp;Table4_1[[#This Row],[Licence]]</f>
        <v>Rottnest Island Authority EIRL3</v>
      </c>
      <c r="D3113" s="162" t="str">
        <f t="shared" si="48"/>
        <v>FY2022/23_NQR15cvi_Rottnest Island Authority EIRL3</v>
      </c>
      <c r="E3113" s="164">
        <f>IF(ISNUMBER(Table4_1[[#This Row],[Value]]),Table4_1[[#This Row],[Value]],IF(ISNUMBER(Table4_1[[#This Row],[$ Value]]),Table4_1[[#This Row],[$ Value]],Table4_1[[#This Row],[% Value]]))</f>
        <v>0</v>
      </c>
      <c r="G3113" s="238">
        <v>45107</v>
      </c>
      <c r="H3113">
        <v>4</v>
      </c>
      <c r="I3113" t="s">
        <v>188</v>
      </c>
      <c r="J3113" t="s">
        <v>199</v>
      </c>
      <c r="K3113" t="s">
        <v>299</v>
      </c>
      <c r="L3113" t="s">
        <v>305</v>
      </c>
      <c r="M3113" t="s">
        <v>48</v>
      </c>
      <c r="N3113" t="s">
        <v>304</v>
      </c>
      <c r="O3113" t="s">
        <v>64</v>
      </c>
      <c r="P3113"/>
      <c r="Q3113"/>
      <c r="R3113"/>
      <c r="S3113" t="s">
        <v>932</v>
      </c>
    </row>
    <row r="3114" spans="1:19" hidden="1" x14ac:dyDescent="0.2">
      <c r="A3114" s="162" t="str">
        <f>"FY"&amp;(YEAR(Table4_1[[#This Row],[Date]])-1)&amp;"/"&amp;(YEAR(Table4_1[[#This Row],[Date]])-2000)</f>
        <v>FY2023/24</v>
      </c>
      <c r="B3114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4" s="162" t="str">
        <f>Table4_1[[#This Row],[Licensee]]&amp;" "&amp;Table4_1[[#This Row],[Licence]]</f>
        <v>Rottnest Island Authority EIRL3</v>
      </c>
      <c r="D3114" s="162" t="str">
        <f t="shared" si="48"/>
        <v>FY2023/24_NQR15cvi_Rottnest Island Authority EIRL3</v>
      </c>
      <c r="E3114" s="164">
        <f>IF(ISNUMBER(Table4_1[[#This Row],[Value]]),Table4_1[[#This Row],[Value]],IF(ISNUMBER(Table4_1[[#This Row],[$ Value]]),Table4_1[[#This Row],[$ Value]],Table4_1[[#This Row],[% Value]]))</f>
        <v>0</v>
      </c>
      <c r="G3114" s="238">
        <v>45473</v>
      </c>
      <c r="H3114">
        <v>4</v>
      </c>
      <c r="I3114" t="s">
        <v>188</v>
      </c>
      <c r="J3114" t="s">
        <v>199</v>
      </c>
      <c r="K3114" t="s">
        <v>299</v>
      </c>
      <c r="L3114" t="s">
        <v>305</v>
      </c>
      <c r="M3114" t="s">
        <v>48</v>
      </c>
      <c r="N3114" t="s">
        <v>304</v>
      </c>
      <c r="O3114" t="s">
        <v>64</v>
      </c>
      <c r="P3114"/>
      <c r="Q3114"/>
      <c r="R3114"/>
      <c r="S3114" t="s">
        <v>932</v>
      </c>
    </row>
    <row r="3115" spans="1:19" hidden="1" x14ac:dyDescent="0.2">
      <c r="A3115" s="162" t="str">
        <f>"FY"&amp;(YEAR(Table4_1[[#This Row],[Date]])-1)&amp;"/"&amp;(YEAR(Table4_1[[#This Row],[Date]])-2000)</f>
        <v>FY2024/25</v>
      </c>
      <c r="B3115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3115" s="162" t="str">
        <f>Table4_1[[#This Row],[Licensee]]&amp;" "&amp;Table4_1[[#This Row],[Licence]]</f>
        <v>Rottnest Island Authority EIRL3</v>
      </c>
      <c r="D3115" s="162" t="str">
        <f t="shared" si="48"/>
        <v>FY2024/25_NQR15cvi_Rottnest Island Authority EIRL3</v>
      </c>
      <c r="E3115" s="164">
        <f>IF(ISNUMBER(Table4_1[[#This Row],[Value]]),Table4_1[[#This Row],[Value]],IF(ISNUMBER(Table4_1[[#This Row],[$ Value]]),Table4_1[[#This Row],[$ Value]],Table4_1[[#This Row],[% Value]]))</f>
        <v>0</v>
      </c>
      <c r="G3115" s="238">
        <v>45838</v>
      </c>
      <c r="H3115">
        <v>4</v>
      </c>
      <c r="I3115" t="s">
        <v>188</v>
      </c>
      <c r="J3115" t="s">
        <v>199</v>
      </c>
      <c r="K3115" t="s">
        <v>299</v>
      </c>
      <c r="L3115" t="s">
        <v>305</v>
      </c>
      <c r="M3115" t="s">
        <v>48</v>
      </c>
      <c r="N3115" t="s">
        <v>304</v>
      </c>
      <c r="O3115" t="s">
        <v>64</v>
      </c>
      <c r="P3115"/>
      <c r="Q3115"/>
      <c r="R3115"/>
      <c r="S3115" t="s">
        <v>932</v>
      </c>
    </row>
    <row r="3116" spans="1:19" hidden="1" x14ac:dyDescent="0.2">
      <c r="A3116" s="162" t="str">
        <f>"FY"&amp;(YEAR(Table4_1[[#This Row],[Date]])-1)&amp;"/"&amp;(YEAR(Table4_1[[#This Row],[Date]])-2000)</f>
        <v>FY2013/14</v>
      </c>
      <c r="B3116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16" s="162" t="str">
        <f>Table4_1[[#This Row],[Licensee]]&amp;" "&amp;Table4_1[[#This Row],[Licence]]</f>
        <v>Rottnest Island Authority EIRL3</v>
      </c>
      <c r="D3116" s="162" t="str">
        <f t="shared" si="48"/>
        <v>FY2013/14_NQR15cvii_Rottnest Island Authority EIRL3</v>
      </c>
      <c r="E3116" s="164">
        <f>IF(ISNUMBER(Table4_1[[#This Row],[Value]]),Table4_1[[#This Row],[Value]],IF(ISNUMBER(Table4_1[[#This Row],[$ Value]]),Table4_1[[#This Row],[$ Value]],Table4_1[[#This Row],[% Value]]))</f>
        <v>0</v>
      </c>
      <c r="G3116" s="238">
        <v>41820</v>
      </c>
      <c r="H3116">
        <v>4</v>
      </c>
      <c r="I3116" t="s">
        <v>188</v>
      </c>
      <c r="J3116" t="s">
        <v>199</v>
      </c>
      <c r="K3116" t="s">
        <v>299</v>
      </c>
      <c r="L3116" t="s">
        <v>303</v>
      </c>
      <c r="M3116" t="s">
        <v>48</v>
      </c>
      <c r="N3116" t="s">
        <v>304</v>
      </c>
      <c r="O3116" t="s">
        <v>64</v>
      </c>
      <c r="P3116"/>
      <c r="Q3116"/>
      <c r="R3116"/>
      <c r="S3116" t="s">
        <v>932</v>
      </c>
    </row>
    <row r="3117" spans="1:19" hidden="1" x14ac:dyDescent="0.2">
      <c r="A3117" s="162" t="str">
        <f>"FY"&amp;(YEAR(Table4_1[[#This Row],[Date]])-1)&amp;"/"&amp;(YEAR(Table4_1[[#This Row],[Date]])-2000)</f>
        <v>FY2014/15</v>
      </c>
      <c r="B3117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17" s="162" t="str">
        <f>Table4_1[[#This Row],[Licensee]]&amp;" "&amp;Table4_1[[#This Row],[Licence]]</f>
        <v>Rottnest Island Authority EIRL3</v>
      </c>
      <c r="D3117" s="162" t="str">
        <f t="shared" si="48"/>
        <v>FY2014/15_NQR15cvii_Rottnest Island Authority EIRL3</v>
      </c>
      <c r="E3117" s="164">
        <f>IF(ISNUMBER(Table4_1[[#This Row],[Value]]),Table4_1[[#This Row],[Value]],IF(ISNUMBER(Table4_1[[#This Row],[$ Value]]),Table4_1[[#This Row],[$ Value]],Table4_1[[#This Row],[% Value]]))</f>
        <v>0</v>
      </c>
      <c r="G3117" s="238">
        <v>42185</v>
      </c>
      <c r="H3117">
        <v>4</v>
      </c>
      <c r="I3117" t="s">
        <v>188</v>
      </c>
      <c r="J3117" t="s">
        <v>199</v>
      </c>
      <c r="K3117" t="s">
        <v>299</v>
      </c>
      <c r="L3117" t="s">
        <v>303</v>
      </c>
      <c r="M3117" t="s">
        <v>48</v>
      </c>
      <c r="N3117" t="s">
        <v>304</v>
      </c>
      <c r="O3117" t="s">
        <v>64</v>
      </c>
      <c r="P3117"/>
      <c r="Q3117"/>
      <c r="R3117"/>
      <c r="S3117" t="s">
        <v>932</v>
      </c>
    </row>
    <row r="3118" spans="1:19" hidden="1" x14ac:dyDescent="0.2">
      <c r="A3118" s="162" t="str">
        <f>"FY"&amp;(YEAR(Table4_1[[#This Row],[Date]])-1)&amp;"/"&amp;(YEAR(Table4_1[[#This Row],[Date]])-2000)</f>
        <v>FY2015/16</v>
      </c>
      <c r="B3118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18" s="162" t="str">
        <f>Table4_1[[#This Row],[Licensee]]&amp;" "&amp;Table4_1[[#This Row],[Licence]]</f>
        <v>Rottnest Island Authority EIRL3</v>
      </c>
      <c r="D3118" s="162" t="str">
        <f t="shared" si="48"/>
        <v>FY2015/16_NQR15cvii_Rottnest Island Authority EIRL3</v>
      </c>
      <c r="E3118" s="164">
        <f>IF(ISNUMBER(Table4_1[[#This Row],[Value]]),Table4_1[[#This Row],[Value]],IF(ISNUMBER(Table4_1[[#This Row],[$ Value]]),Table4_1[[#This Row],[$ Value]],Table4_1[[#This Row],[% Value]]))</f>
        <v>0</v>
      </c>
      <c r="G3118" s="238">
        <v>42551</v>
      </c>
      <c r="H3118">
        <v>4</v>
      </c>
      <c r="I3118" t="s">
        <v>188</v>
      </c>
      <c r="J3118" t="s">
        <v>199</v>
      </c>
      <c r="K3118" t="s">
        <v>299</v>
      </c>
      <c r="L3118" t="s">
        <v>303</v>
      </c>
      <c r="M3118" t="s">
        <v>48</v>
      </c>
      <c r="N3118" t="s">
        <v>304</v>
      </c>
      <c r="O3118" t="s">
        <v>64</v>
      </c>
      <c r="P3118"/>
      <c r="Q3118"/>
      <c r="R3118"/>
      <c r="S3118" t="s">
        <v>932</v>
      </c>
    </row>
    <row r="3119" spans="1:19" hidden="1" x14ac:dyDescent="0.2">
      <c r="A3119" s="162" t="str">
        <f>"FY"&amp;(YEAR(Table4_1[[#This Row],[Date]])-1)&amp;"/"&amp;(YEAR(Table4_1[[#This Row],[Date]])-2000)</f>
        <v>FY2016/17</v>
      </c>
      <c r="B3119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19" s="162" t="str">
        <f>Table4_1[[#This Row],[Licensee]]&amp;" "&amp;Table4_1[[#This Row],[Licence]]</f>
        <v>Rottnest Island Authority EIRL3</v>
      </c>
      <c r="D3119" s="162" t="str">
        <f t="shared" si="48"/>
        <v>FY2016/17_NQR15cvii_Rottnest Island Authority EIRL3</v>
      </c>
      <c r="E3119" s="164">
        <f>IF(ISNUMBER(Table4_1[[#This Row],[Value]]),Table4_1[[#This Row],[Value]],IF(ISNUMBER(Table4_1[[#This Row],[$ Value]]),Table4_1[[#This Row],[$ Value]],Table4_1[[#This Row],[% Value]]))</f>
        <v>0</v>
      </c>
      <c r="G3119" s="238">
        <v>42916</v>
      </c>
      <c r="H3119">
        <v>4</v>
      </c>
      <c r="I3119" t="s">
        <v>188</v>
      </c>
      <c r="J3119" t="s">
        <v>199</v>
      </c>
      <c r="K3119" t="s">
        <v>299</v>
      </c>
      <c r="L3119" t="s">
        <v>303</v>
      </c>
      <c r="M3119" t="s">
        <v>48</v>
      </c>
      <c r="N3119" t="s">
        <v>304</v>
      </c>
      <c r="O3119" t="s">
        <v>64</v>
      </c>
      <c r="P3119"/>
      <c r="Q3119"/>
      <c r="R3119"/>
      <c r="S3119" t="s">
        <v>932</v>
      </c>
    </row>
    <row r="3120" spans="1:19" hidden="1" x14ac:dyDescent="0.2">
      <c r="A3120" s="162" t="str">
        <f>"FY"&amp;(YEAR(Table4_1[[#This Row],[Date]])-1)&amp;"/"&amp;(YEAR(Table4_1[[#This Row],[Date]])-2000)</f>
        <v>FY2017/18</v>
      </c>
      <c r="B3120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0" s="162" t="str">
        <f>Table4_1[[#This Row],[Licensee]]&amp;" "&amp;Table4_1[[#This Row],[Licence]]</f>
        <v>Rottnest Island Authority EIRL3</v>
      </c>
      <c r="D3120" s="162" t="str">
        <f t="shared" si="48"/>
        <v>FY2017/18_NQR15cvii_Rottnest Island Authority EIRL3</v>
      </c>
      <c r="E3120" s="164">
        <f>IF(ISNUMBER(Table4_1[[#This Row],[Value]]),Table4_1[[#This Row],[Value]],IF(ISNUMBER(Table4_1[[#This Row],[$ Value]]),Table4_1[[#This Row],[$ Value]],Table4_1[[#This Row],[% Value]]))</f>
        <v>0</v>
      </c>
      <c r="G3120" s="238">
        <v>43281</v>
      </c>
      <c r="H3120">
        <v>4</v>
      </c>
      <c r="I3120" t="s">
        <v>188</v>
      </c>
      <c r="J3120" t="s">
        <v>199</v>
      </c>
      <c r="K3120" t="s">
        <v>299</v>
      </c>
      <c r="L3120" t="s">
        <v>303</v>
      </c>
      <c r="M3120" t="s">
        <v>48</v>
      </c>
      <c r="N3120" t="s">
        <v>304</v>
      </c>
      <c r="O3120" t="s">
        <v>64</v>
      </c>
      <c r="P3120"/>
      <c r="Q3120"/>
      <c r="R3120"/>
      <c r="S3120" t="s">
        <v>932</v>
      </c>
    </row>
    <row r="3121" spans="1:19" hidden="1" x14ac:dyDescent="0.2">
      <c r="A3121" s="162" t="str">
        <f>"FY"&amp;(YEAR(Table4_1[[#This Row],[Date]])-1)&amp;"/"&amp;(YEAR(Table4_1[[#This Row],[Date]])-2000)</f>
        <v>FY2018/19</v>
      </c>
      <c r="B3121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1" s="162" t="str">
        <f>Table4_1[[#This Row],[Licensee]]&amp;" "&amp;Table4_1[[#This Row],[Licence]]</f>
        <v>Rottnest Island Authority EIRL3</v>
      </c>
      <c r="D3121" s="162" t="str">
        <f t="shared" si="48"/>
        <v>FY2018/19_NQR15cvii_Rottnest Island Authority EIRL3</v>
      </c>
      <c r="E3121" s="164">
        <f>IF(ISNUMBER(Table4_1[[#This Row],[Value]]),Table4_1[[#This Row],[Value]],IF(ISNUMBER(Table4_1[[#This Row],[$ Value]]),Table4_1[[#This Row],[$ Value]],Table4_1[[#This Row],[% Value]]))</f>
        <v>0</v>
      </c>
      <c r="G3121" s="238">
        <v>43646</v>
      </c>
      <c r="H3121">
        <v>4</v>
      </c>
      <c r="I3121" t="s">
        <v>188</v>
      </c>
      <c r="J3121" t="s">
        <v>199</v>
      </c>
      <c r="K3121" t="s">
        <v>299</v>
      </c>
      <c r="L3121" t="s">
        <v>303</v>
      </c>
      <c r="M3121" t="s">
        <v>48</v>
      </c>
      <c r="N3121" t="s">
        <v>304</v>
      </c>
      <c r="O3121" t="s">
        <v>64</v>
      </c>
      <c r="P3121"/>
      <c r="Q3121"/>
      <c r="R3121"/>
      <c r="S3121" t="s">
        <v>932</v>
      </c>
    </row>
    <row r="3122" spans="1:19" hidden="1" x14ac:dyDescent="0.2">
      <c r="A3122" s="162" t="str">
        <f>"FY"&amp;(YEAR(Table4_1[[#This Row],[Date]])-1)&amp;"/"&amp;(YEAR(Table4_1[[#This Row],[Date]])-2000)</f>
        <v>FY2019/20</v>
      </c>
      <c r="B3122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2" s="162" t="str">
        <f>Table4_1[[#This Row],[Licensee]]&amp;" "&amp;Table4_1[[#This Row],[Licence]]</f>
        <v>Rottnest Island Authority EIRL3</v>
      </c>
      <c r="D3122" s="162" t="str">
        <f t="shared" si="48"/>
        <v>FY2019/20_NQR15cvii_Rottnest Island Authority EIRL3</v>
      </c>
      <c r="E3122" s="164">
        <f>IF(ISNUMBER(Table4_1[[#This Row],[Value]]),Table4_1[[#This Row],[Value]],IF(ISNUMBER(Table4_1[[#This Row],[$ Value]]),Table4_1[[#This Row],[$ Value]],Table4_1[[#This Row],[% Value]]))</f>
        <v>0</v>
      </c>
      <c r="G3122" s="238">
        <v>44012</v>
      </c>
      <c r="H3122">
        <v>4</v>
      </c>
      <c r="I3122" t="s">
        <v>188</v>
      </c>
      <c r="J3122" t="s">
        <v>199</v>
      </c>
      <c r="K3122" t="s">
        <v>299</v>
      </c>
      <c r="L3122" t="s">
        <v>303</v>
      </c>
      <c r="M3122" t="s">
        <v>48</v>
      </c>
      <c r="N3122" t="s">
        <v>304</v>
      </c>
      <c r="O3122" t="s">
        <v>64</v>
      </c>
      <c r="P3122"/>
      <c r="Q3122"/>
      <c r="R3122"/>
      <c r="S3122" t="s">
        <v>932</v>
      </c>
    </row>
    <row r="3123" spans="1:19" hidden="1" x14ac:dyDescent="0.2">
      <c r="A3123" s="162" t="str">
        <f>"FY"&amp;(YEAR(Table4_1[[#This Row],[Date]])-1)&amp;"/"&amp;(YEAR(Table4_1[[#This Row],[Date]])-2000)</f>
        <v>FY2020/21</v>
      </c>
      <c r="B3123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3" s="162" t="str">
        <f>Table4_1[[#This Row],[Licensee]]&amp;" "&amp;Table4_1[[#This Row],[Licence]]</f>
        <v>Rottnest Island Authority EIRL3</v>
      </c>
      <c r="D3123" s="162" t="str">
        <f t="shared" si="48"/>
        <v>FY2020/21_NQR15cvii_Rottnest Island Authority EIRL3</v>
      </c>
      <c r="E3123" s="164">
        <f>IF(ISNUMBER(Table4_1[[#This Row],[Value]]),Table4_1[[#This Row],[Value]],IF(ISNUMBER(Table4_1[[#This Row],[$ Value]]),Table4_1[[#This Row],[$ Value]],Table4_1[[#This Row],[% Value]]))</f>
        <v>0</v>
      </c>
      <c r="G3123" s="238">
        <v>44377</v>
      </c>
      <c r="H3123">
        <v>4</v>
      </c>
      <c r="I3123" t="s">
        <v>188</v>
      </c>
      <c r="J3123" t="s">
        <v>199</v>
      </c>
      <c r="K3123" t="s">
        <v>299</v>
      </c>
      <c r="L3123" t="s">
        <v>303</v>
      </c>
      <c r="M3123" t="s">
        <v>48</v>
      </c>
      <c r="N3123" t="s">
        <v>304</v>
      </c>
      <c r="O3123" t="s">
        <v>64</v>
      </c>
      <c r="P3123"/>
      <c r="Q3123"/>
      <c r="R3123"/>
      <c r="S3123" t="s">
        <v>932</v>
      </c>
    </row>
    <row r="3124" spans="1:19" hidden="1" x14ac:dyDescent="0.2">
      <c r="A3124" s="162" t="str">
        <f>"FY"&amp;(YEAR(Table4_1[[#This Row],[Date]])-1)&amp;"/"&amp;(YEAR(Table4_1[[#This Row],[Date]])-2000)</f>
        <v>FY2021/22</v>
      </c>
      <c r="B3124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4" s="162" t="str">
        <f>Table4_1[[#This Row],[Licensee]]&amp;" "&amp;Table4_1[[#This Row],[Licence]]</f>
        <v>Rottnest Island Authority EIRL3</v>
      </c>
      <c r="D3124" s="162" t="str">
        <f t="shared" si="48"/>
        <v>FY2021/22_NQR15cvii_Rottnest Island Authority EIRL3</v>
      </c>
      <c r="E3124" s="164">
        <f>IF(ISNUMBER(Table4_1[[#This Row],[Value]]),Table4_1[[#This Row],[Value]],IF(ISNUMBER(Table4_1[[#This Row],[$ Value]]),Table4_1[[#This Row],[$ Value]],Table4_1[[#This Row],[% Value]]))</f>
        <v>0</v>
      </c>
      <c r="G3124" s="238">
        <v>44742</v>
      </c>
      <c r="H3124">
        <v>4</v>
      </c>
      <c r="I3124" t="s">
        <v>188</v>
      </c>
      <c r="J3124" t="s">
        <v>199</v>
      </c>
      <c r="K3124" t="s">
        <v>299</v>
      </c>
      <c r="L3124" t="s">
        <v>303</v>
      </c>
      <c r="M3124" t="s">
        <v>48</v>
      </c>
      <c r="N3124" t="s">
        <v>304</v>
      </c>
      <c r="O3124" t="s">
        <v>64</v>
      </c>
      <c r="P3124"/>
      <c r="Q3124"/>
      <c r="R3124"/>
      <c r="S3124" t="s">
        <v>932</v>
      </c>
    </row>
    <row r="3125" spans="1:19" hidden="1" x14ac:dyDescent="0.2">
      <c r="A3125" s="162" t="str">
        <f>"FY"&amp;(YEAR(Table4_1[[#This Row],[Date]])-1)&amp;"/"&amp;(YEAR(Table4_1[[#This Row],[Date]])-2000)</f>
        <v>FY2022/23</v>
      </c>
      <c r="B3125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5" s="162" t="str">
        <f>Table4_1[[#This Row],[Licensee]]&amp;" "&amp;Table4_1[[#This Row],[Licence]]</f>
        <v>Rottnest Island Authority EIRL3</v>
      </c>
      <c r="D3125" s="162" t="str">
        <f t="shared" si="48"/>
        <v>FY2022/23_NQR15cvii_Rottnest Island Authority EIRL3</v>
      </c>
      <c r="E3125" s="164">
        <f>IF(ISNUMBER(Table4_1[[#This Row],[Value]]),Table4_1[[#This Row],[Value]],IF(ISNUMBER(Table4_1[[#This Row],[$ Value]]),Table4_1[[#This Row],[$ Value]],Table4_1[[#This Row],[% Value]]))</f>
        <v>0</v>
      </c>
      <c r="G3125" s="238">
        <v>45107</v>
      </c>
      <c r="H3125">
        <v>4</v>
      </c>
      <c r="I3125" t="s">
        <v>188</v>
      </c>
      <c r="J3125" t="s">
        <v>199</v>
      </c>
      <c r="K3125" t="s">
        <v>299</v>
      </c>
      <c r="L3125" t="s">
        <v>303</v>
      </c>
      <c r="M3125" t="s">
        <v>48</v>
      </c>
      <c r="N3125" t="s">
        <v>304</v>
      </c>
      <c r="O3125" t="s">
        <v>64</v>
      </c>
      <c r="P3125"/>
      <c r="Q3125"/>
      <c r="R3125"/>
      <c r="S3125" t="s">
        <v>932</v>
      </c>
    </row>
    <row r="3126" spans="1:19" hidden="1" x14ac:dyDescent="0.2">
      <c r="A3126" s="162" t="str">
        <f>"FY"&amp;(YEAR(Table4_1[[#This Row],[Date]])-1)&amp;"/"&amp;(YEAR(Table4_1[[#This Row],[Date]])-2000)</f>
        <v>FY2023/24</v>
      </c>
      <c r="B3126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6" s="162" t="str">
        <f>Table4_1[[#This Row],[Licensee]]&amp;" "&amp;Table4_1[[#This Row],[Licence]]</f>
        <v>Rottnest Island Authority EIRL3</v>
      </c>
      <c r="D3126" s="162" t="str">
        <f t="shared" si="48"/>
        <v>FY2023/24_NQR15cvii_Rottnest Island Authority EIRL3</v>
      </c>
      <c r="E3126" s="164">
        <f>IF(ISNUMBER(Table4_1[[#This Row],[Value]]),Table4_1[[#This Row],[Value]],IF(ISNUMBER(Table4_1[[#This Row],[$ Value]]),Table4_1[[#This Row],[$ Value]],Table4_1[[#This Row],[% Value]]))</f>
        <v>0</v>
      </c>
      <c r="G3126" s="238">
        <v>45473</v>
      </c>
      <c r="H3126">
        <v>4</v>
      </c>
      <c r="I3126" t="s">
        <v>188</v>
      </c>
      <c r="J3126" t="s">
        <v>199</v>
      </c>
      <c r="K3126" t="s">
        <v>299</v>
      </c>
      <c r="L3126" t="s">
        <v>303</v>
      </c>
      <c r="M3126" t="s">
        <v>48</v>
      </c>
      <c r="N3126" t="s">
        <v>304</v>
      </c>
      <c r="O3126" t="s">
        <v>64</v>
      </c>
      <c r="P3126"/>
      <c r="Q3126"/>
      <c r="R3126"/>
      <c r="S3126" t="s">
        <v>932</v>
      </c>
    </row>
    <row r="3127" spans="1:19" hidden="1" x14ac:dyDescent="0.2">
      <c r="A3127" s="162" t="str">
        <f>"FY"&amp;(YEAR(Table4_1[[#This Row],[Date]])-1)&amp;"/"&amp;(YEAR(Table4_1[[#This Row],[Date]])-2000)</f>
        <v>FY2024/25</v>
      </c>
      <c r="B3127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3127" s="162" t="str">
        <f>Table4_1[[#This Row],[Licensee]]&amp;" "&amp;Table4_1[[#This Row],[Licence]]</f>
        <v>Rottnest Island Authority EIRL3</v>
      </c>
      <c r="D3127" s="162" t="str">
        <f t="shared" si="48"/>
        <v>FY2024/25_NQR15cvii_Rottnest Island Authority EIRL3</v>
      </c>
      <c r="E3127" s="164">
        <f>IF(ISNUMBER(Table4_1[[#This Row],[Value]]),Table4_1[[#This Row],[Value]],IF(ISNUMBER(Table4_1[[#This Row],[$ Value]]),Table4_1[[#This Row],[$ Value]],Table4_1[[#This Row],[% Value]]))</f>
        <v>0</v>
      </c>
      <c r="G3127" s="238">
        <v>45838</v>
      </c>
      <c r="H3127">
        <v>4</v>
      </c>
      <c r="I3127" t="s">
        <v>188</v>
      </c>
      <c r="J3127" t="s">
        <v>199</v>
      </c>
      <c r="K3127" t="s">
        <v>299</v>
      </c>
      <c r="L3127" t="s">
        <v>303</v>
      </c>
      <c r="M3127" t="s">
        <v>48</v>
      </c>
      <c r="N3127" t="s">
        <v>304</v>
      </c>
      <c r="O3127" t="s">
        <v>64</v>
      </c>
      <c r="P3127"/>
      <c r="Q3127"/>
      <c r="R3127"/>
      <c r="S3127" t="s">
        <v>932</v>
      </c>
    </row>
    <row r="3128" spans="1:19" hidden="1" x14ac:dyDescent="0.2">
      <c r="A3128" s="162" t="str">
        <f>"FY"&amp;(YEAR(Table4_1[[#This Row],[Date]])-1)&amp;"/"&amp;(YEAR(Table4_1[[#This Row],[Date]])-2000)</f>
        <v>FY2023/24</v>
      </c>
      <c r="B3128" s="162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3128" s="162" t="str">
        <f>Table4_1[[#This Row],[Licensee]]&amp;" "&amp;Table4_1[[#This Row],[Licence]]</f>
        <v>Rottnest Island Authority EIRL3</v>
      </c>
      <c r="D3128" s="162" t="str">
        <f t="shared" si="48"/>
        <v>FY2023/24_NQR15diii_Rottnest Island Authority EIRL3</v>
      </c>
      <c r="E3128" s="164">
        <f>IF(ISNUMBER(Table4_1[[#This Row],[Value]]),Table4_1[[#This Row],[Value]],IF(ISNUMBER(Table4_1[[#This Row],[$ Value]]),Table4_1[[#This Row],[$ Value]],Table4_1[[#This Row],[% Value]]))</f>
        <v>0</v>
      </c>
      <c r="G3128" s="238">
        <v>45473</v>
      </c>
      <c r="H3128">
        <v>4</v>
      </c>
      <c r="I3128" t="s">
        <v>188</v>
      </c>
      <c r="J3128" t="s">
        <v>199</v>
      </c>
      <c r="K3128" t="s">
        <v>299</v>
      </c>
      <c r="L3128" t="s">
        <v>336</v>
      </c>
      <c r="M3128" t="s">
        <v>49</v>
      </c>
      <c r="N3128" t="s">
        <v>337</v>
      </c>
      <c r="O3128" t="s">
        <v>64</v>
      </c>
      <c r="P3128">
        <v>0</v>
      </c>
      <c r="Q3128"/>
      <c r="R3128"/>
      <c r="S3128" t="s">
        <v>932</v>
      </c>
    </row>
    <row r="3129" spans="1:19" hidden="1" x14ac:dyDescent="0.2">
      <c r="A3129" s="162" t="str">
        <f>"FY"&amp;(YEAR(Table4_1[[#This Row],[Date]])-1)&amp;"/"&amp;(YEAR(Table4_1[[#This Row],[Date]])-2000)</f>
        <v>FY2024/25</v>
      </c>
      <c r="B3129" s="162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3129" s="162" t="str">
        <f>Table4_1[[#This Row],[Licensee]]&amp;" "&amp;Table4_1[[#This Row],[Licence]]</f>
        <v>Rottnest Island Authority EIRL3</v>
      </c>
      <c r="D3129" s="162" t="str">
        <f t="shared" si="48"/>
        <v>FY2024/25_NQR15diii_Rottnest Island Authority EIRL3</v>
      </c>
      <c r="E3129" s="164">
        <f>IF(ISNUMBER(Table4_1[[#This Row],[Value]]),Table4_1[[#This Row],[Value]],IF(ISNUMBER(Table4_1[[#This Row],[$ Value]]),Table4_1[[#This Row],[$ Value]],Table4_1[[#This Row],[% Value]]))</f>
        <v>0</v>
      </c>
      <c r="G3129" s="238">
        <v>45838</v>
      </c>
      <c r="H3129">
        <v>4</v>
      </c>
      <c r="I3129" t="s">
        <v>188</v>
      </c>
      <c r="J3129" t="s">
        <v>199</v>
      </c>
      <c r="K3129" t="s">
        <v>299</v>
      </c>
      <c r="L3129" t="s">
        <v>336</v>
      </c>
      <c r="M3129" t="s">
        <v>49</v>
      </c>
      <c r="N3129" t="s">
        <v>337</v>
      </c>
      <c r="O3129" t="s">
        <v>64</v>
      </c>
      <c r="P3129">
        <v>0</v>
      </c>
      <c r="Q3129"/>
      <c r="R3129"/>
      <c r="S3129" t="s">
        <v>932</v>
      </c>
    </row>
    <row r="3130" spans="1:19" hidden="1" x14ac:dyDescent="0.2">
      <c r="A3130" s="162" t="str">
        <f>"FY"&amp;(YEAR(Table4_1[[#This Row],[Date]])-1)&amp;"/"&amp;(YEAR(Table4_1[[#This Row],[Date]])-2000)</f>
        <v>FY2023/24</v>
      </c>
      <c r="B3130" s="162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3130" s="162" t="str">
        <f>Table4_1[[#This Row],[Licensee]]&amp;" "&amp;Table4_1[[#This Row],[Licence]]</f>
        <v>Rottnest Island Authority EIRL3</v>
      </c>
      <c r="D3130" s="162" t="str">
        <f t="shared" si="48"/>
        <v>FY2023/24_NQR15div_Rottnest Island Authority EIRL3</v>
      </c>
      <c r="E3130" s="164">
        <f>IF(ISNUMBER(Table4_1[[#This Row],[Value]]),Table4_1[[#This Row],[Value]],IF(ISNUMBER(Table4_1[[#This Row],[$ Value]]),Table4_1[[#This Row],[$ Value]],Table4_1[[#This Row],[% Value]]))</f>
        <v>11</v>
      </c>
      <c r="G3130" s="238">
        <v>45473</v>
      </c>
      <c r="H3130">
        <v>4</v>
      </c>
      <c r="I3130" t="s">
        <v>188</v>
      </c>
      <c r="J3130" t="s">
        <v>199</v>
      </c>
      <c r="K3130" t="s">
        <v>299</v>
      </c>
      <c r="L3130" t="s">
        <v>338</v>
      </c>
      <c r="M3130" t="s">
        <v>49</v>
      </c>
      <c r="N3130" t="s">
        <v>337</v>
      </c>
      <c r="O3130" t="s">
        <v>64</v>
      </c>
      <c r="P3130">
        <v>11</v>
      </c>
      <c r="Q3130"/>
      <c r="R3130"/>
      <c r="S3130" t="s">
        <v>932</v>
      </c>
    </row>
    <row r="3131" spans="1:19" hidden="1" x14ac:dyDescent="0.2">
      <c r="A3131" s="162" t="str">
        <f>"FY"&amp;(YEAR(Table4_1[[#This Row],[Date]])-1)&amp;"/"&amp;(YEAR(Table4_1[[#This Row],[Date]])-2000)</f>
        <v>FY2024/25</v>
      </c>
      <c r="B3131" s="162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3131" s="162" t="str">
        <f>Table4_1[[#This Row],[Licensee]]&amp;" "&amp;Table4_1[[#This Row],[Licence]]</f>
        <v>Rottnest Island Authority EIRL3</v>
      </c>
      <c r="D3131" s="162" t="str">
        <f t="shared" si="48"/>
        <v>FY2024/25_NQR15div_Rottnest Island Authority EIRL3</v>
      </c>
      <c r="E3131" s="164">
        <f>IF(ISNUMBER(Table4_1[[#This Row],[Value]]),Table4_1[[#This Row],[Value]],IF(ISNUMBER(Table4_1[[#This Row],[$ Value]]),Table4_1[[#This Row],[$ Value]],Table4_1[[#This Row],[% Value]]))</f>
        <v>11</v>
      </c>
      <c r="G3131" s="238">
        <v>45838</v>
      </c>
      <c r="H3131">
        <v>4</v>
      </c>
      <c r="I3131" t="s">
        <v>188</v>
      </c>
      <c r="J3131" t="s">
        <v>199</v>
      </c>
      <c r="K3131" t="s">
        <v>299</v>
      </c>
      <c r="L3131" t="s">
        <v>338</v>
      </c>
      <c r="M3131" t="s">
        <v>49</v>
      </c>
      <c r="N3131" t="s">
        <v>337</v>
      </c>
      <c r="O3131" t="s">
        <v>64</v>
      </c>
      <c r="P3131">
        <v>11</v>
      </c>
      <c r="Q3131"/>
      <c r="R3131"/>
      <c r="S3131" t="s">
        <v>932</v>
      </c>
    </row>
    <row r="3132" spans="1:19" hidden="1" x14ac:dyDescent="0.2">
      <c r="A3132" s="162" t="str">
        <f>"FY"&amp;(YEAR(Table4_1[[#This Row],[Date]])-1)&amp;"/"&amp;(YEAR(Table4_1[[#This Row],[Date]])-2000)</f>
        <v>FY2023/24</v>
      </c>
      <c r="B3132" s="162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3132" s="162" t="str">
        <f>Table4_1[[#This Row],[Licensee]]&amp;" "&amp;Table4_1[[#This Row],[Licence]]</f>
        <v>Rottnest Island Authority EIRL3</v>
      </c>
      <c r="D3132" s="162" t="str">
        <f t="shared" si="48"/>
        <v>FY2023/24_NQR15dv_Rottnest Island Authority EIRL3</v>
      </c>
      <c r="E3132" s="164">
        <f>IF(ISNUMBER(Table4_1[[#This Row],[Value]]),Table4_1[[#This Row],[Value]],IF(ISNUMBER(Table4_1[[#This Row],[$ Value]]),Table4_1[[#This Row],[$ Value]],Table4_1[[#This Row],[% Value]]))</f>
        <v>34.4</v>
      </c>
      <c r="G3132" s="238">
        <v>45473</v>
      </c>
      <c r="H3132">
        <v>4</v>
      </c>
      <c r="I3132" t="s">
        <v>188</v>
      </c>
      <c r="J3132" t="s">
        <v>199</v>
      </c>
      <c r="K3132" t="s">
        <v>299</v>
      </c>
      <c r="L3132" t="s">
        <v>339</v>
      </c>
      <c r="M3132" t="s">
        <v>49</v>
      </c>
      <c r="N3132" t="s">
        <v>337</v>
      </c>
      <c r="O3132" t="s">
        <v>64</v>
      </c>
      <c r="P3132">
        <v>34.4</v>
      </c>
      <c r="Q3132"/>
      <c r="R3132"/>
      <c r="S3132" t="s">
        <v>932</v>
      </c>
    </row>
    <row r="3133" spans="1:19" hidden="1" x14ac:dyDescent="0.2">
      <c r="A3133" s="162" t="str">
        <f>"FY"&amp;(YEAR(Table4_1[[#This Row],[Date]])-1)&amp;"/"&amp;(YEAR(Table4_1[[#This Row],[Date]])-2000)</f>
        <v>FY2024/25</v>
      </c>
      <c r="B3133" s="162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3133" s="162" t="str">
        <f>Table4_1[[#This Row],[Licensee]]&amp;" "&amp;Table4_1[[#This Row],[Licence]]</f>
        <v>Rottnest Island Authority EIRL3</v>
      </c>
      <c r="D3133" s="162" t="str">
        <f t="shared" si="48"/>
        <v>FY2024/25_NQR15dv_Rottnest Island Authority EIRL3</v>
      </c>
      <c r="E3133" s="164">
        <f>IF(ISNUMBER(Table4_1[[#This Row],[Value]]),Table4_1[[#This Row],[Value]],IF(ISNUMBER(Table4_1[[#This Row],[$ Value]]),Table4_1[[#This Row],[$ Value]],Table4_1[[#This Row],[% Value]]))</f>
        <v>34.4</v>
      </c>
      <c r="G3133" s="238">
        <v>45838</v>
      </c>
      <c r="H3133">
        <v>4</v>
      </c>
      <c r="I3133" t="s">
        <v>188</v>
      </c>
      <c r="J3133" t="s">
        <v>199</v>
      </c>
      <c r="K3133" t="s">
        <v>299</v>
      </c>
      <c r="L3133" t="s">
        <v>339</v>
      </c>
      <c r="M3133" t="s">
        <v>49</v>
      </c>
      <c r="N3133" t="s">
        <v>337</v>
      </c>
      <c r="O3133" t="s">
        <v>64</v>
      </c>
      <c r="P3133">
        <v>34.4</v>
      </c>
      <c r="Q3133"/>
      <c r="R3133"/>
      <c r="S3133" t="s">
        <v>932</v>
      </c>
    </row>
    <row r="3134" spans="1:19" hidden="1" x14ac:dyDescent="0.2">
      <c r="A3134" s="162" t="str">
        <f>"FY"&amp;(YEAR(Table4_1[[#This Row],[Date]])-1)&amp;"/"&amp;(YEAR(Table4_1[[#This Row],[Date]])-2000)</f>
        <v>FY2013/14</v>
      </c>
      <c r="B3134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4" s="162" t="str">
        <f>Table4_1[[#This Row],[Licensee]]&amp;" "&amp;Table4_1[[#This Row],[Licence]]</f>
        <v>Rottnest Island Authority EIRL3</v>
      </c>
      <c r="D3134" s="162" t="str">
        <f t="shared" si="48"/>
        <v>FY2013/14_NQR15dvi_Rottnest Island Authority EIRL3</v>
      </c>
      <c r="E3134" s="164">
        <f>IF(ISNUMBER(Table4_1[[#This Row],[Value]]),Table4_1[[#This Row],[Value]],IF(ISNUMBER(Table4_1[[#This Row],[$ Value]]),Table4_1[[#This Row],[$ Value]],Table4_1[[#This Row],[% Value]]))</f>
        <v>4.5999999999999996</v>
      </c>
      <c r="G3134" s="238">
        <v>41820</v>
      </c>
      <c r="H3134">
        <v>4</v>
      </c>
      <c r="I3134" t="s">
        <v>188</v>
      </c>
      <c r="J3134" t="s">
        <v>199</v>
      </c>
      <c r="K3134" t="s">
        <v>299</v>
      </c>
      <c r="L3134" t="s">
        <v>305</v>
      </c>
      <c r="M3134" t="s">
        <v>49</v>
      </c>
      <c r="N3134" t="s">
        <v>304</v>
      </c>
      <c r="O3134" t="s">
        <v>64</v>
      </c>
      <c r="P3134">
        <v>4.5999999999999996</v>
      </c>
      <c r="Q3134"/>
      <c r="R3134"/>
      <c r="S3134" t="s">
        <v>932</v>
      </c>
    </row>
    <row r="3135" spans="1:19" hidden="1" x14ac:dyDescent="0.2">
      <c r="A3135" s="162" t="str">
        <f>"FY"&amp;(YEAR(Table4_1[[#This Row],[Date]])-1)&amp;"/"&amp;(YEAR(Table4_1[[#This Row],[Date]])-2000)</f>
        <v>FY2014/15</v>
      </c>
      <c r="B3135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5" s="162" t="str">
        <f>Table4_1[[#This Row],[Licensee]]&amp;" "&amp;Table4_1[[#This Row],[Licence]]</f>
        <v>Rottnest Island Authority EIRL3</v>
      </c>
      <c r="D3135" s="162" t="str">
        <f t="shared" si="48"/>
        <v>FY2014/15_NQR15dvi_Rottnest Island Authority EIRL3</v>
      </c>
      <c r="E3135" s="164">
        <f>IF(ISNUMBER(Table4_1[[#This Row],[Value]]),Table4_1[[#This Row],[Value]],IF(ISNUMBER(Table4_1[[#This Row],[$ Value]]),Table4_1[[#This Row],[$ Value]],Table4_1[[#This Row],[% Value]]))</f>
        <v>4.5999999999999996</v>
      </c>
      <c r="G3135" s="238">
        <v>42185</v>
      </c>
      <c r="H3135">
        <v>4</v>
      </c>
      <c r="I3135" t="s">
        <v>188</v>
      </c>
      <c r="J3135" t="s">
        <v>199</v>
      </c>
      <c r="K3135" t="s">
        <v>299</v>
      </c>
      <c r="L3135" t="s">
        <v>305</v>
      </c>
      <c r="M3135" t="s">
        <v>49</v>
      </c>
      <c r="N3135" t="s">
        <v>304</v>
      </c>
      <c r="O3135" t="s">
        <v>64</v>
      </c>
      <c r="P3135">
        <v>4.5999999999999996</v>
      </c>
      <c r="Q3135"/>
      <c r="R3135"/>
      <c r="S3135" t="s">
        <v>932</v>
      </c>
    </row>
    <row r="3136" spans="1:19" hidden="1" x14ac:dyDescent="0.2">
      <c r="A3136" s="162" t="str">
        <f>"FY"&amp;(YEAR(Table4_1[[#This Row],[Date]])-1)&amp;"/"&amp;(YEAR(Table4_1[[#This Row],[Date]])-2000)</f>
        <v>FY2015/16</v>
      </c>
      <c r="B3136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6" s="162" t="str">
        <f>Table4_1[[#This Row],[Licensee]]&amp;" "&amp;Table4_1[[#This Row],[Licence]]</f>
        <v>Rottnest Island Authority EIRL3</v>
      </c>
      <c r="D3136" s="162" t="str">
        <f t="shared" si="48"/>
        <v>FY2015/16_NQR15dvi_Rottnest Island Authority EIRL3</v>
      </c>
      <c r="E3136" s="164">
        <f>IF(ISNUMBER(Table4_1[[#This Row],[Value]]),Table4_1[[#This Row],[Value]],IF(ISNUMBER(Table4_1[[#This Row],[$ Value]]),Table4_1[[#This Row],[$ Value]],Table4_1[[#This Row],[% Value]]))</f>
        <v>4.5999999999999996</v>
      </c>
      <c r="G3136" s="238">
        <v>42551</v>
      </c>
      <c r="H3136">
        <v>4</v>
      </c>
      <c r="I3136" t="s">
        <v>188</v>
      </c>
      <c r="J3136" t="s">
        <v>199</v>
      </c>
      <c r="K3136" t="s">
        <v>299</v>
      </c>
      <c r="L3136" t="s">
        <v>305</v>
      </c>
      <c r="M3136" t="s">
        <v>49</v>
      </c>
      <c r="N3136" t="s">
        <v>304</v>
      </c>
      <c r="O3136" t="s">
        <v>64</v>
      </c>
      <c r="P3136">
        <v>4.5999999999999996</v>
      </c>
      <c r="Q3136"/>
      <c r="R3136"/>
      <c r="S3136" t="s">
        <v>932</v>
      </c>
    </row>
    <row r="3137" spans="1:19" hidden="1" x14ac:dyDescent="0.2">
      <c r="A3137" s="162" t="str">
        <f>"FY"&amp;(YEAR(Table4_1[[#This Row],[Date]])-1)&amp;"/"&amp;(YEAR(Table4_1[[#This Row],[Date]])-2000)</f>
        <v>FY2016/17</v>
      </c>
      <c r="B3137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7" s="162" t="str">
        <f>Table4_1[[#This Row],[Licensee]]&amp;" "&amp;Table4_1[[#This Row],[Licence]]</f>
        <v>Rottnest Island Authority EIRL3</v>
      </c>
      <c r="D3137" s="162" t="str">
        <f t="shared" si="48"/>
        <v>FY2016/17_NQR15dvi_Rottnest Island Authority EIRL3</v>
      </c>
      <c r="E3137" s="164">
        <f>IF(ISNUMBER(Table4_1[[#This Row],[Value]]),Table4_1[[#This Row],[Value]],IF(ISNUMBER(Table4_1[[#This Row],[$ Value]]),Table4_1[[#This Row],[$ Value]],Table4_1[[#This Row],[% Value]]))</f>
        <v>4.5999999999999996</v>
      </c>
      <c r="G3137" s="238">
        <v>42916</v>
      </c>
      <c r="H3137">
        <v>4</v>
      </c>
      <c r="I3137" t="s">
        <v>188</v>
      </c>
      <c r="J3137" t="s">
        <v>199</v>
      </c>
      <c r="K3137" t="s">
        <v>299</v>
      </c>
      <c r="L3137" t="s">
        <v>305</v>
      </c>
      <c r="M3137" t="s">
        <v>49</v>
      </c>
      <c r="N3137" t="s">
        <v>304</v>
      </c>
      <c r="O3137" t="s">
        <v>64</v>
      </c>
      <c r="P3137">
        <v>4.5999999999999996</v>
      </c>
      <c r="Q3137"/>
      <c r="R3137"/>
      <c r="S3137" t="s">
        <v>932</v>
      </c>
    </row>
    <row r="3138" spans="1:19" hidden="1" x14ac:dyDescent="0.2">
      <c r="A3138" s="162" t="str">
        <f>"FY"&amp;(YEAR(Table4_1[[#This Row],[Date]])-1)&amp;"/"&amp;(YEAR(Table4_1[[#This Row],[Date]])-2000)</f>
        <v>FY2017/18</v>
      </c>
      <c r="B3138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8" s="162" t="str">
        <f>Table4_1[[#This Row],[Licensee]]&amp;" "&amp;Table4_1[[#This Row],[Licence]]</f>
        <v>Rottnest Island Authority EIRL3</v>
      </c>
      <c r="D3138" s="162" t="str">
        <f t="shared" si="48"/>
        <v>FY2017/18_NQR15dvi_Rottnest Island Authority EIRL3</v>
      </c>
      <c r="E3138" s="164">
        <f>IF(ISNUMBER(Table4_1[[#This Row],[Value]]),Table4_1[[#This Row],[Value]],IF(ISNUMBER(Table4_1[[#This Row],[$ Value]]),Table4_1[[#This Row],[$ Value]],Table4_1[[#This Row],[% Value]]))</f>
        <v>40.700000000000003</v>
      </c>
      <c r="G3138" s="238">
        <v>43281</v>
      </c>
      <c r="H3138">
        <v>4</v>
      </c>
      <c r="I3138" t="s">
        <v>188</v>
      </c>
      <c r="J3138" t="s">
        <v>199</v>
      </c>
      <c r="K3138" t="s">
        <v>299</v>
      </c>
      <c r="L3138" t="s">
        <v>305</v>
      </c>
      <c r="M3138" t="s">
        <v>49</v>
      </c>
      <c r="N3138" t="s">
        <v>304</v>
      </c>
      <c r="O3138" t="s">
        <v>64</v>
      </c>
      <c r="P3138">
        <v>40.700000000000003</v>
      </c>
      <c r="Q3138"/>
      <c r="R3138"/>
      <c r="S3138" t="s">
        <v>932</v>
      </c>
    </row>
    <row r="3139" spans="1:19" hidden="1" x14ac:dyDescent="0.2">
      <c r="A3139" s="162" t="str">
        <f>"FY"&amp;(YEAR(Table4_1[[#This Row],[Date]])-1)&amp;"/"&amp;(YEAR(Table4_1[[#This Row],[Date]])-2000)</f>
        <v>FY2018/19</v>
      </c>
      <c r="B3139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39" s="162" t="str">
        <f>Table4_1[[#This Row],[Licensee]]&amp;" "&amp;Table4_1[[#This Row],[Licence]]</f>
        <v>Rottnest Island Authority EIRL3</v>
      </c>
      <c r="D3139" s="162" t="str">
        <f t="shared" ref="D3139:D3202" si="49">A3139&amp;"_"&amp;B3139&amp;"_"&amp;C3139</f>
        <v>FY2018/19_NQR15dvi_Rottnest Island Authority EIRL3</v>
      </c>
      <c r="E3139" s="164">
        <f>IF(ISNUMBER(Table4_1[[#This Row],[Value]]),Table4_1[[#This Row],[Value]],IF(ISNUMBER(Table4_1[[#This Row],[$ Value]]),Table4_1[[#This Row],[$ Value]],Table4_1[[#This Row],[% Value]]))</f>
        <v>40.700000000000003</v>
      </c>
      <c r="G3139" s="238">
        <v>43646</v>
      </c>
      <c r="H3139">
        <v>4</v>
      </c>
      <c r="I3139" t="s">
        <v>188</v>
      </c>
      <c r="J3139" t="s">
        <v>199</v>
      </c>
      <c r="K3139" t="s">
        <v>299</v>
      </c>
      <c r="L3139" t="s">
        <v>305</v>
      </c>
      <c r="M3139" t="s">
        <v>49</v>
      </c>
      <c r="N3139" t="s">
        <v>304</v>
      </c>
      <c r="O3139" t="s">
        <v>64</v>
      </c>
      <c r="P3139">
        <v>40.700000000000003</v>
      </c>
      <c r="Q3139"/>
      <c r="R3139"/>
      <c r="S3139" t="s">
        <v>932</v>
      </c>
    </row>
    <row r="3140" spans="1:19" hidden="1" x14ac:dyDescent="0.2">
      <c r="A3140" s="162" t="str">
        <f>"FY"&amp;(YEAR(Table4_1[[#This Row],[Date]])-1)&amp;"/"&amp;(YEAR(Table4_1[[#This Row],[Date]])-2000)</f>
        <v>FY2019/20</v>
      </c>
      <c r="B3140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0" s="162" t="str">
        <f>Table4_1[[#This Row],[Licensee]]&amp;" "&amp;Table4_1[[#This Row],[Licence]]</f>
        <v>Rottnest Island Authority EIRL3</v>
      </c>
      <c r="D3140" s="162" t="str">
        <f t="shared" si="49"/>
        <v>FY2019/20_NQR15dvi_Rottnest Island Authority EIRL3</v>
      </c>
      <c r="E3140" s="164">
        <f>IF(ISNUMBER(Table4_1[[#This Row],[Value]]),Table4_1[[#This Row],[Value]],IF(ISNUMBER(Table4_1[[#This Row],[$ Value]]),Table4_1[[#This Row],[$ Value]],Table4_1[[#This Row],[% Value]]))</f>
        <v>40.700000000000003</v>
      </c>
      <c r="G3140" s="238">
        <v>44012</v>
      </c>
      <c r="H3140">
        <v>4</v>
      </c>
      <c r="I3140" t="s">
        <v>188</v>
      </c>
      <c r="J3140" t="s">
        <v>199</v>
      </c>
      <c r="K3140" t="s">
        <v>299</v>
      </c>
      <c r="L3140" t="s">
        <v>305</v>
      </c>
      <c r="M3140" t="s">
        <v>49</v>
      </c>
      <c r="N3140" t="s">
        <v>304</v>
      </c>
      <c r="O3140" t="s">
        <v>64</v>
      </c>
      <c r="P3140">
        <v>40.700000000000003</v>
      </c>
      <c r="Q3140"/>
      <c r="R3140"/>
      <c r="S3140" t="s">
        <v>932</v>
      </c>
    </row>
    <row r="3141" spans="1:19" hidden="1" x14ac:dyDescent="0.2">
      <c r="A3141" s="162" t="str">
        <f>"FY"&amp;(YEAR(Table4_1[[#This Row],[Date]])-1)&amp;"/"&amp;(YEAR(Table4_1[[#This Row],[Date]])-2000)</f>
        <v>FY2020/21</v>
      </c>
      <c r="B3141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1" s="162" t="str">
        <f>Table4_1[[#This Row],[Licensee]]&amp;" "&amp;Table4_1[[#This Row],[Licence]]</f>
        <v>Rottnest Island Authority EIRL3</v>
      </c>
      <c r="D3141" s="162" t="str">
        <f t="shared" si="49"/>
        <v>FY2020/21_NQR15dvi_Rottnest Island Authority EIRL3</v>
      </c>
      <c r="E3141" s="164">
        <f>IF(ISNUMBER(Table4_1[[#This Row],[Value]]),Table4_1[[#This Row],[Value]],IF(ISNUMBER(Table4_1[[#This Row],[$ Value]]),Table4_1[[#This Row],[$ Value]],Table4_1[[#This Row],[% Value]]))</f>
        <v>40.700000000000003</v>
      </c>
      <c r="G3141" s="238">
        <v>44377</v>
      </c>
      <c r="H3141">
        <v>4</v>
      </c>
      <c r="I3141" t="s">
        <v>188</v>
      </c>
      <c r="J3141" t="s">
        <v>199</v>
      </c>
      <c r="K3141" t="s">
        <v>299</v>
      </c>
      <c r="L3141" t="s">
        <v>305</v>
      </c>
      <c r="M3141" t="s">
        <v>49</v>
      </c>
      <c r="N3141" t="s">
        <v>304</v>
      </c>
      <c r="O3141" t="s">
        <v>64</v>
      </c>
      <c r="P3141">
        <v>40.700000000000003</v>
      </c>
      <c r="Q3141"/>
      <c r="R3141"/>
      <c r="S3141" t="s">
        <v>932</v>
      </c>
    </row>
    <row r="3142" spans="1:19" hidden="1" x14ac:dyDescent="0.2">
      <c r="A3142" s="162" t="str">
        <f>"FY"&amp;(YEAR(Table4_1[[#This Row],[Date]])-1)&amp;"/"&amp;(YEAR(Table4_1[[#This Row],[Date]])-2000)</f>
        <v>FY2021/22</v>
      </c>
      <c r="B3142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2" s="162" t="str">
        <f>Table4_1[[#This Row],[Licensee]]&amp;" "&amp;Table4_1[[#This Row],[Licence]]</f>
        <v>Rottnest Island Authority EIRL3</v>
      </c>
      <c r="D3142" s="162" t="str">
        <f t="shared" si="49"/>
        <v>FY2021/22_NQR15dvi_Rottnest Island Authority EIRL3</v>
      </c>
      <c r="E3142" s="164">
        <f>IF(ISNUMBER(Table4_1[[#This Row],[Value]]),Table4_1[[#This Row],[Value]],IF(ISNUMBER(Table4_1[[#This Row],[$ Value]]),Table4_1[[#This Row],[$ Value]],Table4_1[[#This Row],[% Value]]))</f>
        <v>40.700000000000003</v>
      </c>
      <c r="G3142" s="238">
        <v>44742</v>
      </c>
      <c r="H3142">
        <v>4</v>
      </c>
      <c r="I3142" t="s">
        <v>188</v>
      </c>
      <c r="J3142" t="s">
        <v>199</v>
      </c>
      <c r="K3142" t="s">
        <v>299</v>
      </c>
      <c r="L3142" t="s">
        <v>305</v>
      </c>
      <c r="M3142" t="s">
        <v>49</v>
      </c>
      <c r="N3142" t="s">
        <v>304</v>
      </c>
      <c r="O3142" t="s">
        <v>64</v>
      </c>
      <c r="P3142">
        <v>40.700000000000003</v>
      </c>
      <c r="Q3142"/>
      <c r="R3142"/>
      <c r="S3142" t="s">
        <v>932</v>
      </c>
    </row>
    <row r="3143" spans="1:19" hidden="1" x14ac:dyDescent="0.2">
      <c r="A3143" s="162" t="str">
        <f>"FY"&amp;(YEAR(Table4_1[[#This Row],[Date]])-1)&amp;"/"&amp;(YEAR(Table4_1[[#This Row],[Date]])-2000)</f>
        <v>FY2022/23</v>
      </c>
      <c r="B3143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3" s="162" t="str">
        <f>Table4_1[[#This Row],[Licensee]]&amp;" "&amp;Table4_1[[#This Row],[Licence]]</f>
        <v>Rottnest Island Authority EIRL3</v>
      </c>
      <c r="D3143" s="162" t="str">
        <f t="shared" si="49"/>
        <v>FY2022/23_NQR15dvi_Rottnest Island Authority EIRL3</v>
      </c>
      <c r="E3143" s="164">
        <f>IF(ISNUMBER(Table4_1[[#This Row],[Value]]),Table4_1[[#This Row],[Value]],IF(ISNUMBER(Table4_1[[#This Row],[$ Value]]),Table4_1[[#This Row],[$ Value]],Table4_1[[#This Row],[% Value]]))</f>
        <v>40.700000000000003</v>
      </c>
      <c r="G3143" s="238">
        <v>45107</v>
      </c>
      <c r="H3143">
        <v>4</v>
      </c>
      <c r="I3143" t="s">
        <v>188</v>
      </c>
      <c r="J3143" t="s">
        <v>199</v>
      </c>
      <c r="K3143" t="s">
        <v>299</v>
      </c>
      <c r="L3143" t="s">
        <v>305</v>
      </c>
      <c r="M3143" t="s">
        <v>49</v>
      </c>
      <c r="N3143" t="s">
        <v>304</v>
      </c>
      <c r="O3143" t="s">
        <v>64</v>
      </c>
      <c r="P3143">
        <v>40.700000000000003</v>
      </c>
      <c r="Q3143"/>
      <c r="R3143"/>
      <c r="S3143" t="s">
        <v>932</v>
      </c>
    </row>
    <row r="3144" spans="1:19" hidden="1" x14ac:dyDescent="0.2">
      <c r="A3144" s="162" t="str">
        <f>"FY"&amp;(YEAR(Table4_1[[#This Row],[Date]])-1)&amp;"/"&amp;(YEAR(Table4_1[[#This Row],[Date]])-2000)</f>
        <v>FY2023/24</v>
      </c>
      <c r="B3144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4" s="162" t="str">
        <f>Table4_1[[#This Row],[Licensee]]&amp;" "&amp;Table4_1[[#This Row],[Licence]]</f>
        <v>Rottnest Island Authority EIRL3</v>
      </c>
      <c r="D3144" s="162" t="str">
        <f t="shared" si="49"/>
        <v>FY2023/24_NQR15dvi_Rottnest Island Authority EIRL3</v>
      </c>
      <c r="E3144" s="164">
        <f>IF(ISNUMBER(Table4_1[[#This Row],[Value]]),Table4_1[[#This Row],[Value]],IF(ISNUMBER(Table4_1[[#This Row],[$ Value]]),Table4_1[[#This Row],[$ Value]],Table4_1[[#This Row],[% Value]]))</f>
        <v>40.700000000000003</v>
      </c>
      <c r="G3144" s="238">
        <v>45473</v>
      </c>
      <c r="H3144">
        <v>4</v>
      </c>
      <c r="I3144" t="s">
        <v>188</v>
      </c>
      <c r="J3144" t="s">
        <v>199</v>
      </c>
      <c r="K3144" t="s">
        <v>299</v>
      </c>
      <c r="L3144" t="s">
        <v>305</v>
      </c>
      <c r="M3144" t="s">
        <v>49</v>
      </c>
      <c r="N3144" t="s">
        <v>304</v>
      </c>
      <c r="O3144" t="s">
        <v>64</v>
      </c>
      <c r="P3144">
        <v>40.700000000000003</v>
      </c>
      <c r="Q3144"/>
      <c r="R3144"/>
      <c r="S3144" t="s">
        <v>932</v>
      </c>
    </row>
    <row r="3145" spans="1:19" hidden="1" x14ac:dyDescent="0.2">
      <c r="A3145" s="162" t="str">
        <f>"FY"&amp;(YEAR(Table4_1[[#This Row],[Date]])-1)&amp;"/"&amp;(YEAR(Table4_1[[#This Row],[Date]])-2000)</f>
        <v>FY2024/25</v>
      </c>
      <c r="B3145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3145" s="162" t="str">
        <f>Table4_1[[#This Row],[Licensee]]&amp;" "&amp;Table4_1[[#This Row],[Licence]]</f>
        <v>Rottnest Island Authority EIRL3</v>
      </c>
      <c r="D3145" s="162" t="str">
        <f t="shared" si="49"/>
        <v>FY2024/25_NQR15dvi_Rottnest Island Authority EIRL3</v>
      </c>
      <c r="E3145" s="164">
        <f>IF(ISNUMBER(Table4_1[[#This Row],[Value]]),Table4_1[[#This Row],[Value]],IF(ISNUMBER(Table4_1[[#This Row],[$ Value]]),Table4_1[[#This Row],[$ Value]],Table4_1[[#This Row],[% Value]]))</f>
        <v>42.96</v>
      </c>
      <c r="G3145" s="238">
        <v>45838</v>
      </c>
      <c r="H3145">
        <v>4</v>
      </c>
      <c r="I3145" t="s">
        <v>188</v>
      </c>
      <c r="J3145" t="s">
        <v>199</v>
      </c>
      <c r="K3145" t="s">
        <v>299</v>
      </c>
      <c r="L3145" t="s">
        <v>305</v>
      </c>
      <c r="M3145" t="s">
        <v>49</v>
      </c>
      <c r="N3145" t="s">
        <v>304</v>
      </c>
      <c r="O3145" t="s">
        <v>64</v>
      </c>
      <c r="P3145">
        <v>42.96</v>
      </c>
      <c r="Q3145"/>
      <c r="R3145"/>
      <c r="S3145" t="s">
        <v>932</v>
      </c>
    </row>
    <row r="3146" spans="1:19" hidden="1" x14ac:dyDescent="0.2">
      <c r="A3146" s="162" t="str">
        <f>"FY"&amp;(YEAR(Table4_1[[#This Row],[Date]])-1)&amp;"/"&amp;(YEAR(Table4_1[[#This Row],[Date]])-2000)</f>
        <v>FY2013/14</v>
      </c>
      <c r="B3146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46" s="162" t="str">
        <f>Table4_1[[#This Row],[Licensee]]&amp;" "&amp;Table4_1[[#This Row],[Licence]]</f>
        <v>Rottnest Island Authority EIRL3</v>
      </c>
      <c r="D3146" s="162" t="str">
        <f t="shared" si="49"/>
        <v>FY2013/14_NQR15dvii_Rottnest Island Authority EIRL3</v>
      </c>
      <c r="E3146" s="164">
        <f>IF(ISNUMBER(Table4_1[[#This Row],[Value]]),Table4_1[[#This Row],[Value]],IF(ISNUMBER(Table4_1[[#This Row],[$ Value]]),Table4_1[[#This Row],[$ Value]],Table4_1[[#This Row],[% Value]]))</f>
        <v>40.299999999999997</v>
      </c>
      <c r="G3146" s="238">
        <v>41820</v>
      </c>
      <c r="H3146">
        <v>4</v>
      </c>
      <c r="I3146" t="s">
        <v>188</v>
      </c>
      <c r="J3146" t="s">
        <v>199</v>
      </c>
      <c r="K3146" t="s">
        <v>299</v>
      </c>
      <c r="L3146" t="s">
        <v>303</v>
      </c>
      <c r="M3146" t="s">
        <v>49</v>
      </c>
      <c r="N3146" t="s">
        <v>304</v>
      </c>
      <c r="O3146" t="s">
        <v>64</v>
      </c>
      <c r="P3146">
        <v>40.299999999999997</v>
      </c>
      <c r="Q3146"/>
      <c r="R3146"/>
      <c r="S3146" t="s">
        <v>932</v>
      </c>
    </row>
    <row r="3147" spans="1:19" hidden="1" x14ac:dyDescent="0.2">
      <c r="A3147" s="162" t="str">
        <f>"FY"&amp;(YEAR(Table4_1[[#This Row],[Date]])-1)&amp;"/"&amp;(YEAR(Table4_1[[#This Row],[Date]])-2000)</f>
        <v>FY2014/15</v>
      </c>
      <c r="B3147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47" s="162" t="str">
        <f>Table4_1[[#This Row],[Licensee]]&amp;" "&amp;Table4_1[[#This Row],[Licence]]</f>
        <v>Rottnest Island Authority EIRL3</v>
      </c>
      <c r="D3147" s="162" t="str">
        <f t="shared" si="49"/>
        <v>FY2014/15_NQR15dvii_Rottnest Island Authority EIRL3</v>
      </c>
      <c r="E3147" s="164">
        <f>IF(ISNUMBER(Table4_1[[#This Row],[Value]]),Table4_1[[#This Row],[Value]],IF(ISNUMBER(Table4_1[[#This Row],[$ Value]]),Table4_1[[#This Row],[$ Value]],Table4_1[[#This Row],[% Value]]))</f>
        <v>40.299999999999997</v>
      </c>
      <c r="G3147" s="238">
        <v>42185</v>
      </c>
      <c r="H3147">
        <v>4</v>
      </c>
      <c r="I3147" t="s">
        <v>188</v>
      </c>
      <c r="J3147" t="s">
        <v>199</v>
      </c>
      <c r="K3147" t="s">
        <v>299</v>
      </c>
      <c r="L3147" t="s">
        <v>303</v>
      </c>
      <c r="M3147" t="s">
        <v>49</v>
      </c>
      <c r="N3147" t="s">
        <v>304</v>
      </c>
      <c r="O3147" t="s">
        <v>64</v>
      </c>
      <c r="P3147">
        <v>40.299999999999997</v>
      </c>
      <c r="Q3147"/>
      <c r="R3147"/>
      <c r="S3147" t="s">
        <v>932</v>
      </c>
    </row>
    <row r="3148" spans="1:19" hidden="1" x14ac:dyDescent="0.2">
      <c r="A3148" s="162" t="str">
        <f>"FY"&amp;(YEAR(Table4_1[[#This Row],[Date]])-1)&amp;"/"&amp;(YEAR(Table4_1[[#This Row],[Date]])-2000)</f>
        <v>FY2015/16</v>
      </c>
      <c r="B3148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48" s="162" t="str">
        <f>Table4_1[[#This Row],[Licensee]]&amp;" "&amp;Table4_1[[#This Row],[Licence]]</f>
        <v>Rottnest Island Authority EIRL3</v>
      </c>
      <c r="D3148" s="162" t="str">
        <f t="shared" si="49"/>
        <v>FY2015/16_NQR15dvii_Rottnest Island Authority EIRL3</v>
      </c>
      <c r="E3148" s="164">
        <f>IF(ISNUMBER(Table4_1[[#This Row],[Value]]),Table4_1[[#This Row],[Value]],IF(ISNUMBER(Table4_1[[#This Row],[$ Value]]),Table4_1[[#This Row],[$ Value]],Table4_1[[#This Row],[% Value]]))</f>
        <v>40.299999999999997</v>
      </c>
      <c r="G3148" s="238">
        <v>42551</v>
      </c>
      <c r="H3148">
        <v>4</v>
      </c>
      <c r="I3148" t="s">
        <v>188</v>
      </c>
      <c r="J3148" t="s">
        <v>199</v>
      </c>
      <c r="K3148" t="s">
        <v>299</v>
      </c>
      <c r="L3148" t="s">
        <v>303</v>
      </c>
      <c r="M3148" t="s">
        <v>49</v>
      </c>
      <c r="N3148" t="s">
        <v>304</v>
      </c>
      <c r="O3148" t="s">
        <v>64</v>
      </c>
      <c r="P3148">
        <v>40.299999999999997</v>
      </c>
      <c r="Q3148"/>
      <c r="R3148"/>
      <c r="S3148" t="s">
        <v>932</v>
      </c>
    </row>
    <row r="3149" spans="1:19" hidden="1" x14ac:dyDescent="0.2">
      <c r="A3149" s="162" t="str">
        <f>"FY"&amp;(YEAR(Table4_1[[#This Row],[Date]])-1)&amp;"/"&amp;(YEAR(Table4_1[[#This Row],[Date]])-2000)</f>
        <v>FY2016/17</v>
      </c>
      <c r="B3149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49" s="162" t="str">
        <f>Table4_1[[#This Row],[Licensee]]&amp;" "&amp;Table4_1[[#This Row],[Licence]]</f>
        <v>Rottnest Island Authority EIRL3</v>
      </c>
      <c r="D3149" s="162" t="str">
        <f t="shared" si="49"/>
        <v>FY2016/17_NQR15dvii_Rottnest Island Authority EIRL3</v>
      </c>
      <c r="E3149" s="164">
        <f>IF(ISNUMBER(Table4_1[[#This Row],[Value]]),Table4_1[[#This Row],[Value]],IF(ISNUMBER(Table4_1[[#This Row],[$ Value]]),Table4_1[[#This Row],[$ Value]],Table4_1[[#This Row],[% Value]]))</f>
        <v>40.700000000000003</v>
      </c>
      <c r="G3149" s="238">
        <v>42916</v>
      </c>
      <c r="H3149">
        <v>4</v>
      </c>
      <c r="I3149" t="s">
        <v>188</v>
      </c>
      <c r="J3149" t="s">
        <v>199</v>
      </c>
      <c r="K3149" t="s">
        <v>299</v>
      </c>
      <c r="L3149" t="s">
        <v>303</v>
      </c>
      <c r="M3149" t="s">
        <v>49</v>
      </c>
      <c r="N3149" t="s">
        <v>304</v>
      </c>
      <c r="O3149" t="s">
        <v>64</v>
      </c>
      <c r="P3149">
        <v>40.700000000000003</v>
      </c>
      <c r="Q3149"/>
      <c r="R3149"/>
      <c r="S3149" t="s">
        <v>932</v>
      </c>
    </row>
    <row r="3150" spans="1:19" hidden="1" x14ac:dyDescent="0.2">
      <c r="A3150" s="162" t="str">
        <f>"FY"&amp;(YEAR(Table4_1[[#This Row],[Date]])-1)&amp;"/"&amp;(YEAR(Table4_1[[#This Row],[Date]])-2000)</f>
        <v>FY2017/18</v>
      </c>
      <c r="B3150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0" s="162" t="str">
        <f>Table4_1[[#This Row],[Licensee]]&amp;" "&amp;Table4_1[[#This Row],[Licence]]</f>
        <v>Rottnest Island Authority EIRL3</v>
      </c>
      <c r="D3150" s="162" t="str">
        <f t="shared" si="49"/>
        <v>FY2017/18_NQR15dvii_Rottnest Island Authority EIRL3</v>
      </c>
      <c r="E3150" s="164">
        <f>IF(ISNUMBER(Table4_1[[#This Row],[Value]]),Table4_1[[#This Row],[Value]],IF(ISNUMBER(Table4_1[[#This Row],[$ Value]]),Table4_1[[#This Row],[$ Value]],Table4_1[[#This Row],[% Value]]))</f>
        <v>4.5999999999999996</v>
      </c>
      <c r="G3150" s="238">
        <v>43281</v>
      </c>
      <c r="H3150">
        <v>4</v>
      </c>
      <c r="I3150" t="s">
        <v>188</v>
      </c>
      <c r="J3150" t="s">
        <v>199</v>
      </c>
      <c r="K3150" t="s">
        <v>299</v>
      </c>
      <c r="L3150" t="s">
        <v>303</v>
      </c>
      <c r="M3150" t="s">
        <v>49</v>
      </c>
      <c r="N3150" t="s">
        <v>304</v>
      </c>
      <c r="O3150" t="s">
        <v>64</v>
      </c>
      <c r="P3150">
        <v>4.5999999999999996</v>
      </c>
      <c r="Q3150"/>
      <c r="R3150"/>
      <c r="S3150" t="s">
        <v>932</v>
      </c>
    </row>
    <row r="3151" spans="1:19" hidden="1" x14ac:dyDescent="0.2">
      <c r="A3151" s="162" t="str">
        <f>"FY"&amp;(YEAR(Table4_1[[#This Row],[Date]])-1)&amp;"/"&amp;(YEAR(Table4_1[[#This Row],[Date]])-2000)</f>
        <v>FY2018/19</v>
      </c>
      <c r="B3151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1" s="162" t="str">
        <f>Table4_1[[#This Row],[Licensee]]&amp;" "&amp;Table4_1[[#This Row],[Licence]]</f>
        <v>Rottnest Island Authority EIRL3</v>
      </c>
      <c r="D3151" s="162" t="str">
        <f t="shared" si="49"/>
        <v>FY2018/19_NQR15dvii_Rottnest Island Authority EIRL3</v>
      </c>
      <c r="E3151" s="164">
        <f>IF(ISNUMBER(Table4_1[[#This Row],[Value]]),Table4_1[[#This Row],[Value]],IF(ISNUMBER(Table4_1[[#This Row],[$ Value]]),Table4_1[[#This Row],[$ Value]],Table4_1[[#This Row],[% Value]]))</f>
        <v>4.5999999999999996</v>
      </c>
      <c r="G3151" s="238">
        <v>43646</v>
      </c>
      <c r="H3151">
        <v>4</v>
      </c>
      <c r="I3151" t="s">
        <v>188</v>
      </c>
      <c r="J3151" t="s">
        <v>199</v>
      </c>
      <c r="K3151" t="s">
        <v>299</v>
      </c>
      <c r="L3151" t="s">
        <v>303</v>
      </c>
      <c r="M3151" t="s">
        <v>49</v>
      </c>
      <c r="N3151" t="s">
        <v>304</v>
      </c>
      <c r="O3151" t="s">
        <v>64</v>
      </c>
      <c r="P3151">
        <v>4.5999999999999996</v>
      </c>
      <c r="Q3151"/>
      <c r="R3151"/>
      <c r="S3151" t="s">
        <v>932</v>
      </c>
    </row>
    <row r="3152" spans="1:19" hidden="1" x14ac:dyDescent="0.2">
      <c r="A3152" s="162" t="str">
        <f>"FY"&amp;(YEAR(Table4_1[[#This Row],[Date]])-1)&amp;"/"&amp;(YEAR(Table4_1[[#This Row],[Date]])-2000)</f>
        <v>FY2019/20</v>
      </c>
      <c r="B3152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2" s="162" t="str">
        <f>Table4_1[[#This Row],[Licensee]]&amp;" "&amp;Table4_1[[#This Row],[Licence]]</f>
        <v>Rottnest Island Authority EIRL3</v>
      </c>
      <c r="D3152" s="162" t="str">
        <f t="shared" si="49"/>
        <v>FY2019/20_NQR15dvii_Rottnest Island Authority EIRL3</v>
      </c>
      <c r="E3152" s="164">
        <f>IF(ISNUMBER(Table4_1[[#This Row],[Value]]),Table4_1[[#This Row],[Value]],IF(ISNUMBER(Table4_1[[#This Row],[$ Value]]),Table4_1[[#This Row],[$ Value]],Table4_1[[#This Row],[% Value]]))</f>
        <v>4.5999999999999996</v>
      </c>
      <c r="G3152" s="238">
        <v>44012</v>
      </c>
      <c r="H3152">
        <v>4</v>
      </c>
      <c r="I3152" t="s">
        <v>188</v>
      </c>
      <c r="J3152" t="s">
        <v>199</v>
      </c>
      <c r="K3152" t="s">
        <v>299</v>
      </c>
      <c r="L3152" t="s">
        <v>303</v>
      </c>
      <c r="M3152" t="s">
        <v>49</v>
      </c>
      <c r="N3152" t="s">
        <v>304</v>
      </c>
      <c r="O3152" t="s">
        <v>64</v>
      </c>
      <c r="P3152">
        <v>4.5999999999999996</v>
      </c>
      <c r="Q3152"/>
      <c r="R3152"/>
      <c r="S3152" t="s">
        <v>932</v>
      </c>
    </row>
    <row r="3153" spans="1:19" hidden="1" x14ac:dyDescent="0.2">
      <c r="A3153" s="162" t="str">
        <f>"FY"&amp;(YEAR(Table4_1[[#This Row],[Date]])-1)&amp;"/"&amp;(YEAR(Table4_1[[#This Row],[Date]])-2000)</f>
        <v>FY2020/21</v>
      </c>
      <c r="B3153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3" s="162" t="str">
        <f>Table4_1[[#This Row],[Licensee]]&amp;" "&amp;Table4_1[[#This Row],[Licence]]</f>
        <v>Rottnest Island Authority EIRL3</v>
      </c>
      <c r="D3153" s="162" t="str">
        <f t="shared" si="49"/>
        <v>FY2020/21_NQR15dvii_Rottnest Island Authority EIRL3</v>
      </c>
      <c r="E3153" s="164">
        <f>IF(ISNUMBER(Table4_1[[#This Row],[Value]]),Table4_1[[#This Row],[Value]],IF(ISNUMBER(Table4_1[[#This Row],[$ Value]]),Table4_1[[#This Row],[$ Value]],Table4_1[[#This Row],[% Value]]))</f>
        <v>4.5999999999999996</v>
      </c>
      <c r="G3153" s="238">
        <v>44377</v>
      </c>
      <c r="H3153">
        <v>4</v>
      </c>
      <c r="I3153" t="s">
        <v>188</v>
      </c>
      <c r="J3153" t="s">
        <v>199</v>
      </c>
      <c r="K3153" t="s">
        <v>299</v>
      </c>
      <c r="L3153" t="s">
        <v>303</v>
      </c>
      <c r="M3153" t="s">
        <v>49</v>
      </c>
      <c r="N3153" t="s">
        <v>304</v>
      </c>
      <c r="O3153" t="s">
        <v>64</v>
      </c>
      <c r="P3153">
        <v>4.5999999999999996</v>
      </c>
      <c r="Q3153"/>
      <c r="R3153"/>
      <c r="S3153" t="s">
        <v>932</v>
      </c>
    </row>
    <row r="3154" spans="1:19" hidden="1" x14ac:dyDescent="0.2">
      <c r="A3154" s="162" t="str">
        <f>"FY"&amp;(YEAR(Table4_1[[#This Row],[Date]])-1)&amp;"/"&amp;(YEAR(Table4_1[[#This Row],[Date]])-2000)</f>
        <v>FY2021/22</v>
      </c>
      <c r="B3154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4" s="162" t="str">
        <f>Table4_1[[#This Row],[Licensee]]&amp;" "&amp;Table4_1[[#This Row],[Licence]]</f>
        <v>Rottnest Island Authority EIRL3</v>
      </c>
      <c r="D3154" s="162" t="str">
        <f t="shared" si="49"/>
        <v>FY2021/22_NQR15dvii_Rottnest Island Authority EIRL3</v>
      </c>
      <c r="E3154" s="164">
        <f>IF(ISNUMBER(Table4_1[[#This Row],[Value]]),Table4_1[[#This Row],[Value]],IF(ISNUMBER(Table4_1[[#This Row],[$ Value]]),Table4_1[[#This Row],[$ Value]],Table4_1[[#This Row],[% Value]]))</f>
        <v>4.5999999999999996</v>
      </c>
      <c r="G3154" s="238">
        <v>44742</v>
      </c>
      <c r="H3154">
        <v>4</v>
      </c>
      <c r="I3154" t="s">
        <v>188</v>
      </c>
      <c r="J3154" t="s">
        <v>199</v>
      </c>
      <c r="K3154" t="s">
        <v>299</v>
      </c>
      <c r="L3154" t="s">
        <v>303</v>
      </c>
      <c r="M3154" t="s">
        <v>49</v>
      </c>
      <c r="N3154" t="s">
        <v>304</v>
      </c>
      <c r="O3154" t="s">
        <v>64</v>
      </c>
      <c r="P3154">
        <v>4.5999999999999996</v>
      </c>
      <c r="Q3154"/>
      <c r="R3154"/>
      <c r="S3154" t="s">
        <v>932</v>
      </c>
    </row>
    <row r="3155" spans="1:19" hidden="1" x14ac:dyDescent="0.2">
      <c r="A3155" s="162" t="str">
        <f>"FY"&amp;(YEAR(Table4_1[[#This Row],[Date]])-1)&amp;"/"&amp;(YEAR(Table4_1[[#This Row],[Date]])-2000)</f>
        <v>FY2022/23</v>
      </c>
      <c r="B3155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5" s="162" t="str">
        <f>Table4_1[[#This Row],[Licensee]]&amp;" "&amp;Table4_1[[#This Row],[Licence]]</f>
        <v>Rottnest Island Authority EIRL3</v>
      </c>
      <c r="D3155" s="162" t="str">
        <f t="shared" si="49"/>
        <v>FY2022/23_NQR15dvii_Rottnest Island Authority EIRL3</v>
      </c>
      <c r="E3155" s="164">
        <f>IF(ISNUMBER(Table4_1[[#This Row],[Value]]),Table4_1[[#This Row],[Value]],IF(ISNUMBER(Table4_1[[#This Row],[$ Value]]),Table4_1[[#This Row],[$ Value]],Table4_1[[#This Row],[% Value]]))</f>
        <v>4.5999999999999996</v>
      </c>
      <c r="G3155" s="238">
        <v>45107</v>
      </c>
      <c r="H3155">
        <v>4</v>
      </c>
      <c r="I3155" t="s">
        <v>188</v>
      </c>
      <c r="J3155" t="s">
        <v>199</v>
      </c>
      <c r="K3155" t="s">
        <v>299</v>
      </c>
      <c r="L3155" t="s">
        <v>303</v>
      </c>
      <c r="M3155" t="s">
        <v>49</v>
      </c>
      <c r="N3155" t="s">
        <v>304</v>
      </c>
      <c r="O3155" t="s">
        <v>64</v>
      </c>
      <c r="P3155">
        <v>4.5999999999999996</v>
      </c>
      <c r="Q3155"/>
      <c r="R3155"/>
      <c r="S3155" t="s">
        <v>932</v>
      </c>
    </row>
    <row r="3156" spans="1:19" hidden="1" x14ac:dyDescent="0.2">
      <c r="A3156" s="162" t="str">
        <f>"FY"&amp;(YEAR(Table4_1[[#This Row],[Date]])-1)&amp;"/"&amp;(YEAR(Table4_1[[#This Row],[Date]])-2000)</f>
        <v>FY2023/24</v>
      </c>
      <c r="B3156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6" s="162" t="str">
        <f>Table4_1[[#This Row],[Licensee]]&amp;" "&amp;Table4_1[[#This Row],[Licence]]</f>
        <v>Rottnest Island Authority EIRL3</v>
      </c>
      <c r="D3156" s="162" t="str">
        <f t="shared" si="49"/>
        <v>FY2023/24_NQR15dvii_Rottnest Island Authority EIRL3</v>
      </c>
      <c r="E3156" s="164">
        <f>IF(ISNUMBER(Table4_1[[#This Row],[Value]]),Table4_1[[#This Row],[Value]],IF(ISNUMBER(Table4_1[[#This Row],[$ Value]]),Table4_1[[#This Row],[$ Value]],Table4_1[[#This Row],[% Value]]))</f>
        <v>4.5999999999999996</v>
      </c>
      <c r="G3156" s="238">
        <v>45473</v>
      </c>
      <c r="H3156">
        <v>4</v>
      </c>
      <c r="I3156" t="s">
        <v>188</v>
      </c>
      <c r="J3156" t="s">
        <v>199</v>
      </c>
      <c r="K3156" t="s">
        <v>299</v>
      </c>
      <c r="L3156" t="s">
        <v>303</v>
      </c>
      <c r="M3156" t="s">
        <v>49</v>
      </c>
      <c r="N3156" t="s">
        <v>304</v>
      </c>
      <c r="O3156" t="s">
        <v>64</v>
      </c>
      <c r="P3156">
        <v>4.5999999999999996</v>
      </c>
      <c r="Q3156"/>
      <c r="R3156"/>
      <c r="S3156" t="s">
        <v>932</v>
      </c>
    </row>
    <row r="3157" spans="1:19" hidden="1" x14ac:dyDescent="0.2">
      <c r="A3157" s="162" t="str">
        <f>"FY"&amp;(YEAR(Table4_1[[#This Row],[Date]])-1)&amp;"/"&amp;(YEAR(Table4_1[[#This Row],[Date]])-2000)</f>
        <v>FY2024/25</v>
      </c>
      <c r="B3157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3157" s="162" t="str">
        <f>Table4_1[[#This Row],[Licensee]]&amp;" "&amp;Table4_1[[#This Row],[Licence]]</f>
        <v>Rottnest Island Authority EIRL3</v>
      </c>
      <c r="D3157" s="162" t="str">
        <f t="shared" si="49"/>
        <v>FY2024/25_NQR15dvii_Rottnest Island Authority EIRL3</v>
      </c>
      <c r="E3157" s="164">
        <f>IF(ISNUMBER(Table4_1[[#This Row],[Value]]),Table4_1[[#This Row],[Value]],IF(ISNUMBER(Table4_1[[#This Row],[$ Value]]),Table4_1[[#This Row],[$ Value]],Table4_1[[#This Row],[% Value]]))</f>
        <v>4.9000000000000004</v>
      </c>
      <c r="G3157" s="238">
        <v>45838</v>
      </c>
      <c r="H3157">
        <v>4</v>
      </c>
      <c r="I3157" t="s">
        <v>188</v>
      </c>
      <c r="J3157" t="s">
        <v>199</v>
      </c>
      <c r="K3157" t="s">
        <v>299</v>
      </c>
      <c r="L3157" t="s">
        <v>303</v>
      </c>
      <c r="M3157" t="s">
        <v>49</v>
      </c>
      <c r="N3157" t="s">
        <v>304</v>
      </c>
      <c r="O3157" t="s">
        <v>64</v>
      </c>
      <c r="P3157">
        <v>4.9000000000000004</v>
      </c>
      <c r="Q3157"/>
      <c r="R3157"/>
      <c r="S3157" t="s">
        <v>932</v>
      </c>
    </row>
    <row r="3158" spans="1:19" hidden="1" x14ac:dyDescent="0.2">
      <c r="A3158" s="162" t="str">
        <f>"FY"&amp;(YEAR(Table4_1[[#This Row],[Date]])-1)&amp;"/"&amp;(YEAR(Table4_1[[#This Row],[Date]])-2000)</f>
        <v>FY2023/24</v>
      </c>
      <c r="B3158" s="162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3158" s="162" t="str">
        <f>Table4_1[[#This Row],[Licensee]]&amp;" "&amp;Table4_1[[#This Row],[Licence]]</f>
        <v>Rottnest Island Authority EIRL3</v>
      </c>
      <c r="D3158" s="162" t="str">
        <f t="shared" si="49"/>
        <v>FY2023/24_NQR15eiii_Rottnest Island Authority EIRL3</v>
      </c>
      <c r="E3158" s="164">
        <f>IF(ISNUMBER(Table4_1[[#This Row],[Value]]),Table4_1[[#This Row],[Value]],IF(ISNUMBER(Table4_1[[#This Row],[$ Value]]),Table4_1[[#This Row],[$ Value]],Table4_1[[#This Row],[% Value]]))</f>
        <v>0</v>
      </c>
      <c r="G3158" s="238">
        <v>45473</v>
      </c>
      <c r="H3158">
        <v>4</v>
      </c>
      <c r="I3158" t="s">
        <v>188</v>
      </c>
      <c r="J3158" t="s">
        <v>199</v>
      </c>
      <c r="K3158" t="s">
        <v>299</v>
      </c>
      <c r="L3158" t="s">
        <v>336</v>
      </c>
      <c r="M3158" t="s">
        <v>50</v>
      </c>
      <c r="N3158" t="s">
        <v>337</v>
      </c>
      <c r="O3158" t="s">
        <v>64</v>
      </c>
      <c r="P3158"/>
      <c r="Q3158"/>
      <c r="R3158"/>
      <c r="S3158" t="s">
        <v>932</v>
      </c>
    </row>
    <row r="3159" spans="1:19" hidden="1" x14ac:dyDescent="0.2">
      <c r="A3159" s="162" t="str">
        <f>"FY"&amp;(YEAR(Table4_1[[#This Row],[Date]])-1)&amp;"/"&amp;(YEAR(Table4_1[[#This Row],[Date]])-2000)</f>
        <v>FY2024/25</v>
      </c>
      <c r="B3159" s="162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3159" s="162" t="str">
        <f>Table4_1[[#This Row],[Licensee]]&amp;" "&amp;Table4_1[[#This Row],[Licence]]</f>
        <v>Rottnest Island Authority EIRL3</v>
      </c>
      <c r="D3159" s="162" t="str">
        <f t="shared" si="49"/>
        <v>FY2024/25_NQR15eiii_Rottnest Island Authority EIRL3</v>
      </c>
      <c r="E3159" s="164">
        <f>IF(ISNUMBER(Table4_1[[#This Row],[Value]]),Table4_1[[#This Row],[Value]],IF(ISNUMBER(Table4_1[[#This Row],[$ Value]]),Table4_1[[#This Row],[$ Value]],Table4_1[[#This Row],[% Value]]))</f>
        <v>0</v>
      </c>
      <c r="G3159" s="238">
        <v>45838</v>
      </c>
      <c r="H3159">
        <v>4</v>
      </c>
      <c r="I3159" t="s">
        <v>188</v>
      </c>
      <c r="J3159" t="s">
        <v>199</v>
      </c>
      <c r="K3159" t="s">
        <v>299</v>
      </c>
      <c r="L3159" t="s">
        <v>336</v>
      </c>
      <c r="M3159" t="s">
        <v>50</v>
      </c>
      <c r="N3159" t="s">
        <v>337</v>
      </c>
      <c r="O3159" t="s">
        <v>64</v>
      </c>
      <c r="P3159"/>
      <c r="Q3159"/>
      <c r="R3159"/>
      <c r="S3159" t="s">
        <v>932</v>
      </c>
    </row>
    <row r="3160" spans="1:19" hidden="1" x14ac:dyDescent="0.2">
      <c r="A3160" s="162" t="str">
        <f>"FY"&amp;(YEAR(Table4_1[[#This Row],[Date]])-1)&amp;"/"&amp;(YEAR(Table4_1[[#This Row],[Date]])-2000)</f>
        <v>FY2023/24</v>
      </c>
      <c r="B3160" s="162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3160" s="162" t="str">
        <f>Table4_1[[#This Row],[Licensee]]&amp;" "&amp;Table4_1[[#This Row],[Licence]]</f>
        <v>Rottnest Island Authority EIRL3</v>
      </c>
      <c r="D3160" s="162" t="str">
        <f t="shared" si="49"/>
        <v>FY2023/24_NQR15eiv_Rottnest Island Authority EIRL3</v>
      </c>
      <c r="E3160" s="164">
        <f>IF(ISNUMBER(Table4_1[[#This Row],[Value]]),Table4_1[[#This Row],[Value]],IF(ISNUMBER(Table4_1[[#This Row],[$ Value]]),Table4_1[[#This Row],[$ Value]],Table4_1[[#This Row],[% Value]]))</f>
        <v>0</v>
      </c>
      <c r="G3160" s="238">
        <v>45473</v>
      </c>
      <c r="H3160">
        <v>4</v>
      </c>
      <c r="I3160" t="s">
        <v>188</v>
      </c>
      <c r="J3160" t="s">
        <v>199</v>
      </c>
      <c r="K3160" t="s">
        <v>299</v>
      </c>
      <c r="L3160" t="s">
        <v>338</v>
      </c>
      <c r="M3160" t="s">
        <v>50</v>
      </c>
      <c r="N3160" t="s">
        <v>337</v>
      </c>
      <c r="O3160" t="s">
        <v>64</v>
      </c>
      <c r="P3160"/>
      <c r="Q3160"/>
      <c r="R3160"/>
      <c r="S3160" t="s">
        <v>932</v>
      </c>
    </row>
    <row r="3161" spans="1:19" hidden="1" x14ac:dyDescent="0.2">
      <c r="A3161" s="162" t="str">
        <f>"FY"&amp;(YEAR(Table4_1[[#This Row],[Date]])-1)&amp;"/"&amp;(YEAR(Table4_1[[#This Row],[Date]])-2000)</f>
        <v>FY2024/25</v>
      </c>
      <c r="B3161" s="162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3161" s="162" t="str">
        <f>Table4_1[[#This Row],[Licensee]]&amp;" "&amp;Table4_1[[#This Row],[Licence]]</f>
        <v>Rottnest Island Authority EIRL3</v>
      </c>
      <c r="D3161" s="162" t="str">
        <f t="shared" si="49"/>
        <v>FY2024/25_NQR15eiv_Rottnest Island Authority EIRL3</v>
      </c>
      <c r="E3161" s="164">
        <f>IF(ISNUMBER(Table4_1[[#This Row],[Value]]),Table4_1[[#This Row],[Value]],IF(ISNUMBER(Table4_1[[#This Row],[$ Value]]),Table4_1[[#This Row],[$ Value]],Table4_1[[#This Row],[% Value]]))</f>
        <v>0</v>
      </c>
      <c r="G3161" s="238">
        <v>45838</v>
      </c>
      <c r="H3161">
        <v>4</v>
      </c>
      <c r="I3161" t="s">
        <v>188</v>
      </c>
      <c r="J3161" t="s">
        <v>199</v>
      </c>
      <c r="K3161" t="s">
        <v>299</v>
      </c>
      <c r="L3161" t="s">
        <v>338</v>
      </c>
      <c r="M3161" t="s">
        <v>50</v>
      </c>
      <c r="N3161" t="s">
        <v>337</v>
      </c>
      <c r="O3161" t="s">
        <v>64</v>
      </c>
      <c r="P3161"/>
      <c r="Q3161"/>
      <c r="R3161"/>
      <c r="S3161" t="s">
        <v>932</v>
      </c>
    </row>
    <row r="3162" spans="1:19" hidden="1" x14ac:dyDescent="0.2">
      <c r="A3162" s="162" t="str">
        <f>"FY"&amp;(YEAR(Table4_1[[#This Row],[Date]])-1)&amp;"/"&amp;(YEAR(Table4_1[[#This Row],[Date]])-2000)</f>
        <v>FY2023/24</v>
      </c>
      <c r="B3162" s="162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3162" s="162" t="str">
        <f>Table4_1[[#This Row],[Licensee]]&amp;" "&amp;Table4_1[[#This Row],[Licence]]</f>
        <v>Rottnest Island Authority EIRL3</v>
      </c>
      <c r="D3162" s="162" t="str">
        <f t="shared" si="49"/>
        <v>FY2023/24_NQR15ev_Rottnest Island Authority EIRL3</v>
      </c>
      <c r="E3162" s="164">
        <f>IF(ISNUMBER(Table4_1[[#This Row],[Value]]),Table4_1[[#This Row],[Value]],IF(ISNUMBER(Table4_1[[#This Row],[$ Value]]),Table4_1[[#This Row],[$ Value]],Table4_1[[#This Row],[% Value]]))</f>
        <v>0</v>
      </c>
      <c r="G3162" s="238">
        <v>45473</v>
      </c>
      <c r="H3162">
        <v>4</v>
      </c>
      <c r="I3162" t="s">
        <v>188</v>
      </c>
      <c r="J3162" t="s">
        <v>199</v>
      </c>
      <c r="K3162" t="s">
        <v>299</v>
      </c>
      <c r="L3162" t="s">
        <v>339</v>
      </c>
      <c r="M3162" t="s">
        <v>50</v>
      </c>
      <c r="N3162" t="s">
        <v>337</v>
      </c>
      <c r="O3162" t="s">
        <v>64</v>
      </c>
      <c r="P3162"/>
      <c r="Q3162"/>
      <c r="R3162"/>
      <c r="S3162" t="s">
        <v>932</v>
      </c>
    </row>
    <row r="3163" spans="1:19" hidden="1" x14ac:dyDescent="0.2">
      <c r="A3163" s="162" t="str">
        <f>"FY"&amp;(YEAR(Table4_1[[#This Row],[Date]])-1)&amp;"/"&amp;(YEAR(Table4_1[[#This Row],[Date]])-2000)</f>
        <v>FY2024/25</v>
      </c>
      <c r="B3163" s="162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3163" s="162" t="str">
        <f>Table4_1[[#This Row],[Licensee]]&amp;" "&amp;Table4_1[[#This Row],[Licence]]</f>
        <v>Rottnest Island Authority EIRL3</v>
      </c>
      <c r="D3163" s="162" t="str">
        <f t="shared" si="49"/>
        <v>FY2024/25_NQR15ev_Rottnest Island Authority EIRL3</v>
      </c>
      <c r="E3163" s="164">
        <f>IF(ISNUMBER(Table4_1[[#This Row],[Value]]),Table4_1[[#This Row],[Value]],IF(ISNUMBER(Table4_1[[#This Row],[$ Value]]),Table4_1[[#This Row],[$ Value]],Table4_1[[#This Row],[% Value]]))</f>
        <v>0</v>
      </c>
      <c r="G3163" s="238">
        <v>45838</v>
      </c>
      <c r="H3163">
        <v>4</v>
      </c>
      <c r="I3163" t="s">
        <v>188</v>
      </c>
      <c r="J3163" t="s">
        <v>199</v>
      </c>
      <c r="K3163" t="s">
        <v>299</v>
      </c>
      <c r="L3163" t="s">
        <v>339</v>
      </c>
      <c r="M3163" t="s">
        <v>50</v>
      </c>
      <c r="N3163" t="s">
        <v>337</v>
      </c>
      <c r="O3163" t="s">
        <v>64</v>
      </c>
      <c r="P3163"/>
      <c r="Q3163"/>
      <c r="R3163"/>
      <c r="S3163" t="s">
        <v>932</v>
      </c>
    </row>
    <row r="3164" spans="1:19" hidden="1" x14ac:dyDescent="0.2">
      <c r="A3164" s="162" t="str">
        <f>"FY"&amp;(YEAR(Table4_1[[#This Row],[Date]])-1)&amp;"/"&amp;(YEAR(Table4_1[[#This Row],[Date]])-2000)</f>
        <v>FY2013/14</v>
      </c>
      <c r="B3164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4" s="162" t="str">
        <f>Table4_1[[#This Row],[Licensee]]&amp;" "&amp;Table4_1[[#This Row],[Licence]]</f>
        <v>Rottnest Island Authority EIRL3</v>
      </c>
      <c r="D3164" s="162" t="str">
        <f t="shared" si="49"/>
        <v>FY2013/14_NQR15evi_Rottnest Island Authority EIRL3</v>
      </c>
      <c r="E3164" s="164">
        <f>IF(ISNUMBER(Table4_1[[#This Row],[Value]]),Table4_1[[#This Row],[Value]],IF(ISNUMBER(Table4_1[[#This Row],[$ Value]]),Table4_1[[#This Row],[$ Value]],Table4_1[[#This Row],[% Value]]))</f>
        <v>0</v>
      </c>
      <c r="G3164" s="238">
        <v>41820</v>
      </c>
      <c r="H3164">
        <v>4</v>
      </c>
      <c r="I3164" t="s">
        <v>188</v>
      </c>
      <c r="J3164" t="s">
        <v>199</v>
      </c>
      <c r="K3164" t="s">
        <v>299</v>
      </c>
      <c r="L3164" t="s">
        <v>305</v>
      </c>
      <c r="M3164" t="s">
        <v>50</v>
      </c>
      <c r="N3164" t="s">
        <v>304</v>
      </c>
      <c r="O3164" t="s">
        <v>64</v>
      </c>
      <c r="P3164"/>
      <c r="Q3164"/>
      <c r="R3164"/>
      <c r="S3164" t="s">
        <v>932</v>
      </c>
    </row>
    <row r="3165" spans="1:19" hidden="1" x14ac:dyDescent="0.2">
      <c r="A3165" s="162" t="str">
        <f>"FY"&amp;(YEAR(Table4_1[[#This Row],[Date]])-1)&amp;"/"&amp;(YEAR(Table4_1[[#This Row],[Date]])-2000)</f>
        <v>FY2014/15</v>
      </c>
      <c r="B3165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5" s="162" t="str">
        <f>Table4_1[[#This Row],[Licensee]]&amp;" "&amp;Table4_1[[#This Row],[Licence]]</f>
        <v>Rottnest Island Authority EIRL3</v>
      </c>
      <c r="D3165" s="162" t="str">
        <f t="shared" si="49"/>
        <v>FY2014/15_NQR15evi_Rottnest Island Authority EIRL3</v>
      </c>
      <c r="E3165" s="164">
        <f>IF(ISNUMBER(Table4_1[[#This Row],[Value]]),Table4_1[[#This Row],[Value]],IF(ISNUMBER(Table4_1[[#This Row],[$ Value]]),Table4_1[[#This Row],[$ Value]],Table4_1[[#This Row],[% Value]]))</f>
        <v>0</v>
      </c>
      <c r="G3165" s="238">
        <v>42185</v>
      </c>
      <c r="H3165">
        <v>4</v>
      </c>
      <c r="I3165" t="s">
        <v>188</v>
      </c>
      <c r="J3165" t="s">
        <v>199</v>
      </c>
      <c r="K3165" t="s">
        <v>299</v>
      </c>
      <c r="L3165" t="s">
        <v>305</v>
      </c>
      <c r="M3165" t="s">
        <v>50</v>
      </c>
      <c r="N3165" t="s">
        <v>304</v>
      </c>
      <c r="O3165" t="s">
        <v>64</v>
      </c>
      <c r="P3165"/>
      <c r="Q3165"/>
      <c r="R3165"/>
      <c r="S3165" t="s">
        <v>932</v>
      </c>
    </row>
    <row r="3166" spans="1:19" hidden="1" x14ac:dyDescent="0.2">
      <c r="A3166" s="162" t="str">
        <f>"FY"&amp;(YEAR(Table4_1[[#This Row],[Date]])-1)&amp;"/"&amp;(YEAR(Table4_1[[#This Row],[Date]])-2000)</f>
        <v>FY2015/16</v>
      </c>
      <c r="B3166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6" s="162" t="str">
        <f>Table4_1[[#This Row],[Licensee]]&amp;" "&amp;Table4_1[[#This Row],[Licence]]</f>
        <v>Rottnest Island Authority EIRL3</v>
      </c>
      <c r="D3166" s="162" t="str">
        <f t="shared" si="49"/>
        <v>FY2015/16_NQR15evi_Rottnest Island Authority EIRL3</v>
      </c>
      <c r="E3166" s="164">
        <f>IF(ISNUMBER(Table4_1[[#This Row],[Value]]),Table4_1[[#This Row],[Value]],IF(ISNUMBER(Table4_1[[#This Row],[$ Value]]),Table4_1[[#This Row],[$ Value]],Table4_1[[#This Row],[% Value]]))</f>
        <v>0</v>
      </c>
      <c r="G3166" s="238">
        <v>42551</v>
      </c>
      <c r="H3166">
        <v>4</v>
      </c>
      <c r="I3166" t="s">
        <v>188</v>
      </c>
      <c r="J3166" t="s">
        <v>199</v>
      </c>
      <c r="K3166" t="s">
        <v>299</v>
      </c>
      <c r="L3166" t="s">
        <v>305</v>
      </c>
      <c r="M3166" t="s">
        <v>50</v>
      </c>
      <c r="N3166" t="s">
        <v>304</v>
      </c>
      <c r="O3166" t="s">
        <v>64</v>
      </c>
      <c r="P3166"/>
      <c r="Q3166"/>
      <c r="R3166"/>
      <c r="S3166" t="s">
        <v>932</v>
      </c>
    </row>
    <row r="3167" spans="1:19" hidden="1" x14ac:dyDescent="0.2">
      <c r="A3167" s="162" t="str">
        <f>"FY"&amp;(YEAR(Table4_1[[#This Row],[Date]])-1)&amp;"/"&amp;(YEAR(Table4_1[[#This Row],[Date]])-2000)</f>
        <v>FY2016/17</v>
      </c>
      <c r="B3167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7" s="162" t="str">
        <f>Table4_1[[#This Row],[Licensee]]&amp;" "&amp;Table4_1[[#This Row],[Licence]]</f>
        <v>Rottnest Island Authority EIRL3</v>
      </c>
      <c r="D3167" s="162" t="str">
        <f t="shared" si="49"/>
        <v>FY2016/17_NQR15evi_Rottnest Island Authority EIRL3</v>
      </c>
      <c r="E3167" s="164">
        <f>IF(ISNUMBER(Table4_1[[#This Row],[Value]]),Table4_1[[#This Row],[Value]],IF(ISNUMBER(Table4_1[[#This Row],[$ Value]]),Table4_1[[#This Row],[$ Value]],Table4_1[[#This Row],[% Value]]))</f>
        <v>0</v>
      </c>
      <c r="G3167" s="238">
        <v>42916</v>
      </c>
      <c r="H3167">
        <v>4</v>
      </c>
      <c r="I3167" t="s">
        <v>188</v>
      </c>
      <c r="J3167" t="s">
        <v>199</v>
      </c>
      <c r="K3167" t="s">
        <v>299</v>
      </c>
      <c r="L3167" t="s">
        <v>305</v>
      </c>
      <c r="M3167" t="s">
        <v>50</v>
      </c>
      <c r="N3167" t="s">
        <v>304</v>
      </c>
      <c r="O3167" t="s">
        <v>64</v>
      </c>
      <c r="P3167"/>
      <c r="Q3167"/>
      <c r="R3167"/>
      <c r="S3167" t="s">
        <v>932</v>
      </c>
    </row>
    <row r="3168" spans="1:19" hidden="1" x14ac:dyDescent="0.2">
      <c r="A3168" s="162" t="str">
        <f>"FY"&amp;(YEAR(Table4_1[[#This Row],[Date]])-1)&amp;"/"&amp;(YEAR(Table4_1[[#This Row],[Date]])-2000)</f>
        <v>FY2017/18</v>
      </c>
      <c r="B3168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8" s="162" t="str">
        <f>Table4_1[[#This Row],[Licensee]]&amp;" "&amp;Table4_1[[#This Row],[Licence]]</f>
        <v>Rottnest Island Authority EIRL3</v>
      </c>
      <c r="D3168" s="162" t="str">
        <f t="shared" si="49"/>
        <v>FY2017/18_NQR15evi_Rottnest Island Authority EIRL3</v>
      </c>
      <c r="E3168" s="164">
        <f>IF(ISNUMBER(Table4_1[[#This Row],[Value]]),Table4_1[[#This Row],[Value]],IF(ISNUMBER(Table4_1[[#This Row],[$ Value]]),Table4_1[[#This Row],[$ Value]],Table4_1[[#This Row],[% Value]]))</f>
        <v>0</v>
      </c>
      <c r="G3168" s="238">
        <v>43281</v>
      </c>
      <c r="H3168">
        <v>4</v>
      </c>
      <c r="I3168" t="s">
        <v>188</v>
      </c>
      <c r="J3168" t="s">
        <v>199</v>
      </c>
      <c r="K3168" t="s">
        <v>299</v>
      </c>
      <c r="L3168" t="s">
        <v>305</v>
      </c>
      <c r="M3168" t="s">
        <v>50</v>
      </c>
      <c r="N3168" t="s">
        <v>304</v>
      </c>
      <c r="O3168" t="s">
        <v>64</v>
      </c>
      <c r="P3168"/>
      <c r="Q3168"/>
      <c r="R3168"/>
      <c r="S3168" t="s">
        <v>932</v>
      </c>
    </row>
    <row r="3169" spans="1:19" hidden="1" x14ac:dyDescent="0.2">
      <c r="A3169" s="162" t="str">
        <f>"FY"&amp;(YEAR(Table4_1[[#This Row],[Date]])-1)&amp;"/"&amp;(YEAR(Table4_1[[#This Row],[Date]])-2000)</f>
        <v>FY2018/19</v>
      </c>
      <c r="B3169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69" s="162" t="str">
        <f>Table4_1[[#This Row],[Licensee]]&amp;" "&amp;Table4_1[[#This Row],[Licence]]</f>
        <v>Rottnest Island Authority EIRL3</v>
      </c>
      <c r="D3169" s="162" t="str">
        <f t="shared" si="49"/>
        <v>FY2018/19_NQR15evi_Rottnest Island Authority EIRL3</v>
      </c>
      <c r="E3169" s="164">
        <f>IF(ISNUMBER(Table4_1[[#This Row],[Value]]),Table4_1[[#This Row],[Value]],IF(ISNUMBER(Table4_1[[#This Row],[$ Value]]),Table4_1[[#This Row],[$ Value]],Table4_1[[#This Row],[% Value]]))</f>
        <v>0</v>
      </c>
      <c r="G3169" s="238">
        <v>43646</v>
      </c>
      <c r="H3169">
        <v>4</v>
      </c>
      <c r="I3169" t="s">
        <v>188</v>
      </c>
      <c r="J3169" t="s">
        <v>199</v>
      </c>
      <c r="K3169" t="s">
        <v>299</v>
      </c>
      <c r="L3169" t="s">
        <v>305</v>
      </c>
      <c r="M3169" t="s">
        <v>50</v>
      </c>
      <c r="N3169" t="s">
        <v>304</v>
      </c>
      <c r="O3169" t="s">
        <v>64</v>
      </c>
      <c r="P3169"/>
      <c r="Q3169"/>
      <c r="R3169"/>
      <c r="S3169" t="s">
        <v>932</v>
      </c>
    </row>
    <row r="3170" spans="1:19" hidden="1" x14ac:dyDescent="0.2">
      <c r="A3170" s="162" t="str">
        <f>"FY"&amp;(YEAR(Table4_1[[#This Row],[Date]])-1)&amp;"/"&amp;(YEAR(Table4_1[[#This Row],[Date]])-2000)</f>
        <v>FY2019/20</v>
      </c>
      <c r="B3170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0" s="162" t="str">
        <f>Table4_1[[#This Row],[Licensee]]&amp;" "&amp;Table4_1[[#This Row],[Licence]]</f>
        <v>Rottnest Island Authority EIRL3</v>
      </c>
      <c r="D3170" s="162" t="str">
        <f t="shared" si="49"/>
        <v>FY2019/20_NQR15evi_Rottnest Island Authority EIRL3</v>
      </c>
      <c r="E3170" s="164">
        <f>IF(ISNUMBER(Table4_1[[#This Row],[Value]]),Table4_1[[#This Row],[Value]],IF(ISNUMBER(Table4_1[[#This Row],[$ Value]]),Table4_1[[#This Row],[$ Value]],Table4_1[[#This Row],[% Value]]))</f>
        <v>0</v>
      </c>
      <c r="G3170" s="238">
        <v>44012</v>
      </c>
      <c r="H3170">
        <v>4</v>
      </c>
      <c r="I3170" t="s">
        <v>188</v>
      </c>
      <c r="J3170" t="s">
        <v>199</v>
      </c>
      <c r="K3170" t="s">
        <v>299</v>
      </c>
      <c r="L3170" t="s">
        <v>305</v>
      </c>
      <c r="M3170" t="s">
        <v>50</v>
      </c>
      <c r="N3170" t="s">
        <v>304</v>
      </c>
      <c r="O3170" t="s">
        <v>64</v>
      </c>
      <c r="P3170"/>
      <c r="Q3170"/>
      <c r="R3170"/>
      <c r="S3170" t="s">
        <v>932</v>
      </c>
    </row>
    <row r="3171" spans="1:19" hidden="1" x14ac:dyDescent="0.2">
      <c r="A3171" s="162" t="str">
        <f>"FY"&amp;(YEAR(Table4_1[[#This Row],[Date]])-1)&amp;"/"&amp;(YEAR(Table4_1[[#This Row],[Date]])-2000)</f>
        <v>FY2020/21</v>
      </c>
      <c r="B3171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1" s="162" t="str">
        <f>Table4_1[[#This Row],[Licensee]]&amp;" "&amp;Table4_1[[#This Row],[Licence]]</f>
        <v>Rottnest Island Authority EIRL3</v>
      </c>
      <c r="D3171" s="162" t="str">
        <f t="shared" si="49"/>
        <v>FY2020/21_NQR15evi_Rottnest Island Authority EIRL3</v>
      </c>
      <c r="E3171" s="164">
        <f>IF(ISNUMBER(Table4_1[[#This Row],[Value]]),Table4_1[[#This Row],[Value]],IF(ISNUMBER(Table4_1[[#This Row],[$ Value]]),Table4_1[[#This Row],[$ Value]],Table4_1[[#This Row],[% Value]]))</f>
        <v>0</v>
      </c>
      <c r="G3171" s="238">
        <v>44377</v>
      </c>
      <c r="H3171">
        <v>4</v>
      </c>
      <c r="I3171" t="s">
        <v>188</v>
      </c>
      <c r="J3171" t="s">
        <v>199</v>
      </c>
      <c r="K3171" t="s">
        <v>299</v>
      </c>
      <c r="L3171" t="s">
        <v>305</v>
      </c>
      <c r="M3171" t="s">
        <v>50</v>
      </c>
      <c r="N3171" t="s">
        <v>304</v>
      </c>
      <c r="O3171" t="s">
        <v>64</v>
      </c>
      <c r="P3171"/>
      <c r="Q3171"/>
      <c r="R3171"/>
      <c r="S3171" t="s">
        <v>932</v>
      </c>
    </row>
    <row r="3172" spans="1:19" hidden="1" x14ac:dyDescent="0.2">
      <c r="A3172" s="162" t="str">
        <f>"FY"&amp;(YEAR(Table4_1[[#This Row],[Date]])-1)&amp;"/"&amp;(YEAR(Table4_1[[#This Row],[Date]])-2000)</f>
        <v>FY2021/22</v>
      </c>
      <c r="B3172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2" s="162" t="str">
        <f>Table4_1[[#This Row],[Licensee]]&amp;" "&amp;Table4_1[[#This Row],[Licence]]</f>
        <v>Rottnest Island Authority EIRL3</v>
      </c>
      <c r="D3172" s="162" t="str">
        <f t="shared" si="49"/>
        <v>FY2021/22_NQR15evi_Rottnest Island Authority EIRL3</v>
      </c>
      <c r="E3172" s="164">
        <f>IF(ISNUMBER(Table4_1[[#This Row],[Value]]),Table4_1[[#This Row],[Value]],IF(ISNUMBER(Table4_1[[#This Row],[$ Value]]),Table4_1[[#This Row],[$ Value]],Table4_1[[#This Row],[% Value]]))</f>
        <v>0</v>
      </c>
      <c r="G3172" s="238">
        <v>44742</v>
      </c>
      <c r="H3172">
        <v>4</v>
      </c>
      <c r="I3172" t="s">
        <v>188</v>
      </c>
      <c r="J3172" t="s">
        <v>199</v>
      </c>
      <c r="K3172" t="s">
        <v>299</v>
      </c>
      <c r="L3172" t="s">
        <v>305</v>
      </c>
      <c r="M3172" t="s">
        <v>50</v>
      </c>
      <c r="N3172" t="s">
        <v>304</v>
      </c>
      <c r="O3172" t="s">
        <v>64</v>
      </c>
      <c r="P3172"/>
      <c r="Q3172"/>
      <c r="R3172"/>
      <c r="S3172" t="s">
        <v>932</v>
      </c>
    </row>
    <row r="3173" spans="1:19" hidden="1" x14ac:dyDescent="0.2">
      <c r="A3173" s="162" t="str">
        <f>"FY"&amp;(YEAR(Table4_1[[#This Row],[Date]])-1)&amp;"/"&amp;(YEAR(Table4_1[[#This Row],[Date]])-2000)</f>
        <v>FY2022/23</v>
      </c>
      <c r="B3173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3" s="162" t="str">
        <f>Table4_1[[#This Row],[Licensee]]&amp;" "&amp;Table4_1[[#This Row],[Licence]]</f>
        <v>Rottnest Island Authority EIRL3</v>
      </c>
      <c r="D3173" s="162" t="str">
        <f t="shared" si="49"/>
        <v>FY2022/23_NQR15evi_Rottnest Island Authority EIRL3</v>
      </c>
      <c r="E3173" s="164">
        <f>IF(ISNUMBER(Table4_1[[#This Row],[Value]]),Table4_1[[#This Row],[Value]],IF(ISNUMBER(Table4_1[[#This Row],[$ Value]]),Table4_1[[#This Row],[$ Value]],Table4_1[[#This Row],[% Value]]))</f>
        <v>0</v>
      </c>
      <c r="G3173" s="238">
        <v>45107</v>
      </c>
      <c r="H3173">
        <v>4</v>
      </c>
      <c r="I3173" t="s">
        <v>188</v>
      </c>
      <c r="J3173" t="s">
        <v>199</v>
      </c>
      <c r="K3173" t="s">
        <v>299</v>
      </c>
      <c r="L3173" t="s">
        <v>305</v>
      </c>
      <c r="M3173" t="s">
        <v>50</v>
      </c>
      <c r="N3173" t="s">
        <v>304</v>
      </c>
      <c r="O3173" t="s">
        <v>64</v>
      </c>
      <c r="P3173"/>
      <c r="Q3173"/>
      <c r="R3173"/>
      <c r="S3173" t="s">
        <v>932</v>
      </c>
    </row>
    <row r="3174" spans="1:19" hidden="1" x14ac:dyDescent="0.2">
      <c r="A3174" s="162" t="str">
        <f>"FY"&amp;(YEAR(Table4_1[[#This Row],[Date]])-1)&amp;"/"&amp;(YEAR(Table4_1[[#This Row],[Date]])-2000)</f>
        <v>FY2023/24</v>
      </c>
      <c r="B3174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4" s="162" t="str">
        <f>Table4_1[[#This Row],[Licensee]]&amp;" "&amp;Table4_1[[#This Row],[Licence]]</f>
        <v>Rottnest Island Authority EIRL3</v>
      </c>
      <c r="D3174" s="162" t="str">
        <f t="shared" si="49"/>
        <v>FY2023/24_NQR15evi_Rottnest Island Authority EIRL3</v>
      </c>
      <c r="E3174" s="164">
        <f>IF(ISNUMBER(Table4_1[[#This Row],[Value]]),Table4_1[[#This Row],[Value]],IF(ISNUMBER(Table4_1[[#This Row],[$ Value]]),Table4_1[[#This Row],[$ Value]],Table4_1[[#This Row],[% Value]]))</f>
        <v>0</v>
      </c>
      <c r="G3174" s="238">
        <v>45473</v>
      </c>
      <c r="H3174">
        <v>4</v>
      </c>
      <c r="I3174" t="s">
        <v>188</v>
      </c>
      <c r="J3174" t="s">
        <v>199</v>
      </c>
      <c r="K3174" t="s">
        <v>299</v>
      </c>
      <c r="L3174" t="s">
        <v>305</v>
      </c>
      <c r="M3174" t="s">
        <v>50</v>
      </c>
      <c r="N3174" t="s">
        <v>304</v>
      </c>
      <c r="O3174" t="s">
        <v>64</v>
      </c>
      <c r="P3174"/>
      <c r="Q3174"/>
      <c r="R3174"/>
      <c r="S3174" t="s">
        <v>932</v>
      </c>
    </row>
    <row r="3175" spans="1:19" hidden="1" x14ac:dyDescent="0.2">
      <c r="A3175" s="162" t="str">
        <f>"FY"&amp;(YEAR(Table4_1[[#This Row],[Date]])-1)&amp;"/"&amp;(YEAR(Table4_1[[#This Row],[Date]])-2000)</f>
        <v>FY2024/25</v>
      </c>
      <c r="B3175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3175" s="162" t="str">
        <f>Table4_1[[#This Row],[Licensee]]&amp;" "&amp;Table4_1[[#This Row],[Licence]]</f>
        <v>Rottnest Island Authority EIRL3</v>
      </c>
      <c r="D3175" s="162" t="str">
        <f t="shared" si="49"/>
        <v>FY2024/25_NQR15evi_Rottnest Island Authority EIRL3</v>
      </c>
      <c r="E3175" s="164">
        <f>IF(ISNUMBER(Table4_1[[#This Row],[Value]]),Table4_1[[#This Row],[Value]],IF(ISNUMBER(Table4_1[[#This Row],[$ Value]]),Table4_1[[#This Row],[$ Value]],Table4_1[[#This Row],[% Value]]))</f>
        <v>0</v>
      </c>
      <c r="G3175" s="238">
        <v>45838</v>
      </c>
      <c r="H3175">
        <v>4</v>
      </c>
      <c r="I3175" t="s">
        <v>188</v>
      </c>
      <c r="J3175" t="s">
        <v>199</v>
      </c>
      <c r="K3175" t="s">
        <v>299</v>
      </c>
      <c r="L3175" t="s">
        <v>305</v>
      </c>
      <c r="M3175" t="s">
        <v>50</v>
      </c>
      <c r="N3175" t="s">
        <v>304</v>
      </c>
      <c r="O3175" t="s">
        <v>64</v>
      </c>
      <c r="P3175"/>
      <c r="Q3175"/>
      <c r="R3175"/>
      <c r="S3175" t="s">
        <v>932</v>
      </c>
    </row>
    <row r="3176" spans="1:19" hidden="1" x14ac:dyDescent="0.2">
      <c r="A3176" s="162" t="str">
        <f>"FY"&amp;(YEAR(Table4_1[[#This Row],[Date]])-1)&amp;"/"&amp;(YEAR(Table4_1[[#This Row],[Date]])-2000)</f>
        <v>FY2013/14</v>
      </c>
      <c r="B3176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76" s="162" t="str">
        <f>Table4_1[[#This Row],[Licensee]]&amp;" "&amp;Table4_1[[#This Row],[Licence]]</f>
        <v>Rottnest Island Authority EIRL3</v>
      </c>
      <c r="D3176" s="162" t="str">
        <f t="shared" si="49"/>
        <v>FY2013/14_NQR15evii_Rottnest Island Authority EIRL3</v>
      </c>
      <c r="E3176" s="164">
        <f>IF(ISNUMBER(Table4_1[[#This Row],[Value]]),Table4_1[[#This Row],[Value]],IF(ISNUMBER(Table4_1[[#This Row],[$ Value]]),Table4_1[[#This Row],[$ Value]],Table4_1[[#This Row],[% Value]]))</f>
        <v>0</v>
      </c>
      <c r="G3176" s="238">
        <v>41820</v>
      </c>
      <c r="H3176">
        <v>4</v>
      </c>
      <c r="I3176" t="s">
        <v>188</v>
      </c>
      <c r="J3176" t="s">
        <v>199</v>
      </c>
      <c r="K3176" t="s">
        <v>299</v>
      </c>
      <c r="L3176" t="s">
        <v>303</v>
      </c>
      <c r="M3176" t="s">
        <v>50</v>
      </c>
      <c r="N3176" t="s">
        <v>304</v>
      </c>
      <c r="O3176" t="s">
        <v>64</v>
      </c>
      <c r="P3176"/>
      <c r="Q3176"/>
      <c r="R3176"/>
      <c r="S3176" t="s">
        <v>932</v>
      </c>
    </row>
    <row r="3177" spans="1:19" hidden="1" x14ac:dyDescent="0.2">
      <c r="A3177" s="162" t="str">
        <f>"FY"&amp;(YEAR(Table4_1[[#This Row],[Date]])-1)&amp;"/"&amp;(YEAR(Table4_1[[#This Row],[Date]])-2000)</f>
        <v>FY2014/15</v>
      </c>
      <c r="B3177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77" s="162" t="str">
        <f>Table4_1[[#This Row],[Licensee]]&amp;" "&amp;Table4_1[[#This Row],[Licence]]</f>
        <v>Rottnest Island Authority EIRL3</v>
      </c>
      <c r="D3177" s="162" t="str">
        <f t="shared" si="49"/>
        <v>FY2014/15_NQR15evii_Rottnest Island Authority EIRL3</v>
      </c>
      <c r="E3177" s="164">
        <f>IF(ISNUMBER(Table4_1[[#This Row],[Value]]),Table4_1[[#This Row],[Value]],IF(ISNUMBER(Table4_1[[#This Row],[$ Value]]),Table4_1[[#This Row],[$ Value]],Table4_1[[#This Row],[% Value]]))</f>
        <v>0</v>
      </c>
      <c r="G3177" s="238">
        <v>42185</v>
      </c>
      <c r="H3177">
        <v>4</v>
      </c>
      <c r="I3177" t="s">
        <v>188</v>
      </c>
      <c r="J3177" t="s">
        <v>199</v>
      </c>
      <c r="K3177" t="s">
        <v>299</v>
      </c>
      <c r="L3177" t="s">
        <v>303</v>
      </c>
      <c r="M3177" t="s">
        <v>50</v>
      </c>
      <c r="N3177" t="s">
        <v>304</v>
      </c>
      <c r="O3177" t="s">
        <v>64</v>
      </c>
      <c r="P3177"/>
      <c r="Q3177"/>
      <c r="R3177"/>
      <c r="S3177" t="s">
        <v>932</v>
      </c>
    </row>
    <row r="3178" spans="1:19" hidden="1" x14ac:dyDescent="0.2">
      <c r="A3178" s="162" t="str">
        <f>"FY"&amp;(YEAR(Table4_1[[#This Row],[Date]])-1)&amp;"/"&amp;(YEAR(Table4_1[[#This Row],[Date]])-2000)</f>
        <v>FY2015/16</v>
      </c>
      <c r="B3178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78" s="162" t="str">
        <f>Table4_1[[#This Row],[Licensee]]&amp;" "&amp;Table4_1[[#This Row],[Licence]]</f>
        <v>Rottnest Island Authority EIRL3</v>
      </c>
      <c r="D3178" s="162" t="str">
        <f t="shared" si="49"/>
        <v>FY2015/16_NQR15evii_Rottnest Island Authority EIRL3</v>
      </c>
      <c r="E3178" s="164">
        <f>IF(ISNUMBER(Table4_1[[#This Row],[Value]]),Table4_1[[#This Row],[Value]],IF(ISNUMBER(Table4_1[[#This Row],[$ Value]]),Table4_1[[#This Row],[$ Value]],Table4_1[[#This Row],[% Value]]))</f>
        <v>0</v>
      </c>
      <c r="G3178" s="238">
        <v>42551</v>
      </c>
      <c r="H3178">
        <v>4</v>
      </c>
      <c r="I3178" t="s">
        <v>188</v>
      </c>
      <c r="J3178" t="s">
        <v>199</v>
      </c>
      <c r="K3178" t="s">
        <v>299</v>
      </c>
      <c r="L3178" t="s">
        <v>303</v>
      </c>
      <c r="M3178" t="s">
        <v>50</v>
      </c>
      <c r="N3178" t="s">
        <v>304</v>
      </c>
      <c r="O3178" t="s">
        <v>64</v>
      </c>
      <c r="P3178"/>
      <c r="Q3178"/>
      <c r="R3178"/>
      <c r="S3178" t="s">
        <v>932</v>
      </c>
    </row>
    <row r="3179" spans="1:19" hidden="1" x14ac:dyDescent="0.2">
      <c r="A3179" s="162" t="str">
        <f>"FY"&amp;(YEAR(Table4_1[[#This Row],[Date]])-1)&amp;"/"&amp;(YEAR(Table4_1[[#This Row],[Date]])-2000)</f>
        <v>FY2016/17</v>
      </c>
      <c r="B3179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79" s="162" t="str">
        <f>Table4_1[[#This Row],[Licensee]]&amp;" "&amp;Table4_1[[#This Row],[Licence]]</f>
        <v>Rottnest Island Authority EIRL3</v>
      </c>
      <c r="D3179" s="162" t="str">
        <f t="shared" si="49"/>
        <v>FY2016/17_NQR15evii_Rottnest Island Authority EIRL3</v>
      </c>
      <c r="E3179" s="164">
        <f>IF(ISNUMBER(Table4_1[[#This Row],[Value]]),Table4_1[[#This Row],[Value]],IF(ISNUMBER(Table4_1[[#This Row],[$ Value]]),Table4_1[[#This Row],[$ Value]],Table4_1[[#This Row],[% Value]]))</f>
        <v>0</v>
      </c>
      <c r="G3179" s="238">
        <v>42916</v>
      </c>
      <c r="H3179">
        <v>4</v>
      </c>
      <c r="I3179" t="s">
        <v>188</v>
      </c>
      <c r="J3179" t="s">
        <v>199</v>
      </c>
      <c r="K3179" t="s">
        <v>299</v>
      </c>
      <c r="L3179" t="s">
        <v>303</v>
      </c>
      <c r="M3179" t="s">
        <v>50</v>
      </c>
      <c r="N3179" t="s">
        <v>304</v>
      </c>
      <c r="O3179" t="s">
        <v>64</v>
      </c>
      <c r="P3179"/>
      <c r="Q3179"/>
      <c r="R3179"/>
      <c r="S3179" t="s">
        <v>932</v>
      </c>
    </row>
    <row r="3180" spans="1:19" hidden="1" x14ac:dyDescent="0.2">
      <c r="A3180" s="162" t="str">
        <f>"FY"&amp;(YEAR(Table4_1[[#This Row],[Date]])-1)&amp;"/"&amp;(YEAR(Table4_1[[#This Row],[Date]])-2000)</f>
        <v>FY2017/18</v>
      </c>
      <c r="B3180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0" s="162" t="str">
        <f>Table4_1[[#This Row],[Licensee]]&amp;" "&amp;Table4_1[[#This Row],[Licence]]</f>
        <v>Rottnest Island Authority EIRL3</v>
      </c>
      <c r="D3180" s="162" t="str">
        <f t="shared" si="49"/>
        <v>FY2017/18_NQR15evii_Rottnest Island Authority EIRL3</v>
      </c>
      <c r="E3180" s="164">
        <f>IF(ISNUMBER(Table4_1[[#This Row],[Value]]),Table4_1[[#This Row],[Value]],IF(ISNUMBER(Table4_1[[#This Row],[$ Value]]),Table4_1[[#This Row],[$ Value]],Table4_1[[#This Row],[% Value]]))</f>
        <v>0</v>
      </c>
      <c r="G3180" s="238">
        <v>43281</v>
      </c>
      <c r="H3180">
        <v>4</v>
      </c>
      <c r="I3180" t="s">
        <v>188</v>
      </c>
      <c r="J3180" t="s">
        <v>199</v>
      </c>
      <c r="K3180" t="s">
        <v>299</v>
      </c>
      <c r="L3180" t="s">
        <v>303</v>
      </c>
      <c r="M3180" t="s">
        <v>50</v>
      </c>
      <c r="N3180" t="s">
        <v>304</v>
      </c>
      <c r="O3180" t="s">
        <v>64</v>
      </c>
      <c r="P3180"/>
      <c r="Q3180"/>
      <c r="R3180"/>
      <c r="S3180" t="s">
        <v>932</v>
      </c>
    </row>
    <row r="3181" spans="1:19" hidden="1" x14ac:dyDescent="0.2">
      <c r="A3181" s="162" t="str">
        <f>"FY"&amp;(YEAR(Table4_1[[#This Row],[Date]])-1)&amp;"/"&amp;(YEAR(Table4_1[[#This Row],[Date]])-2000)</f>
        <v>FY2018/19</v>
      </c>
      <c r="B3181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1" s="162" t="str">
        <f>Table4_1[[#This Row],[Licensee]]&amp;" "&amp;Table4_1[[#This Row],[Licence]]</f>
        <v>Rottnest Island Authority EIRL3</v>
      </c>
      <c r="D3181" s="162" t="str">
        <f t="shared" si="49"/>
        <v>FY2018/19_NQR15evii_Rottnest Island Authority EIRL3</v>
      </c>
      <c r="E3181" s="164">
        <f>IF(ISNUMBER(Table4_1[[#This Row],[Value]]),Table4_1[[#This Row],[Value]],IF(ISNUMBER(Table4_1[[#This Row],[$ Value]]),Table4_1[[#This Row],[$ Value]],Table4_1[[#This Row],[% Value]]))</f>
        <v>0</v>
      </c>
      <c r="G3181" s="238">
        <v>43646</v>
      </c>
      <c r="H3181">
        <v>4</v>
      </c>
      <c r="I3181" t="s">
        <v>188</v>
      </c>
      <c r="J3181" t="s">
        <v>199</v>
      </c>
      <c r="K3181" t="s">
        <v>299</v>
      </c>
      <c r="L3181" t="s">
        <v>303</v>
      </c>
      <c r="M3181" t="s">
        <v>50</v>
      </c>
      <c r="N3181" t="s">
        <v>304</v>
      </c>
      <c r="O3181" t="s">
        <v>64</v>
      </c>
      <c r="P3181"/>
      <c r="Q3181"/>
      <c r="R3181"/>
      <c r="S3181" t="s">
        <v>932</v>
      </c>
    </row>
    <row r="3182" spans="1:19" hidden="1" x14ac:dyDescent="0.2">
      <c r="A3182" s="162" t="str">
        <f>"FY"&amp;(YEAR(Table4_1[[#This Row],[Date]])-1)&amp;"/"&amp;(YEAR(Table4_1[[#This Row],[Date]])-2000)</f>
        <v>FY2019/20</v>
      </c>
      <c r="B3182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2" s="162" t="str">
        <f>Table4_1[[#This Row],[Licensee]]&amp;" "&amp;Table4_1[[#This Row],[Licence]]</f>
        <v>Rottnest Island Authority EIRL3</v>
      </c>
      <c r="D3182" s="162" t="str">
        <f t="shared" si="49"/>
        <v>FY2019/20_NQR15evii_Rottnest Island Authority EIRL3</v>
      </c>
      <c r="E3182" s="164">
        <f>IF(ISNUMBER(Table4_1[[#This Row],[Value]]),Table4_1[[#This Row],[Value]],IF(ISNUMBER(Table4_1[[#This Row],[$ Value]]),Table4_1[[#This Row],[$ Value]],Table4_1[[#This Row],[% Value]]))</f>
        <v>0</v>
      </c>
      <c r="G3182" s="238">
        <v>44012</v>
      </c>
      <c r="H3182">
        <v>4</v>
      </c>
      <c r="I3182" t="s">
        <v>188</v>
      </c>
      <c r="J3182" t="s">
        <v>199</v>
      </c>
      <c r="K3182" t="s">
        <v>299</v>
      </c>
      <c r="L3182" t="s">
        <v>303</v>
      </c>
      <c r="M3182" t="s">
        <v>50</v>
      </c>
      <c r="N3182" t="s">
        <v>304</v>
      </c>
      <c r="O3182" t="s">
        <v>64</v>
      </c>
      <c r="P3182"/>
      <c r="Q3182"/>
      <c r="R3182"/>
      <c r="S3182" t="s">
        <v>932</v>
      </c>
    </row>
    <row r="3183" spans="1:19" hidden="1" x14ac:dyDescent="0.2">
      <c r="A3183" s="162" t="str">
        <f>"FY"&amp;(YEAR(Table4_1[[#This Row],[Date]])-1)&amp;"/"&amp;(YEAR(Table4_1[[#This Row],[Date]])-2000)</f>
        <v>FY2020/21</v>
      </c>
      <c r="B3183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3" s="162" t="str">
        <f>Table4_1[[#This Row],[Licensee]]&amp;" "&amp;Table4_1[[#This Row],[Licence]]</f>
        <v>Rottnest Island Authority EIRL3</v>
      </c>
      <c r="D3183" s="162" t="str">
        <f t="shared" si="49"/>
        <v>FY2020/21_NQR15evii_Rottnest Island Authority EIRL3</v>
      </c>
      <c r="E3183" s="164">
        <f>IF(ISNUMBER(Table4_1[[#This Row],[Value]]),Table4_1[[#This Row],[Value]],IF(ISNUMBER(Table4_1[[#This Row],[$ Value]]),Table4_1[[#This Row],[$ Value]],Table4_1[[#This Row],[% Value]]))</f>
        <v>0</v>
      </c>
      <c r="G3183" s="238">
        <v>44377</v>
      </c>
      <c r="H3183">
        <v>4</v>
      </c>
      <c r="I3183" t="s">
        <v>188</v>
      </c>
      <c r="J3183" t="s">
        <v>199</v>
      </c>
      <c r="K3183" t="s">
        <v>299</v>
      </c>
      <c r="L3183" t="s">
        <v>303</v>
      </c>
      <c r="M3183" t="s">
        <v>50</v>
      </c>
      <c r="N3183" t="s">
        <v>304</v>
      </c>
      <c r="O3183" t="s">
        <v>64</v>
      </c>
      <c r="P3183"/>
      <c r="Q3183"/>
      <c r="R3183"/>
      <c r="S3183" t="s">
        <v>932</v>
      </c>
    </row>
    <row r="3184" spans="1:19" hidden="1" x14ac:dyDescent="0.2">
      <c r="A3184" s="162" t="str">
        <f>"FY"&amp;(YEAR(Table4_1[[#This Row],[Date]])-1)&amp;"/"&amp;(YEAR(Table4_1[[#This Row],[Date]])-2000)</f>
        <v>FY2021/22</v>
      </c>
      <c r="B3184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4" s="162" t="str">
        <f>Table4_1[[#This Row],[Licensee]]&amp;" "&amp;Table4_1[[#This Row],[Licence]]</f>
        <v>Rottnest Island Authority EIRL3</v>
      </c>
      <c r="D3184" s="162" t="str">
        <f t="shared" si="49"/>
        <v>FY2021/22_NQR15evii_Rottnest Island Authority EIRL3</v>
      </c>
      <c r="E3184" s="164">
        <f>IF(ISNUMBER(Table4_1[[#This Row],[Value]]),Table4_1[[#This Row],[Value]],IF(ISNUMBER(Table4_1[[#This Row],[$ Value]]),Table4_1[[#This Row],[$ Value]],Table4_1[[#This Row],[% Value]]))</f>
        <v>0</v>
      </c>
      <c r="G3184" s="238">
        <v>44742</v>
      </c>
      <c r="H3184">
        <v>4</v>
      </c>
      <c r="I3184" t="s">
        <v>188</v>
      </c>
      <c r="J3184" t="s">
        <v>199</v>
      </c>
      <c r="K3184" t="s">
        <v>299</v>
      </c>
      <c r="L3184" t="s">
        <v>303</v>
      </c>
      <c r="M3184" t="s">
        <v>50</v>
      </c>
      <c r="N3184" t="s">
        <v>304</v>
      </c>
      <c r="O3184" t="s">
        <v>64</v>
      </c>
      <c r="P3184"/>
      <c r="Q3184"/>
      <c r="R3184"/>
      <c r="S3184" t="s">
        <v>932</v>
      </c>
    </row>
    <row r="3185" spans="1:19" hidden="1" x14ac:dyDescent="0.2">
      <c r="A3185" s="162" t="str">
        <f>"FY"&amp;(YEAR(Table4_1[[#This Row],[Date]])-1)&amp;"/"&amp;(YEAR(Table4_1[[#This Row],[Date]])-2000)</f>
        <v>FY2022/23</v>
      </c>
      <c r="B3185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5" s="162" t="str">
        <f>Table4_1[[#This Row],[Licensee]]&amp;" "&amp;Table4_1[[#This Row],[Licence]]</f>
        <v>Rottnest Island Authority EIRL3</v>
      </c>
      <c r="D3185" s="162" t="str">
        <f t="shared" si="49"/>
        <v>FY2022/23_NQR15evii_Rottnest Island Authority EIRL3</v>
      </c>
      <c r="E3185" s="164">
        <f>IF(ISNUMBER(Table4_1[[#This Row],[Value]]),Table4_1[[#This Row],[Value]],IF(ISNUMBER(Table4_1[[#This Row],[$ Value]]),Table4_1[[#This Row],[$ Value]],Table4_1[[#This Row],[% Value]]))</f>
        <v>0</v>
      </c>
      <c r="G3185" s="238">
        <v>45107</v>
      </c>
      <c r="H3185">
        <v>4</v>
      </c>
      <c r="I3185" t="s">
        <v>188</v>
      </c>
      <c r="J3185" t="s">
        <v>199</v>
      </c>
      <c r="K3185" t="s">
        <v>299</v>
      </c>
      <c r="L3185" t="s">
        <v>303</v>
      </c>
      <c r="M3185" t="s">
        <v>50</v>
      </c>
      <c r="N3185" t="s">
        <v>304</v>
      </c>
      <c r="O3185" t="s">
        <v>64</v>
      </c>
      <c r="P3185"/>
      <c r="Q3185"/>
      <c r="R3185"/>
      <c r="S3185" t="s">
        <v>932</v>
      </c>
    </row>
    <row r="3186" spans="1:19" hidden="1" x14ac:dyDescent="0.2">
      <c r="A3186" s="162" t="str">
        <f>"FY"&amp;(YEAR(Table4_1[[#This Row],[Date]])-1)&amp;"/"&amp;(YEAR(Table4_1[[#This Row],[Date]])-2000)</f>
        <v>FY2023/24</v>
      </c>
      <c r="B3186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6" s="162" t="str">
        <f>Table4_1[[#This Row],[Licensee]]&amp;" "&amp;Table4_1[[#This Row],[Licence]]</f>
        <v>Rottnest Island Authority EIRL3</v>
      </c>
      <c r="D3186" s="162" t="str">
        <f t="shared" si="49"/>
        <v>FY2023/24_NQR15evii_Rottnest Island Authority EIRL3</v>
      </c>
      <c r="E3186" s="164">
        <f>IF(ISNUMBER(Table4_1[[#This Row],[Value]]),Table4_1[[#This Row],[Value]],IF(ISNUMBER(Table4_1[[#This Row],[$ Value]]),Table4_1[[#This Row],[$ Value]],Table4_1[[#This Row],[% Value]]))</f>
        <v>0</v>
      </c>
      <c r="G3186" s="238">
        <v>45473</v>
      </c>
      <c r="H3186">
        <v>4</v>
      </c>
      <c r="I3186" t="s">
        <v>188</v>
      </c>
      <c r="J3186" t="s">
        <v>199</v>
      </c>
      <c r="K3186" t="s">
        <v>299</v>
      </c>
      <c r="L3186" t="s">
        <v>303</v>
      </c>
      <c r="M3186" t="s">
        <v>50</v>
      </c>
      <c r="N3186" t="s">
        <v>304</v>
      </c>
      <c r="O3186" t="s">
        <v>64</v>
      </c>
      <c r="P3186"/>
      <c r="Q3186"/>
      <c r="R3186"/>
      <c r="S3186" t="s">
        <v>932</v>
      </c>
    </row>
    <row r="3187" spans="1:19" hidden="1" x14ac:dyDescent="0.2">
      <c r="A3187" s="162" t="str">
        <f>"FY"&amp;(YEAR(Table4_1[[#This Row],[Date]])-1)&amp;"/"&amp;(YEAR(Table4_1[[#This Row],[Date]])-2000)</f>
        <v>FY2024/25</v>
      </c>
      <c r="B3187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3187" s="162" t="str">
        <f>Table4_1[[#This Row],[Licensee]]&amp;" "&amp;Table4_1[[#This Row],[Licence]]</f>
        <v>Rottnest Island Authority EIRL3</v>
      </c>
      <c r="D3187" s="162" t="str">
        <f t="shared" si="49"/>
        <v>FY2024/25_NQR15evii_Rottnest Island Authority EIRL3</v>
      </c>
      <c r="E3187" s="164">
        <f>IF(ISNUMBER(Table4_1[[#This Row],[Value]]),Table4_1[[#This Row],[Value]],IF(ISNUMBER(Table4_1[[#This Row],[$ Value]]),Table4_1[[#This Row],[$ Value]],Table4_1[[#This Row],[% Value]]))</f>
        <v>0</v>
      </c>
      <c r="G3187" s="238">
        <v>45838</v>
      </c>
      <c r="H3187">
        <v>4</v>
      </c>
      <c r="I3187" t="s">
        <v>188</v>
      </c>
      <c r="J3187" t="s">
        <v>199</v>
      </c>
      <c r="K3187" t="s">
        <v>299</v>
      </c>
      <c r="L3187" t="s">
        <v>303</v>
      </c>
      <c r="M3187" t="s">
        <v>50</v>
      </c>
      <c r="N3187" t="s">
        <v>304</v>
      </c>
      <c r="O3187" t="s">
        <v>64</v>
      </c>
      <c r="P3187"/>
      <c r="Q3187"/>
      <c r="R3187"/>
      <c r="S3187" t="s">
        <v>932</v>
      </c>
    </row>
    <row r="3188" spans="1:19" hidden="1" x14ac:dyDescent="0.2">
      <c r="A3188" s="162" t="str">
        <f>"FY"&amp;(YEAR(Table4_1[[#This Row],[Date]])-1)&amp;"/"&amp;(YEAR(Table4_1[[#This Row],[Date]])-2000)</f>
        <v>FY2013/14</v>
      </c>
      <c r="B3188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88" s="162" t="str">
        <f>Table4_1[[#This Row],[Licensee]]&amp;" "&amp;Table4_1[[#This Row],[Licence]]</f>
        <v>Rottnest Island Authority EIRL3</v>
      </c>
      <c r="D3188" s="162" t="str">
        <f t="shared" si="49"/>
        <v>FY2013/14_NQR16ai_Rottnest Island Authority EIRL3</v>
      </c>
      <c r="E3188" s="164">
        <f>IF(ISNUMBER(Table4_1[[#This Row],[Value]]),Table4_1[[#This Row],[Value]],IF(ISNUMBER(Table4_1[[#This Row],[$ Value]]),Table4_1[[#This Row],[$ Value]],Table4_1[[#This Row],[% Value]]))</f>
        <v>2</v>
      </c>
      <c r="G3188" s="238">
        <v>41820</v>
      </c>
      <c r="H3188">
        <v>4</v>
      </c>
      <c r="I3188" t="s">
        <v>188</v>
      </c>
      <c r="J3188" t="s">
        <v>199</v>
      </c>
      <c r="K3188" t="s">
        <v>299</v>
      </c>
      <c r="L3188" t="s">
        <v>415</v>
      </c>
      <c r="M3188" t="s">
        <v>416</v>
      </c>
      <c r="N3188" t="s">
        <v>417</v>
      </c>
      <c r="O3188" t="s">
        <v>191</v>
      </c>
      <c r="P3188">
        <v>2</v>
      </c>
      <c r="Q3188"/>
      <c r="R3188"/>
      <c r="S3188" t="s">
        <v>932</v>
      </c>
    </row>
    <row r="3189" spans="1:19" hidden="1" x14ac:dyDescent="0.2">
      <c r="A3189" s="162" t="str">
        <f>"FY"&amp;(YEAR(Table4_1[[#This Row],[Date]])-1)&amp;"/"&amp;(YEAR(Table4_1[[#This Row],[Date]])-2000)</f>
        <v>FY2014/15</v>
      </c>
      <c r="B3189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89" s="162" t="str">
        <f>Table4_1[[#This Row],[Licensee]]&amp;" "&amp;Table4_1[[#This Row],[Licence]]</f>
        <v>Rottnest Island Authority EIRL3</v>
      </c>
      <c r="D3189" s="162" t="str">
        <f t="shared" si="49"/>
        <v>FY2014/15_NQR16ai_Rottnest Island Authority EIRL3</v>
      </c>
      <c r="E3189" s="164">
        <f>IF(ISNUMBER(Table4_1[[#This Row],[Value]]),Table4_1[[#This Row],[Value]],IF(ISNUMBER(Table4_1[[#This Row],[$ Value]]),Table4_1[[#This Row],[$ Value]],Table4_1[[#This Row],[% Value]]))</f>
        <v>2</v>
      </c>
      <c r="G3189" s="238">
        <v>42185</v>
      </c>
      <c r="H3189">
        <v>4</v>
      </c>
      <c r="I3189" t="s">
        <v>188</v>
      </c>
      <c r="J3189" t="s">
        <v>199</v>
      </c>
      <c r="K3189" t="s">
        <v>299</v>
      </c>
      <c r="L3189" t="s">
        <v>415</v>
      </c>
      <c r="M3189" t="s">
        <v>416</v>
      </c>
      <c r="N3189" t="s">
        <v>417</v>
      </c>
      <c r="O3189" t="s">
        <v>191</v>
      </c>
      <c r="P3189">
        <v>2</v>
      </c>
      <c r="Q3189"/>
      <c r="R3189"/>
      <c r="S3189" t="s">
        <v>932</v>
      </c>
    </row>
    <row r="3190" spans="1:19" hidden="1" x14ac:dyDescent="0.2">
      <c r="A3190" s="162" t="str">
        <f>"FY"&amp;(YEAR(Table4_1[[#This Row],[Date]])-1)&amp;"/"&amp;(YEAR(Table4_1[[#This Row],[Date]])-2000)</f>
        <v>FY2015/16</v>
      </c>
      <c r="B3190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0" s="162" t="str">
        <f>Table4_1[[#This Row],[Licensee]]&amp;" "&amp;Table4_1[[#This Row],[Licence]]</f>
        <v>Rottnest Island Authority EIRL3</v>
      </c>
      <c r="D3190" s="162" t="str">
        <f t="shared" si="49"/>
        <v>FY2015/16_NQR16ai_Rottnest Island Authority EIRL3</v>
      </c>
      <c r="E3190" s="164">
        <f>IF(ISNUMBER(Table4_1[[#This Row],[Value]]),Table4_1[[#This Row],[Value]],IF(ISNUMBER(Table4_1[[#This Row],[$ Value]]),Table4_1[[#This Row],[$ Value]],Table4_1[[#This Row],[% Value]]))</f>
        <v>2</v>
      </c>
      <c r="G3190" s="238">
        <v>42551</v>
      </c>
      <c r="H3190">
        <v>4</v>
      </c>
      <c r="I3190" t="s">
        <v>188</v>
      </c>
      <c r="J3190" t="s">
        <v>199</v>
      </c>
      <c r="K3190" t="s">
        <v>299</v>
      </c>
      <c r="L3190" t="s">
        <v>415</v>
      </c>
      <c r="M3190" t="s">
        <v>416</v>
      </c>
      <c r="N3190" t="s">
        <v>417</v>
      </c>
      <c r="O3190" t="s">
        <v>191</v>
      </c>
      <c r="P3190">
        <v>2</v>
      </c>
      <c r="Q3190"/>
      <c r="R3190"/>
      <c r="S3190" t="s">
        <v>932</v>
      </c>
    </row>
    <row r="3191" spans="1:19" hidden="1" x14ac:dyDescent="0.2">
      <c r="A3191" s="162" t="str">
        <f>"FY"&amp;(YEAR(Table4_1[[#This Row],[Date]])-1)&amp;"/"&amp;(YEAR(Table4_1[[#This Row],[Date]])-2000)</f>
        <v>FY2016/17</v>
      </c>
      <c r="B3191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1" s="162" t="str">
        <f>Table4_1[[#This Row],[Licensee]]&amp;" "&amp;Table4_1[[#This Row],[Licence]]</f>
        <v>Rottnest Island Authority EIRL3</v>
      </c>
      <c r="D3191" s="162" t="str">
        <f t="shared" si="49"/>
        <v>FY2016/17_NQR16ai_Rottnest Island Authority EIRL3</v>
      </c>
      <c r="E3191" s="164">
        <f>IF(ISNUMBER(Table4_1[[#This Row],[Value]]),Table4_1[[#This Row],[Value]],IF(ISNUMBER(Table4_1[[#This Row],[$ Value]]),Table4_1[[#This Row],[$ Value]],Table4_1[[#This Row],[% Value]]))</f>
        <v>3</v>
      </c>
      <c r="G3191" s="238">
        <v>42916</v>
      </c>
      <c r="H3191">
        <v>4</v>
      </c>
      <c r="I3191" t="s">
        <v>188</v>
      </c>
      <c r="J3191" t="s">
        <v>199</v>
      </c>
      <c r="K3191" t="s">
        <v>299</v>
      </c>
      <c r="L3191" t="s">
        <v>415</v>
      </c>
      <c r="M3191" t="s">
        <v>416</v>
      </c>
      <c r="N3191" t="s">
        <v>417</v>
      </c>
      <c r="O3191" t="s">
        <v>191</v>
      </c>
      <c r="P3191">
        <v>3</v>
      </c>
      <c r="Q3191"/>
      <c r="R3191"/>
      <c r="S3191" t="s">
        <v>932</v>
      </c>
    </row>
    <row r="3192" spans="1:19" hidden="1" x14ac:dyDescent="0.2">
      <c r="A3192" s="162" t="str">
        <f>"FY"&amp;(YEAR(Table4_1[[#This Row],[Date]])-1)&amp;"/"&amp;(YEAR(Table4_1[[#This Row],[Date]])-2000)</f>
        <v>FY2017/18</v>
      </c>
      <c r="B3192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2" s="162" t="str">
        <f>Table4_1[[#This Row],[Licensee]]&amp;" "&amp;Table4_1[[#This Row],[Licence]]</f>
        <v>Rottnest Island Authority EIRL3</v>
      </c>
      <c r="D3192" s="162" t="str">
        <f t="shared" si="49"/>
        <v>FY2017/18_NQR16ai_Rottnest Island Authority EIRL3</v>
      </c>
      <c r="E3192" s="164">
        <f>IF(ISNUMBER(Table4_1[[#This Row],[Value]]),Table4_1[[#This Row],[Value]],IF(ISNUMBER(Table4_1[[#This Row],[$ Value]]),Table4_1[[#This Row],[$ Value]],Table4_1[[#This Row],[% Value]]))</f>
        <v>3</v>
      </c>
      <c r="G3192" s="238">
        <v>43281</v>
      </c>
      <c r="H3192">
        <v>4</v>
      </c>
      <c r="I3192" t="s">
        <v>188</v>
      </c>
      <c r="J3192" t="s">
        <v>199</v>
      </c>
      <c r="K3192" t="s">
        <v>299</v>
      </c>
      <c r="L3192" t="s">
        <v>415</v>
      </c>
      <c r="M3192" t="s">
        <v>416</v>
      </c>
      <c r="N3192" t="s">
        <v>417</v>
      </c>
      <c r="O3192" t="s">
        <v>191</v>
      </c>
      <c r="P3192">
        <v>3</v>
      </c>
      <c r="Q3192"/>
      <c r="R3192"/>
      <c r="S3192" t="s">
        <v>932</v>
      </c>
    </row>
    <row r="3193" spans="1:19" hidden="1" x14ac:dyDescent="0.2">
      <c r="A3193" s="162" t="str">
        <f>"FY"&amp;(YEAR(Table4_1[[#This Row],[Date]])-1)&amp;"/"&amp;(YEAR(Table4_1[[#This Row],[Date]])-2000)</f>
        <v>FY2018/19</v>
      </c>
      <c r="B3193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3" s="162" t="str">
        <f>Table4_1[[#This Row],[Licensee]]&amp;" "&amp;Table4_1[[#This Row],[Licence]]</f>
        <v>Rottnest Island Authority EIRL3</v>
      </c>
      <c r="D3193" s="162" t="str">
        <f t="shared" si="49"/>
        <v>FY2018/19_NQR16ai_Rottnest Island Authority EIRL3</v>
      </c>
      <c r="E3193" s="164">
        <f>IF(ISNUMBER(Table4_1[[#This Row],[Value]]),Table4_1[[#This Row],[Value]],IF(ISNUMBER(Table4_1[[#This Row],[$ Value]]),Table4_1[[#This Row],[$ Value]],Table4_1[[#This Row],[% Value]]))</f>
        <v>3</v>
      </c>
      <c r="G3193" s="238">
        <v>43646</v>
      </c>
      <c r="H3193">
        <v>4</v>
      </c>
      <c r="I3193" t="s">
        <v>188</v>
      </c>
      <c r="J3193" t="s">
        <v>199</v>
      </c>
      <c r="K3193" t="s">
        <v>299</v>
      </c>
      <c r="L3193" t="s">
        <v>415</v>
      </c>
      <c r="M3193" t="s">
        <v>416</v>
      </c>
      <c r="N3193" t="s">
        <v>417</v>
      </c>
      <c r="O3193" t="s">
        <v>191</v>
      </c>
      <c r="P3193">
        <v>3</v>
      </c>
      <c r="Q3193"/>
      <c r="R3193"/>
      <c r="S3193" t="s">
        <v>932</v>
      </c>
    </row>
    <row r="3194" spans="1:19" hidden="1" x14ac:dyDescent="0.2">
      <c r="A3194" s="162" t="str">
        <f>"FY"&amp;(YEAR(Table4_1[[#This Row],[Date]])-1)&amp;"/"&amp;(YEAR(Table4_1[[#This Row],[Date]])-2000)</f>
        <v>FY2019/20</v>
      </c>
      <c r="B3194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4" s="162" t="str">
        <f>Table4_1[[#This Row],[Licensee]]&amp;" "&amp;Table4_1[[#This Row],[Licence]]</f>
        <v>Rottnest Island Authority EIRL3</v>
      </c>
      <c r="D3194" s="162" t="str">
        <f t="shared" si="49"/>
        <v>FY2019/20_NQR16ai_Rottnest Island Authority EIRL3</v>
      </c>
      <c r="E3194" s="164">
        <f>IF(ISNUMBER(Table4_1[[#This Row],[Value]]),Table4_1[[#This Row],[Value]],IF(ISNUMBER(Table4_1[[#This Row],[$ Value]]),Table4_1[[#This Row],[$ Value]],Table4_1[[#This Row],[% Value]]))</f>
        <v>3</v>
      </c>
      <c r="G3194" s="238">
        <v>44012</v>
      </c>
      <c r="H3194">
        <v>4</v>
      </c>
      <c r="I3194" t="s">
        <v>188</v>
      </c>
      <c r="J3194" t="s">
        <v>199</v>
      </c>
      <c r="K3194" t="s">
        <v>299</v>
      </c>
      <c r="L3194" t="s">
        <v>415</v>
      </c>
      <c r="M3194" t="s">
        <v>416</v>
      </c>
      <c r="N3194" t="s">
        <v>417</v>
      </c>
      <c r="O3194" t="s">
        <v>191</v>
      </c>
      <c r="P3194">
        <v>3</v>
      </c>
      <c r="Q3194"/>
      <c r="R3194"/>
      <c r="S3194" t="s">
        <v>932</v>
      </c>
    </row>
    <row r="3195" spans="1:19" hidden="1" x14ac:dyDescent="0.2">
      <c r="A3195" s="162" t="str">
        <f>"FY"&amp;(YEAR(Table4_1[[#This Row],[Date]])-1)&amp;"/"&amp;(YEAR(Table4_1[[#This Row],[Date]])-2000)</f>
        <v>FY2020/21</v>
      </c>
      <c r="B3195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5" s="162" t="str">
        <f>Table4_1[[#This Row],[Licensee]]&amp;" "&amp;Table4_1[[#This Row],[Licence]]</f>
        <v>Rottnest Island Authority EIRL3</v>
      </c>
      <c r="D3195" s="162" t="str">
        <f t="shared" si="49"/>
        <v>FY2020/21_NQR16ai_Rottnest Island Authority EIRL3</v>
      </c>
      <c r="E3195" s="164">
        <f>IF(ISNUMBER(Table4_1[[#This Row],[Value]]),Table4_1[[#This Row],[Value]],IF(ISNUMBER(Table4_1[[#This Row],[$ Value]]),Table4_1[[#This Row],[$ Value]],Table4_1[[#This Row],[% Value]]))</f>
        <v>3</v>
      </c>
      <c r="G3195" s="238">
        <v>44377</v>
      </c>
      <c r="H3195">
        <v>4</v>
      </c>
      <c r="I3195" t="s">
        <v>188</v>
      </c>
      <c r="J3195" t="s">
        <v>199</v>
      </c>
      <c r="K3195" t="s">
        <v>299</v>
      </c>
      <c r="L3195" t="s">
        <v>415</v>
      </c>
      <c r="M3195" t="s">
        <v>416</v>
      </c>
      <c r="N3195" t="s">
        <v>417</v>
      </c>
      <c r="O3195" t="s">
        <v>191</v>
      </c>
      <c r="P3195">
        <v>3</v>
      </c>
      <c r="Q3195"/>
      <c r="R3195"/>
      <c r="S3195" t="s">
        <v>932</v>
      </c>
    </row>
    <row r="3196" spans="1:19" hidden="1" x14ac:dyDescent="0.2">
      <c r="A3196" s="162" t="str">
        <f>"FY"&amp;(YEAR(Table4_1[[#This Row],[Date]])-1)&amp;"/"&amp;(YEAR(Table4_1[[#This Row],[Date]])-2000)</f>
        <v>FY2021/22</v>
      </c>
      <c r="B3196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6" s="162" t="str">
        <f>Table4_1[[#This Row],[Licensee]]&amp;" "&amp;Table4_1[[#This Row],[Licence]]</f>
        <v>Rottnest Island Authority EIRL3</v>
      </c>
      <c r="D3196" s="162" t="str">
        <f t="shared" si="49"/>
        <v>FY2021/22_NQR16ai_Rottnest Island Authority EIRL3</v>
      </c>
      <c r="E3196" s="164">
        <f>IF(ISNUMBER(Table4_1[[#This Row],[Value]]),Table4_1[[#This Row],[Value]],IF(ISNUMBER(Table4_1[[#This Row],[$ Value]]),Table4_1[[#This Row],[$ Value]],Table4_1[[#This Row],[% Value]]))</f>
        <v>3</v>
      </c>
      <c r="G3196" s="238">
        <v>44742</v>
      </c>
      <c r="H3196">
        <v>4</v>
      </c>
      <c r="I3196" t="s">
        <v>188</v>
      </c>
      <c r="J3196" t="s">
        <v>199</v>
      </c>
      <c r="K3196" t="s">
        <v>299</v>
      </c>
      <c r="L3196" t="s">
        <v>415</v>
      </c>
      <c r="M3196" t="s">
        <v>416</v>
      </c>
      <c r="N3196" t="s">
        <v>417</v>
      </c>
      <c r="O3196" t="s">
        <v>191</v>
      </c>
      <c r="P3196">
        <v>3</v>
      </c>
      <c r="Q3196"/>
      <c r="R3196"/>
      <c r="S3196" t="s">
        <v>932</v>
      </c>
    </row>
    <row r="3197" spans="1:19" hidden="1" x14ac:dyDescent="0.2">
      <c r="A3197" s="162" t="str">
        <f>"FY"&amp;(YEAR(Table4_1[[#This Row],[Date]])-1)&amp;"/"&amp;(YEAR(Table4_1[[#This Row],[Date]])-2000)</f>
        <v>FY2022/23</v>
      </c>
      <c r="B3197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7" s="162" t="str">
        <f>Table4_1[[#This Row],[Licensee]]&amp;" "&amp;Table4_1[[#This Row],[Licence]]</f>
        <v>Rottnest Island Authority EIRL3</v>
      </c>
      <c r="D3197" s="162" t="str">
        <f t="shared" si="49"/>
        <v>FY2022/23_NQR16ai_Rottnest Island Authority EIRL3</v>
      </c>
      <c r="E3197" s="164">
        <f>IF(ISNUMBER(Table4_1[[#This Row],[Value]]),Table4_1[[#This Row],[Value]],IF(ISNUMBER(Table4_1[[#This Row],[$ Value]]),Table4_1[[#This Row],[$ Value]],Table4_1[[#This Row],[% Value]]))</f>
        <v>3</v>
      </c>
      <c r="G3197" s="238">
        <v>45107</v>
      </c>
      <c r="H3197">
        <v>4</v>
      </c>
      <c r="I3197" t="s">
        <v>188</v>
      </c>
      <c r="J3197" t="s">
        <v>199</v>
      </c>
      <c r="K3197" t="s">
        <v>299</v>
      </c>
      <c r="L3197" t="s">
        <v>415</v>
      </c>
      <c r="M3197" t="s">
        <v>416</v>
      </c>
      <c r="N3197" t="s">
        <v>417</v>
      </c>
      <c r="O3197" t="s">
        <v>191</v>
      </c>
      <c r="P3197">
        <v>3</v>
      </c>
      <c r="Q3197"/>
      <c r="R3197"/>
      <c r="S3197" t="s">
        <v>932</v>
      </c>
    </row>
    <row r="3198" spans="1:19" hidden="1" x14ac:dyDescent="0.2">
      <c r="A3198" s="162" t="str">
        <f>"FY"&amp;(YEAR(Table4_1[[#This Row],[Date]])-1)&amp;"/"&amp;(YEAR(Table4_1[[#This Row],[Date]])-2000)</f>
        <v>FY2023/24</v>
      </c>
      <c r="B3198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8" s="162" t="str">
        <f>Table4_1[[#This Row],[Licensee]]&amp;" "&amp;Table4_1[[#This Row],[Licence]]</f>
        <v>Rottnest Island Authority EIRL3</v>
      </c>
      <c r="D3198" s="162" t="str">
        <f t="shared" si="49"/>
        <v>FY2023/24_NQR16ai_Rottnest Island Authority EIRL3</v>
      </c>
      <c r="E3198" s="164">
        <f>IF(ISNUMBER(Table4_1[[#This Row],[Value]]),Table4_1[[#This Row],[Value]],IF(ISNUMBER(Table4_1[[#This Row],[$ Value]]),Table4_1[[#This Row],[$ Value]],Table4_1[[#This Row],[% Value]]))</f>
        <v>3</v>
      </c>
      <c r="G3198" s="238">
        <v>45473</v>
      </c>
      <c r="H3198">
        <v>4</v>
      </c>
      <c r="I3198" t="s">
        <v>188</v>
      </c>
      <c r="J3198" t="s">
        <v>199</v>
      </c>
      <c r="K3198" t="s">
        <v>299</v>
      </c>
      <c r="L3198" t="s">
        <v>415</v>
      </c>
      <c r="M3198" t="s">
        <v>416</v>
      </c>
      <c r="N3198" t="s">
        <v>417</v>
      </c>
      <c r="O3198" t="s">
        <v>191</v>
      </c>
      <c r="P3198">
        <v>3</v>
      </c>
      <c r="Q3198"/>
      <c r="R3198"/>
      <c r="S3198" t="s">
        <v>932</v>
      </c>
    </row>
    <row r="3199" spans="1:19" hidden="1" x14ac:dyDescent="0.2">
      <c r="A3199" s="162" t="str">
        <f>"FY"&amp;(YEAR(Table4_1[[#This Row],[Date]])-1)&amp;"/"&amp;(YEAR(Table4_1[[#This Row],[Date]])-2000)</f>
        <v>FY2024/25</v>
      </c>
      <c r="B3199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3199" s="162" t="str">
        <f>Table4_1[[#This Row],[Licensee]]&amp;" "&amp;Table4_1[[#This Row],[Licence]]</f>
        <v>Rottnest Island Authority EIRL3</v>
      </c>
      <c r="D3199" s="162" t="str">
        <f t="shared" si="49"/>
        <v>FY2024/25_NQR16ai_Rottnest Island Authority EIRL3</v>
      </c>
      <c r="E3199" s="164">
        <f>IF(ISNUMBER(Table4_1[[#This Row],[Value]]),Table4_1[[#This Row],[Value]],IF(ISNUMBER(Table4_1[[#This Row],[$ Value]]),Table4_1[[#This Row],[$ Value]],Table4_1[[#This Row],[% Value]]))</f>
        <v>3</v>
      </c>
      <c r="G3199" s="238">
        <v>45838</v>
      </c>
      <c r="H3199">
        <v>4</v>
      </c>
      <c r="I3199" t="s">
        <v>188</v>
      </c>
      <c r="J3199" t="s">
        <v>199</v>
      </c>
      <c r="K3199" t="s">
        <v>299</v>
      </c>
      <c r="L3199" t="s">
        <v>415</v>
      </c>
      <c r="M3199" t="s">
        <v>416</v>
      </c>
      <c r="N3199" t="s">
        <v>417</v>
      </c>
      <c r="O3199" t="s">
        <v>191</v>
      </c>
      <c r="P3199">
        <v>3</v>
      </c>
      <c r="Q3199"/>
      <c r="R3199"/>
      <c r="S3199" t="s">
        <v>932</v>
      </c>
    </row>
    <row r="3200" spans="1:19" hidden="1" x14ac:dyDescent="0.2">
      <c r="A3200" s="162" t="str">
        <f>"FY"&amp;(YEAR(Table4_1[[#This Row],[Date]])-1)&amp;"/"&amp;(YEAR(Table4_1[[#This Row],[Date]])-2000)</f>
        <v>FY2013/14</v>
      </c>
      <c r="B3200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0" s="162" t="str">
        <f>Table4_1[[#This Row],[Licensee]]&amp;" "&amp;Table4_1[[#This Row],[Licence]]</f>
        <v>Rottnest Island Authority EIRL3</v>
      </c>
      <c r="D3200" s="162" t="str">
        <f t="shared" si="49"/>
        <v>FY2013/14_NQR16aii_Rottnest Island Authority EIRL3</v>
      </c>
      <c r="E3200" s="164">
        <f>IF(ISNUMBER(Table4_1[[#This Row],[Value]]),Table4_1[[#This Row],[Value]],IF(ISNUMBER(Table4_1[[#This Row],[$ Value]]),Table4_1[[#This Row],[$ Value]],Table4_1[[#This Row],[% Value]]))</f>
        <v>13</v>
      </c>
      <c r="G3200" s="238">
        <v>41820</v>
      </c>
      <c r="H3200">
        <v>4</v>
      </c>
      <c r="I3200" t="s">
        <v>188</v>
      </c>
      <c r="J3200" t="s">
        <v>199</v>
      </c>
      <c r="K3200" t="s">
        <v>299</v>
      </c>
      <c r="L3200" t="s">
        <v>415</v>
      </c>
      <c r="M3200" t="s">
        <v>520</v>
      </c>
      <c r="N3200" t="s">
        <v>417</v>
      </c>
      <c r="O3200" t="s">
        <v>191</v>
      </c>
      <c r="P3200">
        <v>13</v>
      </c>
      <c r="Q3200"/>
      <c r="R3200"/>
      <c r="S3200" t="s">
        <v>932</v>
      </c>
    </row>
    <row r="3201" spans="1:19" hidden="1" x14ac:dyDescent="0.2">
      <c r="A3201" s="162" t="str">
        <f>"FY"&amp;(YEAR(Table4_1[[#This Row],[Date]])-1)&amp;"/"&amp;(YEAR(Table4_1[[#This Row],[Date]])-2000)</f>
        <v>FY2014/15</v>
      </c>
      <c r="B3201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1" s="162" t="str">
        <f>Table4_1[[#This Row],[Licensee]]&amp;" "&amp;Table4_1[[#This Row],[Licence]]</f>
        <v>Rottnest Island Authority EIRL3</v>
      </c>
      <c r="D3201" s="162" t="str">
        <f t="shared" si="49"/>
        <v>FY2014/15_NQR16aii_Rottnest Island Authority EIRL3</v>
      </c>
      <c r="E3201" s="164">
        <f>IF(ISNUMBER(Table4_1[[#This Row],[Value]]),Table4_1[[#This Row],[Value]],IF(ISNUMBER(Table4_1[[#This Row],[$ Value]]),Table4_1[[#This Row],[$ Value]],Table4_1[[#This Row],[% Value]]))</f>
        <v>15</v>
      </c>
      <c r="G3201" s="238">
        <v>42185</v>
      </c>
      <c r="H3201">
        <v>4</v>
      </c>
      <c r="I3201" t="s">
        <v>188</v>
      </c>
      <c r="J3201" t="s">
        <v>199</v>
      </c>
      <c r="K3201" t="s">
        <v>299</v>
      </c>
      <c r="L3201" t="s">
        <v>415</v>
      </c>
      <c r="M3201" t="s">
        <v>520</v>
      </c>
      <c r="N3201" t="s">
        <v>417</v>
      </c>
      <c r="O3201" t="s">
        <v>191</v>
      </c>
      <c r="P3201">
        <v>15</v>
      </c>
      <c r="Q3201"/>
      <c r="R3201"/>
      <c r="S3201" t="s">
        <v>932</v>
      </c>
    </row>
    <row r="3202" spans="1:19" hidden="1" x14ac:dyDescent="0.2">
      <c r="A3202" s="162" t="str">
        <f>"FY"&amp;(YEAR(Table4_1[[#This Row],[Date]])-1)&amp;"/"&amp;(YEAR(Table4_1[[#This Row],[Date]])-2000)</f>
        <v>FY2015/16</v>
      </c>
      <c r="B3202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2" s="162" t="str">
        <f>Table4_1[[#This Row],[Licensee]]&amp;" "&amp;Table4_1[[#This Row],[Licence]]</f>
        <v>Rottnest Island Authority EIRL3</v>
      </c>
      <c r="D3202" s="162" t="str">
        <f t="shared" si="49"/>
        <v>FY2015/16_NQR16aii_Rottnest Island Authority EIRL3</v>
      </c>
      <c r="E3202" s="164">
        <f>IF(ISNUMBER(Table4_1[[#This Row],[Value]]),Table4_1[[#This Row],[Value]],IF(ISNUMBER(Table4_1[[#This Row],[$ Value]]),Table4_1[[#This Row],[$ Value]],Table4_1[[#This Row],[% Value]]))</f>
        <v>15</v>
      </c>
      <c r="G3202" s="238">
        <v>42551</v>
      </c>
      <c r="H3202">
        <v>4</v>
      </c>
      <c r="I3202" t="s">
        <v>188</v>
      </c>
      <c r="J3202" t="s">
        <v>199</v>
      </c>
      <c r="K3202" t="s">
        <v>299</v>
      </c>
      <c r="L3202" t="s">
        <v>415</v>
      </c>
      <c r="M3202" t="s">
        <v>520</v>
      </c>
      <c r="N3202" t="s">
        <v>417</v>
      </c>
      <c r="O3202" t="s">
        <v>191</v>
      </c>
      <c r="P3202">
        <v>15</v>
      </c>
      <c r="Q3202"/>
      <c r="R3202"/>
      <c r="S3202" t="s">
        <v>932</v>
      </c>
    </row>
    <row r="3203" spans="1:19" hidden="1" x14ac:dyDescent="0.2">
      <c r="A3203" s="162" t="str">
        <f>"FY"&amp;(YEAR(Table4_1[[#This Row],[Date]])-1)&amp;"/"&amp;(YEAR(Table4_1[[#This Row],[Date]])-2000)</f>
        <v>FY2016/17</v>
      </c>
      <c r="B3203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3" s="162" t="str">
        <f>Table4_1[[#This Row],[Licensee]]&amp;" "&amp;Table4_1[[#This Row],[Licence]]</f>
        <v>Rottnest Island Authority EIRL3</v>
      </c>
      <c r="D3203" s="162" t="str">
        <f t="shared" ref="D3203:D3266" si="50">A3203&amp;"_"&amp;B3203&amp;"_"&amp;C3203</f>
        <v>FY2016/17_NQR16aii_Rottnest Island Authority EIRL3</v>
      </c>
      <c r="E3203" s="164">
        <f>IF(ISNUMBER(Table4_1[[#This Row],[Value]]),Table4_1[[#This Row],[Value]],IF(ISNUMBER(Table4_1[[#This Row],[$ Value]]),Table4_1[[#This Row],[$ Value]],Table4_1[[#This Row],[% Value]]))</f>
        <v>16</v>
      </c>
      <c r="G3203" s="238">
        <v>42916</v>
      </c>
      <c r="H3203">
        <v>4</v>
      </c>
      <c r="I3203" t="s">
        <v>188</v>
      </c>
      <c r="J3203" t="s">
        <v>199</v>
      </c>
      <c r="K3203" t="s">
        <v>299</v>
      </c>
      <c r="L3203" t="s">
        <v>415</v>
      </c>
      <c r="M3203" t="s">
        <v>520</v>
      </c>
      <c r="N3203" t="s">
        <v>417</v>
      </c>
      <c r="O3203" t="s">
        <v>191</v>
      </c>
      <c r="P3203">
        <v>16</v>
      </c>
      <c r="Q3203"/>
      <c r="R3203"/>
      <c r="S3203" t="s">
        <v>932</v>
      </c>
    </row>
    <row r="3204" spans="1:19" hidden="1" x14ac:dyDescent="0.2">
      <c r="A3204" s="162" t="str">
        <f>"FY"&amp;(YEAR(Table4_1[[#This Row],[Date]])-1)&amp;"/"&amp;(YEAR(Table4_1[[#This Row],[Date]])-2000)</f>
        <v>FY2017/18</v>
      </c>
      <c r="B3204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4" s="162" t="str">
        <f>Table4_1[[#This Row],[Licensee]]&amp;" "&amp;Table4_1[[#This Row],[Licence]]</f>
        <v>Rottnest Island Authority EIRL3</v>
      </c>
      <c r="D3204" s="162" t="str">
        <f t="shared" si="50"/>
        <v>FY2017/18_NQR16aii_Rottnest Island Authority EIRL3</v>
      </c>
      <c r="E3204" s="164">
        <f>IF(ISNUMBER(Table4_1[[#This Row],[Value]]),Table4_1[[#This Row],[Value]],IF(ISNUMBER(Table4_1[[#This Row],[$ Value]]),Table4_1[[#This Row],[$ Value]],Table4_1[[#This Row],[% Value]]))</f>
        <v>16</v>
      </c>
      <c r="G3204" s="238">
        <v>43281</v>
      </c>
      <c r="H3204">
        <v>4</v>
      </c>
      <c r="I3204" t="s">
        <v>188</v>
      </c>
      <c r="J3204" t="s">
        <v>199</v>
      </c>
      <c r="K3204" t="s">
        <v>299</v>
      </c>
      <c r="L3204" t="s">
        <v>415</v>
      </c>
      <c r="M3204" t="s">
        <v>520</v>
      </c>
      <c r="N3204" t="s">
        <v>417</v>
      </c>
      <c r="O3204" t="s">
        <v>191</v>
      </c>
      <c r="P3204">
        <v>16</v>
      </c>
      <c r="Q3204"/>
      <c r="R3204"/>
      <c r="S3204" t="s">
        <v>932</v>
      </c>
    </row>
    <row r="3205" spans="1:19" hidden="1" x14ac:dyDescent="0.2">
      <c r="A3205" s="162" t="str">
        <f>"FY"&amp;(YEAR(Table4_1[[#This Row],[Date]])-1)&amp;"/"&amp;(YEAR(Table4_1[[#This Row],[Date]])-2000)</f>
        <v>FY2018/19</v>
      </c>
      <c r="B3205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5" s="162" t="str">
        <f>Table4_1[[#This Row],[Licensee]]&amp;" "&amp;Table4_1[[#This Row],[Licence]]</f>
        <v>Rottnest Island Authority EIRL3</v>
      </c>
      <c r="D3205" s="162" t="str">
        <f t="shared" si="50"/>
        <v>FY2018/19_NQR16aii_Rottnest Island Authority EIRL3</v>
      </c>
      <c r="E3205" s="164">
        <f>IF(ISNUMBER(Table4_1[[#This Row],[Value]]),Table4_1[[#This Row],[Value]],IF(ISNUMBER(Table4_1[[#This Row],[$ Value]]),Table4_1[[#This Row],[$ Value]],Table4_1[[#This Row],[% Value]]))</f>
        <v>17</v>
      </c>
      <c r="G3205" s="238">
        <v>43646</v>
      </c>
      <c r="H3205">
        <v>4</v>
      </c>
      <c r="I3205" t="s">
        <v>188</v>
      </c>
      <c r="J3205" t="s">
        <v>199</v>
      </c>
      <c r="K3205" t="s">
        <v>299</v>
      </c>
      <c r="L3205" t="s">
        <v>415</v>
      </c>
      <c r="M3205" t="s">
        <v>520</v>
      </c>
      <c r="N3205" t="s">
        <v>417</v>
      </c>
      <c r="O3205" t="s">
        <v>191</v>
      </c>
      <c r="P3205">
        <v>17</v>
      </c>
      <c r="Q3205"/>
      <c r="R3205"/>
      <c r="S3205" t="s">
        <v>932</v>
      </c>
    </row>
    <row r="3206" spans="1:19" hidden="1" x14ac:dyDescent="0.2">
      <c r="A3206" s="162" t="str">
        <f>"FY"&amp;(YEAR(Table4_1[[#This Row],[Date]])-1)&amp;"/"&amp;(YEAR(Table4_1[[#This Row],[Date]])-2000)</f>
        <v>FY2019/20</v>
      </c>
      <c r="B3206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6" s="162" t="str">
        <f>Table4_1[[#This Row],[Licensee]]&amp;" "&amp;Table4_1[[#This Row],[Licence]]</f>
        <v>Rottnest Island Authority EIRL3</v>
      </c>
      <c r="D3206" s="162" t="str">
        <f t="shared" si="50"/>
        <v>FY2019/20_NQR16aii_Rottnest Island Authority EIRL3</v>
      </c>
      <c r="E3206" s="164">
        <f>IF(ISNUMBER(Table4_1[[#This Row],[Value]]),Table4_1[[#This Row],[Value]],IF(ISNUMBER(Table4_1[[#This Row],[$ Value]]),Table4_1[[#This Row],[$ Value]],Table4_1[[#This Row],[% Value]]))</f>
        <v>17</v>
      </c>
      <c r="G3206" s="238">
        <v>44012</v>
      </c>
      <c r="H3206">
        <v>4</v>
      </c>
      <c r="I3206" t="s">
        <v>188</v>
      </c>
      <c r="J3206" t="s">
        <v>199</v>
      </c>
      <c r="K3206" t="s">
        <v>299</v>
      </c>
      <c r="L3206" t="s">
        <v>415</v>
      </c>
      <c r="M3206" t="s">
        <v>520</v>
      </c>
      <c r="N3206" t="s">
        <v>417</v>
      </c>
      <c r="O3206" t="s">
        <v>191</v>
      </c>
      <c r="P3206">
        <v>17</v>
      </c>
      <c r="Q3206"/>
      <c r="R3206"/>
      <c r="S3206" t="s">
        <v>932</v>
      </c>
    </row>
    <row r="3207" spans="1:19" hidden="1" x14ac:dyDescent="0.2">
      <c r="A3207" s="162" t="str">
        <f>"FY"&amp;(YEAR(Table4_1[[#This Row],[Date]])-1)&amp;"/"&amp;(YEAR(Table4_1[[#This Row],[Date]])-2000)</f>
        <v>FY2020/21</v>
      </c>
      <c r="B3207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7" s="162" t="str">
        <f>Table4_1[[#This Row],[Licensee]]&amp;" "&amp;Table4_1[[#This Row],[Licence]]</f>
        <v>Rottnest Island Authority EIRL3</v>
      </c>
      <c r="D3207" s="162" t="str">
        <f t="shared" si="50"/>
        <v>FY2020/21_NQR16aii_Rottnest Island Authority EIRL3</v>
      </c>
      <c r="E3207" s="164">
        <f>IF(ISNUMBER(Table4_1[[#This Row],[Value]]),Table4_1[[#This Row],[Value]],IF(ISNUMBER(Table4_1[[#This Row],[$ Value]]),Table4_1[[#This Row],[$ Value]],Table4_1[[#This Row],[% Value]]))</f>
        <v>18</v>
      </c>
      <c r="G3207" s="238">
        <v>44377</v>
      </c>
      <c r="H3207">
        <v>4</v>
      </c>
      <c r="I3207" t="s">
        <v>188</v>
      </c>
      <c r="J3207" t="s">
        <v>199</v>
      </c>
      <c r="K3207" t="s">
        <v>299</v>
      </c>
      <c r="L3207" t="s">
        <v>415</v>
      </c>
      <c r="M3207" t="s">
        <v>520</v>
      </c>
      <c r="N3207" t="s">
        <v>417</v>
      </c>
      <c r="O3207" t="s">
        <v>191</v>
      </c>
      <c r="P3207">
        <v>18</v>
      </c>
      <c r="Q3207"/>
      <c r="R3207"/>
      <c r="S3207" t="s">
        <v>932</v>
      </c>
    </row>
    <row r="3208" spans="1:19" hidden="1" x14ac:dyDescent="0.2">
      <c r="A3208" s="162" t="str">
        <f>"FY"&amp;(YEAR(Table4_1[[#This Row],[Date]])-1)&amp;"/"&amp;(YEAR(Table4_1[[#This Row],[Date]])-2000)</f>
        <v>FY2021/22</v>
      </c>
      <c r="B3208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8" s="162" t="str">
        <f>Table4_1[[#This Row],[Licensee]]&amp;" "&amp;Table4_1[[#This Row],[Licence]]</f>
        <v>Rottnest Island Authority EIRL3</v>
      </c>
      <c r="D3208" s="162" t="str">
        <f t="shared" si="50"/>
        <v>FY2021/22_NQR16aii_Rottnest Island Authority EIRL3</v>
      </c>
      <c r="E3208" s="164">
        <f>IF(ISNUMBER(Table4_1[[#This Row],[Value]]),Table4_1[[#This Row],[Value]],IF(ISNUMBER(Table4_1[[#This Row],[$ Value]]),Table4_1[[#This Row],[$ Value]],Table4_1[[#This Row],[% Value]]))</f>
        <v>18</v>
      </c>
      <c r="G3208" s="238">
        <v>44742</v>
      </c>
      <c r="H3208">
        <v>4</v>
      </c>
      <c r="I3208" t="s">
        <v>188</v>
      </c>
      <c r="J3208" t="s">
        <v>199</v>
      </c>
      <c r="K3208" t="s">
        <v>299</v>
      </c>
      <c r="L3208" t="s">
        <v>415</v>
      </c>
      <c r="M3208" t="s">
        <v>520</v>
      </c>
      <c r="N3208" t="s">
        <v>417</v>
      </c>
      <c r="O3208" t="s">
        <v>191</v>
      </c>
      <c r="P3208">
        <v>18</v>
      </c>
      <c r="Q3208"/>
      <c r="R3208"/>
      <c r="S3208" t="s">
        <v>932</v>
      </c>
    </row>
    <row r="3209" spans="1:19" hidden="1" x14ac:dyDescent="0.2">
      <c r="A3209" s="162" t="str">
        <f>"FY"&amp;(YEAR(Table4_1[[#This Row],[Date]])-1)&amp;"/"&amp;(YEAR(Table4_1[[#This Row],[Date]])-2000)</f>
        <v>FY2022/23</v>
      </c>
      <c r="B3209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09" s="162" t="str">
        <f>Table4_1[[#This Row],[Licensee]]&amp;" "&amp;Table4_1[[#This Row],[Licence]]</f>
        <v>Rottnest Island Authority EIRL3</v>
      </c>
      <c r="D3209" s="162" t="str">
        <f t="shared" si="50"/>
        <v>FY2022/23_NQR16aii_Rottnest Island Authority EIRL3</v>
      </c>
      <c r="E3209" s="164">
        <f>IF(ISNUMBER(Table4_1[[#This Row],[Value]]),Table4_1[[#This Row],[Value]],IF(ISNUMBER(Table4_1[[#This Row],[$ Value]]),Table4_1[[#This Row],[$ Value]],Table4_1[[#This Row],[% Value]]))</f>
        <v>18</v>
      </c>
      <c r="G3209" s="238">
        <v>45107</v>
      </c>
      <c r="H3209">
        <v>4</v>
      </c>
      <c r="I3209" t="s">
        <v>188</v>
      </c>
      <c r="J3209" t="s">
        <v>199</v>
      </c>
      <c r="K3209" t="s">
        <v>299</v>
      </c>
      <c r="L3209" t="s">
        <v>415</v>
      </c>
      <c r="M3209" t="s">
        <v>520</v>
      </c>
      <c r="N3209" t="s">
        <v>417</v>
      </c>
      <c r="O3209" t="s">
        <v>191</v>
      </c>
      <c r="P3209">
        <v>18</v>
      </c>
      <c r="Q3209"/>
      <c r="R3209"/>
      <c r="S3209" t="s">
        <v>932</v>
      </c>
    </row>
    <row r="3210" spans="1:19" hidden="1" x14ac:dyDescent="0.2">
      <c r="A3210" s="162" t="str">
        <f>"FY"&amp;(YEAR(Table4_1[[#This Row],[Date]])-1)&amp;"/"&amp;(YEAR(Table4_1[[#This Row],[Date]])-2000)</f>
        <v>FY2023/24</v>
      </c>
      <c r="B3210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10" s="162" t="str">
        <f>Table4_1[[#This Row],[Licensee]]&amp;" "&amp;Table4_1[[#This Row],[Licence]]</f>
        <v>Rottnest Island Authority EIRL3</v>
      </c>
      <c r="D3210" s="162" t="str">
        <f t="shared" si="50"/>
        <v>FY2023/24_NQR16aii_Rottnest Island Authority EIRL3</v>
      </c>
      <c r="E3210" s="164">
        <f>IF(ISNUMBER(Table4_1[[#This Row],[Value]]),Table4_1[[#This Row],[Value]],IF(ISNUMBER(Table4_1[[#This Row],[$ Value]]),Table4_1[[#This Row],[$ Value]],Table4_1[[#This Row],[% Value]]))</f>
        <v>18</v>
      </c>
      <c r="G3210" s="238">
        <v>45473</v>
      </c>
      <c r="H3210">
        <v>4</v>
      </c>
      <c r="I3210" t="s">
        <v>188</v>
      </c>
      <c r="J3210" t="s">
        <v>199</v>
      </c>
      <c r="K3210" t="s">
        <v>299</v>
      </c>
      <c r="L3210" t="s">
        <v>415</v>
      </c>
      <c r="M3210" t="s">
        <v>520</v>
      </c>
      <c r="N3210" t="s">
        <v>417</v>
      </c>
      <c r="O3210" t="s">
        <v>191</v>
      </c>
      <c r="P3210">
        <v>18</v>
      </c>
      <c r="Q3210"/>
      <c r="R3210"/>
      <c r="S3210" t="s">
        <v>932</v>
      </c>
    </row>
    <row r="3211" spans="1:19" hidden="1" x14ac:dyDescent="0.2">
      <c r="A3211" s="162" t="str">
        <f>"FY"&amp;(YEAR(Table4_1[[#This Row],[Date]])-1)&amp;"/"&amp;(YEAR(Table4_1[[#This Row],[Date]])-2000)</f>
        <v>FY2024/25</v>
      </c>
      <c r="B3211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3211" s="162" t="str">
        <f>Table4_1[[#This Row],[Licensee]]&amp;" "&amp;Table4_1[[#This Row],[Licence]]</f>
        <v>Rottnest Island Authority EIRL3</v>
      </c>
      <c r="D3211" s="162" t="str">
        <f t="shared" si="50"/>
        <v>FY2024/25_NQR16aii_Rottnest Island Authority EIRL3</v>
      </c>
      <c r="E3211" s="164">
        <f>IF(ISNUMBER(Table4_1[[#This Row],[Value]]),Table4_1[[#This Row],[Value]],IF(ISNUMBER(Table4_1[[#This Row],[$ Value]]),Table4_1[[#This Row],[$ Value]],Table4_1[[#This Row],[% Value]]))</f>
        <v>18</v>
      </c>
      <c r="G3211" s="238">
        <v>45838</v>
      </c>
      <c r="H3211">
        <v>4</v>
      </c>
      <c r="I3211" t="s">
        <v>188</v>
      </c>
      <c r="J3211" t="s">
        <v>199</v>
      </c>
      <c r="K3211" t="s">
        <v>299</v>
      </c>
      <c r="L3211" t="s">
        <v>415</v>
      </c>
      <c r="M3211" t="s">
        <v>520</v>
      </c>
      <c r="N3211" t="s">
        <v>417</v>
      </c>
      <c r="O3211" t="s">
        <v>191</v>
      </c>
      <c r="P3211">
        <v>18</v>
      </c>
      <c r="Q3211"/>
      <c r="R3211"/>
      <c r="S3211" t="s">
        <v>932</v>
      </c>
    </row>
    <row r="3212" spans="1:19" hidden="1" x14ac:dyDescent="0.2">
      <c r="A3212" s="162" t="str">
        <f>"FY"&amp;(YEAR(Table4_1[[#This Row],[Date]])-1)&amp;"/"&amp;(YEAR(Table4_1[[#This Row],[Date]])-2000)</f>
        <v>FY2013/14</v>
      </c>
      <c r="B3212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2" s="162" t="str">
        <f>Table4_1[[#This Row],[Licensee]]&amp;" "&amp;Table4_1[[#This Row],[Licence]]</f>
        <v>Rottnest Island Authority EIRL3</v>
      </c>
      <c r="D3212" s="162" t="str">
        <f t="shared" si="50"/>
        <v>FY2013/14_NQR16bi_Rottnest Island Authority EIRL3</v>
      </c>
      <c r="E3212" s="164">
        <f>IF(ISNUMBER(Table4_1[[#This Row],[Value]]),Table4_1[[#This Row],[Value]],IF(ISNUMBER(Table4_1[[#This Row],[$ Value]]),Table4_1[[#This Row],[$ Value]],Table4_1[[#This Row],[% Value]]))</f>
        <v>2</v>
      </c>
      <c r="G3212" s="238">
        <v>41820</v>
      </c>
      <c r="H3212">
        <v>4</v>
      </c>
      <c r="I3212" t="s">
        <v>188</v>
      </c>
      <c r="J3212" t="s">
        <v>199</v>
      </c>
      <c r="K3212" t="s">
        <v>299</v>
      </c>
      <c r="L3212" t="s">
        <v>420</v>
      </c>
      <c r="M3212" t="s">
        <v>416</v>
      </c>
      <c r="N3212" t="s">
        <v>418</v>
      </c>
      <c r="O3212" t="s">
        <v>71</v>
      </c>
      <c r="P3212">
        <v>2</v>
      </c>
      <c r="Q3212"/>
      <c r="R3212"/>
      <c r="S3212" t="s">
        <v>932</v>
      </c>
    </row>
    <row r="3213" spans="1:19" hidden="1" x14ac:dyDescent="0.2">
      <c r="A3213" s="162" t="str">
        <f>"FY"&amp;(YEAR(Table4_1[[#This Row],[Date]])-1)&amp;"/"&amp;(YEAR(Table4_1[[#This Row],[Date]])-2000)</f>
        <v>FY2014/15</v>
      </c>
      <c r="B3213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3" s="162" t="str">
        <f>Table4_1[[#This Row],[Licensee]]&amp;" "&amp;Table4_1[[#This Row],[Licence]]</f>
        <v>Rottnest Island Authority EIRL3</v>
      </c>
      <c r="D3213" s="162" t="str">
        <f t="shared" si="50"/>
        <v>FY2014/15_NQR16bi_Rottnest Island Authority EIRL3</v>
      </c>
      <c r="E3213" s="164">
        <f>IF(ISNUMBER(Table4_1[[#This Row],[Value]]),Table4_1[[#This Row],[Value]],IF(ISNUMBER(Table4_1[[#This Row],[$ Value]]),Table4_1[[#This Row],[$ Value]],Table4_1[[#This Row],[% Value]]))</f>
        <v>2</v>
      </c>
      <c r="G3213" s="238">
        <v>42185</v>
      </c>
      <c r="H3213">
        <v>4</v>
      </c>
      <c r="I3213" t="s">
        <v>188</v>
      </c>
      <c r="J3213" t="s">
        <v>199</v>
      </c>
      <c r="K3213" t="s">
        <v>299</v>
      </c>
      <c r="L3213" t="s">
        <v>420</v>
      </c>
      <c r="M3213" t="s">
        <v>416</v>
      </c>
      <c r="N3213" t="s">
        <v>418</v>
      </c>
      <c r="O3213" t="s">
        <v>71</v>
      </c>
      <c r="P3213">
        <v>2</v>
      </c>
      <c r="Q3213"/>
      <c r="R3213"/>
      <c r="S3213" t="s">
        <v>932</v>
      </c>
    </row>
    <row r="3214" spans="1:19" hidden="1" x14ac:dyDescent="0.2">
      <c r="A3214" s="162" t="str">
        <f>"FY"&amp;(YEAR(Table4_1[[#This Row],[Date]])-1)&amp;"/"&amp;(YEAR(Table4_1[[#This Row],[Date]])-2000)</f>
        <v>FY2015/16</v>
      </c>
      <c r="B3214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4" s="162" t="str">
        <f>Table4_1[[#This Row],[Licensee]]&amp;" "&amp;Table4_1[[#This Row],[Licence]]</f>
        <v>Rottnest Island Authority EIRL3</v>
      </c>
      <c r="D3214" s="162" t="str">
        <f t="shared" si="50"/>
        <v>FY2015/16_NQR16bi_Rottnest Island Authority EIRL3</v>
      </c>
      <c r="E3214" s="164">
        <f>IF(ISNUMBER(Table4_1[[#This Row],[Value]]),Table4_1[[#This Row],[Value]],IF(ISNUMBER(Table4_1[[#This Row],[$ Value]]),Table4_1[[#This Row],[$ Value]],Table4_1[[#This Row],[% Value]]))</f>
        <v>2</v>
      </c>
      <c r="G3214" s="238">
        <v>42551</v>
      </c>
      <c r="H3214">
        <v>4</v>
      </c>
      <c r="I3214" t="s">
        <v>188</v>
      </c>
      <c r="J3214" t="s">
        <v>199</v>
      </c>
      <c r="K3214" t="s">
        <v>299</v>
      </c>
      <c r="L3214" t="s">
        <v>420</v>
      </c>
      <c r="M3214" t="s">
        <v>416</v>
      </c>
      <c r="N3214" t="s">
        <v>418</v>
      </c>
      <c r="O3214" t="s">
        <v>71</v>
      </c>
      <c r="P3214">
        <v>2</v>
      </c>
      <c r="Q3214"/>
      <c r="R3214"/>
      <c r="S3214" t="s">
        <v>932</v>
      </c>
    </row>
    <row r="3215" spans="1:19" hidden="1" x14ac:dyDescent="0.2">
      <c r="A3215" s="162" t="str">
        <f>"FY"&amp;(YEAR(Table4_1[[#This Row],[Date]])-1)&amp;"/"&amp;(YEAR(Table4_1[[#This Row],[Date]])-2000)</f>
        <v>FY2016/17</v>
      </c>
      <c r="B3215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5" s="162" t="str">
        <f>Table4_1[[#This Row],[Licensee]]&amp;" "&amp;Table4_1[[#This Row],[Licence]]</f>
        <v>Rottnest Island Authority EIRL3</v>
      </c>
      <c r="D3215" s="162" t="str">
        <f t="shared" si="50"/>
        <v>FY2016/17_NQR16bi_Rottnest Island Authority EIRL3</v>
      </c>
      <c r="E3215" s="164">
        <f>IF(ISNUMBER(Table4_1[[#This Row],[Value]]),Table4_1[[#This Row],[Value]],IF(ISNUMBER(Table4_1[[#This Row],[$ Value]]),Table4_1[[#This Row],[$ Value]],Table4_1[[#This Row],[% Value]]))</f>
        <v>3</v>
      </c>
      <c r="G3215" s="238">
        <v>42916</v>
      </c>
      <c r="H3215">
        <v>4</v>
      </c>
      <c r="I3215" t="s">
        <v>188</v>
      </c>
      <c r="J3215" t="s">
        <v>199</v>
      </c>
      <c r="K3215" t="s">
        <v>299</v>
      </c>
      <c r="L3215" t="s">
        <v>420</v>
      </c>
      <c r="M3215" t="s">
        <v>416</v>
      </c>
      <c r="N3215" t="s">
        <v>418</v>
      </c>
      <c r="O3215" t="s">
        <v>71</v>
      </c>
      <c r="P3215">
        <v>3</v>
      </c>
      <c r="Q3215"/>
      <c r="R3215"/>
      <c r="S3215" t="s">
        <v>932</v>
      </c>
    </row>
    <row r="3216" spans="1:19" hidden="1" x14ac:dyDescent="0.2">
      <c r="A3216" s="162" t="str">
        <f>"FY"&amp;(YEAR(Table4_1[[#This Row],[Date]])-1)&amp;"/"&amp;(YEAR(Table4_1[[#This Row],[Date]])-2000)</f>
        <v>FY2017/18</v>
      </c>
      <c r="B3216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6" s="162" t="str">
        <f>Table4_1[[#This Row],[Licensee]]&amp;" "&amp;Table4_1[[#This Row],[Licence]]</f>
        <v>Rottnest Island Authority EIRL3</v>
      </c>
      <c r="D3216" s="162" t="str">
        <f t="shared" si="50"/>
        <v>FY2017/18_NQR16bi_Rottnest Island Authority EIRL3</v>
      </c>
      <c r="E3216" s="164">
        <f>IF(ISNUMBER(Table4_1[[#This Row],[Value]]),Table4_1[[#This Row],[Value]],IF(ISNUMBER(Table4_1[[#This Row],[$ Value]]),Table4_1[[#This Row],[$ Value]],Table4_1[[#This Row],[% Value]]))</f>
        <v>3</v>
      </c>
      <c r="G3216" s="238">
        <v>43281</v>
      </c>
      <c r="H3216">
        <v>4</v>
      </c>
      <c r="I3216" t="s">
        <v>188</v>
      </c>
      <c r="J3216" t="s">
        <v>199</v>
      </c>
      <c r="K3216" t="s">
        <v>299</v>
      </c>
      <c r="L3216" t="s">
        <v>420</v>
      </c>
      <c r="M3216" t="s">
        <v>416</v>
      </c>
      <c r="N3216" t="s">
        <v>418</v>
      </c>
      <c r="O3216" t="s">
        <v>71</v>
      </c>
      <c r="P3216">
        <v>3</v>
      </c>
      <c r="Q3216"/>
      <c r="R3216"/>
      <c r="S3216" t="s">
        <v>932</v>
      </c>
    </row>
    <row r="3217" spans="1:19" hidden="1" x14ac:dyDescent="0.2">
      <c r="A3217" s="162" t="str">
        <f>"FY"&amp;(YEAR(Table4_1[[#This Row],[Date]])-1)&amp;"/"&amp;(YEAR(Table4_1[[#This Row],[Date]])-2000)</f>
        <v>FY2018/19</v>
      </c>
      <c r="B3217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7" s="162" t="str">
        <f>Table4_1[[#This Row],[Licensee]]&amp;" "&amp;Table4_1[[#This Row],[Licence]]</f>
        <v>Rottnest Island Authority EIRL3</v>
      </c>
      <c r="D3217" s="162" t="str">
        <f t="shared" si="50"/>
        <v>FY2018/19_NQR16bi_Rottnest Island Authority EIRL3</v>
      </c>
      <c r="E3217" s="164">
        <f>IF(ISNUMBER(Table4_1[[#This Row],[Value]]),Table4_1[[#This Row],[Value]],IF(ISNUMBER(Table4_1[[#This Row],[$ Value]]),Table4_1[[#This Row],[$ Value]],Table4_1[[#This Row],[% Value]]))</f>
        <v>3</v>
      </c>
      <c r="G3217" s="238">
        <v>43646</v>
      </c>
      <c r="H3217">
        <v>4</v>
      </c>
      <c r="I3217" t="s">
        <v>188</v>
      </c>
      <c r="J3217" t="s">
        <v>199</v>
      </c>
      <c r="K3217" t="s">
        <v>299</v>
      </c>
      <c r="L3217" t="s">
        <v>420</v>
      </c>
      <c r="M3217" t="s">
        <v>416</v>
      </c>
      <c r="N3217" t="s">
        <v>418</v>
      </c>
      <c r="O3217" t="s">
        <v>71</v>
      </c>
      <c r="P3217">
        <v>3</v>
      </c>
      <c r="Q3217"/>
      <c r="R3217"/>
      <c r="S3217" t="s">
        <v>932</v>
      </c>
    </row>
    <row r="3218" spans="1:19" hidden="1" x14ac:dyDescent="0.2">
      <c r="A3218" s="162" t="str">
        <f>"FY"&amp;(YEAR(Table4_1[[#This Row],[Date]])-1)&amp;"/"&amp;(YEAR(Table4_1[[#This Row],[Date]])-2000)</f>
        <v>FY2019/20</v>
      </c>
      <c r="B3218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8" s="162" t="str">
        <f>Table4_1[[#This Row],[Licensee]]&amp;" "&amp;Table4_1[[#This Row],[Licence]]</f>
        <v>Rottnest Island Authority EIRL3</v>
      </c>
      <c r="D3218" s="162" t="str">
        <f t="shared" si="50"/>
        <v>FY2019/20_NQR16bi_Rottnest Island Authority EIRL3</v>
      </c>
      <c r="E3218" s="164">
        <f>IF(ISNUMBER(Table4_1[[#This Row],[Value]]),Table4_1[[#This Row],[Value]],IF(ISNUMBER(Table4_1[[#This Row],[$ Value]]),Table4_1[[#This Row],[$ Value]],Table4_1[[#This Row],[% Value]]))</f>
        <v>3</v>
      </c>
      <c r="G3218" s="238">
        <v>44012</v>
      </c>
      <c r="H3218">
        <v>4</v>
      </c>
      <c r="I3218" t="s">
        <v>188</v>
      </c>
      <c r="J3218" t="s">
        <v>199</v>
      </c>
      <c r="K3218" t="s">
        <v>299</v>
      </c>
      <c r="L3218" t="s">
        <v>420</v>
      </c>
      <c r="M3218" t="s">
        <v>416</v>
      </c>
      <c r="N3218" t="s">
        <v>418</v>
      </c>
      <c r="O3218" t="s">
        <v>71</v>
      </c>
      <c r="P3218">
        <v>3</v>
      </c>
      <c r="Q3218"/>
      <c r="R3218"/>
      <c r="S3218" t="s">
        <v>932</v>
      </c>
    </row>
    <row r="3219" spans="1:19" hidden="1" x14ac:dyDescent="0.2">
      <c r="A3219" s="162" t="str">
        <f>"FY"&amp;(YEAR(Table4_1[[#This Row],[Date]])-1)&amp;"/"&amp;(YEAR(Table4_1[[#This Row],[Date]])-2000)</f>
        <v>FY2020/21</v>
      </c>
      <c r="B3219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19" s="162" t="str">
        <f>Table4_1[[#This Row],[Licensee]]&amp;" "&amp;Table4_1[[#This Row],[Licence]]</f>
        <v>Rottnest Island Authority EIRL3</v>
      </c>
      <c r="D3219" s="162" t="str">
        <f t="shared" si="50"/>
        <v>FY2020/21_NQR16bi_Rottnest Island Authority EIRL3</v>
      </c>
      <c r="E3219" s="164">
        <f>IF(ISNUMBER(Table4_1[[#This Row],[Value]]),Table4_1[[#This Row],[Value]],IF(ISNUMBER(Table4_1[[#This Row],[$ Value]]),Table4_1[[#This Row],[$ Value]],Table4_1[[#This Row],[% Value]]))</f>
        <v>3</v>
      </c>
      <c r="G3219" s="238">
        <v>44377</v>
      </c>
      <c r="H3219">
        <v>4</v>
      </c>
      <c r="I3219" t="s">
        <v>188</v>
      </c>
      <c r="J3219" t="s">
        <v>199</v>
      </c>
      <c r="K3219" t="s">
        <v>299</v>
      </c>
      <c r="L3219" t="s">
        <v>420</v>
      </c>
      <c r="M3219" t="s">
        <v>416</v>
      </c>
      <c r="N3219" t="s">
        <v>418</v>
      </c>
      <c r="O3219" t="s">
        <v>71</v>
      </c>
      <c r="P3219">
        <v>3</v>
      </c>
      <c r="Q3219"/>
      <c r="R3219"/>
      <c r="S3219" t="s">
        <v>932</v>
      </c>
    </row>
    <row r="3220" spans="1:19" hidden="1" x14ac:dyDescent="0.2">
      <c r="A3220" s="162" t="str">
        <f>"FY"&amp;(YEAR(Table4_1[[#This Row],[Date]])-1)&amp;"/"&amp;(YEAR(Table4_1[[#This Row],[Date]])-2000)</f>
        <v>FY2021/22</v>
      </c>
      <c r="B3220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20" s="162" t="str">
        <f>Table4_1[[#This Row],[Licensee]]&amp;" "&amp;Table4_1[[#This Row],[Licence]]</f>
        <v>Rottnest Island Authority EIRL3</v>
      </c>
      <c r="D3220" s="162" t="str">
        <f t="shared" si="50"/>
        <v>FY2021/22_NQR16bi_Rottnest Island Authority EIRL3</v>
      </c>
      <c r="E3220" s="164">
        <f>IF(ISNUMBER(Table4_1[[#This Row],[Value]]),Table4_1[[#This Row],[Value]],IF(ISNUMBER(Table4_1[[#This Row],[$ Value]]),Table4_1[[#This Row],[$ Value]],Table4_1[[#This Row],[% Value]]))</f>
        <v>3</v>
      </c>
      <c r="G3220" s="238">
        <v>44742</v>
      </c>
      <c r="H3220">
        <v>4</v>
      </c>
      <c r="I3220" t="s">
        <v>188</v>
      </c>
      <c r="J3220" t="s">
        <v>199</v>
      </c>
      <c r="K3220" t="s">
        <v>299</v>
      </c>
      <c r="L3220" t="s">
        <v>420</v>
      </c>
      <c r="M3220" t="s">
        <v>416</v>
      </c>
      <c r="N3220" t="s">
        <v>418</v>
      </c>
      <c r="O3220" t="s">
        <v>71</v>
      </c>
      <c r="P3220">
        <v>3</v>
      </c>
      <c r="Q3220"/>
      <c r="R3220"/>
      <c r="S3220" t="s">
        <v>932</v>
      </c>
    </row>
    <row r="3221" spans="1:19" hidden="1" x14ac:dyDescent="0.2">
      <c r="A3221" s="162" t="str">
        <f>"FY"&amp;(YEAR(Table4_1[[#This Row],[Date]])-1)&amp;"/"&amp;(YEAR(Table4_1[[#This Row],[Date]])-2000)</f>
        <v>FY2022/23</v>
      </c>
      <c r="B3221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21" s="162" t="str">
        <f>Table4_1[[#This Row],[Licensee]]&amp;" "&amp;Table4_1[[#This Row],[Licence]]</f>
        <v>Rottnest Island Authority EIRL3</v>
      </c>
      <c r="D3221" s="162" t="str">
        <f t="shared" si="50"/>
        <v>FY2022/23_NQR16bi_Rottnest Island Authority EIRL3</v>
      </c>
      <c r="E3221" s="164">
        <f>IF(ISNUMBER(Table4_1[[#This Row],[Value]]),Table4_1[[#This Row],[Value]],IF(ISNUMBER(Table4_1[[#This Row],[$ Value]]),Table4_1[[#This Row],[$ Value]],Table4_1[[#This Row],[% Value]]))</f>
        <v>3</v>
      </c>
      <c r="G3221" s="238">
        <v>45107</v>
      </c>
      <c r="H3221">
        <v>4</v>
      </c>
      <c r="I3221" t="s">
        <v>188</v>
      </c>
      <c r="J3221" t="s">
        <v>199</v>
      </c>
      <c r="K3221" t="s">
        <v>299</v>
      </c>
      <c r="L3221" t="s">
        <v>420</v>
      </c>
      <c r="M3221" t="s">
        <v>416</v>
      </c>
      <c r="N3221" t="s">
        <v>418</v>
      </c>
      <c r="O3221" t="s">
        <v>71</v>
      </c>
      <c r="P3221">
        <v>3</v>
      </c>
      <c r="Q3221"/>
      <c r="R3221"/>
      <c r="S3221" t="s">
        <v>932</v>
      </c>
    </row>
    <row r="3222" spans="1:19" hidden="1" x14ac:dyDescent="0.2">
      <c r="A3222" s="162" t="str">
        <f>"FY"&amp;(YEAR(Table4_1[[#This Row],[Date]])-1)&amp;"/"&amp;(YEAR(Table4_1[[#This Row],[Date]])-2000)</f>
        <v>FY2023/24</v>
      </c>
      <c r="B3222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22" s="162" t="str">
        <f>Table4_1[[#This Row],[Licensee]]&amp;" "&amp;Table4_1[[#This Row],[Licence]]</f>
        <v>Rottnest Island Authority EIRL3</v>
      </c>
      <c r="D3222" s="162" t="str">
        <f t="shared" si="50"/>
        <v>FY2023/24_NQR16bi_Rottnest Island Authority EIRL3</v>
      </c>
      <c r="E3222" s="164">
        <f>IF(ISNUMBER(Table4_1[[#This Row],[Value]]),Table4_1[[#This Row],[Value]],IF(ISNUMBER(Table4_1[[#This Row],[$ Value]]),Table4_1[[#This Row],[$ Value]],Table4_1[[#This Row],[% Value]]))</f>
        <v>3</v>
      </c>
      <c r="G3222" s="238">
        <v>45473</v>
      </c>
      <c r="H3222">
        <v>4</v>
      </c>
      <c r="I3222" t="s">
        <v>188</v>
      </c>
      <c r="J3222" t="s">
        <v>199</v>
      </c>
      <c r="K3222" t="s">
        <v>299</v>
      </c>
      <c r="L3222" t="s">
        <v>420</v>
      </c>
      <c r="M3222" t="s">
        <v>416</v>
      </c>
      <c r="N3222" t="s">
        <v>418</v>
      </c>
      <c r="O3222" t="s">
        <v>71</v>
      </c>
      <c r="P3222">
        <v>3</v>
      </c>
      <c r="Q3222"/>
      <c r="R3222"/>
      <c r="S3222" t="s">
        <v>932</v>
      </c>
    </row>
    <row r="3223" spans="1:19" hidden="1" x14ac:dyDescent="0.2">
      <c r="A3223" s="162" t="str">
        <f>"FY"&amp;(YEAR(Table4_1[[#This Row],[Date]])-1)&amp;"/"&amp;(YEAR(Table4_1[[#This Row],[Date]])-2000)</f>
        <v>FY2024/25</v>
      </c>
      <c r="B3223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3223" s="162" t="str">
        <f>Table4_1[[#This Row],[Licensee]]&amp;" "&amp;Table4_1[[#This Row],[Licence]]</f>
        <v>Rottnest Island Authority EIRL3</v>
      </c>
      <c r="D3223" s="162" t="str">
        <f t="shared" si="50"/>
        <v>FY2024/25_NQR16bi_Rottnest Island Authority EIRL3</v>
      </c>
      <c r="E3223" s="164">
        <f>IF(ISNUMBER(Table4_1[[#This Row],[Value]]),Table4_1[[#This Row],[Value]],IF(ISNUMBER(Table4_1[[#This Row],[$ Value]]),Table4_1[[#This Row],[$ Value]],Table4_1[[#This Row],[% Value]]))</f>
        <v>3</v>
      </c>
      <c r="G3223" s="238">
        <v>45838</v>
      </c>
      <c r="H3223">
        <v>4</v>
      </c>
      <c r="I3223" t="s">
        <v>188</v>
      </c>
      <c r="J3223" t="s">
        <v>199</v>
      </c>
      <c r="K3223" t="s">
        <v>299</v>
      </c>
      <c r="L3223" t="s">
        <v>420</v>
      </c>
      <c r="M3223" t="s">
        <v>416</v>
      </c>
      <c r="N3223" t="s">
        <v>418</v>
      </c>
      <c r="O3223" t="s">
        <v>71</v>
      </c>
      <c r="P3223">
        <v>3</v>
      </c>
      <c r="Q3223"/>
      <c r="R3223"/>
      <c r="S3223" t="s">
        <v>932</v>
      </c>
    </row>
    <row r="3224" spans="1:19" hidden="1" x14ac:dyDescent="0.2">
      <c r="A3224" s="162" t="str">
        <f>"FY"&amp;(YEAR(Table4_1[[#This Row],[Date]])-1)&amp;"/"&amp;(YEAR(Table4_1[[#This Row],[Date]])-2000)</f>
        <v>FY2013/14</v>
      </c>
      <c r="B3224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4" s="162" t="str">
        <f>Table4_1[[#This Row],[Licensee]]&amp;" "&amp;Table4_1[[#This Row],[Licence]]</f>
        <v>Rottnest Island Authority EIRL3</v>
      </c>
      <c r="D3224" s="162" t="str">
        <f t="shared" si="50"/>
        <v>FY2013/14_NQR16bii_Rottnest Island Authority EIRL3</v>
      </c>
      <c r="E3224" s="164">
        <f>IF(ISNUMBER(Table4_1[[#This Row],[Value]]),Table4_1[[#This Row],[Value]],IF(ISNUMBER(Table4_1[[#This Row],[$ Value]]),Table4_1[[#This Row],[$ Value]],Table4_1[[#This Row],[% Value]]))</f>
        <v>3</v>
      </c>
      <c r="G3224" s="238">
        <v>41820</v>
      </c>
      <c r="H3224">
        <v>4</v>
      </c>
      <c r="I3224" t="s">
        <v>188</v>
      </c>
      <c r="J3224" t="s">
        <v>199</v>
      </c>
      <c r="K3224" t="s">
        <v>299</v>
      </c>
      <c r="L3224" t="s">
        <v>420</v>
      </c>
      <c r="M3224" t="s">
        <v>520</v>
      </c>
      <c r="N3224" t="s">
        <v>418</v>
      </c>
      <c r="O3224" t="s">
        <v>71</v>
      </c>
      <c r="P3224">
        <v>3</v>
      </c>
      <c r="Q3224"/>
      <c r="R3224"/>
      <c r="S3224" t="s">
        <v>932</v>
      </c>
    </row>
    <row r="3225" spans="1:19" hidden="1" x14ac:dyDescent="0.2">
      <c r="A3225" s="162" t="str">
        <f>"FY"&amp;(YEAR(Table4_1[[#This Row],[Date]])-1)&amp;"/"&amp;(YEAR(Table4_1[[#This Row],[Date]])-2000)</f>
        <v>FY2014/15</v>
      </c>
      <c r="B3225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5" s="162" t="str">
        <f>Table4_1[[#This Row],[Licensee]]&amp;" "&amp;Table4_1[[#This Row],[Licence]]</f>
        <v>Rottnest Island Authority EIRL3</v>
      </c>
      <c r="D3225" s="162" t="str">
        <f t="shared" si="50"/>
        <v>FY2014/15_NQR16bii_Rottnest Island Authority EIRL3</v>
      </c>
      <c r="E3225" s="164">
        <f>IF(ISNUMBER(Table4_1[[#This Row],[Value]]),Table4_1[[#This Row],[Value]],IF(ISNUMBER(Table4_1[[#This Row],[$ Value]]),Table4_1[[#This Row],[$ Value]],Table4_1[[#This Row],[% Value]]))</f>
        <v>4</v>
      </c>
      <c r="G3225" s="238">
        <v>42185</v>
      </c>
      <c r="H3225">
        <v>4</v>
      </c>
      <c r="I3225" t="s">
        <v>188</v>
      </c>
      <c r="J3225" t="s">
        <v>199</v>
      </c>
      <c r="K3225" t="s">
        <v>299</v>
      </c>
      <c r="L3225" t="s">
        <v>420</v>
      </c>
      <c r="M3225" t="s">
        <v>520</v>
      </c>
      <c r="N3225" t="s">
        <v>418</v>
      </c>
      <c r="O3225" t="s">
        <v>71</v>
      </c>
      <c r="P3225">
        <v>4</v>
      </c>
      <c r="Q3225"/>
      <c r="R3225"/>
      <c r="S3225" t="s">
        <v>932</v>
      </c>
    </row>
    <row r="3226" spans="1:19" hidden="1" x14ac:dyDescent="0.2">
      <c r="A3226" s="162" t="str">
        <f>"FY"&amp;(YEAR(Table4_1[[#This Row],[Date]])-1)&amp;"/"&amp;(YEAR(Table4_1[[#This Row],[Date]])-2000)</f>
        <v>FY2015/16</v>
      </c>
      <c r="B3226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6" s="162" t="str">
        <f>Table4_1[[#This Row],[Licensee]]&amp;" "&amp;Table4_1[[#This Row],[Licence]]</f>
        <v>Rottnest Island Authority EIRL3</v>
      </c>
      <c r="D3226" s="162" t="str">
        <f t="shared" si="50"/>
        <v>FY2015/16_NQR16bii_Rottnest Island Authority EIRL3</v>
      </c>
      <c r="E3226" s="164">
        <f>IF(ISNUMBER(Table4_1[[#This Row],[Value]]),Table4_1[[#This Row],[Value]],IF(ISNUMBER(Table4_1[[#This Row],[$ Value]]),Table4_1[[#This Row],[$ Value]],Table4_1[[#This Row],[% Value]]))</f>
        <v>4</v>
      </c>
      <c r="G3226" s="238">
        <v>42551</v>
      </c>
      <c r="H3226">
        <v>4</v>
      </c>
      <c r="I3226" t="s">
        <v>188</v>
      </c>
      <c r="J3226" t="s">
        <v>199</v>
      </c>
      <c r="K3226" t="s">
        <v>299</v>
      </c>
      <c r="L3226" t="s">
        <v>420</v>
      </c>
      <c r="M3226" t="s">
        <v>520</v>
      </c>
      <c r="N3226" t="s">
        <v>418</v>
      </c>
      <c r="O3226" t="s">
        <v>71</v>
      </c>
      <c r="P3226">
        <v>4</v>
      </c>
      <c r="Q3226"/>
      <c r="R3226"/>
      <c r="S3226" t="s">
        <v>932</v>
      </c>
    </row>
    <row r="3227" spans="1:19" hidden="1" x14ac:dyDescent="0.2">
      <c r="A3227" s="162" t="str">
        <f>"FY"&amp;(YEAR(Table4_1[[#This Row],[Date]])-1)&amp;"/"&amp;(YEAR(Table4_1[[#This Row],[Date]])-2000)</f>
        <v>FY2016/17</v>
      </c>
      <c r="B3227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7" s="162" t="str">
        <f>Table4_1[[#This Row],[Licensee]]&amp;" "&amp;Table4_1[[#This Row],[Licence]]</f>
        <v>Rottnest Island Authority EIRL3</v>
      </c>
      <c r="D3227" s="162" t="str">
        <f t="shared" si="50"/>
        <v>FY2016/17_NQR16bii_Rottnest Island Authority EIRL3</v>
      </c>
      <c r="E3227" s="164">
        <f>IF(ISNUMBER(Table4_1[[#This Row],[Value]]),Table4_1[[#This Row],[Value]],IF(ISNUMBER(Table4_1[[#This Row],[$ Value]]),Table4_1[[#This Row],[$ Value]],Table4_1[[#This Row],[% Value]]))</f>
        <v>4</v>
      </c>
      <c r="G3227" s="238">
        <v>42916</v>
      </c>
      <c r="H3227">
        <v>4</v>
      </c>
      <c r="I3227" t="s">
        <v>188</v>
      </c>
      <c r="J3227" t="s">
        <v>199</v>
      </c>
      <c r="K3227" t="s">
        <v>299</v>
      </c>
      <c r="L3227" t="s">
        <v>420</v>
      </c>
      <c r="M3227" t="s">
        <v>520</v>
      </c>
      <c r="N3227" t="s">
        <v>418</v>
      </c>
      <c r="O3227" t="s">
        <v>71</v>
      </c>
      <c r="P3227">
        <v>4</v>
      </c>
      <c r="Q3227"/>
      <c r="R3227"/>
      <c r="S3227" t="s">
        <v>932</v>
      </c>
    </row>
    <row r="3228" spans="1:19" hidden="1" x14ac:dyDescent="0.2">
      <c r="A3228" s="162" t="str">
        <f>"FY"&amp;(YEAR(Table4_1[[#This Row],[Date]])-1)&amp;"/"&amp;(YEAR(Table4_1[[#This Row],[Date]])-2000)</f>
        <v>FY2017/18</v>
      </c>
      <c r="B3228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8" s="162" t="str">
        <f>Table4_1[[#This Row],[Licensee]]&amp;" "&amp;Table4_1[[#This Row],[Licence]]</f>
        <v>Rottnest Island Authority EIRL3</v>
      </c>
      <c r="D3228" s="162" t="str">
        <f t="shared" si="50"/>
        <v>FY2017/18_NQR16bii_Rottnest Island Authority EIRL3</v>
      </c>
      <c r="E3228" s="164">
        <f>IF(ISNUMBER(Table4_1[[#This Row],[Value]]),Table4_1[[#This Row],[Value]],IF(ISNUMBER(Table4_1[[#This Row],[$ Value]]),Table4_1[[#This Row],[$ Value]],Table4_1[[#This Row],[% Value]]))</f>
        <v>4</v>
      </c>
      <c r="G3228" s="238">
        <v>43281</v>
      </c>
      <c r="H3228">
        <v>4</v>
      </c>
      <c r="I3228" t="s">
        <v>188</v>
      </c>
      <c r="J3228" t="s">
        <v>199</v>
      </c>
      <c r="K3228" t="s">
        <v>299</v>
      </c>
      <c r="L3228" t="s">
        <v>420</v>
      </c>
      <c r="M3228" t="s">
        <v>520</v>
      </c>
      <c r="N3228" t="s">
        <v>418</v>
      </c>
      <c r="O3228" t="s">
        <v>71</v>
      </c>
      <c r="P3228">
        <v>4</v>
      </c>
      <c r="Q3228"/>
      <c r="R3228"/>
      <c r="S3228" t="s">
        <v>932</v>
      </c>
    </row>
    <row r="3229" spans="1:19" hidden="1" x14ac:dyDescent="0.2">
      <c r="A3229" s="162" t="str">
        <f>"FY"&amp;(YEAR(Table4_1[[#This Row],[Date]])-1)&amp;"/"&amp;(YEAR(Table4_1[[#This Row],[Date]])-2000)</f>
        <v>FY2018/19</v>
      </c>
      <c r="B3229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29" s="162" t="str">
        <f>Table4_1[[#This Row],[Licensee]]&amp;" "&amp;Table4_1[[#This Row],[Licence]]</f>
        <v>Rottnest Island Authority EIRL3</v>
      </c>
      <c r="D3229" s="162" t="str">
        <f t="shared" si="50"/>
        <v>FY2018/19_NQR16bii_Rottnest Island Authority EIRL3</v>
      </c>
      <c r="E3229" s="164">
        <f>IF(ISNUMBER(Table4_1[[#This Row],[Value]]),Table4_1[[#This Row],[Value]],IF(ISNUMBER(Table4_1[[#This Row],[$ Value]]),Table4_1[[#This Row],[$ Value]],Table4_1[[#This Row],[% Value]]))</f>
        <v>5</v>
      </c>
      <c r="G3229" s="238">
        <v>43646</v>
      </c>
      <c r="H3229">
        <v>4</v>
      </c>
      <c r="I3229" t="s">
        <v>188</v>
      </c>
      <c r="J3229" t="s">
        <v>199</v>
      </c>
      <c r="K3229" t="s">
        <v>299</v>
      </c>
      <c r="L3229" t="s">
        <v>420</v>
      </c>
      <c r="M3229" t="s">
        <v>520</v>
      </c>
      <c r="N3229" t="s">
        <v>418</v>
      </c>
      <c r="O3229" t="s">
        <v>71</v>
      </c>
      <c r="P3229">
        <v>5</v>
      </c>
      <c r="Q3229"/>
      <c r="R3229"/>
      <c r="S3229" t="s">
        <v>932</v>
      </c>
    </row>
    <row r="3230" spans="1:19" hidden="1" x14ac:dyDescent="0.2">
      <c r="A3230" s="162" t="str">
        <f>"FY"&amp;(YEAR(Table4_1[[#This Row],[Date]])-1)&amp;"/"&amp;(YEAR(Table4_1[[#This Row],[Date]])-2000)</f>
        <v>FY2019/20</v>
      </c>
      <c r="B3230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0" s="162" t="str">
        <f>Table4_1[[#This Row],[Licensee]]&amp;" "&amp;Table4_1[[#This Row],[Licence]]</f>
        <v>Rottnest Island Authority EIRL3</v>
      </c>
      <c r="D3230" s="162" t="str">
        <f t="shared" si="50"/>
        <v>FY2019/20_NQR16bii_Rottnest Island Authority EIRL3</v>
      </c>
      <c r="E3230" s="164">
        <f>IF(ISNUMBER(Table4_1[[#This Row],[Value]]),Table4_1[[#This Row],[Value]],IF(ISNUMBER(Table4_1[[#This Row],[$ Value]]),Table4_1[[#This Row],[$ Value]],Table4_1[[#This Row],[% Value]]))</f>
        <v>5</v>
      </c>
      <c r="G3230" s="238">
        <v>44012</v>
      </c>
      <c r="H3230">
        <v>4</v>
      </c>
      <c r="I3230" t="s">
        <v>188</v>
      </c>
      <c r="J3230" t="s">
        <v>199</v>
      </c>
      <c r="K3230" t="s">
        <v>299</v>
      </c>
      <c r="L3230" t="s">
        <v>420</v>
      </c>
      <c r="M3230" t="s">
        <v>520</v>
      </c>
      <c r="N3230" t="s">
        <v>418</v>
      </c>
      <c r="O3230" t="s">
        <v>71</v>
      </c>
      <c r="P3230">
        <v>5</v>
      </c>
      <c r="Q3230"/>
      <c r="R3230"/>
      <c r="S3230" t="s">
        <v>932</v>
      </c>
    </row>
    <row r="3231" spans="1:19" hidden="1" x14ac:dyDescent="0.2">
      <c r="A3231" s="162" t="str">
        <f>"FY"&amp;(YEAR(Table4_1[[#This Row],[Date]])-1)&amp;"/"&amp;(YEAR(Table4_1[[#This Row],[Date]])-2000)</f>
        <v>FY2020/21</v>
      </c>
      <c r="B3231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1" s="162" t="str">
        <f>Table4_1[[#This Row],[Licensee]]&amp;" "&amp;Table4_1[[#This Row],[Licence]]</f>
        <v>Rottnest Island Authority EIRL3</v>
      </c>
      <c r="D3231" s="162" t="str">
        <f t="shared" si="50"/>
        <v>FY2020/21_NQR16bii_Rottnest Island Authority EIRL3</v>
      </c>
      <c r="E3231" s="164">
        <f>IF(ISNUMBER(Table4_1[[#This Row],[Value]]),Table4_1[[#This Row],[Value]],IF(ISNUMBER(Table4_1[[#This Row],[$ Value]]),Table4_1[[#This Row],[$ Value]],Table4_1[[#This Row],[% Value]]))</f>
        <v>6</v>
      </c>
      <c r="G3231" s="238">
        <v>44377</v>
      </c>
      <c r="H3231">
        <v>4</v>
      </c>
      <c r="I3231" t="s">
        <v>188</v>
      </c>
      <c r="J3231" t="s">
        <v>199</v>
      </c>
      <c r="K3231" t="s">
        <v>299</v>
      </c>
      <c r="L3231" t="s">
        <v>420</v>
      </c>
      <c r="M3231" t="s">
        <v>520</v>
      </c>
      <c r="N3231" t="s">
        <v>418</v>
      </c>
      <c r="O3231" t="s">
        <v>71</v>
      </c>
      <c r="P3231">
        <v>6</v>
      </c>
      <c r="Q3231"/>
      <c r="R3231"/>
      <c r="S3231" t="s">
        <v>932</v>
      </c>
    </row>
    <row r="3232" spans="1:19" hidden="1" x14ac:dyDescent="0.2">
      <c r="A3232" s="162" t="str">
        <f>"FY"&amp;(YEAR(Table4_1[[#This Row],[Date]])-1)&amp;"/"&amp;(YEAR(Table4_1[[#This Row],[Date]])-2000)</f>
        <v>FY2021/22</v>
      </c>
      <c r="B3232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2" s="162" t="str">
        <f>Table4_1[[#This Row],[Licensee]]&amp;" "&amp;Table4_1[[#This Row],[Licence]]</f>
        <v>Rottnest Island Authority EIRL3</v>
      </c>
      <c r="D3232" s="162" t="str">
        <f t="shared" si="50"/>
        <v>FY2021/22_NQR16bii_Rottnest Island Authority EIRL3</v>
      </c>
      <c r="E3232" s="164">
        <f>IF(ISNUMBER(Table4_1[[#This Row],[Value]]),Table4_1[[#This Row],[Value]],IF(ISNUMBER(Table4_1[[#This Row],[$ Value]]),Table4_1[[#This Row],[$ Value]],Table4_1[[#This Row],[% Value]]))</f>
        <v>6</v>
      </c>
      <c r="G3232" s="238">
        <v>44742</v>
      </c>
      <c r="H3232">
        <v>4</v>
      </c>
      <c r="I3232" t="s">
        <v>188</v>
      </c>
      <c r="J3232" t="s">
        <v>199</v>
      </c>
      <c r="K3232" t="s">
        <v>299</v>
      </c>
      <c r="L3232" t="s">
        <v>420</v>
      </c>
      <c r="M3232" t="s">
        <v>520</v>
      </c>
      <c r="N3232" t="s">
        <v>418</v>
      </c>
      <c r="O3232" t="s">
        <v>71</v>
      </c>
      <c r="P3232">
        <v>6</v>
      </c>
      <c r="Q3232"/>
      <c r="R3232"/>
      <c r="S3232" t="s">
        <v>932</v>
      </c>
    </row>
    <row r="3233" spans="1:19" hidden="1" x14ac:dyDescent="0.2">
      <c r="A3233" s="162" t="str">
        <f>"FY"&amp;(YEAR(Table4_1[[#This Row],[Date]])-1)&amp;"/"&amp;(YEAR(Table4_1[[#This Row],[Date]])-2000)</f>
        <v>FY2022/23</v>
      </c>
      <c r="B3233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3" s="162" t="str">
        <f>Table4_1[[#This Row],[Licensee]]&amp;" "&amp;Table4_1[[#This Row],[Licence]]</f>
        <v>Rottnest Island Authority EIRL3</v>
      </c>
      <c r="D3233" s="162" t="str">
        <f t="shared" si="50"/>
        <v>FY2022/23_NQR16bii_Rottnest Island Authority EIRL3</v>
      </c>
      <c r="E3233" s="164">
        <f>IF(ISNUMBER(Table4_1[[#This Row],[Value]]),Table4_1[[#This Row],[Value]],IF(ISNUMBER(Table4_1[[#This Row],[$ Value]]),Table4_1[[#This Row],[$ Value]],Table4_1[[#This Row],[% Value]]))</f>
        <v>6</v>
      </c>
      <c r="G3233" s="238">
        <v>45107</v>
      </c>
      <c r="H3233">
        <v>4</v>
      </c>
      <c r="I3233" t="s">
        <v>188</v>
      </c>
      <c r="J3233" t="s">
        <v>199</v>
      </c>
      <c r="K3233" t="s">
        <v>299</v>
      </c>
      <c r="L3233" t="s">
        <v>420</v>
      </c>
      <c r="M3233" t="s">
        <v>520</v>
      </c>
      <c r="N3233" t="s">
        <v>418</v>
      </c>
      <c r="O3233" t="s">
        <v>71</v>
      </c>
      <c r="P3233">
        <v>6</v>
      </c>
      <c r="Q3233"/>
      <c r="R3233"/>
      <c r="S3233" t="s">
        <v>932</v>
      </c>
    </row>
    <row r="3234" spans="1:19" hidden="1" x14ac:dyDescent="0.2">
      <c r="A3234" s="162" t="str">
        <f>"FY"&amp;(YEAR(Table4_1[[#This Row],[Date]])-1)&amp;"/"&amp;(YEAR(Table4_1[[#This Row],[Date]])-2000)</f>
        <v>FY2023/24</v>
      </c>
      <c r="B3234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4" s="162" t="str">
        <f>Table4_1[[#This Row],[Licensee]]&amp;" "&amp;Table4_1[[#This Row],[Licence]]</f>
        <v>Rottnest Island Authority EIRL3</v>
      </c>
      <c r="D3234" s="162" t="str">
        <f t="shared" si="50"/>
        <v>FY2023/24_NQR16bii_Rottnest Island Authority EIRL3</v>
      </c>
      <c r="E3234" s="164">
        <f>IF(ISNUMBER(Table4_1[[#This Row],[Value]]),Table4_1[[#This Row],[Value]],IF(ISNUMBER(Table4_1[[#This Row],[$ Value]]),Table4_1[[#This Row],[$ Value]],Table4_1[[#This Row],[% Value]]))</f>
        <v>6</v>
      </c>
      <c r="G3234" s="238">
        <v>45473</v>
      </c>
      <c r="H3234">
        <v>4</v>
      </c>
      <c r="I3234" t="s">
        <v>188</v>
      </c>
      <c r="J3234" t="s">
        <v>199</v>
      </c>
      <c r="K3234" t="s">
        <v>299</v>
      </c>
      <c r="L3234" t="s">
        <v>420</v>
      </c>
      <c r="M3234" t="s">
        <v>520</v>
      </c>
      <c r="N3234" t="s">
        <v>418</v>
      </c>
      <c r="O3234" t="s">
        <v>71</v>
      </c>
      <c r="P3234">
        <v>6</v>
      </c>
      <c r="Q3234"/>
      <c r="R3234"/>
      <c r="S3234" t="s">
        <v>932</v>
      </c>
    </row>
    <row r="3235" spans="1:19" hidden="1" x14ac:dyDescent="0.2">
      <c r="A3235" s="162" t="str">
        <f>"FY"&amp;(YEAR(Table4_1[[#This Row],[Date]])-1)&amp;"/"&amp;(YEAR(Table4_1[[#This Row],[Date]])-2000)</f>
        <v>FY2024/25</v>
      </c>
      <c r="B3235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3235" s="162" t="str">
        <f>Table4_1[[#This Row],[Licensee]]&amp;" "&amp;Table4_1[[#This Row],[Licence]]</f>
        <v>Rottnest Island Authority EIRL3</v>
      </c>
      <c r="D3235" s="162" t="str">
        <f t="shared" si="50"/>
        <v>FY2024/25_NQR16bii_Rottnest Island Authority EIRL3</v>
      </c>
      <c r="E3235" s="164">
        <f>IF(ISNUMBER(Table4_1[[#This Row],[Value]]),Table4_1[[#This Row],[Value]],IF(ISNUMBER(Table4_1[[#This Row],[$ Value]]),Table4_1[[#This Row],[$ Value]],Table4_1[[#This Row],[% Value]]))</f>
        <v>8.83</v>
      </c>
      <c r="G3235" s="238">
        <v>45838</v>
      </c>
      <c r="H3235">
        <v>4</v>
      </c>
      <c r="I3235" t="s">
        <v>188</v>
      </c>
      <c r="J3235" t="s">
        <v>199</v>
      </c>
      <c r="K3235" t="s">
        <v>299</v>
      </c>
      <c r="L3235" t="s">
        <v>420</v>
      </c>
      <c r="M3235" t="s">
        <v>520</v>
      </c>
      <c r="N3235" t="s">
        <v>418</v>
      </c>
      <c r="O3235" t="s">
        <v>71</v>
      </c>
      <c r="P3235">
        <v>8.83</v>
      </c>
      <c r="Q3235"/>
      <c r="R3235"/>
      <c r="S3235" t="s">
        <v>932</v>
      </c>
    </row>
    <row r="3236" spans="1:19" hidden="1" x14ac:dyDescent="0.2">
      <c r="A3236" s="162" t="str">
        <f>"FY"&amp;(YEAR(Table4_1[[#This Row],[Date]])-1)&amp;"/"&amp;(YEAR(Table4_1[[#This Row],[Date]])-2000)</f>
        <v>FY2013/14</v>
      </c>
      <c r="B3236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36" s="162" t="str">
        <f>Table4_1[[#This Row],[Licensee]]&amp;" "&amp;Table4_1[[#This Row],[Licence]]</f>
        <v>Rottnest Island Authority EIRL3</v>
      </c>
      <c r="D3236" s="162" t="str">
        <f t="shared" si="50"/>
        <v>FY2013/14_NQR17_Rottnest Island Authority EIRL3</v>
      </c>
      <c r="E3236" s="164">
        <f>IF(ISNUMBER(Table4_1[[#This Row],[Value]]),Table4_1[[#This Row],[Value]],IF(ISNUMBER(Table4_1[[#This Row],[$ Value]]),Table4_1[[#This Row],[$ Value]],Table4_1[[#This Row],[% Value]]))</f>
        <v>0.2</v>
      </c>
      <c r="G3236" s="238">
        <v>41820</v>
      </c>
      <c r="H3236">
        <v>4</v>
      </c>
      <c r="I3236" t="s">
        <v>188</v>
      </c>
      <c r="J3236" t="s">
        <v>199</v>
      </c>
      <c r="K3236" t="s">
        <v>299</v>
      </c>
      <c r="L3236" t="s">
        <v>375</v>
      </c>
      <c r="M3236" t="s">
        <v>74</v>
      </c>
      <c r="N3236" t="s">
        <v>393</v>
      </c>
      <c r="O3236" t="s">
        <v>190</v>
      </c>
      <c r="P3236">
        <v>0.2</v>
      </c>
      <c r="Q3236"/>
      <c r="R3236"/>
      <c r="S3236" t="s">
        <v>932</v>
      </c>
    </row>
    <row r="3237" spans="1:19" hidden="1" x14ac:dyDescent="0.2">
      <c r="A3237" s="162" t="str">
        <f>"FY"&amp;(YEAR(Table4_1[[#This Row],[Date]])-1)&amp;"/"&amp;(YEAR(Table4_1[[#This Row],[Date]])-2000)</f>
        <v>FY2014/15</v>
      </c>
      <c r="B3237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37" s="162" t="str">
        <f>Table4_1[[#This Row],[Licensee]]&amp;" "&amp;Table4_1[[#This Row],[Licence]]</f>
        <v>Rottnest Island Authority EIRL3</v>
      </c>
      <c r="D3237" s="162" t="str">
        <f t="shared" si="50"/>
        <v>FY2014/15_NQR17_Rottnest Island Authority EIRL3</v>
      </c>
      <c r="E3237" s="164">
        <f>IF(ISNUMBER(Table4_1[[#This Row],[Value]]),Table4_1[[#This Row],[Value]],IF(ISNUMBER(Table4_1[[#This Row],[$ Value]]),Table4_1[[#This Row],[$ Value]],Table4_1[[#This Row],[% Value]]))</f>
        <v>0.2</v>
      </c>
      <c r="G3237" s="238">
        <v>42185</v>
      </c>
      <c r="H3237">
        <v>4</v>
      </c>
      <c r="I3237" t="s">
        <v>188</v>
      </c>
      <c r="J3237" t="s">
        <v>199</v>
      </c>
      <c r="K3237" t="s">
        <v>299</v>
      </c>
      <c r="L3237" t="s">
        <v>375</v>
      </c>
      <c r="M3237" t="s">
        <v>74</v>
      </c>
      <c r="N3237" t="s">
        <v>393</v>
      </c>
      <c r="O3237" t="s">
        <v>190</v>
      </c>
      <c r="P3237">
        <v>0.2</v>
      </c>
      <c r="Q3237"/>
      <c r="R3237"/>
      <c r="S3237" t="s">
        <v>932</v>
      </c>
    </row>
    <row r="3238" spans="1:19" hidden="1" x14ac:dyDescent="0.2">
      <c r="A3238" s="162" t="str">
        <f>"FY"&amp;(YEAR(Table4_1[[#This Row],[Date]])-1)&amp;"/"&amp;(YEAR(Table4_1[[#This Row],[Date]])-2000)</f>
        <v>FY2015/16</v>
      </c>
      <c r="B3238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38" s="162" t="str">
        <f>Table4_1[[#This Row],[Licensee]]&amp;" "&amp;Table4_1[[#This Row],[Licence]]</f>
        <v>Rottnest Island Authority EIRL3</v>
      </c>
      <c r="D3238" s="162" t="str">
        <f t="shared" si="50"/>
        <v>FY2015/16_NQR17_Rottnest Island Authority EIRL3</v>
      </c>
      <c r="E3238" s="164">
        <f>IF(ISNUMBER(Table4_1[[#This Row],[Value]]),Table4_1[[#This Row],[Value]],IF(ISNUMBER(Table4_1[[#This Row],[$ Value]]),Table4_1[[#This Row],[$ Value]],Table4_1[[#This Row],[% Value]]))</f>
        <v>0.2</v>
      </c>
      <c r="G3238" s="238">
        <v>42551</v>
      </c>
      <c r="H3238">
        <v>4</v>
      </c>
      <c r="I3238" t="s">
        <v>188</v>
      </c>
      <c r="J3238" t="s">
        <v>199</v>
      </c>
      <c r="K3238" t="s">
        <v>299</v>
      </c>
      <c r="L3238" t="s">
        <v>375</v>
      </c>
      <c r="M3238" t="s">
        <v>74</v>
      </c>
      <c r="N3238" t="s">
        <v>393</v>
      </c>
      <c r="O3238" t="s">
        <v>190</v>
      </c>
      <c r="P3238">
        <v>0.2</v>
      </c>
      <c r="Q3238"/>
      <c r="R3238"/>
      <c r="S3238" t="s">
        <v>932</v>
      </c>
    </row>
    <row r="3239" spans="1:19" hidden="1" x14ac:dyDescent="0.2">
      <c r="A3239" s="162" t="str">
        <f>"FY"&amp;(YEAR(Table4_1[[#This Row],[Date]])-1)&amp;"/"&amp;(YEAR(Table4_1[[#This Row],[Date]])-2000)</f>
        <v>FY2016/17</v>
      </c>
      <c r="B3239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39" s="162" t="str">
        <f>Table4_1[[#This Row],[Licensee]]&amp;" "&amp;Table4_1[[#This Row],[Licence]]</f>
        <v>Rottnest Island Authority EIRL3</v>
      </c>
      <c r="D3239" s="162" t="str">
        <f t="shared" si="50"/>
        <v>FY2016/17_NQR17_Rottnest Island Authority EIRL3</v>
      </c>
      <c r="E3239" s="164">
        <f>IF(ISNUMBER(Table4_1[[#This Row],[Value]]),Table4_1[[#This Row],[Value]],IF(ISNUMBER(Table4_1[[#This Row],[$ Value]]),Table4_1[[#This Row],[$ Value]],Table4_1[[#This Row],[% Value]]))</f>
        <v>0.2</v>
      </c>
      <c r="G3239" s="238">
        <v>42916</v>
      </c>
      <c r="H3239">
        <v>4</v>
      </c>
      <c r="I3239" t="s">
        <v>188</v>
      </c>
      <c r="J3239" t="s">
        <v>199</v>
      </c>
      <c r="K3239" t="s">
        <v>299</v>
      </c>
      <c r="L3239" t="s">
        <v>375</v>
      </c>
      <c r="M3239" t="s">
        <v>74</v>
      </c>
      <c r="N3239" t="s">
        <v>393</v>
      </c>
      <c r="O3239" t="s">
        <v>190</v>
      </c>
      <c r="P3239">
        <v>0.2</v>
      </c>
      <c r="Q3239"/>
      <c r="R3239"/>
      <c r="S3239" t="s">
        <v>932</v>
      </c>
    </row>
    <row r="3240" spans="1:19" hidden="1" x14ac:dyDescent="0.2">
      <c r="A3240" s="162" t="str">
        <f>"FY"&amp;(YEAR(Table4_1[[#This Row],[Date]])-1)&amp;"/"&amp;(YEAR(Table4_1[[#This Row],[Date]])-2000)</f>
        <v>FY2017/18</v>
      </c>
      <c r="B3240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0" s="162" t="str">
        <f>Table4_1[[#This Row],[Licensee]]&amp;" "&amp;Table4_1[[#This Row],[Licence]]</f>
        <v>Rottnest Island Authority EIRL3</v>
      </c>
      <c r="D3240" s="162" t="str">
        <f t="shared" si="50"/>
        <v>FY2017/18_NQR17_Rottnest Island Authority EIRL3</v>
      </c>
      <c r="E3240" s="164">
        <f>IF(ISNUMBER(Table4_1[[#This Row],[Value]]),Table4_1[[#This Row],[Value]],IF(ISNUMBER(Table4_1[[#This Row],[$ Value]]),Table4_1[[#This Row],[$ Value]],Table4_1[[#This Row],[% Value]]))</f>
        <v>0.2</v>
      </c>
      <c r="G3240" s="238">
        <v>43281</v>
      </c>
      <c r="H3240">
        <v>4</v>
      </c>
      <c r="I3240" t="s">
        <v>188</v>
      </c>
      <c r="J3240" t="s">
        <v>199</v>
      </c>
      <c r="K3240" t="s">
        <v>299</v>
      </c>
      <c r="L3240" t="s">
        <v>375</v>
      </c>
      <c r="M3240" t="s">
        <v>74</v>
      </c>
      <c r="N3240" t="s">
        <v>393</v>
      </c>
      <c r="O3240" t="s">
        <v>190</v>
      </c>
      <c r="P3240">
        <v>0.2</v>
      </c>
      <c r="Q3240"/>
      <c r="R3240"/>
      <c r="S3240" t="s">
        <v>932</v>
      </c>
    </row>
    <row r="3241" spans="1:19" hidden="1" x14ac:dyDescent="0.2">
      <c r="A3241" s="162" t="str">
        <f>"FY"&amp;(YEAR(Table4_1[[#This Row],[Date]])-1)&amp;"/"&amp;(YEAR(Table4_1[[#This Row],[Date]])-2000)</f>
        <v>FY2018/19</v>
      </c>
      <c r="B3241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1" s="162" t="str">
        <f>Table4_1[[#This Row],[Licensee]]&amp;" "&amp;Table4_1[[#This Row],[Licence]]</f>
        <v>Rottnest Island Authority EIRL3</v>
      </c>
      <c r="D3241" s="162" t="str">
        <f t="shared" si="50"/>
        <v>FY2018/19_NQR17_Rottnest Island Authority EIRL3</v>
      </c>
      <c r="E3241" s="164">
        <f>IF(ISNUMBER(Table4_1[[#This Row],[Value]]),Table4_1[[#This Row],[Value]],IF(ISNUMBER(Table4_1[[#This Row],[$ Value]]),Table4_1[[#This Row],[$ Value]],Table4_1[[#This Row],[% Value]]))</f>
        <v>0.2</v>
      </c>
      <c r="G3241" s="238">
        <v>43646</v>
      </c>
      <c r="H3241">
        <v>4</v>
      </c>
      <c r="I3241" t="s">
        <v>188</v>
      </c>
      <c r="J3241" t="s">
        <v>199</v>
      </c>
      <c r="K3241" t="s">
        <v>299</v>
      </c>
      <c r="L3241" t="s">
        <v>375</v>
      </c>
      <c r="M3241" t="s">
        <v>74</v>
      </c>
      <c r="N3241" t="s">
        <v>393</v>
      </c>
      <c r="O3241" t="s">
        <v>190</v>
      </c>
      <c r="P3241">
        <v>0.2</v>
      </c>
      <c r="Q3241"/>
      <c r="R3241"/>
      <c r="S3241" t="s">
        <v>932</v>
      </c>
    </row>
    <row r="3242" spans="1:19" hidden="1" x14ac:dyDescent="0.2">
      <c r="A3242" s="162" t="str">
        <f>"FY"&amp;(YEAR(Table4_1[[#This Row],[Date]])-1)&amp;"/"&amp;(YEAR(Table4_1[[#This Row],[Date]])-2000)</f>
        <v>FY2019/20</v>
      </c>
      <c r="B3242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2" s="162" t="str">
        <f>Table4_1[[#This Row],[Licensee]]&amp;" "&amp;Table4_1[[#This Row],[Licence]]</f>
        <v>Rottnest Island Authority EIRL3</v>
      </c>
      <c r="D3242" s="162" t="str">
        <f t="shared" si="50"/>
        <v>FY2019/20_NQR17_Rottnest Island Authority EIRL3</v>
      </c>
      <c r="E3242" s="164">
        <f>IF(ISNUMBER(Table4_1[[#This Row],[Value]]),Table4_1[[#This Row],[Value]],IF(ISNUMBER(Table4_1[[#This Row],[$ Value]]),Table4_1[[#This Row],[$ Value]],Table4_1[[#This Row],[% Value]]))</f>
        <v>0.2</v>
      </c>
      <c r="G3242" s="238">
        <v>44012</v>
      </c>
      <c r="H3242">
        <v>4</v>
      </c>
      <c r="I3242" t="s">
        <v>188</v>
      </c>
      <c r="J3242" t="s">
        <v>199</v>
      </c>
      <c r="K3242" t="s">
        <v>299</v>
      </c>
      <c r="L3242" t="s">
        <v>375</v>
      </c>
      <c r="M3242" t="s">
        <v>74</v>
      </c>
      <c r="N3242" t="s">
        <v>393</v>
      </c>
      <c r="O3242" t="s">
        <v>190</v>
      </c>
      <c r="P3242">
        <v>0.2</v>
      </c>
      <c r="Q3242"/>
      <c r="R3242"/>
      <c r="S3242" t="s">
        <v>932</v>
      </c>
    </row>
    <row r="3243" spans="1:19" hidden="1" x14ac:dyDescent="0.2">
      <c r="A3243" s="162" t="str">
        <f>"FY"&amp;(YEAR(Table4_1[[#This Row],[Date]])-1)&amp;"/"&amp;(YEAR(Table4_1[[#This Row],[Date]])-2000)</f>
        <v>FY2020/21</v>
      </c>
      <c r="B3243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3" s="162" t="str">
        <f>Table4_1[[#This Row],[Licensee]]&amp;" "&amp;Table4_1[[#This Row],[Licence]]</f>
        <v>Rottnest Island Authority EIRL3</v>
      </c>
      <c r="D3243" s="162" t="str">
        <f t="shared" si="50"/>
        <v>FY2020/21_NQR17_Rottnest Island Authority EIRL3</v>
      </c>
      <c r="E3243" s="164">
        <f>IF(ISNUMBER(Table4_1[[#This Row],[Value]]),Table4_1[[#This Row],[Value]],IF(ISNUMBER(Table4_1[[#This Row],[$ Value]]),Table4_1[[#This Row],[$ Value]],Table4_1[[#This Row],[% Value]]))</f>
        <v>0.2</v>
      </c>
      <c r="G3243" s="238">
        <v>44377</v>
      </c>
      <c r="H3243">
        <v>4</v>
      </c>
      <c r="I3243" t="s">
        <v>188</v>
      </c>
      <c r="J3243" t="s">
        <v>199</v>
      </c>
      <c r="K3243" t="s">
        <v>299</v>
      </c>
      <c r="L3243" t="s">
        <v>375</v>
      </c>
      <c r="M3243" t="s">
        <v>74</v>
      </c>
      <c r="N3243" t="s">
        <v>393</v>
      </c>
      <c r="O3243" t="s">
        <v>190</v>
      </c>
      <c r="P3243">
        <v>0.2</v>
      </c>
      <c r="Q3243"/>
      <c r="R3243"/>
      <c r="S3243" t="s">
        <v>932</v>
      </c>
    </row>
    <row r="3244" spans="1:19" hidden="1" x14ac:dyDescent="0.2">
      <c r="A3244" s="162" t="str">
        <f>"FY"&amp;(YEAR(Table4_1[[#This Row],[Date]])-1)&amp;"/"&amp;(YEAR(Table4_1[[#This Row],[Date]])-2000)</f>
        <v>FY2021/22</v>
      </c>
      <c r="B3244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4" s="162" t="str">
        <f>Table4_1[[#This Row],[Licensee]]&amp;" "&amp;Table4_1[[#This Row],[Licence]]</f>
        <v>Rottnest Island Authority EIRL3</v>
      </c>
      <c r="D3244" s="162" t="str">
        <f t="shared" si="50"/>
        <v>FY2021/22_NQR17_Rottnest Island Authority EIRL3</v>
      </c>
      <c r="E3244" s="164">
        <f>IF(ISNUMBER(Table4_1[[#This Row],[Value]]),Table4_1[[#This Row],[Value]],IF(ISNUMBER(Table4_1[[#This Row],[$ Value]]),Table4_1[[#This Row],[$ Value]],Table4_1[[#This Row],[% Value]]))</f>
        <v>0.4</v>
      </c>
      <c r="G3244" s="238">
        <v>44742</v>
      </c>
      <c r="H3244">
        <v>4</v>
      </c>
      <c r="I3244" t="s">
        <v>188</v>
      </c>
      <c r="J3244" t="s">
        <v>199</v>
      </c>
      <c r="K3244" t="s">
        <v>299</v>
      </c>
      <c r="L3244" t="s">
        <v>375</v>
      </c>
      <c r="M3244" t="s">
        <v>74</v>
      </c>
      <c r="N3244" t="s">
        <v>393</v>
      </c>
      <c r="O3244" t="s">
        <v>190</v>
      </c>
      <c r="P3244">
        <v>0.4</v>
      </c>
      <c r="Q3244"/>
      <c r="R3244"/>
      <c r="S3244" t="s">
        <v>932</v>
      </c>
    </row>
    <row r="3245" spans="1:19" hidden="1" x14ac:dyDescent="0.2">
      <c r="A3245" s="162" t="str">
        <f>"FY"&amp;(YEAR(Table4_1[[#This Row],[Date]])-1)&amp;"/"&amp;(YEAR(Table4_1[[#This Row],[Date]])-2000)</f>
        <v>FY2022/23</v>
      </c>
      <c r="B3245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5" s="162" t="str">
        <f>Table4_1[[#This Row],[Licensee]]&amp;" "&amp;Table4_1[[#This Row],[Licence]]</f>
        <v>Rottnest Island Authority EIRL3</v>
      </c>
      <c r="D3245" s="162" t="str">
        <f t="shared" si="50"/>
        <v>FY2022/23_NQR17_Rottnest Island Authority EIRL3</v>
      </c>
      <c r="E3245" s="164">
        <f>IF(ISNUMBER(Table4_1[[#This Row],[Value]]),Table4_1[[#This Row],[Value]],IF(ISNUMBER(Table4_1[[#This Row],[$ Value]]),Table4_1[[#This Row],[$ Value]],Table4_1[[#This Row],[% Value]]))</f>
        <v>0.4</v>
      </c>
      <c r="G3245" s="238">
        <v>45107</v>
      </c>
      <c r="H3245">
        <v>4</v>
      </c>
      <c r="I3245" t="s">
        <v>188</v>
      </c>
      <c r="J3245" t="s">
        <v>199</v>
      </c>
      <c r="K3245" t="s">
        <v>299</v>
      </c>
      <c r="L3245" t="s">
        <v>375</v>
      </c>
      <c r="M3245" t="s">
        <v>74</v>
      </c>
      <c r="N3245" t="s">
        <v>393</v>
      </c>
      <c r="O3245" t="s">
        <v>190</v>
      </c>
      <c r="P3245">
        <v>0.4</v>
      </c>
      <c r="Q3245"/>
      <c r="R3245"/>
      <c r="S3245" t="s">
        <v>932</v>
      </c>
    </row>
    <row r="3246" spans="1:19" hidden="1" x14ac:dyDescent="0.2">
      <c r="A3246" s="162" t="str">
        <f>"FY"&amp;(YEAR(Table4_1[[#This Row],[Date]])-1)&amp;"/"&amp;(YEAR(Table4_1[[#This Row],[Date]])-2000)</f>
        <v>FY2023/24</v>
      </c>
      <c r="B3246" s="162" t="e">
        <f>VLOOKUP(Table4_1[[#This Row],[Energy]]&amp;Table4_1[[#This Row],[Indicator category]]&amp;Table4_1[[#This Row],[Indicator subcategory]]&amp;Table4_1[[#This Row],[Indicator]]&amp;Table4_1[[#This Row],[ID]],newID,2,FALSE)</f>
        <v>#N/A</v>
      </c>
      <c r="C3246" s="162" t="str">
        <f>Table4_1[[#This Row],[Licensee]]&amp;" "&amp;Table4_1[[#This Row],[Licence]]</f>
        <v>Rottnest Island Authority EIRL3</v>
      </c>
      <c r="D3246" s="162" t="e">
        <f t="shared" si="50"/>
        <v>#N/A</v>
      </c>
      <c r="E3246" s="164">
        <f>IF(ISNUMBER(Table4_1[[#This Row],[Value]]),Table4_1[[#This Row],[Value]],IF(ISNUMBER(Table4_1[[#This Row],[$ Value]]),Table4_1[[#This Row],[$ Value]],Table4_1[[#This Row],[% Value]]))</f>
        <v>4.0000000000000001E-3</v>
      </c>
      <c r="G3246" s="238">
        <v>45473</v>
      </c>
      <c r="H3246">
        <v>4</v>
      </c>
      <c r="I3246" t="s">
        <v>188</v>
      </c>
      <c r="J3246" t="s">
        <v>199</v>
      </c>
      <c r="K3246" t="s">
        <v>299</v>
      </c>
      <c r="L3246" t="s">
        <v>67</v>
      </c>
      <c r="M3246" t="s">
        <v>74</v>
      </c>
      <c r="N3246" t="s">
        <v>393</v>
      </c>
      <c r="O3246" t="s">
        <v>190</v>
      </c>
      <c r="P3246"/>
      <c r="Q3246">
        <v>4.0000000000000001E-3</v>
      </c>
      <c r="R3246"/>
      <c r="S3246" t="s">
        <v>932</v>
      </c>
    </row>
    <row r="3247" spans="1:19" hidden="1" x14ac:dyDescent="0.2">
      <c r="A3247" s="162" t="str">
        <f>"FY"&amp;(YEAR(Table4_1[[#This Row],[Date]])-1)&amp;"/"&amp;(YEAR(Table4_1[[#This Row],[Date]])-2000)</f>
        <v>FY2024/25</v>
      </c>
      <c r="B3247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3247" s="162" t="str">
        <f>Table4_1[[#This Row],[Licensee]]&amp;" "&amp;Table4_1[[#This Row],[Licence]]</f>
        <v>Rottnest Island Authority EIRL3</v>
      </c>
      <c r="D3247" s="162" t="str">
        <f t="shared" si="50"/>
        <v>FY2024/25_NQR17_Rottnest Island Authority EIRL3</v>
      </c>
      <c r="E3247" s="164">
        <f>IF(ISNUMBER(Table4_1[[#This Row],[Value]]),Table4_1[[#This Row],[Value]],IF(ISNUMBER(Table4_1[[#This Row],[$ Value]]),Table4_1[[#This Row],[$ Value]],Table4_1[[#This Row],[% Value]]))</f>
        <v>4.0000000000000001E-3</v>
      </c>
      <c r="G3247" s="238">
        <v>45838</v>
      </c>
      <c r="H3247">
        <v>4</v>
      </c>
      <c r="I3247" t="s">
        <v>188</v>
      </c>
      <c r="J3247" t="s">
        <v>199</v>
      </c>
      <c r="K3247" t="s">
        <v>299</v>
      </c>
      <c r="L3247" t="s">
        <v>375</v>
      </c>
      <c r="M3247" t="s">
        <v>74</v>
      </c>
      <c r="N3247" t="s">
        <v>393</v>
      </c>
      <c r="O3247" t="s">
        <v>190</v>
      </c>
      <c r="P3247"/>
      <c r="Q3247">
        <v>4.0000000000000001E-3</v>
      </c>
      <c r="R3247"/>
      <c r="S3247" t="s">
        <v>932</v>
      </c>
    </row>
    <row r="3248" spans="1:19" hidden="1" x14ac:dyDescent="0.2">
      <c r="A3248" s="162" t="str">
        <f>"FY"&amp;(YEAR(Table4_1[[#This Row],[Date]])-1)&amp;"/"&amp;(YEAR(Table4_1[[#This Row],[Date]])-2000)</f>
        <v>FY2013/14</v>
      </c>
      <c r="B3248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48" s="162" t="str">
        <f>Table4_1[[#This Row],[Licensee]]&amp;" "&amp;Table4_1[[#This Row],[Licence]]</f>
        <v>Rottnest Island Authority EIRL3</v>
      </c>
      <c r="D3248" s="162" t="str">
        <f t="shared" si="50"/>
        <v>FY2013/14_NQR18_Rottnest Island Authority EIRL3</v>
      </c>
      <c r="E3248" s="164">
        <f>IF(ISNUMBER(Table4_1[[#This Row],[Value]]),Table4_1[[#This Row],[Value]],IF(ISNUMBER(Table4_1[[#This Row],[$ Value]]),Table4_1[[#This Row],[$ Value]],Table4_1[[#This Row],[% Value]]))</f>
        <v>45</v>
      </c>
      <c r="G3248" s="238">
        <v>41820</v>
      </c>
      <c r="H3248">
        <v>4</v>
      </c>
      <c r="I3248" t="s">
        <v>188</v>
      </c>
      <c r="J3248" t="s">
        <v>199</v>
      </c>
      <c r="K3248" t="s">
        <v>299</v>
      </c>
      <c r="L3248" t="s">
        <v>67</v>
      </c>
      <c r="M3248" t="s">
        <v>76</v>
      </c>
      <c r="N3248" t="s">
        <v>423</v>
      </c>
      <c r="O3248" t="s">
        <v>424</v>
      </c>
      <c r="P3248">
        <v>45</v>
      </c>
      <c r="Q3248"/>
      <c r="R3248"/>
      <c r="S3248" t="s">
        <v>932</v>
      </c>
    </row>
    <row r="3249" spans="1:19" hidden="1" x14ac:dyDescent="0.2">
      <c r="A3249" s="162" t="str">
        <f>"FY"&amp;(YEAR(Table4_1[[#This Row],[Date]])-1)&amp;"/"&amp;(YEAR(Table4_1[[#This Row],[Date]])-2000)</f>
        <v>FY2014/15</v>
      </c>
      <c r="B3249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49" s="162" t="str">
        <f>Table4_1[[#This Row],[Licensee]]&amp;" "&amp;Table4_1[[#This Row],[Licence]]</f>
        <v>Rottnest Island Authority EIRL3</v>
      </c>
      <c r="D3249" s="162" t="str">
        <f t="shared" si="50"/>
        <v>FY2014/15_NQR18_Rottnest Island Authority EIRL3</v>
      </c>
      <c r="E3249" s="164">
        <f>IF(ISNUMBER(Table4_1[[#This Row],[Value]]),Table4_1[[#This Row],[Value]],IF(ISNUMBER(Table4_1[[#This Row],[$ Value]]),Table4_1[[#This Row],[$ Value]],Table4_1[[#This Row],[% Value]]))</f>
        <v>45</v>
      </c>
      <c r="G3249" s="238">
        <v>42185</v>
      </c>
      <c r="H3249">
        <v>4</v>
      </c>
      <c r="I3249" t="s">
        <v>188</v>
      </c>
      <c r="J3249" t="s">
        <v>199</v>
      </c>
      <c r="K3249" t="s">
        <v>299</v>
      </c>
      <c r="L3249" t="s">
        <v>67</v>
      </c>
      <c r="M3249" t="s">
        <v>76</v>
      </c>
      <c r="N3249" t="s">
        <v>423</v>
      </c>
      <c r="O3249" t="s">
        <v>424</v>
      </c>
      <c r="P3249">
        <v>45</v>
      </c>
      <c r="Q3249"/>
      <c r="R3249"/>
      <c r="S3249" t="s">
        <v>932</v>
      </c>
    </row>
    <row r="3250" spans="1:19" hidden="1" x14ac:dyDescent="0.2">
      <c r="A3250" s="162" t="str">
        <f>"FY"&amp;(YEAR(Table4_1[[#This Row],[Date]])-1)&amp;"/"&amp;(YEAR(Table4_1[[#This Row],[Date]])-2000)</f>
        <v>FY2015/16</v>
      </c>
      <c r="B3250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0" s="162" t="str">
        <f>Table4_1[[#This Row],[Licensee]]&amp;" "&amp;Table4_1[[#This Row],[Licence]]</f>
        <v>Rottnest Island Authority EIRL3</v>
      </c>
      <c r="D3250" s="162" t="str">
        <f t="shared" si="50"/>
        <v>FY2015/16_NQR18_Rottnest Island Authority EIRL3</v>
      </c>
      <c r="E3250" s="164">
        <f>IF(ISNUMBER(Table4_1[[#This Row],[Value]]),Table4_1[[#This Row],[Value]],IF(ISNUMBER(Table4_1[[#This Row],[$ Value]]),Table4_1[[#This Row],[$ Value]],Table4_1[[#This Row],[% Value]]))</f>
        <v>45</v>
      </c>
      <c r="G3250" s="238">
        <v>42551</v>
      </c>
      <c r="H3250">
        <v>4</v>
      </c>
      <c r="I3250" t="s">
        <v>188</v>
      </c>
      <c r="J3250" t="s">
        <v>199</v>
      </c>
      <c r="K3250" t="s">
        <v>299</v>
      </c>
      <c r="L3250" t="s">
        <v>67</v>
      </c>
      <c r="M3250" t="s">
        <v>76</v>
      </c>
      <c r="N3250" t="s">
        <v>423</v>
      </c>
      <c r="O3250" t="s">
        <v>424</v>
      </c>
      <c r="P3250">
        <v>45</v>
      </c>
      <c r="Q3250"/>
      <c r="R3250"/>
      <c r="S3250" t="s">
        <v>932</v>
      </c>
    </row>
    <row r="3251" spans="1:19" hidden="1" x14ac:dyDescent="0.2">
      <c r="A3251" s="162" t="str">
        <f>"FY"&amp;(YEAR(Table4_1[[#This Row],[Date]])-1)&amp;"/"&amp;(YEAR(Table4_1[[#This Row],[Date]])-2000)</f>
        <v>FY2016/17</v>
      </c>
      <c r="B3251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1" s="162" t="str">
        <f>Table4_1[[#This Row],[Licensee]]&amp;" "&amp;Table4_1[[#This Row],[Licence]]</f>
        <v>Rottnest Island Authority EIRL3</v>
      </c>
      <c r="D3251" s="162" t="str">
        <f t="shared" si="50"/>
        <v>FY2016/17_NQR18_Rottnest Island Authority EIRL3</v>
      </c>
      <c r="E3251" s="164">
        <f>IF(ISNUMBER(Table4_1[[#This Row],[Value]]),Table4_1[[#This Row],[Value]],IF(ISNUMBER(Table4_1[[#This Row],[$ Value]]),Table4_1[[#This Row],[$ Value]],Table4_1[[#This Row],[% Value]]))</f>
        <v>45</v>
      </c>
      <c r="G3251" s="238">
        <v>42916</v>
      </c>
      <c r="H3251">
        <v>4</v>
      </c>
      <c r="I3251" t="s">
        <v>188</v>
      </c>
      <c r="J3251" t="s">
        <v>199</v>
      </c>
      <c r="K3251" t="s">
        <v>299</v>
      </c>
      <c r="L3251" t="s">
        <v>67</v>
      </c>
      <c r="M3251" t="s">
        <v>76</v>
      </c>
      <c r="N3251" t="s">
        <v>423</v>
      </c>
      <c r="O3251" t="s">
        <v>424</v>
      </c>
      <c r="P3251">
        <v>45</v>
      </c>
      <c r="Q3251"/>
      <c r="R3251"/>
      <c r="S3251" t="s">
        <v>932</v>
      </c>
    </row>
    <row r="3252" spans="1:19" hidden="1" x14ac:dyDescent="0.2">
      <c r="A3252" s="162" t="str">
        <f>"FY"&amp;(YEAR(Table4_1[[#This Row],[Date]])-1)&amp;"/"&amp;(YEAR(Table4_1[[#This Row],[Date]])-2000)</f>
        <v>FY2017/18</v>
      </c>
      <c r="B3252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2" s="162" t="str">
        <f>Table4_1[[#This Row],[Licensee]]&amp;" "&amp;Table4_1[[#This Row],[Licence]]</f>
        <v>Rottnest Island Authority EIRL3</v>
      </c>
      <c r="D3252" s="162" t="str">
        <f t="shared" si="50"/>
        <v>FY2017/18_NQR18_Rottnest Island Authority EIRL3</v>
      </c>
      <c r="E3252" s="164">
        <f>IF(ISNUMBER(Table4_1[[#This Row],[Value]]),Table4_1[[#This Row],[Value]],IF(ISNUMBER(Table4_1[[#This Row],[$ Value]]),Table4_1[[#This Row],[$ Value]],Table4_1[[#This Row],[% Value]]))</f>
        <v>45</v>
      </c>
      <c r="G3252" s="238">
        <v>43281</v>
      </c>
      <c r="H3252">
        <v>4</v>
      </c>
      <c r="I3252" t="s">
        <v>188</v>
      </c>
      <c r="J3252" t="s">
        <v>199</v>
      </c>
      <c r="K3252" t="s">
        <v>299</v>
      </c>
      <c r="L3252" t="s">
        <v>67</v>
      </c>
      <c r="M3252" t="s">
        <v>76</v>
      </c>
      <c r="N3252" t="s">
        <v>423</v>
      </c>
      <c r="O3252" t="s">
        <v>424</v>
      </c>
      <c r="P3252">
        <v>45</v>
      </c>
      <c r="Q3252"/>
      <c r="R3252"/>
      <c r="S3252" t="s">
        <v>932</v>
      </c>
    </row>
    <row r="3253" spans="1:19" hidden="1" x14ac:dyDescent="0.2">
      <c r="A3253" s="162" t="str">
        <f>"FY"&amp;(YEAR(Table4_1[[#This Row],[Date]])-1)&amp;"/"&amp;(YEAR(Table4_1[[#This Row],[Date]])-2000)</f>
        <v>FY2018/19</v>
      </c>
      <c r="B3253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3" s="162" t="str">
        <f>Table4_1[[#This Row],[Licensee]]&amp;" "&amp;Table4_1[[#This Row],[Licence]]</f>
        <v>Rottnest Island Authority EIRL3</v>
      </c>
      <c r="D3253" s="162" t="str">
        <f t="shared" si="50"/>
        <v>FY2018/19_NQR18_Rottnest Island Authority EIRL3</v>
      </c>
      <c r="E3253" s="164">
        <f>IF(ISNUMBER(Table4_1[[#This Row],[Value]]),Table4_1[[#This Row],[Value]],IF(ISNUMBER(Table4_1[[#This Row],[$ Value]]),Table4_1[[#This Row],[$ Value]],Table4_1[[#This Row],[% Value]]))</f>
        <v>45</v>
      </c>
      <c r="G3253" s="238">
        <v>43646</v>
      </c>
      <c r="H3253">
        <v>4</v>
      </c>
      <c r="I3253" t="s">
        <v>188</v>
      </c>
      <c r="J3253" t="s">
        <v>199</v>
      </c>
      <c r="K3253" t="s">
        <v>299</v>
      </c>
      <c r="L3253" t="s">
        <v>67</v>
      </c>
      <c r="M3253" t="s">
        <v>76</v>
      </c>
      <c r="N3253" t="s">
        <v>423</v>
      </c>
      <c r="O3253" t="s">
        <v>424</v>
      </c>
      <c r="P3253">
        <v>45</v>
      </c>
      <c r="Q3253"/>
      <c r="R3253"/>
      <c r="S3253" t="s">
        <v>932</v>
      </c>
    </row>
    <row r="3254" spans="1:19" hidden="1" x14ac:dyDescent="0.2">
      <c r="A3254" s="162" t="str">
        <f>"FY"&amp;(YEAR(Table4_1[[#This Row],[Date]])-1)&amp;"/"&amp;(YEAR(Table4_1[[#This Row],[Date]])-2000)</f>
        <v>FY2019/20</v>
      </c>
      <c r="B3254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4" s="162" t="str">
        <f>Table4_1[[#This Row],[Licensee]]&amp;" "&amp;Table4_1[[#This Row],[Licence]]</f>
        <v>Rottnest Island Authority EIRL3</v>
      </c>
      <c r="D3254" s="162" t="str">
        <f t="shared" si="50"/>
        <v>FY2019/20_NQR18_Rottnest Island Authority EIRL3</v>
      </c>
      <c r="E3254" s="164">
        <f>IF(ISNUMBER(Table4_1[[#This Row],[Value]]),Table4_1[[#This Row],[Value]],IF(ISNUMBER(Table4_1[[#This Row],[$ Value]]),Table4_1[[#This Row],[$ Value]],Table4_1[[#This Row],[% Value]]))</f>
        <v>45</v>
      </c>
      <c r="G3254" s="238">
        <v>44012</v>
      </c>
      <c r="H3254">
        <v>4</v>
      </c>
      <c r="I3254" t="s">
        <v>188</v>
      </c>
      <c r="J3254" t="s">
        <v>199</v>
      </c>
      <c r="K3254" t="s">
        <v>299</v>
      </c>
      <c r="L3254" t="s">
        <v>67</v>
      </c>
      <c r="M3254" t="s">
        <v>76</v>
      </c>
      <c r="N3254" t="s">
        <v>423</v>
      </c>
      <c r="O3254" t="s">
        <v>424</v>
      </c>
      <c r="P3254">
        <v>45</v>
      </c>
      <c r="Q3254"/>
      <c r="R3254"/>
      <c r="S3254" t="s">
        <v>932</v>
      </c>
    </row>
    <row r="3255" spans="1:19" hidden="1" x14ac:dyDescent="0.2">
      <c r="A3255" s="162" t="str">
        <f>"FY"&amp;(YEAR(Table4_1[[#This Row],[Date]])-1)&amp;"/"&amp;(YEAR(Table4_1[[#This Row],[Date]])-2000)</f>
        <v>FY2020/21</v>
      </c>
      <c r="B3255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5" s="162" t="str">
        <f>Table4_1[[#This Row],[Licensee]]&amp;" "&amp;Table4_1[[#This Row],[Licence]]</f>
        <v>Rottnest Island Authority EIRL3</v>
      </c>
      <c r="D3255" s="162" t="str">
        <f t="shared" si="50"/>
        <v>FY2020/21_NQR18_Rottnest Island Authority EIRL3</v>
      </c>
      <c r="E3255" s="164">
        <f>IF(ISNUMBER(Table4_1[[#This Row],[Value]]),Table4_1[[#This Row],[Value]],IF(ISNUMBER(Table4_1[[#This Row],[$ Value]]),Table4_1[[#This Row],[$ Value]],Table4_1[[#This Row],[% Value]]))</f>
        <v>45</v>
      </c>
      <c r="G3255" s="238">
        <v>44377</v>
      </c>
      <c r="H3255">
        <v>4</v>
      </c>
      <c r="I3255" t="s">
        <v>188</v>
      </c>
      <c r="J3255" t="s">
        <v>199</v>
      </c>
      <c r="K3255" t="s">
        <v>299</v>
      </c>
      <c r="L3255" t="s">
        <v>67</v>
      </c>
      <c r="M3255" t="s">
        <v>76</v>
      </c>
      <c r="N3255" t="s">
        <v>423</v>
      </c>
      <c r="O3255" t="s">
        <v>424</v>
      </c>
      <c r="P3255">
        <v>45</v>
      </c>
      <c r="Q3255"/>
      <c r="R3255"/>
      <c r="S3255" t="s">
        <v>932</v>
      </c>
    </row>
    <row r="3256" spans="1:19" hidden="1" x14ac:dyDescent="0.2">
      <c r="A3256" s="162" t="str">
        <f>"FY"&amp;(YEAR(Table4_1[[#This Row],[Date]])-1)&amp;"/"&amp;(YEAR(Table4_1[[#This Row],[Date]])-2000)</f>
        <v>FY2021/22</v>
      </c>
      <c r="B3256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6" s="162" t="str">
        <f>Table4_1[[#This Row],[Licensee]]&amp;" "&amp;Table4_1[[#This Row],[Licence]]</f>
        <v>Rottnest Island Authority EIRL3</v>
      </c>
      <c r="D3256" s="162" t="str">
        <f t="shared" si="50"/>
        <v>FY2021/22_NQR18_Rottnest Island Authority EIRL3</v>
      </c>
      <c r="E3256" s="164">
        <f>IF(ISNUMBER(Table4_1[[#This Row],[Value]]),Table4_1[[#This Row],[Value]],IF(ISNUMBER(Table4_1[[#This Row],[$ Value]]),Table4_1[[#This Row],[$ Value]],Table4_1[[#This Row],[% Value]]))</f>
        <v>45</v>
      </c>
      <c r="G3256" s="238">
        <v>44742</v>
      </c>
      <c r="H3256">
        <v>4</v>
      </c>
      <c r="I3256" t="s">
        <v>188</v>
      </c>
      <c r="J3256" t="s">
        <v>199</v>
      </c>
      <c r="K3256" t="s">
        <v>299</v>
      </c>
      <c r="L3256" t="s">
        <v>67</v>
      </c>
      <c r="M3256" t="s">
        <v>76</v>
      </c>
      <c r="N3256" t="s">
        <v>423</v>
      </c>
      <c r="O3256" t="s">
        <v>424</v>
      </c>
      <c r="P3256">
        <v>45</v>
      </c>
      <c r="Q3256"/>
      <c r="R3256"/>
      <c r="S3256" t="s">
        <v>932</v>
      </c>
    </row>
    <row r="3257" spans="1:19" hidden="1" x14ac:dyDescent="0.2">
      <c r="A3257" s="162" t="str">
        <f>"FY"&amp;(YEAR(Table4_1[[#This Row],[Date]])-1)&amp;"/"&amp;(YEAR(Table4_1[[#This Row],[Date]])-2000)</f>
        <v>FY2022/23</v>
      </c>
      <c r="B3257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7" s="162" t="str">
        <f>Table4_1[[#This Row],[Licensee]]&amp;" "&amp;Table4_1[[#This Row],[Licence]]</f>
        <v>Rottnest Island Authority EIRL3</v>
      </c>
      <c r="D3257" s="162" t="str">
        <f t="shared" si="50"/>
        <v>FY2022/23_NQR18_Rottnest Island Authority EIRL3</v>
      </c>
      <c r="E3257" s="164">
        <f>IF(ISNUMBER(Table4_1[[#This Row],[Value]]),Table4_1[[#This Row],[Value]],IF(ISNUMBER(Table4_1[[#This Row],[$ Value]]),Table4_1[[#This Row],[$ Value]],Table4_1[[#This Row],[% Value]]))</f>
        <v>45</v>
      </c>
      <c r="G3257" s="238">
        <v>45107</v>
      </c>
      <c r="H3257">
        <v>4</v>
      </c>
      <c r="I3257" t="s">
        <v>188</v>
      </c>
      <c r="J3257" t="s">
        <v>199</v>
      </c>
      <c r="K3257" t="s">
        <v>299</v>
      </c>
      <c r="L3257" t="s">
        <v>67</v>
      </c>
      <c r="M3257" t="s">
        <v>76</v>
      </c>
      <c r="N3257" t="s">
        <v>423</v>
      </c>
      <c r="O3257" t="s">
        <v>424</v>
      </c>
      <c r="P3257">
        <v>45</v>
      </c>
      <c r="Q3257"/>
      <c r="R3257"/>
      <c r="S3257" t="s">
        <v>932</v>
      </c>
    </row>
    <row r="3258" spans="1:19" hidden="1" x14ac:dyDescent="0.2">
      <c r="A3258" s="162" t="str">
        <f>"FY"&amp;(YEAR(Table4_1[[#This Row],[Date]])-1)&amp;"/"&amp;(YEAR(Table4_1[[#This Row],[Date]])-2000)</f>
        <v>FY2023/24</v>
      </c>
      <c r="B3258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8" s="162" t="str">
        <f>Table4_1[[#This Row],[Licensee]]&amp;" "&amp;Table4_1[[#This Row],[Licence]]</f>
        <v>Rottnest Island Authority EIRL3</v>
      </c>
      <c r="D3258" s="162" t="str">
        <f t="shared" si="50"/>
        <v>FY2023/24_NQR18_Rottnest Island Authority EIRL3</v>
      </c>
      <c r="E3258" s="164">
        <f>IF(ISNUMBER(Table4_1[[#This Row],[Value]]),Table4_1[[#This Row],[Value]],IF(ISNUMBER(Table4_1[[#This Row],[$ Value]]),Table4_1[[#This Row],[$ Value]],Table4_1[[#This Row],[% Value]]))</f>
        <v>45</v>
      </c>
      <c r="G3258" s="238">
        <v>45473</v>
      </c>
      <c r="H3258">
        <v>4</v>
      </c>
      <c r="I3258" t="s">
        <v>188</v>
      </c>
      <c r="J3258" t="s">
        <v>199</v>
      </c>
      <c r="K3258" t="s">
        <v>299</v>
      </c>
      <c r="L3258" t="s">
        <v>67</v>
      </c>
      <c r="M3258" t="s">
        <v>76</v>
      </c>
      <c r="N3258" t="s">
        <v>423</v>
      </c>
      <c r="O3258" t="s">
        <v>424</v>
      </c>
      <c r="P3258">
        <v>45</v>
      </c>
      <c r="Q3258"/>
      <c r="R3258"/>
      <c r="S3258" t="s">
        <v>932</v>
      </c>
    </row>
    <row r="3259" spans="1:19" hidden="1" x14ac:dyDescent="0.2">
      <c r="A3259" s="162" t="str">
        <f>"FY"&amp;(YEAR(Table4_1[[#This Row],[Date]])-1)&amp;"/"&amp;(YEAR(Table4_1[[#This Row],[Date]])-2000)</f>
        <v>FY2024/25</v>
      </c>
      <c r="B3259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3259" s="162" t="str">
        <f>Table4_1[[#This Row],[Licensee]]&amp;" "&amp;Table4_1[[#This Row],[Licence]]</f>
        <v>Rottnest Island Authority EIRL3</v>
      </c>
      <c r="D3259" s="162" t="str">
        <f t="shared" si="50"/>
        <v>FY2024/25_NQR18_Rottnest Island Authority EIRL3</v>
      </c>
      <c r="E3259" s="164">
        <f>IF(ISNUMBER(Table4_1[[#This Row],[Value]]),Table4_1[[#This Row],[Value]],IF(ISNUMBER(Table4_1[[#This Row],[$ Value]]),Table4_1[[#This Row],[$ Value]],Table4_1[[#This Row],[% Value]]))</f>
        <v>45</v>
      </c>
      <c r="G3259" s="238">
        <v>45838</v>
      </c>
      <c r="H3259">
        <v>4</v>
      </c>
      <c r="I3259" t="s">
        <v>188</v>
      </c>
      <c r="J3259" t="s">
        <v>199</v>
      </c>
      <c r="K3259" t="s">
        <v>299</v>
      </c>
      <c r="L3259" t="s">
        <v>67</v>
      </c>
      <c r="M3259" t="s">
        <v>76</v>
      </c>
      <c r="N3259" t="s">
        <v>423</v>
      </c>
      <c r="O3259" t="s">
        <v>424</v>
      </c>
      <c r="P3259">
        <v>45</v>
      </c>
      <c r="Q3259"/>
      <c r="R3259"/>
      <c r="S3259" t="s">
        <v>932</v>
      </c>
    </row>
    <row r="3260" spans="1:19" hidden="1" x14ac:dyDescent="0.2">
      <c r="A3260" s="162" t="str">
        <f>"FY"&amp;(YEAR(Table4_1[[#This Row],[Date]])-1)&amp;"/"&amp;(YEAR(Table4_1[[#This Row],[Date]])-2000)</f>
        <v>FY2013/14</v>
      </c>
      <c r="B3260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0" s="162" t="str">
        <f>Table4_1[[#This Row],[Licensee]]&amp;" "&amp;Table4_1[[#This Row],[Licence]]</f>
        <v>Rottnest Island Authority EIRL3</v>
      </c>
      <c r="D3260" s="162" t="str">
        <f t="shared" si="50"/>
        <v>FY2013/14_NQR19_Rottnest Island Authority EIRL3</v>
      </c>
      <c r="E3260" s="164">
        <f>IF(ISNUMBER(Table4_1[[#This Row],[Value]]),Table4_1[[#This Row],[Value]],IF(ISNUMBER(Table4_1[[#This Row],[$ Value]]),Table4_1[[#This Row],[$ Value]],Table4_1[[#This Row],[% Value]]))</f>
        <v>50</v>
      </c>
      <c r="G3260" s="238">
        <v>41820</v>
      </c>
      <c r="H3260">
        <v>4</v>
      </c>
      <c r="I3260" t="s">
        <v>188</v>
      </c>
      <c r="J3260" t="s">
        <v>199</v>
      </c>
      <c r="K3260" t="s">
        <v>299</v>
      </c>
      <c r="L3260" t="s">
        <v>67</v>
      </c>
      <c r="M3260" t="s">
        <v>79</v>
      </c>
      <c r="N3260" t="s">
        <v>385</v>
      </c>
      <c r="O3260" t="s">
        <v>191</v>
      </c>
      <c r="P3260">
        <v>50</v>
      </c>
      <c r="Q3260"/>
      <c r="R3260"/>
      <c r="S3260" t="s">
        <v>932</v>
      </c>
    </row>
    <row r="3261" spans="1:19" hidden="1" x14ac:dyDescent="0.2">
      <c r="A3261" s="162" t="str">
        <f>"FY"&amp;(YEAR(Table4_1[[#This Row],[Date]])-1)&amp;"/"&amp;(YEAR(Table4_1[[#This Row],[Date]])-2000)</f>
        <v>FY2014/15</v>
      </c>
      <c r="B3261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1" s="162" t="str">
        <f>Table4_1[[#This Row],[Licensee]]&amp;" "&amp;Table4_1[[#This Row],[Licence]]</f>
        <v>Rottnest Island Authority EIRL3</v>
      </c>
      <c r="D3261" s="162" t="str">
        <f t="shared" si="50"/>
        <v>FY2014/15_NQR19_Rottnest Island Authority EIRL3</v>
      </c>
      <c r="E3261" s="164">
        <f>IF(ISNUMBER(Table4_1[[#This Row],[Value]]),Table4_1[[#This Row],[Value]],IF(ISNUMBER(Table4_1[[#This Row],[$ Value]]),Table4_1[[#This Row],[$ Value]],Table4_1[[#This Row],[% Value]]))</f>
        <v>56</v>
      </c>
      <c r="G3261" s="238">
        <v>42185</v>
      </c>
      <c r="H3261">
        <v>4</v>
      </c>
      <c r="I3261" t="s">
        <v>188</v>
      </c>
      <c r="J3261" t="s">
        <v>199</v>
      </c>
      <c r="K3261" t="s">
        <v>299</v>
      </c>
      <c r="L3261" t="s">
        <v>67</v>
      </c>
      <c r="M3261" t="s">
        <v>79</v>
      </c>
      <c r="N3261" t="s">
        <v>385</v>
      </c>
      <c r="O3261" t="s">
        <v>191</v>
      </c>
      <c r="P3261">
        <v>56</v>
      </c>
      <c r="Q3261"/>
      <c r="R3261"/>
      <c r="S3261" t="s">
        <v>932</v>
      </c>
    </row>
    <row r="3262" spans="1:19" hidden="1" x14ac:dyDescent="0.2">
      <c r="A3262" s="162" t="str">
        <f>"FY"&amp;(YEAR(Table4_1[[#This Row],[Date]])-1)&amp;"/"&amp;(YEAR(Table4_1[[#This Row],[Date]])-2000)</f>
        <v>FY2015/16</v>
      </c>
      <c r="B3262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2" s="162" t="str">
        <f>Table4_1[[#This Row],[Licensee]]&amp;" "&amp;Table4_1[[#This Row],[Licence]]</f>
        <v>Rottnest Island Authority EIRL3</v>
      </c>
      <c r="D3262" s="162" t="str">
        <f t="shared" si="50"/>
        <v>FY2015/16_NQR19_Rottnest Island Authority EIRL3</v>
      </c>
      <c r="E3262" s="164">
        <f>IF(ISNUMBER(Table4_1[[#This Row],[Value]]),Table4_1[[#This Row],[Value]],IF(ISNUMBER(Table4_1[[#This Row],[$ Value]]),Table4_1[[#This Row],[$ Value]],Table4_1[[#This Row],[% Value]]))</f>
        <v>56</v>
      </c>
      <c r="G3262" s="238">
        <v>42551</v>
      </c>
      <c r="H3262">
        <v>4</v>
      </c>
      <c r="I3262" t="s">
        <v>188</v>
      </c>
      <c r="J3262" t="s">
        <v>199</v>
      </c>
      <c r="K3262" t="s">
        <v>299</v>
      </c>
      <c r="L3262" t="s">
        <v>67</v>
      </c>
      <c r="M3262" t="s">
        <v>79</v>
      </c>
      <c r="N3262" t="s">
        <v>385</v>
      </c>
      <c r="O3262" t="s">
        <v>191</v>
      </c>
      <c r="P3262">
        <v>56</v>
      </c>
      <c r="Q3262"/>
      <c r="R3262"/>
      <c r="S3262" t="s">
        <v>932</v>
      </c>
    </row>
    <row r="3263" spans="1:19" hidden="1" x14ac:dyDescent="0.2">
      <c r="A3263" s="162" t="str">
        <f>"FY"&amp;(YEAR(Table4_1[[#This Row],[Date]])-1)&amp;"/"&amp;(YEAR(Table4_1[[#This Row],[Date]])-2000)</f>
        <v>FY2016/17</v>
      </c>
      <c r="B3263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3" s="162" t="str">
        <f>Table4_1[[#This Row],[Licensee]]&amp;" "&amp;Table4_1[[#This Row],[Licence]]</f>
        <v>Rottnest Island Authority EIRL3</v>
      </c>
      <c r="D3263" s="162" t="str">
        <f t="shared" si="50"/>
        <v>FY2016/17_NQR19_Rottnest Island Authority EIRL3</v>
      </c>
      <c r="E3263" s="164">
        <f>IF(ISNUMBER(Table4_1[[#This Row],[Value]]),Table4_1[[#This Row],[Value]],IF(ISNUMBER(Table4_1[[#This Row],[$ Value]]),Table4_1[[#This Row],[$ Value]],Table4_1[[#This Row],[% Value]]))</f>
        <v>56</v>
      </c>
      <c r="G3263" s="238">
        <v>42916</v>
      </c>
      <c r="H3263">
        <v>4</v>
      </c>
      <c r="I3263" t="s">
        <v>188</v>
      </c>
      <c r="J3263" t="s">
        <v>199</v>
      </c>
      <c r="K3263" t="s">
        <v>299</v>
      </c>
      <c r="L3263" t="s">
        <v>67</v>
      </c>
      <c r="M3263" t="s">
        <v>79</v>
      </c>
      <c r="N3263" t="s">
        <v>385</v>
      </c>
      <c r="O3263" t="s">
        <v>191</v>
      </c>
      <c r="P3263">
        <v>56</v>
      </c>
      <c r="Q3263"/>
      <c r="R3263"/>
      <c r="S3263" t="s">
        <v>932</v>
      </c>
    </row>
    <row r="3264" spans="1:19" hidden="1" x14ac:dyDescent="0.2">
      <c r="A3264" s="162" t="str">
        <f>"FY"&amp;(YEAR(Table4_1[[#This Row],[Date]])-1)&amp;"/"&amp;(YEAR(Table4_1[[#This Row],[Date]])-2000)</f>
        <v>FY2017/18</v>
      </c>
      <c r="B3264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4" s="162" t="str">
        <f>Table4_1[[#This Row],[Licensee]]&amp;" "&amp;Table4_1[[#This Row],[Licence]]</f>
        <v>Rottnest Island Authority EIRL3</v>
      </c>
      <c r="D3264" s="162" t="str">
        <f t="shared" si="50"/>
        <v>FY2017/18_NQR19_Rottnest Island Authority EIRL3</v>
      </c>
      <c r="E3264" s="164">
        <f>IF(ISNUMBER(Table4_1[[#This Row],[Value]]),Table4_1[[#This Row],[Value]],IF(ISNUMBER(Table4_1[[#This Row],[$ Value]]),Table4_1[[#This Row],[$ Value]],Table4_1[[#This Row],[% Value]]))</f>
        <v>56</v>
      </c>
      <c r="G3264" s="238">
        <v>43281</v>
      </c>
      <c r="H3264">
        <v>4</v>
      </c>
      <c r="I3264" t="s">
        <v>188</v>
      </c>
      <c r="J3264" t="s">
        <v>199</v>
      </c>
      <c r="K3264" t="s">
        <v>299</v>
      </c>
      <c r="L3264" t="s">
        <v>67</v>
      </c>
      <c r="M3264" t="s">
        <v>79</v>
      </c>
      <c r="N3264" t="s">
        <v>385</v>
      </c>
      <c r="O3264" t="s">
        <v>191</v>
      </c>
      <c r="P3264">
        <v>56</v>
      </c>
      <c r="Q3264"/>
      <c r="R3264"/>
      <c r="S3264" t="s">
        <v>932</v>
      </c>
    </row>
    <row r="3265" spans="1:19" hidden="1" x14ac:dyDescent="0.2">
      <c r="A3265" s="162" t="str">
        <f>"FY"&amp;(YEAR(Table4_1[[#This Row],[Date]])-1)&amp;"/"&amp;(YEAR(Table4_1[[#This Row],[Date]])-2000)</f>
        <v>FY2018/19</v>
      </c>
      <c r="B3265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5" s="162" t="str">
        <f>Table4_1[[#This Row],[Licensee]]&amp;" "&amp;Table4_1[[#This Row],[Licence]]</f>
        <v>Rottnest Island Authority EIRL3</v>
      </c>
      <c r="D3265" s="162" t="str">
        <f t="shared" si="50"/>
        <v>FY2018/19_NQR19_Rottnest Island Authority EIRL3</v>
      </c>
      <c r="E3265" s="164">
        <f>IF(ISNUMBER(Table4_1[[#This Row],[Value]]),Table4_1[[#This Row],[Value]],IF(ISNUMBER(Table4_1[[#This Row],[$ Value]]),Table4_1[[#This Row],[$ Value]],Table4_1[[#This Row],[% Value]]))</f>
        <v>56</v>
      </c>
      <c r="G3265" s="238">
        <v>43646</v>
      </c>
      <c r="H3265">
        <v>4</v>
      </c>
      <c r="I3265" t="s">
        <v>188</v>
      </c>
      <c r="J3265" t="s">
        <v>199</v>
      </c>
      <c r="K3265" t="s">
        <v>299</v>
      </c>
      <c r="L3265" t="s">
        <v>67</v>
      </c>
      <c r="M3265" t="s">
        <v>79</v>
      </c>
      <c r="N3265" t="s">
        <v>385</v>
      </c>
      <c r="O3265" t="s">
        <v>191</v>
      </c>
      <c r="P3265">
        <v>56</v>
      </c>
      <c r="Q3265"/>
      <c r="R3265"/>
      <c r="S3265" t="s">
        <v>932</v>
      </c>
    </row>
    <row r="3266" spans="1:19" hidden="1" x14ac:dyDescent="0.2">
      <c r="A3266" s="162" t="str">
        <f>"FY"&amp;(YEAR(Table4_1[[#This Row],[Date]])-1)&amp;"/"&amp;(YEAR(Table4_1[[#This Row],[Date]])-2000)</f>
        <v>FY2019/20</v>
      </c>
      <c r="B3266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6" s="162" t="str">
        <f>Table4_1[[#This Row],[Licensee]]&amp;" "&amp;Table4_1[[#This Row],[Licence]]</f>
        <v>Rottnest Island Authority EIRL3</v>
      </c>
      <c r="D3266" s="162" t="str">
        <f t="shared" si="50"/>
        <v>FY2019/20_NQR19_Rottnest Island Authority EIRL3</v>
      </c>
      <c r="E3266" s="164">
        <f>IF(ISNUMBER(Table4_1[[#This Row],[Value]]),Table4_1[[#This Row],[Value]],IF(ISNUMBER(Table4_1[[#This Row],[$ Value]]),Table4_1[[#This Row],[$ Value]],Table4_1[[#This Row],[% Value]]))</f>
        <v>56</v>
      </c>
      <c r="G3266" s="238">
        <v>44012</v>
      </c>
      <c r="H3266">
        <v>4</v>
      </c>
      <c r="I3266" t="s">
        <v>188</v>
      </c>
      <c r="J3266" t="s">
        <v>199</v>
      </c>
      <c r="K3266" t="s">
        <v>299</v>
      </c>
      <c r="L3266" t="s">
        <v>67</v>
      </c>
      <c r="M3266" t="s">
        <v>79</v>
      </c>
      <c r="N3266" t="s">
        <v>385</v>
      </c>
      <c r="O3266" t="s">
        <v>191</v>
      </c>
      <c r="P3266">
        <v>56</v>
      </c>
      <c r="Q3266"/>
      <c r="R3266"/>
      <c r="S3266" t="s">
        <v>932</v>
      </c>
    </row>
    <row r="3267" spans="1:19" hidden="1" x14ac:dyDescent="0.2">
      <c r="A3267" s="162" t="str">
        <f>"FY"&amp;(YEAR(Table4_1[[#This Row],[Date]])-1)&amp;"/"&amp;(YEAR(Table4_1[[#This Row],[Date]])-2000)</f>
        <v>FY2020/21</v>
      </c>
      <c r="B3267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7" s="162" t="str">
        <f>Table4_1[[#This Row],[Licensee]]&amp;" "&amp;Table4_1[[#This Row],[Licence]]</f>
        <v>Rottnest Island Authority EIRL3</v>
      </c>
      <c r="D3267" s="162" t="str">
        <f t="shared" ref="D3267:D3330" si="51">A3267&amp;"_"&amp;B3267&amp;"_"&amp;C3267</f>
        <v>FY2020/21_NQR19_Rottnest Island Authority EIRL3</v>
      </c>
      <c r="E3267" s="164">
        <f>IF(ISNUMBER(Table4_1[[#This Row],[Value]]),Table4_1[[#This Row],[Value]],IF(ISNUMBER(Table4_1[[#This Row],[$ Value]]),Table4_1[[#This Row],[$ Value]],Table4_1[[#This Row],[% Value]]))</f>
        <v>56</v>
      </c>
      <c r="G3267" s="238">
        <v>44377</v>
      </c>
      <c r="H3267">
        <v>4</v>
      </c>
      <c r="I3267" t="s">
        <v>188</v>
      </c>
      <c r="J3267" t="s">
        <v>199</v>
      </c>
      <c r="K3267" t="s">
        <v>299</v>
      </c>
      <c r="L3267" t="s">
        <v>67</v>
      </c>
      <c r="M3267" t="s">
        <v>79</v>
      </c>
      <c r="N3267" t="s">
        <v>385</v>
      </c>
      <c r="O3267" t="s">
        <v>191</v>
      </c>
      <c r="P3267">
        <v>56</v>
      </c>
      <c r="Q3267"/>
      <c r="R3267"/>
      <c r="S3267" t="s">
        <v>932</v>
      </c>
    </row>
    <row r="3268" spans="1:19" hidden="1" x14ac:dyDescent="0.2">
      <c r="A3268" s="162" t="str">
        <f>"FY"&amp;(YEAR(Table4_1[[#This Row],[Date]])-1)&amp;"/"&amp;(YEAR(Table4_1[[#This Row],[Date]])-2000)</f>
        <v>FY2021/22</v>
      </c>
      <c r="B3268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8" s="162" t="str">
        <f>Table4_1[[#This Row],[Licensee]]&amp;" "&amp;Table4_1[[#This Row],[Licence]]</f>
        <v>Rottnest Island Authority EIRL3</v>
      </c>
      <c r="D3268" s="162" t="str">
        <f t="shared" si="51"/>
        <v>FY2021/22_NQR19_Rottnest Island Authority EIRL3</v>
      </c>
      <c r="E3268" s="164">
        <f>IF(ISNUMBER(Table4_1[[#This Row],[Value]]),Table4_1[[#This Row],[Value]],IF(ISNUMBER(Table4_1[[#This Row],[$ Value]]),Table4_1[[#This Row],[$ Value]],Table4_1[[#This Row],[% Value]]))</f>
        <v>56</v>
      </c>
      <c r="G3268" s="238">
        <v>44742</v>
      </c>
      <c r="H3268">
        <v>4</v>
      </c>
      <c r="I3268" t="s">
        <v>188</v>
      </c>
      <c r="J3268" t="s">
        <v>199</v>
      </c>
      <c r="K3268" t="s">
        <v>299</v>
      </c>
      <c r="L3268" t="s">
        <v>67</v>
      </c>
      <c r="M3268" t="s">
        <v>79</v>
      </c>
      <c r="N3268" t="s">
        <v>385</v>
      </c>
      <c r="O3268" t="s">
        <v>191</v>
      </c>
      <c r="P3268">
        <v>56</v>
      </c>
      <c r="Q3268"/>
      <c r="R3268"/>
      <c r="S3268" t="s">
        <v>932</v>
      </c>
    </row>
    <row r="3269" spans="1:19" hidden="1" x14ac:dyDescent="0.2">
      <c r="A3269" s="162" t="str">
        <f>"FY"&amp;(YEAR(Table4_1[[#This Row],[Date]])-1)&amp;"/"&amp;(YEAR(Table4_1[[#This Row],[Date]])-2000)</f>
        <v>FY2022/23</v>
      </c>
      <c r="B3269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69" s="162" t="str">
        <f>Table4_1[[#This Row],[Licensee]]&amp;" "&amp;Table4_1[[#This Row],[Licence]]</f>
        <v>Rottnest Island Authority EIRL3</v>
      </c>
      <c r="D3269" s="162" t="str">
        <f t="shared" si="51"/>
        <v>FY2022/23_NQR19_Rottnest Island Authority EIRL3</v>
      </c>
      <c r="E3269" s="164">
        <f>IF(ISNUMBER(Table4_1[[#This Row],[Value]]),Table4_1[[#This Row],[Value]],IF(ISNUMBER(Table4_1[[#This Row],[$ Value]]),Table4_1[[#This Row],[$ Value]],Table4_1[[#This Row],[% Value]]))</f>
        <v>56</v>
      </c>
      <c r="G3269" s="238">
        <v>45107</v>
      </c>
      <c r="H3269">
        <v>4</v>
      </c>
      <c r="I3269" t="s">
        <v>188</v>
      </c>
      <c r="J3269" t="s">
        <v>199</v>
      </c>
      <c r="K3269" t="s">
        <v>299</v>
      </c>
      <c r="L3269" t="s">
        <v>67</v>
      </c>
      <c r="M3269" t="s">
        <v>79</v>
      </c>
      <c r="N3269" t="s">
        <v>385</v>
      </c>
      <c r="O3269" t="s">
        <v>191</v>
      </c>
      <c r="P3269">
        <v>56</v>
      </c>
      <c r="Q3269"/>
      <c r="R3269"/>
      <c r="S3269" t="s">
        <v>932</v>
      </c>
    </row>
    <row r="3270" spans="1:19" hidden="1" x14ac:dyDescent="0.2">
      <c r="A3270" s="162" t="str">
        <f>"FY"&amp;(YEAR(Table4_1[[#This Row],[Date]])-1)&amp;"/"&amp;(YEAR(Table4_1[[#This Row],[Date]])-2000)</f>
        <v>FY2023/24</v>
      </c>
      <c r="B3270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70" s="162" t="str">
        <f>Table4_1[[#This Row],[Licensee]]&amp;" "&amp;Table4_1[[#This Row],[Licence]]</f>
        <v>Rottnest Island Authority EIRL3</v>
      </c>
      <c r="D3270" s="162" t="str">
        <f t="shared" si="51"/>
        <v>FY2023/24_NQR19_Rottnest Island Authority EIRL3</v>
      </c>
      <c r="E3270" s="164">
        <f>IF(ISNUMBER(Table4_1[[#This Row],[Value]]),Table4_1[[#This Row],[Value]],IF(ISNUMBER(Table4_1[[#This Row],[$ Value]]),Table4_1[[#This Row],[$ Value]],Table4_1[[#This Row],[% Value]]))</f>
        <v>56</v>
      </c>
      <c r="G3270" s="238">
        <v>45473</v>
      </c>
      <c r="H3270">
        <v>4</v>
      </c>
      <c r="I3270" t="s">
        <v>188</v>
      </c>
      <c r="J3270" t="s">
        <v>199</v>
      </c>
      <c r="K3270" t="s">
        <v>299</v>
      </c>
      <c r="L3270" t="s">
        <v>67</v>
      </c>
      <c r="M3270" t="s">
        <v>79</v>
      </c>
      <c r="N3270" t="s">
        <v>385</v>
      </c>
      <c r="O3270" t="s">
        <v>191</v>
      </c>
      <c r="P3270">
        <v>56</v>
      </c>
      <c r="Q3270"/>
      <c r="R3270"/>
      <c r="S3270" t="s">
        <v>932</v>
      </c>
    </row>
    <row r="3271" spans="1:19" hidden="1" x14ac:dyDescent="0.2">
      <c r="A3271" s="162" t="str">
        <f>"FY"&amp;(YEAR(Table4_1[[#This Row],[Date]])-1)&amp;"/"&amp;(YEAR(Table4_1[[#This Row],[Date]])-2000)</f>
        <v>FY2024/25</v>
      </c>
      <c r="B3271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3271" s="162" t="str">
        <f>Table4_1[[#This Row],[Licensee]]&amp;" "&amp;Table4_1[[#This Row],[Licence]]</f>
        <v>Rottnest Island Authority EIRL3</v>
      </c>
      <c r="D3271" s="162" t="str">
        <f t="shared" si="51"/>
        <v>FY2024/25_NQR19_Rottnest Island Authority EIRL3</v>
      </c>
      <c r="E3271" s="164">
        <f>IF(ISNUMBER(Table4_1[[#This Row],[Value]]),Table4_1[[#This Row],[Value]],IF(ISNUMBER(Table4_1[[#This Row],[$ Value]]),Table4_1[[#This Row],[$ Value]],Table4_1[[#This Row],[% Value]]))</f>
        <v>56</v>
      </c>
      <c r="G3271" s="238">
        <v>45838</v>
      </c>
      <c r="H3271">
        <v>4</v>
      </c>
      <c r="I3271" t="s">
        <v>188</v>
      </c>
      <c r="J3271" t="s">
        <v>199</v>
      </c>
      <c r="K3271" t="s">
        <v>299</v>
      </c>
      <c r="L3271" t="s">
        <v>67</v>
      </c>
      <c r="M3271" t="s">
        <v>79</v>
      </c>
      <c r="N3271" t="s">
        <v>385</v>
      </c>
      <c r="O3271" t="s">
        <v>191</v>
      </c>
      <c r="P3271">
        <v>56</v>
      </c>
      <c r="Q3271"/>
      <c r="R3271"/>
      <c r="S3271" t="s">
        <v>932</v>
      </c>
    </row>
    <row r="3272" spans="1:19" hidden="1" x14ac:dyDescent="0.2">
      <c r="A3272" s="162" t="str">
        <f>"FY"&amp;(YEAR(Table4_1[[#This Row],[Date]])-1)&amp;"/"&amp;(YEAR(Table4_1[[#This Row],[Date]])-2000)</f>
        <v>FY2023/24</v>
      </c>
      <c r="B3272" s="162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3272" s="162" t="str">
        <f>Table4_1[[#This Row],[Licensee]]&amp;" "&amp;Table4_1[[#This Row],[Licence]]</f>
        <v>Rottnest Island Authority EIRL3</v>
      </c>
      <c r="D3272" s="162" t="str">
        <f t="shared" si="51"/>
        <v>FY2023/24_NQR1A_Rottnest Island Authority EIRL3</v>
      </c>
      <c r="E3272" s="164">
        <f>IF(ISNUMBER(Table4_1[[#This Row],[Value]]),Table4_1[[#This Row],[Value]],IF(ISNUMBER(Table4_1[[#This Row],[$ Value]]),Table4_1[[#This Row],[$ Value]],Table4_1[[#This Row],[% Value]]))</f>
        <v>0</v>
      </c>
      <c r="G3272" s="238">
        <v>45473</v>
      </c>
      <c r="H3272">
        <v>4</v>
      </c>
      <c r="I3272" t="s">
        <v>188</v>
      </c>
      <c r="J3272" t="s">
        <v>199</v>
      </c>
      <c r="K3272" t="s">
        <v>208</v>
      </c>
      <c r="L3272" t="s">
        <v>464</v>
      </c>
      <c r="M3272" t="s">
        <v>479</v>
      </c>
      <c r="N3272" t="s">
        <v>528</v>
      </c>
      <c r="O3272" t="s">
        <v>191</v>
      </c>
      <c r="P3272">
        <v>0</v>
      </c>
      <c r="Q3272"/>
      <c r="R3272"/>
      <c r="S3272" t="s">
        <v>932</v>
      </c>
    </row>
    <row r="3273" spans="1:19" hidden="1" x14ac:dyDescent="0.2">
      <c r="A3273" s="162" t="str">
        <f>"FY"&amp;(YEAR(Table4_1[[#This Row],[Date]])-1)&amp;"/"&amp;(YEAR(Table4_1[[#This Row],[Date]])-2000)</f>
        <v>FY2024/25</v>
      </c>
      <c r="B3273" s="162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3273" s="162" t="str">
        <f>Table4_1[[#This Row],[Licensee]]&amp;" "&amp;Table4_1[[#This Row],[Licence]]</f>
        <v>Rottnest Island Authority EIRL3</v>
      </c>
      <c r="D3273" s="162" t="str">
        <f t="shared" si="51"/>
        <v>FY2024/25_NQR1A_Rottnest Island Authority EIRL3</v>
      </c>
      <c r="E3273" s="164">
        <f>IF(ISNUMBER(Table4_1[[#This Row],[Value]]),Table4_1[[#This Row],[Value]],IF(ISNUMBER(Table4_1[[#This Row],[$ Value]]),Table4_1[[#This Row],[$ Value]],Table4_1[[#This Row],[% Value]]))</f>
        <v>0</v>
      </c>
      <c r="G3273" s="238">
        <v>45838</v>
      </c>
      <c r="H3273">
        <v>4</v>
      </c>
      <c r="I3273" t="s">
        <v>188</v>
      </c>
      <c r="J3273" t="s">
        <v>199</v>
      </c>
      <c r="K3273" t="s">
        <v>208</v>
      </c>
      <c r="L3273" t="s">
        <v>464</v>
      </c>
      <c r="M3273" t="s">
        <v>479</v>
      </c>
      <c r="N3273" t="s">
        <v>528</v>
      </c>
      <c r="O3273" t="s">
        <v>191</v>
      </c>
      <c r="P3273">
        <v>0</v>
      </c>
      <c r="Q3273"/>
      <c r="R3273"/>
      <c r="S3273" t="s">
        <v>932</v>
      </c>
    </row>
    <row r="3274" spans="1:19" hidden="1" x14ac:dyDescent="0.2">
      <c r="A3274" s="162" t="str">
        <f>"FY"&amp;(YEAR(Table4_1[[#This Row],[Date]])-1)&amp;"/"&amp;(YEAR(Table4_1[[#This Row],[Date]])-2000)</f>
        <v>FY2013/14</v>
      </c>
      <c r="B3274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4" s="162" t="str">
        <f>Table4_1[[#This Row],[Licensee]]&amp;" "&amp;Table4_1[[#This Row],[Licence]]</f>
        <v>Rottnest Island Authority EIRL3</v>
      </c>
      <c r="D3274" s="162" t="str">
        <f t="shared" si="51"/>
        <v>FY2013/14_NQR20_Rottnest Island Authority EIRL3</v>
      </c>
      <c r="E3274" s="164">
        <f>IF(ISNUMBER(Table4_1[[#This Row],[Value]]),Table4_1[[#This Row],[Value]],IF(ISNUMBER(Table4_1[[#This Row],[$ Value]]),Table4_1[[#This Row],[$ Value]],Table4_1[[#This Row],[% Value]]))</f>
        <v>1.1000000000000001</v>
      </c>
      <c r="G3274" s="238">
        <v>41820</v>
      </c>
      <c r="H3274">
        <v>4</v>
      </c>
      <c r="I3274" t="s">
        <v>188</v>
      </c>
      <c r="J3274" t="s">
        <v>199</v>
      </c>
      <c r="K3274" t="s">
        <v>299</v>
      </c>
      <c r="L3274" t="s">
        <v>306</v>
      </c>
      <c r="M3274" t="s">
        <v>496</v>
      </c>
      <c r="N3274" t="s">
        <v>497</v>
      </c>
      <c r="O3274" t="s">
        <v>83</v>
      </c>
      <c r="P3274">
        <v>1.1000000000000001</v>
      </c>
      <c r="Q3274"/>
      <c r="R3274"/>
      <c r="S3274" t="s">
        <v>932</v>
      </c>
    </row>
    <row r="3275" spans="1:19" hidden="1" x14ac:dyDescent="0.2">
      <c r="A3275" s="162" t="str">
        <f>"FY"&amp;(YEAR(Table4_1[[#This Row],[Date]])-1)&amp;"/"&amp;(YEAR(Table4_1[[#This Row],[Date]])-2000)</f>
        <v>FY2014/15</v>
      </c>
      <c r="B3275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5" s="162" t="str">
        <f>Table4_1[[#This Row],[Licensee]]&amp;" "&amp;Table4_1[[#This Row],[Licence]]</f>
        <v>Rottnest Island Authority EIRL3</v>
      </c>
      <c r="D3275" s="162" t="str">
        <f t="shared" si="51"/>
        <v>FY2014/15_NQR20_Rottnest Island Authority EIRL3</v>
      </c>
      <c r="E3275" s="164">
        <f>IF(ISNUMBER(Table4_1[[#This Row],[Value]]),Table4_1[[#This Row],[Value]],IF(ISNUMBER(Table4_1[[#This Row],[$ Value]]),Table4_1[[#This Row],[$ Value]],Table4_1[[#This Row],[% Value]]))</f>
        <v>1.5</v>
      </c>
      <c r="G3275" s="238">
        <v>42185</v>
      </c>
      <c r="H3275">
        <v>4</v>
      </c>
      <c r="I3275" t="s">
        <v>188</v>
      </c>
      <c r="J3275" t="s">
        <v>199</v>
      </c>
      <c r="K3275" t="s">
        <v>299</v>
      </c>
      <c r="L3275" t="s">
        <v>306</v>
      </c>
      <c r="M3275" t="s">
        <v>496</v>
      </c>
      <c r="N3275" t="s">
        <v>497</v>
      </c>
      <c r="O3275" t="s">
        <v>83</v>
      </c>
      <c r="P3275">
        <v>1.5</v>
      </c>
      <c r="Q3275"/>
      <c r="R3275"/>
      <c r="S3275" t="s">
        <v>932</v>
      </c>
    </row>
    <row r="3276" spans="1:19" hidden="1" x14ac:dyDescent="0.2">
      <c r="A3276" s="162" t="str">
        <f>"FY"&amp;(YEAR(Table4_1[[#This Row],[Date]])-1)&amp;"/"&amp;(YEAR(Table4_1[[#This Row],[Date]])-2000)</f>
        <v>FY2015/16</v>
      </c>
      <c r="B3276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6" s="162" t="str">
        <f>Table4_1[[#This Row],[Licensee]]&amp;" "&amp;Table4_1[[#This Row],[Licence]]</f>
        <v>Rottnest Island Authority EIRL3</v>
      </c>
      <c r="D3276" s="162" t="str">
        <f t="shared" si="51"/>
        <v>FY2015/16_NQR20_Rottnest Island Authority EIRL3</v>
      </c>
      <c r="E3276" s="164">
        <f>IF(ISNUMBER(Table4_1[[#This Row],[Value]]),Table4_1[[#This Row],[Value]],IF(ISNUMBER(Table4_1[[#This Row],[$ Value]]),Table4_1[[#This Row],[$ Value]],Table4_1[[#This Row],[% Value]]))</f>
        <v>1.5</v>
      </c>
      <c r="G3276" s="238">
        <v>42551</v>
      </c>
      <c r="H3276">
        <v>4</v>
      </c>
      <c r="I3276" t="s">
        <v>188</v>
      </c>
      <c r="J3276" t="s">
        <v>199</v>
      </c>
      <c r="K3276" t="s">
        <v>299</v>
      </c>
      <c r="L3276" t="s">
        <v>306</v>
      </c>
      <c r="M3276" t="s">
        <v>496</v>
      </c>
      <c r="N3276" t="s">
        <v>497</v>
      </c>
      <c r="O3276" t="s">
        <v>83</v>
      </c>
      <c r="P3276">
        <v>1.5</v>
      </c>
      <c r="Q3276"/>
      <c r="R3276"/>
      <c r="S3276" t="s">
        <v>932</v>
      </c>
    </row>
    <row r="3277" spans="1:19" hidden="1" x14ac:dyDescent="0.2">
      <c r="A3277" s="162" t="str">
        <f>"FY"&amp;(YEAR(Table4_1[[#This Row],[Date]])-1)&amp;"/"&amp;(YEAR(Table4_1[[#This Row],[Date]])-2000)</f>
        <v>FY2016/17</v>
      </c>
      <c r="B3277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7" s="162" t="str">
        <f>Table4_1[[#This Row],[Licensee]]&amp;" "&amp;Table4_1[[#This Row],[Licence]]</f>
        <v>Rottnest Island Authority EIRL3</v>
      </c>
      <c r="D3277" s="162" t="str">
        <f t="shared" si="51"/>
        <v>FY2016/17_NQR20_Rottnest Island Authority EIRL3</v>
      </c>
      <c r="E3277" s="164">
        <f>IF(ISNUMBER(Table4_1[[#This Row],[Value]]),Table4_1[[#This Row],[Value]],IF(ISNUMBER(Table4_1[[#This Row],[$ Value]]),Table4_1[[#This Row],[$ Value]],Table4_1[[#This Row],[% Value]]))</f>
        <v>1.5</v>
      </c>
      <c r="G3277" s="238">
        <v>42916</v>
      </c>
      <c r="H3277">
        <v>4</v>
      </c>
      <c r="I3277" t="s">
        <v>188</v>
      </c>
      <c r="J3277" t="s">
        <v>199</v>
      </c>
      <c r="K3277" t="s">
        <v>299</v>
      </c>
      <c r="L3277" t="s">
        <v>306</v>
      </c>
      <c r="M3277" t="s">
        <v>496</v>
      </c>
      <c r="N3277" t="s">
        <v>497</v>
      </c>
      <c r="O3277" t="s">
        <v>83</v>
      </c>
      <c r="P3277">
        <v>1.5</v>
      </c>
      <c r="Q3277"/>
      <c r="R3277"/>
      <c r="S3277" t="s">
        <v>932</v>
      </c>
    </row>
    <row r="3278" spans="1:19" hidden="1" x14ac:dyDescent="0.2">
      <c r="A3278" s="162" t="str">
        <f>"FY"&amp;(YEAR(Table4_1[[#This Row],[Date]])-1)&amp;"/"&amp;(YEAR(Table4_1[[#This Row],[Date]])-2000)</f>
        <v>FY2017/18</v>
      </c>
      <c r="B3278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8" s="162" t="str">
        <f>Table4_1[[#This Row],[Licensee]]&amp;" "&amp;Table4_1[[#This Row],[Licence]]</f>
        <v>Rottnest Island Authority EIRL3</v>
      </c>
      <c r="D3278" s="162" t="str">
        <f t="shared" si="51"/>
        <v>FY2017/18_NQR20_Rottnest Island Authority EIRL3</v>
      </c>
      <c r="E3278" s="164">
        <f>IF(ISNUMBER(Table4_1[[#This Row],[Value]]),Table4_1[[#This Row],[Value]],IF(ISNUMBER(Table4_1[[#This Row],[$ Value]]),Table4_1[[#This Row],[$ Value]],Table4_1[[#This Row],[% Value]]))</f>
        <v>1.5</v>
      </c>
      <c r="G3278" s="238">
        <v>43281</v>
      </c>
      <c r="H3278">
        <v>4</v>
      </c>
      <c r="I3278" t="s">
        <v>188</v>
      </c>
      <c r="J3278" t="s">
        <v>199</v>
      </c>
      <c r="K3278" t="s">
        <v>299</v>
      </c>
      <c r="L3278" t="s">
        <v>306</v>
      </c>
      <c r="M3278" t="s">
        <v>496</v>
      </c>
      <c r="N3278" t="s">
        <v>497</v>
      </c>
      <c r="O3278" t="s">
        <v>83</v>
      </c>
      <c r="P3278">
        <v>1.5</v>
      </c>
      <c r="Q3278"/>
      <c r="R3278"/>
      <c r="S3278" t="s">
        <v>932</v>
      </c>
    </row>
    <row r="3279" spans="1:19" hidden="1" x14ac:dyDescent="0.2">
      <c r="A3279" s="162" t="str">
        <f>"FY"&amp;(YEAR(Table4_1[[#This Row],[Date]])-1)&amp;"/"&amp;(YEAR(Table4_1[[#This Row],[Date]])-2000)</f>
        <v>FY2018/19</v>
      </c>
      <c r="B3279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79" s="162" t="str">
        <f>Table4_1[[#This Row],[Licensee]]&amp;" "&amp;Table4_1[[#This Row],[Licence]]</f>
        <v>Rottnest Island Authority EIRL3</v>
      </c>
      <c r="D3279" s="162" t="str">
        <f t="shared" si="51"/>
        <v>FY2018/19_NQR20_Rottnest Island Authority EIRL3</v>
      </c>
      <c r="E3279" s="164">
        <f>IF(ISNUMBER(Table4_1[[#This Row],[Value]]),Table4_1[[#This Row],[Value]],IF(ISNUMBER(Table4_1[[#This Row],[$ Value]]),Table4_1[[#This Row],[$ Value]],Table4_1[[#This Row],[% Value]]))</f>
        <v>1.5</v>
      </c>
      <c r="G3279" s="238">
        <v>43646</v>
      </c>
      <c r="H3279">
        <v>4</v>
      </c>
      <c r="I3279" t="s">
        <v>188</v>
      </c>
      <c r="J3279" t="s">
        <v>199</v>
      </c>
      <c r="K3279" t="s">
        <v>299</v>
      </c>
      <c r="L3279" t="s">
        <v>306</v>
      </c>
      <c r="M3279" t="s">
        <v>496</v>
      </c>
      <c r="N3279" t="s">
        <v>497</v>
      </c>
      <c r="O3279" t="s">
        <v>83</v>
      </c>
      <c r="P3279">
        <v>1.5</v>
      </c>
      <c r="Q3279"/>
      <c r="R3279"/>
      <c r="S3279" t="s">
        <v>932</v>
      </c>
    </row>
    <row r="3280" spans="1:19" hidden="1" x14ac:dyDescent="0.2">
      <c r="A3280" s="162" t="str">
        <f>"FY"&amp;(YEAR(Table4_1[[#This Row],[Date]])-1)&amp;"/"&amp;(YEAR(Table4_1[[#This Row],[Date]])-2000)</f>
        <v>FY2019/20</v>
      </c>
      <c r="B3280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0" s="162" t="str">
        <f>Table4_1[[#This Row],[Licensee]]&amp;" "&amp;Table4_1[[#This Row],[Licence]]</f>
        <v>Rottnest Island Authority EIRL3</v>
      </c>
      <c r="D3280" s="162" t="str">
        <f t="shared" si="51"/>
        <v>FY2019/20_NQR20_Rottnest Island Authority EIRL3</v>
      </c>
      <c r="E3280" s="164">
        <f>IF(ISNUMBER(Table4_1[[#This Row],[Value]]),Table4_1[[#This Row],[Value]],IF(ISNUMBER(Table4_1[[#This Row],[$ Value]]),Table4_1[[#This Row],[$ Value]],Table4_1[[#This Row],[% Value]]))</f>
        <v>1.5</v>
      </c>
      <c r="G3280" s="238">
        <v>44012</v>
      </c>
      <c r="H3280">
        <v>4</v>
      </c>
      <c r="I3280" t="s">
        <v>188</v>
      </c>
      <c r="J3280" t="s">
        <v>199</v>
      </c>
      <c r="K3280" t="s">
        <v>299</v>
      </c>
      <c r="L3280" t="s">
        <v>306</v>
      </c>
      <c r="M3280" t="s">
        <v>496</v>
      </c>
      <c r="N3280" t="s">
        <v>497</v>
      </c>
      <c r="O3280" t="s">
        <v>83</v>
      </c>
      <c r="P3280">
        <v>1.5</v>
      </c>
      <c r="Q3280"/>
      <c r="R3280"/>
      <c r="S3280" t="s">
        <v>932</v>
      </c>
    </row>
    <row r="3281" spans="1:19" hidden="1" x14ac:dyDescent="0.2">
      <c r="A3281" s="162" t="str">
        <f>"FY"&amp;(YEAR(Table4_1[[#This Row],[Date]])-1)&amp;"/"&amp;(YEAR(Table4_1[[#This Row],[Date]])-2000)</f>
        <v>FY2020/21</v>
      </c>
      <c r="B3281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1" s="162" t="str">
        <f>Table4_1[[#This Row],[Licensee]]&amp;" "&amp;Table4_1[[#This Row],[Licence]]</f>
        <v>Rottnest Island Authority EIRL3</v>
      </c>
      <c r="D3281" s="162" t="str">
        <f t="shared" si="51"/>
        <v>FY2020/21_NQR20_Rottnest Island Authority EIRL3</v>
      </c>
      <c r="E3281" s="164">
        <f>IF(ISNUMBER(Table4_1[[#This Row],[Value]]),Table4_1[[#This Row],[Value]],IF(ISNUMBER(Table4_1[[#This Row],[$ Value]]),Table4_1[[#This Row],[$ Value]],Table4_1[[#This Row],[% Value]]))</f>
        <v>1.5</v>
      </c>
      <c r="G3281" s="238">
        <v>44377</v>
      </c>
      <c r="H3281">
        <v>4</v>
      </c>
      <c r="I3281" t="s">
        <v>188</v>
      </c>
      <c r="J3281" t="s">
        <v>199</v>
      </c>
      <c r="K3281" t="s">
        <v>299</v>
      </c>
      <c r="L3281" t="s">
        <v>306</v>
      </c>
      <c r="M3281" t="s">
        <v>496</v>
      </c>
      <c r="N3281" t="s">
        <v>497</v>
      </c>
      <c r="O3281" t="s">
        <v>83</v>
      </c>
      <c r="P3281">
        <v>1.5</v>
      </c>
      <c r="Q3281"/>
      <c r="R3281"/>
      <c r="S3281" t="s">
        <v>932</v>
      </c>
    </row>
    <row r="3282" spans="1:19" hidden="1" x14ac:dyDescent="0.2">
      <c r="A3282" s="162" t="str">
        <f>"FY"&amp;(YEAR(Table4_1[[#This Row],[Date]])-1)&amp;"/"&amp;(YEAR(Table4_1[[#This Row],[Date]])-2000)</f>
        <v>FY2021/22</v>
      </c>
      <c r="B3282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2" s="162" t="str">
        <f>Table4_1[[#This Row],[Licensee]]&amp;" "&amp;Table4_1[[#This Row],[Licence]]</f>
        <v>Rottnest Island Authority EIRL3</v>
      </c>
      <c r="D3282" s="162" t="str">
        <f t="shared" si="51"/>
        <v>FY2021/22_NQR20_Rottnest Island Authority EIRL3</v>
      </c>
      <c r="E3282" s="164">
        <f>IF(ISNUMBER(Table4_1[[#This Row],[Value]]),Table4_1[[#This Row],[Value]],IF(ISNUMBER(Table4_1[[#This Row],[$ Value]]),Table4_1[[#This Row],[$ Value]],Table4_1[[#This Row],[% Value]]))</f>
        <v>1.3</v>
      </c>
      <c r="G3282" s="238">
        <v>44742</v>
      </c>
      <c r="H3282">
        <v>4</v>
      </c>
      <c r="I3282" t="s">
        <v>188</v>
      </c>
      <c r="J3282" t="s">
        <v>199</v>
      </c>
      <c r="K3282" t="s">
        <v>299</v>
      </c>
      <c r="L3282" t="s">
        <v>306</v>
      </c>
      <c r="M3282" t="s">
        <v>496</v>
      </c>
      <c r="N3282" t="s">
        <v>497</v>
      </c>
      <c r="O3282" t="s">
        <v>83</v>
      </c>
      <c r="P3282">
        <v>1.3</v>
      </c>
      <c r="Q3282"/>
      <c r="R3282"/>
      <c r="S3282" t="s">
        <v>932</v>
      </c>
    </row>
    <row r="3283" spans="1:19" hidden="1" x14ac:dyDescent="0.2">
      <c r="A3283" s="162" t="str">
        <f>"FY"&amp;(YEAR(Table4_1[[#This Row],[Date]])-1)&amp;"/"&amp;(YEAR(Table4_1[[#This Row],[Date]])-2000)</f>
        <v>FY2022/23</v>
      </c>
      <c r="B3283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3" s="162" t="str">
        <f>Table4_1[[#This Row],[Licensee]]&amp;" "&amp;Table4_1[[#This Row],[Licence]]</f>
        <v>Rottnest Island Authority EIRL3</v>
      </c>
      <c r="D3283" s="162" t="str">
        <f t="shared" si="51"/>
        <v>FY2022/23_NQR20_Rottnest Island Authority EIRL3</v>
      </c>
      <c r="E3283" s="164">
        <f>IF(ISNUMBER(Table4_1[[#This Row],[Value]]),Table4_1[[#This Row],[Value]],IF(ISNUMBER(Table4_1[[#This Row],[$ Value]]),Table4_1[[#This Row],[$ Value]],Table4_1[[#This Row],[% Value]]))</f>
        <v>1.2</v>
      </c>
      <c r="G3283" s="238">
        <v>45107</v>
      </c>
      <c r="H3283">
        <v>4</v>
      </c>
      <c r="I3283" t="s">
        <v>188</v>
      </c>
      <c r="J3283" t="s">
        <v>199</v>
      </c>
      <c r="K3283" t="s">
        <v>299</v>
      </c>
      <c r="L3283" t="s">
        <v>306</v>
      </c>
      <c r="M3283" t="s">
        <v>496</v>
      </c>
      <c r="N3283" t="s">
        <v>497</v>
      </c>
      <c r="O3283" t="s">
        <v>83</v>
      </c>
      <c r="P3283">
        <v>1.2</v>
      </c>
      <c r="Q3283"/>
      <c r="R3283"/>
      <c r="S3283" t="s">
        <v>932</v>
      </c>
    </row>
    <row r="3284" spans="1:19" hidden="1" x14ac:dyDescent="0.2">
      <c r="A3284" s="162" t="str">
        <f>"FY"&amp;(YEAR(Table4_1[[#This Row],[Date]])-1)&amp;"/"&amp;(YEAR(Table4_1[[#This Row],[Date]])-2000)</f>
        <v>FY2023/24</v>
      </c>
      <c r="B3284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4" s="162" t="str">
        <f>Table4_1[[#This Row],[Licensee]]&amp;" "&amp;Table4_1[[#This Row],[Licence]]</f>
        <v>Rottnest Island Authority EIRL3</v>
      </c>
      <c r="D3284" s="162" t="str">
        <f t="shared" si="51"/>
        <v>FY2023/24_NQR20_Rottnest Island Authority EIRL3</v>
      </c>
      <c r="E3284" s="164">
        <f>IF(ISNUMBER(Table4_1[[#This Row],[Value]]),Table4_1[[#This Row],[Value]],IF(ISNUMBER(Table4_1[[#This Row],[$ Value]]),Table4_1[[#This Row],[$ Value]],Table4_1[[#This Row],[% Value]]))</f>
        <v>1.2</v>
      </c>
      <c r="G3284" s="238">
        <v>45473</v>
      </c>
      <c r="H3284">
        <v>4</v>
      </c>
      <c r="I3284" t="s">
        <v>188</v>
      </c>
      <c r="J3284" t="s">
        <v>199</v>
      </c>
      <c r="K3284" t="s">
        <v>299</v>
      </c>
      <c r="L3284" t="s">
        <v>306</v>
      </c>
      <c r="M3284" t="s">
        <v>496</v>
      </c>
      <c r="N3284" t="s">
        <v>497</v>
      </c>
      <c r="O3284" t="s">
        <v>83</v>
      </c>
      <c r="P3284">
        <v>1.2</v>
      </c>
      <c r="Q3284"/>
      <c r="R3284"/>
      <c r="S3284" t="s">
        <v>932</v>
      </c>
    </row>
    <row r="3285" spans="1:19" hidden="1" x14ac:dyDescent="0.2">
      <c r="A3285" s="162" t="str">
        <f>"FY"&amp;(YEAR(Table4_1[[#This Row],[Date]])-1)&amp;"/"&amp;(YEAR(Table4_1[[#This Row],[Date]])-2000)</f>
        <v>FY2024/25</v>
      </c>
      <c r="B3285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3285" s="162" t="str">
        <f>Table4_1[[#This Row],[Licensee]]&amp;" "&amp;Table4_1[[#This Row],[Licence]]</f>
        <v>Rottnest Island Authority EIRL3</v>
      </c>
      <c r="D3285" s="162" t="str">
        <f t="shared" si="51"/>
        <v>FY2024/25_NQR20_Rottnest Island Authority EIRL3</v>
      </c>
      <c r="E3285" s="164">
        <f>IF(ISNUMBER(Table4_1[[#This Row],[Value]]),Table4_1[[#This Row],[Value]],IF(ISNUMBER(Table4_1[[#This Row],[$ Value]]),Table4_1[[#This Row],[$ Value]],Table4_1[[#This Row],[% Value]]))</f>
        <v>1.6579999999999999</v>
      </c>
      <c r="G3285" s="238">
        <v>45838</v>
      </c>
      <c r="H3285">
        <v>4</v>
      </c>
      <c r="I3285" t="s">
        <v>188</v>
      </c>
      <c r="J3285" t="s">
        <v>199</v>
      </c>
      <c r="K3285" t="s">
        <v>299</v>
      </c>
      <c r="L3285" t="s">
        <v>306</v>
      </c>
      <c r="M3285" t="s">
        <v>496</v>
      </c>
      <c r="N3285" t="s">
        <v>497</v>
      </c>
      <c r="O3285" t="s">
        <v>83</v>
      </c>
      <c r="P3285">
        <v>1.6579999999999999</v>
      </c>
      <c r="Q3285"/>
      <c r="R3285"/>
      <c r="S3285" t="s">
        <v>932</v>
      </c>
    </row>
    <row r="3286" spans="1:19" hidden="1" x14ac:dyDescent="0.2">
      <c r="A3286" s="162" t="str">
        <f>"FY"&amp;(YEAR(Table4_1[[#This Row],[Date]])-1)&amp;"/"&amp;(YEAR(Table4_1[[#This Row],[Date]])-2000)</f>
        <v>FY2013/14</v>
      </c>
      <c r="B3286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86" s="162" t="str">
        <f>Table4_1[[#This Row],[Licensee]]&amp;" "&amp;Table4_1[[#This Row],[Licence]]</f>
        <v>Rottnest Island Authority EIRL3</v>
      </c>
      <c r="D3286" s="162" t="str">
        <f t="shared" si="51"/>
        <v>FY2013/14_NQR2c_Rottnest Island Authority EIRL3</v>
      </c>
      <c r="E3286" s="164">
        <f>IF(ISNUMBER(Table4_1[[#This Row],[Value]]),Table4_1[[#This Row],[Value]],IF(ISNUMBER(Table4_1[[#This Row],[$ Value]]),Table4_1[[#This Row],[$ Value]],Table4_1[[#This Row],[% Value]]))</f>
        <v>0</v>
      </c>
      <c r="G3286" s="238">
        <v>41820</v>
      </c>
      <c r="H3286">
        <v>4</v>
      </c>
      <c r="I3286" t="s">
        <v>188</v>
      </c>
      <c r="J3286" t="s">
        <v>199</v>
      </c>
      <c r="K3286" t="s">
        <v>208</v>
      </c>
      <c r="L3286" t="s">
        <v>363</v>
      </c>
      <c r="M3286" t="s">
        <v>364</v>
      </c>
      <c r="N3286" t="s">
        <v>365</v>
      </c>
      <c r="O3286" t="s">
        <v>191</v>
      </c>
      <c r="P3286"/>
      <c r="Q3286"/>
      <c r="R3286"/>
      <c r="S3286" t="s">
        <v>932</v>
      </c>
    </row>
    <row r="3287" spans="1:19" hidden="1" x14ac:dyDescent="0.2">
      <c r="A3287" s="162" t="str">
        <f>"FY"&amp;(YEAR(Table4_1[[#This Row],[Date]])-1)&amp;"/"&amp;(YEAR(Table4_1[[#This Row],[Date]])-2000)</f>
        <v>FY2014/15</v>
      </c>
      <c r="B3287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87" s="162" t="str">
        <f>Table4_1[[#This Row],[Licensee]]&amp;" "&amp;Table4_1[[#This Row],[Licence]]</f>
        <v>Rottnest Island Authority EIRL3</v>
      </c>
      <c r="D3287" s="162" t="str">
        <f t="shared" si="51"/>
        <v>FY2014/15_NQR2c_Rottnest Island Authority EIRL3</v>
      </c>
      <c r="E3287" s="164">
        <f>IF(ISNUMBER(Table4_1[[#This Row],[Value]]),Table4_1[[#This Row],[Value]],IF(ISNUMBER(Table4_1[[#This Row],[$ Value]]),Table4_1[[#This Row],[$ Value]],Table4_1[[#This Row],[% Value]]))</f>
        <v>0</v>
      </c>
      <c r="G3287" s="238">
        <v>42185</v>
      </c>
      <c r="H3287">
        <v>4</v>
      </c>
      <c r="I3287" t="s">
        <v>188</v>
      </c>
      <c r="J3287" t="s">
        <v>199</v>
      </c>
      <c r="K3287" t="s">
        <v>208</v>
      </c>
      <c r="L3287" t="s">
        <v>363</v>
      </c>
      <c r="M3287" t="s">
        <v>364</v>
      </c>
      <c r="N3287" t="s">
        <v>365</v>
      </c>
      <c r="O3287" t="s">
        <v>191</v>
      </c>
      <c r="P3287"/>
      <c r="Q3287"/>
      <c r="R3287"/>
      <c r="S3287" t="s">
        <v>932</v>
      </c>
    </row>
    <row r="3288" spans="1:19" hidden="1" x14ac:dyDescent="0.2">
      <c r="A3288" s="162" t="str">
        <f>"FY"&amp;(YEAR(Table4_1[[#This Row],[Date]])-1)&amp;"/"&amp;(YEAR(Table4_1[[#This Row],[Date]])-2000)</f>
        <v>FY2015/16</v>
      </c>
      <c r="B3288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88" s="162" t="str">
        <f>Table4_1[[#This Row],[Licensee]]&amp;" "&amp;Table4_1[[#This Row],[Licence]]</f>
        <v>Rottnest Island Authority EIRL3</v>
      </c>
      <c r="D3288" s="162" t="str">
        <f t="shared" si="51"/>
        <v>FY2015/16_NQR2c_Rottnest Island Authority EIRL3</v>
      </c>
      <c r="E3288" s="164">
        <f>IF(ISNUMBER(Table4_1[[#This Row],[Value]]),Table4_1[[#This Row],[Value]],IF(ISNUMBER(Table4_1[[#This Row],[$ Value]]),Table4_1[[#This Row],[$ Value]],Table4_1[[#This Row],[% Value]]))</f>
        <v>0</v>
      </c>
      <c r="G3288" s="238">
        <v>42551</v>
      </c>
      <c r="H3288">
        <v>4</v>
      </c>
      <c r="I3288" t="s">
        <v>188</v>
      </c>
      <c r="J3288" t="s">
        <v>199</v>
      </c>
      <c r="K3288" t="s">
        <v>208</v>
      </c>
      <c r="L3288" t="s">
        <v>363</v>
      </c>
      <c r="M3288" t="s">
        <v>364</v>
      </c>
      <c r="N3288" t="s">
        <v>365</v>
      </c>
      <c r="O3288" t="s">
        <v>191</v>
      </c>
      <c r="P3288"/>
      <c r="Q3288"/>
      <c r="R3288"/>
      <c r="S3288" t="s">
        <v>932</v>
      </c>
    </row>
    <row r="3289" spans="1:19" hidden="1" x14ac:dyDescent="0.2">
      <c r="A3289" s="162" t="str">
        <f>"FY"&amp;(YEAR(Table4_1[[#This Row],[Date]])-1)&amp;"/"&amp;(YEAR(Table4_1[[#This Row],[Date]])-2000)</f>
        <v>FY2016/17</v>
      </c>
      <c r="B3289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89" s="162" t="str">
        <f>Table4_1[[#This Row],[Licensee]]&amp;" "&amp;Table4_1[[#This Row],[Licence]]</f>
        <v>Rottnest Island Authority EIRL3</v>
      </c>
      <c r="D3289" s="162" t="str">
        <f t="shared" si="51"/>
        <v>FY2016/17_NQR2c_Rottnest Island Authority EIRL3</v>
      </c>
      <c r="E3289" s="164">
        <f>IF(ISNUMBER(Table4_1[[#This Row],[Value]]),Table4_1[[#This Row],[Value]],IF(ISNUMBER(Table4_1[[#This Row],[$ Value]]),Table4_1[[#This Row],[$ Value]],Table4_1[[#This Row],[% Value]]))</f>
        <v>0</v>
      </c>
      <c r="G3289" s="238">
        <v>42916</v>
      </c>
      <c r="H3289">
        <v>4</v>
      </c>
      <c r="I3289" t="s">
        <v>188</v>
      </c>
      <c r="J3289" t="s">
        <v>199</v>
      </c>
      <c r="K3289" t="s">
        <v>208</v>
      </c>
      <c r="L3289" t="s">
        <v>363</v>
      </c>
      <c r="M3289" t="s">
        <v>364</v>
      </c>
      <c r="N3289" t="s">
        <v>365</v>
      </c>
      <c r="O3289" t="s">
        <v>191</v>
      </c>
      <c r="P3289"/>
      <c r="Q3289"/>
      <c r="R3289"/>
      <c r="S3289" t="s">
        <v>932</v>
      </c>
    </row>
    <row r="3290" spans="1:19" hidden="1" x14ac:dyDescent="0.2">
      <c r="A3290" s="162" t="str">
        <f>"FY"&amp;(YEAR(Table4_1[[#This Row],[Date]])-1)&amp;"/"&amp;(YEAR(Table4_1[[#This Row],[Date]])-2000)</f>
        <v>FY2017/18</v>
      </c>
      <c r="B3290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0" s="162" t="str">
        <f>Table4_1[[#This Row],[Licensee]]&amp;" "&amp;Table4_1[[#This Row],[Licence]]</f>
        <v>Rottnest Island Authority EIRL3</v>
      </c>
      <c r="D3290" s="162" t="str">
        <f t="shared" si="51"/>
        <v>FY2017/18_NQR2c_Rottnest Island Authority EIRL3</v>
      </c>
      <c r="E3290" s="164">
        <f>IF(ISNUMBER(Table4_1[[#This Row],[Value]]),Table4_1[[#This Row],[Value]],IF(ISNUMBER(Table4_1[[#This Row],[$ Value]]),Table4_1[[#This Row],[$ Value]],Table4_1[[#This Row],[% Value]]))</f>
        <v>0</v>
      </c>
      <c r="G3290" s="238">
        <v>43281</v>
      </c>
      <c r="H3290">
        <v>4</v>
      </c>
      <c r="I3290" t="s">
        <v>188</v>
      </c>
      <c r="J3290" t="s">
        <v>199</v>
      </c>
      <c r="K3290" t="s">
        <v>208</v>
      </c>
      <c r="L3290" t="s">
        <v>363</v>
      </c>
      <c r="M3290" t="s">
        <v>364</v>
      </c>
      <c r="N3290" t="s">
        <v>365</v>
      </c>
      <c r="O3290" t="s">
        <v>191</v>
      </c>
      <c r="P3290"/>
      <c r="Q3290"/>
      <c r="R3290"/>
      <c r="S3290" t="s">
        <v>932</v>
      </c>
    </row>
    <row r="3291" spans="1:19" hidden="1" x14ac:dyDescent="0.2">
      <c r="A3291" s="162" t="str">
        <f>"FY"&amp;(YEAR(Table4_1[[#This Row],[Date]])-1)&amp;"/"&amp;(YEAR(Table4_1[[#This Row],[Date]])-2000)</f>
        <v>FY2018/19</v>
      </c>
      <c r="B3291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1" s="162" t="str">
        <f>Table4_1[[#This Row],[Licensee]]&amp;" "&amp;Table4_1[[#This Row],[Licence]]</f>
        <v>Rottnest Island Authority EIRL3</v>
      </c>
      <c r="D3291" s="162" t="str">
        <f t="shared" si="51"/>
        <v>FY2018/19_NQR2c_Rottnest Island Authority EIRL3</v>
      </c>
      <c r="E3291" s="164">
        <f>IF(ISNUMBER(Table4_1[[#This Row],[Value]]),Table4_1[[#This Row],[Value]],IF(ISNUMBER(Table4_1[[#This Row],[$ Value]]),Table4_1[[#This Row],[$ Value]],Table4_1[[#This Row],[% Value]]))</f>
        <v>0</v>
      </c>
      <c r="G3291" s="238">
        <v>43646</v>
      </c>
      <c r="H3291">
        <v>4</v>
      </c>
      <c r="I3291" t="s">
        <v>188</v>
      </c>
      <c r="J3291" t="s">
        <v>199</v>
      </c>
      <c r="K3291" t="s">
        <v>208</v>
      </c>
      <c r="L3291" t="s">
        <v>363</v>
      </c>
      <c r="M3291" t="s">
        <v>364</v>
      </c>
      <c r="N3291" t="s">
        <v>365</v>
      </c>
      <c r="O3291" t="s">
        <v>191</v>
      </c>
      <c r="P3291"/>
      <c r="Q3291"/>
      <c r="R3291"/>
      <c r="S3291" t="s">
        <v>932</v>
      </c>
    </row>
    <row r="3292" spans="1:19" hidden="1" x14ac:dyDescent="0.2">
      <c r="A3292" s="162" t="str">
        <f>"FY"&amp;(YEAR(Table4_1[[#This Row],[Date]])-1)&amp;"/"&amp;(YEAR(Table4_1[[#This Row],[Date]])-2000)</f>
        <v>FY2019/20</v>
      </c>
      <c r="B3292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2" s="162" t="str">
        <f>Table4_1[[#This Row],[Licensee]]&amp;" "&amp;Table4_1[[#This Row],[Licence]]</f>
        <v>Rottnest Island Authority EIRL3</v>
      </c>
      <c r="D3292" s="162" t="str">
        <f t="shared" si="51"/>
        <v>FY2019/20_NQR2c_Rottnest Island Authority EIRL3</v>
      </c>
      <c r="E3292" s="164">
        <f>IF(ISNUMBER(Table4_1[[#This Row],[Value]]),Table4_1[[#This Row],[Value]],IF(ISNUMBER(Table4_1[[#This Row],[$ Value]]),Table4_1[[#This Row],[$ Value]],Table4_1[[#This Row],[% Value]]))</f>
        <v>0</v>
      </c>
      <c r="G3292" s="238">
        <v>44012</v>
      </c>
      <c r="H3292">
        <v>4</v>
      </c>
      <c r="I3292" t="s">
        <v>188</v>
      </c>
      <c r="J3292" t="s">
        <v>199</v>
      </c>
      <c r="K3292" t="s">
        <v>208</v>
      </c>
      <c r="L3292" t="s">
        <v>363</v>
      </c>
      <c r="M3292" t="s">
        <v>364</v>
      </c>
      <c r="N3292" t="s">
        <v>365</v>
      </c>
      <c r="O3292" t="s">
        <v>191</v>
      </c>
      <c r="P3292"/>
      <c r="Q3292"/>
      <c r="R3292"/>
      <c r="S3292" t="s">
        <v>932</v>
      </c>
    </row>
    <row r="3293" spans="1:19" hidden="1" x14ac:dyDescent="0.2">
      <c r="A3293" s="162" t="str">
        <f>"FY"&amp;(YEAR(Table4_1[[#This Row],[Date]])-1)&amp;"/"&amp;(YEAR(Table4_1[[#This Row],[Date]])-2000)</f>
        <v>FY2020/21</v>
      </c>
      <c r="B3293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3" s="162" t="str">
        <f>Table4_1[[#This Row],[Licensee]]&amp;" "&amp;Table4_1[[#This Row],[Licence]]</f>
        <v>Rottnest Island Authority EIRL3</v>
      </c>
      <c r="D3293" s="162" t="str">
        <f t="shared" si="51"/>
        <v>FY2020/21_NQR2c_Rottnest Island Authority EIRL3</v>
      </c>
      <c r="E3293" s="164">
        <f>IF(ISNUMBER(Table4_1[[#This Row],[Value]]),Table4_1[[#This Row],[Value]],IF(ISNUMBER(Table4_1[[#This Row],[$ Value]]),Table4_1[[#This Row],[$ Value]],Table4_1[[#This Row],[% Value]]))</f>
        <v>0</v>
      </c>
      <c r="G3293" s="238">
        <v>44377</v>
      </c>
      <c r="H3293">
        <v>4</v>
      </c>
      <c r="I3293" t="s">
        <v>188</v>
      </c>
      <c r="J3293" t="s">
        <v>199</v>
      </c>
      <c r="K3293" t="s">
        <v>208</v>
      </c>
      <c r="L3293" t="s">
        <v>363</v>
      </c>
      <c r="M3293" t="s">
        <v>364</v>
      </c>
      <c r="N3293" t="s">
        <v>365</v>
      </c>
      <c r="O3293" t="s">
        <v>191</v>
      </c>
      <c r="P3293"/>
      <c r="Q3293"/>
      <c r="R3293"/>
      <c r="S3293" t="s">
        <v>932</v>
      </c>
    </row>
    <row r="3294" spans="1:19" hidden="1" x14ac:dyDescent="0.2">
      <c r="A3294" s="162" t="str">
        <f>"FY"&amp;(YEAR(Table4_1[[#This Row],[Date]])-1)&amp;"/"&amp;(YEAR(Table4_1[[#This Row],[Date]])-2000)</f>
        <v>FY2021/22</v>
      </c>
      <c r="B3294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4" s="162" t="str">
        <f>Table4_1[[#This Row],[Licensee]]&amp;" "&amp;Table4_1[[#This Row],[Licence]]</f>
        <v>Rottnest Island Authority EIRL3</v>
      </c>
      <c r="D3294" s="162" t="str">
        <f t="shared" si="51"/>
        <v>FY2021/22_NQR2c_Rottnest Island Authority EIRL3</v>
      </c>
      <c r="E3294" s="164">
        <f>IF(ISNUMBER(Table4_1[[#This Row],[Value]]),Table4_1[[#This Row],[Value]],IF(ISNUMBER(Table4_1[[#This Row],[$ Value]]),Table4_1[[#This Row],[$ Value]],Table4_1[[#This Row],[% Value]]))</f>
        <v>0</v>
      </c>
      <c r="G3294" s="238">
        <v>44742</v>
      </c>
      <c r="H3294">
        <v>4</v>
      </c>
      <c r="I3294" t="s">
        <v>188</v>
      </c>
      <c r="J3294" t="s">
        <v>199</v>
      </c>
      <c r="K3294" t="s">
        <v>208</v>
      </c>
      <c r="L3294" t="s">
        <v>363</v>
      </c>
      <c r="M3294" t="s">
        <v>364</v>
      </c>
      <c r="N3294" t="s">
        <v>365</v>
      </c>
      <c r="O3294" t="s">
        <v>191</v>
      </c>
      <c r="P3294"/>
      <c r="Q3294"/>
      <c r="R3294"/>
      <c r="S3294" t="s">
        <v>932</v>
      </c>
    </row>
    <row r="3295" spans="1:19" hidden="1" x14ac:dyDescent="0.2">
      <c r="A3295" s="162" t="str">
        <f>"FY"&amp;(YEAR(Table4_1[[#This Row],[Date]])-1)&amp;"/"&amp;(YEAR(Table4_1[[#This Row],[Date]])-2000)</f>
        <v>FY2022/23</v>
      </c>
      <c r="B3295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5" s="162" t="str">
        <f>Table4_1[[#This Row],[Licensee]]&amp;" "&amp;Table4_1[[#This Row],[Licence]]</f>
        <v>Rottnest Island Authority EIRL3</v>
      </c>
      <c r="D3295" s="162" t="str">
        <f t="shared" si="51"/>
        <v>FY2022/23_NQR2c_Rottnest Island Authority EIRL3</v>
      </c>
      <c r="E3295" s="164">
        <f>IF(ISNUMBER(Table4_1[[#This Row],[Value]]),Table4_1[[#This Row],[Value]],IF(ISNUMBER(Table4_1[[#This Row],[$ Value]]),Table4_1[[#This Row],[$ Value]],Table4_1[[#This Row],[% Value]]))</f>
        <v>0</v>
      </c>
      <c r="G3295" s="238">
        <v>45107</v>
      </c>
      <c r="H3295">
        <v>4</v>
      </c>
      <c r="I3295" t="s">
        <v>188</v>
      </c>
      <c r="J3295" t="s">
        <v>199</v>
      </c>
      <c r="K3295" t="s">
        <v>208</v>
      </c>
      <c r="L3295" t="s">
        <v>363</v>
      </c>
      <c r="M3295" t="s">
        <v>364</v>
      </c>
      <c r="N3295" t="s">
        <v>365</v>
      </c>
      <c r="O3295" t="s">
        <v>191</v>
      </c>
      <c r="P3295"/>
      <c r="Q3295"/>
      <c r="R3295"/>
      <c r="S3295" t="s">
        <v>932</v>
      </c>
    </row>
    <row r="3296" spans="1:19" hidden="1" x14ac:dyDescent="0.2">
      <c r="A3296" s="162" t="str">
        <f>"FY"&amp;(YEAR(Table4_1[[#This Row],[Date]])-1)&amp;"/"&amp;(YEAR(Table4_1[[#This Row],[Date]])-2000)</f>
        <v>FY2023/24</v>
      </c>
      <c r="B3296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6" s="162" t="str">
        <f>Table4_1[[#This Row],[Licensee]]&amp;" "&amp;Table4_1[[#This Row],[Licence]]</f>
        <v>Rottnest Island Authority EIRL3</v>
      </c>
      <c r="D3296" s="162" t="str">
        <f t="shared" si="51"/>
        <v>FY2023/24_NQR2c_Rottnest Island Authority EIRL3</v>
      </c>
      <c r="E3296" s="164">
        <f>IF(ISNUMBER(Table4_1[[#This Row],[Value]]),Table4_1[[#This Row],[Value]],IF(ISNUMBER(Table4_1[[#This Row],[$ Value]]),Table4_1[[#This Row],[$ Value]],Table4_1[[#This Row],[% Value]]))</f>
        <v>0</v>
      </c>
      <c r="G3296" s="238">
        <v>45473</v>
      </c>
      <c r="H3296">
        <v>4</v>
      </c>
      <c r="I3296" t="s">
        <v>188</v>
      </c>
      <c r="J3296" t="s">
        <v>199</v>
      </c>
      <c r="K3296" t="s">
        <v>208</v>
      </c>
      <c r="L3296" t="s">
        <v>363</v>
      </c>
      <c r="M3296" t="s">
        <v>364</v>
      </c>
      <c r="N3296" t="s">
        <v>365</v>
      </c>
      <c r="O3296" t="s">
        <v>191</v>
      </c>
      <c r="P3296">
        <v>0</v>
      </c>
      <c r="Q3296"/>
      <c r="R3296"/>
      <c r="S3296" t="s">
        <v>932</v>
      </c>
    </row>
    <row r="3297" spans="1:19" hidden="1" x14ac:dyDescent="0.2">
      <c r="A3297" s="162" t="str">
        <f>"FY"&amp;(YEAR(Table4_1[[#This Row],[Date]])-1)&amp;"/"&amp;(YEAR(Table4_1[[#This Row],[Date]])-2000)</f>
        <v>FY2024/25</v>
      </c>
      <c r="B3297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3297" s="162" t="str">
        <f>Table4_1[[#This Row],[Licensee]]&amp;" "&amp;Table4_1[[#This Row],[Licence]]</f>
        <v>Rottnest Island Authority EIRL3</v>
      </c>
      <c r="D3297" s="162" t="str">
        <f t="shared" si="51"/>
        <v>FY2024/25_NQR2c_Rottnest Island Authority EIRL3</v>
      </c>
      <c r="E3297" s="164">
        <f>IF(ISNUMBER(Table4_1[[#This Row],[Value]]),Table4_1[[#This Row],[Value]],IF(ISNUMBER(Table4_1[[#This Row],[$ Value]]),Table4_1[[#This Row],[$ Value]],Table4_1[[#This Row],[% Value]]))</f>
        <v>0</v>
      </c>
      <c r="G3297" s="238">
        <v>45838</v>
      </c>
      <c r="H3297">
        <v>4</v>
      </c>
      <c r="I3297" t="s">
        <v>188</v>
      </c>
      <c r="J3297" t="s">
        <v>199</v>
      </c>
      <c r="K3297" t="s">
        <v>208</v>
      </c>
      <c r="L3297" t="s">
        <v>363</v>
      </c>
      <c r="M3297" t="s">
        <v>364</v>
      </c>
      <c r="N3297" t="s">
        <v>365</v>
      </c>
      <c r="O3297" t="s">
        <v>191</v>
      </c>
      <c r="P3297">
        <v>0</v>
      </c>
      <c r="Q3297"/>
      <c r="R3297"/>
      <c r="S3297" t="s">
        <v>932</v>
      </c>
    </row>
    <row r="3298" spans="1:19" hidden="1" x14ac:dyDescent="0.2">
      <c r="A3298" s="162" t="str">
        <f>"FY"&amp;(YEAR(Table4_1[[#This Row],[Date]])-1)&amp;"/"&amp;(YEAR(Table4_1[[#This Row],[Date]])-2000)</f>
        <v>FY2013/14</v>
      </c>
      <c r="B3298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298" s="162" t="str">
        <f>Table4_1[[#This Row],[Licensee]]&amp;" "&amp;Table4_1[[#This Row],[Licence]]</f>
        <v>Rottnest Island Authority EIRL3</v>
      </c>
      <c r="D3298" s="162" t="str">
        <f t="shared" si="51"/>
        <v>FY2013/14_NQR2d_Rottnest Island Authority EIRL3</v>
      </c>
      <c r="E3298" s="164">
        <f>IF(ISNUMBER(Table4_1[[#This Row],[Value]]),Table4_1[[#This Row],[Value]],IF(ISNUMBER(Table4_1[[#This Row],[$ Value]]),Table4_1[[#This Row],[$ Value]],Table4_1[[#This Row],[% Value]]))</f>
        <v>0</v>
      </c>
      <c r="G3298" s="238">
        <v>41820</v>
      </c>
      <c r="H3298">
        <v>4</v>
      </c>
      <c r="I3298" t="s">
        <v>188</v>
      </c>
      <c r="J3298" t="s">
        <v>199</v>
      </c>
      <c r="K3298" t="s">
        <v>208</v>
      </c>
      <c r="L3298" t="s">
        <v>363</v>
      </c>
      <c r="M3298" t="s">
        <v>112</v>
      </c>
      <c r="N3298" t="s">
        <v>365</v>
      </c>
      <c r="O3298" t="s">
        <v>191</v>
      </c>
      <c r="P3298">
        <v>0</v>
      </c>
      <c r="Q3298"/>
      <c r="R3298"/>
      <c r="S3298" t="s">
        <v>932</v>
      </c>
    </row>
    <row r="3299" spans="1:19" hidden="1" x14ac:dyDescent="0.2">
      <c r="A3299" s="162" t="str">
        <f>"FY"&amp;(YEAR(Table4_1[[#This Row],[Date]])-1)&amp;"/"&amp;(YEAR(Table4_1[[#This Row],[Date]])-2000)</f>
        <v>FY2014/15</v>
      </c>
      <c r="B3299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299" s="162" t="str">
        <f>Table4_1[[#This Row],[Licensee]]&amp;" "&amp;Table4_1[[#This Row],[Licence]]</f>
        <v>Rottnest Island Authority EIRL3</v>
      </c>
      <c r="D3299" s="162" t="str">
        <f t="shared" si="51"/>
        <v>FY2014/15_NQR2d_Rottnest Island Authority EIRL3</v>
      </c>
      <c r="E3299" s="164">
        <f>IF(ISNUMBER(Table4_1[[#This Row],[Value]]),Table4_1[[#This Row],[Value]],IF(ISNUMBER(Table4_1[[#This Row],[$ Value]]),Table4_1[[#This Row],[$ Value]],Table4_1[[#This Row],[% Value]]))</f>
        <v>0</v>
      </c>
      <c r="G3299" s="238">
        <v>42185</v>
      </c>
      <c r="H3299">
        <v>4</v>
      </c>
      <c r="I3299" t="s">
        <v>188</v>
      </c>
      <c r="J3299" t="s">
        <v>199</v>
      </c>
      <c r="K3299" t="s">
        <v>208</v>
      </c>
      <c r="L3299" t="s">
        <v>363</v>
      </c>
      <c r="M3299" t="s">
        <v>112</v>
      </c>
      <c r="N3299" t="s">
        <v>365</v>
      </c>
      <c r="O3299" t="s">
        <v>191</v>
      </c>
      <c r="P3299">
        <v>0</v>
      </c>
      <c r="Q3299"/>
      <c r="R3299"/>
      <c r="S3299" t="s">
        <v>932</v>
      </c>
    </row>
    <row r="3300" spans="1:19" hidden="1" x14ac:dyDescent="0.2">
      <c r="A3300" s="162" t="str">
        <f>"FY"&amp;(YEAR(Table4_1[[#This Row],[Date]])-1)&amp;"/"&amp;(YEAR(Table4_1[[#This Row],[Date]])-2000)</f>
        <v>FY2015/16</v>
      </c>
      <c r="B3300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0" s="162" t="str">
        <f>Table4_1[[#This Row],[Licensee]]&amp;" "&amp;Table4_1[[#This Row],[Licence]]</f>
        <v>Rottnest Island Authority EIRL3</v>
      </c>
      <c r="D3300" s="162" t="str">
        <f t="shared" si="51"/>
        <v>FY2015/16_NQR2d_Rottnest Island Authority EIRL3</v>
      </c>
      <c r="E3300" s="164">
        <f>IF(ISNUMBER(Table4_1[[#This Row],[Value]]),Table4_1[[#This Row],[Value]],IF(ISNUMBER(Table4_1[[#This Row],[$ Value]]),Table4_1[[#This Row],[$ Value]],Table4_1[[#This Row],[% Value]]))</f>
        <v>0</v>
      </c>
      <c r="G3300" s="238">
        <v>42551</v>
      </c>
      <c r="H3300">
        <v>4</v>
      </c>
      <c r="I3300" t="s">
        <v>188</v>
      </c>
      <c r="J3300" t="s">
        <v>199</v>
      </c>
      <c r="K3300" t="s">
        <v>208</v>
      </c>
      <c r="L3300" t="s">
        <v>363</v>
      </c>
      <c r="M3300" t="s">
        <v>112</v>
      </c>
      <c r="N3300" t="s">
        <v>365</v>
      </c>
      <c r="O3300" t="s">
        <v>191</v>
      </c>
      <c r="P3300">
        <v>0</v>
      </c>
      <c r="Q3300"/>
      <c r="R3300"/>
      <c r="S3300" t="s">
        <v>932</v>
      </c>
    </row>
    <row r="3301" spans="1:19" hidden="1" x14ac:dyDescent="0.2">
      <c r="A3301" s="162" t="str">
        <f>"FY"&amp;(YEAR(Table4_1[[#This Row],[Date]])-1)&amp;"/"&amp;(YEAR(Table4_1[[#This Row],[Date]])-2000)</f>
        <v>FY2016/17</v>
      </c>
      <c r="B3301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1" s="162" t="str">
        <f>Table4_1[[#This Row],[Licensee]]&amp;" "&amp;Table4_1[[#This Row],[Licence]]</f>
        <v>Rottnest Island Authority EIRL3</v>
      </c>
      <c r="D3301" s="162" t="str">
        <f t="shared" si="51"/>
        <v>FY2016/17_NQR2d_Rottnest Island Authority EIRL3</v>
      </c>
      <c r="E3301" s="164">
        <f>IF(ISNUMBER(Table4_1[[#This Row],[Value]]),Table4_1[[#This Row],[Value]],IF(ISNUMBER(Table4_1[[#This Row],[$ Value]]),Table4_1[[#This Row],[$ Value]],Table4_1[[#This Row],[% Value]]))</f>
        <v>0</v>
      </c>
      <c r="G3301" s="238">
        <v>42916</v>
      </c>
      <c r="H3301">
        <v>4</v>
      </c>
      <c r="I3301" t="s">
        <v>188</v>
      </c>
      <c r="J3301" t="s">
        <v>199</v>
      </c>
      <c r="K3301" t="s">
        <v>208</v>
      </c>
      <c r="L3301" t="s">
        <v>363</v>
      </c>
      <c r="M3301" t="s">
        <v>112</v>
      </c>
      <c r="N3301" t="s">
        <v>365</v>
      </c>
      <c r="O3301" t="s">
        <v>191</v>
      </c>
      <c r="P3301">
        <v>0</v>
      </c>
      <c r="Q3301"/>
      <c r="R3301"/>
      <c r="S3301" t="s">
        <v>932</v>
      </c>
    </row>
    <row r="3302" spans="1:19" hidden="1" x14ac:dyDescent="0.2">
      <c r="A3302" s="162" t="str">
        <f>"FY"&amp;(YEAR(Table4_1[[#This Row],[Date]])-1)&amp;"/"&amp;(YEAR(Table4_1[[#This Row],[Date]])-2000)</f>
        <v>FY2017/18</v>
      </c>
      <c r="B3302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2" s="162" t="str">
        <f>Table4_1[[#This Row],[Licensee]]&amp;" "&amp;Table4_1[[#This Row],[Licence]]</f>
        <v>Rottnest Island Authority EIRL3</v>
      </c>
      <c r="D3302" s="162" t="str">
        <f t="shared" si="51"/>
        <v>FY2017/18_NQR2d_Rottnest Island Authority EIRL3</v>
      </c>
      <c r="E3302" s="164">
        <f>IF(ISNUMBER(Table4_1[[#This Row],[Value]]),Table4_1[[#This Row],[Value]],IF(ISNUMBER(Table4_1[[#This Row],[$ Value]]),Table4_1[[#This Row],[$ Value]],Table4_1[[#This Row],[% Value]]))</f>
        <v>0</v>
      </c>
      <c r="G3302" s="238">
        <v>43281</v>
      </c>
      <c r="H3302">
        <v>4</v>
      </c>
      <c r="I3302" t="s">
        <v>188</v>
      </c>
      <c r="J3302" t="s">
        <v>199</v>
      </c>
      <c r="K3302" t="s">
        <v>208</v>
      </c>
      <c r="L3302" t="s">
        <v>363</v>
      </c>
      <c r="M3302" t="s">
        <v>112</v>
      </c>
      <c r="N3302" t="s">
        <v>365</v>
      </c>
      <c r="O3302" t="s">
        <v>191</v>
      </c>
      <c r="P3302">
        <v>0</v>
      </c>
      <c r="Q3302"/>
      <c r="R3302"/>
      <c r="S3302" t="s">
        <v>932</v>
      </c>
    </row>
    <row r="3303" spans="1:19" hidden="1" x14ac:dyDescent="0.2">
      <c r="A3303" s="162" t="str">
        <f>"FY"&amp;(YEAR(Table4_1[[#This Row],[Date]])-1)&amp;"/"&amp;(YEAR(Table4_1[[#This Row],[Date]])-2000)</f>
        <v>FY2018/19</v>
      </c>
      <c r="B3303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3" s="162" t="str">
        <f>Table4_1[[#This Row],[Licensee]]&amp;" "&amp;Table4_1[[#This Row],[Licence]]</f>
        <v>Rottnest Island Authority EIRL3</v>
      </c>
      <c r="D3303" s="162" t="str">
        <f t="shared" si="51"/>
        <v>FY2018/19_NQR2d_Rottnest Island Authority EIRL3</v>
      </c>
      <c r="E3303" s="164">
        <f>IF(ISNUMBER(Table4_1[[#This Row],[Value]]),Table4_1[[#This Row],[Value]],IF(ISNUMBER(Table4_1[[#This Row],[$ Value]]),Table4_1[[#This Row],[$ Value]],Table4_1[[#This Row],[% Value]]))</f>
        <v>0</v>
      </c>
      <c r="G3303" s="238">
        <v>43646</v>
      </c>
      <c r="H3303">
        <v>4</v>
      </c>
      <c r="I3303" t="s">
        <v>188</v>
      </c>
      <c r="J3303" t="s">
        <v>199</v>
      </c>
      <c r="K3303" t="s">
        <v>208</v>
      </c>
      <c r="L3303" t="s">
        <v>363</v>
      </c>
      <c r="M3303" t="s">
        <v>112</v>
      </c>
      <c r="N3303" t="s">
        <v>365</v>
      </c>
      <c r="O3303" t="s">
        <v>191</v>
      </c>
      <c r="P3303">
        <v>0</v>
      </c>
      <c r="Q3303"/>
      <c r="R3303"/>
      <c r="S3303" t="s">
        <v>932</v>
      </c>
    </row>
    <row r="3304" spans="1:19" hidden="1" x14ac:dyDescent="0.2">
      <c r="A3304" s="162" t="str">
        <f>"FY"&amp;(YEAR(Table4_1[[#This Row],[Date]])-1)&amp;"/"&amp;(YEAR(Table4_1[[#This Row],[Date]])-2000)</f>
        <v>FY2019/20</v>
      </c>
      <c r="B3304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4" s="162" t="str">
        <f>Table4_1[[#This Row],[Licensee]]&amp;" "&amp;Table4_1[[#This Row],[Licence]]</f>
        <v>Rottnest Island Authority EIRL3</v>
      </c>
      <c r="D3304" s="162" t="str">
        <f t="shared" si="51"/>
        <v>FY2019/20_NQR2d_Rottnest Island Authority EIRL3</v>
      </c>
      <c r="E3304" s="164">
        <f>IF(ISNUMBER(Table4_1[[#This Row],[Value]]),Table4_1[[#This Row],[Value]],IF(ISNUMBER(Table4_1[[#This Row],[$ Value]]),Table4_1[[#This Row],[$ Value]],Table4_1[[#This Row],[% Value]]))</f>
        <v>0</v>
      </c>
      <c r="G3304" s="238">
        <v>44012</v>
      </c>
      <c r="H3304">
        <v>4</v>
      </c>
      <c r="I3304" t="s">
        <v>188</v>
      </c>
      <c r="J3304" t="s">
        <v>199</v>
      </c>
      <c r="K3304" t="s">
        <v>208</v>
      </c>
      <c r="L3304" t="s">
        <v>363</v>
      </c>
      <c r="M3304" t="s">
        <v>112</v>
      </c>
      <c r="N3304" t="s">
        <v>365</v>
      </c>
      <c r="O3304" t="s">
        <v>191</v>
      </c>
      <c r="P3304">
        <v>0</v>
      </c>
      <c r="Q3304"/>
      <c r="R3304"/>
      <c r="S3304" t="s">
        <v>932</v>
      </c>
    </row>
    <row r="3305" spans="1:19" hidden="1" x14ac:dyDescent="0.2">
      <c r="A3305" s="162" t="str">
        <f>"FY"&amp;(YEAR(Table4_1[[#This Row],[Date]])-1)&amp;"/"&amp;(YEAR(Table4_1[[#This Row],[Date]])-2000)</f>
        <v>FY2020/21</v>
      </c>
      <c r="B3305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5" s="162" t="str">
        <f>Table4_1[[#This Row],[Licensee]]&amp;" "&amp;Table4_1[[#This Row],[Licence]]</f>
        <v>Rottnest Island Authority EIRL3</v>
      </c>
      <c r="D3305" s="162" t="str">
        <f t="shared" si="51"/>
        <v>FY2020/21_NQR2d_Rottnest Island Authority EIRL3</v>
      </c>
      <c r="E3305" s="164">
        <f>IF(ISNUMBER(Table4_1[[#This Row],[Value]]),Table4_1[[#This Row],[Value]],IF(ISNUMBER(Table4_1[[#This Row],[$ Value]]),Table4_1[[#This Row],[$ Value]],Table4_1[[#This Row],[% Value]]))</f>
        <v>0</v>
      </c>
      <c r="G3305" s="238">
        <v>44377</v>
      </c>
      <c r="H3305">
        <v>4</v>
      </c>
      <c r="I3305" t="s">
        <v>188</v>
      </c>
      <c r="J3305" t="s">
        <v>199</v>
      </c>
      <c r="K3305" t="s">
        <v>208</v>
      </c>
      <c r="L3305" t="s">
        <v>363</v>
      </c>
      <c r="M3305" t="s">
        <v>112</v>
      </c>
      <c r="N3305" t="s">
        <v>365</v>
      </c>
      <c r="O3305" t="s">
        <v>191</v>
      </c>
      <c r="P3305">
        <v>0</v>
      </c>
      <c r="Q3305"/>
      <c r="R3305"/>
      <c r="S3305" t="s">
        <v>932</v>
      </c>
    </row>
    <row r="3306" spans="1:19" hidden="1" x14ac:dyDescent="0.2">
      <c r="A3306" s="162" t="str">
        <f>"FY"&amp;(YEAR(Table4_1[[#This Row],[Date]])-1)&amp;"/"&amp;(YEAR(Table4_1[[#This Row],[Date]])-2000)</f>
        <v>FY2021/22</v>
      </c>
      <c r="B3306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6" s="162" t="str">
        <f>Table4_1[[#This Row],[Licensee]]&amp;" "&amp;Table4_1[[#This Row],[Licence]]</f>
        <v>Rottnest Island Authority EIRL3</v>
      </c>
      <c r="D3306" s="162" t="str">
        <f t="shared" si="51"/>
        <v>FY2021/22_NQR2d_Rottnest Island Authority EIRL3</v>
      </c>
      <c r="E3306" s="164">
        <f>IF(ISNUMBER(Table4_1[[#This Row],[Value]]),Table4_1[[#This Row],[Value]],IF(ISNUMBER(Table4_1[[#This Row],[$ Value]]),Table4_1[[#This Row],[$ Value]],Table4_1[[#This Row],[% Value]]))</f>
        <v>0</v>
      </c>
      <c r="G3306" s="238">
        <v>44742</v>
      </c>
      <c r="H3306">
        <v>4</v>
      </c>
      <c r="I3306" t="s">
        <v>188</v>
      </c>
      <c r="J3306" t="s">
        <v>199</v>
      </c>
      <c r="K3306" t="s">
        <v>208</v>
      </c>
      <c r="L3306" t="s">
        <v>363</v>
      </c>
      <c r="M3306" t="s">
        <v>112</v>
      </c>
      <c r="N3306" t="s">
        <v>365</v>
      </c>
      <c r="O3306" t="s">
        <v>191</v>
      </c>
      <c r="P3306">
        <v>0</v>
      </c>
      <c r="Q3306"/>
      <c r="R3306"/>
      <c r="S3306" t="s">
        <v>932</v>
      </c>
    </row>
    <row r="3307" spans="1:19" hidden="1" x14ac:dyDescent="0.2">
      <c r="A3307" s="162" t="str">
        <f>"FY"&amp;(YEAR(Table4_1[[#This Row],[Date]])-1)&amp;"/"&amp;(YEAR(Table4_1[[#This Row],[Date]])-2000)</f>
        <v>FY2022/23</v>
      </c>
      <c r="B3307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7" s="162" t="str">
        <f>Table4_1[[#This Row],[Licensee]]&amp;" "&amp;Table4_1[[#This Row],[Licence]]</f>
        <v>Rottnest Island Authority EIRL3</v>
      </c>
      <c r="D3307" s="162" t="str">
        <f t="shared" si="51"/>
        <v>FY2022/23_NQR2d_Rottnest Island Authority EIRL3</v>
      </c>
      <c r="E3307" s="164">
        <f>IF(ISNUMBER(Table4_1[[#This Row],[Value]]),Table4_1[[#This Row],[Value]],IF(ISNUMBER(Table4_1[[#This Row],[$ Value]]),Table4_1[[#This Row],[$ Value]],Table4_1[[#This Row],[% Value]]))</f>
        <v>0</v>
      </c>
      <c r="G3307" s="238">
        <v>45107</v>
      </c>
      <c r="H3307">
        <v>4</v>
      </c>
      <c r="I3307" t="s">
        <v>188</v>
      </c>
      <c r="J3307" t="s">
        <v>199</v>
      </c>
      <c r="K3307" t="s">
        <v>208</v>
      </c>
      <c r="L3307" t="s">
        <v>363</v>
      </c>
      <c r="M3307" t="s">
        <v>112</v>
      </c>
      <c r="N3307" t="s">
        <v>365</v>
      </c>
      <c r="O3307" t="s">
        <v>191</v>
      </c>
      <c r="P3307">
        <v>0</v>
      </c>
      <c r="Q3307"/>
      <c r="R3307"/>
      <c r="S3307" t="s">
        <v>932</v>
      </c>
    </row>
    <row r="3308" spans="1:19" hidden="1" x14ac:dyDescent="0.2">
      <c r="A3308" s="162" t="str">
        <f>"FY"&amp;(YEAR(Table4_1[[#This Row],[Date]])-1)&amp;"/"&amp;(YEAR(Table4_1[[#This Row],[Date]])-2000)</f>
        <v>FY2023/24</v>
      </c>
      <c r="B3308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8" s="162" t="str">
        <f>Table4_1[[#This Row],[Licensee]]&amp;" "&amp;Table4_1[[#This Row],[Licence]]</f>
        <v>Rottnest Island Authority EIRL3</v>
      </c>
      <c r="D3308" s="162" t="str">
        <f t="shared" si="51"/>
        <v>FY2023/24_NQR2d_Rottnest Island Authority EIRL3</v>
      </c>
      <c r="E3308" s="164">
        <f>IF(ISNUMBER(Table4_1[[#This Row],[Value]]),Table4_1[[#This Row],[Value]],IF(ISNUMBER(Table4_1[[#This Row],[$ Value]]),Table4_1[[#This Row],[$ Value]],Table4_1[[#This Row],[% Value]]))</f>
        <v>0</v>
      </c>
      <c r="G3308" s="238">
        <v>45473</v>
      </c>
      <c r="H3308">
        <v>4</v>
      </c>
      <c r="I3308" t="s">
        <v>188</v>
      </c>
      <c r="J3308" t="s">
        <v>199</v>
      </c>
      <c r="K3308" t="s">
        <v>208</v>
      </c>
      <c r="L3308" t="s">
        <v>363</v>
      </c>
      <c r="M3308" t="s">
        <v>112</v>
      </c>
      <c r="N3308" t="s">
        <v>365</v>
      </c>
      <c r="O3308" t="s">
        <v>191</v>
      </c>
      <c r="P3308">
        <v>0</v>
      </c>
      <c r="Q3308"/>
      <c r="R3308"/>
      <c r="S3308" t="s">
        <v>932</v>
      </c>
    </row>
    <row r="3309" spans="1:19" hidden="1" x14ac:dyDescent="0.2">
      <c r="A3309" s="162" t="str">
        <f>"FY"&amp;(YEAR(Table4_1[[#This Row],[Date]])-1)&amp;"/"&amp;(YEAR(Table4_1[[#This Row],[Date]])-2000)</f>
        <v>FY2024/25</v>
      </c>
      <c r="B3309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3309" s="162" t="str">
        <f>Table4_1[[#This Row],[Licensee]]&amp;" "&amp;Table4_1[[#This Row],[Licence]]</f>
        <v>Rottnest Island Authority EIRL3</v>
      </c>
      <c r="D3309" s="162" t="str">
        <f t="shared" si="51"/>
        <v>FY2024/25_NQR2d_Rottnest Island Authority EIRL3</v>
      </c>
      <c r="E3309" s="164">
        <f>IF(ISNUMBER(Table4_1[[#This Row],[Value]]),Table4_1[[#This Row],[Value]],IF(ISNUMBER(Table4_1[[#This Row],[$ Value]]),Table4_1[[#This Row],[$ Value]],Table4_1[[#This Row],[% Value]]))</f>
        <v>0</v>
      </c>
      <c r="G3309" s="238">
        <v>45838</v>
      </c>
      <c r="H3309">
        <v>4</v>
      </c>
      <c r="I3309" t="s">
        <v>188</v>
      </c>
      <c r="J3309" t="s">
        <v>199</v>
      </c>
      <c r="K3309" t="s">
        <v>208</v>
      </c>
      <c r="L3309" t="s">
        <v>363</v>
      </c>
      <c r="M3309" t="s">
        <v>112</v>
      </c>
      <c r="N3309" t="s">
        <v>365</v>
      </c>
      <c r="O3309" t="s">
        <v>191</v>
      </c>
      <c r="P3309">
        <v>0</v>
      </c>
      <c r="Q3309"/>
      <c r="R3309"/>
      <c r="S3309" t="s">
        <v>932</v>
      </c>
    </row>
    <row r="3310" spans="1:19" hidden="1" x14ac:dyDescent="0.2">
      <c r="A3310" s="162" t="str">
        <f>"FY"&amp;(YEAR(Table4_1[[#This Row],[Date]])-1)&amp;"/"&amp;(YEAR(Table4_1[[#This Row],[Date]])-2000)</f>
        <v>FY2023/24</v>
      </c>
      <c r="B3310" s="162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3310" s="162" t="str">
        <f>Table4_1[[#This Row],[Licensee]]&amp;" "&amp;Table4_1[[#This Row],[Licence]]</f>
        <v>Rottnest Island Authority EIRL3</v>
      </c>
      <c r="D3310" s="162" t="str">
        <f t="shared" si="51"/>
        <v>FY2023/24_NQR3a_Rottnest Island Authority EIRL3</v>
      </c>
      <c r="E3310" s="164">
        <f>IF(ISNUMBER(Table4_1[[#This Row],[Value]]),Table4_1[[#This Row],[Value]],IF(ISNUMBER(Table4_1[[#This Row],[$ Value]]),Table4_1[[#This Row],[$ Value]],Table4_1[[#This Row],[% Value]]))</f>
        <v>0</v>
      </c>
      <c r="G3310" s="238">
        <v>45473</v>
      </c>
      <c r="H3310">
        <v>4</v>
      </c>
      <c r="I3310" t="s">
        <v>188</v>
      </c>
      <c r="J3310" t="s">
        <v>199</v>
      </c>
      <c r="K3310" t="s">
        <v>208</v>
      </c>
      <c r="L3310" t="s">
        <v>283</v>
      </c>
      <c r="M3310" t="s">
        <v>96</v>
      </c>
      <c r="N3310" t="s">
        <v>284</v>
      </c>
      <c r="O3310" t="s">
        <v>93</v>
      </c>
      <c r="P3310"/>
      <c r="Q3310"/>
      <c r="R3310"/>
      <c r="S3310" t="s">
        <v>932</v>
      </c>
    </row>
    <row r="3311" spans="1:19" hidden="1" x14ac:dyDescent="0.2">
      <c r="A3311" s="162" t="str">
        <f>"FY"&amp;(YEAR(Table4_1[[#This Row],[Date]])-1)&amp;"/"&amp;(YEAR(Table4_1[[#This Row],[Date]])-2000)</f>
        <v>FY2024/25</v>
      </c>
      <c r="B3311" s="162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3311" s="162" t="str">
        <f>Table4_1[[#This Row],[Licensee]]&amp;" "&amp;Table4_1[[#This Row],[Licence]]</f>
        <v>Rottnest Island Authority EIRL3</v>
      </c>
      <c r="D3311" s="162" t="str">
        <f t="shared" si="51"/>
        <v>FY2024/25_NQR3a_Rottnest Island Authority EIRL3</v>
      </c>
      <c r="E3311" s="164">
        <f>IF(ISNUMBER(Table4_1[[#This Row],[Value]]),Table4_1[[#This Row],[Value]],IF(ISNUMBER(Table4_1[[#This Row],[$ Value]]),Table4_1[[#This Row],[$ Value]],Table4_1[[#This Row],[% Value]]))</f>
        <v>0</v>
      </c>
      <c r="G3311" s="238">
        <v>45838</v>
      </c>
      <c r="H3311">
        <v>4</v>
      </c>
      <c r="I3311" t="s">
        <v>188</v>
      </c>
      <c r="J3311" t="s">
        <v>199</v>
      </c>
      <c r="K3311" t="s">
        <v>208</v>
      </c>
      <c r="L3311" t="s">
        <v>283</v>
      </c>
      <c r="M3311" t="s">
        <v>96</v>
      </c>
      <c r="N3311" t="s">
        <v>284</v>
      </c>
      <c r="O3311" t="s">
        <v>93</v>
      </c>
      <c r="P3311"/>
      <c r="Q3311"/>
      <c r="R3311"/>
      <c r="S3311" t="s">
        <v>932</v>
      </c>
    </row>
    <row r="3312" spans="1:19" hidden="1" x14ac:dyDescent="0.2">
      <c r="A3312" s="162" t="str">
        <f>"FY"&amp;(YEAR(Table4_1[[#This Row],[Date]])-1)&amp;"/"&amp;(YEAR(Table4_1[[#This Row],[Date]])-2000)</f>
        <v>FY2013/14</v>
      </c>
      <c r="B3312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2" s="162" t="str">
        <f>Table4_1[[#This Row],[Licensee]]&amp;" "&amp;Table4_1[[#This Row],[Licence]]</f>
        <v>Rottnest Island Authority EIRL3</v>
      </c>
      <c r="D3312" s="162" t="str">
        <f t="shared" si="51"/>
        <v>FY2013/14_NQR3b_Rottnest Island Authority EIRL3</v>
      </c>
      <c r="E3312" s="164">
        <f>IF(ISNUMBER(Table4_1[[#This Row],[Value]]),Table4_1[[#This Row],[Value]],IF(ISNUMBER(Table4_1[[#This Row],[$ Value]]),Table4_1[[#This Row],[$ Value]],Table4_1[[#This Row],[% Value]]))</f>
        <v>0</v>
      </c>
      <c r="G3312" s="238">
        <v>41820</v>
      </c>
      <c r="H3312">
        <v>4</v>
      </c>
      <c r="I3312" t="s">
        <v>188</v>
      </c>
      <c r="J3312" t="s">
        <v>199</v>
      </c>
      <c r="K3312" t="s">
        <v>208</v>
      </c>
      <c r="L3312" t="s">
        <v>283</v>
      </c>
      <c r="M3312" t="s">
        <v>47</v>
      </c>
      <c r="N3312" t="s">
        <v>284</v>
      </c>
      <c r="O3312" t="s">
        <v>285</v>
      </c>
      <c r="P3312"/>
      <c r="Q3312"/>
      <c r="R3312"/>
      <c r="S3312" t="s">
        <v>932</v>
      </c>
    </row>
    <row r="3313" spans="1:19" hidden="1" x14ac:dyDescent="0.2">
      <c r="A3313" s="162" t="str">
        <f>"FY"&amp;(YEAR(Table4_1[[#This Row],[Date]])-1)&amp;"/"&amp;(YEAR(Table4_1[[#This Row],[Date]])-2000)</f>
        <v>FY2014/15</v>
      </c>
      <c r="B3313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3" s="162" t="str">
        <f>Table4_1[[#This Row],[Licensee]]&amp;" "&amp;Table4_1[[#This Row],[Licence]]</f>
        <v>Rottnest Island Authority EIRL3</v>
      </c>
      <c r="D3313" s="162" t="str">
        <f t="shared" si="51"/>
        <v>FY2014/15_NQR3b_Rottnest Island Authority EIRL3</v>
      </c>
      <c r="E3313" s="164">
        <f>IF(ISNUMBER(Table4_1[[#This Row],[Value]]),Table4_1[[#This Row],[Value]],IF(ISNUMBER(Table4_1[[#This Row],[$ Value]]),Table4_1[[#This Row],[$ Value]],Table4_1[[#This Row],[% Value]]))</f>
        <v>0</v>
      </c>
      <c r="G3313" s="238">
        <v>42185</v>
      </c>
      <c r="H3313">
        <v>4</v>
      </c>
      <c r="I3313" t="s">
        <v>188</v>
      </c>
      <c r="J3313" t="s">
        <v>199</v>
      </c>
      <c r="K3313" t="s">
        <v>208</v>
      </c>
      <c r="L3313" t="s">
        <v>283</v>
      </c>
      <c r="M3313" t="s">
        <v>47</v>
      </c>
      <c r="N3313" t="s">
        <v>284</v>
      </c>
      <c r="O3313" t="s">
        <v>285</v>
      </c>
      <c r="P3313"/>
      <c r="Q3313"/>
      <c r="R3313"/>
      <c r="S3313" t="s">
        <v>932</v>
      </c>
    </row>
    <row r="3314" spans="1:19" hidden="1" x14ac:dyDescent="0.2">
      <c r="A3314" s="162" t="str">
        <f>"FY"&amp;(YEAR(Table4_1[[#This Row],[Date]])-1)&amp;"/"&amp;(YEAR(Table4_1[[#This Row],[Date]])-2000)</f>
        <v>FY2015/16</v>
      </c>
      <c r="B3314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4" s="162" t="str">
        <f>Table4_1[[#This Row],[Licensee]]&amp;" "&amp;Table4_1[[#This Row],[Licence]]</f>
        <v>Rottnest Island Authority EIRL3</v>
      </c>
      <c r="D3314" s="162" t="str">
        <f t="shared" si="51"/>
        <v>FY2015/16_NQR3b_Rottnest Island Authority EIRL3</v>
      </c>
      <c r="E3314" s="164">
        <f>IF(ISNUMBER(Table4_1[[#This Row],[Value]]),Table4_1[[#This Row],[Value]],IF(ISNUMBER(Table4_1[[#This Row],[$ Value]]),Table4_1[[#This Row],[$ Value]],Table4_1[[#This Row],[% Value]]))</f>
        <v>0</v>
      </c>
      <c r="G3314" s="238">
        <v>42551</v>
      </c>
      <c r="H3314">
        <v>4</v>
      </c>
      <c r="I3314" t="s">
        <v>188</v>
      </c>
      <c r="J3314" t="s">
        <v>199</v>
      </c>
      <c r="K3314" t="s">
        <v>208</v>
      </c>
      <c r="L3314" t="s">
        <v>283</v>
      </c>
      <c r="M3314" t="s">
        <v>47</v>
      </c>
      <c r="N3314" t="s">
        <v>284</v>
      </c>
      <c r="O3314" t="s">
        <v>285</v>
      </c>
      <c r="P3314"/>
      <c r="Q3314"/>
      <c r="R3314"/>
      <c r="S3314" t="s">
        <v>932</v>
      </c>
    </row>
    <row r="3315" spans="1:19" hidden="1" x14ac:dyDescent="0.2">
      <c r="A3315" s="162" t="str">
        <f>"FY"&amp;(YEAR(Table4_1[[#This Row],[Date]])-1)&amp;"/"&amp;(YEAR(Table4_1[[#This Row],[Date]])-2000)</f>
        <v>FY2016/17</v>
      </c>
      <c r="B3315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5" s="162" t="str">
        <f>Table4_1[[#This Row],[Licensee]]&amp;" "&amp;Table4_1[[#This Row],[Licence]]</f>
        <v>Rottnest Island Authority EIRL3</v>
      </c>
      <c r="D3315" s="162" t="str">
        <f t="shared" si="51"/>
        <v>FY2016/17_NQR3b_Rottnest Island Authority EIRL3</v>
      </c>
      <c r="E3315" s="164">
        <f>IF(ISNUMBER(Table4_1[[#This Row],[Value]]),Table4_1[[#This Row],[Value]],IF(ISNUMBER(Table4_1[[#This Row],[$ Value]]),Table4_1[[#This Row],[$ Value]],Table4_1[[#This Row],[% Value]]))</f>
        <v>0</v>
      </c>
      <c r="G3315" s="238">
        <v>42916</v>
      </c>
      <c r="H3315">
        <v>4</v>
      </c>
      <c r="I3315" t="s">
        <v>188</v>
      </c>
      <c r="J3315" t="s">
        <v>199</v>
      </c>
      <c r="K3315" t="s">
        <v>208</v>
      </c>
      <c r="L3315" t="s">
        <v>283</v>
      </c>
      <c r="M3315" t="s">
        <v>47</v>
      </c>
      <c r="N3315" t="s">
        <v>284</v>
      </c>
      <c r="O3315" t="s">
        <v>285</v>
      </c>
      <c r="P3315"/>
      <c r="Q3315"/>
      <c r="R3315"/>
      <c r="S3315" t="s">
        <v>932</v>
      </c>
    </row>
    <row r="3316" spans="1:19" hidden="1" x14ac:dyDescent="0.2">
      <c r="A3316" s="162" t="str">
        <f>"FY"&amp;(YEAR(Table4_1[[#This Row],[Date]])-1)&amp;"/"&amp;(YEAR(Table4_1[[#This Row],[Date]])-2000)</f>
        <v>FY2017/18</v>
      </c>
      <c r="B3316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6" s="162" t="str">
        <f>Table4_1[[#This Row],[Licensee]]&amp;" "&amp;Table4_1[[#This Row],[Licence]]</f>
        <v>Rottnest Island Authority EIRL3</v>
      </c>
      <c r="D3316" s="162" t="str">
        <f t="shared" si="51"/>
        <v>FY2017/18_NQR3b_Rottnest Island Authority EIRL3</v>
      </c>
      <c r="E3316" s="164">
        <f>IF(ISNUMBER(Table4_1[[#This Row],[Value]]),Table4_1[[#This Row],[Value]],IF(ISNUMBER(Table4_1[[#This Row],[$ Value]]),Table4_1[[#This Row],[$ Value]],Table4_1[[#This Row],[% Value]]))</f>
        <v>0</v>
      </c>
      <c r="G3316" s="238">
        <v>43281</v>
      </c>
      <c r="H3316">
        <v>4</v>
      </c>
      <c r="I3316" t="s">
        <v>188</v>
      </c>
      <c r="J3316" t="s">
        <v>199</v>
      </c>
      <c r="K3316" t="s">
        <v>208</v>
      </c>
      <c r="L3316" t="s">
        <v>283</v>
      </c>
      <c r="M3316" t="s">
        <v>47</v>
      </c>
      <c r="N3316" t="s">
        <v>284</v>
      </c>
      <c r="O3316" t="s">
        <v>285</v>
      </c>
      <c r="P3316"/>
      <c r="Q3316"/>
      <c r="R3316"/>
      <c r="S3316" t="s">
        <v>932</v>
      </c>
    </row>
    <row r="3317" spans="1:19" hidden="1" x14ac:dyDescent="0.2">
      <c r="A3317" s="162" t="str">
        <f>"FY"&amp;(YEAR(Table4_1[[#This Row],[Date]])-1)&amp;"/"&amp;(YEAR(Table4_1[[#This Row],[Date]])-2000)</f>
        <v>FY2018/19</v>
      </c>
      <c r="B3317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7" s="162" t="str">
        <f>Table4_1[[#This Row],[Licensee]]&amp;" "&amp;Table4_1[[#This Row],[Licence]]</f>
        <v>Rottnest Island Authority EIRL3</v>
      </c>
      <c r="D3317" s="162" t="str">
        <f t="shared" si="51"/>
        <v>FY2018/19_NQR3b_Rottnest Island Authority EIRL3</v>
      </c>
      <c r="E3317" s="164">
        <f>IF(ISNUMBER(Table4_1[[#This Row],[Value]]),Table4_1[[#This Row],[Value]],IF(ISNUMBER(Table4_1[[#This Row],[$ Value]]),Table4_1[[#This Row],[$ Value]],Table4_1[[#This Row],[% Value]]))</f>
        <v>0</v>
      </c>
      <c r="G3317" s="238">
        <v>43646</v>
      </c>
      <c r="H3317">
        <v>4</v>
      </c>
      <c r="I3317" t="s">
        <v>188</v>
      </c>
      <c r="J3317" t="s">
        <v>199</v>
      </c>
      <c r="K3317" t="s">
        <v>208</v>
      </c>
      <c r="L3317" t="s">
        <v>283</v>
      </c>
      <c r="M3317" t="s">
        <v>47</v>
      </c>
      <c r="N3317" t="s">
        <v>284</v>
      </c>
      <c r="O3317" t="s">
        <v>285</v>
      </c>
      <c r="P3317"/>
      <c r="Q3317"/>
      <c r="R3317"/>
      <c r="S3317" t="s">
        <v>932</v>
      </c>
    </row>
    <row r="3318" spans="1:19" hidden="1" x14ac:dyDescent="0.2">
      <c r="A3318" s="162" t="str">
        <f>"FY"&amp;(YEAR(Table4_1[[#This Row],[Date]])-1)&amp;"/"&amp;(YEAR(Table4_1[[#This Row],[Date]])-2000)</f>
        <v>FY2019/20</v>
      </c>
      <c r="B3318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8" s="162" t="str">
        <f>Table4_1[[#This Row],[Licensee]]&amp;" "&amp;Table4_1[[#This Row],[Licence]]</f>
        <v>Rottnest Island Authority EIRL3</v>
      </c>
      <c r="D3318" s="162" t="str">
        <f t="shared" si="51"/>
        <v>FY2019/20_NQR3b_Rottnest Island Authority EIRL3</v>
      </c>
      <c r="E3318" s="164">
        <f>IF(ISNUMBER(Table4_1[[#This Row],[Value]]),Table4_1[[#This Row],[Value]],IF(ISNUMBER(Table4_1[[#This Row],[$ Value]]),Table4_1[[#This Row],[$ Value]],Table4_1[[#This Row],[% Value]]))</f>
        <v>0</v>
      </c>
      <c r="G3318" s="238">
        <v>44012</v>
      </c>
      <c r="H3318">
        <v>4</v>
      </c>
      <c r="I3318" t="s">
        <v>188</v>
      </c>
      <c r="J3318" t="s">
        <v>199</v>
      </c>
      <c r="K3318" t="s">
        <v>208</v>
      </c>
      <c r="L3318" t="s">
        <v>283</v>
      </c>
      <c r="M3318" t="s">
        <v>47</v>
      </c>
      <c r="N3318" t="s">
        <v>284</v>
      </c>
      <c r="O3318" t="s">
        <v>285</v>
      </c>
      <c r="P3318"/>
      <c r="Q3318"/>
      <c r="R3318"/>
      <c r="S3318" t="s">
        <v>932</v>
      </c>
    </row>
    <row r="3319" spans="1:19" hidden="1" x14ac:dyDescent="0.2">
      <c r="A3319" s="162" t="str">
        <f>"FY"&amp;(YEAR(Table4_1[[#This Row],[Date]])-1)&amp;"/"&amp;(YEAR(Table4_1[[#This Row],[Date]])-2000)</f>
        <v>FY2020/21</v>
      </c>
      <c r="B3319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19" s="162" t="str">
        <f>Table4_1[[#This Row],[Licensee]]&amp;" "&amp;Table4_1[[#This Row],[Licence]]</f>
        <v>Rottnest Island Authority EIRL3</v>
      </c>
      <c r="D3319" s="162" t="str">
        <f t="shared" si="51"/>
        <v>FY2020/21_NQR3b_Rottnest Island Authority EIRL3</v>
      </c>
      <c r="E3319" s="164">
        <f>IF(ISNUMBER(Table4_1[[#This Row],[Value]]),Table4_1[[#This Row],[Value]],IF(ISNUMBER(Table4_1[[#This Row],[$ Value]]),Table4_1[[#This Row],[$ Value]],Table4_1[[#This Row],[% Value]]))</f>
        <v>0</v>
      </c>
      <c r="G3319" s="238">
        <v>44377</v>
      </c>
      <c r="H3319">
        <v>4</v>
      </c>
      <c r="I3319" t="s">
        <v>188</v>
      </c>
      <c r="J3319" t="s">
        <v>199</v>
      </c>
      <c r="K3319" t="s">
        <v>208</v>
      </c>
      <c r="L3319" t="s">
        <v>283</v>
      </c>
      <c r="M3319" t="s">
        <v>47</v>
      </c>
      <c r="N3319" t="s">
        <v>284</v>
      </c>
      <c r="O3319" t="s">
        <v>285</v>
      </c>
      <c r="P3319"/>
      <c r="Q3319"/>
      <c r="R3319"/>
      <c r="S3319" t="s">
        <v>932</v>
      </c>
    </row>
    <row r="3320" spans="1:19" hidden="1" x14ac:dyDescent="0.2">
      <c r="A3320" s="162" t="str">
        <f>"FY"&amp;(YEAR(Table4_1[[#This Row],[Date]])-1)&amp;"/"&amp;(YEAR(Table4_1[[#This Row],[Date]])-2000)</f>
        <v>FY2021/22</v>
      </c>
      <c r="B3320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20" s="162" t="str">
        <f>Table4_1[[#This Row],[Licensee]]&amp;" "&amp;Table4_1[[#This Row],[Licence]]</f>
        <v>Rottnest Island Authority EIRL3</v>
      </c>
      <c r="D3320" s="162" t="str">
        <f t="shared" si="51"/>
        <v>FY2021/22_NQR3b_Rottnest Island Authority EIRL3</v>
      </c>
      <c r="E3320" s="164">
        <f>IF(ISNUMBER(Table4_1[[#This Row],[Value]]),Table4_1[[#This Row],[Value]],IF(ISNUMBER(Table4_1[[#This Row],[$ Value]]),Table4_1[[#This Row],[$ Value]],Table4_1[[#This Row],[% Value]]))</f>
        <v>0</v>
      </c>
      <c r="G3320" s="238">
        <v>44742</v>
      </c>
      <c r="H3320">
        <v>4</v>
      </c>
      <c r="I3320" t="s">
        <v>188</v>
      </c>
      <c r="J3320" t="s">
        <v>199</v>
      </c>
      <c r="K3320" t="s">
        <v>208</v>
      </c>
      <c r="L3320" t="s">
        <v>283</v>
      </c>
      <c r="M3320" t="s">
        <v>47</v>
      </c>
      <c r="N3320" t="s">
        <v>284</v>
      </c>
      <c r="O3320" t="s">
        <v>285</v>
      </c>
      <c r="P3320"/>
      <c r="Q3320"/>
      <c r="R3320"/>
      <c r="S3320" t="s">
        <v>932</v>
      </c>
    </row>
    <row r="3321" spans="1:19" hidden="1" x14ac:dyDescent="0.2">
      <c r="A3321" s="162" t="str">
        <f>"FY"&amp;(YEAR(Table4_1[[#This Row],[Date]])-1)&amp;"/"&amp;(YEAR(Table4_1[[#This Row],[Date]])-2000)</f>
        <v>FY2022/23</v>
      </c>
      <c r="B3321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21" s="162" t="str">
        <f>Table4_1[[#This Row],[Licensee]]&amp;" "&amp;Table4_1[[#This Row],[Licence]]</f>
        <v>Rottnest Island Authority EIRL3</v>
      </c>
      <c r="D3321" s="162" t="str">
        <f t="shared" si="51"/>
        <v>FY2022/23_NQR3b_Rottnest Island Authority EIRL3</v>
      </c>
      <c r="E3321" s="164">
        <f>IF(ISNUMBER(Table4_1[[#This Row],[Value]]),Table4_1[[#This Row],[Value]],IF(ISNUMBER(Table4_1[[#This Row],[$ Value]]),Table4_1[[#This Row],[$ Value]],Table4_1[[#This Row],[% Value]]))</f>
        <v>0</v>
      </c>
      <c r="G3321" s="238">
        <v>45107</v>
      </c>
      <c r="H3321">
        <v>4</v>
      </c>
      <c r="I3321" t="s">
        <v>188</v>
      </c>
      <c r="J3321" t="s">
        <v>199</v>
      </c>
      <c r="K3321" t="s">
        <v>208</v>
      </c>
      <c r="L3321" t="s">
        <v>283</v>
      </c>
      <c r="M3321" t="s">
        <v>47</v>
      </c>
      <c r="N3321" t="s">
        <v>284</v>
      </c>
      <c r="O3321" t="s">
        <v>285</v>
      </c>
      <c r="P3321"/>
      <c r="Q3321"/>
      <c r="R3321"/>
      <c r="S3321" t="s">
        <v>932</v>
      </c>
    </row>
    <row r="3322" spans="1:19" hidden="1" x14ac:dyDescent="0.2">
      <c r="A3322" s="162" t="str">
        <f>"FY"&amp;(YEAR(Table4_1[[#This Row],[Date]])-1)&amp;"/"&amp;(YEAR(Table4_1[[#This Row],[Date]])-2000)</f>
        <v>FY2023/24</v>
      </c>
      <c r="B3322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22" s="162" t="str">
        <f>Table4_1[[#This Row],[Licensee]]&amp;" "&amp;Table4_1[[#This Row],[Licence]]</f>
        <v>Rottnest Island Authority EIRL3</v>
      </c>
      <c r="D3322" s="162" t="str">
        <f t="shared" si="51"/>
        <v>FY2023/24_NQR3b_Rottnest Island Authority EIRL3</v>
      </c>
      <c r="E3322" s="164">
        <f>IF(ISNUMBER(Table4_1[[#This Row],[Value]]),Table4_1[[#This Row],[Value]],IF(ISNUMBER(Table4_1[[#This Row],[$ Value]]),Table4_1[[#This Row],[$ Value]],Table4_1[[#This Row],[% Value]]))</f>
        <v>0</v>
      </c>
      <c r="G3322" s="238">
        <v>45473</v>
      </c>
      <c r="H3322">
        <v>4</v>
      </c>
      <c r="I3322" t="s">
        <v>188</v>
      </c>
      <c r="J3322" t="s">
        <v>199</v>
      </c>
      <c r="K3322" t="s">
        <v>208</v>
      </c>
      <c r="L3322" t="s">
        <v>283</v>
      </c>
      <c r="M3322" t="s">
        <v>47</v>
      </c>
      <c r="N3322" t="s">
        <v>284</v>
      </c>
      <c r="O3322" t="s">
        <v>93</v>
      </c>
      <c r="P3322"/>
      <c r="Q3322"/>
      <c r="R3322"/>
      <c r="S3322" t="s">
        <v>932</v>
      </c>
    </row>
    <row r="3323" spans="1:19" hidden="1" x14ac:dyDescent="0.2">
      <c r="A3323" s="162" t="str">
        <f>"FY"&amp;(YEAR(Table4_1[[#This Row],[Date]])-1)&amp;"/"&amp;(YEAR(Table4_1[[#This Row],[Date]])-2000)</f>
        <v>FY2024/25</v>
      </c>
      <c r="B3323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3323" s="162" t="str">
        <f>Table4_1[[#This Row],[Licensee]]&amp;" "&amp;Table4_1[[#This Row],[Licence]]</f>
        <v>Rottnest Island Authority EIRL3</v>
      </c>
      <c r="D3323" s="162" t="str">
        <f t="shared" si="51"/>
        <v>FY2024/25_NQR3b_Rottnest Island Authority EIRL3</v>
      </c>
      <c r="E3323" s="164">
        <f>IF(ISNUMBER(Table4_1[[#This Row],[Value]]),Table4_1[[#This Row],[Value]],IF(ISNUMBER(Table4_1[[#This Row],[$ Value]]),Table4_1[[#This Row],[$ Value]],Table4_1[[#This Row],[% Value]]))</f>
        <v>0</v>
      </c>
      <c r="G3323" s="238">
        <v>45838</v>
      </c>
      <c r="H3323">
        <v>4</v>
      </c>
      <c r="I3323" t="s">
        <v>188</v>
      </c>
      <c r="J3323" t="s">
        <v>199</v>
      </c>
      <c r="K3323" t="s">
        <v>208</v>
      </c>
      <c r="L3323" t="s">
        <v>283</v>
      </c>
      <c r="M3323" t="s">
        <v>47</v>
      </c>
      <c r="N3323" t="s">
        <v>284</v>
      </c>
      <c r="O3323" t="s">
        <v>93</v>
      </c>
      <c r="P3323"/>
      <c r="Q3323"/>
      <c r="R3323"/>
      <c r="S3323" t="s">
        <v>932</v>
      </c>
    </row>
    <row r="3324" spans="1:19" hidden="1" x14ac:dyDescent="0.2">
      <c r="A3324" s="162" t="str">
        <f>"FY"&amp;(YEAR(Table4_1[[#This Row],[Date]])-1)&amp;"/"&amp;(YEAR(Table4_1[[#This Row],[Date]])-2000)</f>
        <v>FY2013/14</v>
      </c>
      <c r="B3324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4" s="162" t="str">
        <f>Table4_1[[#This Row],[Licensee]]&amp;" "&amp;Table4_1[[#This Row],[Licence]]</f>
        <v>Rottnest Island Authority EIRL3</v>
      </c>
      <c r="D3324" s="162" t="str">
        <f t="shared" si="51"/>
        <v>FY2013/14_NQR3c_Rottnest Island Authority EIRL3</v>
      </c>
      <c r="E3324" s="164">
        <f>IF(ISNUMBER(Table4_1[[#This Row],[Value]]),Table4_1[[#This Row],[Value]],IF(ISNUMBER(Table4_1[[#This Row],[$ Value]]),Table4_1[[#This Row],[$ Value]],Table4_1[[#This Row],[% Value]]))</f>
        <v>0</v>
      </c>
      <c r="G3324" s="238">
        <v>41820</v>
      </c>
      <c r="H3324">
        <v>4</v>
      </c>
      <c r="I3324" t="s">
        <v>188</v>
      </c>
      <c r="J3324" t="s">
        <v>199</v>
      </c>
      <c r="K3324" t="s">
        <v>208</v>
      </c>
      <c r="L3324" t="s">
        <v>283</v>
      </c>
      <c r="M3324" t="s">
        <v>48</v>
      </c>
      <c r="N3324" t="s">
        <v>284</v>
      </c>
      <c r="O3324" t="s">
        <v>285</v>
      </c>
      <c r="P3324"/>
      <c r="Q3324"/>
      <c r="R3324"/>
      <c r="S3324" t="s">
        <v>932</v>
      </c>
    </row>
    <row r="3325" spans="1:19" hidden="1" x14ac:dyDescent="0.2">
      <c r="A3325" s="162" t="str">
        <f>"FY"&amp;(YEAR(Table4_1[[#This Row],[Date]])-1)&amp;"/"&amp;(YEAR(Table4_1[[#This Row],[Date]])-2000)</f>
        <v>FY2014/15</v>
      </c>
      <c r="B3325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5" s="162" t="str">
        <f>Table4_1[[#This Row],[Licensee]]&amp;" "&amp;Table4_1[[#This Row],[Licence]]</f>
        <v>Rottnest Island Authority EIRL3</v>
      </c>
      <c r="D3325" s="162" t="str">
        <f t="shared" si="51"/>
        <v>FY2014/15_NQR3c_Rottnest Island Authority EIRL3</v>
      </c>
      <c r="E3325" s="164">
        <f>IF(ISNUMBER(Table4_1[[#This Row],[Value]]),Table4_1[[#This Row],[Value]],IF(ISNUMBER(Table4_1[[#This Row],[$ Value]]),Table4_1[[#This Row],[$ Value]],Table4_1[[#This Row],[% Value]]))</f>
        <v>0</v>
      </c>
      <c r="G3325" s="238">
        <v>42185</v>
      </c>
      <c r="H3325">
        <v>4</v>
      </c>
      <c r="I3325" t="s">
        <v>188</v>
      </c>
      <c r="J3325" t="s">
        <v>199</v>
      </c>
      <c r="K3325" t="s">
        <v>208</v>
      </c>
      <c r="L3325" t="s">
        <v>283</v>
      </c>
      <c r="M3325" t="s">
        <v>48</v>
      </c>
      <c r="N3325" t="s">
        <v>284</v>
      </c>
      <c r="O3325" t="s">
        <v>285</v>
      </c>
      <c r="P3325"/>
      <c r="Q3325"/>
      <c r="R3325"/>
      <c r="S3325" t="s">
        <v>932</v>
      </c>
    </row>
    <row r="3326" spans="1:19" hidden="1" x14ac:dyDescent="0.2">
      <c r="A3326" s="162" t="str">
        <f>"FY"&amp;(YEAR(Table4_1[[#This Row],[Date]])-1)&amp;"/"&amp;(YEAR(Table4_1[[#This Row],[Date]])-2000)</f>
        <v>FY2015/16</v>
      </c>
      <c r="B3326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6" s="162" t="str">
        <f>Table4_1[[#This Row],[Licensee]]&amp;" "&amp;Table4_1[[#This Row],[Licence]]</f>
        <v>Rottnest Island Authority EIRL3</v>
      </c>
      <c r="D3326" s="162" t="str">
        <f t="shared" si="51"/>
        <v>FY2015/16_NQR3c_Rottnest Island Authority EIRL3</v>
      </c>
      <c r="E3326" s="164">
        <f>IF(ISNUMBER(Table4_1[[#This Row],[Value]]),Table4_1[[#This Row],[Value]],IF(ISNUMBER(Table4_1[[#This Row],[$ Value]]),Table4_1[[#This Row],[$ Value]],Table4_1[[#This Row],[% Value]]))</f>
        <v>0</v>
      </c>
      <c r="G3326" s="238">
        <v>42551</v>
      </c>
      <c r="H3326">
        <v>4</v>
      </c>
      <c r="I3326" t="s">
        <v>188</v>
      </c>
      <c r="J3326" t="s">
        <v>199</v>
      </c>
      <c r="K3326" t="s">
        <v>208</v>
      </c>
      <c r="L3326" t="s">
        <v>283</v>
      </c>
      <c r="M3326" t="s">
        <v>48</v>
      </c>
      <c r="N3326" t="s">
        <v>284</v>
      </c>
      <c r="O3326" t="s">
        <v>285</v>
      </c>
      <c r="P3326"/>
      <c r="Q3326"/>
      <c r="R3326"/>
      <c r="S3326" t="s">
        <v>932</v>
      </c>
    </row>
    <row r="3327" spans="1:19" hidden="1" x14ac:dyDescent="0.2">
      <c r="A3327" s="162" t="str">
        <f>"FY"&amp;(YEAR(Table4_1[[#This Row],[Date]])-1)&amp;"/"&amp;(YEAR(Table4_1[[#This Row],[Date]])-2000)</f>
        <v>FY2016/17</v>
      </c>
      <c r="B3327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7" s="162" t="str">
        <f>Table4_1[[#This Row],[Licensee]]&amp;" "&amp;Table4_1[[#This Row],[Licence]]</f>
        <v>Rottnest Island Authority EIRL3</v>
      </c>
      <c r="D3327" s="162" t="str">
        <f t="shared" si="51"/>
        <v>FY2016/17_NQR3c_Rottnest Island Authority EIRL3</v>
      </c>
      <c r="E3327" s="164">
        <f>IF(ISNUMBER(Table4_1[[#This Row],[Value]]),Table4_1[[#This Row],[Value]],IF(ISNUMBER(Table4_1[[#This Row],[$ Value]]),Table4_1[[#This Row],[$ Value]],Table4_1[[#This Row],[% Value]]))</f>
        <v>0</v>
      </c>
      <c r="G3327" s="238">
        <v>42916</v>
      </c>
      <c r="H3327">
        <v>4</v>
      </c>
      <c r="I3327" t="s">
        <v>188</v>
      </c>
      <c r="J3327" t="s">
        <v>199</v>
      </c>
      <c r="K3327" t="s">
        <v>208</v>
      </c>
      <c r="L3327" t="s">
        <v>283</v>
      </c>
      <c r="M3327" t="s">
        <v>48</v>
      </c>
      <c r="N3327" t="s">
        <v>284</v>
      </c>
      <c r="O3327" t="s">
        <v>285</v>
      </c>
      <c r="P3327"/>
      <c r="Q3327"/>
      <c r="R3327"/>
      <c r="S3327" t="s">
        <v>932</v>
      </c>
    </row>
    <row r="3328" spans="1:19" hidden="1" x14ac:dyDescent="0.2">
      <c r="A3328" s="162" t="str">
        <f>"FY"&amp;(YEAR(Table4_1[[#This Row],[Date]])-1)&amp;"/"&amp;(YEAR(Table4_1[[#This Row],[Date]])-2000)</f>
        <v>FY2017/18</v>
      </c>
      <c r="B3328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8" s="162" t="str">
        <f>Table4_1[[#This Row],[Licensee]]&amp;" "&amp;Table4_1[[#This Row],[Licence]]</f>
        <v>Rottnest Island Authority EIRL3</v>
      </c>
      <c r="D3328" s="162" t="str">
        <f t="shared" si="51"/>
        <v>FY2017/18_NQR3c_Rottnest Island Authority EIRL3</v>
      </c>
      <c r="E3328" s="164">
        <f>IF(ISNUMBER(Table4_1[[#This Row],[Value]]),Table4_1[[#This Row],[Value]],IF(ISNUMBER(Table4_1[[#This Row],[$ Value]]),Table4_1[[#This Row],[$ Value]],Table4_1[[#This Row],[% Value]]))</f>
        <v>0</v>
      </c>
      <c r="G3328" s="238">
        <v>43281</v>
      </c>
      <c r="H3328">
        <v>4</v>
      </c>
      <c r="I3328" t="s">
        <v>188</v>
      </c>
      <c r="J3328" t="s">
        <v>199</v>
      </c>
      <c r="K3328" t="s">
        <v>208</v>
      </c>
      <c r="L3328" t="s">
        <v>283</v>
      </c>
      <c r="M3328" t="s">
        <v>48</v>
      </c>
      <c r="N3328" t="s">
        <v>284</v>
      </c>
      <c r="O3328" t="s">
        <v>285</v>
      </c>
      <c r="P3328"/>
      <c r="Q3328"/>
      <c r="R3328"/>
      <c r="S3328" t="s">
        <v>932</v>
      </c>
    </row>
    <row r="3329" spans="1:19" hidden="1" x14ac:dyDescent="0.2">
      <c r="A3329" s="162" t="str">
        <f>"FY"&amp;(YEAR(Table4_1[[#This Row],[Date]])-1)&amp;"/"&amp;(YEAR(Table4_1[[#This Row],[Date]])-2000)</f>
        <v>FY2018/19</v>
      </c>
      <c r="B3329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29" s="162" t="str">
        <f>Table4_1[[#This Row],[Licensee]]&amp;" "&amp;Table4_1[[#This Row],[Licence]]</f>
        <v>Rottnest Island Authority EIRL3</v>
      </c>
      <c r="D3329" s="162" t="str">
        <f t="shared" si="51"/>
        <v>FY2018/19_NQR3c_Rottnest Island Authority EIRL3</v>
      </c>
      <c r="E3329" s="164">
        <f>IF(ISNUMBER(Table4_1[[#This Row],[Value]]),Table4_1[[#This Row],[Value]],IF(ISNUMBER(Table4_1[[#This Row],[$ Value]]),Table4_1[[#This Row],[$ Value]],Table4_1[[#This Row],[% Value]]))</f>
        <v>0</v>
      </c>
      <c r="G3329" s="238">
        <v>43646</v>
      </c>
      <c r="H3329">
        <v>4</v>
      </c>
      <c r="I3329" t="s">
        <v>188</v>
      </c>
      <c r="J3329" t="s">
        <v>199</v>
      </c>
      <c r="K3329" t="s">
        <v>208</v>
      </c>
      <c r="L3329" t="s">
        <v>283</v>
      </c>
      <c r="M3329" t="s">
        <v>48</v>
      </c>
      <c r="N3329" t="s">
        <v>284</v>
      </c>
      <c r="O3329" t="s">
        <v>285</v>
      </c>
      <c r="P3329"/>
      <c r="Q3329"/>
      <c r="R3329"/>
      <c r="S3329" t="s">
        <v>932</v>
      </c>
    </row>
    <row r="3330" spans="1:19" hidden="1" x14ac:dyDescent="0.2">
      <c r="A3330" s="162" t="str">
        <f>"FY"&amp;(YEAR(Table4_1[[#This Row],[Date]])-1)&amp;"/"&amp;(YEAR(Table4_1[[#This Row],[Date]])-2000)</f>
        <v>FY2019/20</v>
      </c>
      <c r="B3330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0" s="162" t="str">
        <f>Table4_1[[#This Row],[Licensee]]&amp;" "&amp;Table4_1[[#This Row],[Licence]]</f>
        <v>Rottnest Island Authority EIRL3</v>
      </c>
      <c r="D3330" s="162" t="str">
        <f t="shared" si="51"/>
        <v>FY2019/20_NQR3c_Rottnest Island Authority EIRL3</v>
      </c>
      <c r="E3330" s="164">
        <f>IF(ISNUMBER(Table4_1[[#This Row],[Value]]),Table4_1[[#This Row],[Value]],IF(ISNUMBER(Table4_1[[#This Row],[$ Value]]),Table4_1[[#This Row],[$ Value]],Table4_1[[#This Row],[% Value]]))</f>
        <v>0</v>
      </c>
      <c r="G3330" s="238">
        <v>44012</v>
      </c>
      <c r="H3330">
        <v>4</v>
      </c>
      <c r="I3330" t="s">
        <v>188</v>
      </c>
      <c r="J3330" t="s">
        <v>199</v>
      </c>
      <c r="K3330" t="s">
        <v>208</v>
      </c>
      <c r="L3330" t="s">
        <v>283</v>
      </c>
      <c r="M3330" t="s">
        <v>48</v>
      </c>
      <c r="N3330" t="s">
        <v>284</v>
      </c>
      <c r="O3330" t="s">
        <v>285</v>
      </c>
      <c r="P3330"/>
      <c r="Q3330"/>
      <c r="R3330"/>
      <c r="S3330" t="s">
        <v>932</v>
      </c>
    </row>
    <row r="3331" spans="1:19" hidden="1" x14ac:dyDescent="0.2">
      <c r="A3331" s="162" t="str">
        <f>"FY"&amp;(YEAR(Table4_1[[#This Row],[Date]])-1)&amp;"/"&amp;(YEAR(Table4_1[[#This Row],[Date]])-2000)</f>
        <v>FY2020/21</v>
      </c>
      <c r="B3331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1" s="162" t="str">
        <f>Table4_1[[#This Row],[Licensee]]&amp;" "&amp;Table4_1[[#This Row],[Licence]]</f>
        <v>Rottnest Island Authority EIRL3</v>
      </c>
      <c r="D3331" s="162" t="str">
        <f t="shared" ref="D3331:D3394" si="52">A3331&amp;"_"&amp;B3331&amp;"_"&amp;C3331</f>
        <v>FY2020/21_NQR3c_Rottnest Island Authority EIRL3</v>
      </c>
      <c r="E3331" s="164">
        <f>IF(ISNUMBER(Table4_1[[#This Row],[Value]]),Table4_1[[#This Row],[Value]],IF(ISNUMBER(Table4_1[[#This Row],[$ Value]]),Table4_1[[#This Row],[$ Value]],Table4_1[[#This Row],[% Value]]))</f>
        <v>0</v>
      </c>
      <c r="G3331" s="238">
        <v>44377</v>
      </c>
      <c r="H3331">
        <v>4</v>
      </c>
      <c r="I3331" t="s">
        <v>188</v>
      </c>
      <c r="J3331" t="s">
        <v>199</v>
      </c>
      <c r="K3331" t="s">
        <v>208</v>
      </c>
      <c r="L3331" t="s">
        <v>283</v>
      </c>
      <c r="M3331" t="s">
        <v>48</v>
      </c>
      <c r="N3331" t="s">
        <v>284</v>
      </c>
      <c r="O3331" t="s">
        <v>285</v>
      </c>
      <c r="P3331"/>
      <c r="Q3331"/>
      <c r="R3331"/>
      <c r="S3331" t="s">
        <v>932</v>
      </c>
    </row>
    <row r="3332" spans="1:19" hidden="1" x14ac:dyDescent="0.2">
      <c r="A3332" s="162" t="str">
        <f>"FY"&amp;(YEAR(Table4_1[[#This Row],[Date]])-1)&amp;"/"&amp;(YEAR(Table4_1[[#This Row],[Date]])-2000)</f>
        <v>FY2021/22</v>
      </c>
      <c r="B3332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2" s="162" t="str">
        <f>Table4_1[[#This Row],[Licensee]]&amp;" "&amp;Table4_1[[#This Row],[Licence]]</f>
        <v>Rottnest Island Authority EIRL3</v>
      </c>
      <c r="D3332" s="162" t="str">
        <f t="shared" si="52"/>
        <v>FY2021/22_NQR3c_Rottnest Island Authority EIRL3</v>
      </c>
      <c r="E3332" s="164">
        <f>IF(ISNUMBER(Table4_1[[#This Row],[Value]]),Table4_1[[#This Row],[Value]],IF(ISNUMBER(Table4_1[[#This Row],[$ Value]]),Table4_1[[#This Row],[$ Value]],Table4_1[[#This Row],[% Value]]))</f>
        <v>0</v>
      </c>
      <c r="G3332" s="238">
        <v>44742</v>
      </c>
      <c r="H3332">
        <v>4</v>
      </c>
      <c r="I3332" t="s">
        <v>188</v>
      </c>
      <c r="J3332" t="s">
        <v>199</v>
      </c>
      <c r="K3332" t="s">
        <v>208</v>
      </c>
      <c r="L3332" t="s">
        <v>283</v>
      </c>
      <c r="M3332" t="s">
        <v>48</v>
      </c>
      <c r="N3332" t="s">
        <v>284</v>
      </c>
      <c r="O3332" t="s">
        <v>285</v>
      </c>
      <c r="P3332"/>
      <c r="Q3332"/>
      <c r="R3332"/>
      <c r="S3332" t="s">
        <v>932</v>
      </c>
    </row>
    <row r="3333" spans="1:19" hidden="1" x14ac:dyDescent="0.2">
      <c r="A3333" s="162" t="str">
        <f>"FY"&amp;(YEAR(Table4_1[[#This Row],[Date]])-1)&amp;"/"&amp;(YEAR(Table4_1[[#This Row],[Date]])-2000)</f>
        <v>FY2022/23</v>
      </c>
      <c r="B3333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3" s="162" t="str">
        <f>Table4_1[[#This Row],[Licensee]]&amp;" "&amp;Table4_1[[#This Row],[Licence]]</f>
        <v>Rottnest Island Authority EIRL3</v>
      </c>
      <c r="D3333" s="162" t="str">
        <f t="shared" si="52"/>
        <v>FY2022/23_NQR3c_Rottnest Island Authority EIRL3</v>
      </c>
      <c r="E3333" s="164">
        <f>IF(ISNUMBER(Table4_1[[#This Row],[Value]]),Table4_1[[#This Row],[Value]],IF(ISNUMBER(Table4_1[[#This Row],[$ Value]]),Table4_1[[#This Row],[$ Value]],Table4_1[[#This Row],[% Value]]))</f>
        <v>0</v>
      </c>
      <c r="G3333" s="238">
        <v>45107</v>
      </c>
      <c r="H3333">
        <v>4</v>
      </c>
      <c r="I3333" t="s">
        <v>188</v>
      </c>
      <c r="J3333" t="s">
        <v>199</v>
      </c>
      <c r="K3333" t="s">
        <v>208</v>
      </c>
      <c r="L3333" t="s">
        <v>283</v>
      </c>
      <c r="M3333" t="s">
        <v>48</v>
      </c>
      <c r="N3333" t="s">
        <v>284</v>
      </c>
      <c r="O3333" t="s">
        <v>285</v>
      </c>
      <c r="P3333"/>
      <c r="Q3333"/>
      <c r="R3333"/>
      <c r="S3333" t="s">
        <v>932</v>
      </c>
    </row>
    <row r="3334" spans="1:19" hidden="1" x14ac:dyDescent="0.2">
      <c r="A3334" s="162" t="str">
        <f>"FY"&amp;(YEAR(Table4_1[[#This Row],[Date]])-1)&amp;"/"&amp;(YEAR(Table4_1[[#This Row],[Date]])-2000)</f>
        <v>FY2023/24</v>
      </c>
      <c r="B3334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4" s="162" t="str">
        <f>Table4_1[[#This Row],[Licensee]]&amp;" "&amp;Table4_1[[#This Row],[Licence]]</f>
        <v>Rottnest Island Authority EIRL3</v>
      </c>
      <c r="D3334" s="162" t="str">
        <f t="shared" si="52"/>
        <v>FY2023/24_NQR3c_Rottnest Island Authority EIRL3</v>
      </c>
      <c r="E3334" s="164">
        <f>IF(ISNUMBER(Table4_1[[#This Row],[Value]]),Table4_1[[#This Row],[Value]],IF(ISNUMBER(Table4_1[[#This Row],[$ Value]]),Table4_1[[#This Row],[$ Value]],Table4_1[[#This Row],[% Value]]))</f>
        <v>0</v>
      </c>
      <c r="G3334" s="238">
        <v>45473</v>
      </c>
      <c r="H3334">
        <v>4</v>
      </c>
      <c r="I3334" t="s">
        <v>188</v>
      </c>
      <c r="J3334" t="s">
        <v>199</v>
      </c>
      <c r="K3334" t="s">
        <v>208</v>
      </c>
      <c r="L3334" t="s">
        <v>283</v>
      </c>
      <c r="M3334" t="s">
        <v>48</v>
      </c>
      <c r="N3334" t="s">
        <v>284</v>
      </c>
      <c r="O3334" t="s">
        <v>93</v>
      </c>
      <c r="P3334"/>
      <c r="Q3334"/>
      <c r="R3334"/>
      <c r="S3334" t="s">
        <v>932</v>
      </c>
    </row>
    <row r="3335" spans="1:19" hidden="1" x14ac:dyDescent="0.2">
      <c r="A3335" s="162" t="str">
        <f>"FY"&amp;(YEAR(Table4_1[[#This Row],[Date]])-1)&amp;"/"&amp;(YEAR(Table4_1[[#This Row],[Date]])-2000)</f>
        <v>FY2024/25</v>
      </c>
      <c r="B3335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3335" s="162" t="str">
        <f>Table4_1[[#This Row],[Licensee]]&amp;" "&amp;Table4_1[[#This Row],[Licence]]</f>
        <v>Rottnest Island Authority EIRL3</v>
      </c>
      <c r="D3335" s="162" t="str">
        <f t="shared" si="52"/>
        <v>FY2024/25_NQR3c_Rottnest Island Authority EIRL3</v>
      </c>
      <c r="E3335" s="164">
        <f>IF(ISNUMBER(Table4_1[[#This Row],[Value]]),Table4_1[[#This Row],[Value]],IF(ISNUMBER(Table4_1[[#This Row],[$ Value]]),Table4_1[[#This Row],[$ Value]],Table4_1[[#This Row],[% Value]]))</f>
        <v>0</v>
      </c>
      <c r="G3335" s="238">
        <v>45838</v>
      </c>
      <c r="H3335">
        <v>4</v>
      </c>
      <c r="I3335" t="s">
        <v>188</v>
      </c>
      <c r="J3335" t="s">
        <v>199</v>
      </c>
      <c r="K3335" t="s">
        <v>208</v>
      </c>
      <c r="L3335" t="s">
        <v>283</v>
      </c>
      <c r="M3335" t="s">
        <v>48</v>
      </c>
      <c r="N3335" t="s">
        <v>284</v>
      </c>
      <c r="O3335" t="s">
        <v>93</v>
      </c>
      <c r="P3335"/>
      <c r="Q3335"/>
      <c r="R3335"/>
      <c r="S3335" t="s">
        <v>932</v>
      </c>
    </row>
    <row r="3336" spans="1:19" hidden="1" x14ac:dyDescent="0.2">
      <c r="A3336" s="162" t="str">
        <f>"FY"&amp;(YEAR(Table4_1[[#This Row],[Date]])-1)&amp;"/"&amp;(YEAR(Table4_1[[#This Row],[Date]])-2000)</f>
        <v>FY2013/14</v>
      </c>
      <c r="B3336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36" s="162" t="str">
        <f>Table4_1[[#This Row],[Licensee]]&amp;" "&amp;Table4_1[[#This Row],[Licence]]</f>
        <v>Rottnest Island Authority EIRL3</v>
      </c>
      <c r="D3336" s="162" t="str">
        <f t="shared" si="52"/>
        <v>FY2013/14_NQR3d_Rottnest Island Authority EIRL3</v>
      </c>
      <c r="E3336" s="164">
        <f>IF(ISNUMBER(Table4_1[[#This Row],[Value]]),Table4_1[[#This Row],[Value]],IF(ISNUMBER(Table4_1[[#This Row],[$ Value]]),Table4_1[[#This Row],[$ Value]],Table4_1[[#This Row],[% Value]]))</f>
        <v>62</v>
      </c>
      <c r="G3336" s="238">
        <v>41820</v>
      </c>
      <c r="H3336">
        <v>4</v>
      </c>
      <c r="I3336" t="s">
        <v>188</v>
      </c>
      <c r="J3336" t="s">
        <v>199</v>
      </c>
      <c r="K3336" t="s">
        <v>208</v>
      </c>
      <c r="L3336" t="s">
        <v>283</v>
      </c>
      <c r="M3336" t="s">
        <v>510</v>
      </c>
      <c r="N3336" t="s">
        <v>284</v>
      </c>
      <c r="O3336" t="s">
        <v>285</v>
      </c>
      <c r="P3336">
        <v>62</v>
      </c>
      <c r="Q3336"/>
      <c r="R3336"/>
      <c r="S3336" t="s">
        <v>932</v>
      </c>
    </row>
    <row r="3337" spans="1:19" hidden="1" x14ac:dyDescent="0.2">
      <c r="A3337" s="162" t="str">
        <f>"FY"&amp;(YEAR(Table4_1[[#This Row],[Date]])-1)&amp;"/"&amp;(YEAR(Table4_1[[#This Row],[Date]])-2000)</f>
        <v>FY2014/15</v>
      </c>
      <c r="B3337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37" s="162" t="str">
        <f>Table4_1[[#This Row],[Licensee]]&amp;" "&amp;Table4_1[[#This Row],[Licence]]</f>
        <v>Rottnest Island Authority EIRL3</v>
      </c>
      <c r="D3337" s="162" t="str">
        <f t="shared" si="52"/>
        <v>FY2014/15_NQR3d_Rottnest Island Authority EIRL3</v>
      </c>
      <c r="E3337" s="164">
        <f>IF(ISNUMBER(Table4_1[[#This Row],[Value]]),Table4_1[[#This Row],[Value]],IF(ISNUMBER(Table4_1[[#This Row],[$ Value]]),Table4_1[[#This Row],[$ Value]],Table4_1[[#This Row],[% Value]]))</f>
        <v>62</v>
      </c>
      <c r="G3337" s="238">
        <v>42185</v>
      </c>
      <c r="H3337">
        <v>4</v>
      </c>
      <c r="I3337" t="s">
        <v>188</v>
      </c>
      <c r="J3337" t="s">
        <v>199</v>
      </c>
      <c r="K3337" t="s">
        <v>208</v>
      </c>
      <c r="L3337" t="s">
        <v>283</v>
      </c>
      <c r="M3337" t="s">
        <v>510</v>
      </c>
      <c r="N3337" t="s">
        <v>284</v>
      </c>
      <c r="O3337" t="s">
        <v>285</v>
      </c>
      <c r="P3337">
        <v>62</v>
      </c>
      <c r="Q3337"/>
      <c r="R3337"/>
      <c r="S3337" t="s">
        <v>932</v>
      </c>
    </row>
    <row r="3338" spans="1:19" hidden="1" x14ac:dyDescent="0.2">
      <c r="A3338" s="162" t="str">
        <f>"FY"&amp;(YEAR(Table4_1[[#This Row],[Date]])-1)&amp;"/"&amp;(YEAR(Table4_1[[#This Row],[Date]])-2000)</f>
        <v>FY2015/16</v>
      </c>
      <c r="B3338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38" s="162" t="str">
        <f>Table4_1[[#This Row],[Licensee]]&amp;" "&amp;Table4_1[[#This Row],[Licence]]</f>
        <v>Rottnest Island Authority EIRL3</v>
      </c>
      <c r="D3338" s="162" t="str">
        <f t="shared" si="52"/>
        <v>FY2015/16_NQR3d_Rottnest Island Authority EIRL3</v>
      </c>
      <c r="E3338" s="164">
        <f>IF(ISNUMBER(Table4_1[[#This Row],[Value]]),Table4_1[[#This Row],[Value]],IF(ISNUMBER(Table4_1[[#This Row],[$ Value]]),Table4_1[[#This Row],[$ Value]],Table4_1[[#This Row],[% Value]]))</f>
        <v>136</v>
      </c>
      <c r="G3338" s="238">
        <v>42551</v>
      </c>
      <c r="H3338">
        <v>4</v>
      </c>
      <c r="I3338" t="s">
        <v>188</v>
      </c>
      <c r="J3338" t="s">
        <v>199</v>
      </c>
      <c r="K3338" t="s">
        <v>208</v>
      </c>
      <c r="L3338" t="s">
        <v>283</v>
      </c>
      <c r="M3338" t="s">
        <v>510</v>
      </c>
      <c r="N3338" t="s">
        <v>284</v>
      </c>
      <c r="O3338" t="s">
        <v>285</v>
      </c>
      <c r="P3338">
        <v>136</v>
      </c>
      <c r="Q3338"/>
      <c r="R3338"/>
      <c r="S3338" t="s">
        <v>932</v>
      </c>
    </row>
    <row r="3339" spans="1:19" hidden="1" x14ac:dyDescent="0.2">
      <c r="A3339" s="162" t="str">
        <f>"FY"&amp;(YEAR(Table4_1[[#This Row],[Date]])-1)&amp;"/"&amp;(YEAR(Table4_1[[#This Row],[Date]])-2000)</f>
        <v>FY2016/17</v>
      </c>
      <c r="B3339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39" s="162" t="str">
        <f>Table4_1[[#This Row],[Licensee]]&amp;" "&amp;Table4_1[[#This Row],[Licence]]</f>
        <v>Rottnest Island Authority EIRL3</v>
      </c>
      <c r="D3339" s="162" t="str">
        <f t="shared" si="52"/>
        <v>FY2016/17_NQR3d_Rottnest Island Authority EIRL3</v>
      </c>
      <c r="E3339" s="164">
        <f>IF(ISNUMBER(Table4_1[[#This Row],[Value]]),Table4_1[[#This Row],[Value]],IF(ISNUMBER(Table4_1[[#This Row],[$ Value]]),Table4_1[[#This Row],[$ Value]],Table4_1[[#This Row],[% Value]]))</f>
        <v>386</v>
      </c>
      <c r="G3339" s="238">
        <v>42916</v>
      </c>
      <c r="H3339">
        <v>4</v>
      </c>
      <c r="I3339" t="s">
        <v>188</v>
      </c>
      <c r="J3339" t="s">
        <v>199</v>
      </c>
      <c r="K3339" t="s">
        <v>208</v>
      </c>
      <c r="L3339" t="s">
        <v>283</v>
      </c>
      <c r="M3339" t="s">
        <v>510</v>
      </c>
      <c r="N3339" t="s">
        <v>284</v>
      </c>
      <c r="O3339" t="s">
        <v>285</v>
      </c>
      <c r="P3339">
        <v>386</v>
      </c>
      <c r="Q3339"/>
      <c r="R3339"/>
      <c r="S3339" t="s">
        <v>932</v>
      </c>
    </row>
    <row r="3340" spans="1:19" hidden="1" x14ac:dyDescent="0.2">
      <c r="A3340" s="162" t="str">
        <f>"FY"&amp;(YEAR(Table4_1[[#This Row],[Date]])-1)&amp;"/"&amp;(YEAR(Table4_1[[#This Row],[Date]])-2000)</f>
        <v>FY2017/18</v>
      </c>
      <c r="B3340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0" s="162" t="str">
        <f>Table4_1[[#This Row],[Licensee]]&amp;" "&amp;Table4_1[[#This Row],[Licence]]</f>
        <v>Rottnest Island Authority EIRL3</v>
      </c>
      <c r="D3340" s="162" t="str">
        <f t="shared" si="52"/>
        <v>FY2017/18_NQR3d_Rottnest Island Authority EIRL3</v>
      </c>
      <c r="E3340" s="164">
        <f>IF(ISNUMBER(Table4_1[[#This Row],[Value]]),Table4_1[[#This Row],[Value]],IF(ISNUMBER(Table4_1[[#This Row],[$ Value]]),Table4_1[[#This Row],[$ Value]],Table4_1[[#This Row],[% Value]]))</f>
        <v>385</v>
      </c>
      <c r="G3340" s="238">
        <v>43281</v>
      </c>
      <c r="H3340">
        <v>4</v>
      </c>
      <c r="I3340" t="s">
        <v>188</v>
      </c>
      <c r="J3340" t="s">
        <v>199</v>
      </c>
      <c r="K3340" t="s">
        <v>208</v>
      </c>
      <c r="L3340" t="s">
        <v>283</v>
      </c>
      <c r="M3340" t="s">
        <v>510</v>
      </c>
      <c r="N3340" t="s">
        <v>284</v>
      </c>
      <c r="O3340" t="s">
        <v>285</v>
      </c>
      <c r="P3340">
        <v>385</v>
      </c>
      <c r="Q3340"/>
      <c r="R3340"/>
      <c r="S3340" t="s">
        <v>932</v>
      </c>
    </row>
    <row r="3341" spans="1:19" hidden="1" x14ac:dyDescent="0.2">
      <c r="A3341" s="162" t="str">
        <f>"FY"&amp;(YEAR(Table4_1[[#This Row],[Date]])-1)&amp;"/"&amp;(YEAR(Table4_1[[#This Row],[Date]])-2000)</f>
        <v>FY2018/19</v>
      </c>
      <c r="B3341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1" s="162" t="str">
        <f>Table4_1[[#This Row],[Licensee]]&amp;" "&amp;Table4_1[[#This Row],[Licence]]</f>
        <v>Rottnest Island Authority EIRL3</v>
      </c>
      <c r="D3341" s="162" t="str">
        <f t="shared" si="52"/>
        <v>FY2018/19_NQR3d_Rottnest Island Authority EIRL3</v>
      </c>
      <c r="E3341" s="164">
        <f>IF(ISNUMBER(Table4_1[[#This Row],[Value]]),Table4_1[[#This Row],[Value]],IF(ISNUMBER(Table4_1[[#This Row],[$ Value]]),Table4_1[[#This Row],[$ Value]],Table4_1[[#This Row],[% Value]]))</f>
        <v>64.63</v>
      </c>
      <c r="G3341" s="238">
        <v>43646</v>
      </c>
      <c r="H3341">
        <v>4</v>
      </c>
      <c r="I3341" t="s">
        <v>188</v>
      </c>
      <c r="J3341" t="s">
        <v>199</v>
      </c>
      <c r="K3341" t="s">
        <v>208</v>
      </c>
      <c r="L3341" t="s">
        <v>283</v>
      </c>
      <c r="M3341" t="s">
        <v>510</v>
      </c>
      <c r="N3341" t="s">
        <v>284</v>
      </c>
      <c r="O3341" t="s">
        <v>285</v>
      </c>
      <c r="P3341">
        <v>64.63</v>
      </c>
      <c r="Q3341"/>
      <c r="R3341"/>
      <c r="S3341" t="s">
        <v>932</v>
      </c>
    </row>
    <row r="3342" spans="1:19" hidden="1" x14ac:dyDescent="0.2">
      <c r="A3342" s="162" t="str">
        <f>"FY"&amp;(YEAR(Table4_1[[#This Row],[Date]])-1)&amp;"/"&amp;(YEAR(Table4_1[[#This Row],[Date]])-2000)</f>
        <v>FY2019/20</v>
      </c>
      <c r="B3342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2" s="162" t="str">
        <f>Table4_1[[#This Row],[Licensee]]&amp;" "&amp;Table4_1[[#This Row],[Licence]]</f>
        <v>Rottnest Island Authority EIRL3</v>
      </c>
      <c r="D3342" s="162" t="str">
        <f t="shared" si="52"/>
        <v>FY2019/20_NQR3d_Rottnest Island Authority EIRL3</v>
      </c>
      <c r="E3342" s="164">
        <f>IF(ISNUMBER(Table4_1[[#This Row],[Value]]),Table4_1[[#This Row],[Value]],IF(ISNUMBER(Table4_1[[#This Row],[$ Value]]),Table4_1[[#This Row],[$ Value]],Table4_1[[#This Row],[% Value]]))</f>
        <v>65.38</v>
      </c>
      <c r="G3342" s="238">
        <v>44012</v>
      </c>
      <c r="H3342">
        <v>4</v>
      </c>
      <c r="I3342" t="s">
        <v>188</v>
      </c>
      <c r="J3342" t="s">
        <v>199</v>
      </c>
      <c r="K3342" t="s">
        <v>208</v>
      </c>
      <c r="L3342" t="s">
        <v>283</v>
      </c>
      <c r="M3342" t="s">
        <v>510</v>
      </c>
      <c r="N3342" t="s">
        <v>284</v>
      </c>
      <c r="O3342" t="s">
        <v>285</v>
      </c>
      <c r="P3342">
        <v>65.38</v>
      </c>
      <c r="Q3342"/>
      <c r="R3342"/>
      <c r="S3342" t="s">
        <v>932</v>
      </c>
    </row>
    <row r="3343" spans="1:19" hidden="1" x14ac:dyDescent="0.2">
      <c r="A3343" s="162" t="str">
        <f>"FY"&amp;(YEAR(Table4_1[[#This Row],[Date]])-1)&amp;"/"&amp;(YEAR(Table4_1[[#This Row],[Date]])-2000)</f>
        <v>FY2020/21</v>
      </c>
      <c r="B3343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3" s="162" t="str">
        <f>Table4_1[[#This Row],[Licensee]]&amp;" "&amp;Table4_1[[#This Row],[Licence]]</f>
        <v>Rottnest Island Authority EIRL3</v>
      </c>
      <c r="D3343" s="162" t="str">
        <f t="shared" si="52"/>
        <v>FY2020/21_NQR3d_Rottnest Island Authority EIRL3</v>
      </c>
      <c r="E3343" s="164">
        <f>IF(ISNUMBER(Table4_1[[#This Row],[Value]]),Table4_1[[#This Row],[Value]],IF(ISNUMBER(Table4_1[[#This Row],[$ Value]]),Table4_1[[#This Row],[$ Value]],Table4_1[[#This Row],[% Value]]))</f>
        <v>61.96</v>
      </c>
      <c r="G3343" s="238">
        <v>44377</v>
      </c>
      <c r="H3343">
        <v>4</v>
      </c>
      <c r="I3343" t="s">
        <v>188</v>
      </c>
      <c r="J3343" t="s">
        <v>199</v>
      </c>
      <c r="K3343" t="s">
        <v>208</v>
      </c>
      <c r="L3343" t="s">
        <v>283</v>
      </c>
      <c r="M3343" t="s">
        <v>510</v>
      </c>
      <c r="N3343" t="s">
        <v>284</v>
      </c>
      <c r="O3343" t="s">
        <v>285</v>
      </c>
      <c r="P3343">
        <v>61.96</v>
      </c>
      <c r="Q3343"/>
      <c r="R3343"/>
      <c r="S3343" t="s">
        <v>932</v>
      </c>
    </row>
    <row r="3344" spans="1:19" hidden="1" x14ac:dyDescent="0.2">
      <c r="A3344" s="162" t="str">
        <f>"FY"&amp;(YEAR(Table4_1[[#This Row],[Date]])-1)&amp;"/"&amp;(YEAR(Table4_1[[#This Row],[Date]])-2000)</f>
        <v>FY2021/22</v>
      </c>
      <c r="B3344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4" s="162" t="str">
        <f>Table4_1[[#This Row],[Licensee]]&amp;" "&amp;Table4_1[[#This Row],[Licence]]</f>
        <v>Rottnest Island Authority EIRL3</v>
      </c>
      <c r="D3344" s="162" t="str">
        <f t="shared" si="52"/>
        <v>FY2021/22_NQR3d_Rottnest Island Authority EIRL3</v>
      </c>
      <c r="E3344" s="164">
        <f>IF(ISNUMBER(Table4_1[[#This Row],[Value]]),Table4_1[[#This Row],[Value]],IF(ISNUMBER(Table4_1[[#This Row],[$ Value]]),Table4_1[[#This Row],[$ Value]],Table4_1[[#This Row],[% Value]]))</f>
        <v>104.9</v>
      </c>
      <c r="G3344" s="238">
        <v>44742</v>
      </c>
      <c r="H3344">
        <v>4</v>
      </c>
      <c r="I3344" t="s">
        <v>188</v>
      </c>
      <c r="J3344" t="s">
        <v>199</v>
      </c>
      <c r="K3344" t="s">
        <v>208</v>
      </c>
      <c r="L3344" t="s">
        <v>283</v>
      </c>
      <c r="M3344" t="s">
        <v>510</v>
      </c>
      <c r="N3344" t="s">
        <v>284</v>
      </c>
      <c r="O3344" t="s">
        <v>285</v>
      </c>
      <c r="P3344">
        <v>104.9</v>
      </c>
      <c r="Q3344"/>
      <c r="R3344"/>
      <c r="S3344" t="s">
        <v>932</v>
      </c>
    </row>
    <row r="3345" spans="1:19" hidden="1" x14ac:dyDescent="0.2">
      <c r="A3345" s="162" t="str">
        <f>"FY"&amp;(YEAR(Table4_1[[#This Row],[Date]])-1)&amp;"/"&amp;(YEAR(Table4_1[[#This Row],[Date]])-2000)</f>
        <v>FY2022/23</v>
      </c>
      <c r="B3345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5" s="162" t="str">
        <f>Table4_1[[#This Row],[Licensee]]&amp;" "&amp;Table4_1[[#This Row],[Licence]]</f>
        <v>Rottnest Island Authority EIRL3</v>
      </c>
      <c r="D3345" s="162" t="str">
        <f t="shared" si="52"/>
        <v>FY2022/23_NQR3d_Rottnest Island Authority EIRL3</v>
      </c>
      <c r="E3345" s="164">
        <f>IF(ISNUMBER(Table4_1[[#This Row],[Value]]),Table4_1[[#This Row],[Value]],IF(ISNUMBER(Table4_1[[#This Row],[$ Value]]),Table4_1[[#This Row],[$ Value]],Table4_1[[#This Row],[% Value]]))</f>
        <v>91.5</v>
      </c>
      <c r="G3345" s="238">
        <v>45107</v>
      </c>
      <c r="H3345">
        <v>4</v>
      </c>
      <c r="I3345" t="s">
        <v>188</v>
      </c>
      <c r="J3345" t="s">
        <v>199</v>
      </c>
      <c r="K3345" t="s">
        <v>208</v>
      </c>
      <c r="L3345" t="s">
        <v>283</v>
      </c>
      <c r="M3345" t="s">
        <v>510</v>
      </c>
      <c r="N3345" t="s">
        <v>284</v>
      </c>
      <c r="O3345" t="s">
        <v>285</v>
      </c>
      <c r="P3345">
        <v>91.5</v>
      </c>
      <c r="Q3345"/>
      <c r="R3345"/>
      <c r="S3345" t="s">
        <v>932</v>
      </c>
    </row>
    <row r="3346" spans="1:19" hidden="1" x14ac:dyDescent="0.2">
      <c r="A3346" s="162" t="str">
        <f>"FY"&amp;(YEAR(Table4_1[[#This Row],[Date]])-1)&amp;"/"&amp;(YEAR(Table4_1[[#This Row],[Date]])-2000)</f>
        <v>FY2023/24</v>
      </c>
      <c r="B3346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6" s="162" t="str">
        <f>Table4_1[[#This Row],[Licensee]]&amp;" "&amp;Table4_1[[#This Row],[Licence]]</f>
        <v>Rottnest Island Authority EIRL3</v>
      </c>
      <c r="D3346" s="162" t="str">
        <f t="shared" si="52"/>
        <v>FY2023/24_NQR3d_Rottnest Island Authority EIRL3</v>
      </c>
      <c r="E3346" s="164">
        <f>IF(ISNUMBER(Table4_1[[#This Row],[Value]]),Table4_1[[#This Row],[Value]],IF(ISNUMBER(Table4_1[[#This Row],[$ Value]]),Table4_1[[#This Row],[$ Value]],Table4_1[[#This Row],[% Value]]))</f>
        <v>104</v>
      </c>
      <c r="G3346" s="238">
        <v>45473</v>
      </c>
      <c r="H3346">
        <v>4</v>
      </c>
      <c r="I3346" t="s">
        <v>188</v>
      </c>
      <c r="J3346" t="s">
        <v>199</v>
      </c>
      <c r="K3346" t="s">
        <v>208</v>
      </c>
      <c r="L3346" t="s">
        <v>283</v>
      </c>
      <c r="M3346" t="s">
        <v>510</v>
      </c>
      <c r="N3346" t="s">
        <v>284</v>
      </c>
      <c r="O3346" t="s">
        <v>93</v>
      </c>
      <c r="P3346">
        <v>104</v>
      </c>
      <c r="Q3346"/>
      <c r="R3346"/>
      <c r="S3346" t="s">
        <v>932</v>
      </c>
    </row>
    <row r="3347" spans="1:19" hidden="1" x14ac:dyDescent="0.2">
      <c r="A3347" s="162" t="str">
        <f>"FY"&amp;(YEAR(Table4_1[[#This Row],[Date]])-1)&amp;"/"&amp;(YEAR(Table4_1[[#This Row],[Date]])-2000)</f>
        <v>FY2024/25</v>
      </c>
      <c r="B3347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3347" s="162" t="str">
        <f>Table4_1[[#This Row],[Licensee]]&amp;" "&amp;Table4_1[[#This Row],[Licence]]</f>
        <v>Rottnest Island Authority EIRL3</v>
      </c>
      <c r="D3347" s="162" t="str">
        <f t="shared" si="52"/>
        <v>FY2024/25_NQR3d_Rottnest Island Authority EIRL3</v>
      </c>
      <c r="E3347" s="164">
        <f>IF(ISNUMBER(Table4_1[[#This Row],[Value]]),Table4_1[[#This Row],[Value]],IF(ISNUMBER(Table4_1[[#This Row],[$ Value]]),Table4_1[[#This Row],[$ Value]],Table4_1[[#This Row],[% Value]]))</f>
        <v>58.76</v>
      </c>
      <c r="G3347" s="238">
        <v>45838</v>
      </c>
      <c r="H3347">
        <v>4</v>
      </c>
      <c r="I3347" t="s">
        <v>188</v>
      </c>
      <c r="J3347" t="s">
        <v>199</v>
      </c>
      <c r="K3347" t="s">
        <v>208</v>
      </c>
      <c r="L3347" t="s">
        <v>283</v>
      </c>
      <c r="M3347" t="s">
        <v>510</v>
      </c>
      <c r="N3347" t="s">
        <v>284</v>
      </c>
      <c r="O3347" t="s">
        <v>93</v>
      </c>
      <c r="P3347">
        <v>58.76</v>
      </c>
      <c r="Q3347"/>
      <c r="R3347"/>
      <c r="S3347" t="s">
        <v>932</v>
      </c>
    </row>
    <row r="3348" spans="1:19" hidden="1" x14ac:dyDescent="0.2">
      <c r="A3348" s="162" t="str">
        <f>"FY"&amp;(YEAR(Table4_1[[#This Row],[Date]])-1)&amp;"/"&amp;(YEAR(Table4_1[[#This Row],[Date]])-2000)</f>
        <v>FY2023/24</v>
      </c>
      <c r="B3348" s="162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3348" s="162" t="str">
        <f>Table4_1[[#This Row],[Licensee]]&amp;" "&amp;Table4_1[[#This Row],[Licence]]</f>
        <v>Rottnest Island Authority EIRL3</v>
      </c>
      <c r="D3348" s="162" t="str">
        <f t="shared" si="52"/>
        <v>FY2023/24_NQR4a_Rottnest Island Authority EIRL3</v>
      </c>
      <c r="E3348" s="164">
        <f>IF(ISNUMBER(Table4_1[[#This Row],[Value]]),Table4_1[[#This Row],[Value]],IF(ISNUMBER(Table4_1[[#This Row],[$ Value]]),Table4_1[[#This Row],[$ Value]],Table4_1[[#This Row],[% Value]]))</f>
        <v>0</v>
      </c>
      <c r="G3348" s="238">
        <v>45473</v>
      </c>
      <c r="H3348">
        <v>4</v>
      </c>
      <c r="I3348" t="s">
        <v>188</v>
      </c>
      <c r="J3348" t="s">
        <v>199</v>
      </c>
      <c r="K3348" t="s">
        <v>208</v>
      </c>
      <c r="L3348" t="s">
        <v>286</v>
      </c>
      <c r="M3348" t="s">
        <v>96</v>
      </c>
      <c r="N3348" t="s">
        <v>287</v>
      </c>
      <c r="O3348" t="s">
        <v>191</v>
      </c>
      <c r="P3348"/>
      <c r="Q3348"/>
      <c r="R3348"/>
      <c r="S3348" t="s">
        <v>932</v>
      </c>
    </row>
    <row r="3349" spans="1:19" hidden="1" x14ac:dyDescent="0.2">
      <c r="A3349" s="162" t="str">
        <f>"FY"&amp;(YEAR(Table4_1[[#This Row],[Date]])-1)&amp;"/"&amp;(YEAR(Table4_1[[#This Row],[Date]])-2000)</f>
        <v>FY2024/25</v>
      </c>
      <c r="B3349" s="162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3349" s="162" t="str">
        <f>Table4_1[[#This Row],[Licensee]]&amp;" "&amp;Table4_1[[#This Row],[Licence]]</f>
        <v>Rottnest Island Authority EIRL3</v>
      </c>
      <c r="D3349" s="162" t="str">
        <f t="shared" si="52"/>
        <v>FY2024/25_NQR4a_Rottnest Island Authority EIRL3</v>
      </c>
      <c r="E3349" s="164">
        <f>IF(ISNUMBER(Table4_1[[#This Row],[Value]]),Table4_1[[#This Row],[Value]],IF(ISNUMBER(Table4_1[[#This Row],[$ Value]]),Table4_1[[#This Row],[$ Value]],Table4_1[[#This Row],[% Value]]))</f>
        <v>0</v>
      </c>
      <c r="G3349" s="238">
        <v>45838</v>
      </c>
      <c r="H3349">
        <v>4</v>
      </c>
      <c r="I3349" t="s">
        <v>188</v>
      </c>
      <c r="J3349" t="s">
        <v>199</v>
      </c>
      <c r="K3349" t="s">
        <v>208</v>
      </c>
      <c r="L3349" t="s">
        <v>286</v>
      </c>
      <c r="M3349" t="s">
        <v>96</v>
      </c>
      <c r="N3349" t="s">
        <v>287</v>
      </c>
      <c r="O3349" t="s">
        <v>191</v>
      </c>
      <c r="P3349"/>
      <c r="Q3349"/>
      <c r="R3349"/>
      <c r="S3349" t="s">
        <v>932</v>
      </c>
    </row>
    <row r="3350" spans="1:19" hidden="1" x14ac:dyDescent="0.2">
      <c r="A3350" s="162" t="str">
        <f>"FY"&amp;(YEAR(Table4_1[[#This Row],[Date]])-1)&amp;"/"&amp;(YEAR(Table4_1[[#This Row],[Date]])-2000)</f>
        <v>FY2013/14</v>
      </c>
      <c r="B3350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0" s="162" t="str">
        <f>Table4_1[[#This Row],[Licensee]]&amp;" "&amp;Table4_1[[#This Row],[Licence]]</f>
        <v>Rottnest Island Authority EIRL3</v>
      </c>
      <c r="D3350" s="162" t="str">
        <f t="shared" si="52"/>
        <v>FY2013/14_NQR4b_Rottnest Island Authority EIRL3</v>
      </c>
      <c r="E3350" s="164">
        <f>IF(ISNUMBER(Table4_1[[#This Row],[Value]]),Table4_1[[#This Row],[Value]],IF(ISNUMBER(Table4_1[[#This Row],[$ Value]]),Table4_1[[#This Row],[$ Value]],Table4_1[[#This Row],[% Value]]))</f>
        <v>0</v>
      </c>
      <c r="G3350" s="238">
        <v>41820</v>
      </c>
      <c r="H3350">
        <v>4</v>
      </c>
      <c r="I3350" t="s">
        <v>188</v>
      </c>
      <c r="J3350" t="s">
        <v>199</v>
      </c>
      <c r="K3350" t="s">
        <v>208</v>
      </c>
      <c r="L3350" t="s">
        <v>286</v>
      </c>
      <c r="M3350" t="s">
        <v>47</v>
      </c>
      <c r="N3350" t="s">
        <v>287</v>
      </c>
      <c r="O3350" t="s">
        <v>191</v>
      </c>
      <c r="P3350"/>
      <c r="Q3350"/>
      <c r="R3350"/>
      <c r="S3350" t="s">
        <v>932</v>
      </c>
    </row>
    <row r="3351" spans="1:19" hidden="1" x14ac:dyDescent="0.2">
      <c r="A3351" s="162" t="str">
        <f>"FY"&amp;(YEAR(Table4_1[[#This Row],[Date]])-1)&amp;"/"&amp;(YEAR(Table4_1[[#This Row],[Date]])-2000)</f>
        <v>FY2014/15</v>
      </c>
      <c r="B3351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1" s="162" t="str">
        <f>Table4_1[[#This Row],[Licensee]]&amp;" "&amp;Table4_1[[#This Row],[Licence]]</f>
        <v>Rottnest Island Authority EIRL3</v>
      </c>
      <c r="D3351" s="162" t="str">
        <f t="shared" si="52"/>
        <v>FY2014/15_NQR4b_Rottnest Island Authority EIRL3</v>
      </c>
      <c r="E3351" s="164">
        <f>IF(ISNUMBER(Table4_1[[#This Row],[Value]]),Table4_1[[#This Row],[Value]],IF(ISNUMBER(Table4_1[[#This Row],[$ Value]]),Table4_1[[#This Row],[$ Value]],Table4_1[[#This Row],[% Value]]))</f>
        <v>0</v>
      </c>
      <c r="G3351" s="238">
        <v>42185</v>
      </c>
      <c r="H3351">
        <v>4</v>
      </c>
      <c r="I3351" t="s">
        <v>188</v>
      </c>
      <c r="J3351" t="s">
        <v>199</v>
      </c>
      <c r="K3351" t="s">
        <v>208</v>
      </c>
      <c r="L3351" t="s">
        <v>286</v>
      </c>
      <c r="M3351" t="s">
        <v>47</v>
      </c>
      <c r="N3351" t="s">
        <v>287</v>
      </c>
      <c r="O3351" t="s">
        <v>191</v>
      </c>
      <c r="P3351"/>
      <c r="Q3351"/>
      <c r="R3351"/>
      <c r="S3351" t="s">
        <v>932</v>
      </c>
    </row>
    <row r="3352" spans="1:19" hidden="1" x14ac:dyDescent="0.2">
      <c r="A3352" s="162" t="str">
        <f>"FY"&amp;(YEAR(Table4_1[[#This Row],[Date]])-1)&amp;"/"&amp;(YEAR(Table4_1[[#This Row],[Date]])-2000)</f>
        <v>FY2015/16</v>
      </c>
      <c r="B3352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2" s="162" t="str">
        <f>Table4_1[[#This Row],[Licensee]]&amp;" "&amp;Table4_1[[#This Row],[Licence]]</f>
        <v>Rottnest Island Authority EIRL3</v>
      </c>
      <c r="D3352" s="162" t="str">
        <f t="shared" si="52"/>
        <v>FY2015/16_NQR4b_Rottnest Island Authority EIRL3</v>
      </c>
      <c r="E3352" s="164">
        <f>IF(ISNUMBER(Table4_1[[#This Row],[Value]]),Table4_1[[#This Row],[Value]],IF(ISNUMBER(Table4_1[[#This Row],[$ Value]]),Table4_1[[#This Row],[$ Value]],Table4_1[[#This Row],[% Value]]))</f>
        <v>0</v>
      </c>
      <c r="G3352" s="238">
        <v>42551</v>
      </c>
      <c r="H3352">
        <v>4</v>
      </c>
      <c r="I3352" t="s">
        <v>188</v>
      </c>
      <c r="J3352" t="s">
        <v>199</v>
      </c>
      <c r="K3352" t="s">
        <v>208</v>
      </c>
      <c r="L3352" t="s">
        <v>286</v>
      </c>
      <c r="M3352" t="s">
        <v>47</v>
      </c>
      <c r="N3352" t="s">
        <v>287</v>
      </c>
      <c r="O3352" t="s">
        <v>191</v>
      </c>
      <c r="P3352"/>
      <c r="Q3352"/>
      <c r="R3352"/>
      <c r="S3352" t="s">
        <v>932</v>
      </c>
    </row>
    <row r="3353" spans="1:19" hidden="1" x14ac:dyDescent="0.2">
      <c r="A3353" s="162" t="str">
        <f>"FY"&amp;(YEAR(Table4_1[[#This Row],[Date]])-1)&amp;"/"&amp;(YEAR(Table4_1[[#This Row],[Date]])-2000)</f>
        <v>FY2016/17</v>
      </c>
      <c r="B3353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3" s="162" t="str">
        <f>Table4_1[[#This Row],[Licensee]]&amp;" "&amp;Table4_1[[#This Row],[Licence]]</f>
        <v>Rottnest Island Authority EIRL3</v>
      </c>
      <c r="D3353" s="162" t="str">
        <f t="shared" si="52"/>
        <v>FY2016/17_NQR4b_Rottnest Island Authority EIRL3</v>
      </c>
      <c r="E3353" s="164">
        <f>IF(ISNUMBER(Table4_1[[#This Row],[Value]]),Table4_1[[#This Row],[Value]],IF(ISNUMBER(Table4_1[[#This Row],[$ Value]]),Table4_1[[#This Row],[$ Value]],Table4_1[[#This Row],[% Value]]))</f>
        <v>0</v>
      </c>
      <c r="G3353" s="238">
        <v>42916</v>
      </c>
      <c r="H3353">
        <v>4</v>
      </c>
      <c r="I3353" t="s">
        <v>188</v>
      </c>
      <c r="J3353" t="s">
        <v>199</v>
      </c>
      <c r="K3353" t="s">
        <v>208</v>
      </c>
      <c r="L3353" t="s">
        <v>286</v>
      </c>
      <c r="M3353" t="s">
        <v>47</v>
      </c>
      <c r="N3353" t="s">
        <v>287</v>
      </c>
      <c r="O3353" t="s">
        <v>191</v>
      </c>
      <c r="P3353"/>
      <c r="Q3353"/>
      <c r="R3353"/>
      <c r="S3353" t="s">
        <v>932</v>
      </c>
    </row>
    <row r="3354" spans="1:19" hidden="1" x14ac:dyDescent="0.2">
      <c r="A3354" s="162" t="str">
        <f>"FY"&amp;(YEAR(Table4_1[[#This Row],[Date]])-1)&amp;"/"&amp;(YEAR(Table4_1[[#This Row],[Date]])-2000)</f>
        <v>FY2017/18</v>
      </c>
      <c r="B3354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4" s="162" t="str">
        <f>Table4_1[[#This Row],[Licensee]]&amp;" "&amp;Table4_1[[#This Row],[Licence]]</f>
        <v>Rottnest Island Authority EIRL3</v>
      </c>
      <c r="D3354" s="162" t="str">
        <f t="shared" si="52"/>
        <v>FY2017/18_NQR4b_Rottnest Island Authority EIRL3</v>
      </c>
      <c r="E3354" s="164">
        <f>IF(ISNUMBER(Table4_1[[#This Row],[Value]]),Table4_1[[#This Row],[Value]],IF(ISNUMBER(Table4_1[[#This Row],[$ Value]]),Table4_1[[#This Row],[$ Value]],Table4_1[[#This Row],[% Value]]))</f>
        <v>0</v>
      </c>
      <c r="G3354" s="238">
        <v>43281</v>
      </c>
      <c r="H3354">
        <v>4</v>
      </c>
      <c r="I3354" t="s">
        <v>188</v>
      </c>
      <c r="J3354" t="s">
        <v>199</v>
      </c>
      <c r="K3354" t="s">
        <v>208</v>
      </c>
      <c r="L3354" t="s">
        <v>286</v>
      </c>
      <c r="M3354" t="s">
        <v>47</v>
      </c>
      <c r="N3354" t="s">
        <v>287</v>
      </c>
      <c r="O3354" t="s">
        <v>191</v>
      </c>
      <c r="P3354"/>
      <c r="Q3354"/>
      <c r="R3354"/>
      <c r="S3354" t="s">
        <v>932</v>
      </c>
    </row>
    <row r="3355" spans="1:19" hidden="1" x14ac:dyDescent="0.2">
      <c r="A3355" s="162" t="str">
        <f>"FY"&amp;(YEAR(Table4_1[[#This Row],[Date]])-1)&amp;"/"&amp;(YEAR(Table4_1[[#This Row],[Date]])-2000)</f>
        <v>FY2018/19</v>
      </c>
      <c r="B3355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5" s="162" t="str">
        <f>Table4_1[[#This Row],[Licensee]]&amp;" "&amp;Table4_1[[#This Row],[Licence]]</f>
        <v>Rottnest Island Authority EIRL3</v>
      </c>
      <c r="D3355" s="162" t="str">
        <f t="shared" si="52"/>
        <v>FY2018/19_NQR4b_Rottnest Island Authority EIRL3</v>
      </c>
      <c r="E3355" s="164">
        <f>IF(ISNUMBER(Table4_1[[#This Row],[Value]]),Table4_1[[#This Row],[Value]],IF(ISNUMBER(Table4_1[[#This Row],[$ Value]]),Table4_1[[#This Row],[$ Value]],Table4_1[[#This Row],[% Value]]))</f>
        <v>0</v>
      </c>
      <c r="G3355" s="238">
        <v>43646</v>
      </c>
      <c r="H3355">
        <v>4</v>
      </c>
      <c r="I3355" t="s">
        <v>188</v>
      </c>
      <c r="J3355" t="s">
        <v>199</v>
      </c>
      <c r="K3355" t="s">
        <v>208</v>
      </c>
      <c r="L3355" t="s">
        <v>286</v>
      </c>
      <c r="M3355" t="s">
        <v>47</v>
      </c>
      <c r="N3355" t="s">
        <v>287</v>
      </c>
      <c r="O3355" t="s">
        <v>191</v>
      </c>
      <c r="P3355"/>
      <c r="Q3355"/>
      <c r="R3355"/>
      <c r="S3355" t="s">
        <v>932</v>
      </c>
    </row>
    <row r="3356" spans="1:19" hidden="1" x14ac:dyDescent="0.2">
      <c r="A3356" s="162" t="str">
        <f>"FY"&amp;(YEAR(Table4_1[[#This Row],[Date]])-1)&amp;"/"&amp;(YEAR(Table4_1[[#This Row],[Date]])-2000)</f>
        <v>FY2019/20</v>
      </c>
      <c r="B3356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6" s="162" t="str">
        <f>Table4_1[[#This Row],[Licensee]]&amp;" "&amp;Table4_1[[#This Row],[Licence]]</f>
        <v>Rottnest Island Authority EIRL3</v>
      </c>
      <c r="D3356" s="162" t="str">
        <f t="shared" si="52"/>
        <v>FY2019/20_NQR4b_Rottnest Island Authority EIRL3</v>
      </c>
      <c r="E3356" s="164">
        <f>IF(ISNUMBER(Table4_1[[#This Row],[Value]]),Table4_1[[#This Row],[Value]],IF(ISNUMBER(Table4_1[[#This Row],[$ Value]]),Table4_1[[#This Row],[$ Value]],Table4_1[[#This Row],[% Value]]))</f>
        <v>0</v>
      </c>
      <c r="G3356" s="238">
        <v>44012</v>
      </c>
      <c r="H3356">
        <v>4</v>
      </c>
      <c r="I3356" t="s">
        <v>188</v>
      </c>
      <c r="J3356" t="s">
        <v>199</v>
      </c>
      <c r="K3356" t="s">
        <v>208</v>
      </c>
      <c r="L3356" t="s">
        <v>286</v>
      </c>
      <c r="M3356" t="s">
        <v>47</v>
      </c>
      <c r="N3356" t="s">
        <v>287</v>
      </c>
      <c r="O3356" t="s">
        <v>191</v>
      </c>
      <c r="P3356"/>
      <c r="Q3356"/>
      <c r="R3356"/>
      <c r="S3356" t="s">
        <v>932</v>
      </c>
    </row>
    <row r="3357" spans="1:19" hidden="1" x14ac:dyDescent="0.2">
      <c r="A3357" s="162" t="str">
        <f>"FY"&amp;(YEAR(Table4_1[[#This Row],[Date]])-1)&amp;"/"&amp;(YEAR(Table4_1[[#This Row],[Date]])-2000)</f>
        <v>FY2020/21</v>
      </c>
      <c r="B3357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7" s="162" t="str">
        <f>Table4_1[[#This Row],[Licensee]]&amp;" "&amp;Table4_1[[#This Row],[Licence]]</f>
        <v>Rottnest Island Authority EIRL3</v>
      </c>
      <c r="D3357" s="162" t="str">
        <f t="shared" si="52"/>
        <v>FY2020/21_NQR4b_Rottnest Island Authority EIRL3</v>
      </c>
      <c r="E3357" s="164">
        <f>IF(ISNUMBER(Table4_1[[#This Row],[Value]]),Table4_1[[#This Row],[Value]],IF(ISNUMBER(Table4_1[[#This Row],[$ Value]]),Table4_1[[#This Row],[$ Value]],Table4_1[[#This Row],[% Value]]))</f>
        <v>0</v>
      </c>
      <c r="G3357" s="238">
        <v>44377</v>
      </c>
      <c r="H3357">
        <v>4</v>
      </c>
      <c r="I3357" t="s">
        <v>188</v>
      </c>
      <c r="J3357" t="s">
        <v>199</v>
      </c>
      <c r="K3357" t="s">
        <v>208</v>
      </c>
      <c r="L3357" t="s">
        <v>286</v>
      </c>
      <c r="M3357" t="s">
        <v>47</v>
      </c>
      <c r="N3357" t="s">
        <v>287</v>
      </c>
      <c r="O3357" t="s">
        <v>191</v>
      </c>
      <c r="P3357"/>
      <c r="Q3357"/>
      <c r="R3357"/>
      <c r="S3357" t="s">
        <v>932</v>
      </c>
    </row>
    <row r="3358" spans="1:19" hidden="1" x14ac:dyDescent="0.2">
      <c r="A3358" s="162" t="str">
        <f>"FY"&amp;(YEAR(Table4_1[[#This Row],[Date]])-1)&amp;"/"&amp;(YEAR(Table4_1[[#This Row],[Date]])-2000)</f>
        <v>FY2021/22</v>
      </c>
      <c r="B3358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8" s="162" t="str">
        <f>Table4_1[[#This Row],[Licensee]]&amp;" "&amp;Table4_1[[#This Row],[Licence]]</f>
        <v>Rottnest Island Authority EIRL3</v>
      </c>
      <c r="D3358" s="162" t="str">
        <f t="shared" si="52"/>
        <v>FY2021/22_NQR4b_Rottnest Island Authority EIRL3</v>
      </c>
      <c r="E3358" s="164">
        <f>IF(ISNUMBER(Table4_1[[#This Row],[Value]]),Table4_1[[#This Row],[Value]],IF(ISNUMBER(Table4_1[[#This Row],[$ Value]]),Table4_1[[#This Row],[$ Value]],Table4_1[[#This Row],[% Value]]))</f>
        <v>0</v>
      </c>
      <c r="G3358" s="238">
        <v>44742</v>
      </c>
      <c r="H3358">
        <v>4</v>
      </c>
      <c r="I3358" t="s">
        <v>188</v>
      </c>
      <c r="J3358" t="s">
        <v>199</v>
      </c>
      <c r="K3358" t="s">
        <v>208</v>
      </c>
      <c r="L3358" t="s">
        <v>286</v>
      </c>
      <c r="M3358" t="s">
        <v>47</v>
      </c>
      <c r="N3358" t="s">
        <v>287</v>
      </c>
      <c r="O3358" t="s">
        <v>191</v>
      </c>
      <c r="P3358"/>
      <c r="Q3358"/>
      <c r="R3358"/>
      <c r="S3358" t="s">
        <v>932</v>
      </c>
    </row>
    <row r="3359" spans="1:19" hidden="1" x14ac:dyDescent="0.2">
      <c r="A3359" s="162" t="str">
        <f>"FY"&amp;(YEAR(Table4_1[[#This Row],[Date]])-1)&amp;"/"&amp;(YEAR(Table4_1[[#This Row],[Date]])-2000)</f>
        <v>FY2022/23</v>
      </c>
      <c r="B3359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59" s="162" t="str">
        <f>Table4_1[[#This Row],[Licensee]]&amp;" "&amp;Table4_1[[#This Row],[Licence]]</f>
        <v>Rottnest Island Authority EIRL3</v>
      </c>
      <c r="D3359" s="162" t="str">
        <f t="shared" si="52"/>
        <v>FY2022/23_NQR4b_Rottnest Island Authority EIRL3</v>
      </c>
      <c r="E3359" s="164">
        <f>IF(ISNUMBER(Table4_1[[#This Row],[Value]]),Table4_1[[#This Row],[Value]],IF(ISNUMBER(Table4_1[[#This Row],[$ Value]]),Table4_1[[#This Row],[$ Value]],Table4_1[[#This Row],[% Value]]))</f>
        <v>0</v>
      </c>
      <c r="G3359" s="238">
        <v>45107</v>
      </c>
      <c r="H3359">
        <v>4</v>
      </c>
      <c r="I3359" t="s">
        <v>188</v>
      </c>
      <c r="J3359" t="s">
        <v>199</v>
      </c>
      <c r="K3359" t="s">
        <v>208</v>
      </c>
      <c r="L3359" t="s">
        <v>286</v>
      </c>
      <c r="M3359" t="s">
        <v>47</v>
      </c>
      <c r="N3359" t="s">
        <v>287</v>
      </c>
      <c r="O3359" t="s">
        <v>191</v>
      </c>
      <c r="P3359"/>
      <c r="Q3359"/>
      <c r="R3359"/>
      <c r="S3359" t="s">
        <v>932</v>
      </c>
    </row>
    <row r="3360" spans="1:19" hidden="1" x14ac:dyDescent="0.2">
      <c r="A3360" s="162" t="str">
        <f>"FY"&amp;(YEAR(Table4_1[[#This Row],[Date]])-1)&amp;"/"&amp;(YEAR(Table4_1[[#This Row],[Date]])-2000)</f>
        <v>FY2023/24</v>
      </c>
      <c r="B3360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60" s="162" t="str">
        <f>Table4_1[[#This Row],[Licensee]]&amp;" "&amp;Table4_1[[#This Row],[Licence]]</f>
        <v>Rottnest Island Authority EIRL3</v>
      </c>
      <c r="D3360" s="162" t="str">
        <f t="shared" si="52"/>
        <v>FY2023/24_NQR4b_Rottnest Island Authority EIRL3</v>
      </c>
      <c r="E3360" s="164">
        <f>IF(ISNUMBER(Table4_1[[#This Row],[Value]]),Table4_1[[#This Row],[Value]],IF(ISNUMBER(Table4_1[[#This Row],[$ Value]]),Table4_1[[#This Row],[$ Value]],Table4_1[[#This Row],[% Value]]))</f>
        <v>0</v>
      </c>
      <c r="G3360" s="238">
        <v>45473</v>
      </c>
      <c r="H3360">
        <v>4</v>
      </c>
      <c r="I3360" t="s">
        <v>188</v>
      </c>
      <c r="J3360" t="s">
        <v>199</v>
      </c>
      <c r="K3360" t="s">
        <v>208</v>
      </c>
      <c r="L3360" t="s">
        <v>286</v>
      </c>
      <c r="M3360" t="s">
        <v>47</v>
      </c>
      <c r="N3360" t="s">
        <v>287</v>
      </c>
      <c r="O3360" t="s">
        <v>191</v>
      </c>
      <c r="P3360"/>
      <c r="Q3360"/>
      <c r="R3360"/>
      <c r="S3360" t="s">
        <v>932</v>
      </c>
    </row>
    <row r="3361" spans="1:19" hidden="1" x14ac:dyDescent="0.2">
      <c r="A3361" s="162" t="str">
        <f>"FY"&amp;(YEAR(Table4_1[[#This Row],[Date]])-1)&amp;"/"&amp;(YEAR(Table4_1[[#This Row],[Date]])-2000)</f>
        <v>FY2024/25</v>
      </c>
      <c r="B3361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3361" s="162" t="str">
        <f>Table4_1[[#This Row],[Licensee]]&amp;" "&amp;Table4_1[[#This Row],[Licence]]</f>
        <v>Rottnest Island Authority EIRL3</v>
      </c>
      <c r="D3361" s="162" t="str">
        <f t="shared" si="52"/>
        <v>FY2024/25_NQR4b_Rottnest Island Authority EIRL3</v>
      </c>
      <c r="E3361" s="164">
        <f>IF(ISNUMBER(Table4_1[[#This Row],[Value]]),Table4_1[[#This Row],[Value]],IF(ISNUMBER(Table4_1[[#This Row],[$ Value]]),Table4_1[[#This Row],[$ Value]],Table4_1[[#This Row],[% Value]]))</f>
        <v>0</v>
      </c>
      <c r="G3361" s="238">
        <v>45838</v>
      </c>
      <c r="H3361">
        <v>4</v>
      </c>
      <c r="I3361" t="s">
        <v>188</v>
      </c>
      <c r="J3361" t="s">
        <v>199</v>
      </c>
      <c r="K3361" t="s">
        <v>208</v>
      </c>
      <c r="L3361" t="s">
        <v>286</v>
      </c>
      <c r="M3361" t="s">
        <v>47</v>
      </c>
      <c r="N3361" t="s">
        <v>287</v>
      </c>
      <c r="O3361" t="s">
        <v>191</v>
      </c>
      <c r="P3361"/>
      <c r="Q3361"/>
      <c r="R3361"/>
      <c r="S3361" t="s">
        <v>932</v>
      </c>
    </row>
    <row r="3362" spans="1:19" hidden="1" x14ac:dyDescent="0.2">
      <c r="A3362" s="162" t="str">
        <f>"FY"&amp;(YEAR(Table4_1[[#This Row],[Date]])-1)&amp;"/"&amp;(YEAR(Table4_1[[#This Row],[Date]])-2000)</f>
        <v>FY2013/14</v>
      </c>
      <c r="B3362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2" s="162" t="str">
        <f>Table4_1[[#This Row],[Licensee]]&amp;" "&amp;Table4_1[[#This Row],[Licence]]</f>
        <v>Rottnest Island Authority EIRL3</v>
      </c>
      <c r="D3362" s="162" t="str">
        <f t="shared" si="52"/>
        <v>FY2013/14_NQR4c_Rottnest Island Authority EIRL3</v>
      </c>
      <c r="E3362" s="164">
        <f>IF(ISNUMBER(Table4_1[[#This Row],[Value]]),Table4_1[[#This Row],[Value]],IF(ISNUMBER(Table4_1[[#This Row],[$ Value]]),Table4_1[[#This Row],[$ Value]],Table4_1[[#This Row],[% Value]]))</f>
        <v>0</v>
      </c>
      <c r="G3362" s="238">
        <v>41820</v>
      </c>
      <c r="H3362">
        <v>4</v>
      </c>
      <c r="I3362" t="s">
        <v>188</v>
      </c>
      <c r="J3362" t="s">
        <v>199</v>
      </c>
      <c r="K3362" t="s">
        <v>208</v>
      </c>
      <c r="L3362" t="s">
        <v>286</v>
      </c>
      <c r="M3362" t="s">
        <v>48</v>
      </c>
      <c r="N3362" t="s">
        <v>287</v>
      </c>
      <c r="O3362" t="s">
        <v>191</v>
      </c>
      <c r="P3362"/>
      <c r="Q3362"/>
      <c r="R3362"/>
      <c r="S3362" t="s">
        <v>932</v>
      </c>
    </row>
    <row r="3363" spans="1:19" hidden="1" x14ac:dyDescent="0.2">
      <c r="A3363" s="162" t="str">
        <f>"FY"&amp;(YEAR(Table4_1[[#This Row],[Date]])-1)&amp;"/"&amp;(YEAR(Table4_1[[#This Row],[Date]])-2000)</f>
        <v>FY2014/15</v>
      </c>
      <c r="B3363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3" s="162" t="str">
        <f>Table4_1[[#This Row],[Licensee]]&amp;" "&amp;Table4_1[[#This Row],[Licence]]</f>
        <v>Rottnest Island Authority EIRL3</v>
      </c>
      <c r="D3363" s="162" t="str">
        <f t="shared" si="52"/>
        <v>FY2014/15_NQR4c_Rottnest Island Authority EIRL3</v>
      </c>
      <c r="E3363" s="164">
        <f>IF(ISNUMBER(Table4_1[[#This Row],[Value]]),Table4_1[[#This Row],[Value]],IF(ISNUMBER(Table4_1[[#This Row],[$ Value]]),Table4_1[[#This Row],[$ Value]],Table4_1[[#This Row],[% Value]]))</f>
        <v>0</v>
      </c>
      <c r="G3363" s="238">
        <v>42185</v>
      </c>
      <c r="H3363">
        <v>4</v>
      </c>
      <c r="I3363" t="s">
        <v>188</v>
      </c>
      <c r="J3363" t="s">
        <v>199</v>
      </c>
      <c r="K3363" t="s">
        <v>208</v>
      </c>
      <c r="L3363" t="s">
        <v>286</v>
      </c>
      <c r="M3363" t="s">
        <v>48</v>
      </c>
      <c r="N3363" t="s">
        <v>287</v>
      </c>
      <c r="O3363" t="s">
        <v>191</v>
      </c>
      <c r="P3363"/>
      <c r="Q3363"/>
      <c r="R3363"/>
      <c r="S3363" t="s">
        <v>932</v>
      </c>
    </row>
    <row r="3364" spans="1:19" hidden="1" x14ac:dyDescent="0.2">
      <c r="A3364" s="162" t="str">
        <f>"FY"&amp;(YEAR(Table4_1[[#This Row],[Date]])-1)&amp;"/"&amp;(YEAR(Table4_1[[#This Row],[Date]])-2000)</f>
        <v>FY2015/16</v>
      </c>
      <c r="B3364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4" s="162" t="str">
        <f>Table4_1[[#This Row],[Licensee]]&amp;" "&amp;Table4_1[[#This Row],[Licence]]</f>
        <v>Rottnest Island Authority EIRL3</v>
      </c>
      <c r="D3364" s="162" t="str">
        <f t="shared" si="52"/>
        <v>FY2015/16_NQR4c_Rottnest Island Authority EIRL3</v>
      </c>
      <c r="E3364" s="164">
        <f>IF(ISNUMBER(Table4_1[[#This Row],[Value]]),Table4_1[[#This Row],[Value]],IF(ISNUMBER(Table4_1[[#This Row],[$ Value]]),Table4_1[[#This Row],[$ Value]],Table4_1[[#This Row],[% Value]]))</f>
        <v>0</v>
      </c>
      <c r="G3364" s="238">
        <v>42551</v>
      </c>
      <c r="H3364">
        <v>4</v>
      </c>
      <c r="I3364" t="s">
        <v>188</v>
      </c>
      <c r="J3364" t="s">
        <v>199</v>
      </c>
      <c r="K3364" t="s">
        <v>208</v>
      </c>
      <c r="L3364" t="s">
        <v>286</v>
      </c>
      <c r="M3364" t="s">
        <v>48</v>
      </c>
      <c r="N3364" t="s">
        <v>287</v>
      </c>
      <c r="O3364" t="s">
        <v>191</v>
      </c>
      <c r="P3364"/>
      <c r="Q3364"/>
      <c r="R3364"/>
      <c r="S3364" t="s">
        <v>932</v>
      </c>
    </row>
    <row r="3365" spans="1:19" hidden="1" x14ac:dyDescent="0.2">
      <c r="A3365" s="162" t="str">
        <f>"FY"&amp;(YEAR(Table4_1[[#This Row],[Date]])-1)&amp;"/"&amp;(YEAR(Table4_1[[#This Row],[Date]])-2000)</f>
        <v>FY2016/17</v>
      </c>
      <c r="B3365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5" s="162" t="str">
        <f>Table4_1[[#This Row],[Licensee]]&amp;" "&amp;Table4_1[[#This Row],[Licence]]</f>
        <v>Rottnest Island Authority EIRL3</v>
      </c>
      <c r="D3365" s="162" t="str">
        <f t="shared" si="52"/>
        <v>FY2016/17_NQR4c_Rottnest Island Authority EIRL3</v>
      </c>
      <c r="E3365" s="164">
        <f>IF(ISNUMBER(Table4_1[[#This Row],[Value]]),Table4_1[[#This Row],[Value]],IF(ISNUMBER(Table4_1[[#This Row],[$ Value]]),Table4_1[[#This Row],[$ Value]],Table4_1[[#This Row],[% Value]]))</f>
        <v>0</v>
      </c>
      <c r="G3365" s="238">
        <v>42916</v>
      </c>
      <c r="H3365">
        <v>4</v>
      </c>
      <c r="I3365" t="s">
        <v>188</v>
      </c>
      <c r="J3365" t="s">
        <v>199</v>
      </c>
      <c r="K3365" t="s">
        <v>208</v>
      </c>
      <c r="L3365" t="s">
        <v>286</v>
      </c>
      <c r="M3365" t="s">
        <v>48</v>
      </c>
      <c r="N3365" t="s">
        <v>287</v>
      </c>
      <c r="O3365" t="s">
        <v>191</v>
      </c>
      <c r="P3365"/>
      <c r="Q3365"/>
      <c r="R3365"/>
      <c r="S3365" t="s">
        <v>932</v>
      </c>
    </row>
    <row r="3366" spans="1:19" hidden="1" x14ac:dyDescent="0.2">
      <c r="A3366" s="162" t="str">
        <f>"FY"&amp;(YEAR(Table4_1[[#This Row],[Date]])-1)&amp;"/"&amp;(YEAR(Table4_1[[#This Row],[Date]])-2000)</f>
        <v>FY2017/18</v>
      </c>
      <c r="B3366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6" s="162" t="str">
        <f>Table4_1[[#This Row],[Licensee]]&amp;" "&amp;Table4_1[[#This Row],[Licence]]</f>
        <v>Rottnest Island Authority EIRL3</v>
      </c>
      <c r="D3366" s="162" t="str">
        <f t="shared" si="52"/>
        <v>FY2017/18_NQR4c_Rottnest Island Authority EIRL3</v>
      </c>
      <c r="E3366" s="164">
        <f>IF(ISNUMBER(Table4_1[[#This Row],[Value]]),Table4_1[[#This Row],[Value]],IF(ISNUMBER(Table4_1[[#This Row],[$ Value]]),Table4_1[[#This Row],[$ Value]],Table4_1[[#This Row],[% Value]]))</f>
        <v>0</v>
      </c>
      <c r="G3366" s="238">
        <v>43281</v>
      </c>
      <c r="H3366">
        <v>4</v>
      </c>
      <c r="I3366" t="s">
        <v>188</v>
      </c>
      <c r="J3366" t="s">
        <v>199</v>
      </c>
      <c r="K3366" t="s">
        <v>208</v>
      </c>
      <c r="L3366" t="s">
        <v>286</v>
      </c>
      <c r="M3366" t="s">
        <v>48</v>
      </c>
      <c r="N3366" t="s">
        <v>287</v>
      </c>
      <c r="O3366" t="s">
        <v>191</v>
      </c>
      <c r="P3366"/>
      <c r="Q3366"/>
      <c r="R3366"/>
      <c r="S3366" t="s">
        <v>932</v>
      </c>
    </row>
    <row r="3367" spans="1:19" hidden="1" x14ac:dyDescent="0.2">
      <c r="A3367" s="162" t="str">
        <f>"FY"&amp;(YEAR(Table4_1[[#This Row],[Date]])-1)&amp;"/"&amp;(YEAR(Table4_1[[#This Row],[Date]])-2000)</f>
        <v>FY2018/19</v>
      </c>
      <c r="B3367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7" s="162" t="str">
        <f>Table4_1[[#This Row],[Licensee]]&amp;" "&amp;Table4_1[[#This Row],[Licence]]</f>
        <v>Rottnest Island Authority EIRL3</v>
      </c>
      <c r="D3367" s="162" t="str">
        <f t="shared" si="52"/>
        <v>FY2018/19_NQR4c_Rottnest Island Authority EIRL3</v>
      </c>
      <c r="E3367" s="164">
        <f>IF(ISNUMBER(Table4_1[[#This Row],[Value]]),Table4_1[[#This Row],[Value]],IF(ISNUMBER(Table4_1[[#This Row],[$ Value]]),Table4_1[[#This Row],[$ Value]],Table4_1[[#This Row],[% Value]]))</f>
        <v>0</v>
      </c>
      <c r="G3367" s="238">
        <v>43646</v>
      </c>
      <c r="H3367">
        <v>4</v>
      </c>
      <c r="I3367" t="s">
        <v>188</v>
      </c>
      <c r="J3367" t="s">
        <v>199</v>
      </c>
      <c r="K3367" t="s">
        <v>208</v>
      </c>
      <c r="L3367" t="s">
        <v>286</v>
      </c>
      <c r="M3367" t="s">
        <v>48</v>
      </c>
      <c r="N3367" t="s">
        <v>287</v>
      </c>
      <c r="O3367" t="s">
        <v>191</v>
      </c>
      <c r="P3367"/>
      <c r="Q3367"/>
      <c r="R3367"/>
      <c r="S3367" t="s">
        <v>932</v>
      </c>
    </row>
    <row r="3368" spans="1:19" hidden="1" x14ac:dyDescent="0.2">
      <c r="A3368" s="162" t="str">
        <f>"FY"&amp;(YEAR(Table4_1[[#This Row],[Date]])-1)&amp;"/"&amp;(YEAR(Table4_1[[#This Row],[Date]])-2000)</f>
        <v>FY2019/20</v>
      </c>
      <c r="B3368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8" s="162" t="str">
        <f>Table4_1[[#This Row],[Licensee]]&amp;" "&amp;Table4_1[[#This Row],[Licence]]</f>
        <v>Rottnest Island Authority EIRL3</v>
      </c>
      <c r="D3368" s="162" t="str">
        <f t="shared" si="52"/>
        <v>FY2019/20_NQR4c_Rottnest Island Authority EIRL3</v>
      </c>
      <c r="E3368" s="164">
        <f>IF(ISNUMBER(Table4_1[[#This Row],[Value]]),Table4_1[[#This Row],[Value]],IF(ISNUMBER(Table4_1[[#This Row],[$ Value]]),Table4_1[[#This Row],[$ Value]],Table4_1[[#This Row],[% Value]]))</f>
        <v>0</v>
      </c>
      <c r="G3368" s="238">
        <v>44012</v>
      </c>
      <c r="H3368">
        <v>4</v>
      </c>
      <c r="I3368" t="s">
        <v>188</v>
      </c>
      <c r="J3368" t="s">
        <v>199</v>
      </c>
      <c r="K3368" t="s">
        <v>208</v>
      </c>
      <c r="L3368" t="s">
        <v>286</v>
      </c>
      <c r="M3368" t="s">
        <v>48</v>
      </c>
      <c r="N3368" t="s">
        <v>287</v>
      </c>
      <c r="O3368" t="s">
        <v>191</v>
      </c>
      <c r="P3368"/>
      <c r="Q3368"/>
      <c r="R3368"/>
      <c r="S3368" t="s">
        <v>932</v>
      </c>
    </row>
    <row r="3369" spans="1:19" hidden="1" x14ac:dyDescent="0.2">
      <c r="A3369" s="162" t="str">
        <f>"FY"&amp;(YEAR(Table4_1[[#This Row],[Date]])-1)&amp;"/"&amp;(YEAR(Table4_1[[#This Row],[Date]])-2000)</f>
        <v>FY2020/21</v>
      </c>
      <c r="B3369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69" s="162" t="str">
        <f>Table4_1[[#This Row],[Licensee]]&amp;" "&amp;Table4_1[[#This Row],[Licence]]</f>
        <v>Rottnest Island Authority EIRL3</v>
      </c>
      <c r="D3369" s="162" t="str">
        <f t="shared" si="52"/>
        <v>FY2020/21_NQR4c_Rottnest Island Authority EIRL3</v>
      </c>
      <c r="E3369" s="164">
        <f>IF(ISNUMBER(Table4_1[[#This Row],[Value]]),Table4_1[[#This Row],[Value]],IF(ISNUMBER(Table4_1[[#This Row],[$ Value]]),Table4_1[[#This Row],[$ Value]],Table4_1[[#This Row],[% Value]]))</f>
        <v>0</v>
      </c>
      <c r="G3369" s="238">
        <v>44377</v>
      </c>
      <c r="H3369">
        <v>4</v>
      </c>
      <c r="I3369" t="s">
        <v>188</v>
      </c>
      <c r="J3369" t="s">
        <v>199</v>
      </c>
      <c r="K3369" t="s">
        <v>208</v>
      </c>
      <c r="L3369" t="s">
        <v>286</v>
      </c>
      <c r="M3369" t="s">
        <v>48</v>
      </c>
      <c r="N3369" t="s">
        <v>287</v>
      </c>
      <c r="O3369" t="s">
        <v>191</v>
      </c>
      <c r="P3369"/>
      <c r="Q3369"/>
      <c r="R3369"/>
      <c r="S3369" t="s">
        <v>932</v>
      </c>
    </row>
    <row r="3370" spans="1:19" hidden="1" x14ac:dyDescent="0.2">
      <c r="A3370" s="162" t="str">
        <f>"FY"&amp;(YEAR(Table4_1[[#This Row],[Date]])-1)&amp;"/"&amp;(YEAR(Table4_1[[#This Row],[Date]])-2000)</f>
        <v>FY2021/22</v>
      </c>
      <c r="B3370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70" s="162" t="str">
        <f>Table4_1[[#This Row],[Licensee]]&amp;" "&amp;Table4_1[[#This Row],[Licence]]</f>
        <v>Rottnest Island Authority EIRL3</v>
      </c>
      <c r="D3370" s="162" t="str">
        <f t="shared" si="52"/>
        <v>FY2021/22_NQR4c_Rottnest Island Authority EIRL3</v>
      </c>
      <c r="E3370" s="164">
        <f>IF(ISNUMBER(Table4_1[[#This Row],[Value]]),Table4_1[[#This Row],[Value]],IF(ISNUMBER(Table4_1[[#This Row],[$ Value]]),Table4_1[[#This Row],[$ Value]],Table4_1[[#This Row],[% Value]]))</f>
        <v>0</v>
      </c>
      <c r="G3370" s="238">
        <v>44742</v>
      </c>
      <c r="H3370">
        <v>4</v>
      </c>
      <c r="I3370" t="s">
        <v>188</v>
      </c>
      <c r="J3370" t="s">
        <v>199</v>
      </c>
      <c r="K3370" t="s">
        <v>208</v>
      </c>
      <c r="L3370" t="s">
        <v>286</v>
      </c>
      <c r="M3370" t="s">
        <v>48</v>
      </c>
      <c r="N3370" t="s">
        <v>287</v>
      </c>
      <c r="O3370" t="s">
        <v>191</v>
      </c>
      <c r="P3370"/>
      <c r="Q3370"/>
      <c r="R3370"/>
      <c r="S3370" t="s">
        <v>932</v>
      </c>
    </row>
    <row r="3371" spans="1:19" hidden="1" x14ac:dyDescent="0.2">
      <c r="A3371" s="162" t="str">
        <f>"FY"&amp;(YEAR(Table4_1[[#This Row],[Date]])-1)&amp;"/"&amp;(YEAR(Table4_1[[#This Row],[Date]])-2000)</f>
        <v>FY2022/23</v>
      </c>
      <c r="B3371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71" s="162" t="str">
        <f>Table4_1[[#This Row],[Licensee]]&amp;" "&amp;Table4_1[[#This Row],[Licence]]</f>
        <v>Rottnest Island Authority EIRL3</v>
      </c>
      <c r="D3371" s="162" t="str">
        <f t="shared" si="52"/>
        <v>FY2022/23_NQR4c_Rottnest Island Authority EIRL3</v>
      </c>
      <c r="E3371" s="164">
        <f>IF(ISNUMBER(Table4_1[[#This Row],[Value]]),Table4_1[[#This Row],[Value]],IF(ISNUMBER(Table4_1[[#This Row],[$ Value]]),Table4_1[[#This Row],[$ Value]],Table4_1[[#This Row],[% Value]]))</f>
        <v>0</v>
      </c>
      <c r="G3371" s="238">
        <v>45107</v>
      </c>
      <c r="H3371">
        <v>4</v>
      </c>
      <c r="I3371" t="s">
        <v>188</v>
      </c>
      <c r="J3371" t="s">
        <v>199</v>
      </c>
      <c r="K3371" t="s">
        <v>208</v>
      </c>
      <c r="L3371" t="s">
        <v>286</v>
      </c>
      <c r="M3371" t="s">
        <v>48</v>
      </c>
      <c r="N3371" t="s">
        <v>287</v>
      </c>
      <c r="O3371" t="s">
        <v>191</v>
      </c>
      <c r="P3371"/>
      <c r="Q3371"/>
      <c r="R3371"/>
      <c r="S3371" t="s">
        <v>932</v>
      </c>
    </row>
    <row r="3372" spans="1:19" hidden="1" x14ac:dyDescent="0.2">
      <c r="A3372" s="162" t="str">
        <f>"FY"&amp;(YEAR(Table4_1[[#This Row],[Date]])-1)&amp;"/"&amp;(YEAR(Table4_1[[#This Row],[Date]])-2000)</f>
        <v>FY2023/24</v>
      </c>
      <c r="B3372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72" s="162" t="str">
        <f>Table4_1[[#This Row],[Licensee]]&amp;" "&amp;Table4_1[[#This Row],[Licence]]</f>
        <v>Rottnest Island Authority EIRL3</v>
      </c>
      <c r="D3372" s="162" t="str">
        <f t="shared" si="52"/>
        <v>FY2023/24_NQR4c_Rottnest Island Authority EIRL3</v>
      </c>
      <c r="E3372" s="164">
        <f>IF(ISNUMBER(Table4_1[[#This Row],[Value]]),Table4_1[[#This Row],[Value]],IF(ISNUMBER(Table4_1[[#This Row],[$ Value]]),Table4_1[[#This Row],[$ Value]],Table4_1[[#This Row],[% Value]]))</f>
        <v>0</v>
      </c>
      <c r="G3372" s="238">
        <v>45473</v>
      </c>
      <c r="H3372">
        <v>4</v>
      </c>
      <c r="I3372" t="s">
        <v>188</v>
      </c>
      <c r="J3372" t="s">
        <v>199</v>
      </c>
      <c r="K3372" t="s">
        <v>208</v>
      </c>
      <c r="L3372" t="s">
        <v>286</v>
      </c>
      <c r="M3372" t="s">
        <v>48</v>
      </c>
      <c r="N3372" t="s">
        <v>287</v>
      </c>
      <c r="O3372" t="s">
        <v>191</v>
      </c>
      <c r="P3372"/>
      <c r="Q3372"/>
      <c r="R3372"/>
      <c r="S3372" t="s">
        <v>932</v>
      </c>
    </row>
    <row r="3373" spans="1:19" hidden="1" x14ac:dyDescent="0.2">
      <c r="A3373" s="162" t="str">
        <f>"FY"&amp;(YEAR(Table4_1[[#This Row],[Date]])-1)&amp;"/"&amp;(YEAR(Table4_1[[#This Row],[Date]])-2000)</f>
        <v>FY2024/25</v>
      </c>
      <c r="B3373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3373" s="162" t="str">
        <f>Table4_1[[#This Row],[Licensee]]&amp;" "&amp;Table4_1[[#This Row],[Licence]]</f>
        <v>Rottnest Island Authority EIRL3</v>
      </c>
      <c r="D3373" s="162" t="str">
        <f t="shared" si="52"/>
        <v>FY2024/25_NQR4c_Rottnest Island Authority EIRL3</v>
      </c>
      <c r="E3373" s="164">
        <f>IF(ISNUMBER(Table4_1[[#This Row],[Value]]),Table4_1[[#This Row],[Value]],IF(ISNUMBER(Table4_1[[#This Row],[$ Value]]),Table4_1[[#This Row],[$ Value]],Table4_1[[#This Row],[% Value]]))</f>
        <v>0</v>
      </c>
      <c r="G3373" s="238">
        <v>45838</v>
      </c>
      <c r="H3373">
        <v>4</v>
      </c>
      <c r="I3373" t="s">
        <v>188</v>
      </c>
      <c r="J3373" t="s">
        <v>199</v>
      </c>
      <c r="K3373" t="s">
        <v>208</v>
      </c>
      <c r="L3373" t="s">
        <v>286</v>
      </c>
      <c r="M3373" t="s">
        <v>48</v>
      </c>
      <c r="N3373" t="s">
        <v>287</v>
      </c>
      <c r="O3373" t="s">
        <v>191</v>
      </c>
      <c r="P3373"/>
      <c r="Q3373"/>
      <c r="R3373"/>
      <c r="S3373" t="s">
        <v>932</v>
      </c>
    </row>
    <row r="3374" spans="1:19" hidden="1" x14ac:dyDescent="0.2">
      <c r="A3374" s="162" t="str">
        <f>"FY"&amp;(YEAR(Table4_1[[#This Row],[Date]])-1)&amp;"/"&amp;(YEAR(Table4_1[[#This Row],[Date]])-2000)</f>
        <v>FY2013/14</v>
      </c>
      <c r="B3374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4" s="162" t="str">
        <f>Table4_1[[#This Row],[Licensee]]&amp;" "&amp;Table4_1[[#This Row],[Licence]]</f>
        <v>Rottnest Island Authority EIRL3</v>
      </c>
      <c r="D3374" s="162" t="str">
        <f t="shared" si="52"/>
        <v>FY2013/14_NQR4d_Rottnest Island Authority EIRL3</v>
      </c>
      <c r="E3374" s="164">
        <f>IF(ISNUMBER(Table4_1[[#This Row],[Value]]),Table4_1[[#This Row],[Value]],IF(ISNUMBER(Table4_1[[#This Row],[$ Value]]),Table4_1[[#This Row],[$ Value]],Table4_1[[#This Row],[% Value]]))</f>
        <v>3.6</v>
      </c>
      <c r="G3374" s="238">
        <v>41820</v>
      </c>
      <c r="H3374">
        <v>4</v>
      </c>
      <c r="I3374" t="s">
        <v>188</v>
      </c>
      <c r="J3374" t="s">
        <v>199</v>
      </c>
      <c r="K3374" t="s">
        <v>208</v>
      </c>
      <c r="L3374" t="s">
        <v>286</v>
      </c>
      <c r="M3374" t="s">
        <v>510</v>
      </c>
      <c r="N3374" t="s">
        <v>287</v>
      </c>
      <c r="O3374" t="s">
        <v>191</v>
      </c>
      <c r="P3374">
        <v>3.6</v>
      </c>
      <c r="Q3374"/>
      <c r="R3374"/>
      <c r="S3374" t="s">
        <v>932</v>
      </c>
    </row>
    <row r="3375" spans="1:19" hidden="1" x14ac:dyDescent="0.2">
      <c r="A3375" s="162" t="str">
        <f>"FY"&amp;(YEAR(Table4_1[[#This Row],[Date]])-1)&amp;"/"&amp;(YEAR(Table4_1[[#This Row],[Date]])-2000)</f>
        <v>FY2014/15</v>
      </c>
      <c r="B3375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5" s="162" t="str">
        <f>Table4_1[[#This Row],[Licensee]]&amp;" "&amp;Table4_1[[#This Row],[Licence]]</f>
        <v>Rottnest Island Authority EIRL3</v>
      </c>
      <c r="D3375" s="162" t="str">
        <f t="shared" si="52"/>
        <v>FY2014/15_NQR4d_Rottnest Island Authority EIRL3</v>
      </c>
      <c r="E3375" s="164">
        <f>IF(ISNUMBER(Table4_1[[#This Row],[Value]]),Table4_1[[#This Row],[Value]],IF(ISNUMBER(Table4_1[[#This Row],[$ Value]]),Table4_1[[#This Row],[$ Value]],Table4_1[[#This Row],[% Value]]))</f>
        <v>2.2000000000000002</v>
      </c>
      <c r="G3375" s="238">
        <v>42185</v>
      </c>
      <c r="H3375">
        <v>4</v>
      </c>
      <c r="I3375" t="s">
        <v>188</v>
      </c>
      <c r="J3375" t="s">
        <v>199</v>
      </c>
      <c r="K3375" t="s">
        <v>208</v>
      </c>
      <c r="L3375" t="s">
        <v>286</v>
      </c>
      <c r="M3375" t="s">
        <v>510</v>
      </c>
      <c r="N3375" t="s">
        <v>287</v>
      </c>
      <c r="O3375" t="s">
        <v>191</v>
      </c>
      <c r="P3375">
        <v>2.2000000000000002</v>
      </c>
      <c r="Q3375"/>
      <c r="R3375"/>
      <c r="S3375" t="s">
        <v>932</v>
      </c>
    </row>
    <row r="3376" spans="1:19" hidden="1" x14ac:dyDescent="0.2">
      <c r="A3376" s="162" t="str">
        <f>"FY"&amp;(YEAR(Table4_1[[#This Row],[Date]])-1)&amp;"/"&amp;(YEAR(Table4_1[[#This Row],[Date]])-2000)</f>
        <v>FY2015/16</v>
      </c>
      <c r="B3376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6" s="162" t="str">
        <f>Table4_1[[#This Row],[Licensee]]&amp;" "&amp;Table4_1[[#This Row],[Licence]]</f>
        <v>Rottnest Island Authority EIRL3</v>
      </c>
      <c r="D3376" s="162" t="str">
        <f t="shared" si="52"/>
        <v>FY2015/16_NQR4d_Rottnest Island Authority EIRL3</v>
      </c>
      <c r="E3376" s="164">
        <f>IF(ISNUMBER(Table4_1[[#This Row],[Value]]),Table4_1[[#This Row],[Value]],IF(ISNUMBER(Table4_1[[#This Row],[$ Value]]),Table4_1[[#This Row],[$ Value]],Table4_1[[#This Row],[% Value]]))</f>
        <v>3.65</v>
      </c>
      <c r="G3376" s="238">
        <v>42551</v>
      </c>
      <c r="H3376">
        <v>4</v>
      </c>
      <c r="I3376" t="s">
        <v>188</v>
      </c>
      <c r="J3376" t="s">
        <v>199</v>
      </c>
      <c r="K3376" t="s">
        <v>208</v>
      </c>
      <c r="L3376" t="s">
        <v>286</v>
      </c>
      <c r="M3376" t="s">
        <v>510</v>
      </c>
      <c r="N3376" t="s">
        <v>287</v>
      </c>
      <c r="O3376" t="s">
        <v>191</v>
      </c>
      <c r="P3376">
        <v>3.65</v>
      </c>
      <c r="Q3376"/>
      <c r="R3376"/>
      <c r="S3376" t="s">
        <v>932</v>
      </c>
    </row>
    <row r="3377" spans="1:19" hidden="1" x14ac:dyDescent="0.2">
      <c r="A3377" s="162" t="str">
        <f>"FY"&amp;(YEAR(Table4_1[[#This Row],[Date]])-1)&amp;"/"&amp;(YEAR(Table4_1[[#This Row],[Date]])-2000)</f>
        <v>FY2016/17</v>
      </c>
      <c r="B3377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7" s="162" t="str">
        <f>Table4_1[[#This Row],[Licensee]]&amp;" "&amp;Table4_1[[#This Row],[Licence]]</f>
        <v>Rottnest Island Authority EIRL3</v>
      </c>
      <c r="D3377" s="162" t="str">
        <f t="shared" si="52"/>
        <v>FY2016/17_NQR4d_Rottnest Island Authority EIRL3</v>
      </c>
      <c r="E3377" s="164">
        <f>IF(ISNUMBER(Table4_1[[#This Row],[Value]]),Table4_1[[#This Row],[Value]],IF(ISNUMBER(Table4_1[[#This Row],[$ Value]]),Table4_1[[#This Row],[$ Value]],Table4_1[[#This Row],[% Value]]))</f>
        <v>6.37</v>
      </c>
      <c r="G3377" s="238">
        <v>42916</v>
      </c>
      <c r="H3377">
        <v>4</v>
      </c>
      <c r="I3377" t="s">
        <v>188</v>
      </c>
      <c r="J3377" t="s">
        <v>199</v>
      </c>
      <c r="K3377" t="s">
        <v>208</v>
      </c>
      <c r="L3377" t="s">
        <v>286</v>
      </c>
      <c r="M3377" t="s">
        <v>510</v>
      </c>
      <c r="N3377" t="s">
        <v>287</v>
      </c>
      <c r="O3377" t="s">
        <v>191</v>
      </c>
      <c r="P3377">
        <v>6.37</v>
      </c>
      <c r="Q3377"/>
      <c r="R3377"/>
      <c r="S3377" t="s">
        <v>932</v>
      </c>
    </row>
    <row r="3378" spans="1:19" hidden="1" x14ac:dyDescent="0.2">
      <c r="A3378" s="162" t="str">
        <f>"FY"&amp;(YEAR(Table4_1[[#This Row],[Date]])-1)&amp;"/"&amp;(YEAR(Table4_1[[#This Row],[Date]])-2000)</f>
        <v>FY2017/18</v>
      </c>
      <c r="B3378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8" s="162" t="str">
        <f>Table4_1[[#This Row],[Licensee]]&amp;" "&amp;Table4_1[[#This Row],[Licence]]</f>
        <v>Rottnest Island Authority EIRL3</v>
      </c>
      <c r="D3378" s="162" t="str">
        <f t="shared" si="52"/>
        <v>FY2017/18_NQR4d_Rottnest Island Authority EIRL3</v>
      </c>
      <c r="E3378" s="164">
        <f>IF(ISNUMBER(Table4_1[[#This Row],[Value]]),Table4_1[[#This Row],[Value]],IF(ISNUMBER(Table4_1[[#This Row],[$ Value]]),Table4_1[[#This Row],[$ Value]],Table4_1[[#This Row],[% Value]]))</f>
        <v>6.3</v>
      </c>
      <c r="G3378" s="238">
        <v>43281</v>
      </c>
      <c r="H3378">
        <v>4</v>
      </c>
      <c r="I3378" t="s">
        <v>188</v>
      </c>
      <c r="J3378" t="s">
        <v>199</v>
      </c>
      <c r="K3378" t="s">
        <v>208</v>
      </c>
      <c r="L3378" t="s">
        <v>286</v>
      </c>
      <c r="M3378" t="s">
        <v>510</v>
      </c>
      <c r="N3378" t="s">
        <v>287</v>
      </c>
      <c r="O3378" t="s">
        <v>191</v>
      </c>
      <c r="P3378">
        <v>6.3</v>
      </c>
      <c r="Q3378"/>
      <c r="R3378"/>
      <c r="S3378" t="s">
        <v>932</v>
      </c>
    </row>
    <row r="3379" spans="1:19" hidden="1" x14ac:dyDescent="0.2">
      <c r="A3379" s="162" t="str">
        <f>"FY"&amp;(YEAR(Table4_1[[#This Row],[Date]])-1)&amp;"/"&amp;(YEAR(Table4_1[[#This Row],[Date]])-2000)</f>
        <v>FY2018/19</v>
      </c>
      <c r="B3379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79" s="162" t="str">
        <f>Table4_1[[#This Row],[Licensee]]&amp;" "&amp;Table4_1[[#This Row],[Licence]]</f>
        <v>Rottnest Island Authority EIRL3</v>
      </c>
      <c r="D3379" s="162" t="str">
        <f t="shared" si="52"/>
        <v>FY2018/19_NQR4d_Rottnest Island Authority EIRL3</v>
      </c>
      <c r="E3379" s="164">
        <f>IF(ISNUMBER(Table4_1[[#This Row],[Value]]),Table4_1[[#This Row],[Value]],IF(ISNUMBER(Table4_1[[#This Row],[$ Value]]),Table4_1[[#This Row],[$ Value]],Table4_1[[#This Row],[% Value]]))</f>
        <v>7.33</v>
      </c>
      <c r="G3379" s="238">
        <v>43646</v>
      </c>
      <c r="H3379">
        <v>4</v>
      </c>
      <c r="I3379" t="s">
        <v>188</v>
      </c>
      <c r="J3379" t="s">
        <v>199</v>
      </c>
      <c r="K3379" t="s">
        <v>208</v>
      </c>
      <c r="L3379" t="s">
        <v>286</v>
      </c>
      <c r="M3379" t="s">
        <v>510</v>
      </c>
      <c r="N3379" t="s">
        <v>287</v>
      </c>
      <c r="O3379" t="s">
        <v>191</v>
      </c>
      <c r="P3379">
        <v>7.33</v>
      </c>
      <c r="Q3379"/>
      <c r="R3379"/>
      <c r="S3379" t="s">
        <v>932</v>
      </c>
    </row>
    <row r="3380" spans="1:19" hidden="1" x14ac:dyDescent="0.2">
      <c r="A3380" s="162" t="str">
        <f>"FY"&amp;(YEAR(Table4_1[[#This Row],[Date]])-1)&amp;"/"&amp;(YEAR(Table4_1[[#This Row],[Date]])-2000)</f>
        <v>FY2019/20</v>
      </c>
      <c r="B3380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0" s="162" t="str">
        <f>Table4_1[[#This Row],[Licensee]]&amp;" "&amp;Table4_1[[#This Row],[Licence]]</f>
        <v>Rottnest Island Authority EIRL3</v>
      </c>
      <c r="D3380" s="162" t="str">
        <f t="shared" si="52"/>
        <v>FY2019/20_NQR4d_Rottnest Island Authority EIRL3</v>
      </c>
      <c r="E3380" s="164">
        <f>IF(ISNUMBER(Table4_1[[#This Row],[Value]]),Table4_1[[#This Row],[Value]],IF(ISNUMBER(Table4_1[[#This Row],[$ Value]]),Table4_1[[#This Row],[$ Value]],Table4_1[[#This Row],[% Value]]))</f>
        <v>8.66</v>
      </c>
      <c r="G3380" s="238">
        <v>44012</v>
      </c>
      <c r="H3380">
        <v>4</v>
      </c>
      <c r="I3380" t="s">
        <v>188</v>
      </c>
      <c r="J3380" t="s">
        <v>199</v>
      </c>
      <c r="K3380" t="s">
        <v>208</v>
      </c>
      <c r="L3380" t="s">
        <v>286</v>
      </c>
      <c r="M3380" t="s">
        <v>510</v>
      </c>
      <c r="N3380" t="s">
        <v>287</v>
      </c>
      <c r="O3380" t="s">
        <v>191</v>
      </c>
      <c r="P3380">
        <v>8.66</v>
      </c>
      <c r="Q3380"/>
      <c r="R3380"/>
      <c r="S3380" t="s">
        <v>932</v>
      </c>
    </row>
    <row r="3381" spans="1:19" hidden="1" x14ac:dyDescent="0.2">
      <c r="A3381" s="162" t="str">
        <f>"FY"&amp;(YEAR(Table4_1[[#This Row],[Date]])-1)&amp;"/"&amp;(YEAR(Table4_1[[#This Row],[Date]])-2000)</f>
        <v>FY2020/21</v>
      </c>
      <c r="B3381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1" s="162" t="str">
        <f>Table4_1[[#This Row],[Licensee]]&amp;" "&amp;Table4_1[[#This Row],[Licence]]</f>
        <v>Rottnest Island Authority EIRL3</v>
      </c>
      <c r="D3381" s="162" t="str">
        <f t="shared" si="52"/>
        <v>FY2020/21_NQR4d_Rottnest Island Authority EIRL3</v>
      </c>
      <c r="E3381" s="164">
        <f>IF(ISNUMBER(Table4_1[[#This Row],[Value]]),Table4_1[[#This Row],[Value]],IF(ISNUMBER(Table4_1[[#This Row],[$ Value]]),Table4_1[[#This Row],[$ Value]],Table4_1[[#This Row],[% Value]]))</f>
        <v>5.26</v>
      </c>
      <c r="G3381" s="238">
        <v>44377</v>
      </c>
      <c r="H3381">
        <v>4</v>
      </c>
      <c r="I3381" t="s">
        <v>188</v>
      </c>
      <c r="J3381" t="s">
        <v>199</v>
      </c>
      <c r="K3381" t="s">
        <v>208</v>
      </c>
      <c r="L3381" t="s">
        <v>286</v>
      </c>
      <c r="M3381" t="s">
        <v>510</v>
      </c>
      <c r="N3381" t="s">
        <v>287</v>
      </c>
      <c r="O3381" t="s">
        <v>191</v>
      </c>
      <c r="P3381">
        <v>5.26</v>
      </c>
      <c r="Q3381"/>
      <c r="R3381"/>
      <c r="S3381" t="s">
        <v>932</v>
      </c>
    </row>
    <row r="3382" spans="1:19" hidden="1" x14ac:dyDescent="0.2">
      <c r="A3382" s="162" t="str">
        <f>"FY"&amp;(YEAR(Table4_1[[#This Row],[Date]])-1)&amp;"/"&amp;(YEAR(Table4_1[[#This Row],[Date]])-2000)</f>
        <v>FY2021/22</v>
      </c>
      <c r="B3382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2" s="162" t="str">
        <f>Table4_1[[#This Row],[Licensee]]&amp;" "&amp;Table4_1[[#This Row],[Licence]]</f>
        <v>Rottnest Island Authority EIRL3</v>
      </c>
      <c r="D3382" s="162" t="str">
        <f t="shared" si="52"/>
        <v>FY2021/22_NQR4d_Rottnest Island Authority EIRL3</v>
      </c>
      <c r="E3382" s="164">
        <f>IF(ISNUMBER(Table4_1[[#This Row],[Value]]),Table4_1[[#This Row],[Value]],IF(ISNUMBER(Table4_1[[#This Row],[$ Value]]),Table4_1[[#This Row],[$ Value]],Table4_1[[#This Row],[% Value]]))</f>
        <v>5.9</v>
      </c>
      <c r="G3382" s="238">
        <v>44742</v>
      </c>
      <c r="H3382">
        <v>4</v>
      </c>
      <c r="I3382" t="s">
        <v>188</v>
      </c>
      <c r="J3382" t="s">
        <v>199</v>
      </c>
      <c r="K3382" t="s">
        <v>208</v>
      </c>
      <c r="L3382" t="s">
        <v>286</v>
      </c>
      <c r="M3382" t="s">
        <v>510</v>
      </c>
      <c r="N3382" t="s">
        <v>287</v>
      </c>
      <c r="O3382" t="s">
        <v>191</v>
      </c>
      <c r="P3382">
        <v>5.9</v>
      </c>
      <c r="Q3382"/>
      <c r="R3382"/>
      <c r="S3382" t="s">
        <v>932</v>
      </c>
    </row>
    <row r="3383" spans="1:19" hidden="1" x14ac:dyDescent="0.2">
      <c r="A3383" s="162" t="str">
        <f>"FY"&amp;(YEAR(Table4_1[[#This Row],[Date]])-1)&amp;"/"&amp;(YEAR(Table4_1[[#This Row],[Date]])-2000)</f>
        <v>FY2022/23</v>
      </c>
      <c r="B3383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3" s="162" t="str">
        <f>Table4_1[[#This Row],[Licensee]]&amp;" "&amp;Table4_1[[#This Row],[Licence]]</f>
        <v>Rottnest Island Authority EIRL3</v>
      </c>
      <c r="D3383" s="162" t="str">
        <f t="shared" si="52"/>
        <v>FY2022/23_NQR4d_Rottnest Island Authority EIRL3</v>
      </c>
      <c r="E3383" s="164">
        <f>IF(ISNUMBER(Table4_1[[#This Row],[Value]]),Table4_1[[#This Row],[Value]],IF(ISNUMBER(Table4_1[[#This Row],[$ Value]]),Table4_1[[#This Row],[$ Value]],Table4_1[[#This Row],[% Value]]))</f>
        <v>4.9000000000000004</v>
      </c>
      <c r="G3383" s="238">
        <v>45107</v>
      </c>
      <c r="H3383">
        <v>4</v>
      </c>
      <c r="I3383" t="s">
        <v>188</v>
      </c>
      <c r="J3383" t="s">
        <v>199</v>
      </c>
      <c r="K3383" t="s">
        <v>208</v>
      </c>
      <c r="L3383" t="s">
        <v>286</v>
      </c>
      <c r="M3383" t="s">
        <v>510</v>
      </c>
      <c r="N3383" t="s">
        <v>287</v>
      </c>
      <c r="O3383" t="s">
        <v>191</v>
      </c>
      <c r="P3383">
        <v>4.9000000000000004</v>
      </c>
      <c r="Q3383"/>
      <c r="R3383"/>
      <c r="S3383" t="s">
        <v>932</v>
      </c>
    </row>
    <row r="3384" spans="1:19" hidden="1" x14ac:dyDescent="0.2">
      <c r="A3384" s="162" t="str">
        <f>"FY"&amp;(YEAR(Table4_1[[#This Row],[Date]])-1)&amp;"/"&amp;(YEAR(Table4_1[[#This Row],[Date]])-2000)</f>
        <v>FY2023/24</v>
      </c>
      <c r="B3384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4" s="162" t="str">
        <f>Table4_1[[#This Row],[Licensee]]&amp;" "&amp;Table4_1[[#This Row],[Licence]]</f>
        <v>Rottnest Island Authority EIRL3</v>
      </c>
      <c r="D3384" s="162" t="str">
        <f t="shared" si="52"/>
        <v>FY2023/24_NQR4d_Rottnest Island Authority EIRL3</v>
      </c>
      <c r="E3384" s="164">
        <f>IF(ISNUMBER(Table4_1[[#This Row],[Value]]),Table4_1[[#This Row],[Value]],IF(ISNUMBER(Table4_1[[#This Row],[$ Value]]),Table4_1[[#This Row],[$ Value]],Table4_1[[#This Row],[% Value]]))</f>
        <v>4.4000000000000004</v>
      </c>
      <c r="G3384" s="238">
        <v>45473</v>
      </c>
      <c r="H3384">
        <v>4</v>
      </c>
      <c r="I3384" t="s">
        <v>188</v>
      </c>
      <c r="J3384" t="s">
        <v>199</v>
      </c>
      <c r="K3384" t="s">
        <v>208</v>
      </c>
      <c r="L3384" t="s">
        <v>286</v>
      </c>
      <c r="M3384" t="s">
        <v>510</v>
      </c>
      <c r="N3384" t="s">
        <v>287</v>
      </c>
      <c r="O3384" t="s">
        <v>191</v>
      </c>
      <c r="P3384">
        <v>4.4000000000000004</v>
      </c>
      <c r="Q3384"/>
      <c r="R3384"/>
      <c r="S3384" t="s">
        <v>932</v>
      </c>
    </row>
    <row r="3385" spans="1:19" hidden="1" x14ac:dyDescent="0.2">
      <c r="A3385" s="162" t="str">
        <f>"FY"&amp;(YEAR(Table4_1[[#This Row],[Date]])-1)&amp;"/"&amp;(YEAR(Table4_1[[#This Row],[Date]])-2000)</f>
        <v>FY2024/25</v>
      </c>
      <c r="B3385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3385" s="162" t="str">
        <f>Table4_1[[#This Row],[Licensee]]&amp;" "&amp;Table4_1[[#This Row],[Licence]]</f>
        <v>Rottnest Island Authority EIRL3</v>
      </c>
      <c r="D3385" s="162" t="str">
        <f t="shared" si="52"/>
        <v>FY2024/25_NQR4d_Rottnest Island Authority EIRL3</v>
      </c>
      <c r="E3385" s="164">
        <f>IF(ISNUMBER(Table4_1[[#This Row],[Value]]),Table4_1[[#This Row],[Value]],IF(ISNUMBER(Table4_1[[#This Row],[$ Value]]),Table4_1[[#This Row],[$ Value]],Table4_1[[#This Row],[% Value]]))</f>
        <v>3.98</v>
      </c>
      <c r="G3385" s="238">
        <v>45838</v>
      </c>
      <c r="H3385">
        <v>4</v>
      </c>
      <c r="I3385" t="s">
        <v>188</v>
      </c>
      <c r="J3385" t="s">
        <v>199</v>
      </c>
      <c r="K3385" t="s">
        <v>208</v>
      </c>
      <c r="L3385" t="s">
        <v>286</v>
      </c>
      <c r="M3385" t="s">
        <v>510</v>
      </c>
      <c r="N3385" t="s">
        <v>287</v>
      </c>
      <c r="O3385" t="s">
        <v>191</v>
      </c>
      <c r="P3385">
        <v>3.98</v>
      </c>
      <c r="Q3385"/>
      <c r="R3385"/>
      <c r="S3385" t="s">
        <v>932</v>
      </c>
    </row>
    <row r="3386" spans="1:19" hidden="1" x14ac:dyDescent="0.2">
      <c r="A3386" s="162" t="str">
        <f>"FY"&amp;(YEAR(Table4_1[[#This Row],[Date]])-1)&amp;"/"&amp;(YEAR(Table4_1[[#This Row],[Date]])-2000)</f>
        <v>FY2023/24</v>
      </c>
      <c r="B3386" s="162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3386" s="162" t="str">
        <f>Table4_1[[#This Row],[Licensee]]&amp;" "&amp;Table4_1[[#This Row],[Licence]]</f>
        <v>Rottnest Island Authority EIRL3</v>
      </c>
      <c r="D3386" s="162" t="str">
        <f t="shared" si="52"/>
        <v>FY2023/24_NQR5a_Rottnest Island Authority EIRL3</v>
      </c>
      <c r="E3386" s="164">
        <f>IF(ISNUMBER(Table4_1[[#This Row],[Value]]),Table4_1[[#This Row],[Value]],IF(ISNUMBER(Table4_1[[#This Row],[$ Value]]),Table4_1[[#This Row],[$ Value]],Table4_1[[#This Row],[% Value]]))</f>
        <v>0</v>
      </c>
      <c r="G3386" s="238">
        <v>45473</v>
      </c>
      <c r="H3386">
        <v>4</v>
      </c>
      <c r="I3386" t="s">
        <v>188</v>
      </c>
      <c r="J3386" t="s">
        <v>199</v>
      </c>
      <c r="K3386" t="s">
        <v>208</v>
      </c>
      <c r="L3386" t="s">
        <v>702</v>
      </c>
      <c r="M3386" t="s">
        <v>96</v>
      </c>
      <c r="N3386" t="s">
        <v>288</v>
      </c>
      <c r="O3386" t="s">
        <v>190</v>
      </c>
      <c r="P3386"/>
      <c r="Q3386"/>
      <c r="R3386"/>
      <c r="S3386" t="s">
        <v>932</v>
      </c>
    </row>
    <row r="3387" spans="1:19" hidden="1" x14ac:dyDescent="0.2">
      <c r="A3387" s="162" t="str">
        <f>"FY"&amp;(YEAR(Table4_1[[#This Row],[Date]])-1)&amp;"/"&amp;(YEAR(Table4_1[[#This Row],[Date]])-2000)</f>
        <v>FY2024/25</v>
      </c>
      <c r="B3387" s="162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3387" s="162" t="str">
        <f>Table4_1[[#This Row],[Licensee]]&amp;" "&amp;Table4_1[[#This Row],[Licence]]</f>
        <v>Rottnest Island Authority EIRL3</v>
      </c>
      <c r="D3387" s="162" t="str">
        <f t="shared" si="52"/>
        <v>FY2024/25_NQR5a_Rottnest Island Authority EIRL3</v>
      </c>
      <c r="E3387" s="164">
        <f>IF(ISNUMBER(Table4_1[[#This Row],[Value]]),Table4_1[[#This Row],[Value]],IF(ISNUMBER(Table4_1[[#This Row],[$ Value]]),Table4_1[[#This Row],[$ Value]],Table4_1[[#This Row],[% Value]]))</f>
        <v>0</v>
      </c>
      <c r="G3387" s="238">
        <v>45838</v>
      </c>
      <c r="H3387">
        <v>4</v>
      </c>
      <c r="I3387" t="s">
        <v>188</v>
      </c>
      <c r="J3387" t="s">
        <v>199</v>
      </c>
      <c r="K3387" t="s">
        <v>208</v>
      </c>
      <c r="L3387" t="s">
        <v>702</v>
      </c>
      <c r="M3387" t="s">
        <v>96</v>
      </c>
      <c r="N3387" t="s">
        <v>288</v>
      </c>
      <c r="O3387" t="s">
        <v>190</v>
      </c>
      <c r="P3387"/>
      <c r="Q3387"/>
      <c r="R3387"/>
      <c r="S3387" t="s">
        <v>932</v>
      </c>
    </row>
    <row r="3388" spans="1:19" hidden="1" x14ac:dyDescent="0.2">
      <c r="A3388" s="162" t="str">
        <f>"FY"&amp;(YEAR(Table4_1[[#This Row],[Date]])-1)&amp;"/"&amp;(YEAR(Table4_1[[#This Row],[Date]])-2000)</f>
        <v>FY2013/14</v>
      </c>
      <c r="B3388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88" s="162" t="str">
        <f>Table4_1[[#This Row],[Licensee]]&amp;" "&amp;Table4_1[[#This Row],[Licence]]</f>
        <v>Rottnest Island Authority EIRL3</v>
      </c>
      <c r="D3388" s="162" t="str">
        <f t="shared" si="52"/>
        <v>FY2013/14_NQR5b_Rottnest Island Authority EIRL3</v>
      </c>
      <c r="E3388" s="164">
        <f>IF(ISNUMBER(Table4_1[[#This Row],[Value]]),Table4_1[[#This Row],[Value]],IF(ISNUMBER(Table4_1[[#This Row],[$ Value]]),Table4_1[[#This Row],[$ Value]],Table4_1[[#This Row],[% Value]]))</f>
        <v>0</v>
      </c>
      <c r="G3388" s="238">
        <v>41820</v>
      </c>
      <c r="H3388">
        <v>4</v>
      </c>
      <c r="I3388" t="s">
        <v>188</v>
      </c>
      <c r="J3388" t="s">
        <v>199</v>
      </c>
      <c r="K3388" t="s">
        <v>208</v>
      </c>
      <c r="L3388" t="s">
        <v>702</v>
      </c>
      <c r="M3388" t="s">
        <v>47</v>
      </c>
      <c r="N3388" t="s">
        <v>288</v>
      </c>
      <c r="O3388" t="s">
        <v>190</v>
      </c>
      <c r="P3388"/>
      <c r="Q3388">
        <v>0</v>
      </c>
      <c r="R3388"/>
      <c r="S3388" t="s">
        <v>932</v>
      </c>
    </row>
    <row r="3389" spans="1:19" hidden="1" x14ac:dyDescent="0.2">
      <c r="A3389" s="162" t="str">
        <f>"FY"&amp;(YEAR(Table4_1[[#This Row],[Date]])-1)&amp;"/"&amp;(YEAR(Table4_1[[#This Row],[Date]])-2000)</f>
        <v>FY2014/15</v>
      </c>
      <c r="B3389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89" s="162" t="str">
        <f>Table4_1[[#This Row],[Licensee]]&amp;" "&amp;Table4_1[[#This Row],[Licence]]</f>
        <v>Rottnest Island Authority EIRL3</v>
      </c>
      <c r="D3389" s="162" t="str">
        <f t="shared" si="52"/>
        <v>FY2014/15_NQR5b_Rottnest Island Authority EIRL3</v>
      </c>
      <c r="E3389" s="164">
        <f>IF(ISNUMBER(Table4_1[[#This Row],[Value]]),Table4_1[[#This Row],[Value]],IF(ISNUMBER(Table4_1[[#This Row],[$ Value]]),Table4_1[[#This Row],[$ Value]],Table4_1[[#This Row],[% Value]]))</f>
        <v>0</v>
      </c>
      <c r="G3389" s="238">
        <v>42185</v>
      </c>
      <c r="H3389">
        <v>4</v>
      </c>
      <c r="I3389" t="s">
        <v>188</v>
      </c>
      <c r="J3389" t="s">
        <v>199</v>
      </c>
      <c r="K3389" t="s">
        <v>208</v>
      </c>
      <c r="L3389" t="s">
        <v>702</v>
      </c>
      <c r="M3389" t="s">
        <v>47</v>
      </c>
      <c r="N3389" t="s">
        <v>288</v>
      </c>
      <c r="O3389" t="s">
        <v>190</v>
      </c>
      <c r="P3389"/>
      <c r="Q3389">
        <v>0</v>
      </c>
      <c r="R3389"/>
      <c r="S3389" t="s">
        <v>932</v>
      </c>
    </row>
    <row r="3390" spans="1:19" hidden="1" x14ac:dyDescent="0.2">
      <c r="A3390" s="162" t="str">
        <f>"FY"&amp;(YEAR(Table4_1[[#This Row],[Date]])-1)&amp;"/"&amp;(YEAR(Table4_1[[#This Row],[Date]])-2000)</f>
        <v>FY2015/16</v>
      </c>
      <c r="B3390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0" s="162" t="str">
        <f>Table4_1[[#This Row],[Licensee]]&amp;" "&amp;Table4_1[[#This Row],[Licence]]</f>
        <v>Rottnest Island Authority EIRL3</v>
      </c>
      <c r="D3390" s="162" t="str">
        <f t="shared" si="52"/>
        <v>FY2015/16_NQR5b_Rottnest Island Authority EIRL3</v>
      </c>
      <c r="E3390" s="164">
        <f>IF(ISNUMBER(Table4_1[[#This Row],[Value]]),Table4_1[[#This Row],[Value]],IF(ISNUMBER(Table4_1[[#This Row],[$ Value]]),Table4_1[[#This Row],[$ Value]],Table4_1[[#This Row],[% Value]]))</f>
        <v>0</v>
      </c>
      <c r="G3390" s="238">
        <v>42551</v>
      </c>
      <c r="H3390">
        <v>4</v>
      </c>
      <c r="I3390" t="s">
        <v>188</v>
      </c>
      <c r="J3390" t="s">
        <v>199</v>
      </c>
      <c r="K3390" t="s">
        <v>208</v>
      </c>
      <c r="L3390" t="s">
        <v>702</v>
      </c>
      <c r="M3390" t="s">
        <v>47</v>
      </c>
      <c r="N3390" t="s">
        <v>288</v>
      </c>
      <c r="O3390" t="s">
        <v>190</v>
      </c>
      <c r="P3390"/>
      <c r="Q3390">
        <v>0</v>
      </c>
      <c r="R3390"/>
      <c r="S3390" t="s">
        <v>932</v>
      </c>
    </row>
    <row r="3391" spans="1:19" hidden="1" x14ac:dyDescent="0.2">
      <c r="A3391" s="162" t="str">
        <f>"FY"&amp;(YEAR(Table4_1[[#This Row],[Date]])-1)&amp;"/"&amp;(YEAR(Table4_1[[#This Row],[Date]])-2000)</f>
        <v>FY2016/17</v>
      </c>
      <c r="B3391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1" s="162" t="str">
        <f>Table4_1[[#This Row],[Licensee]]&amp;" "&amp;Table4_1[[#This Row],[Licence]]</f>
        <v>Rottnest Island Authority EIRL3</v>
      </c>
      <c r="D3391" s="162" t="str">
        <f t="shared" si="52"/>
        <v>FY2016/17_NQR5b_Rottnest Island Authority EIRL3</v>
      </c>
      <c r="E3391" s="164">
        <f>IF(ISNUMBER(Table4_1[[#This Row],[Value]]),Table4_1[[#This Row],[Value]],IF(ISNUMBER(Table4_1[[#This Row],[$ Value]]),Table4_1[[#This Row],[$ Value]],Table4_1[[#This Row],[% Value]]))</f>
        <v>0</v>
      </c>
      <c r="G3391" s="238">
        <v>42916</v>
      </c>
      <c r="H3391">
        <v>4</v>
      </c>
      <c r="I3391" t="s">
        <v>188</v>
      </c>
      <c r="J3391" t="s">
        <v>199</v>
      </c>
      <c r="K3391" t="s">
        <v>208</v>
      </c>
      <c r="L3391" t="s">
        <v>702</v>
      </c>
      <c r="M3391" t="s">
        <v>47</v>
      </c>
      <c r="N3391" t="s">
        <v>288</v>
      </c>
      <c r="O3391" t="s">
        <v>190</v>
      </c>
      <c r="P3391"/>
      <c r="Q3391">
        <v>0</v>
      </c>
      <c r="R3391"/>
      <c r="S3391" t="s">
        <v>932</v>
      </c>
    </row>
    <row r="3392" spans="1:19" hidden="1" x14ac:dyDescent="0.2">
      <c r="A3392" s="162" t="str">
        <f>"FY"&amp;(YEAR(Table4_1[[#This Row],[Date]])-1)&amp;"/"&amp;(YEAR(Table4_1[[#This Row],[Date]])-2000)</f>
        <v>FY2017/18</v>
      </c>
      <c r="B3392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2" s="162" t="str">
        <f>Table4_1[[#This Row],[Licensee]]&amp;" "&amp;Table4_1[[#This Row],[Licence]]</f>
        <v>Rottnest Island Authority EIRL3</v>
      </c>
      <c r="D3392" s="162" t="str">
        <f t="shared" si="52"/>
        <v>FY2017/18_NQR5b_Rottnest Island Authority EIRL3</v>
      </c>
      <c r="E3392" s="164">
        <f>IF(ISNUMBER(Table4_1[[#This Row],[Value]]),Table4_1[[#This Row],[Value]],IF(ISNUMBER(Table4_1[[#This Row],[$ Value]]),Table4_1[[#This Row],[$ Value]],Table4_1[[#This Row],[% Value]]))</f>
        <v>0</v>
      </c>
      <c r="G3392" s="238">
        <v>43281</v>
      </c>
      <c r="H3392">
        <v>4</v>
      </c>
      <c r="I3392" t="s">
        <v>188</v>
      </c>
      <c r="J3392" t="s">
        <v>199</v>
      </c>
      <c r="K3392" t="s">
        <v>208</v>
      </c>
      <c r="L3392" t="s">
        <v>702</v>
      </c>
      <c r="M3392" t="s">
        <v>47</v>
      </c>
      <c r="N3392" t="s">
        <v>288</v>
      </c>
      <c r="O3392" t="s">
        <v>190</v>
      </c>
      <c r="P3392"/>
      <c r="Q3392">
        <v>0</v>
      </c>
      <c r="R3392"/>
      <c r="S3392" t="s">
        <v>932</v>
      </c>
    </row>
    <row r="3393" spans="1:19" hidden="1" x14ac:dyDescent="0.2">
      <c r="A3393" s="162" t="str">
        <f>"FY"&amp;(YEAR(Table4_1[[#This Row],[Date]])-1)&amp;"/"&amp;(YEAR(Table4_1[[#This Row],[Date]])-2000)</f>
        <v>FY2018/19</v>
      </c>
      <c r="B3393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3" s="162" t="str">
        <f>Table4_1[[#This Row],[Licensee]]&amp;" "&amp;Table4_1[[#This Row],[Licence]]</f>
        <v>Rottnest Island Authority EIRL3</v>
      </c>
      <c r="D3393" s="162" t="str">
        <f t="shared" si="52"/>
        <v>FY2018/19_NQR5b_Rottnest Island Authority EIRL3</v>
      </c>
      <c r="E3393" s="164">
        <f>IF(ISNUMBER(Table4_1[[#This Row],[Value]]),Table4_1[[#This Row],[Value]],IF(ISNUMBER(Table4_1[[#This Row],[$ Value]]),Table4_1[[#This Row],[$ Value]],Table4_1[[#This Row],[% Value]]))</f>
        <v>0</v>
      </c>
      <c r="G3393" s="238">
        <v>43646</v>
      </c>
      <c r="H3393">
        <v>4</v>
      </c>
      <c r="I3393" t="s">
        <v>188</v>
      </c>
      <c r="J3393" t="s">
        <v>199</v>
      </c>
      <c r="K3393" t="s">
        <v>208</v>
      </c>
      <c r="L3393" t="s">
        <v>702</v>
      </c>
      <c r="M3393" t="s">
        <v>47</v>
      </c>
      <c r="N3393" t="s">
        <v>288</v>
      </c>
      <c r="O3393" t="s">
        <v>190</v>
      </c>
      <c r="P3393"/>
      <c r="Q3393">
        <v>0</v>
      </c>
      <c r="R3393"/>
      <c r="S3393" t="s">
        <v>932</v>
      </c>
    </row>
    <row r="3394" spans="1:19" hidden="1" x14ac:dyDescent="0.2">
      <c r="A3394" s="162" t="str">
        <f>"FY"&amp;(YEAR(Table4_1[[#This Row],[Date]])-1)&amp;"/"&amp;(YEAR(Table4_1[[#This Row],[Date]])-2000)</f>
        <v>FY2019/20</v>
      </c>
      <c r="B3394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4" s="162" t="str">
        <f>Table4_1[[#This Row],[Licensee]]&amp;" "&amp;Table4_1[[#This Row],[Licence]]</f>
        <v>Rottnest Island Authority EIRL3</v>
      </c>
      <c r="D3394" s="162" t="str">
        <f t="shared" si="52"/>
        <v>FY2019/20_NQR5b_Rottnest Island Authority EIRL3</v>
      </c>
      <c r="E3394" s="164">
        <f>IF(ISNUMBER(Table4_1[[#This Row],[Value]]),Table4_1[[#This Row],[Value]],IF(ISNUMBER(Table4_1[[#This Row],[$ Value]]),Table4_1[[#This Row],[$ Value]],Table4_1[[#This Row],[% Value]]))</f>
        <v>0</v>
      </c>
      <c r="G3394" s="238">
        <v>44012</v>
      </c>
      <c r="H3394">
        <v>4</v>
      </c>
      <c r="I3394" t="s">
        <v>188</v>
      </c>
      <c r="J3394" t="s">
        <v>199</v>
      </c>
      <c r="K3394" t="s">
        <v>208</v>
      </c>
      <c r="L3394" t="s">
        <v>702</v>
      </c>
      <c r="M3394" t="s">
        <v>47</v>
      </c>
      <c r="N3394" t="s">
        <v>288</v>
      </c>
      <c r="O3394" t="s">
        <v>190</v>
      </c>
      <c r="P3394"/>
      <c r="Q3394">
        <v>0</v>
      </c>
      <c r="R3394"/>
      <c r="S3394" t="s">
        <v>932</v>
      </c>
    </row>
    <row r="3395" spans="1:19" hidden="1" x14ac:dyDescent="0.2">
      <c r="A3395" s="162" t="str">
        <f>"FY"&amp;(YEAR(Table4_1[[#This Row],[Date]])-1)&amp;"/"&amp;(YEAR(Table4_1[[#This Row],[Date]])-2000)</f>
        <v>FY2020/21</v>
      </c>
      <c r="B3395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5" s="162" t="str">
        <f>Table4_1[[#This Row],[Licensee]]&amp;" "&amp;Table4_1[[#This Row],[Licence]]</f>
        <v>Rottnest Island Authority EIRL3</v>
      </c>
      <c r="D3395" s="162" t="str">
        <f t="shared" ref="D3395:D3458" si="53">A3395&amp;"_"&amp;B3395&amp;"_"&amp;C3395</f>
        <v>FY2020/21_NQR5b_Rottnest Island Authority EIRL3</v>
      </c>
      <c r="E3395" s="164">
        <f>IF(ISNUMBER(Table4_1[[#This Row],[Value]]),Table4_1[[#This Row],[Value]],IF(ISNUMBER(Table4_1[[#This Row],[$ Value]]),Table4_1[[#This Row],[$ Value]],Table4_1[[#This Row],[% Value]]))</f>
        <v>0</v>
      </c>
      <c r="G3395" s="238">
        <v>44377</v>
      </c>
      <c r="H3395">
        <v>4</v>
      </c>
      <c r="I3395" t="s">
        <v>188</v>
      </c>
      <c r="J3395" t="s">
        <v>199</v>
      </c>
      <c r="K3395" t="s">
        <v>208</v>
      </c>
      <c r="L3395" t="s">
        <v>702</v>
      </c>
      <c r="M3395" t="s">
        <v>47</v>
      </c>
      <c r="N3395" t="s">
        <v>288</v>
      </c>
      <c r="O3395" t="s">
        <v>190</v>
      </c>
      <c r="P3395"/>
      <c r="Q3395">
        <v>0</v>
      </c>
      <c r="R3395"/>
      <c r="S3395" t="s">
        <v>932</v>
      </c>
    </row>
    <row r="3396" spans="1:19" hidden="1" x14ac:dyDescent="0.2">
      <c r="A3396" s="162" t="str">
        <f>"FY"&amp;(YEAR(Table4_1[[#This Row],[Date]])-1)&amp;"/"&amp;(YEAR(Table4_1[[#This Row],[Date]])-2000)</f>
        <v>FY2021/22</v>
      </c>
      <c r="B3396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6" s="162" t="str">
        <f>Table4_1[[#This Row],[Licensee]]&amp;" "&amp;Table4_1[[#This Row],[Licence]]</f>
        <v>Rottnest Island Authority EIRL3</v>
      </c>
      <c r="D3396" s="162" t="str">
        <f t="shared" si="53"/>
        <v>FY2021/22_NQR5b_Rottnest Island Authority EIRL3</v>
      </c>
      <c r="E3396" s="164">
        <f>IF(ISNUMBER(Table4_1[[#This Row],[Value]]),Table4_1[[#This Row],[Value]],IF(ISNUMBER(Table4_1[[#This Row],[$ Value]]),Table4_1[[#This Row],[$ Value]],Table4_1[[#This Row],[% Value]]))</f>
        <v>0</v>
      </c>
      <c r="G3396" s="238">
        <v>44742</v>
      </c>
      <c r="H3396">
        <v>4</v>
      </c>
      <c r="I3396" t="s">
        <v>188</v>
      </c>
      <c r="J3396" t="s">
        <v>199</v>
      </c>
      <c r="K3396" t="s">
        <v>208</v>
      </c>
      <c r="L3396" t="s">
        <v>702</v>
      </c>
      <c r="M3396" t="s">
        <v>47</v>
      </c>
      <c r="N3396" t="s">
        <v>288</v>
      </c>
      <c r="O3396" t="s">
        <v>190</v>
      </c>
      <c r="P3396"/>
      <c r="Q3396">
        <v>0</v>
      </c>
      <c r="R3396"/>
      <c r="S3396" t="s">
        <v>932</v>
      </c>
    </row>
    <row r="3397" spans="1:19" hidden="1" x14ac:dyDescent="0.2">
      <c r="A3397" s="162" t="str">
        <f>"FY"&amp;(YEAR(Table4_1[[#This Row],[Date]])-1)&amp;"/"&amp;(YEAR(Table4_1[[#This Row],[Date]])-2000)</f>
        <v>FY2022/23</v>
      </c>
      <c r="B3397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7" s="162" t="str">
        <f>Table4_1[[#This Row],[Licensee]]&amp;" "&amp;Table4_1[[#This Row],[Licence]]</f>
        <v>Rottnest Island Authority EIRL3</v>
      </c>
      <c r="D3397" s="162" t="str">
        <f t="shared" si="53"/>
        <v>FY2022/23_NQR5b_Rottnest Island Authority EIRL3</v>
      </c>
      <c r="E3397" s="164">
        <f>IF(ISNUMBER(Table4_1[[#This Row],[Value]]),Table4_1[[#This Row],[Value]],IF(ISNUMBER(Table4_1[[#This Row],[$ Value]]),Table4_1[[#This Row],[$ Value]],Table4_1[[#This Row],[% Value]]))</f>
        <v>0</v>
      </c>
      <c r="G3397" s="238">
        <v>45107</v>
      </c>
      <c r="H3397">
        <v>4</v>
      </c>
      <c r="I3397" t="s">
        <v>188</v>
      </c>
      <c r="J3397" t="s">
        <v>199</v>
      </c>
      <c r="K3397" t="s">
        <v>208</v>
      </c>
      <c r="L3397" t="s">
        <v>702</v>
      </c>
      <c r="M3397" t="s">
        <v>47</v>
      </c>
      <c r="N3397" t="s">
        <v>288</v>
      </c>
      <c r="O3397" t="s">
        <v>190</v>
      </c>
      <c r="P3397"/>
      <c r="Q3397">
        <v>0</v>
      </c>
      <c r="R3397"/>
      <c r="S3397" t="s">
        <v>932</v>
      </c>
    </row>
    <row r="3398" spans="1:19" hidden="1" x14ac:dyDescent="0.2">
      <c r="A3398" s="162" t="str">
        <f>"FY"&amp;(YEAR(Table4_1[[#This Row],[Date]])-1)&amp;"/"&amp;(YEAR(Table4_1[[#This Row],[Date]])-2000)</f>
        <v>FY2023/24</v>
      </c>
      <c r="B3398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8" s="162" t="str">
        <f>Table4_1[[#This Row],[Licensee]]&amp;" "&amp;Table4_1[[#This Row],[Licence]]</f>
        <v>Rottnest Island Authority EIRL3</v>
      </c>
      <c r="D3398" s="162" t="str">
        <f t="shared" si="53"/>
        <v>FY2023/24_NQR5b_Rottnest Island Authority EIRL3</v>
      </c>
      <c r="E3398" s="164">
        <f>IF(ISNUMBER(Table4_1[[#This Row],[Value]]),Table4_1[[#This Row],[Value]],IF(ISNUMBER(Table4_1[[#This Row],[$ Value]]),Table4_1[[#This Row],[$ Value]],Table4_1[[#This Row],[% Value]]))</f>
        <v>0</v>
      </c>
      <c r="G3398" s="238">
        <v>45473</v>
      </c>
      <c r="H3398">
        <v>4</v>
      </c>
      <c r="I3398" t="s">
        <v>188</v>
      </c>
      <c r="J3398" t="s">
        <v>199</v>
      </c>
      <c r="K3398" t="s">
        <v>208</v>
      </c>
      <c r="L3398" t="s">
        <v>702</v>
      </c>
      <c r="M3398" t="s">
        <v>47</v>
      </c>
      <c r="N3398" t="s">
        <v>288</v>
      </c>
      <c r="O3398" t="s">
        <v>190</v>
      </c>
      <c r="P3398"/>
      <c r="Q3398"/>
      <c r="R3398"/>
      <c r="S3398" t="s">
        <v>932</v>
      </c>
    </row>
    <row r="3399" spans="1:19" hidden="1" x14ac:dyDescent="0.2">
      <c r="A3399" s="162" t="str">
        <f>"FY"&amp;(YEAR(Table4_1[[#This Row],[Date]])-1)&amp;"/"&amp;(YEAR(Table4_1[[#This Row],[Date]])-2000)</f>
        <v>FY2024/25</v>
      </c>
      <c r="B3399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3399" s="162" t="str">
        <f>Table4_1[[#This Row],[Licensee]]&amp;" "&amp;Table4_1[[#This Row],[Licence]]</f>
        <v>Rottnest Island Authority EIRL3</v>
      </c>
      <c r="D3399" s="162" t="str">
        <f t="shared" si="53"/>
        <v>FY2024/25_NQR5b_Rottnest Island Authority EIRL3</v>
      </c>
      <c r="E3399" s="164">
        <f>IF(ISNUMBER(Table4_1[[#This Row],[Value]]),Table4_1[[#This Row],[Value]],IF(ISNUMBER(Table4_1[[#This Row],[$ Value]]),Table4_1[[#This Row],[$ Value]],Table4_1[[#This Row],[% Value]]))</f>
        <v>0</v>
      </c>
      <c r="G3399" s="238">
        <v>45838</v>
      </c>
      <c r="H3399">
        <v>4</v>
      </c>
      <c r="I3399" t="s">
        <v>188</v>
      </c>
      <c r="J3399" t="s">
        <v>199</v>
      </c>
      <c r="K3399" t="s">
        <v>208</v>
      </c>
      <c r="L3399" t="s">
        <v>702</v>
      </c>
      <c r="M3399" t="s">
        <v>47</v>
      </c>
      <c r="N3399" t="s">
        <v>288</v>
      </c>
      <c r="O3399" t="s">
        <v>190</v>
      </c>
      <c r="P3399"/>
      <c r="Q3399"/>
      <c r="R3399"/>
      <c r="S3399" t="s">
        <v>932</v>
      </c>
    </row>
    <row r="3400" spans="1:19" hidden="1" x14ac:dyDescent="0.2">
      <c r="A3400" s="162" t="str">
        <f>"FY"&amp;(YEAR(Table4_1[[#This Row],[Date]])-1)&amp;"/"&amp;(YEAR(Table4_1[[#This Row],[Date]])-2000)</f>
        <v>FY2013/14</v>
      </c>
      <c r="B3400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0" s="162" t="str">
        <f>Table4_1[[#This Row],[Licensee]]&amp;" "&amp;Table4_1[[#This Row],[Licence]]</f>
        <v>Rottnest Island Authority EIRL3</v>
      </c>
      <c r="D3400" s="162" t="str">
        <f t="shared" si="53"/>
        <v>FY2013/14_NQR5c_Rottnest Island Authority EIRL3</v>
      </c>
      <c r="E3400" s="164">
        <f>IF(ISNUMBER(Table4_1[[#This Row],[Value]]),Table4_1[[#This Row],[Value]],IF(ISNUMBER(Table4_1[[#This Row],[$ Value]]),Table4_1[[#This Row],[$ Value]],Table4_1[[#This Row],[% Value]]))</f>
        <v>0</v>
      </c>
      <c r="G3400" s="238">
        <v>41820</v>
      </c>
      <c r="H3400">
        <v>4</v>
      </c>
      <c r="I3400" t="s">
        <v>188</v>
      </c>
      <c r="J3400" t="s">
        <v>199</v>
      </c>
      <c r="K3400" t="s">
        <v>208</v>
      </c>
      <c r="L3400" t="s">
        <v>702</v>
      </c>
      <c r="M3400" t="s">
        <v>48</v>
      </c>
      <c r="N3400" t="s">
        <v>288</v>
      </c>
      <c r="O3400" t="s">
        <v>190</v>
      </c>
      <c r="P3400"/>
      <c r="Q3400">
        <v>0</v>
      </c>
      <c r="R3400"/>
      <c r="S3400" t="s">
        <v>932</v>
      </c>
    </row>
    <row r="3401" spans="1:19" hidden="1" x14ac:dyDescent="0.2">
      <c r="A3401" s="162" t="str">
        <f>"FY"&amp;(YEAR(Table4_1[[#This Row],[Date]])-1)&amp;"/"&amp;(YEAR(Table4_1[[#This Row],[Date]])-2000)</f>
        <v>FY2014/15</v>
      </c>
      <c r="B3401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1" s="162" t="str">
        <f>Table4_1[[#This Row],[Licensee]]&amp;" "&amp;Table4_1[[#This Row],[Licence]]</f>
        <v>Rottnest Island Authority EIRL3</v>
      </c>
      <c r="D3401" s="162" t="str">
        <f t="shared" si="53"/>
        <v>FY2014/15_NQR5c_Rottnest Island Authority EIRL3</v>
      </c>
      <c r="E3401" s="164">
        <f>IF(ISNUMBER(Table4_1[[#This Row],[Value]]),Table4_1[[#This Row],[Value]],IF(ISNUMBER(Table4_1[[#This Row],[$ Value]]),Table4_1[[#This Row],[$ Value]],Table4_1[[#This Row],[% Value]]))</f>
        <v>0</v>
      </c>
      <c r="G3401" s="238">
        <v>42185</v>
      </c>
      <c r="H3401">
        <v>4</v>
      </c>
      <c r="I3401" t="s">
        <v>188</v>
      </c>
      <c r="J3401" t="s">
        <v>199</v>
      </c>
      <c r="K3401" t="s">
        <v>208</v>
      </c>
      <c r="L3401" t="s">
        <v>702</v>
      </c>
      <c r="M3401" t="s">
        <v>48</v>
      </c>
      <c r="N3401" t="s">
        <v>288</v>
      </c>
      <c r="O3401" t="s">
        <v>190</v>
      </c>
      <c r="P3401"/>
      <c r="Q3401">
        <v>0</v>
      </c>
      <c r="R3401"/>
      <c r="S3401" t="s">
        <v>932</v>
      </c>
    </row>
    <row r="3402" spans="1:19" hidden="1" x14ac:dyDescent="0.2">
      <c r="A3402" s="162" t="str">
        <f>"FY"&amp;(YEAR(Table4_1[[#This Row],[Date]])-1)&amp;"/"&amp;(YEAR(Table4_1[[#This Row],[Date]])-2000)</f>
        <v>FY2015/16</v>
      </c>
      <c r="B3402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2" s="162" t="str">
        <f>Table4_1[[#This Row],[Licensee]]&amp;" "&amp;Table4_1[[#This Row],[Licence]]</f>
        <v>Rottnest Island Authority EIRL3</v>
      </c>
      <c r="D3402" s="162" t="str">
        <f t="shared" si="53"/>
        <v>FY2015/16_NQR5c_Rottnest Island Authority EIRL3</v>
      </c>
      <c r="E3402" s="164">
        <f>IF(ISNUMBER(Table4_1[[#This Row],[Value]]),Table4_1[[#This Row],[Value]],IF(ISNUMBER(Table4_1[[#This Row],[$ Value]]),Table4_1[[#This Row],[$ Value]],Table4_1[[#This Row],[% Value]]))</f>
        <v>0</v>
      </c>
      <c r="G3402" s="238">
        <v>42551</v>
      </c>
      <c r="H3402">
        <v>4</v>
      </c>
      <c r="I3402" t="s">
        <v>188</v>
      </c>
      <c r="J3402" t="s">
        <v>199</v>
      </c>
      <c r="K3402" t="s">
        <v>208</v>
      </c>
      <c r="L3402" t="s">
        <v>702</v>
      </c>
      <c r="M3402" t="s">
        <v>48</v>
      </c>
      <c r="N3402" t="s">
        <v>288</v>
      </c>
      <c r="O3402" t="s">
        <v>190</v>
      </c>
      <c r="P3402"/>
      <c r="Q3402">
        <v>0</v>
      </c>
      <c r="R3402"/>
      <c r="S3402" t="s">
        <v>932</v>
      </c>
    </row>
    <row r="3403" spans="1:19" hidden="1" x14ac:dyDescent="0.2">
      <c r="A3403" s="162" t="str">
        <f>"FY"&amp;(YEAR(Table4_1[[#This Row],[Date]])-1)&amp;"/"&amp;(YEAR(Table4_1[[#This Row],[Date]])-2000)</f>
        <v>FY2016/17</v>
      </c>
      <c r="B3403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3" s="162" t="str">
        <f>Table4_1[[#This Row],[Licensee]]&amp;" "&amp;Table4_1[[#This Row],[Licence]]</f>
        <v>Rottnest Island Authority EIRL3</v>
      </c>
      <c r="D3403" s="162" t="str">
        <f t="shared" si="53"/>
        <v>FY2016/17_NQR5c_Rottnest Island Authority EIRL3</v>
      </c>
      <c r="E3403" s="164">
        <f>IF(ISNUMBER(Table4_1[[#This Row],[Value]]),Table4_1[[#This Row],[Value]],IF(ISNUMBER(Table4_1[[#This Row],[$ Value]]),Table4_1[[#This Row],[$ Value]],Table4_1[[#This Row],[% Value]]))</f>
        <v>0</v>
      </c>
      <c r="G3403" s="238">
        <v>42916</v>
      </c>
      <c r="H3403">
        <v>4</v>
      </c>
      <c r="I3403" t="s">
        <v>188</v>
      </c>
      <c r="J3403" t="s">
        <v>199</v>
      </c>
      <c r="K3403" t="s">
        <v>208</v>
      </c>
      <c r="L3403" t="s">
        <v>702</v>
      </c>
      <c r="M3403" t="s">
        <v>48</v>
      </c>
      <c r="N3403" t="s">
        <v>288</v>
      </c>
      <c r="O3403" t="s">
        <v>190</v>
      </c>
      <c r="P3403"/>
      <c r="Q3403">
        <v>0</v>
      </c>
      <c r="R3403"/>
      <c r="S3403" t="s">
        <v>932</v>
      </c>
    </row>
    <row r="3404" spans="1:19" hidden="1" x14ac:dyDescent="0.2">
      <c r="A3404" s="162" t="str">
        <f>"FY"&amp;(YEAR(Table4_1[[#This Row],[Date]])-1)&amp;"/"&amp;(YEAR(Table4_1[[#This Row],[Date]])-2000)</f>
        <v>FY2017/18</v>
      </c>
      <c r="B3404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4" s="162" t="str">
        <f>Table4_1[[#This Row],[Licensee]]&amp;" "&amp;Table4_1[[#This Row],[Licence]]</f>
        <v>Rottnest Island Authority EIRL3</v>
      </c>
      <c r="D3404" s="162" t="str">
        <f t="shared" si="53"/>
        <v>FY2017/18_NQR5c_Rottnest Island Authority EIRL3</v>
      </c>
      <c r="E3404" s="164">
        <f>IF(ISNUMBER(Table4_1[[#This Row],[Value]]),Table4_1[[#This Row],[Value]],IF(ISNUMBER(Table4_1[[#This Row],[$ Value]]),Table4_1[[#This Row],[$ Value]],Table4_1[[#This Row],[% Value]]))</f>
        <v>0</v>
      </c>
      <c r="G3404" s="238">
        <v>43281</v>
      </c>
      <c r="H3404">
        <v>4</v>
      </c>
      <c r="I3404" t="s">
        <v>188</v>
      </c>
      <c r="J3404" t="s">
        <v>199</v>
      </c>
      <c r="K3404" t="s">
        <v>208</v>
      </c>
      <c r="L3404" t="s">
        <v>702</v>
      </c>
      <c r="M3404" t="s">
        <v>48</v>
      </c>
      <c r="N3404" t="s">
        <v>288</v>
      </c>
      <c r="O3404" t="s">
        <v>190</v>
      </c>
      <c r="P3404"/>
      <c r="Q3404">
        <v>0</v>
      </c>
      <c r="R3404"/>
      <c r="S3404" t="s">
        <v>932</v>
      </c>
    </row>
    <row r="3405" spans="1:19" hidden="1" x14ac:dyDescent="0.2">
      <c r="A3405" s="162" t="str">
        <f>"FY"&amp;(YEAR(Table4_1[[#This Row],[Date]])-1)&amp;"/"&amp;(YEAR(Table4_1[[#This Row],[Date]])-2000)</f>
        <v>FY2018/19</v>
      </c>
      <c r="B3405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5" s="162" t="str">
        <f>Table4_1[[#This Row],[Licensee]]&amp;" "&amp;Table4_1[[#This Row],[Licence]]</f>
        <v>Rottnest Island Authority EIRL3</v>
      </c>
      <c r="D3405" s="162" t="str">
        <f t="shared" si="53"/>
        <v>FY2018/19_NQR5c_Rottnest Island Authority EIRL3</v>
      </c>
      <c r="E3405" s="164">
        <f>IF(ISNUMBER(Table4_1[[#This Row],[Value]]),Table4_1[[#This Row],[Value]],IF(ISNUMBER(Table4_1[[#This Row],[$ Value]]),Table4_1[[#This Row],[$ Value]],Table4_1[[#This Row],[% Value]]))</f>
        <v>0</v>
      </c>
      <c r="G3405" s="238">
        <v>43646</v>
      </c>
      <c r="H3405">
        <v>4</v>
      </c>
      <c r="I3405" t="s">
        <v>188</v>
      </c>
      <c r="J3405" t="s">
        <v>199</v>
      </c>
      <c r="K3405" t="s">
        <v>208</v>
      </c>
      <c r="L3405" t="s">
        <v>702</v>
      </c>
      <c r="M3405" t="s">
        <v>48</v>
      </c>
      <c r="N3405" t="s">
        <v>288</v>
      </c>
      <c r="O3405" t="s">
        <v>190</v>
      </c>
      <c r="P3405"/>
      <c r="Q3405">
        <v>0</v>
      </c>
      <c r="R3405"/>
      <c r="S3405" t="s">
        <v>932</v>
      </c>
    </row>
    <row r="3406" spans="1:19" hidden="1" x14ac:dyDescent="0.2">
      <c r="A3406" s="162" t="str">
        <f>"FY"&amp;(YEAR(Table4_1[[#This Row],[Date]])-1)&amp;"/"&amp;(YEAR(Table4_1[[#This Row],[Date]])-2000)</f>
        <v>FY2019/20</v>
      </c>
      <c r="B3406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6" s="162" t="str">
        <f>Table4_1[[#This Row],[Licensee]]&amp;" "&amp;Table4_1[[#This Row],[Licence]]</f>
        <v>Rottnest Island Authority EIRL3</v>
      </c>
      <c r="D3406" s="162" t="str">
        <f t="shared" si="53"/>
        <v>FY2019/20_NQR5c_Rottnest Island Authority EIRL3</v>
      </c>
      <c r="E3406" s="164">
        <f>IF(ISNUMBER(Table4_1[[#This Row],[Value]]),Table4_1[[#This Row],[Value]],IF(ISNUMBER(Table4_1[[#This Row],[$ Value]]),Table4_1[[#This Row],[$ Value]],Table4_1[[#This Row],[% Value]]))</f>
        <v>0</v>
      </c>
      <c r="G3406" s="238">
        <v>44012</v>
      </c>
      <c r="H3406">
        <v>4</v>
      </c>
      <c r="I3406" t="s">
        <v>188</v>
      </c>
      <c r="J3406" t="s">
        <v>199</v>
      </c>
      <c r="K3406" t="s">
        <v>208</v>
      </c>
      <c r="L3406" t="s">
        <v>702</v>
      </c>
      <c r="M3406" t="s">
        <v>48</v>
      </c>
      <c r="N3406" t="s">
        <v>288</v>
      </c>
      <c r="O3406" t="s">
        <v>190</v>
      </c>
      <c r="P3406"/>
      <c r="Q3406">
        <v>0</v>
      </c>
      <c r="R3406"/>
      <c r="S3406" t="s">
        <v>932</v>
      </c>
    </row>
    <row r="3407" spans="1:19" hidden="1" x14ac:dyDescent="0.2">
      <c r="A3407" s="162" t="str">
        <f>"FY"&amp;(YEAR(Table4_1[[#This Row],[Date]])-1)&amp;"/"&amp;(YEAR(Table4_1[[#This Row],[Date]])-2000)</f>
        <v>FY2020/21</v>
      </c>
      <c r="B3407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7" s="162" t="str">
        <f>Table4_1[[#This Row],[Licensee]]&amp;" "&amp;Table4_1[[#This Row],[Licence]]</f>
        <v>Rottnest Island Authority EIRL3</v>
      </c>
      <c r="D3407" s="162" t="str">
        <f t="shared" si="53"/>
        <v>FY2020/21_NQR5c_Rottnest Island Authority EIRL3</v>
      </c>
      <c r="E3407" s="164">
        <f>IF(ISNUMBER(Table4_1[[#This Row],[Value]]),Table4_1[[#This Row],[Value]],IF(ISNUMBER(Table4_1[[#This Row],[$ Value]]),Table4_1[[#This Row],[$ Value]],Table4_1[[#This Row],[% Value]]))</f>
        <v>0</v>
      </c>
      <c r="G3407" s="238">
        <v>44377</v>
      </c>
      <c r="H3407">
        <v>4</v>
      </c>
      <c r="I3407" t="s">
        <v>188</v>
      </c>
      <c r="J3407" t="s">
        <v>199</v>
      </c>
      <c r="K3407" t="s">
        <v>208</v>
      </c>
      <c r="L3407" t="s">
        <v>702</v>
      </c>
      <c r="M3407" t="s">
        <v>48</v>
      </c>
      <c r="N3407" t="s">
        <v>288</v>
      </c>
      <c r="O3407" t="s">
        <v>190</v>
      </c>
      <c r="P3407"/>
      <c r="Q3407">
        <v>0</v>
      </c>
      <c r="R3407"/>
      <c r="S3407" t="s">
        <v>932</v>
      </c>
    </row>
    <row r="3408" spans="1:19" hidden="1" x14ac:dyDescent="0.2">
      <c r="A3408" s="162" t="str">
        <f>"FY"&amp;(YEAR(Table4_1[[#This Row],[Date]])-1)&amp;"/"&amp;(YEAR(Table4_1[[#This Row],[Date]])-2000)</f>
        <v>FY2021/22</v>
      </c>
      <c r="B3408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8" s="162" t="str">
        <f>Table4_1[[#This Row],[Licensee]]&amp;" "&amp;Table4_1[[#This Row],[Licence]]</f>
        <v>Rottnest Island Authority EIRL3</v>
      </c>
      <c r="D3408" s="162" t="str">
        <f t="shared" si="53"/>
        <v>FY2021/22_NQR5c_Rottnest Island Authority EIRL3</v>
      </c>
      <c r="E3408" s="164">
        <f>IF(ISNUMBER(Table4_1[[#This Row],[Value]]),Table4_1[[#This Row],[Value]],IF(ISNUMBER(Table4_1[[#This Row],[$ Value]]),Table4_1[[#This Row],[$ Value]],Table4_1[[#This Row],[% Value]]))</f>
        <v>0</v>
      </c>
      <c r="G3408" s="238">
        <v>44742</v>
      </c>
      <c r="H3408">
        <v>4</v>
      </c>
      <c r="I3408" t="s">
        <v>188</v>
      </c>
      <c r="J3408" t="s">
        <v>199</v>
      </c>
      <c r="K3408" t="s">
        <v>208</v>
      </c>
      <c r="L3408" t="s">
        <v>702</v>
      </c>
      <c r="M3408" t="s">
        <v>48</v>
      </c>
      <c r="N3408" t="s">
        <v>288</v>
      </c>
      <c r="O3408" t="s">
        <v>190</v>
      </c>
      <c r="P3408"/>
      <c r="Q3408">
        <v>0</v>
      </c>
      <c r="R3408"/>
      <c r="S3408" t="s">
        <v>932</v>
      </c>
    </row>
    <row r="3409" spans="1:19" hidden="1" x14ac:dyDescent="0.2">
      <c r="A3409" s="162" t="str">
        <f>"FY"&amp;(YEAR(Table4_1[[#This Row],[Date]])-1)&amp;"/"&amp;(YEAR(Table4_1[[#This Row],[Date]])-2000)</f>
        <v>FY2022/23</v>
      </c>
      <c r="B3409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09" s="162" t="str">
        <f>Table4_1[[#This Row],[Licensee]]&amp;" "&amp;Table4_1[[#This Row],[Licence]]</f>
        <v>Rottnest Island Authority EIRL3</v>
      </c>
      <c r="D3409" s="162" t="str">
        <f t="shared" si="53"/>
        <v>FY2022/23_NQR5c_Rottnest Island Authority EIRL3</v>
      </c>
      <c r="E3409" s="164">
        <f>IF(ISNUMBER(Table4_1[[#This Row],[Value]]),Table4_1[[#This Row],[Value]],IF(ISNUMBER(Table4_1[[#This Row],[$ Value]]),Table4_1[[#This Row],[$ Value]],Table4_1[[#This Row],[% Value]]))</f>
        <v>0</v>
      </c>
      <c r="G3409" s="238">
        <v>45107</v>
      </c>
      <c r="H3409">
        <v>4</v>
      </c>
      <c r="I3409" t="s">
        <v>188</v>
      </c>
      <c r="J3409" t="s">
        <v>199</v>
      </c>
      <c r="K3409" t="s">
        <v>208</v>
      </c>
      <c r="L3409" t="s">
        <v>702</v>
      </c>
      <c r="M3409" t="s">
        <v>48</v>
      </c>
      <c r="N3409" t="s">
        <v>288</v>
      </c>
      <c r="O3409" t="s">
        <v>190</v>
      </c>
      <c r="P3409"/>
      <c r="Q3409">
        <v>0</v>
      </c>
      <c r="R3409"/>
      <c r="S3409" t="s">
        <v>932</v>
      </c>
    </row>
    <row r="3410" spans="1:19" hidden="1" x14ac:dyDescent="0.2">
      <c r="A3410" s="162" t="str">
        <f>"FY"&amp;(YEAR(Table4_1[[#This Row],[Date]])-1)&amp;"/"&amp;(YEAR(Table4_1[[#This Row],[Date]])-2000)</f>
        <v>FY2023/24</v>
      </c>
      <c r="B3410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10" s="162" t="str">
        <f>Table4_1[[#This Row],[Licensee]]&amp;" "&amp;Table4_1[[#This Row],[Licence]]</f>
        <v>Rottnest Island Authority EIRL3</v>
      </c>
      <c r="D3410" s="162" t="str">
        <f t="shared" si="53"/>
        <v>FY2023/24_NQR5c_Rottnest Island Authority EIRL3</v>
      </c>
      <c r="E3410" s="164">
        <f>IF(ISNUMBER(Table4_1[[#This Row],[Value]]),Table4_1[[#This Row],[Value]],IF(ISNUMBER(Table4_1[[#This Row],[$ Value]]),Table4_1[[#This Row],[$ Value]],Table4_1[[#This Row],[% Value]]))</f>
        <v>0</v>
      </c>
      <c r="G3410" s="238">
        <v>45473</v>
      </c>
      <c r="H3410">
        <v>4</v>
      </c>
      <c r="I3410" t="s">
        <v>188</v>
      </c>
      <c r="J3410" t="s">
        <v>199</v>
      </c>
      <c r="K3410" t="s">
        <v>208</v>
      </c>
      <c r="L3410" t="s">
        <v>702</v>
      </c>
      <c r="M3410" t="s">
        <v>48</v>
      </c>
      <c r="N3410" t="s">
        <v>288</v>
      </c>
      <c r="O3410" t="s">
        <v>190</v>
      </c>
      <c r="P3410"/>
      <c r="Q3410"/>
      <c r="R3410"/>
      <c r="S3410" t="s">
        <v>932</v>
      </c>
    </row>
    <row r="3411" spans="1:19" hidden="1" x14ac:dyDescent="0.2">
      <c r="A3411" s="162" t="str">
        <f>"FY"&amp;(YEAR(Table4_1[[#This Row],[Date]])-1)&amp;"/"&amp;(YEAR(Table4_1[[#This Row],[Date]])-2000)</f>
        <v>FY2024/25</v>
      </c>
      <c r="B3411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3411" s="162" t="str">
        <f>Table4_1[[#This Row],[Licensee]]&amp;" "&amp;Table4_1[[#This Row],[Licence]]</f>
        <v>Rottnest Island Authority EIRL3</v>
      </c>
      <c r="D3411" s="162" t="str">
        <f t="shared" si="53"/>
        <v>FY2024/25_NQR5c_Rottnest Island Authority EIRL3</v>
      </c>
      <c r="E3411" s="164">
        <f>IF(ISNUMBER(Table4_1[[#This Row],[Value]]),Table4_1[[#This Row],[Value]],IF(ISNUMBER(Table4_1[[#This Row],[$ Value]]),Table4_1[[#This Row],[$ Value]],Table4_1[[#This Row],[% Value]]))</f>
        <v>0</v>
      </c>
      <c r="G3411" s="238">
        <v>45838</v>
      </c>
      <c r="H3411">
        <v>4</v>
      </c>
      <c r="I3411" t="s">
        <v>188</v>
      </c>
      <c r="J3411" t="s">
        <v>199</v>
      </c>
      <c r="K3411" t="s">
        <v>208</v>
      </c>
      <c r="L3411" t="s">
        <v>702</v>
      </c>
      <c r="M3411" t="s">
        <v>48</v>
      </c>
      <c r="N3411" t="s">
        <v>288</v>
      </c>
      <c r="O3411" t="s">
        <v>190</v>
      </c>
      <c r="P3411"/>
      <c r="Q3411"/>
      <c r="R3411"/>
      <c r="S3411" t="s">
        <v>932</v>
      </c>
    </row>
    <row r="3412" spans="1:19" hidden="1" x14ac:dyDescent="0.2">
      <c r="A3412" s="162" t="str">
        <f>"FY"&amp;(YEAR(Table4_1[[#This Row],[Date]])-1)&amp;"/"&amp;(YEAR(Table4_1[[#This Row],[Date]])-2000)</f>
        <v>FY2013/14</v>
      </c>
      <c r="B3412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2" s="162" t="str">
        <f>Table4_1[[#This Row],[Licensee]]&amp;" "&amp;Table4_1[[#This Row],[Licence]]</f>
        <v>Rottnest Island Authority EIRL3</v>
      </c>
      <c r="D3412" s="162" t="str">
        <f t="shared" si="53"/>
        <v>FY2013/14_NQR5d_Rottnest Island Authority EIRL3</v>
      </c>
      <c r="E3412" s="164">
        <f>IF(ISNUMBER(Table4_1[[#This Row],[Value]]),Table4_1[[#This Row],[Value]],IF(ISNUMBER(Table4_1[[#This Row],[$ Value]]),Table4_1[[#This Row],[$ Value]],Table4_1[[#This Row],[% Value]]))</f>
        <v>0.998</v>
      </c>
      <c r="G3412" s="238">
        <v>41820</v>
      </c>
      <c r="H3412">
        <v>4</v>
      </c>
      <c r="I3412" t="s">
        <v>188</v>
      </c>
      <c r="J3412" t="s">
        <v>199</v>
      </c>
      <c r="K3412" t="s">
        <v>208</v>
      </c>
      <c r="L3412" t="s">
        <v>702</v>
      </c>
      <c r="M3412" t="s">
        <v>510</v>
      </c>
      <c r="N3412" t="s">
        <v>288</v>
      </c>
      <c r="O3412" t="s">
        <v>190</v>
      </c>
      <c r="P3412"/>
      <c r="Q3412">
        <v>0.998</v>
      </c>
      <c r="R3412"/>
      <c r="S3412" t="s">
        <v>932</v>
      </c>
    </row>
    <row r="3413" spans="1:19" hidden="1" x14ac:dyDescent="0.2">
      <c r="A3413" s="162" t="str">
        <f>"FY"&amp;(YEAR(Table4_1[[#This Row],[Date]])-1)&amp;"/"&amp;(YEAR(Table4_1[[#This Row],[Date]])-2000)</f>
        <v>FY2014/15</v>
      </c>
      <c r="B3413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3" s="162" t="str">
        <f>Table4_1[[#This Row],[Licensee]]&amp;" "&amp;Table4_1[[#This Row],[Licence]]</f>
        <v>Rottnest Island Authority EIRL3</v>
      </c>
      <c r="D3413" s="162" t="str">
        <f t="shared" si="53"/>
        <v>FY2014/15_NQR5d_Rottnest Island Authority EIRL3</v>
      </c>
      <c r="E3413" s="164">
        <f>IF(ISNUMBER(Table4_1[[#This Row],[Value]]),Table4_1[[#This Row],[Value]],IF(ISNUMBER(Table4_1[[#This Row],[$ Value]]),Table4_1[[#This Row],[$ Value]],Table4_1[[#This Row],[% Value]]))</f>
        <v>0.99399999999999999</v>
      </c>
      <c r="G3413" s="238">
        <v>42185</v>
      </c>
      <c r="H3413">
        <v>4</v>
      </c>
      <c r="I3413" t="s">
        <v>188</v>
      </c>
      <c r="J3413" t="s">
        <v>199</v>
      </c>
      <c r="K3413" t="s">
        <v>208</v>
      </c>
      <c r="L3413" t="s">
        <v>702</v>
      </c>
      <c r="M3413" t="s">
        <v>510</v>
      </c>
      <c r="N3413" t="s">
        <v>288</v>
      </c>
      <c r="O3413" t="s">
        <v>190</v>
      </c>
      <c r="P3413"/>
      <c r="Q3413">
        <v>0.99399999999999999</v>
      </c>
      <c r="R3413"/>
      <c r="S3413" t="s">
        <v>932</v>
      </c>
    </row>
    <row r="3414" spans="1:19" hidden="1" x14ac:dyDescent="0.2">
      <c r="A3414" s="162" t="str">
        <f>"FY"&amp;(YEAR(Table4_1[[#This Row],[Date]])-1)&amp;"/"&amp;(YEAR(Table4_1[[#This Row],[Date]])-2000)</f>
        <v>FY2015/16</v>
      </c>
      <c r="B3414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4" s="162" t="str">
        <f>Table4_1[[#This Row],[Licensee]]&amp;" "&amp;Table4_1[[#This Row],[Licence]]</f>
        <v>Rottnest Island Authority EIRL3</v>
      </c>
      <c r="D3414" s="162" t="str">
        <f t="shared" si="53"/>
        <v>FY2015/16_NQR5d_Rottnest Island Authority EIRL3</v>
      </c>
      <c r="E3414" s="164">
        <f>IF(ISNUMBER(Table4_1[[#This Row],[Value]]),Table4_1[[#This Row],[Value]],IF(ISNUMBER(Table4_1[[#This Row],[$ Value]]),Table4_1[[#This Row],[$ Value]],Table4_1[[#This Row],[% Value]]))</f>
        <v>0.99529999999999996</v>
      </c>
      <c r="G3414" s="238">
        <v>42551</v>
      </c>
      <c r="H3414">
        <v>4</v>
      </c>
      <c r="I3414" t="s">
        <v>188</v>
      </c>
      <c r="J3414" t="s">
        <v>199</v>
      </c>
      <c r="K3414" t="s">
        <v>208</v>
      </c>
      <c r="L3414" t="s">
        <v>702</v>
      </c>
      <c r="M3414" t="s">
        <v>510</v>
      </c>
      <c r="N3414" t="s">
        <v>288</v>
      </c>
      <c r="O3414" t="s">
        <v>190</v>
      </c>
      <c r="P3414"/>
      <c r="Q3414">
        <v>0.99529999999999996</v>
      </c>
      <c r="R3414"/>
      <c r="S3414" t="s">
        <v>932</v>
      </c>
    </row>
    <row r="3415" spans="1:19" hidden="1" x14ac:dyDescent="0.2">
      <c r="A3415" s="162" t="str">
        <f>"FY"&amp;(YEAR(Table4_1[[#This Row],[Date]])-1)&amp;"/"&amp;(YEAR(Table4_1[[#This Row],[Date]])-2000)</f>
        <v>FY2016/17</v>
      </c>
      <c r="B3415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5" s="162" t="str">
        <f>Table4_1[[#This Row],[Licensee]]&amp;" "&amp;Table4_1[[#This Row],[Licence]]</f>
        <v>Rottnest Island Authority EIRL3</v>
      </c>
      <c r="D3415" s="162" t="str">
        <f t="shared" si="53"/>
        <v>FY2016/17_NQR5d_Rottnest Island Authority EIRL3</v>
      </c>
      <c r="E3415" s="164">
        <f>IF(ISNUMBER(Table4_1[[#This Row],[Value]]),Table4_1[[#This Row],[Value]],IF(ISNUMBER(Table4_1[[#This Row],[$ Value]]),Table4_1[[#This Row],[$ Value]],Table4_1[[#This Row],[% Value]]))</f>
        <v>0.99409999999999998</v>
      </c>
      <c r="G3415" s="238">
        <v>42916</v>
      </c>
      <c r="H3415">
        <v>4</v>
      </c>
      <c r="I3415" t="s">
        <v>188</v>
      </c>
      <c r="J3415" t="s">
        <v>199</v>
      </c>
      <c r="K3415" t="s">
        <v>208</v>
      </c>
      <c r="L3415" t="s">
        <v>702</v>
      </c>
      <c r="M3415" t="s">
        <v>510</v>
      </c>
      <c r="N3415" t="s">
        <v>288</v>
      </c>
      <c r="O3415" t="s">
        <v>190</v>
      </c>
      <c r="P3415"/>
      <c r="Q3415">
        <v>0.99409999999999998</v>
      </c>
      <c r="R3415"/>
      <c r="S3415" t="s">
        <v>932</v>
      </c>
    </row>
    <row r="3416" spans="1:19" hidden="1" x14ac:dyDescent="0.2">
      <c r="A3416" s="162" t="str">
        <f>"FY"&amp;(YEAR(Table4_1[[#This Row],[Date]])-1)&amp;"/"&amp;(YEAR(Table4_1[[#This Row],[Date]])-2000)</f>
        <v>FY2017/18</v>
      </c>
      <c r="B3416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6" s="162" t="str">
        <f>Table4_1[[#This Row],[Licensee]]&amp;" "&amp;Table4_1[[#This Row],[Licence]]</f>
        <v>Rottnest Island Authority EIRL3</v>
      </c>
      <c r="D3416" s="162" t="str">
        <f t="shared" si="53"/>
        <v>FY2017/18_NQR5d_Rottnest Island Authority EIRL3</v>
      </c>
      <c r="E3416" s="164">
        <f>IF(ISNUMBER(Table4_1[[#This Row],[Value]]),Table4_1[[#This Row],[Value]],IF(ISNUMBER(Table4_1[[#This Row],[$ Value]]),Table4_1[[#This Row],[$ Value]],Table4_1[[#This Row],[% Value]]))</f>
        <v>0.99390000000000001</v>
      </c>
      <c r="G3416" s="238">
        <v>43281</v>
      </c>
      <c r="H3416">
        <v>4</v>
      </c>
      <c r="I3416" t="s">
        <v>188</v>
      </c>
      <c r="J3416" t="s">
        <v>199</v>
      </c>
      <c r="K3416" t="s">
        <v>208</v>
      </c>
      <c r="L3416" t="s">
        <v>702</v>
      </c>
      <c r="M3416" t="s">
        <v>510</v>
      </c>
      <c r="N3416" t="s">
        <v>288</v>
      </c>
      <c r="O3416" t="s">
        <v>190</v>
      </c>
      <c r="P3416"/>
      <c r="Q3416">
        <v>0.99390000000000001</v>
      </c>
      <c r="R3416"/>
      <c r="S3416" t="s">
        <v>932</v>
      </c>
    </row>
    <row r="3417" spans="1:19" hidden="1" x14ac:dyDescent="0.2">
      <c r="A3417" s="162" t="str">
        <f>"FY"&amp;(YEAR(Table4_1[[#This Row],[Date]])-1)&amp;"/"&amp;(YEAR(Table4_1[[#This Row],[Date]])-2000)</f>
        <v>FY2018/19</v>
      </c>
      <c r="B3417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7" s="162" t="str">
        <f>Table4_1[[#This Row],[Licensee]]&amp;" "&amp;Table4_1[[#This Row],[Licence]]</f>
        <v>Rottnest Island Authority EIRL3</v>
      </c>
      <c r="D3417" s="162" t="str">
        <f t="shared" si="53"/>
        <v>FY2018/19_NQR5d_Rottnest Island Authority EIRL3</v>
      </c>
      <c r="E3417" s="164">
        <f>IF(ISNUMBER(Table4_1[[#This Row],[Value]]),Table4_1[[#This Row],[Value]],IF(ISNUMBER(Table4_1[[#This Row],[$ Value]]),Table4_1[[#This Row],[$ Value]],Table4_1[[#This Row],[% Value]]))</f>
        <v>0.99399999999999999</v>
      </c>
      <c r="G3417" s="238">
        <v>43646</v>
      </c>
      <c r="H3417">
        <v>4</v>
      </c>
      <c r="I3417" t="s">
        <v>188</v>
      </c>
      <c r="J3417" t="s">
        <v>199</v>
      </c>
      <c r="K3417" t="s">
        <v>208</v>
      </c>
      <c r="L3417" t="s">
        <v>702</v>
      </c>
      <c r="M3417" t="s">
        <v>510</v>
      </c>
      <c r="N3417" t="s">
        <v>288</v>
      </c>
      <c r="O3417" t="s">
        <v>190</v>
      </c>
      <c r="P3417"/>
      <c r="Q3417">
        <v>0.99399999999999999</v>
      </c>
      <c r="R3417"/>
      <c r="S3417" t="s">
        <v>932</v>
      </c>
    </row>
    <row r="3418" spans="1:19" hidden="1" x14ac:dyDescent="0.2">
      <c r="A3418" s="162" t="str">
        <f>"FY"&amp;(YEAR(Table4_1[[#This Row],[Date]])-1)&amp;"/"&amp;(YEAR(Table4_1[[#This Row],[Date]])-2000)</f>
        <v>FY2019/20</v>
      </c>
      <c r="B3418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8" s="162" t="str">
        <f>Table4_1[[#This Row],[Licensee]]&amp;" "&amp;Table4_1[[#This Row],[Licence]]</f>
        <v>Rottnest Island Authority EIRL3</v>
      </c>
      <c r="D3418" s="162" t="str">
        <f t="shared" si="53"/>
        <v>FY2019/20_NQR5d_Rottnest Island Authority EIRL3</v>
      </c>
      <c r="E3418" s="164">
        <f>IF(ISNUMBER(Table4_1[[#This Row],[Value]]),Table4_1[[#This Row],[Value]],IF(ISNUMBER(Table4_1[[#This Row],[$ Value]]),Table4_1[[#This Row],[$ Value]],Table4_1[[#This Row],[% Value]]))</f>
        <v>0.99570000000000003</v>
      </c>
      <c r="G3418" s="238">
        <v>44012</v>
      </c>
      <c r="H3418">
        <v>4</v>
      </c>
      <c r="I3418" t="s">
        <v>188</v>
      </c>
      <c r="J3418" t="s">
        <v>199</v>
      </c>
      <c r="K3418" t="s">
        <v>208</v>
      </c>
      <c r="L3418" t="s">
        <v>702</v>
      </c>
      <c r="M3418" t="s">
        <v>510</v>
      </c>
      <c r="N3418" t="s">
        <v>288</v>
      </c>
      <c r="O3418" t="s">
        <v>190</v>
      </c>
      <c r="P3418"/>
      <c r="Q3418">
        <v>0.99570000000000003</v>
      </c>
      <c r="R3418"/>
      <c r="S3418" t="s">
        <v>932</v>
      </c>
    </row>
    <row r="3419" spans="1:19" hidden="1" x14ac:dyDescent="0.2">
      <c r="A3419" s="162" t="str">
        <f>"FY"&amp;(YEAR(Table4_1[[#This Row],[Date]])-1)&amp;"/"&amp;(YEAR(Table4_1[[#This Row],[Date]])-2000)</f>
        <v>FY2020/21</v>
      </c>
      <c r="B3419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19" s="162" t="str">
        <f>Table4_1[[#This Row],[Licensee]]&amp;" "&amp;Table4_1[[#This Row],[Licence]]</f>
        <v>Rottnest Island Authority EIRL3</v>
      </c>
      <c r="D3419" s="162" t="str">
        <f t="shared" si="53"/>
        <v>FY2020/21_NQR5d_Rottnest Island Authority EIRL3</v>
      </c>
      <c r="E3419" s="164">
        <f>IF(ISNUMBER(Table4_1[[#This Row],[Value]]),Table4_1[[#This Row],[Value]],IF(ISNUMBER(Table4_1[[#This Row],[$ Value]]),Table4_1[[#This Row],[$ Value]],Table4_1[[#This Row],[% Value]]))</f>
        <v>0.99650000000000005</v>
      </c>
      <c r="G3419" s="238">
        <v>44377</v>
      </c>
      <c r="H3419">
        <v>4</v>
      </c>
      <c r="I3419" t="s">
        <v>188</v>
      </c>
      <c r="J3419" t="s">
        <v>199</v>
      </c>
      <c r="K3419" t="s">
        <v>208</v>
      </c>
      <c r="L3419" t="s">
        <v>702</v>
      </c>
      <c r="M3419" t="s">
        <v>510</v>
      </c>
      <c r="N3419" t="s">
        <v>288</v>
      </c>
      <c r="O3419" t="s">
        <v>190</v>
      </c>
      <c r="P3419"/>
      <c r="Q3419">
        <v>0.99650000000000005</v>
      </c>
      <c r="R3419"/>
      <c r="S3419" t="s">
        <v>932</v>
      </c>
    </row>
    <row r="3420" spans="1:19" hidden="1" x14ac:dyDescent="0.2">
      <c r="A3420" s="162" t="str">
        <f>"FY"&amp;(YEAR(Table4_1[[#This Row],[Date]])-1)&amp;"/"&amp;(YEAR(Table4_1[[#This Row],[Date]])-2000)</f>
        <v>FY2021/22</v>
      </c>
      <c r="B3420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20" s="162" t="str">
        <f>Table4_1[[#This Row],[Licensee]]&amp;" "&amp;Table4_1[[#This Row],[Licence]]</f>
        <v>Rottnest Island Authority EIRL3</v>
      </c>
      <c r="D3420" s="162" t="str">
        <f t="shared" si="53"/>
        <v>FY2021/22_NQR5d_Rottnest Island Authority EIRL3</v>
      </c>
      <c r="E3420" s="164">
        <f>IF(ISNUMBER(Table4_1[[#This Row],[Value]]),Table4_1[[#This Row],[Value]],IF(ISNUMBER(Table4_1[[#This Row],[$ Value]]),Table4_1[[#This Row],[$ Value]],Table4_1[[#This Row],[% Value]]))</f>
        <v>0.996</v>
      </c>
      <c r="G3420" s="238">
        <v>44742</v>
      </c>
      <c r="H3420">
        <v>4</v>
      </c>
      <c r="I3420" t="s">
        <v>188</v>
      </c>
      <c r="J3420" t="s">
        <v>199</v>
      </c>
      <c r="K3420" t="s">
        <v>208</v>
      </c>
      <c r="L3420" t="s">
        <v>702</v>
      </c>
      <c r="M3420" t="s">
        <v>510</v>
      </c>
      <c r="N3420" t="s">
        <v>288</v>
      </c>
      <c r="O3420" t="s">
        <v>190</v>
      </c>
      <c r="P3420"/>
      <c r="Q3420">
        <v>0.996</v>
      </c>
      <c r="R3420"/>
      <c r="S3420" t="s">
        <v>932</v>
      </c>
    </row>
    <row r="3421" spans="1:19" hidden="1" x14ac:dyDescent="0.2">
      <c r="A3421" s="162" t="str">
        <f>"FY"&amp;(YEAR(Table4_1[[#This Row],[Date]])-1)&amp;"/"&amp;(YEAR(Table4_1[[#This Row],[Date]])-2000)</f>
        <v>FY2022/23</v>
      </c>
      <c r="B3421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21" s="162" t="str">
        <f>Table4_1[[#This Row],[Licensee]]&amp;" "&amp;Table4_1[[#This Row],[Licence]]</f>
        <v>Rottnest Island Authority EIRL3</v>
      </c>
      <c r="D3421" s="162" t="str">
        <f t="shared" si="53"/>
        <v>FY2022/23_NQR5d_Rottnest Island Authority EIRL3</v>
      </c>
      <c r="E3421" s="164">
        <f>IF(ISNUMBER(Table4_1[[#This Row],[Value]]),Table4_1[[#This Row],[Value]],IF(ISNUMBER(Table4_1[[#This Row],[$ Value]]),Table4_1[[#This Row],[$ Value]],Table4_1[[#This Row],[% Value]]))</f>
        <v>0.996</v>
      </c>
      <c r="G3421" s="238">
        <v>45107</v>
      </c>
      <c r="H3421">
        <v>4</v>
      </c>
      <c r="I3421" t="s">
        <v>188</v>
      </c>
      <c r="J3421" t="s">
        <v>199</v>
      </c>
      <c r="K3421" t="s">
        <v>208</v>
      </c>
      <c r="L3421" t="s">
        <v>702</v>
      </c>
      <c r="M3421" t="s">
        <v>510</v>
      </c>
      <c r="N3421" t="s">
        <v>288</v>
      </c>
      <c r="O3421" t="s">
        <v>190</v>
      </c>
      <c r="P3421"/>
      <c r="Q3421">
        <v>0.996</v>
      </c>
      <c r="R3421"/>
      <c r="S3421" t="s">
        <v>932</v>
      </c>
    </row>
    <row r="3422" spans="1:19" hidden="1" x14ac:dyDescent="0.2">
      <c r="A3422" s="162" t="str">
        <f>"FY"&amp;(YEAR(Table4_1[[#This Row],[Date]])-1)&amp;"/"&amp;(YEAR(Table4_1[[#This Row],[Date]])-2000)</f>
        <v>FY2023/24</v>
      </c>
      <c r="B3422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22" s="162" t="str">
        <f>Table4_1[[#This Row],[Licensee]]&amp;" "&amp;Table4_1[[#This Row],[Licence]]</f>
        <v>Rottnest Island Authority EIRL3</v>
      </c>
      <c r="D3422" s="162" t="str">
        <f t="shared" si="53"/>
        <v>FY2023/24_NQR5d_Rottnest Island Authority EIRL3</v>
      </c>
      <c r="E3422" s="164">
        <f>IF(ISNUMBER(Table4_1[[#This Row],[Value]]),Table4_1[[#This Row],[Value]],IF(ISNUMBER(Table4_1[[#This Row],[$ Value]]),Table4_1[[#This Row],[$ Value]],Table4_1[[#This Row],[% Value]]))</f>
        <v>0.996</v>
      </c>
      <c r="G3422" s="238">
        <v>45473</v>
      </c>
      <c r="H3422">
        <v>4</v>
      </c>
      <c r="I3422" t="s">
        <v>188</v>
      </c>
      <c r="J3422" t="s">
        <v>199</v>
      </c>
      <c r="K3422" t="s">
        <v>208</v>
      </c>
      <c r="L3422" t="s">
        <v>702</v>
      </c>
      <c r="M3422" t="s">
        <v>510</v>
      </c>
      <c r="N3422" t="s">
        <v>288</v>
      </c>
      <c r="O3422" t="s">
        <v>190</v>
      </c>
      <c r="P3422"/>
      <c r="Q3422">
        <v>0.996</v>
      </c>
      <c r="R3422"/>
      <c r="S3422" t="s">
        <v>932</v>
      </c>
    </row>
    <row r="3423" spans="1:19" hidden="1" x14ac:dyDescent="0.2">
      <c r="A3423" s="162" t="str">
        <f>"FY"&amp;(YEAR(Table4_1[[#This Row],[Date]])-1)&amp;"/"&amp;(YEAR(Table4_1[[#This Row],[Date]])-2000)</f>
        <v>FY2024/25</v>
      </c>
      <c r="B3423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3423" s="162" t="str">
        <f>Table4_1[[#This Row],[Licensee]]&amp;" "&amp;Table4_1[[#This Row],[Licence]]</f>
        <v>Rottnest Island Authority EIRL3</v>
      </c>
      <c r="D3423" s="162" t="str">
        <f t="shared" si="53"/>
        <v>FY2024/25_NQR5d_Rottnest Island Authority EIRL3</v>
      </c>
      <c r="E3423" s="164">
        <f>IF(ISNUMBER(Table4_1[[#This Row],[Value]]),Table4_1[[#This Row],[Value]],IF(ISNUMBER(Table4_1[[#This Row],[$ Value]]),Table4_1[[#This Row],[$ Value]],Table4_1[[#This Row],[% Value]]))</f>
        <v>0.998</v>
      </c>
      <c r="G3423" s="238">
        <v>45838</v>
      </c>
      <c r="H3423">
        <v>4</v>
      </c>
      <c r="I3423" t="s">
        <v>188</v>
      </c>
      <c r="J3423" t="s">
        <v>199</v>
      </c>
      <c r="K3423" t="s">
        <v>208</v>
      </c>
      <c r="L3423" t="s">
        <v>702</v>
      </c>
      <c r="M3423" t="s">
        <v>510</v>
      </c>
      <c r="N3423" t="s">
        <v>288</v>
      </c>
      <c r="O3423" t="s">
        <v>190</v>
      </c>
      <c r="P3423"/>
      <c r="Q3423">
        <v>0.998</v>
      </c>
      <c r="R3423"/>
      <c r="S3423" t="s">
        <v>932</v>
      </c>
    </row>
    <row r="3424" spans="1:19" hidden="1" x14ac:dyDescent="0.2">
      <c r="A3424" s="162" t="str">
        <f>"FY"&amp;(YEAR(Table4_1[[#This Row],[Date]])-1)&amp;"/"&amp;(YEAR(Table4_1[[#This Row],[Date]])-2000)</f>
        <v>FY2023/24</v>
      </c>
      <c r="B3424" s="162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3424" s="162" t="str">
        <f>Table4_1[[#This Row],[Licensee]]&amp;" "&amp;Table4_1[[#This Row],[Licence]]</f>
        <v>Rottnest Island Authority EIRL3</v>
      </c>
      <c r="D3424" s="162" t="str">
        <f t="shared" si="53"/>
        <v>FY2023/24_NQR6a_Rottnest Island Authority EIRL3</v>
      </c>
      <c r="E3424" s="164">
        <f>IF(ISNUMBER(Table4_1[[#This Row],[Value]]),Table4_1[[#This Row],[Value]],IF(ISNUMBER(Table4_1[[#This Row],[$ Value]]),Table4_1[[#This Row],[$ Value]],Table4_1[[#This Row],[% Value]]))</f>
        <v>0</v>
      </c>
      <c r="G3424" s="238">
        <v>45473</v>
      </c>
      <c r="H3424">
        <v>4</v>
      </c>
      <c r="I3424" t="s">
        <v>188</v>
      </c>
      <c r="J3424" t="s">
        <v>199</v>
      </c>
      <c r="K3424" t="s">
        <v>208</v>
      </c>
      <c r="L3424" t="s">
        <v>289</v>
      </c>
      <c r="M3424" t="s">
        <v>96</v>
      </c>
      <c r="N3424" t="s">
        <v>290</v>
      </c>
      <c r="O3424" t="s">
        <v>93</v>
      </c>
      <c r="P3424"/>
      <c r="Q3424"/>
      <c r="R3424"/>
      <c r="S3424" t="s">
        <v>932</v>
      </c>
    </row>
    <row r="3425" spans="1:19" hidden="1" x14ac:dyDescent="0.2">
      <c r="A3425" s="162" t="str">
        <f>"FY"&amp;(YEAR(Table4_1[[#This Row],[Date]])-1)&amp;"/"&amp;(YEAR(Table4_1[[#This Row],[Date]])-2000)</f>
        <v>FY2024/25</v>
      </c>
      <c r="B3425" s="162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3425" s="162" t="str">
        <f>Table4_1[[#This Row],[Licensee]]&amp;" "&amp;Table4_1[[#This Row],[Licence]]</f>
        <v>Rottnest Island Authority EIRL3</v>
      </c>
      <c r="D3425" s="162" t="str">
        <f t="shared" si="53"/>
        <v>FY2024/25_NQR6a_Rottnest Island Authority EIRL3</v>
      </c>
      <c r="E3425" s="164">
        <f>IF(ISNUMBER(Table4_1[[#This Row],[Value]]),Table4_1[[#This Row],[Value]],IF(ISNUMBER(Table4_1[[#This Row],[$ Value]]),Table4_1[[#This Row],[$ Value]],Table4_1[[#This Row],[% Value]]))</f>
        <v>0</v>
      </c>
      <c r="G3425" s="238">
        <v>45838</v>
      </c>
      <c r="H3425">
        <v>4</v>
      </c>
      <c r="I3425" t="s">
        <v>188</v>
      </c>
      <c r="J3425" t="s">
        <v>199</v>
      </c>
      <c r="K3425" t="s">
        <v>208</v>
      </c>
      <c r="L3425" t="s">
        <v>289</v>
      </c>
      <c r="M3425" t="s">
        <v>96</v>
      </c>
      <c r="N3425" t="s">
        <v>290</v>
      </c>
      <c r="O3425" t="s">
        <v>93</v>
      </c>
      <c r="P3425"/>
      <c r="Q3425"/>
      <c r="R3425"/>
      <c r="S3425" t="s">
        <v>932</v>
      </c>
    </row>
    <row r="3426" spans="1:19" hidden="1" x14ac:dyDescent="0.2">
      <c r="A3426" s="162" t="str">
        <f>"FY"&amp;(YEAR(Table4_1[[#This Row],[Date]])-1)&amp;"/"&amp;(YEAR(Table4_1[[#This Row],[Date]])-2000)</f>
        <v>FY2013/14</v>
      </c>
      <c r="B3426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26" s="162" t="str">
        <f>Table4_1[[#This Row],[Licensee]]&amp;" "&amp;Table4_1[[#This Row],[Licence]]</f>
        <v>Rottnest Island Authority EIRL3</v>
      </c>
      <c r="D3426" s="162" t="str">
        <f t="shared" si="53"/>
        <v>FY2013/14_NQR6b_Rottnest Island Authority EIRL3</v>
      </c>
      <c r="E3426" s="164">
        <f>IF(ISNUMBER(Table4_1[[#This Row],[Value]]),Table4_1[[#This Row],[Value]],IF(ISNUMBER(Table4_1[[#This Row],[$ Value]]),Table4_1[[#This Row],[$ Value]],Table4_1[[#This Row],[% Value]]))</f>
        <v>0</v>
      </c>
      <c r="G3426" s="238">
        <v>41820</v>
      </c>
      <c r="H3426">
        <v>4</v>
      </c>
      <c r="I3426" t="s">
        <v>188</v>
      </c>
      <c r="J3426" t="s">
        <v>199</v>
      </c>
      <c r="K3426" t="s">
        <v>208</v>
      </c>
      <c r="L3426" t="s">
        <v>289</v>
      </c>
      <c r="M3426" t="s">
        <v>47</v>
      </c>
      <c r="N3426" t="s">
        <v>290</v>
      </c>
      <c r="O3426" t="s">
        <v>285</v>
      </c>
      <c r="P3426"/>
      <c r="Q3426"/>
      <c r="R3426"/>
      <c r="S3426" t="s">
        <v>932</v>
      </c>
    </row>
    <row r="3427" spans="1:19" hidden="1" x14ac:dyDescent="0.2">
      <c r="A3427" s="162" t="str">
        <f>"FY"&amp;(YEAR(Table4_1[[#This Row],[Date]])-1)&amp;"/"&amp;(YEAR(Table4_1[[#This Row],[Date]])-2000)</f>
        <v>FY2014/15</v>
      </c>
      <c r="B3427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27" s="162" t="str">
        <f>Table4_1[[#This Row],[Licensee]]&amp;" "&amp;Table4_1[[#This Row],[Licence]]</f>
        <v>Rottnest Island Authority EIRL3</v>
      </c>
      <c r="D3427" s="162" t="str">
        <f t="shared" si="53"/>
        <v>FY2014/15_NQR6b_Rottnest Island Authority EIRL3</v>
      </c>
      <c r="E3427" s="164">
        <f>IF(ISNUMBER(Table4_1[[#This Row],[Value]]),Table4_1[[#This Row],[Value]],IF(ISNUMBER(Table4_1[[#This Row],[$ Value]]),Table4_1[[#This Row],[$ Value]],Table4_1[[#This Row],[% Value]]))</f>
        <v>0</v>
      </c>
      <c r="G3427" s="238">
        <v>42185</v>
      </c>
      <c r="H3427">
        <v>4</v>
      </c>
      <c r="I3427" t="s">
        <v>188</v>
      </c>
      <c r="J3427" t="s">
        <v>199</v>
      </c>
      <c r="K3427" t="s">
        <v>208</v>
      </c>
      <c r="L3427" t="s">
        <v>289</v>
      </c>
      <c r="M3427" t="s">
        <v>47</v>
      </c>
      <c r="N3427" t="s">
        <v>290</v>
      </c>
      <c r="O3427" t="s">
        <v>285</v>
      </c>
      <c r="P3427"/>
      <c r="Q3427"/>
      <c r="R3427"/>
      <c r="S3427" t="s">
        <v>932</v>
      </c>
    </row>
    <row r="3428" spans="1:19" hidden="1" x14ac:dyDescent="0.2">
      <c r="A3428" s="162" t="str">
        <f>"FY"&amp;(YEAR(Table4_1[[#This Row],[Date]])-1)&amp;"/"&amp;(YEAR(Table4_1[[#This Row],[Date]])-2000)</f>
        <v>FY2015/16</v>
      </c>
      <c r="B3428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28" s="162" t="str">
        <f>Table4_1[[#This Row],[Licensee]]&amp;" "&amp;Table4_1[[#This Row],[Licence]]</f>
        <v>Rottnest Island Authority EIRL3</v>
      </c>
      <c r="D3428" s="162" t="str">
        <f t="shared" si="53"/>
        <v>FY2015/16_NQR6b_Rottnest Island Authority EIRL3</v>
      </c>
      <c r="E3428" s="164">
        <f>IF(ISNUMBER(Table4_1[[#This Row],[Value]]),Table4_1[[#This Row],[Value]],IF(ISNUMBER(Table4_1[[#This Row],[$ Value]]),Table4_1[[#This Row],[$ Value]],Table4_1[[#This Row],[% Value]]))</f>
        <v>0</v>
      </c>
      <c r="G3428" s="238">
        <v>42551</v>
      </c>
      <c r="H3428">
        <v>4</v>
      </c>
      <c r="I3428" t="s">
        <v>188</v>
      </c>
      <c r="J3428" t="s">
        <v>199</v>
      </c>
      <c r="K3428" t="s">
        <v>208</v>
      </c>
      <c r="L3428" t="s">
        <v>289</v>
      </c>
      <c r="M3428" t="s">
        <v>47</v>
      </c>
      <c r="N3428" t="s">
        <v>290</v>
      </c>
      <c r="O3428" t="s">
        <v>285</v>
      </c>
      <c r="P3428"/>
      <c r="Q3428"/>
      <c r="R3428"/>
      <c r="S3428" t="s">
        <v>932</v>
      </c>
    </row>
    <row r="3429" spans="1:19" hidden="1" x14ac:dyDescent="0.2">
      <c r="A3429" s="162" t="str">
        <f>"FY"&amp;(YEAR(Table4_1[[#This Row],[Date]])-1)&amp;"/"&amp;(YEAR(Table4_1[[#This Row],[Date]])-2000)</f>
        <v>FY2016/17</v>
      </c>
      <c r="B3429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29" s="162" t="str">
        <f>Table4_1[[#This Row],[Licensee]]&amp;" "&amp;Table4_1[[#This Row],[Licence]]</f>
        <v>Rottnest Island Authority EIRL3</v>
      </c>
      <c r="D3429" s="162" t="str">
        <f t="shared" si="53"/>
        <v>FY2016/17_NQR6b_Rottnest Island Authority EIRL3</v>
      </c>
      <c r="E3429" s="164">
        <f>IF(ISNUMBER(Table4_1[[#This Row],[Value]]),Table4_1[[#This Row],[Value]],IF(ISNUMBER(Table4_1[[#This Row],[$ Value]]),Table4_1[[#This Row],[$ Value]],Table4_1[[#This Row],[% Value]]))</f>
        <v>0</v>
      </c>
      <c r="G3429" s="238">
        <v>42916</v>
      </c>
      <c r="H3429">
        <v>4</v>
      </c>
      <c r="I3429" t="s">
        <v>188</v>
      </c>
      <c r="J3429" t="s">
        <v>199</v>
      </c>
      <c r="K3429" t="s">
        <v>208</v>
      </c>
      <c r="L3429" t="s">
        <v>289</v>
      </c>
      <c r="M3429" t="s">
        <v>47</v>
      </c>
      <c r="N3429" t="s">
        <v>290</v>
      </c>
      <c r="O3429" t="s">
        <v>285</v>
      </c>
      <c r="P3429"/>
      <c r="Q3429"/>
      <c r="R3429"/>
      <c r="S3429" t="s">
        <v>932</v>
      </c>
    </row>
    <row r="3430" spans="1:19" hidden="1" x14ac:dyDescent="0.2">
      <c r="A3430" s="162" t="str">
        <f>"FY"&amp;(YEAR(Table4_1[[#This Row],[Date]])-1)&amp;"/"&amp;(YEAR(Table4_1[[#This Row],[Date]])-2000)</f>
        <v>FY2017/18</v>
      </c>
      <c r="B3430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0" s="162" t="str">
        <f>Table4_1[[#This Row],[Licensee]]&amp;" "&amp;Table4_1[[#This Row],[Licence]]</f>
        <v>Rottnest Island Authority EIRL3</v>
      </c>
      <c r="D3430" s="162" t="str">
        <f t="shared" si="53"/>
        <v>FY2017/18_NQR6b_Rottnest Island Authority EIRL3</v>
      </c>
      <c r="E3430" s="164">
        <f>IF(ISNUMBER(Table4_1[[#This Row],[Value]]),Table4_1[[#This Row],[Value]],IF(ISNUMBER(Table4_1[[#This Row],[$ Value]]),Table4_1[[#This Row],[$ Value]],Table4_1[[#This Row],[% Value]]))</f>
        <v>0</v>
      </c>
      <c r="G3430" s="238">
        <v>43281</v>
      </c>
      <c r="H3430">
        <v>4</v>
      </c>
      <c r="I3430" t="s">
        <v>188</v>
      </c>
      <c r="J3430" t="s">
        <v>199</v>
      </c>
      <c r="K3430" t="s">
        <v>208</v>
      </c>
      <c r="L3430" t="s">
        <v>289</v>
      </c>
      <c r="M3430" t="s">
        <v>47</v>
      </c>
      <c r="N3430" t="s">
        <v>290</v>
      </c>
      <c r="O3430" t="s">
        <v>285</v>
      </c>
      <c r="P3430"/>
      <c r="Q3430"/>
      <c r="R3430"/>
      <c r="S3430" t="s">
        <v>932</v>
      </c>
    </row>
    <row r="3431" spans="1:19" hidden="1" x14ac:dyDescent="0.2">
      <c r="A3431" s="162" t="str">
        <f>"FY"&amp;(YEAR(Table4_1[[#This Row],[Date]])-1)&amp;"/"&amp;(YEAR(Table4_1[[#This Row],[Date]])-2000)</f>
        <v>FY2018/19</v>
      </c>
      <c r="B3431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1" s="162" t="str">
        <f>Table4_1[[#This Row],[Licensee]]&amp;" "&amp;Table4_1[[#This Row],[Licence]]</f>
        <v>Rottnest Island Authority EIRL3</v>
      </c>
      <c r="D3431" s="162" t="str">
        <f t="shared" si="53"/>
        <v>FY2018/19_NQR6b_Rottnest Island Authority EIRL3</v>
      </c>
      <c r="E3431" s="164">
        <f>IF(ISNUMBER(Table4_1[[#This Row],[Value]]),Table4_1[[#This Row],[Value]],IF(ISNUMBER(Table4_1[[#This Row],[$ Value]]),Table4_1[[#This Row],[$ Value]],Table4_1[[#This Row],[% Value]]))</f>
        <v>0</v>
      </c>
      <c r="G3431" s="238">
        <v>43646</v>
      </c>
      <c r="H3431">
        <v>4</v>
      </c>
      <c r="I3431" t="s">
        <v>188</v>
      </c>
      <c r="J3431" t="s">
        <v>199</v>
      </c>
      <c r="K3431" t="s">
        <v>208</v>
      </c>
      <c r="L3431" t="s">
        <v>289</v>
      </c>
      <c r="M3431" t="s">
        <v>47</v>
      </c>
      <c r="N3431" t="s">
        <v>290</v>
      </c>
      <c r="O3431" t="s">
        <v>285</v>
      </c>
      <c r="P3431"/>
      <c r="Q3431"/>
      <c r="R3431"/>
      <c r="S3431" t="s">
        <v>932</v>
      </c>
    </row>
    <row r="3432" spans="1:19" hidden="1" x14ac:dyDescent="0.2">
      <c r="A3432" s="162" t="str">
        <f>"FY"&amp;(YEAR(Table4_1[[#This Row],[Date]])-1)&amp;"/"&amp;(YEAR(Table4_1[[#This Row],[Date]])-2000)</f>
        <v>FY2019/20</v>
      </c>
      <c r="B3432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2" s="162" t="str">
        <f>Table4_1[[#This Row],[Licensee]]&amp;" "&amp;Table4_1[[#This Row],[Licence]]</f>
        <v>Rottnest Island Authority EIRL3</v>
      </c>
      <c r="D3432" s="162" t="str">
        <f t="shared" si="53"/>
        <v>FY2019/20_NQR6b_Rottnest Island Authority EIRL3</v>
      </c>
      <c r="E3432" s="164">
        <f>IF(ISNUMBER(Table4_1[[#This Row],[Value]]),Table4_1[[#This Row],[Value]],IF(ISNUMBER(Table4_1[[#This Row],[$ Value]]),Table4_1[[#This Row],[$ Value]],Table4_1[[#This Row],[% Value]]))</f>
        <v>0</v>
      </c>
      <c r="G3432" s="238">
        <v>44012</v>
      </c>
      <c r="H3432">
        <v>4</v>
      </c>
      <c r="I3432" t="s">
        <v>188</v>
      </c>
      <c r="J3432" t="s">
        <v>199</v>
      </c>
      <c r="K3432" t="s">
        <v>208</v>
      </c>
      <c r="L3432" t="s">
        <v>289</v>
      </c>
      <c r="M3432" t="s">
        <v>47</v>
      </c>
      <c r="N3432" t="s">
        <v>290</v>
      </c>
      <c r="O3432" t="s">
        <v>285</v>
      </c>
      <c r="P3432"/>
      <c r="Q3432"/>
      <c r="R3432"/>
      <c r="S3432" t="s">
        <v>932</v>
      </c>
    </row>
    <row r="3433" spans="1:19" hidden="1" x14ac:dyDescent="0.2">
      <c r="A3433" s="162" t="str">
        <f>"FY"&amp;(YEAR(Table4_1[[#This Row],[Date]])-1)&amp;"/"&amp;(YEAR(Table4_1[[#This Row],[Date]])-2000)</f>
        <v>FY2020/21</v>
      </c>
      <c r="B3433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3" s="162" t="str">
        <f>Table4_1[[#This Row],[Licensee]]&amp;" "&amp;Table4_1[[#This Row],[Licence]]</f>
        <v>Rottnest Island Authority EIRL3</v>
      </c>
      <c r="D3433" s="162" t="str">
        <f t="shared" si="53"/>
        <v>FY2020/21_NQR6b_Rottnest Island Authority EIRL3</v>
      </c>
      <c r="E3433" s="164">
        <f>IF(ISNUMBER(Table4_1[[#This Row],[Value]]),Table4_1[[#This Row],[Value]],IF(ISNUMBER(Table4_1[[#This Row],[$ Value]]),Table4_1[[#This Row],[$ Value]],Table4_1[[#This Row],[% Value]]))</f>
        <v>0</v>
      </c>
      <c r="G3433" s="238">
        <v>44377</v>
      </c>
      <c r="H3433">
        <v>4</v>
      </c>
      <c r="I3433" t="s">
        <v>188</v>
      </c>
      <c r="J3433" t="s">
        <v>199</v>
      </c>
      <c r="K3433" t="s">
        <v>208</v>
      </c>
      <c r="L3433" t="s">
        <v>289</v>
      </c>
      <c r="M3433" t="s">
        <v>47</v>
      </c>
      <c r="N3433" t="s">
        <v>290</v>
      </c>
      <c r="O3433" t="s">
        <v>285</v>
      </c>
      <c r="P3433"/>
      <c r="Q3433"/>
      <c r="R3433"/>
      <c r="S3433" t="s">
        <v>932</v>
      </c>
    </row>
    <row r="3434" spans="1:19" hidden="1" x14ac:dyDescent="0.2">
      <c r="A3434" s="162" t="str">
        <f>"FY"&amp;(YEAR(Table4_1[[#This Row],[Date]])-1)&amp;"/"&amp;(YEAR(Table4_1[[#This Row],[Date]])-2000)</f>
        <v>FY2021/22</v>
      </c>
      <c r="B3434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4" s="162" t="str">
        <f>Table4_1[[#This Row],[Licensee]]&amp;" "&amp;Table4_1[[#This Row],[Licence]]</f>
        <v>Rottnest Island Authority EIRL3</v>
      </c>
      <c r="D3434" s="162" t="str">
        <f t="shared" si="53"/>
        <v>FY2021/22_NQR6b_Rottnest Island Authority EIRL3</v>
      </c>
      <c r="E3434" s="164">
        <f>IF(ISNUMBER(Table4_1[[#This Row],[Value]]),Table4_1[[#This Row],[Value]],IF(ISNUMBER(Table4_1[[#This Row],[$ Value]]),Table4_1[[#This Row],[$ Value]],Table4_1[[#This Row],[% Value]]))</f>
        <v>0</v>
      </c>
      <c r="G3434" s="238">
        <v>44742</v>
      </c>
      <c r="H3434">
        <v>4</v>
      </c>
      <c r="I3434" t="s">
        <v>188</v>
      </c>
      <c r="J3434" t="s">
        <v>199</v>
      </c>
      <c r="K3434" t="s">
        <v>208</v>
      </c>
      <c r="L3434" t="s">
        <v>289</v>
      </c>
      <c r="M3434" t="s">
        <v>47</v>
      </c>
      <c r="N3434" t="s">
        <v>290</v>
      </c>
      <c r="O3434" t="s">
        <v>285</v>
      </c>
      <c r="P3434"/>
      <c r="Q3434"/>
      <c r="R3434"/>
      <c r="S3434" t="s">
        <v>932</v>
      </c>
    </row>
    <row r="3435" spans="1:19" hidden="1" x14ac:dyDescent="0.2">
      <c r="A3435" s="162" t="str">
        <f>"FY"&amp;(YEAR(Table4_1[[#This Row],[Date]])-1)&amp;"/"&amp;(YEAR(Table4_1[[#This Row],[Date]])-2000)</f>
        <v>FY2022/23</v>
      </c>
      <c r="B3435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5" s="162" t="str">
        <f>Table4_1[[#This Row],[Licensee]]&amp;" "&amp;Table4_1[[#This Row],[Licence]]</f>
        <v>Rottnest Island Authority EIRL3</v>
      </c>
      <c r="D3435" s="162" t="str">
        <f t="shared" si="53"/>
        <v>FY2022/23_NQR6b_Rottnest Island Authority EIRL3</v>
      </c>
      <c r="E3435" s="164">
        <f>IF(ISNUMBER(Table4_1[[#This Row],[Value]]),Table4_1[[#This Row],[Value]],IF(ISNUMBER(Table4_1[[#This Row],[$ Value]]),Table4_1[[#This Row],[$ Value]],Table4_1[[#This Row],[% Value]]))</f>
        <v>0</v>
      </c>
      <c r="G3435" s="238">
        <v>45107</v>
      </c>
      <c r="H3435">
        <v>4</v>
      </c>
      <c r="I3435" t="s">
        <v>188</v>
      </c>
      <c r="J3435" t="s">
        <v>199</v>
      </c>
      <c r="K3435" t="s">
        <v>208</v>
      </c>
      <c r="L3435" t="s">
        <v>289</v>
      </c>
      <c r="M3435" t="s">
        <v>47</v>
      </c>
      <c r="N3435" t="s">
        <v>290</v>
      </c>
      <c r="O3435" t="s">
        <v>285</v>
      </c>
      <c r="P3435"/>
      <c r="Q3435"/>
      <c r="R3435"/>
      <c r="S3435" t="s">
        <v>932</v>
      </c>
    </row>
    <row r="3436" spans="1:19" hidden="1" x14ac:dyDescent="0.2">
      <c r="A3436" s="162" t="str">
        <f>"FY"&amp;(YEAR(Table4_1[[#This Row],[Date]])-1)&amp;"/"&amp;(YEAR(Table4_1[[#This Row],[Date]])-2000)</f>
        <v>FY2023/24</v>
      </c>
      <c r="B3436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6" s="162" t="str">
        <f>Table4_1[[#This Row],[Licensee]]&amp;" "&amp;Table4_1[[#This Row],[Licence]]</f>
        <v>Rottnest Island Authority EIRL3</v>
      </c>
      <c r="D3436" s="162" t="str">
        <f t="shared" si="53"/>
        <v>FY2023/24_NQR6b_Rottnest Island Authority EIRL3</v>
      </c>
      <c r="E3436" s="164">
        <f>IF(ISNUMBER(Table4_1[[#This Row],[Value]]),Table4_1[[#This Row],[Value]],IF(ISNUMBER(Table4_1[[#This Row],[$ Value]]),Table4_1[[#This Row],[$ Value]],Table4_1[[#This Row],[% Value]]))</f>
        <v>0</v>
      </c>
      <c r="G3436" s="238">
        <v>45473</v>
      </c>
      <c r="H3436">
        <v>4</v>
      </c>
      <c r="I3436" t="s">
        <v>188</v>
      </c>
      <c r="J3436" t="s">
        <v>199</v>
      </c>
      <c r="K3436" t="s">
        <v>208</v>
      </c>
      <c r="L3436" t="s">
        <v>289</v>
      </c>
      <c r="M3436" t="s">
        <v>47</v>
      </c>
      <c r="N3436" t="s">
        <v>290</v>
      </c>
      <c r="O3436" t="s">
        <v>93</v>
      </c>
      <c r="P3436"/>
      <c r="Q3436"/>
      <c r="R3436"/>
      <c r="S3436" t="s">
        <v>932</v>
      </c>
    </row>
    <row r="3437" spans="1:19" hidden="1" x14ac:dyDescent="0.2">
      <c r="A3437" s="162" t="str">
        <f>"FY"&amp;(YEAR(Table4_1[[#This Row],[Date]])-1)&amp;"/"&amp;(YEAR(Table4_1[[#This Row],[Date]])-2000)</f>
        <v>FY2024/25</v>
      </c>
      <c r="B3437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3437" s="162" t="str">
        <f>Table4_1[[#This Row],[Licensee]]&amp;" "&amp;Table4_1[[#This Row],[Licence]]</f>
        <v>Rottnest Island Authority EIRL3</v>
      </c>
      <c r="D3437" s="162" t="str">
        <f t="shared" si="53"/>
        <v>FY2024/25_NQR6b_Rottnest Island Authority EIRL3</v>
      </c>
      <c r="E3437" s="164">
        <f>IF(ISNUMBER(Table4_1[[#This Row],[Value]]),Table4_1[[#This Row],[Value]],IF(ISNUMBER(Table4_1[[#This Row],[$ Value]]),Table4_1[[#This Row],[$ Value]],Table4_1[[#This Row],[% Value]]))</f>
        <v>0</v>
      </c>
      <c r="G3437" s="238">
        <v>45838</v>
      </c>
      <c r="H3437">
        <v>4</v>
      </c>
      <c r="I3437" t="s">
        <v>188</v>
      </c>
      <c r="J3437" t="s">
        <v>199</v>
      </c>
      <c r="K3437" t="s">
        <v>208</v>
      </c>
      <c r="L3437" t="s">
        <v>289</v>
      </c>
      <c r="M3437" t="s">
        <v>47</v>
      </c>
      <c r="N3437" t="s">
        <v>290</v>
      </c>
      <c r="O3437" t="s">
        <v>93</v>
      </c>
      <c r="P3437"/>
      <c r="Q3437"/>
      <c r="R3437"/>
      <c r="S3437" t="s">
        <v>932</v>
      </c>
    </row>
    <row r="3438" spans="1:19" hidden="1" x14ac:dyDescent="0.2">
      <c r="A3438" s="162" t="str">
        <f>"FY"&amp;(YEAR(Table4_1[[#This Row],[Date]])-1)&amp;"/"&amp;(YEAR(Table4_1[[#This Row],[Date]])-2000)</f>
        <v>FY2013/14</v>
      </c>
      <c r="B3438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38" s="162" t="str">
        <f>Table4_1[[#This Row],[Licensee]]&amp;" "&amp;Table4_1[[#This Row],[Licence]]</f>
        <v>Rottnest Island Authority EIRL3</v>
      </c>
      <c r="D3438" s="162" t="str">
        <f t="shared" si="53"/>
        <v>FY2013/14_NQR6c_Rottnest Island Authority EIRL3</v>
      </c>
      <c r="E3438" s="164">
        <f>IF(ISNUMBER(Table4_1[[#This Row],[Value]]),Table4_1[[#This Row],[Value]],IF(ISNUMBER(Table4_1[[#This Row],[$ Value]]),Table4_1[[#This Row],[$ Value]],Table4_1[[#This Row],[% Value]]))</f>
        <v>0</v>
      </c>
      <c r="G3438" s="238">
        <v>41820</v>
      </c>
      <c r="H3438">
        <v>4</v>
      </c>
      <c r="I3438" t="s">
        <v>188</v>
      </c>
      <c r="J3438" t="s">
        <v>199</v>
      </c>
      <c r="K3438" t="s">
        <v>208</v>
      </c>
      <c r="L3438" t="s">
        <v>289</v>
      </c>
      <c r="M3438" t="s">
        <v>48</v>
      </c>
      <c r="N3438" t="s">
        <v>290</v>
      </c>
      <c r="O3438" t="s">
        <v>285</v>
      </c>
      <c r="P3438"/>
      <c r="Q3438"/>
      <c r="R3438"/>
      <c r="S3438" t="s">
        <v>932</v>
      </c>
    </row>
    <row r="3439" spans="1:19" hidden="1" x14ac:dyDescent="0.2">
      <c r="A3439" s="162" t="str">
        <f>"FY"&amp;(YEAR(Table4_1[[#This Row],[Date]])-1)&amp;"/"&amp;(YEAR(Table4_1[[#This Row],[Date]])-2000)</f>
        <v>FY2014/15</v>
      </c>
      <c r="B3439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39" s="162" t="str">
        <f>Table4_1[[#This Row],[Licensee]]&amp;" "&amp;Table4_1[[#This Row],[Licence]]</f>
        <v>Rottnest Island Authority EIRL3</v>
      </c>
      <c r="D3439" s="162" t="str">
        <f t="shared" si="53"/>
        <v>FY2014/15_NQR6c_Rottnest Island Authority EIRL3</v>
      </c>
      <c r="E3439" s="164">
        <f>IF(ISNUMBER(Table4_1[[#This Row],[Value]]),Table4_1[[#This Row],[Value]],IF(ISNUMBER(Table4_1[[#This Row],[$ Value]]),Table4_1[[#This Row],[$ Value]],Table4_1[[#This Row],[% Value]]))</f>
        <v>0</v>
      </c>
      <c r="G3439" s="238">
        <v>42185</v>
      </c>
      <c r="H3439">
        <v>4</v>
      </c>
      <c r="I3439" t="s">
        <v>188</v>
      </c>
      <c r="J3439" t="s">
        <v>199</v>
      </c>
      <c r="K3439" t="s">
        <v>208</v>
      </c>
      <c r="L3439" t="s">
        <v>289</v>
      </c>
      <c r="M3439" t="s">
        <v>48</v>
      </c>
      <c r="N3439" t="s">
        <v>290</v>
      </c>
      <c r="O3439" t="s">
        <v>285</v>
      </c>
      <c r="P3439"/>
      <c r="Q3439"/>
      <c r="R3439"/>
      <c r="S3439" t="s">
        <v>932</v>
      </c>
    </row>
    <row r="3440" spans="1:19" hidden="1" x14ac:dyDescent="0.2">
      <c r="A3440" s="162" t="str">
        <f>"FY"&amp;(YEAR(Table4_1[[#This Row],[Date]])-1)&amp;"/"&amp;(YEAR(Table4_1[[#This Row],[Date]])-2000)</f>
        <v>FY2015/16</v>
      </c>
      <c r="B3440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0" s="162" t="str">
        <f>Table4_1[[#This Row],[Licensee]]&amp;" "&amp;Table4_1[[#This Row],[Licence]]</f>
        <v>Rottnest Island Authority EIRL3</v>
      </c>
      <c r="D3440" s="162" t="str">
        <f t="shared" si="53"/>
        <v>FY2015/16_NQR6c_Rottnest Island Authority EIRL3</v>
      </c>
      <c r="E3440" s="164">
        <f>IF(ISNUMBER(Table4_1[[#This Row],[Value]]),Table4_1[[#This Row],[Value]],IF(ISNUMBER(Table4_1[[#This Row],[$ Value]]),Table4_1[[#This Row],[$ Value]],Table4_1[[#This Row],[% Value]]))</f>
        <v>0</v>
      </c>
      <c r="G3440" s="238">
        <v>42551</v>
      </c>
      <c r="H3440">
        <v>4</v>
      </c>
      <c r="I3440" t="s">
        <v>188</v>
      </c>
      <c r="J3440" t="s">
        <v>199</v>
      </c>
      <c r="K3440" t="s">
        <v>208</v>
      </c>
      <c r="L3440" t="s">
        <v>289</v>
      </c>
      <c r="M3440" t="s">
        <v>48</v>
      </c>
      <c r="N3440" t="s">
        <v>290</v>
      </c>
      <c r="O3440" t="s">
        <v>285</v>
      </c>
      <c r="P3440"/>
      <c r="Q3440"/>
      <c r="R3440"/>
      <c r="S3440" t="s">
        <v>932</v>
      </c>
    </row>
    <row r="3441" spans="1:19" hidden="1" x14ac:dyDescent="0.2">
      <c r="A3441" s="162" t="str">
        <f>"FY"&amp;(YEAR(Table4_1[[#This Row],[Date]])-1)&amp;"/"&amp;(YEAR(Table4_1[[#This Row],[Date]])-2000)</f>
        <v>FY2016/17</v>
      </c>
      <c r="B3441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1" s="162" t="str">
        <f>Table4_1[[#This Row],[Licensee]]&amp;" "&amp;Table4_1[[#This Row],[Licence]]</f>
        <v>Rottnest Island Authority EIRL3</v>
      </c>
      <c r="D3441" s="162" t="str">
        <f t="shared" si="53"/>
        <v>FY2016/17_NQR6c_Rottnest Island Authority EIRL3</v>
      </c>
      <c r="E3441" s="164">
        <f>IF(ISNUMBER(Table4_1[[#This Row],[Value]]),Table4_1[[#This Row],[Value]],IF(ISNUMBER(Table4_1[[#This Row],[$ Value]]),Table4_1[[#This Row],[$ Value]],Table4_1[[#This Row],[% Value]]))</f>
        <v>0</v>
      </c>
      <c r="G3441" s="238">
        <v>42916</v>
      </c>
      <c r="H3441">
        <v>4</v>
      </c>
      <c r="I3441" t="s">
        <v>188</v>
      </c>
      <c r="J3441" t="s">
        <v>199</v>
      </c>
      <c r="K3441" t="s">
        <v>208</v>
      </c>
      <c r="L3441" t="s">
        <v>289</v>
      </c>
      <c r="M3441" t="s">
        <v>48</v>
      </c>
      <c r="N3441" t="s">
        <v>290</v>
      </c>
      <c r="O3441" t="s">
        <v>285</v>
      </c>
      <c r="P3441"/>
      <c r="Q3441"/>
      <c r="R3441"/>
      <c r="S3441" t="s">
        <v>932</v>
      </c>
    </row>
    <row r="3442" spans="1:19" hidden="1" x14ac:dyDescent="0.2">
      <c r="A3442" s="162" t="str">
        <f>"FY"&amp;(YEAR(Table4_1[[#This Row],[Date]])-1)&amp;"/"&amp;(YEAR(Table4_1[[#This Row],[Date]])-2000)</f>
        <v>FY2017/18</v>
      </c>
      <c r="B3442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2" s="162" t="str">
        <f>Table4_1[[#This Row],[Licensee]]&amp;" "&amp;Table4_1[[#This Row],[Licence]]</f>
        <v>Rottnest Island Authority EIRL3</v>
      </c>
      <c r="D3442" s="162" t="str">
        <f t="shared" si="53"/>
        <v>FY2017/18_NQR6c_Rottnest Island Authority EIRL3</v>
      </c>
      <c r="E3442" s="164">
        <f>IF(ISNUMBER(Table4_1[[#This Row],[Value]]),Table4_1[[#This Row],[Value]],IF(ISNUMBER(Table4_1[[#This Row],[$ Value]]),Table4_1[[#This Row],[$ Value]],Table4_1[[#This Row],[% Value]]))</f>
        <v>0</v>
      </c>
      <c r="G3442" s="238">
        <v>43281</v>
      </c>
      <c r="H3442">
        <v>4</v>
      </c>
      <c r="I3442" t="s">
        <v>188</v>
      </c>
      <c r="J3442" t="s">
        <v>199</v>
      </c>
      <c r="K3442" t="s">
        <v>208</v>
      </c>
      <c r="L3442" t="s">
        <v>289</v>
      </c>
      <c r="M3442" t="s">
        <v>48</v>
      </c>
      <c r="N3442" t="s">
        <v>290</v>
      </c>
      <c r="O3442" t="s">
        <v>285</v>
      </c>
      <c r="P3442"/>
      <c r="Q3442"/>
      <c r="R3442"/>
      <c r="S3442" t="s">
        <v>932</v>
      </c>
    </row>
    <row r="3443" spans="1:19" hidden="1" x14ac:dyDescent="0.2">
      <c r="A3443" s="162" t="str">
        <f>"FY"&amp;(YEAR(Table4_1[[#This Row],[Date]])-1)&amp;"/"&amp;(YEAR(Table4_1[[#This Row],[Date]])-2000)</f>
        <v>FY2018/19</v>
      </c>
      <c r="B3443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3" s="162" t="str">
        <f>Table4_1[[#This Row],[Licensee]]&amp;" "&amp;Table4_1[[#This Row],[Licence]]</f>
        <v>Rottnest Island Authority EIRL3</v>
      </c>
      <c r="D3443" s="162" t="str">
        <f t="shared" si="53"/>
        <v>FY2018/19_NQR6c_Rottnest Island Authority EIRL3</v>
      </c>
      <c r="E3443" s="164">
        <f>IF(ISNUMBER(Table4_1[[#This Row],[Value]]),Table4_1[[#This Row],[Value]],IF(ISNUMBER(Table4_1[[#This Row],[$ Value]]),Table4_1[[#This Row],[$ Value]],Table4_1[[#This Row],[% Value]]))</f>
        <v>0</v>
      </c>
      <c r="G3443" s="238">
        <v>43646</v>
      </c>
      <c r="H3443">
        <v>4</v>
      </c>
      <c r="I3443" t="s">
        <v>188</v>
      </c>
      <c r="J3443" t="s">
        <v>199</v>
      </c>
      <c r="K3443" t="s">
        <v>208</v>
      </c>
      <c r="L3443" t="s">
        <v>289</v>
      </c>
      <c r="M3443" t="s">
        <v>48</v>
      </c>
      <c r="N3443" t="s">
        <v>290</v>
      </c>
      <c r="O3443" t="s">
        <v>285</v>
      </c>
      <c r="P3443"/>
      <c r="Q3443"/>
      <c r="R3443"/>
      <c r="S3443" t="s">
        <v>932</v>
      </c>
    </row>
    <row r="3444" spans="1:19" hidden="1" x14ac:dyDescent="0.2">
      <c r="A3444" s="162" t="str">
        <f>"FY"&amp;(YEAR(Table4_1[[#This Row],[Date]])-1)&amp;"/"&amp;(YEAR(Table4_1[[#This Row],[Date]])-2000)</f>
        <v>FY2019/20</v>
      </c>
      <c r="B3444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4" s="162" t="str">
        <f>Table4_1[[#This Row],[Licensee]]&amp;" "&amp;Table4_1[[#This Row],[Licence]]</f>
        <v>Rottnest Island Authority EIRL3</v>
      </c>
      <c r="D3444" s="162" t="str">
        <f t="shared" si="53"/>
        <v>FY2019/20_NQR6c_Rottnest Island Authority EIRL3</v>
      </c>
      <c r="E3444" s="164">
        <f>IF(ISNUMBER(Table4_1[[#This Row],[Value]]),Table4_1[[#This Row],[Value]],IF(ISNUMBER(Table4_1[[#This Row],[$ Value]]),Table4_1[[#This Row],[$ Value]],Table4_1[[#This Row],[% Value]]))</f>
        <v>0</v>
      </c>
      <c r="G3444" s="238">
        <v>44012</v>
      </c>
      <c r="H3444">
        <v>4</v>
      </c>
      <c r="I3444" t="s">
        <v>188</v>
      </c>
      <c r="J3444" t="s">
        <v>199</v>
      </c>
      <c r="K3444" t="s">
        <v>208</v>
      </c>
      <c r="L3444" t="s">
        <v>289</v>
      </c>
      <c r="M3444" t="s">
        <v>48</v>
      </c>
      <c r="N3444" t="s">
        <v>290</v>
      </c>
      <c r="O3444" t="s">
        <v>285</v>
      </c>
      <c r="P3444"/>
      <c r="Q3444"/>
      <c r="R3444"/>
      <c r="S3444" t="s">
        <v>932</v>
      </c>
    </row>
    <row r="3445" spans="1:19" hidden="1" x14ac:dyDescent="0.2">
      <c r="A3445" s="162" t="str">
        <f>"FY"&amp;(YEAR(Table4_1[[#This Row],[Date]])-1)&amp;"/"&amp;(YEAR(Table4_1[[#This Row],[Date]])-2000)</f>
        <v>FY2020/21</v>
      </c>
      <c r="B3445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5" s="162" t="str">
        <f>Table4_1[[#This Row],[Licensee]]&amp;" "&amp;Table4_1[[#This Row],[Licence]]</f>
        <v>Rottnest Island Authority EIRL3</v>
      </c>
      <c r="D3445" s="162" t="str">
        <f t="shared" si="53"/>
        <v>FY2020/21_NQR6c_Rottnest Island Authority EIRL3</v>
      </c>
      <c r="E3445" s="164">
        <f>IF(ISNUMBER(Table4_1[[#This Row],[Value]]),Table4_1[[#This Row],[Value]],IF(ISNUMBER(Table4_1[[#This Row],[$ Value]]),Table4_1[[#This Row],[$ Value]],Table4_1[[#This Row],[% Value]]))</f>
        <v>0</v>
      </c>
      <c r="G3445" s="238">
        <v>44377</v>
      </c>
      <c r="H3445">
        <v>4</v>
      </c>
      <c r="I3445" t="s">
        <v>188</v>
      </c>
      <c r="J3445" t="s">
        <v>199</v>
      </c>
      <c r="K3445" t="s">
        <v>208</v>
      </c>
      <c r="L3445" t="s">
        <v>289</v>
      </c>
      <c r="M3445" t="s">
        <v>48</v>
      </c>
      <c r="N3445" t="s">
        <v>290</v>
      </c>
      <c r="O3445" t="s">
        <v>285</v>
      </c>
      <c r="P3445"/>
      <c r="Q3445"/>
      <c r="R3445"/>
      <c r="S3445" t="s">
        <v>932</v>
      </c>
    </row>
    <row r="3446" spans="1:19" hidden="1" x14ac:dyDescent="0.2">
      <c r="A3446" s="162" t="str">
        <f>"FY"&amp;(YEAR(Table4_1[[#This Row],[Date]])-1)&amp;"/"&amp;(YEAR(Table4_1[[#This Row],[Date]])-2000)</f>
        <v>FY2021/22</v>
      </c>
      <c r="B3446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6" s="162" t="str">
        <f>Table4_1[[#This Row],[Licensee]]&amp;" "&amp;Table4_1[[#This Row],[Licence]]</f>
        <v>Rottnest Island Authority EIRL3</v>
      </c>
      <c r="D3446" s="162" t="str">
        <f t="shared" si="53"/>
        <v>FY2021/22_NQR6c_Rottnest Island Authority EIRL3</v>
      </c>
      <c r="E3446" s="164">
        <f>IF(ISNUMBER(Table4_1[[#This Row],[Value]]),Table4_1[[#This Row],[Value]],IF(ISNUMBER(Table4_1[[#This Row],[$ Value]]),Table4_1[[#This Row],[$ Value]],Table4_1[[#This Row],[% Value]]))</f>
        <v>0</v>
      </c>
      <c r="G3446" s="238">
        <v>44742</v>
      </c>
      <c r="H3446">
        <v>4</v>
      </c>
      <c r="I3446" t="s">
        <v>188</v>
      </c>
      <c r="J3446" t="s">
        <v>199</v>
      </c>
      <c r="K3446" t="s">
        <v>208</v>
      </c>
      <c r="L3446" t="s">
        <v>289</v>
      </c>
      <c r="M3446" t="s">
        <v>48</v>
      </c>
      <c r="N3446" t="s">
        <v>290</v>
      </c>
      <c r="O3446" t="s">
        <v>285</v>
      </c>
      <c r="P3446"/>
      <c r="Q3446"/>
      <c r="R3446"/>
      <c r="S3446" t="s">
        <v>932</v>
      </c>
    </row>
    <row r="3447" spans="1:19" hidden="1" x14ac:dyDescent="0.2">
      <c r="A3447" s="162" t="str">
        <f>"FY"&amp;(YEAR(Table4_1[[#This Row],[Date]])-1)&amp;"/"&amp;(YEAR(Table4_1[[#This Row],[Date]])-2000)</f>
        <v>FY2022/23</v>
      </c>
      <c r="B3447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7" s="162" t="str">
        <f>Table4_1[[#This Row],[Licensee]]&amp;" "&amp;Table4_1[[#This Row],[Licence]]</f>
        <v>Rottnest Island Authority EIRL3</v>
      </c>
      <c r="D3447" s="162" t="str">
        <f t="shared" si="53"/>
        <v>FY2022/23_NQR6c_Rottnest Island Authority EIRL3</v>
      </c>
      <c r="E3447" s="164">
        <f>IF(ISNUMBER(Table4_1[[#This Row],[Value]]),Table4_1[[#This Row],[Value]],IF(ISNUMBER(Table4_1[[#This Row],[$ Value]]),Table4_1[[#This Row],[$ Value]],Table4_1[[#This Row],[% Value]]))</f>
        <v>0</v>
      </c>
      <c r="G3447" s="238">
        <v>45107</v>
      </c>
      <c r="H3447">
        <v>4</v>
      </c>
      <c r="I3447" t="s">
        <v>188</v>
      </c>
      <c r="J3447" t="s">
        <v>199</v>
      </c>
      <c r="K3447" t="s">
        <v>208</v>
      </c>
      <c r="L3447" t="s">
        <v>289</v>
      </c>
      <c r="M3447" t="s">
        <v>48</v>
      </c>
      <c r="N3447" t="s">
        <v>290</v>
      </c>
      <c r="O3447" t="s">
        <v>285</v>
      </c>
      <c r="P3447"/>
      <c r="Q3447"/>
      <c r="R3447"/>
      <c r="S3447" t="s">
        <v>932</v>
      </c>
    </row>
    <row r="3448" spans="1:19" hidden="1" x14ac:dyDescent="0.2">
      <c r="A3448" s="162" t="str">
        <f>"FY"&amp;(YEAR(Table4_1[[#This Row],[Date]])-1)&amp;"/"&amp;(YEAR(Table4_1[[#This Row],[Date]])-2000)</f>
        <v>FY2023/24</v>
      </c>
      <c r="B3448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8" s="162" t="str">
        <f>Table4_1[[#This Row],[Licensee]]&amp;" "&amp;Table4_1[[#This Row],[Licence]]</f>
        <v>Rottnest Island Authority EIRL3</v>
      </c>
      <c r="D3448" s="162" t="str">
        <f t="shared" si="53"/>
        <v>FY2023/24_NQR6c_Rottnest Island Authority EIRL3</v>
      </c>
      <c r="E3448" s="164">
        <f>IF(ISNUMBER(Table4_1[[#This Row],[Value]]),Table4_1[[#This Row],[Value]],IF(ISNUMBER(Table4_1[[#This Row],[$ Value]]),Table4_1[[#This Row],[$ Value]],Table4_1[[#This Row],[% Value]]))</f>
        <v>0</v>
      </c>
      <c r="G3448" s="238">
        <v>45473</v>
      </c>
      <c r="H3448">
        <v>4</v>
      </c>
      <c r="I3448" t="s">
        <v>188</v>
      </c>
      <c r="J3448" t="s">
        <v>199</v>
      </c>
      <c r="K3448" t="s">
        <v>208</v>
      </c>
      <c r="L3448" t="s">
        <v>289</v>
      </c>
      <c r="M3448" t="s">
        <v>48</v>
      </c>
      <c r="N3448" t="s">
        <v>290</v>
      </c>
      <c r="O3448" t="s">
        <v>93</v>
      </c>
      <c r="P3448"/>
      <c r="Q3448"/>
      <c r="R3448"/>
      <c r="S3448" t="s">
        <v>932</v>
      </c>
    </row>
    <row r="3449" spans="1:19" hidden="1" x14ac:dyDescent="0.2">
      <c r="A3449" s="162" t="str">
        <f>"FY"&amp;(YEAR(Table4_1[[#This Row],[Date]])-1)&amp;"/"&amp;(YEAR(Table4_1[[#This Row],[Date]])-2000)</f>
        <v>FY2024/25</v>
      </c>
      <c r="B3449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3449" s="162" t="str">
        <f>Table4_1[[#This Row],[Licensee]]&amp;" "&amp;Table4_1[[#This Row],[Licence]]</f>
        <v>Rottnest Island Authority EIRL3</v>
      </c>
      <c r="D3449" s="162" t="str">
        <f t="shared" si="53"/>
        <v>FY2024/25_NQR6c_Rottnest Island Authority EIRL3</v>
      </c>
      <c r="E3449" s="164">
        <f>IF(ISNUMBER(Table4_1[[#This Row],[Value]]),Table4_1[[#This Row],[Value]],IF(ISNUMBER(Table4_1[[#This Row],[$ Value]]),Table4_1[[#This Row],[$ Value]],Table4_1[[#This Row],[% Value]]))</f>
        <v>0</v>
      </c>
      <c r="G3449" s="238">
        <v>45838</v>
      </c>
      <c r="H3449">
        <v>4</v>
      </c>
      <c r="I3449" t="s">
        <v>188</v>
      </c>
      <c r="J3449" t="s">
        <v>199</v>
      </c>
      <c r="K3449" t="s">
        <v>208</v>
      </c>
      <c r="L3449" t="s">
        <v>289</v>
      </c>
      <c r="M3449" t="s">
        <v>48</v>
      </c>
      <c r="N3449" t="s">
        <v>290</v>
      </c>
      <c r="O3449" t="s">
        <v>93</v>
      </c>
      <c r="P3449"/>
      <c r="Q3449"/>
      <c r="R3449"/>
      <c r="S3449" t="s">
        <v>932</v>
      </c>
    </row>
    <row r="3450" spans="1:19" hidden="1" x14ac:dyDescent="0.2">
      <c r="A3450" s="162" t="str">
        <f>"FY"&amp;(YEAR(Table4_1[[#This Row],[Date]])-1)&amp;"/"&amp;(YEAR(Table4_1[[#This Row],[Date]])-2000)</f>
        <v>FY2013/14</v>
      </c>
      <c r="B3450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0" s="162" t="str">
        <f>Table4_1[[#This Row],[Licensee]]&amp;" "&amp;Table4_1[[#This Row],[Licence]]</f>
        <v>Rottnest Island Authority EIRL3</v>
      </c>
      <c r="D3450" s="162" t="str">
        <f t="shared" si="53"/>
        <v>FY2013/14_NQR6d_Rottnest Island Authority EIRL3</v>
      </c>
      <c r="E3450" s="164">
        <f>IF(ISNUMBER(Table4_1[[#This Row],[Value]]),Table4_1[[#This Row],[Value]],IF(ISNUMBER(Table4_1[[#This Row],[$ Value]]),Table4_1[[#This Row],[$ Value]],Table4_1[[#This Row],[% Value]]))</f>
        <v>61.94</v>
      </c>
      <c r="G3450" s="238">
        <v>41820</v>
      </c>
      <c r="H3450">
        <v>4</v>
      </c>
      <c r="I3450" t="s">
        <v>188</v>
      </c>
      <c r="J3450" t="s">
        <v>199</v>
      </c>
      <c r="K3450" t="s">
        <v>208</v>
      </c>
      <c r="L3450" t="s">
        <v>289</v>
      </c>
      <c r="M3450" t="s">
        <v>510</v>
      </c>
      <c r="N3450" t="s">
        <v>290</v>
      </c>
      <c r="O3450" t="s">
        <v>285</v>
      </c>
      <c r="P3450">
        <v>61.94</v>
      </c>
      <c r="Q3450"/>
      <c r="R3450"/>
      <c r="S3450" t="s">
        <v>932</v>
      </c>
    </row>
    <row r="3451" spans="1:19" hidden="1" x14ac:dyDescent="0.2">
      <c r="A3451" s="162" t="str">
        <f>"FY"&amp;(YEAR(Table4_1[[#This Row],[Date]])-1)&amp;"/"&amp;(YEAR(Table4_1[[#This Row],[Date]])-2000)</f>
        <v>FY2014/15</v>
      </c>
      <c r="B3451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1" s="162" t="str">
        <f>Table4_1[[#This Row],[Licensee]]&amp;" "&amp;Table4_1[[#This Row],[Licence]]</f>
        <v>Rottnest Island Authority EIRL3</v>
      </c>
      <c r="D3451" s="162" t="str">
        <f t="shared" si="53"/>
        <v>FY2014/15_NQR6d_Rottnest Island Authority EIRL3</v>
      </c>
      <c r="E3451" s="164">
        <f>IF(ISNUMBER(Table4_1[[#This Row],[Value]]),Table4_1[[#This Row],[Value]],IF(ISNUMBER(Table4_1[[#This Row],[$ Value]]),Table4_1[[#This Row],[$ Value]],Table4_1[[#This Row],[% Value]]))</f>
        <v>106.58</v>
      </c>
      <c r="G3451" s="238">
        <v>42185</v>
      </c>
      <c r="H3451">
        <v>4</v>
      </c>
      <c r="I3451" t="s">
        <v>188</v>
      </c>
      <c r="J3451" t="s">
        <v>199</v>
      </c>
      <c r="K3451" t="s">
        <v>208</v>
      </c>
      <c r="L3451" t="s">
        <v>289</v>
      </c>
      <c r="M3451" t="s">
        <v>510</v>
      </c>
      <c r="N3451" t="s">
        <v>290</v>
      </c>
      <c r="O3451" t="s">
        <v>285</v>
      </c>
      <c r="P3451">
        <v>106.58</v>
      </c>
      <c r="Q3451"/>
      <c r="R3451"/>
      <c r="S3451" t="s">
        <v>932</v>
      </c>
    </row>
    <row r="3452" spans="1:19" hidden="1" x14ac:dyDescent="0.2">
      <c r="A3452" s="162" t="str">
        <f>"FY"&amp;(YEAR(Table4_1[[#This Row],[Date]])-1)&amp;"/"&amp;(YEAR(Table4_1[[#This Row],[Date]])-2000)</f>
        <v>FY2015/16</v>
      </c>
      <c r="B3452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2" s="162" t="str">
        <f>Table4_1[[#This Row],[Licensee]]&amp;" "&amp;Table4_1[[#This Row],[Licence]]</f>
        <v>Rottnest Island Authority EIRL3</v>
      </c>
      <c r="D3452" s="162" t="str">
        <f t="shared" si="53"/>
        <v>FY2015/16_NQR6d_Rottnest Island Authority EIRL3</v>
      </c>
      <c r="E3452" s="164">
        <f>IF(ISNUMBER(Table4_1[[#This Row],[Value]]),Table4_1[[#This Row],[Value]],IF(ISNUMBER(Table4_1[[#This Row],[$ Value]]),Table4_1[[#This Row],[$ Value]],Table4_1[[#This Row],[% Value]]))</f>
        <v>135.74</v>
      </c>
      <c r="G3452" s="238">
        <v>42551</v>
      </c>
      <c r="H3452">
        <v>4</v>
      </c>
      <c r="I3452" t="s">
        <v>188</v>
      </c>
      <c r="J3452" t="s">
        <v>199</v>
      </c>
      <c r="K3452" t="s">
        <v>208</v>
      </c>
      <c r="L3452" t="s">
        <v>289</v>
      </c>
      <c r="M3452" t="s">
        <v>510</v>
      </c>
      <c r="N3452" t="s">
        <v>290</v>
      </c>
      <c r="O3452" t="s">
        <v>285</v>
      </c>
      <c r="P3452">
        <v>135.74</v>
      </c>
      <c r="Q3452"/>
      <c r="R3452"/>
      <c r="S3452" t="s">
        <v>932</v>
      </c>
    </row>
    <row r="3453" spans="1:19" hidden="1" x14ac:dyDescent="0.2">
      <c r="A3453" s="162" t="str">
        <f>"FY"&amp;(YEAR(Table4_1[[#This Row],[Date]])-1)&amp;"/"&amp;(YEAR(Table4_1[[#This Row],[Date]])-2000)</f>
        <v>FY2016/17</v>
      </c>
      <c r="B3453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3" s="162" t="str">
        <f>Table4_1[[#This Row],[Licensee]]&amp;" "&amp;Table4_1[[#This Row],[Licence]]</f>
        <v>Rottnest Island Authority EIRL3</v>
      </c>
      <c r="D3453" s="162" t="str">
        <f t="shared" si="53"/>
        <v>FY2016/17_NQR6d_Rottnest Island Authority EIRL3</v>
      </c>
      <c r="E3453" s="164">
        <f>IF(ISNUMBER(Table4_1[[#This Row],[Value]]),Table4_1[[#This Row],[Value]],IF(ISNUMBER(Table4_1[[#This Row],[$ Value]]),Table4_1[[#This Row],[$ Value]],Table4_1[[#This Row],[% Value]]))</f>
        <v>386.08</v>
      </c>
      <c r="G3453" s="238">
        <v>42916</v>
      </c>
      <c r="H3453">
        <v>4</v>
      </c>
      <c r="I3453" t="s">
        <v>188</v>
      </c>
      <c r="J3453" t="s">
        <v>199</v>
      </c>
      <c r="K3453" t="s">
        <v>208</v>
      </c>
      <c r="L3453" t="s">
        <v>289</v>
      </c>
      <c r="M3453" t="s">
        <v>510</v>
      </c>
      <c r="N3453" t="s">
        <v>290</v>
      </c>
      <c r="O3453" t="s">
        <v>285</v>
      </c>
      <c r="P3453">
        <v>386.08</v>
      </c>
      <c r="Q3453"/>
      <c r="R3453"/>
      <c r="S3453" t="s">
        <v>932</v>
      </c>
    </row>
    <row r="3454" spans="1:19" hidden="1" x14ac:dyDescent="0.2">
      <c r="A3454" s="162" t="str">
        <f>"FY"&amp;(YEAR(Table4_1[[#This Row],[Date]])-1)&amp;"/"&amp;(YEAR(Table4_1[[#This Row],[Date]])-2000)</f>
        <v>FY2017/18</v>
      </c>
      <c r="B3454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4" s="162" t="str">
        <f>Table4_1[[#This Row],[Licensee]]&amp;" "&amp;Table4_1[[#This Row],[Licence]]</f>
        <v>Rottnest Island Authority EIRL3</v>
      </c>
      <c r="D3454" s="162" t="str">
        <f t="shared" si="53"/>
        <v>FY2017/18_NQR6d_Rottnest Island Authority EIRL3</v>
      </c>
      <c r="E3454" s="164">
        <f>IF(ISNUMBER(Table4_1[[#This Row],[Value]]),Table4_1[[#This Row],[Value]],IF(ISNUMBER(Table4_1[[#This Row],[$ Value]]),Table4_1[[#This Row],[$ Value]],Table4_1[[#This Row],[% Value]]))</f>
        <v>385.07</v>
      </c>
      <c r="G3454" s="238">
        <v>43281</v>
      </c>
      <c r="H3454">
        <v>4</v>
      </c>
      <c r="I3454" t="s">
        <v>188</v>
      </c>
      <c r="J3454" t="s">
        <v>199</v>
      </c>
      <c r="K3454" t="s">
        <v>208</v>
      </c>
      <c r="L3454" t="s">
        <v>289</v>
      </c>
      <c r="M3454" t="s">
        <v>510</v>
      </c>
      <c r="N3454" t="s">
        <v>290</v>
      </c>
      <c r="O3454" t="s">
        <v>285</v>
      </c>
      <c r="P3454">
        <v>385.07</v>
      </c>
      <c r="Q3454"/>
      <c r="R3454"/>
      <c r="S3454" t="s">
        <v>932</v>
      </c>
    </row>
    <row r="3455" spans="1:19" hidden="1" x14ac:dyDescent="0.2">
      <c r="A3455" s="162" t="str">
        <f>"FY"&amp;(YEAR(Table4_1[[#This Row],[Date]])-1)&amp;"/"&amp;(YEAR(Table4_1[[#This Row],[Date]])-2000)</f>
        <v>FY2018/19</v>
      </c>
      <c r="B3455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5" s="162" t="str">
        <f>Table4_1[[#This Row],[Licensee]]&amp;" "&amp;Table4_1[[#This Row],[Licence]]</f>
        <v>Rottnest Island Authority EIRL3</v>
      </c>
      <c r="D3455" s="162" t="str">
        <f t="shared" si="53"/>
        <v>FY2018/19_NQR6d_Rottnest Island Authority EIRL3</v>
      </c>
      <c r="E3455" s="164">
        <f>IF(ISNUMBER(Table4_1[[#This Row],[Value]]),Table4_1[[#This Row],[Value]],IF(ISNUMBER(Table4_1[[#This Row],[$ Value]]),Table4_1[[#This Row],[$ Value]],Table4_1[[#This Row],[% Value]]))</f>
        <v>499.64</v>
      </c>
      <c r="G3455" s="238">
        <v>43646</v>
      </c>
      <c r="H3455">
        <v>4</v>
      </c>
      <c r="I3455" t="s">
        <v>188</v>
      </c>
      <c r="J3455" t="s">
        <v>199</v>
      </c>
      <c r="K3455" t="s">
        <v>208</v>
      </c>
      <c r="L3455" t="s">
        <v>289</v>
      </c>
      <c r="M3455" t="s">
        <v>510</v>
      </c>
      <c r="N3455" t="s">
        <v>290</v>
      </c>
      <c r="O3455" t="s">
        <v>285</v>
      </c>
      <c r="P3455">
        <v>499.64</v>
      </c>
      <c r="Q3455"/>
      <c r="R3455"/>
      <c r="S3455" t="s">
        <v>932</v>
      </c>
    </row>
    <row r="3456" spans="1:19" hidden="1" x14ac:dyDescent="0.2">
      <c r="A3456" s="162" t="str">
        <f>"FY"&amp;(YEAR(Table4_1[[#This Row],[Date]])-1)&amp;"/"&amp;(YEAR(Table4_1[[#This Row],[Date]])-2000)</f>
        <v>FY2019/20</v>
      </c>
      <c r="B3456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6" s="162" t="str">
        <f>Table4_1[[#This Row],[Licensee]]&amp;" "&amp;Table4_1[[#This Row],[Licence]]</f>
        <v>Rottnest Island Authority EIRL3</v>
      </c>
      <c r="D3456" s="162" t="str">
        <f t="shared" si="53"/>
        <v>FY2019/20_NQR6d_Rottnest Island Authority EIRL3</v>
      </c>
      <c r="E3456" s="164">
        <f>IF(ISNUMBER(Table4_1[[#This Row],[Value]]),Table4_1[[#This Row],[Value]],IF(ISNUMBER(Table4_1[[#This Row],[$ Value]]),Table4_1[[#This Row],[$ Value]],Table4_1[[#This Row],[% Value]]))</f>
        <v>629.75</v>
      </c>
      <c r="G3456" s="238">
        <v>44012</v>
      </c>
      <c r="H3456">
        <v>4</v>
      </c>
      <c r="I3456" t="s">
        <v>188</v>
      </c>
      <c r="J3456" t="s">
        <v>199</v>
      </c>
      <c r="K3456" t="s">
        <v>208</v>
      </c>
      <c r="L3456" t="s">
        <v>289</v>
      </c>
      <c r="M3456" t="s">
        <v>510</v>
      </c>
      <c r="N3456" t="s">
        <v>290</v>
      </c>
      <c r="O3456" t="s">
        <v>285</v>
      </c>
      <c r="P3456">
        <v>629.75</v>
      </c>
      <c r="Q3456"/>
      <c r="R3456"/>
      <c r="S3456" t="s">
        <v>932</v>
      </c>
    </row>
    <row r="3457" spans="1:19" hidden="1" x14ac:dyDescent="0.2">
      <c r="A3457" s="162" t="str">
        <f>"FY"&amp;(YEAR(Table4_1[[#This Row],[Date]])-1)&amp;"/"&amp;(YEAR(Table4_1[[#This Row],[Date]])-2000)</f>
        <v>FY2020/21</v>
      </c>
      <c r="B3457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7" s="162" t="str">
        <f>Table4_1[[#This Row],[Licensee]]&amp;" "&amp;Table4_1[[#This Row],[Licence]]</f>
        <v>Rottnest Island Authority EIRL3</v>
      </c>
      <c r="D3457" s="162" t="str">
        <f t="shared" si="53"/>
        <v>FY2020/21_NQR6d_Rottnest Island Authority EIRL3</v>
      </c>
      <c r="E3457" s="164">
        <f>IF(ISNUMBER(Table4_1[[#This Row],[Value]]),Table4_1[[#This Row],[Value]],IF(ISNUMBER(Table4_1[[#This Row],[$ Value]]),Table4_1[[#This Row],[$ Value]],Table4_1[[#This Row],[% Value]]))</f>
        <v>392.53</v>
      </c>
      <c r="G3457" s="238">
        <v>44377</v>
      </c>
      <c r="H3457">
        <v>4</v>
      </c>
      <c r="I3457" t="s">
        <v>188</v>
      </c>
      <c r="J3457" t="s">
        <v>199</v>
      </c>
      <c r="K3457" t="s">
        <v>208</v>
      </c>
      <c r="L3457" t="s">
        <v>289</v>
      </c>
      <c r="M3457" t="s">
        <v>510</v>
      </c>
      <c r="N3457" t="s">
        <v>290</v>
      </c>
      <c r="O3457" t="s">
        <v>285</v>
      </c>
      <c r="P3457">
        <v>392.53</v>
      </c>
      <c r="Q3457"/>
      <c r="R3457"/>
      <c r="S3457" t="s">
        <v>932</v>
      </c>
    </row>
    <row r="3458" spans="1:19" hidden="1" x14ac:dyDescent="0.2">
      <c r="A3458" s="162" t="str">
        <f>"FY"&amp;(YEAR(Table4_1[[#This Row],[Date]])-1)&amp;"/"&amp;(YEAR(Table4_1[[#This Row],[Date]])-2000)</f>
        <v>FY2021/22</v>
      </c>
      <c r="B3458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8" s="162" t="str">
        <f>Table4_1[[#This Row],[Licensee]]&amp;" "&amp;Table4_1[[#This Row],[Licence]]</f>
        <v>Rottnest Island Authority EIRL3</v>
      </c>
      <c r="D3458" s="162" t="str">
        <f t="shared" si="53"/>
        <v>FY2021/22_NQR6d_Rottnest Island Authority EIRL3</v>
      </c>
      <c r="E3458" s="164">
        <f>IF(ISNUMBER(Table4_1[[#This Row],[Value]]),Table4_1[[#This Row],[Value]],IF(ISNUMBER(Table4_1[[#This Row],[$ Value]]),Table4_1[[#This Row],[$ Value]],Table4_1[[#This Row],[% Value]]))</f>
        <v>402.4</v>
      </c>
      <c r="G3458" s="238">
        <v>44742</v>
      </c>
      <c r="H3458">
        <v>4</v>
      </c>
      <c r="I3458" t="s">
        <v>188</v>
      </c>
      <c r="J3458" t="s">
        <v>199</v>
      </c>
      <c r="K3458" t="s">
        <v>208</v>
      </c>
      <c r="L3458" t="s">
        <v>289</v>
      </c>
      <c r="M3458" t="s">
        <v>510</v>
      </c>
      <c r="N3458" t="s">
        <v>290</v>
      </c>
      <c r="O3458" t="s">
        <v>285</v>
      </c>
      <c r="P3458">
        <v>402.4</v>
      </c>
      <c r="Q3458"/>
      <c r="R3458"/>
      <c r="S3458" t="s">
        <v>932</v>
      </c>
    </row>
    <row r="3459" spans="1:19" hidden="1" x14ac:dyDescent="0.2">
      <c r="A3459" s="162" t="str">
        <f>"FY"&amp;(YEAR(Table4_1[[#This Row],[Date]])-1)&amp;"/"&amp;(YEAR(Table4_1[[#This Row],[Date]])-2000)</f>
        <v>FY2022/23</v>
      </c>
      <c r="B3459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59" s="162" t="str">
        <f>Table4_1[[#This Row],[Licensee]]&amp;" "&amp;Table4_1[[#This Row],[Licence]]</f>
        <v>Rottnest Island Authority EIRL3</v>
      </c>
      <c r="D3459" s="162" t="str">
        <f t="shared" ref="D3459:D3522" si="54">A3459&amp;"_"&amp;B3459&amp;"_"&amp;C3459</f>
        <v>FY2022/23_NQR6d_Rottnest Island Authority EIRL3</v>
      </c>
      <c r="E3459" s="164">
        <f>IF(ISNUMBER(Table4_1[[#This Row],[Value]]),Table4_1[[#This Row],[Value]],IF(ISNUMBER(Table4_1[[#This Row],[$ Value]]),Table4_1[[#This Row],[$ Value]],Table4_1[[#This Row],[% Value]]))</f>
        <v>283.10000000000002</v>
      </c>
      <c r="G3459" s="238">
        <v>45107</v>
      </c>
      <c r="H3459">
        <v>4</v>
      </c>
      <c r="I3459" t="s">
        <v>188</v>
      </c>
      <c r="J3459" t="s">
        <v>199</v>
      </c>
      <c r="K3459" t="s">
        <v>208</v>
      </c>
      <c r="L3459" t="s">
        <v>289</v>
      </c>
      <c r="M3459" t="s">
        <v>510</v>
      </c>
      <c r="N3459" t="s">
        <v>290</v>
      </c>
      <c r="O3459" t="s">
        <v>285</v>
      </c>
      <c r="P3459">
        <v>283.10000000000002</v>
      </c>
      <c r="Q3459"/>
      <c r="R3459"/>
      <c r="S3459" t="s">
        <v>932</v>
      </c>
    </row>
    <row r="3460" spans="1:19" hidden="1" x14ac:dyDescent="0.2">
      <c r="A3460" s="162" t="str">
        <f>"FY"&amp;(YEAR(Table4_1[[#This Row],[Date]])-1)&amp;"/"&amp;(YEAR(Table4_1[[#This Row],[Date]])-2000)</f>
        <v>FY2023/24</v>
      </c>
      <c r="B3460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60" s="162" t="str">
        <f>Table4_1[[#This Row],[Licensee]]&amp;" "&amp;Table4_1[[#This Row],[Licence]]</f>
        <v>Rottnest Island Authority EIRL3</v>
      </c>
      <c r="D3460" s="162" t="str">
        <f t="shared" si="54"/>
        <v>FY2023/24_NQR6d_Rottnest Island Authority EIRL3</v>
      </c>
      <c r="E3460" s="164">
        <f>IF(ISNUMBER(Table4_1[[#This Row],[Value]]),Table4_1[[#This Row],[Value]],IF(ISNUMBER(Table4_1[[#This Row],[$ Value]]),Table4_1[[#This Row],[$ Value]],Table4_1[[#This Row],[% Value]]))</f>
        <v>282</v>
      </c>
      <c r="G3460" s="238">
        <v>45473</v>
      </c>
      <c r="H3460">
        <v>4</v>
      </c>
      <c r="I3460" t="s">
        <v>188</v>
      </c>
      <c r="J3460" t="s">
        <v>199</v>
      </c>
      <c r="K3460" t="s">
        <v>208</v>
      </c>
      <c r="L3460" t="s">
        <v>289</v>
      </c>
      <c r="M3460" t="s">
        <v>510</v>
      </c>
      <c r="N3460" t="s">
        <v>290</v>
      </c>
      <c r="O3460" t="s">
        <v>93</v>
      </c>
      <c r="P3460">
        <v>282</v>
      </c>
      <c r="Q3460"/>
      <c r="R3460"/>
      <c r="S3460" t="s">
        <v>932</v>
      </c>
    </row>
    <row r="3461" spans="1:19" hidden="1" x14ac:dyDescent="0.2">
      <c r="A3461" s="162" t="str">
        <f>"FY"&amp;(YEAR(Table4_1[[#This Row],[Date]])-1)&amp;"/"&amp;(YEAR(Table4_1[[#This Row],[Date]])-2000)</f>
        <v>FY2024/25</v>
      </c>
      <c r="B3461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3461" s="162" t="str">
        <f>Table4_1[[#This Row],[Licensee]]&amp;" "&amp;Table4_1[[#This Row],[Licence]]</f>
        <v>Rottnest Island Authority EIRL3</v>
      </c>
      <c r="D3461" s="162" t="str">
        <f t="shared" si="54"/>
        <v>FY2024/25_NQR6d_Rottnest Island Authority EIRL3</v>
      </c>
      <c r="E3461" s="164">
        <f>IF(ISNUMBER(Table4_1[[#This Row],[Value]]),Table4_1[[#This Row],[Value]],IF(ISNUMBER(Table4_1[[#This Row],[$ Value]]),Table4_1[[#This Row],[$ Value]],Table4_1[[#This Row],[% Value]]))</f>
        <v>83.6</v>
      </c>
      <c r="G3461" s="238">
        <v>45838</v>
      </c>
      <c r="H3461">
        <v>4</v>
      </c>
      <c r="I3461" t="s">
        <v>188</v>
      </c>
      <c r="J3461" t="s">
        <v>199</v>
      </c>
      <c r="K3461" t="s">
        <v>208</v>
      </c>
      <c r="L3461" t="s">
        <v>289</v>
      </c>
      <c r="M3461" t="s">
        <v>510</v>
      </c>
      <c r="N3461" t="s">
        <v>290</v>
      </c>
      <c r="O3461" t="s">
        <v>93</v>
      </c>
      <c r="P3461">
        <v>83.6</v>
      </c>
      <c r="Q3461"/>
      <c r="R3461"/>
      <c r="S3461" t="s">
        <v>932</v>
      </c>
    </row>
    <row r="3462" spans="1:19" hidden="1" x14ac:dyDescent="0.2">
      <c r="A3462" s="162" t="str">
        <f>"FY"&amp;(YEAR(Table4_1[[#This Row],[Date]])-1)&amp;"/"&amp;(YEAR(Table4_1[[#This Row],[Date]])-2000)</f>
        <v>FY2013/14</v>
      </c>
      <c r="B3462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2" s="162" t="str">
        <f>Table4_1[[#This Row],[Licensee]]&amp;" "&amp;Table4_1[[#This Row],[Licence]]</f>
        <v>Rottnest Island Authority EIRL3</v>
      </c>
      <c r="D3462" s="162" t="str">
        <f t="shared" si="54"/>
        <v>FY2013/14_NQR7_Rottnest Island Authority EIRL3</v>
      </c>
      <c r="E3462" s="164">
        <f>IF(ISNUMBER(Table4_1[[#This Row],[Value]]),Table4_1[[#This Row],[Value]],IF(ISNUMBER(Table4_1[[#This Row],[$ Value]]),Table4_1[[#This Row],[$ Value]],Table4_1[[#This Row],[% Value]]))</f>
        <v>0</v>
      </c>
      <c r="G3462" s="238">
        <v>41820</v>
      </c>
      <c r="H3462">
        <v>4</v>
      </c>
      <c r="I3462" t="s">
        <v>188</v>
      </c>
      <c r="J3462" t="s">
        <v>199</v>
      </c>
      <c r="K3462" t="s">
        <v>192</v>
      </c>
      <c r="L3462" t="s">
        <v>271</v>
      </c>
      <c r="M3462" t="s">
        <v>230</v>
      </c>
      <c r="N3462" t="s">
        <v>399</v>
      </c>
      <c r="O3462" t="s">
        <v>191</v>
      </c>
      <c r="P3462">
        <v>0</v>
      </c>
      <c r="Q3462"/>
      <c r="R3462"/>
      <c r="S3462" t="s">
        <v>932</v>
      </c>
    </row>
    <row r="3463" spans="1:19" hidden="1" x14ac:dyDescent="0.2">
      <c r="A3463" s="162" t="str">
        <f>"FY"&amp;(YEAR(Table4_1[[#This Row],[Date]])-1)&amp;"/"&amp;(YEAR(Table4_1[[#This Row],[Date]])-2000)</f>
        <v>FY2014/15</v>
      </c>
      <c r="B3463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3" s="162" t="str">
        <f>Table4_1[[#This Row],[Licensee]]&amp;" "&amp;Table4_1[[#This Row],[Licence]]</f>
        <v>Rottnest Island Authority EIRL3</v>
      </c>
      <c r="D3463" s="162" t="str">
        <f t="shared" si="54"/>
        <v>FY2014/15_NQR7_Rottnest Island Authority EIRL3</v>
      </c>
      <c r="E3463" s="164">
        <f>IF(ISNUMBER(Table4_1[[#This Row],[Value]]),Table4_1[[#This Row],[Value]],IF(ISNUMBER(Table4_1[[#This Row],[$ Value]]),Table4_1[[#This Row],[$ Value]],Table4_1[[#This Row],[% Value]]))</f>
        <v>0</v>
      </c>
      <c r="G3463" s="238">
        <v>42185</v>
      </c>
      <c r="H3463">
        <v>4</v>
      </c>
      <c r="I3463" t="s">
        <v>188</v>
      </c>
      <c r="J3463" t="s">
        <v>199</v>
      </c>
      <c r="K3463" t="s">
        <v>192</v>
      </c>
      <c r="L3463" t="s">
        <v>271</v>
      </c>
      <c r="M3463" t="s">
        <v>230</v>
      </c>
      <c r="N3463" t="s">
        <v>399</v>
      </c>
      <c r="O3463" t="s">
        <v>191</v>
      </c>
      <c r="P3463">
        <v>0</v>
      </c>
      <c r="Q3463"/>
      <c r="R3463"/>
      <c r="S3463" t="s">
        <v>932</v>
      </c>
    </row>
    <row r="3464" spans="1:19" hidden="1" x14ac:dyDescent="0.2">
      <c r="A3464" s="162" t="str">
        <f>"FY"&amp;(YEAR(Table4_1[[#This Row],[Date]])-1)&amp;"/"&amp;(YEAR(Table4_1[[#This Row],[Date]])-2000)</f>
        <v>FY2015/16</v>
      </c>
      <c r="B3464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4" s="162" t="str">
        <f>Table4_1[[#This Row],[Licensee]]&amp;" "&amp;Table4_1[[#This Row],[Licence]]</f>
        <v>Rottnest Island Authority EIRL3</v>
      </c>
      <c r="D3464" s="162" t="str">
        <f t="shared" si="54"/>
        <v>FY2015/16_NQR7_Rottnest Island Authority EIRL3</v>
      </c>
      <c r="E3464" s="164">
        <f>IF(ISNUMBER(Table4_1[[#This Row],[Value]]),Table4_1[[#This Row],[Value]],IF(ISNUMBER(Table4_1[[#This Row],[$ Value]]),Table4_1[[#This Row],[$ Value]],Table4_1[[#This Row],[% Value]]))</f>
        <v>0</v>
      </c>
      <c r="G3464" s="238">
        <v>42551</v>
      </c>
      <c r="H3464">
        <v>4</v>
      </c>
      <c r="I3464" t="s">
        <v>188</v>
      </c>
      <c r="J3464" t="s">
        <v>199</v>
      </c>
      <c r="K3464" t="s">
        <v>192</v>
      </c>
      <c r="L3464" t="s">
        <v>271</v>
      </c>
      <c r="M3464" t="s">
        <v>230</v>
      </c>
      <c r="N3464" t="s">
        <v>399</v>
      </c>
      <c r="O3464" t="s">
        <v>191</v>
      </c>
      <c r="P3464">
        <v>0</v>
      </c>
      <c r="Q3464"/>
      <c r="R3464"/>
      <c r="S3464" t="s">
        <v>932</v>
      </c>
    </row>
    <row r="3465" spans="1:19" hidden="1" x14ac:dyDescent="0.2">
      <c r="A3465" s="162" t="str">
        <f>"FY"&amp;(YEAR(Table4_1[[#This Row],[Date]])-1)&amp;"/"&amp;(YEAR(Table4_1[[#This Row],[Date]])-2000)</f>
        <v>FY2016/17</v>
      </c>
      <c r="B3465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5" s="162" t="str">
        <f>Table4_1[[#This Row],[Licensee]]&amp;" "&amp;Table4_1[[#This Row],[Licence]]</f>
        <v>Rottnest Island Authority EIRL3</v>
      </c>
      <c r="D3465" s="162" t="str">
        <f t="shared" si="54"/>
        <v>FY2016/17_NQR7_Rottnest Island Authority EIRL3</v>
      </c>
      <c r="E3465" s="164">
        <f>IF(ISNUMBER(Table4_1[[#This Row],[Value]]),Table4_1[[#This Row],[Value]],IF(ISNUMBER(Table4_1[[#This Row],[$ Value]]),Table4_1[[#This Row],[$ Value]],Table4_1[[#This Row],[% Value]]))</f>
        <v>1</v>
      </c>
      <c r="G3465" s="238">
        <v>42916</v>
      </c>
      <c r="H3465">
        <v>4</v>
      </c>
      <c r="I3465" t="s">
        <v>188</v>
      </c>
      <c r="J3465" t="s">
        <v>199</v>
      </c>
      <c r="K3465" t="s">
        <v>192</v>
      </c>
      <c r="L3465" t="s">
        <v>271</v>
      </c>
      <c r="M3465" t="s">
        <v>230</v>
      </c>
      <c r="N3465" t="s">
        <v>399</v>
      </c>
      <c r="O3465" t="s">
        <v>191</v>
      </c>
      <c r="P3465">
        <v>1</v>
      </c>
      <c r="Q3465"/>
      <c r="R3465"/>
      <c r="S3465" t="s">
        <v>932</v>
      </c>
    </row>
    <row r="3466" spans="1:19" hidden="1" x14ac:dyDescent="0.2">
      <c r="A3466" s="162" t="str">
        <f>"FY"&amp;(YEAR(Table4_1[[#This Row],[Date]])-1)&amp;"/"&amp;(YEAR(Table4_1[[#This Row],[Date]])-2000)</f>
        <v>FY2017/18</v>
      </c>
      <c r="B3466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6" s="162" t="str">
        <f>Table4_1[[#This Row],[Licensee]]&amp;" "&amp;Table4_1[[#This Row],[Licence]]</f>
        <v>Rottnest Island Authority EIRL3</v>
      </c>
      <c r="D3466" s="162" t="str">
        <f t="shared" si="54"/>
        <v>FY2017/18_NQR7_Rottnest Island Authority EIRL3</v>
      </c>
      <c r="E3466" s="164">
        <f>IF(ISNUMBER(Table4_1[[#This Row],[Value]]),Table4_1[[#This Row],[Value]],IF(ISNUMBER(Table4_1[[#This Row],[$ Value]]),Table4_1[[#This Row],[$ Value]],Table4_1[[#This Row],[% Value]]))</f>
        <v>0</v>
      </c>
      <c r="G3466" s="238">
        <v>43281</v>
      </c>
      <c r="H3466">
        <v>4</v>
      </c>
      <c r="I3466" t="s">
        <v>188</v>
      </c>
      <c r="J3466" t="s">
        <v>199</v>
      </c>
      <c r="K3466" t="s">
        <v>192</v>
      </c>
      <c r="L3466" t="s">
        <v>271</v>
      </c>
      <c r="M3466" t="s">
        <v>230</v>
      </c>
      <c r="N3466" t="s">
        <v>399</v>
      </c>
      <c r="O3466" t="s">
        <v>191</v>
      </c>
      <c r="P3466">
        <v>0</v>
      </c>
      <c r="Q3466"/>
      <c r="R3466"/>
      <c r="S3466" t="s">
        <v>932</v>
      </c>
    </row>
    <row r="3467" spans="1:19" hidden="1" x14ac:dyDescent="0.2">
      <c r="A3467" s="162" t="str">
        <f>"FY"&amp;(YEAR(Table4_1[[#This Row],[Date]])-1)&amp;"/"&amp;(YEAR(Table4_1[[#This Row],[Date]])-2000)</f>
        <v>FY2018/19</v>
      </c>
      <c r="B3467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7" s="162" t="str">
        <f>Table4_1[[#This Row],[Licensee]]&amp;" "&amp;Table4_1[[#This Row],[Licence]]</f>
        <v>Rottnest Island Authority EIRL3</v>
      </c>
      <c r="D3467" s="162" t="str">
        <f t="shared" si="54"/>
        <v>FY2018/19_NQR7_Rottnest Island Authority EIRL3</v>
      </c>
      <c r="E3467" s="164">
        <f>IF(ISNUMBER(Table4_1[[#This Row],[Value]]),Table4_1[[#This Row],[Value]],IF(ISNUMBER(Table4_1[[#This Row],[$ Value]]),Table4_1[[#This Row],[$ Value]],Table4_1[[#This Row],[% Value]]))</f>
        <v>0</v>
      </c>
      <c r="G3467" s="238">
        <v>43646</v>
      </c>
      <c r="H3467">
        <v>4</v>
      </c>
      <c r="I3467" t="s">
        <v>188</v>
      </c>
      <c r="J3467" t="s">
        <v>199</v>
      </c>
      <c r="K3467" t="s">
        <v>192</v>
      </c>
      <c r="L3467" t="s">
        <v>271</v>
      </c>
      <c r="M3467" t="s">
        <v>230</v>
      </c>
      <c r="N3467" t="s">
        <v>399</v>
      </c>
      <c r="O3467" t="s">
        <v>191</v>
      </c>
      <c r="P3467">
        <v>0</v>
      </c>
      <c r="Q3467"/>
      <c r="R3467"/>
      <c r="S3467" t="s">
        <v>932</v>
      </c>
    </row>
    <row r="3468" spans="1:19" hidden="1" x14ac:dyDescent="0.2">
      <c r="A3468" s="162" t="str">
        <f>"FY"&amp;(YEAR(Table4_1[[#This Row],[Date]])-1)&amp;"/"&amp;(YEAR(Table4_1[[#This Row],[Date]])-2000)</f>
        <v>FY2019/20</v>
      </c>
      <c r="B3468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8" s="162" t="str">
        <f>Table4_1[[#This Row],[Licensee]]&amp;" "&amp;Table4_1[[#This Row],[Licence]]</f>
        <v>Rottnest Island Authority EIRL3</v>
      </c>
      <c r="D3468" s="162" t="str">
        <f t="shared" si="54"/>
        <v>FY2019/20_NQR7_Rottnest Island Authority EIRL3</v>
      </c>
      <c r="E3468" s="164">
        <f>IF(ISNUMBER(Table4_1[[#This Row],[Value]]),Table4_1[[#This Row],[Value]],IF(ISNUMBER(Table4_1[[#This Row],[$ Value]]),Table4_1[[#This Row],[$ Value]],Table4_1[[#This Row],[% Value]]))</f>
        <v>0</v>
      </c>
      <c r="G3468" s="238">
        <v>44012</v>
      </c>
      <c r="H3468">
        <v>4</v>
      </c>
      <c r="I3468" t="s">
        <v>188</v>
      </c>
      <c r="J3468" t="s">
        <v>199</v>
      </c>
      <c r="K3468" t="s">
        <v>192</v>
      </c>
      <c r="L3468" t="s">
        <v>271</v>
      </c>
      <c r="M3468" t="s">
        <v>230</v>
      </c>
      <c r="N3468" t="s">
        <v>399</v>
      </c>
      <c r="O3468" t="s">
        <v>191</v>
      </c>
      <c r="P3468">
        <v>0</v>
      </c>
      <c r="Q3468"/>
      <c r="R3468"/>
      <c r="S3468" t="s">
        <v>932</v>
      </c>
    </row>
    <row r="3469" spans="1:19" hidden="1" x14ac:dyDescent="0.2">
      <c r="A3469" s="162" t="str">
        <f>"FY"&amp;(YEAR(Table4_1[[#This Row],[Date]])-1)&amp;"/"&amp;(YEAR(Table4_1[[#This Row],[Date]])-2000)</f>
        <v>FY2020/21</v>
      </c>
      <c r="B3469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69" s="162" t="str">
        <f>Table4_1[[#This Row],[Licensee]]&amp;" "&amp;Table4_1[[#This Row],[Licence]]</f>
        <v>Rottnest Island Authority EIRL3</v>
      </c>
      <c r="D3469" s="162" t="str">
        <f t="shared" si="54"/>
        <v>FY2020/21_NQR7_Rottnest Island Authority EIRL3</v>
      </c>
      <c r="E3469" s="164">
        <f>IF(ISNUMBER(Table4_1[[#This Row],[Value]]),Table4_1[[#This Row],[Value]],IF(ISNUMBER(Table4_1[[#This Row],[$ Value]]),Table4_1[[#This Row],[$ Value]],Table4_1[[#This Row],[% Value]]))</f>
        <v>0</v>
      </c>
      <c r="G3469" s="238">
        <v>44377</v>
      </c>
      <c r="H3469">
        <v>4</v>
      </c>
      <c r="I3469" t="s">
        <v>188</v>
      </c>
      <c r="J3469" t="s">
        <v>199</v>
      </c>
      <c r="K3469" t="s">
        <v>192</v>
      </c>
      <c r="L3469" t="s">
        <v>271</v>
      </c>
      <c r="M3469" t="s">
        <v>230</v>
      </c>
      <c r="N3469" t="s">
        <v>399</v>
      </c>
      <c r="O3469" t="s">
        <v>191</v>
      </c>
      <c r="P3469">
        <v>0</v>
      </c>
      <c r="Q3469"/>
      <c r="R3469"/>
      <c r="S3469" t="s">
        <v>932</v>
      </c>
    </row>
    <row r="3470" spans="1:19" hidden="1" x14ac:dyDescent="0.2">
      <c r="A3470" s="162" t="str">
        <f>"FY"&amp;(YEAR(Table4_1[[#This Row],[Date]])-1)&amp;"/"&amp;(YEAR(Table4_1[[#This Row],[Date]])-2000)</f>
        <v>FY2021/22</v>
      </c>
      <c r="B3470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0" s="162" t="str">
        <f>Table4_1[[#This Row],[Licensee]]&amp;" "&amp;Table4_1[[#This Row],[Licence]]</f>
        <v>Rottnest Island Authority EIRL3</v>
      </c>
      <c r="D3470" s="162" t="str">
        <f t="shared" si="54"/>
        <v>FY2021/22_NQR7_Rottnest Island Authority EIRL3</v>
      </c>
      <c r="E3470" s="164">
        <f>IF(ISNUMBER(Table4_1[[#This Row],[Value]]),Table4_1[[#This Row],[Value]],IF(ISNUMBER(Table4_1[[#This Row],[$ Value]]),Table4_1[[#This Row],[$ Value]],Table4_1[[#This Row],[% Value]]))</f>
        <v>10</v>
      </c>
      <c r="G3470" s="238">
        <v>44742</v>
      </c>
      <c r="H3470">
        <v>4</v>
      </c>
      <c r="I3470" t="s">
        <v>188</v>
      </c>
      <c r="J3470" t="s">
        <v>199</v>
      </c>
      <c r="K3470" t="s">
        <v>192</v>
      </c>
      <c r="L3470" t="s">
        <v>271</v>
      </c>
      <c r="M3470" t="s">
        <v>230</v>
      </c>
      <c r="N3470" t="s">
        <v>399</v>
      </c>
      <c r="O3470" t="s">
        <v>191</v>
      </c>
      <c r="P3470">
        <v>10</v>
      </c>
      <c r="Q3470"/>
      <c r="R3470"/>
      <c r="S3470" t="s">
        <v>932</v>
      </c>
    </row>
    <row r="3471" spans="1:19" hidden="1" x14ac:dyDescent="0.2">
      <c r="A3471" s="162" t="str">
        <f>"FY"&amp;(YEAR(Table4_1[[#This Row],[Date]])-1)&amp;"/"&amp;(YEAR(Table4_1[[#This Row],[Date]])-2000)</f>
        <v>FY2022/23</v>
      </c>
      <c r="B3471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1" s="162" t="str">
        <f>Table4_1[[#This Row],[Licensee]]&amp;" "&amp;Table4_1[[#This Row],[Licence]]</f>
        <v>Rottnest Island Authority EIRL3</v>
      </c>
      <c r="D3471" s="162" t="str">
        <f t="shared" si="54"/>
        <v>FY2022/23_NQR7_Rottnest Island Authority EIRL3</v>
      </c>
      <c r="E3471" s="164">
        <f>IF(ISNUMBER(Table4_1[[#This Row],[Value]]),Table4_1[[#This Row],[Value]],IF(ISNUMBER(Table4_1[[#This Row],[$ Value]]),Table4_1[[#This Row],[$ Value]],Table4_1[[#This Row],[% Value]]))</f>
        <v>0</v>
      </c>
      <c r="G3471" s="238">
        <v>45107</v>
      </c>
      <c r="H3471">
        <v>4</v>
      </c>
      <c r="I3471" t="s">
        <v>188</v>
      </c>
      <c r="J3471" t="s">
        <v>199</v>
      </c>
      <c r="K3471" t="s">
        <v>192</v>
      </c>
      <c r="L3471" t="s">
        <v>271</v>
      </c>
      <c r="M3471" t="s">
        <v>230</v>
      </c>
      <c r="N3471" t="s">
        <v>399</v>
      </c>
      <c r="O3471" t="s">
        <v>191</v>
      </c>
      <c r="P3471">
        <v>0</v>
      </c>
      <c r="Q3471"/>
      <c r="R3471"/>
      <c r="S3471" t="s">
        <v>932</v>
      </c>
    </row>
    <row r="3472" spans="1:19" hidden="1" x14ac:dyDescent="0.2">
      <c r="A3472" s="162" t="str">
        <f>"FY"&amp;(YEAR(Table4_1[[#This Row],[Date]])-1)&amp;"/"&amp;(YEAR(Table4_1[[#This Row],[Date]])-2000)</f>
        <v>FY2023/24</v>
      </c>
      <c r="B3472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2" s="162" t="str">
        <f>Table4_1[[#This Row],[Licensee]]&amp;" "&amp;Table4_1[[#This Row],[Licence]]</f>
        <v>Rottnest Island Authority EIRL3</v>
      </c>
      <c r="D3472" s="162" t="str">
        <f t="shared" si="54"/>
        <v>FY2023/24_NQR7_Rottnest Island Authority EIRL3</v>
      </c>
      <c r="E3472" s="164">
        <f>IF(ISNUMBER(Table4_1[[#This Row],[Value]]),Table4_1[[#This Row],[Value]],IF(ISNUMBER(Table4_1[[#This Row],[$ Value]]),Table4_1[[#This Row],[$ Value]],Table4_1[[#This Row],[% Value]]))</f>
        <v>0</v>
      </c>
      <c r="G3472" s="238">
        <v>45473</v>
      </c>
      <c r="H3472">
        <v>4</v>
      </c>
      <c r="I3472" t="s">
        <v>188</v>
      </c>
      <c r="J3472" t="s">
        <v>199</v>
      </c>
      <c r="K3472" t="s">
        <v>192</v>
      </c>
      <c r="L3472" t="s">
        <v>271</v>
      </c>
      <c r="M3472" t="s">
        <v>230</v>
      </c>
      <c r="N3472" t="s">
        <v>399</v>
      </c>
      <c r="O3472" t="s">
        <v>191</v>
      </c>
      <c r="P3472">
        <v>0</v>
      </c>
      <c r="Q3472"/>
      <c r="R3472"/>
      <c r="S3472" t="s">
        <v>932</v>
      </c>
    </row>
    <row r="3473" spans="1:19" hidden="1" x14ac:dyDescent="0.2">
      <c r="A3473" s="162" t="str">
        <f>"FY"&amp;(YEAR(Table4_1[[#This Row],[Date]])-1)&amp;"/"&amp;(YEAR(Table4_1[[#This Row],[Date]])-2000)</f>
        <v>FY2023/24</v>
      </c>
      <c r="B3473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3" s="162" t="str">
        <f>Table4_1[[#This Row],[Licensee]]&amp;" "&amp;Table4_1[[#This Row],[Licence]]</f>
        <v>Rottnest Island Authority EIRL3</v>
      </c>
      <c r="D3473" s="162" t="str">
        <f t="shared" si="54"/>
        <v>FY2023/24_NQR7_Rottnest Island Authority EIRL3</v>
      </c>
      <c r="E3473" s="164">
        <f>IF(ISNUMBER(Table4_1[[#This Row],[Value]]),Table4_1[[#This Row],[Value]],IF(ISNUMBER(Table4_1[[#This Row],[$ Value]]),Table4_1[[#This Row],[$ Value]],Table4_1[[#This Row],[% Value]]))</f>
        <v>0</v>
      </c>
      <c r="G3473" s="238">
        <v>45473</v>
      </c>
      <c r="H3473">
        <v>4</v>
      </c>
      <c r="I3473" t="s">
        <v>188</v>
      </c>
      <c r="J3473" t="s">
        <v>199</v>
      </c>
      <c r="K3473" t="s">
        <v>192</v>
      </c>
      <c r="L3473" t="s">
        <v>271</v>
      </c>
      <c r="M3473" t="s">
        <v>230</v>
      </c>
      <c r="N3473" t="s">
        <v>399</v>
      </c>
      <c r="O3473" t="s">
        <v>191</v>
      </c>
      <c r="P3473">
        <v>0</v>
      </c>
      <c r="Q3473"/>
      <c r="R3473"/>
      <c r="S3473" t="s">
        <v>932</v>
      </c>
    </row>
    <row r="3474" spans="1:19" hidden="1" x14ac:dyDescent="0.2">
      <c r="A3474" s="162" t="str">
        <f>"FY"&amp;(YEAR(Table4_1[[#This Row],[Date]])-1)&amp;"/"&amp;(YEAR(Table4_1[[#This Row],[Date]])-2000)</f>
        <v>FY2024/25</v>
      </c>
      <c r="B3474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3474" s="162" t="str">
        <f>Table4_1[[#This Row],[Licensee]]&amp;" "&amp;Table4_1[[#This Row],[Licence]]</f>
        <v>Rottnest Island Authority EIRL3</v>
      </c>
      <c r="D3474" s="162" t="str">
        <f t="shared" si="54"/>
        <v>FY2024/25_NQR7_Rottnest Island Authority EIRL3</v>
      </c>
      <c r="E3474" s="164">
        <f>IF(ISNUMBER(Table4_1[[#This Row],[Value]]),Table4_1[[#This Row],[Value]],IF(ISNUMBER(Table4_1[[#This Row],[$ Value]]),Table4_1[[#This Row],[$ Value]],Table4_1[[#This Row],[% Value]]))</f>
        <v>0</v>
      </c>
      <c r="G3474" s="238">
        <v>45838</v>
      </c>
      <c r="H3474">
        <v>4</v>
      </c>
      <c r="I3474" t="s">
        <v>188</v>
      </c>
      <c r="J3474" t="s">
        <v>199</v>
      </c>
      <c r="K3474" t="s">
        <v>192</v>
      </c>
      <c r="L3474" t="s">
        <v>271</v>
      </c>
      <c r="M3474" t="s">
        <v>230</v>
      </c>
      <c r="N3474" t="s">
        <v>399</v>
      </c>
      <c r="O3474" t="s">
        <v>191</v>
      </c>
      <c r="P3474">
        <v>0</v>
      </c>
      <c r="Q3474"/>
      <c r="R3474"/>
      <c r="S3474" t="s">
        <v>932</v>
      </c>
    </row>
    <row r="3475" spans="1:19" hidden="1" x14ac:dyDescent="0.2">
      <c r="A3475" s="162" t="str">
        <f>"FY"&amp;(YEAR(Table4_1[[#This Row],[Date]])-1)&amp;"/"&amp;(YEAR(Table4_1[[#This Row],[Date]])-2000)</f>
        <v>FY2023/24</v>
      </c>
      <c r="B3475" s="162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3475" s="162" t="str">
        <f>Table4_1[[#This Row],[Licensee]]&amp;" "&amp;Table4_1[[#This Row],[Licence]]</f>
        <v>Rottnest Island Authority EIRL3</v>
      </c>
      <c r="D3475" s="162" t="str">
        <f t="shared" si="54"/>
        <v>FY2023/24_NQR7A_Rottnest Island Authority EIRL3</v>
      </c>
      <c r="E3475" s="164">
        <f>IF(ISNUMBER(Table4_1[[#This Row],[Value]]),Table4_1[[#This Row],[Value]],IF(ISNUMBER(Table4_1[[#This Row],[$ Value]]),Table4_1[[#This Row],[$ Value]],Table4_1[[#This Row],[% Value]]))</f>
        <v>0</v>
      </c>
      <c r="G3475" s="238">
        <v>45473</v>
      </c>
      <c r="H3475">
        <v>4</v>
      </c>
      <c r="I3475" t="s">
        <v>188</v>
      </c>
      <c r="J3475" t="s">
        <v>199</v>
      </c>
      <c r="K3475" t="s">
        <v>192</v>
      </c>
      <c r="L3475" t="s">
        <v>271</v>
      </c>
      <c r="M3475" t="s">
        <v>549</v>
      </c>
      <c r="N3475" t="s">
        <v>550</v>
      </c>
      <c r="O3475" t="s">
        <v>191</v>
      </c>
      <c r="P3475">
        <v>0</v>
      </c>
      <c r="Q3475"/>
      <c r="R3475"/>
      <c r="S3475" t="s">
        <v>932</v>
      </c>
    </row>
    <row r="3476" spans="1:19" hidden="1" x14ac:dyDescent="0.2">
      <c r="A3476" s="162" t="str">
        <f>"FY"&amp;(YEAR(Table4_1[[#This Row],[Date]])-1)&amp;"/"&amp;(YEAR(Table4_1[[#This Row],[Date]])-2000)</f>
        <v>FY2024/25</v>
      </c>
      <c r="B3476" s="162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3476" s="162" t="str">
        <f>Table4_1[[#This Row],[Licensee]]&amp;" "&amp;Table4_1[[#This Row],[Licence]]</f>
        <v>Rottnest Island Authority EIRL3</v>
      </c>
      <c r="D3476" s="162" t="str">
        <f t="shared" si="54"/>
        <v>FY2024/25_NQR7A_Rottnest Island Authority EIRL3</v>
      </c>
      <c r="E3476" s="164">
        <f>IF(ISNUMBER(Table4_1[[#This Row],[Value]]),Table4_1[[#This Row],[Value]],IF(ISNUMBER(Table4_1[[#This Row],[$ Value]]),Table4_1[[#This Row],[$ Value]],Table4_1[[#This Row],[% Value]]))</f>
        <v>0</v>
      </c>
      <c r="G3476" s="238">
        <v>45838</v>
      </c>
      <c r="H3476">
        <v>4</v>
      </c>
      <c r="I3476" t="s">
        <v>188</v>
      </c>
      <c r="J3476" t="s">
        <v>199</v>
      </c>
      <c r="K3476" t="s">
        <v>192</v>
      </c>
      <c r="L3476" t="s">
        <v>271</v>
      </c>
      <c r="M3476" t="s">
        <v>549</v>
      </c>
      <c r="N3476" t="s">
        <v>550</v>
      </c>
      <c r="O3476" t="s">
        <v>191</v>
      </c>
      <c r="P3476">
        <v>0</v>
      </c>
      <c r="Q3476"/>
      <c r="R3476"/>
      <c r="S3476" t="s">
        <v>932</v>
      </c>
    </row>
    <row r="3477" spans="1:19" hidden="1" x14ac:dyDescent="0.2">
      <c r="A3477" s="162" t="str">
        <f>"FY"&amp;(YEAR(Table4_1[[#This Row],[Date]])-1)&amp;"/"&amp;(YEAR(Table4_1[[#This Row],[Date]])-2000)</f>
        <v>FY2023/24</v>
      </c>
      <c r="B3477" s="162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3477" s="162" t="str">
        <f>Table4_1[[#This Row],[Licensee]]&amp;" "&amp;Table4_1[[#This Row],[Licence]]</f>
        <v>Rottnest Island Authority EIRL3</v>
      </c>
      <c r="D3477" s="162" t="str">
        <f t="shared" si="54"/>
        <v>FY2023/24_NQR8a_Rottnest Island Authority EIRL3</v>
      </c>
      <c r="E3477" s="164">
        <f>IF(ISNUMBER(Table4_1[[#This Row],[Value]]),Table4_1[[#This Row],[Value]],IF(ISNUMBER(Table4_1[[#This Row],[$ Value]]),Table4_1[[#This Row],[$ Value]],Table4_1[[#This Row],[% Value]]))</f>
        <v>0</v>
      </c>
      <c r="G3477" s="238">
        <v>45473</v>
      </c>
      <c r="H3477">
        <v>4</v>
      </c>
      <c r="I3477" t="s">
        <v>188</v>
      </c>
      <c r="J3477" t="s">
        <v>199</v>
      </c>
      <c r="K3477" t="s">
        <v>192</v>
      </c>
      <c r="L3477" t="s">
        <v>271</v>
      </c>
      <c r="M3477" t="s">
        <v>96</v>
      </c>
      <c r="N3477" t="s">
        <v>272</v>
      </c>
      <c r="O3477" t="s">
        <v>191</v>
      </c>
      <c r="P3477"/>
      <c r="Q3477"/>
      <c r="R3477"/>
      <c r="S3477" t="s">
        <v>932</v>
      </c>
    </row>
    <row r="3478" spans="1:19" hidden="1" x14ac:dyDescent="0.2">
      <c r="A3478" s="162" t="str">
        <f>"FY"&amp;(YEAR(Table4_1[[#This Row],[Date]])-1)&amp;"/"&amp;(YEAR(Table4_1[[#This Row],[Date]])-2000)</f>
        <v>FY2024/25</v>
      </c>
      <c r="B3478" s="162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3478" s="162" t="str">
        <f>Table4_1[[#This Row],[Licensee]]&amp;" "&amp;Table4_1[[#This Row],[Licence]]</f>
        <v>Rottnest Island Authority EIRL3</v>
      </c>
      <c r="D3478" s="162" t="str">
        <f t="shared" si="54"/>
        <v>FY2024/25_NQR8a_Rottnest Island Authority EIRL3</v>
      </c>
      <c r="E3478" s="164">
        <f>IF(ISNUMBER(Table4_1[[#This Row],[Value]]),Table4_1[[#This Row],[Value]],IF(ISNUMBER(Table4_1[[#This Row],[$ Value]]),Table4_1[[#This Row],[$ Value]],Table4_1[[#This Row],[% Value]]))</f>
        <v>0</v>
      </c>
      <c r="G3478" s="238">
        <v>45838</v>
      </c>
      <c r="H3478">
        <v>4</v>
      </c>
      <c r="I3478" t="s">
        <v>188</v>
      </c>
      <c r="J3478" t="s">
        <v>199</v>
      </c>
      <c r="K3478" t="s">
        <v>192</v>
      </c>
      <c r="L3478" t="s">
        <v>271</v>
      </c>
      <c r="M3478" t="s">
        <v>96</v>
      </c>
      <c r="N3478" t="s">
        <v>272</v>
      </c>
      <c r="O3478" t="s">
        <v>191</v>
      </c>
      <c r="P3478"/>
      <c r="Q3478"/>
      <c r="R3478"/>
      <c r="S3478" t="s">
        <v>932</v>
      </c>
    </row>
    <row r="3479" spans="1:19" hidden="1" x14ac:dyDescent="0.2">
      <c r="A3479" s="162" t="str">
        <f>"FY"&amp;(YEAR(Table4_1[[#This Row],[Date]])-1)&amp;"/"&amp;(YEAR(Table4_1[[#This Row],[Date]])-2000)</f>
        <v>FY2013/14</v>
      </c>
      <c r="B3479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79" s="162" t="str">
        <f>Table4_1[[#This Row],[Licensee]]&amp;" "&amp;Table4_1[[#This Row],[Licence]]</f>
        <v>Rottnest Island Authority EIRL3</v>
      </c>
      <c r="D3479" s="162" t="str">
        <f t="shared" si="54"/>
        <v>FY2013/14_NQR8b_Rottnest Island Authority EIRL3</v>
      </c>
      <c r="E3479" s="164">
        <f>IF(ISNUMBER(Table4_1[[#This Row],[Value]]),Table4_1[[#This Row],[Value]],IF(ISNUMBER(Table4_1[[#This Row],[$ Value]]),Table4_1[[#This Row],[$ Value]],Table4_1[[#This Row],[% Value]]))</f>
        <v>0</v>
      </c>
      <c r="G3479" s="238">
        <v>41820</v>
      </c>
      <c r="H3479">
        <v>4</v>
      </c>
      <c r="I3479" t="s">
        <v>188</v>
      </c>
      <c r="J3479" t="s">
        <v>199</v>
      </c>
      <c r="K3479" t="s">
        <v>192</v>
      </c>
      <c r="L3479" t="s">
        <v>271</v>
      </c>
      <c r="M3479" t="s">
        <v>47</v>
      </c>
      <c r="N3479" t="s">
        <v>272</v>
      </c>
      <c r="O3479" t="s">
        <v>191</v>
      </c>
      <c r="P3479"/>
      <c r="Q3479"/>
      <c r="R3479"/>
      <c r="S3479" t="s">
        <v>932</v>
      </c>
    </row>
    <row r="3480" spans="1:19" hidden="1" x14ac:dyDescent="0.2">
      <c r="A3480" s="162" t="str">
        <f>"FY"&amp;(YEAR(Table4_1[[#This Row],[Date]])-1)&amp;"/"&amp;(YEAR(Table4_1[[#This Row],[Date]])-2000)</f>
        <v>FY2014/15</v>
      </c>
      <c r="B3480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0" s="162" t="str">
        <f>Table4_1[[#This Row],[Licensee]]&amp;" "&amp;Table4_1[[#This Row],[Licence]]</f>
        <v>Rottnest Island Authority EIRL3</v>
      </c>
      <c r="D3480" s="162" t="str">
        <f t="shared" si="54"/>
        <v>FY2014/15_NQR8b_Rottnest Island Authority EIRL3</v>
      </c>
      <c r="E3480" s="164">
        <f>IF(ISNUMBER(Table4_1[[#This Row],[Value]]),Table4_1[[#This Row],[Value]],IF(ISNUMBER(Table4_1[[#This Row],[$ Value]]),Table4_1[[#This Row],[$ Value]],Table4_1[[#This Row],[% Value]]))</f>
        <v>0</v>
      </c>
      <c r="G3480" s="238">
        <v>42185</v>
      </c>
      <c r="H3480">
        <v>4</v>
      </c>
      <c r="I3480" t="s">
        <v>188</v>
      </c>
      <c r="J3480" t="s">
        <v>199</v>
      </c>
      <c r="K3480" t="s">
        <v>192</v>
      </c>
      <c r="L3480" t="s">
        <v>271</v>
      </c>
      <c r="M3480" t="s">
        <v>47</v>
      </c>
      <c r="N3480" t="s">
        <v>272</v>
      </c>
      <c r="O3480" t="s">
        <v>191</v>
      </c>
      <c r="P3480"/>
      <c r="Q3480"/>
      <c r="R3480"/>
      <c r="S3480" t="s">
        <v>932</v>
      </c>
    </row>
    <row r="3481" spans="1:19" hidden="1" x14ac:dyDescent="0.2">
      <c r="A3481" s="162" t="str">
        <f>"FY"&amp;(YEAR(Table4_1[[#This Row],[Date]])-1)&amp;"/"&amp;(YEAR(Table4_1[[#This Row],[Date]])-2000)</f>
        <v>FY2015/16</v>
      </c>
      <c r="B3481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1" s="162" t="str">
        <f>Table4_1[[#This Row],[Licensee]]&amp;" "&amp;Table4_1[[#This Row],[Licence]]</f>
        <v>Rottnest Island Authority EIRL3</v>
      </c>
      <c r="D3481" s="162" t="str">
        <f t="shared" si="54"/>
        <v>FY2015/16_NQR8b_Rottnest Island Authority EIRL3</v>
      </c>
      <c r="E3481" s="164">
        <f>IF(ISNUMBER(Table4_1[[#This Row],[Value]]),Table4_1[[#This Row],[Value]],IF(ISNUMBER(Table4_1[[#This Row],[$ Value]]),Table4_1[[#This Row],[$ Value]],Table4_1[[#This Row],[% Value]]))</f>
        <v>0</v>
      </c>
      <c r="G3481" s="238">
        <v>42551</v>
      </c>
      <c r="H3481">
        <v>4</v>
      </c>
      <c r="I3481" t="s">
        <v>188</v>
      </c>
      <c r="J3481" t="s">
        <v>199</v>
      </c>
      <c r="K3481" t="s">
        <v>192</v>
      </c>
      <c r="L3481" t="s">
        <v>271</v>
      </c>
      <c r="M3481" t="s">
        <v>47</v>
      </c>
      <c r="N3481" t="s">
        <v>272</v>
      </c>
      <c r="O3481" t="s">
        <v>191</v>
      </c>
      <c r="P3481"/>
      <c r="Q3481"/>
      <c r="R3481"/>
      <c r="S3481" t="s">
        <v>932</v>
      </c>
    </row>
    <row r="3482" spans="1:19" hidden="1" x14ac:dyDescent="0.2">
      <c r="A3482" s="162" t="str">
        <f>"FY"&amp;(YEAR(Table4_1[[#This Row],[Date]])-1)&amp;"/"&amp;(YEAR(Table4_1[[#This Row],[Date]])-2000)</f>
        <v>FY2016/17</v>
      </c>
      <c r="B3482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2" s="162" t="str">
        <f>Table4_1[[#This Row],[Licensee]]&amp;" "&amp;Table4_1[[#This Row],[Licence]]</f>
        <v>Rottnest Island Authority EIRL3</v>
      </c>
      <c r="D3482" s="162" t="str">
        <f t="shared" si="54"/>
        <v>FY2016/17_NQR8b_Rottnest Island Authority EIRL3</v>
      </c>
      <c r="E3482" s="164">
        <f>IF(ISNUMBER(Table4_1[[#This Row],[Value]]),Table4_1[[#This Row],[Value]],IF(ISNUMBER(Table4_1[[#This Row],[$ Value]]),Table4_1[[#This Row],[$ Value]],Table4_1[[#This Row],[% Value]]))</f>
        <v>0</v>
      </c>
      <c r="G3482" s="238">
        <v>42916</v>
      </c>
      <c r="H3482">
        <v>4</v>
      </c>
      <c r="I3482" t="s">
        <v>188</v>
      </c>
      <c r="J3482" t="s">
        <v>199</v>
      </c>
      <c r="K3482" t="s">
        <v>192</v>
      </c>
      <c r="L3482" t="s">
        <v>271</v>
      </c>
      <c r="M3482" t="s">
        <v>47</v>
      </c>
      <c r="N3482" t="s">
        <v>272</v>
      </c>
      <c r="O3482" t="s">
        <v>191</v>
      </c>
      <c r="P3482"/>
      <c r="Q3482"/>
      <c r="R3482"/>
      <c r="S3482" t="s">
        <v>932</v>
      </c>
    </row>
    <row r="3483" spans="1:19" hidden="1" x14ac:dyDescent="0.2">
      <c r="A3483" s="162" t="str">
        <f>"FY"&amp;(YEAR(Table4_1[[#This Row],[Date]])-1)&amp;"/"&amp;(YEAR(Table4_1[[#This Row],[Date]])-2000)</f>
        <v>FY2017/18</v>
      </c>
      <c r="B3483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3" s="162" t="str">
        <f>Table4_1[[#This Row],[Licensee]]&amp;" "&amp;Table4_1[[#This Row],[Licence]]</f>
        <v>Rottnest Island Authority EIRL3</v>
      </c>
      <c r="D3483" s="162" t="str">
        <f t="shared" si="54"/>
        <v>FY2017/18_NQR8b_Rottnest Island Authority EIRL3</v>
      </c>
      <c r="E3483" s="164">
        <f>IF(ISNUMBER(Table4_1[[#This Row],[Value]]),Table4_1[[#This Row],[Value]],IF(ISNUMBER(Table4_1[[#This Row],[$ Value]]),Table4_1[[#This Row],[$ Value]],Table4_1[[#This Row],[% Value]]))</f>
        <v>0</v>
      </c>
      <c r="G3483" s="238">
        <v>43281</v>
      </c>
      <c r="H3483">
        <v>4</v>
      </c>
      <c r="I3483" t="s">
        <v>188</v>
      </c>
      <c r="J3483" t="s">
        <v>199</v>
      </c>
      <c r="K3483" t="s">
        <v>192</v>
      </c>
      <c r="L3483" t="s">
        <v>271</v>
      </c>
      <c r="M3483" t="s">
        <v>47</v>
      </c>
      <c r="N3483" t="s">
        <v>272</v>
      </c>
      <c r="O3483" t="s">
        <v>191</v>
      </c>
      <c r="P3483"/>
      <c r="Q3483"/>
      <c r="R3483"/>
      <c r="S3483" t="s">
        <v>932</v>
      </c>
    </row>
    <row r="3484" spans="1:19" hidden="1" x14ac:dyDescent="0.2">
      <c r="A3484" s="162" t="str">
        <f>"FY"&amp;(YEAR(Table4_1[[#This Row],[Date]])-1)&amp;"/"&amp;(YEAR(Table4_1[[#This Row],[Date]])-2000)</f>
        <v>FY2018/19</v>
      </c>
      <c r="B3484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4" s="162" t="str">
        <f>Table4_1[[#This Row],[Licensee]]&amp;" "&amp;Table4_1[[#This Row],[Licence]]</f>
        <v>Rottnest Island Authority EIRL3</v>
      </c>
      <c r="D3484" s="162" t="str">
        <f t="shared" si="54"/>
        <v>FY2018/19_NQR8b_Rottnest Island Authority EIRL3</v>
      </c>
      <c r="E3484" s="164">
        <f>IF(ISNUMBER(Table4_1[[#This Row],[Value]]),Table4_1[[#This Row],[Value]],IF(ISNUMBER(Table4_1[[#This Row],[$ Value]]),Table4_1[[#This Row],[$ Value]],Table4_1[[#This Row],[% Value]]))</f>
        <v>0</v>
      </c>
      <c r="G3484" s="238">
        <v>43646</v>
      </c>
      <c r="H3484">
        <v>4</v>
      </c>
      <c r="I3484" t="s">
        <v>188</v>
      </c>
      <c r="J3484" t="s">
        <v>199</v>
      </c>
      <c r="K3484" t="s">
        <v>192</v>
      </c>
      <c r="L3484" t="s">
        <v>271</v>
      </c>
      <c r="M3484" t="s">
        <v>47</v>
      </c>
      <c r="N3484" t="s">
        <v>272</v>
      </c>
      <c r="O3484" t="s">
        <v>191</v>
      </c>
      <c r="P3484"/>
      <c r="Q3484"/>
      <c r="R3484"/>
      <c r="S3484" t="s">
        <v>932</v>
      </c>
    </row>
    <row r="3485" spans="1:19" hidden="1" x14ac:dyDescent="0.2">
      <c r="A3485" s="162" t="str">
        <f>"FY"&amp;(YEAR(Table4_1[[#This Row],[Date]])-1)&amp;"/"&amp;(YEAR(Table4_1[[#This Row],[Date]])-2000)</f>
        <v>FY2019/20</v>
      </c>
      <c r="B3485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5" s="162" t="str">
        <f>Table4_1[[#This Row],[Licensee]]&amp;" "&amp;Table4_1[[#This Row],[Licence]]</f>
        <v>Rottnest Island Authority EIRL3</v>
      </c>
      <c r="D3485" s="162" t="str">
        <f t="shared" si="54"/>
        <v>FY2019/20_NQR8b_Rottnest Island Authority EIRL3</v>
      </c>
      <c r="E3485" s="164">
        <f>IF(ISNUMBER(Table4_1[[#This Row],[Value]]),Table4_1[[#This Row],[Value]],IF(ISNUMBER(Table4_1[[#This Row],[$ Value]]),Table4_1[[#This Row],[$ Value]],Table4_1[[#This Row],[% Value]]))</f>
        <v>0</v>
      </c>
      <c r="G3485" s="238">
        <v>44012</v>
      </c>
      <c r="H3485">
        <v>4</v>
      </c>
      <c r="I3485" t="s">
        <v>188</v>
      </c>
      <c r="J3485" t="s">
        <v>199</v>
      </c>
      <c r="K3485" t="s">
        <v>192</v>
      </c>
      <c r="L3485" t="s">
        <v>271</v>
      </c>
      <c r="M3485" t="s">
        <v>47</v>
      </c>
      <c r="N3485" t="s">
        <v>272</v>
      </c>
      <c r="O3485" t="s">
        <v>191</v>
      </c>
      <c r="P3485"/>
      <c r="Q3485"/>
      <c r="R3485"/>
      <c r="S3485" t="s">
        <v>932</v>
      </c>
    </row>
    <row r="3486" spans="1:19" hidden="1" x14ac:dyDescent="0.2">
      <c r="A3486" s="162" t="str">
        <f>"FY"&amp;(YEAR(Table4_1[[#This Row],[Date]])-1)&amp;"/"&amp;(YEAR(Table4_1[[#This Row],[Date]])-2000)</f>
        <v>FY2020/21</v>
      </c>
      <c r="B3486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6" s="162" t="str">
        <f>Table4_1[[#This Row],[Licensee]]&amp;" "&amp;Table4_1[[#This Row],[Licence]]</f>
        <v>Rottnest Island Authority EIRL3</v>
      </c>
      <c r="D3486" s="162" t="str">
        <f t="shared" si="54"/>
        <v>FY2020/21_NQR8b_Rottnest Island Authority EIRL3</v>
      </c>
      <c r="E3486" s="164">
        <f>IF(ISNUMBER(Table4_1[[#This Row],[Value]]),Table4_1[[#This Row],[Value]],IF(ISNUMBER(Table4_1[[#This Row],[$ Value]]),Table4_1[[#This Row],[$ Value]],Table4_1[[#This Row],[% Value]]))</f>
        <v>0</v>
      </c>
      <c r="G3486" s="238">
        <v>44377</v>
      </c>
      <c r="H3486">
        <v>4</v>
      </c>
      <c r="I3486" t="s">
        <v>188</v>
      </c>
      <c r="J3486" t="s">
        <v>199</v>
      </c>
      <c r="K3486" t="s">
        <v>192</v>
      </c>
      <c r="L3486" t="s">
        <v>271</v>
      </c>
      <c r="M3486" t="s">
        <v>47</v>
      </c>
      <c r="N3486" t="s">
        <v>272</v>
      </c>
      <c r="O3486" t="s">
        <v>191</v>
      </c>
      <c r="P3486"/>
      <c r="Q3486"/>
      <c r="R3486"/>
      <c r="S3486" t="s">
        <v>932</v>
      </c>
    </row>
    <row r="3487" spans="1:19" hidden="1" x14ac:dyDescent="0.2">
      <c r="A3487" s="162" t="str">
        <f>"FY"&amp;(YEAR(Table4_1[[#This Row],[Date]])-1)&amp;"/"&amp;(YEAR(Table4_1[[#This Row],[Date]])-2000)</f>
        <v>FY2021/22</v>
      </c>
      <c r="B3487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7" s="162" t="str">
        <f>Table4_1[[#This Row],[Licensee]]&amp;" "&amp;Table4_1[[#This Row],[Licence]]</f>
        <v>Rottnest Island Authority EIRL3</v>
      </c>
      <c r="D3487" s="162" t="str">
        <f t="shared" si="54"/>
        <v>FY2021/22_NQR8b_Rottnest Island Authority EIRL3</v>
      </c>
      <c r="E3487" s="164">
        <f>IF(ISNUMBER(Table4_1[[#This Row],[Value]]),Table4_1[[#This Row],[Value]],IF(ISNUMBER(Table4_1[[#This Row],[$ Value]]),Table4_1[[#This Row],[$ Value]],Table4_1[[#This Row],[% Value]]))</f>
        <v>0</v>
      </c>
      <c r="G3487" s="238">
        <v>44742</v>
      </c>
      <c r="H3487">
        <v>4</v>
      </c>
      <c r="I3487" t="s">
        <v>188</v>
      </c>
      <c r="J3487" t="s">
        <v>199</v>
      </c>
      <c r="K3487" t="s">
        <v>192</v>
      </c>
      <c r="L3487" t="s">
        <v>271</v>
      </c>
      <c r="M3487" t="s">
        <v>47</v>
      </c>
      <c r="N3487" t="s">
        <v>272</v>
      </c>
      <c r="O3487" t="s">
        <v>191</v>
      </c>
      <c r="P3487"/>
      <c r="Q3487"/>
      <c r="R3487"/>
      <c r="S3487" t="s">
        <v>932</v>
      </c>
    </row>
    <row r="3488" spans="1:19" hidden="1" x14ac:dyDescent="0.2">
      <c r="A3488" s="162" t="str">
        <f>"FY"&amp;(YEAR(Table4_1[[#This Row],[Date]])-1)&amp;"/"&amp;(YEAR(Table4_1[[#This Row],[Date]])-2000)</f>
        <v>FY2022/23</v>
      </c>
      <c r="B3488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8" s="162" t="str">
        <f>Table4_1[[#This Row],[Licensee]]&amp;" "&amp;Table4_1[[#This Row],[Licence]]</f>
        <v>Rottnest Island Authority EIRL3</v>
      </c>
      <c r="D3488" s="162" t="str">
        <f t="shared" si="54"/>
        <v>FY2022/23_NQR8b_Rottnest Island Authority EIRL3</v>
      </c>
      <c r="E3488" s="164">
        <f>IF(ISNUMBER(Table4_1[[#This Row],[Value]]),Table4_1[[#This Row],[Value]],IF(ISNUMBER(Table4_1[[#This Row],[$ Value]]),Table4_1[[#This Row],[$ Value]],Table4_1[[#This Row],[% Value]]))</f>
        <v>0</v>
      </c>
      <c r="G3488" s="238">
        <v>45107</v>
      </c>
      <c r="H3488">
        <v>4</v>
      </c>
      <c r="I3488" t="s">
        <v>188</v>
      </c>
      <c r="J3488" t="s">
        <v>199</v>
      </c>
      <c r="K3488" t="s">
        <v>192</v>
      </c>
      <c r="L3488" t="s">
        <v>271</v>
      </c>
      <c r="M3488" t="s">
        <v>47</v>
      </c>
      <c r="N3488" t="s">
        <v>272</v>
      </c>
      <c r="O3488" t="s">
        <v>191</v>
      </c>
      <c r="P3488"/>
      <c r="Q3488"/>
      <c r="R3488"/>
      <c r="S3488" t="s">
        <v>932</v>
      </c>
    </row>
    <row r="3489" spans="1:19" hidden="1" x14ac:dyDescent="0.2">
      <c r="A3489" s="162" t="str">
        <f>"FY"&amp;(YEAR(Table4_1[[#This Row],[Date]])-1)&amp;"/"&amp;(YEAR(Table4_1[[#This Row],[Date]])-2000)</f>
        <v>FY2023/24</v>
      </c>
      <c r="B3489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89" s="162" t="str">
        <f>Table4_1[[#This Row],[Licensee]]&amp;" "&amp;Table4_1[[#This Row],[Licence]]</f>
        <v>Rottnest Island Authority EIRL3</v>
      </c>
      <c r="D3489" s="162" t="str">
        <f t="shared" si="54"/>
        <v>FY2023/24_NQR8b_Rottnest Island Authority EIRL3</v>
      </c>
      <c r="E3489" s="164">
        <f>IF(ISNUMBER(Table4_1[[#This Row],[Value]]),Table4_1[[#This Row],[Value]],IF(ISNUMBER(Table4_1[[#This Row],[$ Value]]),Table4_1[[#This Row],[$ Value]],Table4_1[[#This Row],[% Value]]))</f>
        <v>0</v>
      </c>
      <c r="G3489" s="238">
        <v>45473</v>
      </c>
      <c r="H3489">
        <v>4</v>
      </c>
      <c r="I3489" t="s">
        <v>188</v>
      </c>
      <c r="J3489" t="s">
        <v>199</v>
      </c>
      <c r="K3489" t="s">
        <v>192</v>
      </c>
      <c r="L3489" t="s">
        <v>271</v>
      </c>
      <c r="M3489" t="s">
        <v>47</v>
      </c>
      <c r="N3489" t="s">
        <v>272</v>
      </c>
      <c r="O3489" t="s">
        <v>191</v>
      </c>
      <c r="P3489"/>
      <c r="Q3489"/>
      <c r="R3489"/>
      <c r="S3489" t="s">
        <v>932</v>
      </c>
    </row>
    <row r="3490" spans="1:19" hidden="1" x14ac:dyDescent="0.2">
      <c r="A3490" s="162" t="str">
        <f>"FY"&amp;(YEAR(Table4_1[[#This Row],[Date]])-1)&amp;"/"&amp;(YEAR(Table4_1[[#This Row],[Date]])-2000)</f>
        <v>FY2024/25</v>
      </c>
      <c r="B3490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3490" s="162" t="str">
        <f>Table4_1[[#This Row],[Licensee]]&amp;" "&amp;Table4_1[[#This Row],[Licence]]</f>
        <v>Rottnest Island Authority EIRL3</v>
      </c>
      <c r="D3490" s="162" t="str">
        <f t="shared" si="54"/>
        <v>FY2024/25_NQR8b_Rottnest Island Authority EIRL3</v>
      </c>
      <c r="E3490" s="164">
        <f>IF(ISNUMBER(Table4_1[[#This Row],[Value]]),Table4_1[[#This Row],[Value]],IF(ISNUMBER(Table4_1[[#This Row],[$ Value]]),Table4_1[[#This Row],[$ Value]],Table4_1[[#This Row],[% Value]]))</f>
        <v>0</v>
      </c>
      <c r="G3490" s="238">
        <v>45838</v>
      </c>
      <c r="H3490">
        <v>4</v>
      </c>
      <c r="I3490" t="s">
        <v>188</v>
      </c>
      <c r="J3490" t="s">
        <v>199</v>
      </c>
      <c r="K3490" t="s">
        <v>192</v>
      </c>
      <c r="L3490" t="s">
        <v>271</v>
      </c>
      <c r="M3490" t="s">
        <v>47</v>
      </c>
      <c r="N3490" t="s">
        <v>272</v>
      </c>
      <c r="O3490" t="s">
        <v>191</v>
      </c>
      <c r="P3490"/>
      <c r="Q3490"/>
      <c r="R3490"/>
      <c r="S3490" t="s">
        <v>932</v>
      </c>
    </row>
    <row r="3491" spans="1:19" hidden="1" x14ac:dyDescent="0.2">
      <c r="A3491" s="162" t="str">
        <f>"FY"&amp;(YEAR(Table4_1[[#This Row],[Date]])-1)&amp;"/"&amp;(YEAR(Table4_1[[#This Row],[Date]])-2000)</f>
        <v>FY2013/14</v>
      </c>
      <c r="B3491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1" s="162" t="str">
        <f>Table4_1[[#This Row],[Licensee]]&amp;" "&amp;Table4_1[[#This Row],[Licence]]</f>
        <v>Rottnest Island Authority EIRL3</v>
      </c>
      <c r="D3491" s="162" t="str">
        <f t="shared" si="54"/>
        <v>FY2013/14_NQR8c_Rottnest Island Authority EIRL3</v>
      </c>
      <c r="E3491" s="164">
        <f>IF(ISNUMBER(Table4_1[[#This Row],[Value]]),Table4_1[[#This Row],[Value]],IF(ISNUMBER(Table4_1[[#This Row],[$ Value]]),Table4_1[[#This Row],[$ Value]],Table4_1[[#This Row],[% Value]]))</f>
        <v>0</v>
      </c>
      <c r="G3491" s="238">
        <v>41820</v>
      </c>
      <c r="H3491">
        <v>4</v>
      </c>
      <c r="I3491" t="s">
        <v>188</v>
      </c>
      <c r="J3491" t="s">
        <v>199</v>
      </c>
      <c r="K3491" t="s">
        <v>192</v>
      </c>
      <c r="L3491" t="s">
        <v>271</v>
      </c>
      <c r="M3491" t="s">
        <v>48</v>
      </c>
      <c r="N3491" t="s">
        <v>272</v>
      </c>
      <c r="O3491" t="s">
        <v>191</v>
      </c>
      <c r="P3491"/>
      <c r="Q3491"/>
      <c r="R3491"/>
      <c r="S3491" t="s">
        <v>932</v>
      </c>
    </row>
    <row r="3492" spans="1:19" hidden="1" x14ac:dyDescent="0.2">
      <c r="A3492" s="162" t="str">
        <f>"FY"&amp;(YEAR(Table4_1[[#This Row],[Date]])-1)&amp;"/"&amp;(YEAR(Table4_1[[#This Row],[Date]])-2000)</f>
        <v>FY2014/15</v>
      </c>
      <c r="B3492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2" s="162" t="str">
        <f>Table4_1[[#This Row],[Licensee]]&amp;" "&amp;Table4_1[[#This Row],[Licence]]</f>
        <v>Rottnest Island Authority EIRL3</v>
      </c>
      <c r="D3492" s="162" t="str">
        <f t="shared" si="54"/>
        <v>FY2014/15_NQR8c_Rottnest Island Authority EIRL3</v>
      </c>
      <c r="E3492" s="164">
        <f>IF(ISNUMBER(Table4_1[[#This Row],[Value]]),Table4_1[[#This Row],[Value]],IF(ISNUMBER(Table4_1[[#This Row],[$ Value]]),Table4_1[[#This Row],[$ Value]],Table4_1[[#This Row],[% Value]]))</f>
        <v>0</v>
      </c>
      <c r="G3492" s="238">
        <v>42185</v>
      </c>
      <c r="H3492">
        <v>4</v>
      </c>
      <c r="I3492" t="s">
        <v>188</v>
      </c>
      <c r="J3492" t="s">
        <v>199</v>
      </c>
      <c r="K3492" t="s">
        <v>192</v>
      </c>
      <c r="L3492" t="s">
        <v>271</v>
      </c>
      <c r="M3492" t="s">
        <v>48</v>
      </c>
      <c r="N3492" t="s">
        <v>272</v>
      </c>
      <c r="O3492" t="s">
        <v>191</v>
      </c>
      <c r="P3492"/>
      <c r="Q3492"/>
      <c r="R3492"/>
      <c r="S3492" t="s">
        <v>932</v>
      </c>
    </row>
    <row r="3493" spans="1:19" hidden="1" x14ac:dyDescent="0.2">
      <c r="A3493" s="162" t="str">
        <f>"FY"&amp;(YEAR(Table4_1[[#This Row],[Date]])-1)&amp;"/"&amp;(YEAR(Table4_1[[#This Row],[Date]])-2000)</f>
        <v>FY2015/16</v>
      </c>
      <c r="B3493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3" s="162" t="str">
        <f>Table4_1[[#This Row],[Licensee]]&amp;" "&amp;Table4_1[[#This Row],[Licence]]</f>
        <v>Rottnest Island Authority EIRL3</v>
      </c>
      <c r="D3493" s="162" t="str">
        <f t="shared" si="54"/>
        <v>FY2015/16_NQR8c_Rottnest Island Authority EIRL3</v>
      </c>
      <c r="E3493" s="164">
        <f>IF(ISNUMBER(Table4_1[[#This Row],[Value]]),Table4_1[[#This Row],[Value]],IF(ISNUMBER(Table4_1[[#This Row],[$ Value]]),Table4_1[[#This Row],[$ Value]],Table4_1[[#This Row],[% Value]]))</f>
        <v>0</v>
      </c>
      <c r="G3493" s="238">
        <v>42551</v>
      </c>
      <c r="H3493">
        <v>4</v>
      </c>
      <c r="I3493" t="s">
        <v>188</v>
      </c>
      <c r="J3493" t="s">
        <v>199</v>
      </c>
      <c r="K3493" t="s">
        <v>192</v>
      </c>
      <c r="L3493" t="s">
        <v>271</v>
      </c>
      <c r="M3493" t="s">
        <v>48</v>
      </c>
      <c r="N3493" t="s">
        <v>272</v>
      </c>
      <c r="O3493" t="s">
        <v>191</v>
      </c>
      <c r="P3493"/>
      <c r="Q3493"/>
      <c r="R3493"/>
      <c r="S3493" t="s">
        <v>932</v>
      </c>
    </row>
    <row r="3494" spans="1:19" hidden="1" x14ac:dyDescent="0.2">
      <c r="A3494" s="162" t="str">
        <f>"FY"&amp;(YEAR(Table4_1[[#This Row],[Date]])-1)&amp;"/"&amp;(YEAR(Table4_1[[#This Row],[Date]])-2000)</f>
        <v>FY2016/17</v>
      </c>
      <c r="B3494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4" s="162" t="str">
        <f>Table4_1[[#This Row],[Licensee]]&amp;" "&amp;Table4_1[[#This Row],[Licence]]</f>
        <v>Rottnest Island Authority EIRL3</v>
      </c>
      <c r="D3494" s="162" t="str">
        <f t="shared" si="54"/>
        <v>FY2016/17_NQR8c_Rottnest Island Authority EIRL3</v>
      </c>
      <c r="E3494" s="164">
        <f>IF(ISNUMBER(Table4_1[[#This Row],[Value]]),Table4_1[[#This Row],[Value]],IF(ISNUMBER(Table4_1[[#This Row],[$ Value]]),Table4_1[[#This Row],[$ Value]],Table4_1[[#This Row],[% Value]]))</f>
        <v>0</v>
      </c>
      <c r="G3494" s="238">
        <v>42916</v>
      </c>
      <c r="H3494">
        <v>4</v>
      </c>
      <c r="I3494" t="s">
        <v>188</v>
      </c>
      <c r="J3494" t="s">
        <v>199</v>
      </c>
      <c r="K3494" t="s">
        <v>192</v>
      </c>
      <c r="L3494" t="s">
        <v>271</v>
      </c>
      <c r="M3494" t="s">
        <v>48</v>
      </c>
      <c r="N3494" t="s">
        <v>272</v>
      </c>
      <c r="O3494" t="s">
        <v>191</v>
      </c>
      <c r="P3494"/>
      <c r="Q3494"/>
      <c r="R3494"/>
      <c r="S3494" t="s">
        <v>932</v>
      </c>
    </row>
    <row r="3495" spans="1:19" hidden="1" x14ac:dyDescent="0.2">
      <c r="A3495" s="162" t="str">
        <f>"FY"&amp;(YEAR(Table4_1[[#This Row],[Date]])-1)&amp;"/"&amp;(YEAR(Table4_1[[#This Row],[Date]])-2000)</f>
        <v>FY2017/18</v>
      </c>
      <c r="B3495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5" s="162" t="str">
        <f>Table4_1[[#This Row],[Licensee]]&amp;" "&amp;Table4_1[[#This Row],[Licence]]</f>
        <v>Rottnest Island Authority EIRL3</v>
      </c>
      <c r="D3495" s="162" t="str">
        <f t="shared" si="54"/>
        <v>FY2017/18_NQR8c_Rottnest Island Authority EIRL3</v>
      </c>
      <c r="E3495" s="164">
        <f>IF(ISNUMBER(Table4_1[[#This Row],[Value]]),Table4_1[[#This Row],[Value]],IF(ISNUMBER(Table4_1[[#This Row],[$ Value]]),Table4_1[[#This Row],[$ Value]],Table4_1[[#This Row],[% Value]]))</f>
        <v>0</v>
      </c>
      <c r="G3495" s="238">
        <v>43281</v>
      </c>
      <c r="H3495">
        <v>4</v>
      </c>
      <c r="I3495" t="s">
        <v>188</v>
      </c>
      <c r="J3495" t="s">
        <v>199</v>
      </c>
      <c r="K3495" t="s">
        <v>192</v>
      </c>
      <c r="L3495" t="s">
        <v>271</v>
      </c>
      <c r="M3495" t="s">
        <v>48</v>
      </c>
      <c r="N3495" t="s">
        <v>272</v>
      </c>
      <c r="O3495" t="s">
        <v>191</v>
      </c>
      <c r="P3495"/>
      <c r="Q3495"/>
      <c r="R3495"/>
      <c r="S3495" t="s">
        <v>932</v>
      </c>
    </row>
    <row r="3496" spans="1:19" hidden="1" x14ac:dyDescent="0.2">
      <c r="A3496" s="162" t="str">
        <f>"FY"&amp;(YEAR(Table4_1[[#This Row],[Date]])-1)&amp;"/"&amp;(YEAR(Table4_1[[#This Row],[Date]])-2000)</f>
        <v>FY2018/19</v>
      </c>
      <c r="B3496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6" s="162" t="str">
        <f>Table4_1[[#This Row],[Licensee]]&amp;" "&amp;Table4_1[[#This Row],[Licence]]</f>
        <v>Rottnest Island Authority EIRL3</v>
      </c>
      <c r="D3496" s="162" t="str">
        <f t="shared" si="54"/>
        <v>FY2018/19_NQR8c_Rottnest Island Authority EIRL3</v>
      </c>
      <c r="E3496" s="164">
        <f>IF(ISNUMBER(Table4_1[[#This Row],[Value]]),Table4_1[[#This Row],[Value]],IF(ISNUMBER(Table4_1[[#This Row],[$ Value]]),Table4_1[[#This Row],[$ Value]],Table4_1[[#This Row],[% Value]]))</f>
        <v>0</v>
      </c>
      <c r="G3496" s="238">
        <v>43646</v>
      </c>
      <c r="H3496">
        <v>4</v>
      </c>
      <c r="I3496" t="s">
        <v>188</v>
      </c>
      <c r="J3496" t="s">
        <v>199</v>
      </c>
      <c r="K3496" t="s">
        <v>192</v>
      </c>
      <c r="L3496" t="s">
        <v>271</v>
      </c>
      <c r="M3496" t="s">
        <v>48</v>
      </c>
      <c r="N3496" t="s">
        <v>272</v>
      </c>
      <c r="O3496" t="s">
        <v>191</v>
      </c>
      <c r="P3496"/>
      <c r="Q3496"/>
      <c r="R3496"/>
      <c r="S3496" t="s">
        <v>932</v>
      </c>
    </row>
    <row r="3497" spans="1:19" hidden="1" x14ac:dyDescent="0.2">
      <c r="A3497" s="162" t="str">
        <f>"FY"&amp;(YEAR(Table4_1[[#This Row],[Date]])-1)&amp;"/"&amp;(YEAR(Table4_1[[#This Row],[Date]])-2000)</f>
        <v>FY2019/20</v>
      </c>
      <c r="B3497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7" s="162" t="str">
        <f>Table4_1[[#This Row],[Licensee]]&amp;" "&amp;Table4_1[[#This Row],[Licence]]</f>
        <v>Rottnest Island Authority EIRL3</v>
      </c>
      <c r="D3497" s="162" t="str">
        <f t="shared" si="54"/>
        <v>FY2019/20_NQR8c_Rottnest Island Authority EIRL3</v>
      </c>
      <c r="E3497" s="164">
        <f>IF(ISNUMBER(Table4_1[[#This Row],[Value]]),Table4_1[[#This Row],[Value]],IF(ISNUMBER(Table4_1[[#This Row],[$ Value]]),Table4_1[[#This Row],[$ Value]],Table4_1[[#This Row],[% Value]]))</f>
        <v>0</v>
      </c>
      <c r="G3497" s="238">
        <v>44012</v>
      </c>
      <c r="H3497">
        <v>4</v>
      </c>
      <c r="I3497" t="s">
        <v>188</v>
      </c>
      <c r="J3497" t="s">
        <v>199</v>
      </c>
      <c r="K3497" t="s">
        <v>192</v>
      </c>
      <c r="L3497" t="s">
        <v>271</v>
      </c>
      <c r="M3497" t="s">
        <v>48</v>
      </c>
      <c r="N3497" t="s">
        <v>272</v>
      </c>
      <c r="O3497" t="s">
        <v>191</v>
      </c>
      <c r="P3497"/>
      <c r="Q3497"/>
      <c r="R3497"/>
      <c r="S3497" t="s">
        <v>932</v>
      </c>
    </row>
    <row r="3498" spans="1:19" hidden="1" x14ac:dyDescent="0.2">
      <c r="A3498" s="162" t="str">
        <f>"FY"&amp;(YEAR(Table4_1[[#This Row],[Date]])-1)&amp;"/"&amp;(YEAR(Table4_1[[#This Row],[Date]])-2000)</f>
        <v>FY2020/21</v>
      </c>
      <c r="B3498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8" s="162" t="str">
        <f>Table4_1[[#This Row],[Licensee]]&amp;" "&amp;Table4_1[[#This Row],[Licence]]</f>
        <v>Rottnest Island Authority EIRL3</v>
      </c>
      <c r="D3498" s="162" t="str">
        <f t="shared" si="54"/>
        <v>FY2020/21_NQR8c_Rottnest Island Authority EIRL3</v>
      </c>
      <c r="E3498" s="164">
        <f>IF(ISNUMBER(Table4_1[[#This Row],[Value]]),Table4_1[[#This Row],[Value]],IF(ISNUMBER(Table4_1[[#This Row],[$ Value]]),Table4_1[[#This Row],[$ Value]],Table4_1[[#This Row],[% Value]]))</f>
        <v>0</v>
      </c>
      <c r="G3498" s="238">
        <v>44377</v>
      </c>
      <c r="H3498">
        <v>4</v>
      </c>
      <c r="I3498" t="s">
        <v>188</v>
      </c>
      <c r="J3498" t="s">
        <v>199</v>
      </c>
      <c r="K3498" t="s">
        <v>192</v>
      </c>
      <c r="L3498" t="s">
        <v>271</v>
      </c>
      <c r="M3498" t="s">
        <v>48</v>
      </c>
      <c r="N3498" t="s">
        <v>272</v>
      </c>
      <c r="O3498" t="s">
        <v>191</v>
      </c>
      <c r="P3498"/>
      <c r="Q3498"/>
      <c r="R3498"/>
      <c r="S3498" t="s">
        <v>932</v>
      </c>
    </row>
    <row r="3499" spans="1:19" hidden="1" x14ac:dyDescent="0.2">
      <c r="A3499" s="162" t="str">
        <f>"FY"&amp;(YEAR(Table4_1[[#This Row],[Date]])-1)&amp;"/"&amp;(YEAR(Table4_1[[#This Row],[Date]])-2000)</f>
        <v>FY2021/22</v>
      </c>
      <c r="B3499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499" s="162" t="str">
        <f>Table4_1[[#This Row],[Licensee]]&amp;" "&amp;Table4_1[[#This Row],[Licence]]</f>
        <v>Rottnest Island Authority EIRL3</v>
      </c>
      <c r="D3499" s="162" t="str">
        <f t="shared" si="54"/>
        <v>FY2021/22_NQR8c_Rottnest Island Authority EIRL3</v>
      </c>
      <c r="E3499" s="164">
        <f>IF(ISNUMBER(Table4_1[[#This Row],[Value]]),Table4_1[[#This Row],[Value]],IF(ISNUMBER(Table4_1[[#This Row],[$ Value]]),Table4_1[[#This Row],[$ Value]],Table4_1[[#This Row],[% Value]]))</f>
        <v>0</v>
      </c>
      <c r="G3499" s="238">
        <v>44742</v>
      </c>
      <c r="H3499">
        <v>4</v>
      </c>
      <c r="I3499" t="s">
        <v>188</v>
      </c>
      <c r="J3499" t="s">
        <v>199</v>
      </c>
      <c r="K3499" t="s">
        <v>192</v>
      </c>
      <c r="L3499" t="s">
        <v>271</v>
      </c>
      <c r="M3499" t="s">
        <v>48</v>
      </c>
      <c r="N3499" t="s">
        <v>272</v>
      </c>
      <c r="O3499" t="s">
        <v>191</v>
      </c>
      <c r="P3499"/>
      <c r="Q3499"/>
      <c r="R3499"/>
      <c r="S3499" t="s">
        <v>932</v>
      </c>
    </row>
    <row r="3500" spans="1:19" hidden="1" x14ac:dyDescent="0.2">
      <c r="A3500" s="162" t="str">
        <f>"FY"&amp;(YEAR(Table4_1[[#This Row],[Date]])-1)&amp;"/"&amp;(YEAR(Table4_1[[#This Row],[Date]])-2000)</f>
        <v>FY2022/23</v>
      </c>
      <c r="B3500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500" s="162" t="str">
        <f>Table4_1[[#This Row],[Licensee]]&amp;" "&amp;Table4_1[[#This Row],[Licence]]</f>
        <v>Rottnest Island Authority EIRL3</v>
      </c>
      <c r="D3500" s="162" t="str">
        <f t="shared" si="54"/>
        <v>FY2022/23_NQR8c_Rottnest Island Authority EIRL3</v>
      </c>
      <c r="E3500" s="164">
        <f>IF(ISNUMBER(Table4_1[[#This Row],[Value]]),Table4_1[[#This Row],[Value]],IF(ISNUMBER(Table4_1[[#This Row],[$ Value]]),Table4_1[[#This Row],[$ Value]],Table4_1[[#This Row],[% Value]]))</f>
        <v>0</v>
      </c>
      <c r="G3500" s="238">
        <v>45107</v>
      </c>
      <c r="H3500">
        <v>4</v>
      </c>
      <c r="I3500" t="s">
        <v>188</v>
      </c>
      <c r="J3500" t="s">
        <v>199</v>
      </c>
      <c r="K3500" t="s">
        <v>192</v>
      </c>
      <c r="L3500" t="s">
        <v>271</v>
      </c>
      <c r="M3500" t="s">
        <v>48</v>
      </c>
      <c r="N3500" t="s">
        <v>272</v>
      </c>
      <c r="O3500" t="s">
        <v>191</v>
      </c>
      <c r="P3500"/>
      <c r="Q3500"/>
      <c r="R3500"/>
      <c r="S3500" t="s">
        <v>932</v>
      </c>
    </row>
    <row r="3501" spans="1:19" hidden="1" x14ac:dyDescent="0.2">
      <c r="A3501" s="162" t="str">
        <f>"FY"&amp;(YEAR(Table4_1[[#This Row],[Date]])-1)&amp;"/"&amp;(YEAR(Table4_1[[#This Row],[Date]])-2000)</f>
        <v>FY2023/24</v>
      </c>
      <c r="B3501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501" s="162" t="str">
        <f>Table4_1[[#This Row],[Licensee]]&amp;" "&amp;Table4_1[[#This Row],[Licence]]</f>
        <v>Rottnest Island Authority EIRL3</v>
      </c>
      <c r="D3501" s="162" t="str">
        <f t="shared" si="54"/>
        <v>FY2023/24_NQR8c_Rottnest Island Authority EIRL3</v>
      </c>
      <c r="E3501" s="164">
        <f>IF(ISNUMBER(Table4_1[[#This Row],[Value]]),Table4_1[[#This Row],[Value]],IF(ISNUMBER(Table4_1[[#This Row],[$ Value]]),Table4_1[[#This Row],[$ Value]],Table4_1[[#This Row],[% Value]]))</f>
        <v>0</v>
      </c>
      <c r="G3501" s="238">
        <v>45473</v>
      </c>
      <c r="H3501">
        <v>4</v>
      </c>
      <c r="I3501" t="s">
        <v>188</v>
      </c>
      <c r="J3501" t="s">
        <v>199</v>
      </c>
      <c r="K3501" t="s">
        <v>192</v>
      </c>
      <c r="L3501" t="s">
        <v>271</v>
      </c>
      <c r="M3501" t="s">
        <v>48</v>
      </c>
      <c r="N3501" t="s">
        <v>272</v>
      </c>
      <c r="O3501" t="s">
        <v>191</v>
      </c>
      <c r="P3501"/>
      <c r="Q3501"/>
      <c r="R3501"/>
      <c r="S3501" t="s">
        <v>932</v>
      </c>
    </row>
    <row r="3502" spans="1:19" hidden="1" x14ac:dyDescent="0.2">
      <c r="A3502" s="162" t="str">
        <f>"FY"&amp;(YEAR(Table4_1[[#This Row],[Date]])-1)&amp;"/"&amp;(YEAR(Table4_1[[#This Row],[Date]])-2000)</f>
        <v>FY2024/25</v>
      </c>
      <c r="B3502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3502" s="162" t="str">
        <f>Table4_1[[#This Row],[Licensee]]&amp;" "&amp;Table4_1[[#This Row],[Licence]]</f>
        <v>Rottnest Island Authority EIRL3</v>
      </c>
      <c r="D3502" s="162" t="str">
        <f t="shared" si="54"/>
        <v>FY2024/25_NQR8c_Rottnest Island Authority EIRL3</v>
      </c>
      <c r="E3502" s="164">
        <f>IF(ISNUMBER(Table4_1[[#This Row],[Value]]),Table4_1[[#This Row],[Value]],IF(ISNUMBER(Table4_1[[#This Row],[$ Value]]),Table4_1[[#This Row],[$ Value]],Table4_1[[#This Row],[% Value]]))</f>
        <v>0</v>
      </c>
      <c r="G3502" s="238">
        <v>45838</v>
      </c>
      <c r="H3502">
        <v>4</v>
      </c>
      <c r="I3502" t="s">
        <v>188</v>
      </c>
      <c r="J3502" t="s">
        <v>199</v>
      </c>
      <c r="K3502" t="s">
        <v>192</v>
      </c>
      <c r="L3502" t="s">
        <v>271</v>
      </c>
      <c r="M3502" t="s">
        <v>48</v>
      </c>
      <c r="N3502" t="s">
        <v>272</v>
      </c>
      <c r="O3502" t="s">
        <v>191</v>
      </c>
      <c r="P3502"/>
      <c r="Q3502"/>
      <c r="R3502"/>
      <c r="S3502" t="s">
        <v>932</v>
      </c>
    </row>
    <row r="3503" spans="1:19" hidden="1" x14ac:dyDescent="0.2">
      <c r="A3503" s="162" t="str">
        <f>"FY"&amp;(YEAR(Table4_1[[#This Row],[Date]])-1)&amp;"/"&amp;(YEAR(Table4_1[[#This Row],[Date]])-2000)</f>
        <v>FY2013/14</v>
      </c>
      <c r="B3503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3" s="162" t="str">
        <f>Table4_1[[#This Row],[Licensee]]&amp;" "&amp;Table4_1[[#This Row],[Licence]]</f>
        <v>Rottnest Island Authority EIRL3</v>
      </c>
      <c r="D3503" s="162" t="str">
        <f t="shared" si="54"/>
        <v>FY2013/14_NQR8d_Rottnest Island Authority EIRL3</v>
      </c>
      <c r="E3503" s="164">
        <f>IF(ISNUMBER(Table4_1[[#This Row],[Value]]),Table4_1[[#This Row],[Value]],IF(ISNUMBER(Table4_1[[#This Row],[$ Value]]),Table4_1[[#This Row],[$ Value]],Table4_1[[#This Row],[% Value]]))</f>
        <v>0</v>
      </c>
      <c r="G3503" s="238">
        <v>41820</v>
      </c>
      <c r="H3503">
        <v>4</v>
      </c>
      <c r="I3503" t="s">
        <v>188</v>
      </c>
      <c r="J3503" t="s">
        <v>199</v>
      </c>
      <c r="K3503" t="s">
        <v>192</v>
      </c>
      <c r="L3503" t="s">
        <v>271</v>
      </c>
      <c r="M3503" t="s">
        <v>510</v>
      </c>
      <c r="N3503" t="s">
        <v>272</v>
      </c>
      <c r="O3503" t="s">
        <v>191</v>
      </c>
      <c r="P3503">
        <v>0</v>
      </c>
      <c r="Q3503"/>
      <c r="R3503"/>
      <c r="S3503" t="s">
        <v>932</v>
      </c>
    </row>
    <row r="3504" spans="1:19" hidden="1" x14ac:dyDescent="0.2">
      <c r="A3504" s="162" t="str">
        <f>"FY"&amp;(YEAR(Table4_1[[#This Row],[Date]])-1)&amp;"/"&amp;(YEAR(Table4_1[[#This Row],[Date]])-2000)</f>
        <v>FY2014/15</v>
      </c>
      <c r="B3504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4" s="162" t="str">
        <f>Table4_1[[#This Row],[Licensee]]&amp;" "&amp;Table4_1[[#This Row],[Licence]]</f>
        <v>Rottnest Island Authority EIRL3</v>
      </c>
      <c r="D3504" s="162" t="str">
        <f t="shared" si="54"/>
        <v>FY2014/15_NQR8d_Rottnest Island Authority EIRL3</v>
      </c>
      <c r="E3504" s="164">
        <f>IF(ISNUMBER(Table4_1[[#This Row],[Value]]),Table4_1[[#This Row],[Value]],IF(ISNUMBER(Table4_1[[#This Row],[$ Value]]),Table4_1[[#This Row],[$ Value]],Table4_1[[#This Row],[% Value]]))</f>
        <v>0</v>
      </c>
      <c r="G3504" s="238">
        <v>42185</v>
      </c>
      <c r="H3504">
        <v>4</v>
      </c>
      <c r="I3504" t="s">
        <v>188</v>
      </c>
      <c r="J3504" t="s">
        <v>199</v>
      </c>
      <c r="K3504" t="s">
        <v>192</v>
      </c>
      <c r="L3504" t="s">
        <v>271</v>
      </c>
      <c r="M3504" t="s">
        <v>510</v>
      </c>
      <c r="N3504" t="s">
        <v>272</v>
      </c>
      <c r="O3504" t="s">
        <v>191</v>
      </c>
      <c r="P3504">
        <v>0</v>
      </c>
      <c r="Q3504"/>
      <c r="R3504"/>
      <c r="S3504" t="s">
        <v>932</v>
      </c>
    </row>
    <row r="3505" spans="1:19" hidden="1" x14ac:dyDescent="0.2">
      <c r="A3505" s="162" t="str">
        <f>"FY"&amp;(YEAR(Table4_1[[#This Row],[Date]])-1)&amp;"/"&amp;(YEAR(Table4_1[[#This Row],[Date]])-2000)</f>
        <v>FY2015/16</v>
      </c>
      <c r="B3505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5" s="162" t="str">
        <f>Table4_1[[#This Row],[Licensee]]&amp;" "&amp;Table4_1[[#This Row],[Licence]]</f>
        <v>Rottnest Island Authority EIRL3</v>
      </c>
      <c r="D3505" s="162" t="str">
        <f t="shared" si="54"/>
        <v>FY2015/16_NQR8d_Rottnest Island Authority EIRL3</v>
      </c>
      <c r="E3505" s="164">
        <f>IF(ISNUMBER(Table4_1[[#This Row],[Value]]),Table4_1[[#This Row],[Value]],IF(ISNUMBER(Table4_1[[#This Row],[$ Value]]),Table4_1[[#This Row],[$ Value]],Table4_1[[#This Row],[% Value]]))</f>
        <v>0</v>
      </c>
      <c r="G3505" s="238">
        <v>42551</v>
      </c>
      <c r="H3505">
        <v>4</v>
      </c>
      <c r="I3505" t="s">
        <v>188</v>
      </c>
      <c r="J3505" t="s">
        <v>199</v>
      </c>
      <c r="K3505" t="s">
        <v>192</v>
      </c>
      <c r="L3505" t="s">
        <v>271</v>
      </c>
      <c r="M3505" t="s">
        <v>510</v>
      </c>
      <c r="N3505" t="s">
        <v>272</v>
      </c>
      <c r="O3505" t="s">
        <v>191</v>
      </c>
      <c r="P3505">
        <v>0</v>
      </c>
      <c r="Q3505"/>
      <c r="R3505"/>
      <c r="S3505" t="s">
        <v>932</v>
      </c>
    </row>
    <row r="3506" spans="1:19" hidden="1" x14ac:dyDescent="0.2">
      <c r="A3506" s="162" t="str">
        <f>"FY"&amp;(YEAR(Table4_1[[#This Row],[Date]])-1)&amp;"/"&amp;(YEAR(Table4_1[[#This Row],[Date]])-2000)</f>
        <v>FY2016/17</v>
      </c>
      <c r="B3506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6" s="162" t="str">
        <f>Table4_1[[#This Row],[Licensee]]&amp;" "&amp;Table4_1[[#This Row],[Licence]]</f>
        <v>Rottnest Island Authority EIRL3</v>
      </c>
      <c r="D3506" s="162" t="str">
        <f t="shared" si="54"/>
        <v>FY2016/17_NQR8d_Rottnest Island Authority EIRL3</v>
      </c>
      <c r="E3506" s="164">
        <f>IF(ISNUMBER(Table4_1[[#This Row],[Value]]),Table4_1[[#This Row],[Value]],IF(ISNUMBER(Table4_1[[#This Row],[$ Value]]),Table4_1[[#This Row],[$ Value]],Table4_1[[#This Row],[% Value]]))</f>
        <v>1</v>
      </c>
      <c r="G3506" s="238">
        <v>42916</v>
      </c>
      <c r="H3506">
        <v>4</v>
      </c>
      <c r="I3506" t="s">
        <v>188</v>
      </c>
      <c r="J3506" t="s">
        <v>199</v>
      </c>
      <c r="K3506" t="s">
        <v>192</v>
      </c>
      <c r="L3506" t="s">
        <v>271</v>
      </c>
      <c r="M3506" t="s">
        <v>510</v>
      </c>
      <c r="N3506" t="s">
        <v>272</v>
      </c>
      <c r="O3506" t="s">
        <v>191</v>
      </c>
      <c r="P3506">
        <v>1</v>
      </c>
      <c r="Q3506"/>
      <c r="R3506"/>
      <c r="S3506" t="s">
        <v>932</v>
      </c>
    </row>
    <row r="3507" spans="1:19" hidden="1" x14ac:dyDescent="0.2">
      <c r="A3507" s="162" t="str">
        <f>"FY"&amp;(YEAR(Table4_1[[#This Row],[Date]])-1)&amp;"/"&amp;(YEAR(Table4_1[[#This Row],[Date]])-2000)</f>
        <v>FY2017/18</v>
      </c>
      <c r="B3507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7" s="162" t="str">
        <f>Table4_1[[#This Row],[Licensee]]&amp;" "&amp;Table4_1[[#This Row],[Licence]]</f>
        <v>Rottnest Island Authority EIRL3</v>
      </c>
      <c r="D3507" s="162" t="str">
        <f t="shared" si="54"/>
        <v>FY2017/18_NQR8d_Rottnest Island Authority EIRL3</v>
      </c>
      <c r="E3507" s="164">
        <f>IF(ISNUMBER(Table4_1[[#This Row],[Value]]),Table4_1[[#This Row],[Value]],IF(ISNUMBER(Table4_1[[#This Row],[$ Value]]),Table4_1[[#This Row],[$ Value]],Table4_1[[#This Row],[% Value]]))</f>
        <v>0</v>
      </c>
      <c r="G3507" s="238">
        <v>43281</v>
      </c>
      <c r="H3507">
        <v>4</v>
      </c>
      <c r="I3507" t="s">
        <v>188</v>
      </c>
      <c r="J3507" t="s">
        <v>199</v>
      </c>
      <c r="K3507" t="s">
        <v>192</v>
      </c>
      <c r="L3507" t="s">
        <v>271</v>
      </c>
      <c r="M3507" t="s">
        <v>510</v>
      </c>
      <c r="N3507" t="s">
        <v>272</v>
      </c>
      <c r="O3507" t="s">
        <v>191</v>
      </c>
      <c r="P3507">
        <v>0</v>
      </c>
      <c r="Q3507"/>
      <c r="R3507"/>
      <c r="S3507" t="s">
        <v>932</v>
      </c>
    </row>
    <row r="3508" spans="1:19" hidden="1" x14ac:dyDescent="0.2">
      <c r="A3508" s="162" t="str">
        <f>"FY"&amp;(YEAR(Table4_1[[#This Row],[Date]])-1)&amp;"/"&amp;(YEAR(Table4_1[[#This Row],[Date]])-2000)</f>
        <v>FY2018/19</v>
      </c>
      <c r="B3508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8" s="162" t="str">
        <f>Table4_1[[#This Row],[Licensee]]&amp;" "&amp;Table4_1[[#This Row],[Licence]]</f>
        <v>Rottnest Island Authority EIRL3</v>
      </c>
      <c r="D3508" s="162" t="str">
        <f t="shared" si="54"/>
        <v>FY2018/19_NQR8d_Rottnest Island Authority EIRL3</v>
      </c>
      <c r="E3508" s="164">
        <f>IF(ISNUMBER(Table4_1[[#This Row],[Value]]),Table4_1[[#This Row],[Value]],IF(ISNUMBER(Table4_1[[#This Row],[$ Value]]),Table4_1[[#This Row],[$ Value]],Table4_1[[#This Row],[% Value]]))</f>
        <v>0</v>
      </c>
      <c r="G3508" s="238">
        <v>43646</v>
      </c>
      <c r="H3508">
        <v>4</v>
      </c>
      <c r="I3508" t="s">
        <v>188</v>
      </c>
      <c r="J3508" t="s">
        <v>199</v>
      </c>
      <c r="K3508" t="s">
        <v>192</v>
      </c>
      <c r="L3508" t="s">
        <v>271</v>
      </c>
      <c r="M3508" t="s">
        <v>510</v>
      </c>
      <c r="N3508" t="s">
        <v>272</v>
      </c>
      <c r="O3508" t="s">
        <v>191</v>
      </c>
      <c r="P3508">
        <v>0</v>
      </c>
      <c r="Q3508"/>
      <c r="R3508"/>
      <c r="S3508" t="s">
        <v>932</v>
      </c>
    </row>
    <row r="3509" spans="1:19" hidden="1" x14ac:dyDescent="0.2">
      <c r="A3509" s="162" t="str">
        <f>"FY"&amp;(YEAR(Table4_1[[#This Row],[Date]])-1)&amp;"/"&amp;(YEAR(Table4_1[[#This Row],[Date]])-2000)</f>
        <v>FY2019/20</v>
      </c>
      <c r="B3509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09" s="162" t="str">
        <f>Table4_1[[#This Row],[Licensee]]&amp;" "&amp;Table4_1[[#This Row],[Licence]]</f>
        <v>Rottnest Island Authority EIRL3</v>
      </c>
      <c r="D3509" s="162" t="str">
        <f t="shared" si="54"/>
        <v>FY2019/20_NQR8d_Rottnest Island Authority EIRL3</v>
      </c>
      <c r="E3509" s="164">
        <f>IF(ISNUMBER(Table4_1[[#This Row],[Value]]),Table4_1[[#This Row],[Value]],IF(ISNUMBER(Table4_1[[#This Row],[$ Value]]),Table4_1[[#This Row],[$ Value]],Table4_1[[#This Row],[% Value]]))</f>
        <v>0</v>
      </c>
      <c r="G3509" s="238">
        <v>44012</v>
      </c>
      <c r="H3509">
        <v>4</v>
      </c>
      <c r="I3509" t="s">
        <v>188</v>
      </c>
      <c r="J3509" t="s">
        <v>199</v>
      </c>
      <c r="K3509" t="s">
        <v>192</v>
      </c>
      <c r="L3509" t="s">
        <v>271</v>
      </c>
      <c r="M3509" t="s">
        <v>510</v>
      </c>
      <c r="N3509" t="s">
        <v>272</v>
      </c>
      <c r="O3509" t="s">
        <v>191</v>
      </c>
      <c r="P3509">
        <v>0</v>
      </c>
      <c r="Q3509"/>
      <c r="R3509"/>
      <c r="S3509" t="s">
        <v>932</v>
      </c>
    </row>
    <row r="3510" spans="1:19" hidden="1" x14ac:dyDescent="0.2">
      <c r="A3510" s="162" t="str">
        <f>"FY"&amp;(YEAR(Table4_1[[#This Row],[Date]])-1)&amp;"/"&amp;(YEAR(Table4_1[[#This Row],[Date]])-2000)</f>
        <v>FY2020/21</v>
      </c>
      <c r="B3510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0" s="162" t="str">
        <f>Table4_1[[#This Row],[Licensee]]&amp;" "&amp;Table4_1[[#This Row],[Licence]]</f>
        <v>Rottnest Island Authority EIRL3</v>
      </c>
      <c r="D3510" s="162" t="str">
        <f t="shared" si="54"/>
        <v>FY2020/21_NQR8d_Rottnest Island Authority EIRL3</v>
      </c>
      <c r="E3510" s="164">
        <f>IF(ISNUMBER(Table4_1[[#This Row],[Value]]),Table4_1[[#This Row],[Value]],IF(ISNUMBER(Table4_1[[#This Row],[$ Value]]),Table4_1[[#This Row],[$ Value]],Table4_1[[#This Row],[% Value]]))</f>
        <v>0</v>
      </c>
      <c r="G3510" s="238">
        <v>44377</v>
      </c>
      <c r="H3510">
        <v>4</v>
      </c>
      <c r="I3510" t="s">
        <v>188</v>
      </c>
      <c r="J3510" t="s">
        <v>199</v>
      </c>
      <c r="K3510" t="s">
        <v>192</v>
      </c>
      <c r="L3510" t="s">
        <v>271</v>
      </c>
      <c r="M3510" t="s">
        <v>510</v>
      </c>
      <c r="N3510" t="s">
        <v>272</v>
      </c>
      <c r="O3510" t="s">
        <v>191</v>
      </c>
      <c r="P3510">
        <v>0</v>
      </c>
      <c r="Q3510"/>
      <c r="R3510"/>
      <c r="S3510" t="s">
        <v>932</v>
      </c>
    </row>
    <row r="3511" spans="1:19" hidden="1" x14ac:dyDescent="0.2">
      <c r="A3511" s="162" t="str">
        <f>"FY"&amp;(YEAR(Table4_1[[#This Row],[Date]])-1)&amp;"/"&amp;(YEAR(Table4_1[[#This Row],[Date]])-2000)</f>
        <v>FY2021/22</v>
      </c>
      <c r="B3511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1" s="162" t="str">
        <f>Table4_1[[#This Row],[Licensee]]&amp;" "&amp;Table4_1[[#This Row],[Licence]]</f>
        <v>Rottnest Island Authority EIRL3</v>
      </c>
      <c r="D3511" s="162" t="str">
        <f t="shared" si="54"/>
        <v>FY2021/22_NQR8d_Rottnest Island Authority EIRL3</v>
      </c>
      <c r="E3511" s="164">
        <f>IF(ISNUMBER(Table4_1[[#This Row],[Value]]),Table4_1[[#This Row],[Value]],IF(ISNUMBER(Table4_1[[#This Row],[$ Value]]),Table4_1[[#This Row],[$ Value]],Table4_1[[#This Row],[% Value]]))</f>
        <v>0</v>
      </c>
      <c r="G3511" s="238">
        <v>44742</v>
      </c>
      <c r="H3511">
        <v>4</v>
      </c>
      <c r="I3511" t="s">
        <v>188</v>
      </c>
      <c r="J3511" t="s">
        <v>199</v>
      </c>
      <c r="K3511" t="s">
        <v>192</v>
      </c>
      <c r="L3511" t="s">
        <v>271</v>
      </c>
      <c r="M3511" t="s">
        <v>510</v>
      </c>
      <c r="N3511" t="s">
        <v>272</v>
      </c>
      <c r="O3511" t="s">
        <v>191</v>
      </c>
      <c r="P3511">
        <v>0</v>
      </c>
      <c r="Q3511"/>
      <c r="R3511"/>
      <c r="S3511" t="s">
        <v>932</v>
      </c>
    </row>
    <row r="3512" spans="1:19" hidden="1" x14ac:dyDescent="0.2">
      <c r="A3512" s="162" t="str">
        <f>"FY"&amp;(YEAR(Table4_1[[#This Row],[Date]])-1)&amp;"/"&amp;(YEAR(Table4_1[[#This Row],[Date]])-2000)</f>
        <v>FY2022/23</v>
      </c>
      <c r="B3512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2" s="162" t="str">
        <f>Table4_1[[#This Row],[Licensee]]&amp;" "&amp;Table4_1[[#This Row],[Licence]]</f>
        <v>Rottnest Island Authority EIRL3</v>
      </c>
      <c r="D3512" s="162" t="str">
        <f t="shared" si="54"/>
        <v>FY2022/23_NQR8d_Rottnest Island Authority EIRL3</v>
      </c>
      <c r="E3512" s="164">
        <f>IF(ISNUMBER(Table4_1[[#This Row],[Value]]),Table4_1[[#This Row],[Value]],IF(ISNUMBER(Table4_1[[#This Row],[$ Value]]),Table4_1[[#This Row],[$ Value]],Table4_1[[#This Row],[% Value]]))</f>
        <v>0</v>
      </c>
      <c r="G3512" s="238">
        <v>45107</v>
      </c>
      <c r="H3512">
        <v>4</v>
      </c>
      <c r="I3512" t="s">
        <v>188</v>
      </c>
      <c r="J3512" t="s">
        <v>199</v>
      </c>
      <c r="K3512" t="s">
        <v>192</v>
      </c>
      <c r="L3512" t="s">
        <v>271</v>
      </c>
      <c r="M3512" t="s">
        <v>510</v>
      </c>
      <c r="N3512" t="s">
        <v>272</v>
      </c>
      <c r="O3512" t="s">
        <v>191</v>
      </c>
      <c r="P3512">
        <v>0</v>
      </c>
      <c r="Q3512"/>
      <c r="R3512"/>
      <c r="S3512" t="s">
        <v>932</v>
      </c>
    </row>
    <row r="3513" spans="1:19" hidden="1" x14ac:dyDescent="0.2">
      <c r="A3513" s="162" t="str">
        <f>"FY"&amp;(YEAR(Table4_1[[#This Row],[Date]])-1)&amp;"/"&amp;(YEAR(Table4_1[[#This Row],[Date]])-2000)</f>
        <v>FY2023/24</v>
      </c>
      <c r="B3513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3" s="162" t="str">
        <f>Table4_1[[#This Row],[Licensee]]&amp;" "&amp;Table4_1[[#This Row],[Licence]]</f>
        <v>Rottnest Island Authority EIRL3</v>
      </c>
      <c r="D3513" s="162" t="str">
        <f t="shared" si="54"/>
        <v>FY2023/24_NQR8d_Rottnest Island Authority EIRL3</v>
      </c>
      <c r="E3513" s="164">
        <f>IF(ISNUMBER(Table4_1[[#This Row],[Value]]),Table4_1[[#This Row],[Value]],IF(ISNUMBER(Table4_1[[#This Row],[$ Value]]),Table4_1[[#This Row],[$ Value]],Table4_1[[#This Row],[% Value]]))</f>
        <v>0</v>
      </c>
      <c r="G3513" s="238">
        <v>45473</v>
      </c>
      <c r="H3513">
        <v>4</v>
      </c>
      <c r="I3513" t="s">
        <v>188</v>
      </c>
      <c r="J3513" t="s">
        <v>199</v>
      </c>
      <c r="K3513" t="s">
        <v>192</v>
      </c>
      <c r="L3513" t="s">
        <v>271</v>
      </c>
      <c r="M3513" t="s">
        <v>510</v>
      </c>
      <c r="N3513" t="s">
        <v>272</v>
      </c>
      <c r="O3513" t="s">
        <v>191</v>
      </c>
      <c r="P3513">
        <v>0</v>
      </c>
      <c r="Q3513"/>
      <c r="R3513"/>
      <c r="S3513" t="s">
        <v>932</v>
      </c>
    </row>
    <row r="3514" spans="1:19" hidden="1" x14ac:dyDescent="0.2">
      <c r="A3514" s="162" t="str">
        <f>"FY"&amp;(YEAR(Table4_1[[#This Row],[Date]])-1)&amp;"/"&amp;(YEAR(Table4_1[[#This Row],[Date]])-2000)</f>
        <v>FY2024/25</v>
      </c>
      <c r="B3514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3514" s="162" t="str">
        <f>Table4_1[[#This Row],[Licensee]]&amp;" "&amp;Table4_1[[#This Row],[Licence]]</f>
        <v>Rottnest Island Authority EIRL3</v>
      </c>
      <c r="D3514" s="162" t="str">
        <f t="shared" si="54"/>
        <v>FY2024/25_NQR8d_Rottnest Island Authority EIRL3</v>
      </c>
      <c r="E3514" s="164">
        <f>IF(ISNUMBER(Table4_1[[#This Row],[Value]]),Table4_1[[#This Row],[Value]],IF(ISNUMBER(Table4_1[[#This Row],[$ Value]]),Table4_1[[#This Row],[$ Value]],Table4_1[[#This Row],[% Value]]))</f>
        <v>0</v>
      </c>
      <c r="G3514" s="238">
        <v>45838</v>
      </c>
      <c r="H3514">
        <v>4</v>
      </c>
      <c r="I3514" t="s">
        <v>188</v>
      </c>
      <c r="J3514" t="s">
        <v>199</v>
      </c>
      <c r="K3514" t="s">
        <v>192</v>
      </c>
      <c r="L3514" t="s">
        <v>271</v>
      </c>
      <c r="M3514" t="s">
        <v>510</v>
      </c>
      <c r="N3514" t="s">
        <v>272</v>
      </c>
      <c r="O3514" t="s">
        <v>191</v>
      </c>
      <c r="P3514">
        <v>0</v>
      </c>
      <c r="Q3514"/>
      <c r="R3514"/>
      <c r="S3514" t="s">
        <v>932</v>
      </c>
    </row>
    <row r="3515" spans="1:19" hidden="1" x14ac:dyDescent="0.2">
      <c r="A3515" s="162" t="str">
        <f>"FY"&amp;(YEAR(Table4_1[[#This Row],[Date]])-1)&amp;"/"&amp;(YEAR(Table4_1[[#This Row],[Date]])-2000)</f>
        <v>FY2023/24</v>
      </c>
      <c r="B3515" s="162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3515" s="162" t="str">
        <f>Table4_1[[#This Row],[Licensee]]&amp;" "&amp;Table4_1[[#This Row],[Licence]]</f>
        <v>Rottnest Island Authority EIRL3</v>
      </c>
      <c r="D3515" s="162" t="str">
        <f t="shared" si="54"/>
        <v>FY2023/24_NQR9_Rottnest Island Authority EIRL3</v>
      </c>
      <c r="E3515" s="164">
        <f>IF(ISNUMBER(Table4_1[[#This Row],[Value]]),Table4_1[[#This Row],[Value]],IF(ISNUMBER(Table4_1[[#This Row],[$ Value]]),Table4_1[[#This Row],[$ Value]],Table4_1[[#This Row],[% Value]]))</f>
        <v>0</v>
      </c>
      <c r="G3515" s="238">
        <v>45473</v>
      </c>
      <c r="H3515">
        <v>4</v>
      </c>
      <c r="I3515" t="s">
        <v>188</v>
      </c>
      <c r="J3515" t="s">
        <v>199</v>
      </c>
      <c r="K3515" t="s">
        <v>192</v>
      </c>
      <c r="L3515" t="s">
        <v>271</v>
      </c>
      <c r="M3515" t="s">
        <v>551</v>
      </c>
      <c r="N3515" t="s">
        <v>552</v>
      </c>
      <c r="O3515" t="s">
        <v>194</v>
      </c>
      <c r="P3515"/>
      <c r="Q3515"/>
      <c r="R3515">
        <v>0</v>
      </c>
      <c r="S3515" t="s">
        <v>932</v>
      </c>
    </row>
    <row r="3516" spans="1:19" hidden="1" x14ac:dyDescent="0.2">
      <c r="A3516" s="162" t="str">
        <f>"FY"&amp;(YEAR(Table4_1[[#This Row],[Date]])-1)&amp;"/"&amp;(YEAR(Table4_1[[#This Row],[Date]])-2000)</f>
        <v>FY2024/25</v>
      </c>
      <c r="B3516" s="162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3516" s="162" t="str">
        <f>Table4_1[[#This Row],[Licensee]]&amp;" "&amp;Table4_1[[#This Row],[Licence]]</f>
        <v>Rottnest Island Authority EIRL3</v>
      </c>
      <c r="D3516" s="162" t="str">
        <f t="shared" si="54"/>
        <v>FY2024/25_NQR9_Rottnest Island Authority EIRL3</v>
      </c>
      <c r="E3516" s="164">
        <f>IF(ISNUMBER(Table4_1[[#This Row],[Value]]),Table4_1[[#This Row],[Value]],IF(ISNUMBER(Table4_1[[#This Row],[$ Value]]),Table4_1[[#This Row],[$ Value]],Table4_1[[#This Row],[% Value]]))</f>
        <v>0</v>
      </c>
      <c r="G3516" s="238">
        <v>45838</v>
      </c>
      <c r="H3516">
        <v>4</v>
      </c>
      <c r="I3516" t="s">
        <v>188</v>
      </c>
      <c r="J3516" t="s">
        <v>199</v>
      </c>
      <c r="K3516" t="s">
        <v>192</v>
      </c>
      <c r="L3516" t="s">
        <v>271</v>
      </c>
      <c r="M3516" t="s">
        <v>551</v>
      </c>
      <c r="N3516" t="s">
        <v>552</v>
      </c>
      <c r="O3516" t="s">
        <v>194</v>
      </c>
      <c r="P3516"/>
      <c r="Q3516"/>
      <c r="R3516">
        <v>0</v>
      </c>
      <c r="S3516" t="s">
        <v>932</v>
      </c>
    </row>
    <row r="3517" spans="1:19" hidden="1" x14ac:dyDescent="0.2">
      <c r="A3517" s="162" t="str">
        <f>"FY"&amp;(YEAR(Table4_1[[#This Row],[Date]])-1)&amp;"/"&amp;(YEAR(Table4_1[[#This Row],[Date]])-2000)</f>
        <v>FY2013/14</v>
      </c>
      <c r="B3517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17" s="162" t="str">
        <f>Table4_1[[#This Row],[Licensee]]&amp;" "&amp;Table4_1[[#This Row],[Licence]]</f>
        <v>Rottnest Island Authority EIRL3</v>
      </c>
      <c r="D3517" s="162" t="str">
        <f t="shared" si="54"/>
        <v>FY2013/14_NRR1_Rottnest Island Authority EIRL3</v>
      </c>
      <c r="E3517" s="164">
        <f>IF(ISNUMBER(Table4_1[[#This Row],[Value]]),Table4_1[[#This Row],[Value]],IF(ISNUMBER(Table4_1[[#This Row],[$ Value]]),Table4_1[[#This Row],[$ Value]],Table4_1[[#This Row],[% Value]]))</f>
        <v>31</v>
      </c>
      <c r="G3517" s="238">
        <v>41820</v>
      </c>
      <c r="H3517">
        <v>4</v>
      </c>
      <c r="I3517" t="s">
        <v>188</v>
      </c>
      <c r="J3517" t="s">
        <v>199</v>
      </c>
      <c r="K3517" t="s">
        <v>192</v>
      </c>
      <c r="L3517" t="s">
        <v>252</v>
      </c>
      <c r="M3517" t="s">
        <v>189</v>
      </c>
      <c r="N3517" t="s">
        <v>405</v>
      </c>
      <c r="O3517" t="s">
        <v>191</v>
      </c>
      <c r="P3517">
        <v>31</v>
      </c>
      <c r="Q3517"/>
      <c r="R3517"/>
      <c r="S3517" t="s">
        <v>932</v>
      </c>
    </row>
    <row r="3518" spans="1:19" hidden="1" x14ac:dyDescent="0.2">
      <c r="A3518" s="162" t="str">
        <f>"FY"&amp;(YEAR(Table4_1[[#This Row],[Date]])-1)&amp;"/"&amp;(YEAR(Table4_1[[#This Row],[Date]])-2000)</f>
        <v>FY2014/15</v>
      </c>
      <c r="B3518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18" s="162" t="str">
        <f>Table4_1[[#This Row],[Licensee]]&amp;" "&amp;Table4_1[[#This Row],[Licence]]</f>
        <v>Rottnest Island Authority EIRL3</v>
      </c>
      <c r="D3518" s="162" t="str">
        <f t="shared" si="54"/>
        <v>FY2014/15_NRR1_Rottnest Island Authority EIRL3</v>
      </c>
      <c r="E3518" s="164">
        <f>IF(ISNUMBER(Table4_1[[#This Row],[Value]]),Table4_1[[#This Row],[Value]],IF(ISNUMBER(Table4_1[[#This Row],[$ Value]]),Table4_1[[#This Row],[$ Value]],Table4_1[[#This Row],[% Value]]))</f>
        <v>32</v>
      </c>
      <c r="G3518" s="238">
        <v>42185</v>
      </c>
      <c r="H3518">
        <v>4</v>
      </c>
      <c r="I3518" t="s">
        <v>188</v>
      </c>
      <c r="J3518" t="s">
        <v>199</v>
      </c>
      <c r="K3518" t="s">
        <v>192</v>
      </c>
      <c r="L3518" t="s">
        <v>252</v>
      </c>
      <c r="M3518" t="s">
        <v>189</v>
      </c>
      <c r="N3518" t="s">
        <v>405</v>
      </c>
      <c r="O3518" t="s">
        <v>191</v>
      </c>
      <c r="P3518">
        <v>32</v>
      </c>
      <c r="Q3518"/>
      <c r="R3518"/>
      <c r="S3518" t="s">
        <v>932</v>
      </c>
    </row>
    <row r="3519" spans="1:19" hidden="1" x14ac:dyDescent="0.2">
      <c r="A3519" s="162" t="str">
        <f>"FY"&amp;(YEAR(Table4_1[[#This Row],[Date]])-1)&amp;"/"&amp;(YEAR(Table4_1[[#This Row],[Date]])-2000)</f>
        <v>FY2015/16</v>
      </c>
      <c r="B3519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19" s="162" t="str">
        <f>Table4_1[[#This Row],[Licensee]]&amp;" "&amp;Table4_1[[#This Row],[Licence]]</f>
        <v>Rottnest Island Authority EIRL3</v>
      </c>
      <c r="D3519" s="162" t="str">
        <f t="shared" si="54"/>
        <v>FY2015/16_NRR1_Rottnest Island Authority EIRL3</v>
      </c>
      <c r="E3519" s="164">
        <f>IF(ISNUMBER(Table4_1[[#This Row],[Value]]),Table4_1[[#This Row],[Value]],IF(ISNUMBER(Table4_1[[#This Row],[$ Value]]),Table4_1[[#This Row],[$ Value]],Table4_1[[#This Row],[% Value]]))</f>
        <v>34</v>
      </c>
      <c r="G3519" s="238">
        <v>42551</v>
      </c>
      <c r="H3519">
        <v>4</v>
      </c>
      <c r="I3519" t="s">
        <v>188</v>
      </c>
      <c r="J3519" t="s">
        <v>199</v>
      </c>
      <c r="K3519" t="s">
        <v>192</v>
      </c>
      <c r="L3519" t="s">
        <v>252</v>
      </c>
      <c r="M3519" t="s">
        <v>189</v>
      </c>
      <c r="N3519" t="s">
        <v>405</v>
      </c>
      <c r="O3519" t="s">
        <v>191</v>
      </c>
      <c r="P3519">
        <v>34</v>
      </c>
      <c r="Q3519"/>
      <c r="R3519"/>
      <c r="S3519" t="s">
        <v>932</v>
      </c>
    </row>
    <row r="3520" spans="1:19" hidden="1" x14ac:dyDescent="0.2">
      <c r="A3520" s="162" t="str">
        <f>"FY"&amp;(YEAR(Table4_1[[#This Row],[Date]])-1)&amp;"/"&amp;(YEAR(Table4_1[[#This Row],[Date]])-2000)</f>
        <v>FY2016/17</v>
      </c>
      <c r="B3520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0" s="162" t="str">
        <f>Table4_1[[#This Row],[Licensee]]&amp;" "&amp;Table4_1[[#This Row],[Licence]]</f>
        <v>Rottnest Island Authority EIRL3</v>
      </c>
      <c r="D3520" s="162" t="str">
        <f t="shared" si="54"/>
        <v>FY2016/17_NRR1_Rottnest Island Authority EIRL3</v>
      </c>
      <c r="E3520" s="164">
        <f>IF(ISNUMBER(Table4_1[[#This Row],[Value]]),Table4_1[[#This Row],[Value]],IF(ISNUMBER(Table4_1[[#This Row],[$ Value]]),Table4_1[[#This Row],[$ Value]],Table4_1[[#This Row],[% Value]]))</f>
        <v>111</v>
      </c>
      <c r="G3520" s="238">
        <v>42916</v>
      </c>
      <c r="H3520">
        <v>4</v>
      </c>
      <c r="I3520" t="s">
        <v>188</v>
      </c>
      <c r="J3520" t="s">
        <v>199</v>
      </c>
      <c r="K3520" t="s">
        <v>192</v>
      </c>
      <c r="L3520" t="s">
        <v>252</v>
      </c>
      <c r="M3520" t="s">
        <v>189</v>
      </c>
      <c r="N3520" t="s">
        <v>405</v>
      </c>
      <c r="O3520" t="s">
        <v>191</v>
      </c>
      <c r="P3520">
        <v>111</v>
      </c>
      <c r="Q3520"/>
      <c r="R3520"/>
      <c r="S3520" t="s">
        <v>932</v>
      </c>
    </row>
    <row r="3521" spans="1:19" hidden="1" x14ac:dyDescent="0.2">
      <c r="A3521" s="162" t="str">
        <f>"FY"&amp;(YEAR(Table4_1[[#This Row],[Date]])-1)&amp;"/"&amp;(YEAR(Table4_1[[#This Row],[Date]])-2000)</f>
        <v>FY2017/18</v>
      </c>
      <c r="B3521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1" s="162" t="str">
        <f>Table4_1[[#This Row],[Licensee]]&amp;" "&amp;Table4_1[[#This Row],[Licence]]</f>
        <v>Rottnest Island Authority EIRL3</v>
      </c>
      <c r="D3521" s="162" t="str">
        <f t="shared" si="54"/>
        <v>FY2017/18_NRR1_Rottnest Island Authority EIRL3</v>
      </c>
      <c r="E3521" s="164">
        <f>IF(ISNUMBER(Table4_1[[#This Row],[Value]]),Table4_1[[#This Row],[Value]],IF(ISNUMBER(Table4_1[[#This Row],[$ Value]]),Table4_1[[#This Row],[$ Value]],Table4_1[[#This Row],[% Value]]))</f>
        <v>27</v>
      </c>
      <c r="G3521" s="238">
        <v>43281</v>
      </c>
      <c r="H3521">
        <v>4</v>
      </c>
      <c r="I3521" t="s">
        <v>188</v>
      </c>
      <c r="J3521" t="s">
        <v>199</v>
      </c>
      <c r="K3521" t="s">
        <v>192</v>
      </c>
      <c r="L3521" t="s">
        <v>252</v>
      </c>
      <c r="M3521" t="s">
        <v>189</v>
      </c>
      <c r="N3521" t="s">
        <v>405</v>
      </c>
      <c r="O3521" t="s">
        <v>191</v>
      </c>
      <c r="P3521">
        <v>27</v>
      </c>
      <c r="Q3521"/>
      <c r="R3521"/>
      <c r="S3521" t="s">
        <v>932</v>
      </c>
    </row>
    <row r="3522" spans="1:19" hidden="1" x14ac:dyDescent="0.2">
      <c r="A3522" s="162" t="str">
        <f>"FY"&amp;(YEAR(Table4_1[[#This Row],[Date]])-1)&amp;"/"&amp;(YEAR(Table4_1[[#This Row],[Date]])-2000)</f>
        <v>FY2018/19</v>
      </c>
      <c r="B3522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2" s="162" t="str">
        <f>Table4_1[[#This Row],[Licensee]]&amp;" "&amp;Table4_1[[#This Row],[Licence]]</f>
        <v>Rottnest Island Authority EIRL3</v>
      </c>
      <c r="D3522" s="162" t="str">
        <f t="shared" si="54"/>
        <v>FY2018/19_NRR1_Rottnest Island Authority EIRL3</v>
      </c>
      <c r="E3522" s="164">
        <f>IF(ISNUMBER(Table4_1[[#This Row],[Value]]),Table4_1[[#This Row],[Value]],IF(ISNUMBER(Table4_1[[#This Row],[$ Value]]),Table4_1[[#This Row],[$ Value]],Table4_1[[#This Row],[% Value]]))</f>
        <v>0</v>
      </c>
      <c r="G3522" s="238">
        <v>43646</v>
      </c>
      <c r="H3522">
        <v>4</v>
      </c>
      <c r="I3522" t="s">
        <v>188</v>
      </c>
      <c r="J3522" t="s">
        <v>199</v>
      </c>
      <c r="K3522" t="s">
        <v>192</v>
      </c>
      <c r="L3522" t="s">
        <v>252</v>
      </c>
      <c r="M3522" t="s">
        <v>189</v>
      </c>
      <c r="N3522" t="s">
        <v>405</v>
      </c>
      <c r="O3522" t="s">
        <v>191</v>
      </c>
      <c r="P3522">
        <v>0</v>
      </c>
      <c r="Q3522"/>
      <c r="R3522"/>
      <c r="S3522" t="s">
        <v>932</v>
      </c>
    </row>
    <row r="3523" spans="1:19" hidden="1" x14ac:dyDescent="0.2">
      <c r="A3523" s="162" t="str">
        <f>"FY"&amp;(YEAR(Table4_1[[#This Row],[Date]])-1)&amp;"/"&amp;(YEAR(Table4_1[[#This Row],[Date]])-2000)</f>
        <v>FY2019/20</v>
      </c>
      <c r="B3523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3" s="162" t="str">
        <f>Table4_1[[#This Row],[Licensee]]&amp;" "&amp;Table4_1[[#This Row],[Licence]]</f>
        <v>Rottnest Island Authority EIRL3</v>
      </c>
      <c r="D3523" s="162" t="str">
        <f t="shared" ref="D3523:D3586" si="55">A3523&amp;"_"&amp;B3523&amp;"_"&amp;C3523</f>
        <v>FY2019/20_NRR1_Rottnest Island Authority EIRL3</v>
      </c>
      <c r="E3523" s="164">
        <f>IF(ISNUMBER(Table4_1[[#This Row],[Value]]),Table4_1[[#This Row],[Value]],IF(ISNUMBER(Table4_1[[#This Row],[$ Value]]),Table4_1[[#This Row],[$ Value]],Table4_1[[#This Row],[% Value]]))</f>
        <v>0</v>
      </c>
      <c r="G3523" s="238">
        <v>44012</v>
      </c>
      <c r="H3523">
        <v>4</v>
      </c>
      <c r="I3523" t="s">
        <v>188</v>
      </c>
      <c r="J3523" t="s">
        <v>199</v>
      </c>
      <c r="K3523" t="s">
        <v>192</v>
      </c>
      <c r="L3523" t="s">
        <v>252</v>
      </c>
      <c r="M3523" t="s">
        <v>189</v>
      </c>
      <c r="N3523" t="s">
        <v>405</v>
      </c>
      <c r="O3523" t="s">
        <v>191</v>
      </c>
      <c r="P3523">
        <v>0</v>
      </c>
      <c r="Q3523"/>
      <c r="R3523"/>
      <c r="S3523" t="s">
        <v>932</v>
      </c>
    </row>
    <row r="3524" spans="1:19" hidden="1" x14ac:dyDescent="0.2">
      <c r="A3524" s="162" t="str">
        <f>"FY"&amp;(YEAR(Table4_1[[#This Row],[Date]])-1)&amp;"/"&amp;(YEAR(Table4_1[[#This Row],[Date]])-2000)</f>
        <v>FY2020/21</v>
      </c>
      <c r="B3524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4" s="162" t="str">
        <f>Table4_1[[#This Row],[Licensee]]&amp;" "&amp;Table4_1[[#This Row],[Licence]]</f>
        <v>Rottnest Island Authority EIRL3</v>
      </c>
      <c r="D3524" s="162" t="str">
        <f t="shared" si="55"/>
        <v>FY2020/21_NRR1_Rottnest Island Authority EIRL3</v>
      </c>
      <c r="E3524" s="164">
        <f>IF(ISNUMBER(Table4_1[[#This Row],[Value]]),Table4_1[[#This Row],[Value]],IF(ISNUMBER(Table4_1[[#This Row],[$ Value]]),Table4_1[[#This Row],[$ Value]],Table4_1[[#This Row],[% Value]]))</f>
        <v>0</v>
      </c>
      <c r="G3524" s="238">
        <v>44377</v>
      </c>
      <c r="H3524">
        <v>4</v>
      </c>
      <c r="I3524" t="s">
        <v>188</v>
      </c>
      <c r="J3524" t="s">
        <v>199</v>
      </c>
      <c r="K3524" t="s">
        <v>192</v>
      </c>
      <c r="L3524" t="s">
        <v>252</v>
      </c>
      <c r="M3524" t="s">
        <v>189</v>
      </c>
      <c r="N3524" t="s">
        <v>405</v>
      </c>
      <c r="O3524" t="s">
        <v>191</v>
      </c>
      <c r="P3524">
        <v>0</v>
      </c>
      <c r="Q3524"/>
      <c r="R3524"/>
      <c r="S3524" t="s">
        <v>932</v>
      </c>
    </row>
    <row r="3525" spans="1:19" hidden="1" x14ac:dyDescent="0.2">
      <c r="A3525" s="162" t="str">
        <f>"FY"&amp;(YEAR(Table4_1[[#This Row],[Date]])-1)&amp;"/"&amp;(YEAR(Table4_1[[#This Row],[Date]])-2000)</f>
        <v>FY2021/22</v>
      </c>
      <c r="B3525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5" s="162" t="str">
        <f>Table4_1[[#This Row],[Licensee]]&amp;" "&amp;Table4_1[[#This Row],[Licence]]</f>
        <v>Rottnest Island Authority EIRL3</v>
      </c>
      <c r="D3525" s="162" t="str">
        <f t="shared" si="55"/>
        <v>FY2021/22_NRR1_Rottnest Island Authority EIRL3</v>
      </c>
      <c r="E3525" s="164">
        <f>IF(ISNUMBER(Table4_1[[#This Row],[Value]]),Table4_1[[#This Row],[Value]],IF(ISNUMBER(Table4_1[[#This Row],[$ Value]]),Table4_1[[#This Row],[$ Value]],Table4_1[[#This Row],[% Value]]))</f>
        <v>0</v>
      </c>
      <c r="G3525" s="238">
        <v>44742</v>
      </c>
      <c r="H3525">
        <v>4</v>
      </c>
      <c r="I3525" t="s">
        <v>188</v>
      </c>
      <c r="J3525" t="s">
        <v>199</v>
      </c>
      <c r="K3525" t="s">
        <v>192</v>
      </c>
      <c r="L3525" t="s">
        <v>252</v>
      </c>
      <c r="M3525" t="s">
        <v>189</v>
      </c>
      <c r="N3525" t="s">
        <v>405</v>
      </c>
      <c r="O3525" t="s">
        <v>191</v>
      </c>
      <c r="P3525">
        <v>0</v>
      </c>
      <c r="Q3525"/>
      <c r="R3525"/>
      <c r="S3525" t="s">
        <v>932</v>
      </c>
    </row>
    <row r="3526" spans="1:19" hidden="1" x14ac:dyDescent="0.2">
      <c r="A3526" s="162" t="str">
        <f>"FY"&amp;(YEAR(Table4_1[[#This Row],[Date]])-1)&amp;"/"&amp;(YEAR(Table4_1[[#This Row],[Date]])-2000)</f>
        <v>FY2022/23</v>
      </c>
      <c r="B3526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6" s="162" t="str">
        <f>Table4_1[[#This Row],[Licensee]]&amp;" "&amp;Table4_1[[#This Row],[Licence]]</f>
        <v>Rottnest Island Authority EIRL3</v>
      </c>
      <c r="D3526" s="162" t="str">
        <f t="shared" si="55"/>
        <v>FY2022/23_NRR1_Rottnest Island Authority EIRL3</v>
      </c>
      <c r="E3526" s="164">
        <f>IF(ISNUMBER(Table4_1[[#This Row],[Value]]),Table4_1[[#This Row],[Value]],IF(ISNUMBER(Table4_1[[#This Row],[$ Value]]),Table4_1[[#This Row],[$ Value]],Table4_1[[#This Row],[% Value]]))</f>
        <v>0</v>
      </c>
      <c r="G3526" s="238">
        <v>45107</v>
      </c>
      <c r="H3526">
        <v>4</v>
      </c>
      <c r="I3526" t="s">
        <v>188</v>
      </c>
      <c r="J3526" t="s">
        <v>199</v>
      </c>
      <c r="K3526" t="s">
        <v>192</v>
      </c>
      <c r="L3526" t="s">
        <v>252</v>
      </c>
      <c r="M3526" t="s">
        <v>189</v>
      </c>
      <c r="N3526" t="s">
        <v>405</v>
      </c>
      <c r="O3526" t="s">
        <v>191</v>
      </c>
      <c r="P3526">
        <v>0</v>
      </c>
      <c r="Q3526"/>
      <c r="R3526"/>
      <c r="S3526" t="s">
        <v>932</v>
      </c>
    </row>
    <row r="3527" spans="1:19" hidden="1" x14ac:dyDescent="0.2">
      <c r="A3527" s="162" t="str">
        <f>"FY"&amp;(YEAR(Table4_1[[#This Row],[Date]])-1)&amp;"/"&amp;(YEAR(Table4_1[[#This Row],[Date]])-2000)</f>
        <v>FY2023/24</v>
      </c>
      <c r="B3527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3527" s="162" t="str">
        <f>Table4_1[[#This Row],[Licensee]]&amp;" "&amp;Table4_1[[#This Row],[Licence]]</f>
        <v>Rottnest Island Authority EIRL3</v>
      </c>
      <c r="D3527" s="162" t="str">
        <f t="shared" si="55"/>
        <v>FY2023/24_NRR1_Rottnest Island Authority EIRL3</v>
      </c>
      <c r="E3527" s="164">
        <f>IF(ISNUMBER(Table4_1[[#This Row],[Value]]),Table4_1[[#This Row],[Value]],IF(ISNUMBER(Table4_1[[#This Row],[$ Value]]),Table4_1[[#This Row],[$ Value]],Table4_1[[#This Row],[% Value]]))</f>
        <v>0</v>
      </c>
      <c r="G3527" s="238">
        <v>45473</v>
      </c>
      <c r="H3527">
        <v>4</v>
      </c>
      <c r="I3527" t="s">
        <v>188</v>
      </c>
      <c r="J3527" t="s">
        <v>199</v>
      </c>
      <c r="K3527" t="s">
        <v>192</v>
      </c>
      <c r="L3527" t="s">
        <v>252</v>
      </c>
      <c r="M3527" t="s">
        <v>189</v>
      </c>
      <c r="N3527" t="s">
        <v>405</v>
      </c>
      <c r="O3527" t="s">
        <v>191</v>
      </c>
      <c r="P3527">
        <v>0</v>
      </c>
      <c r="Q3527"/>
      <c r="R3527"/>
      <c r="S3527" t="s">
        <v>932</v>
      </c>
    </row>
    <row r="3528" spans="1:19" hidden="1" x14ac:dyDescent="0.2">
      <c r="A3528" s="162" t="str">
        <f>"FY"&amp;(YEAR(Table4_1[[#This Row],[Date]])-1)&amp;"/"&amp;(YEAR(Table4_1[[#This Row],[Date]])-2000)</f>
        <v>FY2023/24</v>
      </c>
      <c r="B3528" s="162" t="str">
        <f>VLOOKUP(Table4_1[[#This Row],[Energy]]&amp;Table4_1[[#This Row],[Indicator category]]&amp;Table4_1[[#This Row],[Indicator subcategory]]&amp;Table4_1[[#This Row],[Indicator]]&amp;Table4_1[[#This Row],[ID]],newID,2,FALSE)</f>
        <v>NRR10</v>
      </c>
      <c r="C3528" s="162" t="str">
        <f>Table4_1[[#This Row],[Licensee]]&amp;" "&amp;Table4_1[[#This Row],[Licence]]</f>
        <v>Rottnest Island Authority EIRL3</v>
      </c>
      <c r="D3528" s="162" t="str">
        <f t="shared" si="55"/>
        <v>FY2023/24_NRR10_Rottnest Island Authority EIRL3</v>
      </c>
      <c r="E3528" s="164">
        <f>IF(ISNUMBER(Table4_1[[#This Row],[Value]]),Table4_1[[#This Row],[Value]],IF(ISNUMBER(Table4_1[[#This Row],[$ Value]]),Table4_1[[#This Row],[$ Value]],Table4_1[[#This Row],[% Value]]))</f>
        <v>0</v>
      </c>
      <c r="G3528" s="238">
        <v>45473</v>
      </c>
      <c r="H3528">
        <v>4</v>
      </c>
      <c r="I3528" t="s">
        <v>188</v>
      </c>
      <c r="J3528" t="s">
        <v>199</v>
      </c>
      <c r="K3528" t="s">
        <v>192</v>
      </c>
      <c r="L3528" t="s">
        <v>252</v>
      </c>
      <c r="M3528" t="s">
        <v>253</v>
      </c>
      <c r="N3528" t="s">
        <v>254</v>
      </c>
      <c r="O3528" t="s">
        <v>191</v>
      </c>
      <c r="P3528">
        <v>0</v>
      </c>
      <c r="Q3528"/>
      <c r="R3528"/>
      <c r="S3528" t="s">
        <v>932</v>
      </c>
    </row>
    <row r="3529" spans="1:19" hidden="1" x14ac:dyDescent="0.2">
      <c r="A3529" s="162" t="str">
        <f>"FY"&amp;(YEAR(Table4_1[[#This Row],[Date]])-1)&amp;"/"&amp;(YEAR(Table4_1[[#This Row],[Date]])-2000)</f>
        <v>FY2023/24</v>
      </c>
      <c r="B3529" s="162" t="str">
        <f>VLOOKUP(Table4_1[[#This Row],[Energy]]&amp;Table4_1[[#This Row],[Indicator category]]&amp;Table4_1[[#This Row],[Indicator subcategory]]&amp;Table4_1[[#This Row],[Indicator]]&amp;Table4_1[[#This Row],[ID]],newID,2,FALSE)</f>
        <v>NRR11</v>
      </c>
      <c r="C3529" s="162" t="str">
        <f>Table4_1[[#This Row],[Licensee]]&amp;" "&amp;Table4_1[[#This Row],[Licence]]</f>
        <v>Rottnest Island Authority EIRL3</v>
      </c>
      <c r="D3529" s="162" t="str">
        <f t="shared" si="55"/>
        <v>FY2023/24_NRR11_Rottnest Island Authority EIRL3</v>
      </c>
      <c r="E3529" s="164">
        <f>IF(ISNUMBER(Table4_1[[#This Row],[Value]]),Table4_1[[#This Row],[Value]],IF(ISNUMBER(Table4_1[[#This Row],[$ Value]]),Table4_1[[#This Row],[$ Value]],Table4_1[[#This Row],[% Value]]))</f>
        <v>0</v>
      </c>
      <c r="G3529" s="238">
        <v>45473</v>
      </c>
      <c r="H3529">
        <v>4</v>
      </c>
      <c r="I3529" t="s">
        <v>188</v>
      </c>
      <c r="J3529" t="s">
        <v>199</v>
      </c>
      <c r="K3529" t="s">
        <v>192</v>
      </c>
      <c r="L3529" t="s">
        <v>252</v>
      </c>
      <c r="M3529" t="s">
        <v>253</v>
      </c>
      <c r="N3529" t="s">
        <v>255</v>
      </c>
      <c r="O3529" t="s">
        <v>190</v>
      </c>
      <c r="P3529"/>
      <c r="Q3529">
        <v>0</v>
      </c>
      <c r="R3529"/>
      <c r="S3529" t="s">
        <v>932</v>
      </c>
    </row>
    <row r="3530" spans="1:19" hidden="1" x14ac:dyDescent="0.2">
      <c r="A3530" s="162" t="str">
        <f>"FY"&amp;(YEAR(Table4_1[[#This Row],[Date]])-1)&amp;"/"&amp;(YEAR(Table4_1[[#This Row],[Date]])-2000)</f>
        <v>FY2023/24</v>
      </c>
      <c r="B3530" s="162" t="str">
        <f>VLOOKUP(Table4_1[[#This Row],[Energy]]&amp;Table4_1[[#This Row],[Indicator category]]&amp;Table4_1[[#This Row],[Indicator subcategory]]&amp;Table4_1[[#This Row],[Indicator]]&amp;Table4_1[[#This Row],[ID]],newID,2,FALSE)</f>
        <v>NRR12</v>
      </c>
      <c r="C3530" s="162" t="str">
        <f>Table4_1[[#This Row],[Licensee]]&amp;" "&amp;Table4_1[[#This Row],[Licence]]</f>
        <v>Rottnest Island Authority EIRL3</v>
      </c>
      <c r="D3530" s="162" t="str">
        <f t="shared" si="55"/>
        <v>FY2023/24_NRR12_Rottnest Island Authority EIRL3</v>
      </c>
      <c r="E3530" s="164">
        <f>IF(ISNUMBER(Table4_1[[#This Row],[Value]]),Table4_1[[#This Row],[Value]],IF(ISNUMBER(Table4_1[[#This Row],[$ Value]]),Table4_1[[#This Row],[$ Value]],Table4_1[[#This Row],[% Value]]))</f>
        <v>0</v>
      </c>
      <c r="G3530" s="238">
        <v>45473</v>
      </c>
      <c r="H3530">
        <v>4</v>
      </c>
      <c r="I3530" t="s">
        <v>188</v>
      </c>
      <c r="J3530" t="s">
        <v>199</v>
      </c>
      <c r="K3530" t="s">
        <v>192</v>
      </c>
      <c r="L3530" t="s">
        <v>252</v>
      </c>
      <c r="M3530" t="s">
        <v>256</v>
      </c>
      <c r="N3530" t="s">
        <v>382</v>
      </c>
      <c r="O3530" t="s">
        <v>191</v>
      </c>
      <c r="P3530">
        <v>0</v>
      </c>
      <c r="Q3530"/>
      <c r="R3530"/>
      <c r="S3530" t="s">
        <v>932</v>
      </c>
    </row>
    <row r="3531" spans="1:19" hidden="1" x14ac:dyDescent="0.2">
      <c r="A3531" s="162" t="str">
        <f>"FY"&amp;(YEAR(Table4_1[[#This Row],[Date]])-1)&amp;"/"&amp;(YEAR(Table4_1[[#This Row],[Date]])-2000)</f>
        <v>FY2023/24</v>
      </c>
      <c r="B3531" s="162" t="str">
        <f>VLOOKUP(Table4_1[[#This Row],[Energy]]&amp;Table4_1[[#This Row],[Indicator category]]&amp;Table4_1[[#This Row],[Indicator subcategory]]&amp;Table4_1[[#This Row],[Indicator]]&amp;Table4_1[[#This Row],[ID]],newID,2,FALSE)</f>
        <v>NRR13</v>
      </c>
      <c r="C3531" s="162" t="str">
        <f>Table4_1[[#This Row],[Licensee]]&amp;" "&amp;Table4_1[[#This Row],[Licence]]</f>
        <v>Rottnest Island Authority EIRL3</v>
      </c>
      <c r="D3531" s="162" t="str">
        <f t="shared" si="55"/>
        <v>FY2023/24_NRR13_Rottnest Island Authority EIRL3</v>
      </c>
      <c r="E3531" s="164">
        <f>IF(ISNUMBER(Table4_1[[#This Row],[Value]]),Table4_1[[#This Row],[Value]],IF(ISNUMBER(Table4_1[[#This Row],[$ Value]]),Table4_1[[#This Row],[$ Value]],Table4_1[[#This Row],[% Value]]))</f>
        <v>0</v>
      </c>
      <c r="G3531" s="238">
        <v>45473</v>
      </c>
      <c r="H3531">
        <v>4</v>
      </c>
      <c r="I3531" t="s">
        <v>188</v>
      </c>
      <c r="J3531" t="s">
        <v>199</v>
      </c>
      <c r="K3531" t="s">
        <v>192</v>
      </c>
      <c r="L3531" t="s">
        <v>252</v>
      </c>
      <c r="M3531" t="s">
        <v>256</v>
      </c>
      <c r="N3531" t="s">
        <v>257</v>
      </c>
      <c r="O3531" t="s">
        <v>190</v>
      </c>
      <c r="P3531"/>
      <c r="Q3531">
        <v>0</v>
      </c>
      <c r="R3531"/>
      <c r="S3531" t="s">
        <v>932</v>
      </c>
    </row>
    <row r="3532" spans="1:19" hidden="1" x14ac:dyDescent="0.2">
      <c r="A3532" s="162" t="str">
        <f>"FY"&amp;(YEAR(Table4_1[[#This Row],[Date]])-1)&amp;"/"&amp;(YEAR(Table4_1[[#This Row],[Date]])-2000)</f>
        <v>FY2023/24</v>
      </c>
      <c r="B3532" s="162" t="str">
        <f>VLOOKUP(Table4_1[[#This Row],[Energy]]&amp;Table4_1[[#This Row],[Indicator category]]&amp;Table4_1[[#This Row],[Indicator subcategory]]&amp;Table4_1[[#This Row],[Indicator]]&amp;Table4_1[[#This Row],[ID]],newID,2,FALSE)</f>
        <v>NRR14</v>
      </c>
      <c r="C3532" s="162" t="str">
        <f>Table4_1[[#This Row],[Licensee]]&amp;" "&amp;Table4_1[[#This Row],[Licence]]</f>
        <v>Rottnest Island Authority EIRL3</v>
      </c>
      <c r="D3532" s="162" t="str">
        <f t="shared" si="55"/>
        <v>FY2023/24_NRR14_Rottnest Island Authority EIRL3</v>
      </c>
      <c r="E3532" s="164">
        <f>IF(ISNUMBER(Table4_1[[#This Row],[Value]]),Table4_1[[#This Row],[Value]],IF(ISNUMBER(Table4_1[[#This Row],[$ Value]]),Table4_1[[#This Row],[$ Value]],Table4_1[[#This Row],[% Value]]))</f>
        <v>0</v>
      </c>
      <c r="G3532" s="238">
        <v>45473</v>
      </c>
      <c r="H3532">
        <v>4</v>
      </c>
      <c r="I3532" t="s">
        <v>188</v>
      </c>
      <c r="J3532" t="s">
        <v>199</v>
      </c>
      <c r="K3532" t="s">
        <v>192</v>
      </c>
      <c r="L3532" t="s">
        <v>252</v>
      </c>
      <c r="M3532" t="s">
        <v>383</v>
      </c>
      <c r="N3532" t="s">
        <v>553</v>
      </c>
      <c r="O3532" t="s">
        <v>191</v>
      </c>
      <c r="P3532">
        <v>0</v>
      </c>
      <c r="Q3532"/>
      <c r="R3532"/>
      <c r="S3532" t="s">
        <v>932</v>
      </c>
    </row>
    <row r="3533" spans="1:19" hidden="1" x14ac:dyDescent="0.2">
      <c r="A3533" s="162" t="str">
        <f>"FY"&amp;(YEAR(Table4_1[[#This Row],[Date]])-1)&amp;"/"&amp;(YEAR(Table4_1[[#This Row],[Date]])-2000)</f>
        <v>FY2023/24</v>
      </c>
      <c r="B3533" s="162" t="str">
        <f>VLOOKUP(Table4_1[[#This Row],[Energy]]&amp;Table4_1[[#This Row],[Indicator category]]&amp;Table4_1[[#This Row],[Indicator subcategory]]&amp;Table4_1[[#This Row],[Indicator]]&amp;Table4_1[[#This Row],[ID]],newID,2,FALSE)</f>
        <v>NRR15</v>
      </c>
      <c r="C3533" s="162" t="str">
        <f>Table4_1[[#This Row],[Licensee]]&amp;" "&amp;Table4_1[[#This Row],[Licence]]</f>
        <v>Rottnest Island Authority EIRL3</v>
      </c>
      <c r="D3533" s="162" t="str">
        <f t="shared" si="55"/>
        <v>FY2023/24_NRR15_Rottnest Island Authority EIRL3</v>
      </c>
      <c r="E3533" s="164">
        <f>IF(ISNUMBER(Table4_1[[#This Row],[Value]]),Table4_1[[#This Row],[Value]],IF(ISNUMBER(Table4_1[[#This Row],[$ Value]]),Table4_1[[#This Row],[$ Value]],Table4_1[[#This Row],[% Value]]))</f>
        <v>0</v>
      </c>
      <c r="G3533" s="238">
        <v>45473</v>
      </c>
      <c r="H3533">
        <v>4</v>
      </c>
      <c r="I3533" t="s">
        <v>188</v>
      </c>
      <c r="J3533" t="s">
        <v>199</v>
      </c>
      <c r="K3533" t="s">
        <v>192</v>
      </c>
      <c r="L3533" t="s">
        <v>252</v>
      </c>
      <c r="M3533" t="s">
        <v>383</v>
      </c>
      <c r="N3533" t="s">
        <v>384</v>
      </c>
      <c r="O3533" t="s">
        <v>190</v>
      </c>
      <c r="P3533"/>
      <c r="Q3533">
        <v>0</v>
      </c>
      <c r="R3533"/>
      <c r="S3533" t="s">
        <v>932</v>
      </c>
    </row>
    <row r="3534" spans="1:19" hidden="1" x14ac:dyDescent="0.2">
      <c r="A3534" s="162" t="str">
        <f>"FY"&amp;(YEAR(Table4_1[[#This Row],[Date]])-1)&amp;"/"&amp;(YEAR(Table4_1[[#This Row],[Date]])-2000)</f>
        <v>FY2023/24</v>
      </c>
      <c r="B3534" s="162" t="str">
        <f>VLOOKUP(Table4_1[[#This Row],[Energy]]&amp;Table4_1[[#This Row],[Indicator category]]&amp;Table4_1[[#This Row],[Indicator subcategory]]&amp;Table4_1[[#This Row],[Indicator]]&amp;Table4_1[[#This Row],[ID]],newID,2,FALSE)</f>
        <v>NRR16</v>
      </c>
      <c r="C3534" s="162" t="str">
        <f>Table4_1[[#This Row],[Licensee]]&amp;" "&amp;Table4_1[[#This Row],[Licence]]</f>
        <v>Rottnest Island Authority EIRL3</v>
      </c>
      <c r="D3534" s="162" t="str">
        <f t="shared" si="55"/>
        <v>FY2023/24_NRR16_Rottnest Island Authority EIRL3</v>
      </c>
      <c r="E3534" s="164">
        <f>IF(ISNUMBER(Table4_1[[#This Row],[Value]]),Table4_1[[#This Row],[Value]],IF(ISNUMBER(Table4_1[[#This Row],[$ Value]]),Table4_1[[#This Row],[$ Value]],Table4_1[[#This Row],[% Value]]))</f>
        <v>0</v>
      </c>
      <c r="G3534" s="238">
        <v>45473</v>
      </c>
      <c r="H3534">
        <v>4</v>
      </c>
      <c r="I3534" t="s">
        <v>188</v>
      </c>
      <c r="J3534" t="s">
        <v>199</v>
      </c>
      <c r="K3534" t="s">
        <v>192</v>
      </c>
      <c r="L3534" t="s">
        <v>252</v>
      </c>
      <c r="M3534" t="s">
        <v>554</v>
      </c>
      <c r="N3534" t="s">
        <v>555</v>
      </c>
      <c r="O3534" t="s">
        <v>191</v>
      </c>
      <c r="P3534">
        <v>0</v>
      </c>
      <c r="Q3534"/>
      <c r="R3534"/>
      <c r="S3534" t="s">
        <v>932</v>
      </c>
    </row>
    <row r="3535" spans="1:19" hidden="1" x14ac:dyDescent="0.2">
      <c r="A3535" s="162" t="str">
        <f>"FY"&amp;(YEAR(Table4_1[[#This Row],[Date]])-1)&amp;"/"&amp;(YEAR(Table4_1[[#This Row],[Date]])-2000)</f>
        <v>FY2023/24</v>
      </c>
      <c r="B3535" s="162" t="str">
        <f>VLOOKUP(Table4_1[[#This Row],[Energy]]&amp;Table4_1[[#This Row],[Indicator category]]&amp;Table4_1[[#This Row],[Indicator subcategory]]&amp;Table4_1[[#This Row],[Indicator]]&amp;Table4_1[[#This Row],[ID]],newID,2,FALSE)</f>
        <v>NRR17</v>
      </c>
      <c r="C3535" s="162" t="str">
        <f>Table4_1[[#This Row],[Licensee]]&amp;" "&amp;Table4_1[[#This Row],[Licence]]</f>
        <v>Rottnest Island Authority EIRL3</v>
      </c>
      <c r="D3535" s="162" t="str">
        <f t="shared" si="55"/>
        <v>FY2023/24_NRR17_Rottnest Island Authority EIRL3</v>
      </c>
      <c r="E3535" s="164">
        <f>IF(ISNUMBER(Table4_1[[#This Row],[Value]]),Table4_1[[#This Row],[Value]],IF(ISNUMBER(Table4_1[[#This Row],[$ Value]]),Table4_1[[#This Row],[$ Value]],Table4_1[[#This Row],[% Value]]))</f>
        <v>0</v>
      </c>
      <c r="G3535" s="238">
        <v>45473</v>
      </c>
      <c r="H3535">
        <v>4</v>
      </c>
      <c r="I3535" t="s">
        <v>188</v>
      </c>
      <c r="J3535" t="s">
        <v>199</v>
      </c>
      <c r="K3535" t="s">
        <v>192</v>
      </c>
      <c r="L3535" t="s">
        <v>252</v>
      </c>
      <c r="M3535" t="s">
        <v>554</v>
      </c>
      <c r="N3535" t="s">
        <v>556</v>
      </c>
      <c r="O3535" t="s">
        <v>190</v>
      </c>
      <c r="P3535"/>
      <c r="Q3535">
        <v>0</v>
      </c>
      <c r="R3535"/>
      <c r="S3535" t="s">
        <v>932</v>
      </c>
    </row>
    <row r="3536" spans="1:19" hidden="1" x14ac:dyDescent="0.2">
      <c r="A3536" s="162" t="str">
        <f>"FY"&amp;(YEAR(Table4_1[[#This Row],[Date]])-1)&amp;"/"&amp;(YEAR(Table4_1[[#This Row],[Date]])-2000)</f>
        <v>FY2023/24</v>
      </c>
      <c r="B3536" s="162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3536" s="162" t="str">
        <f>Table4_1[[#This Row],[Licensee]]&amp;" "&amp;Table4_1[[#This Row],[Licence]]</f>
        <v>Rottnest Island Authority EIRL3</v>
      </c>
      <c r="D3536" s="162" t="str">
        <f t="shared" si="55"/>
        <v>FY2023/24_NRR18a_Rottnest Island Authority EIRL3</v>
      </c>
      <c r="E3536" s="164">
        <f>IF(ISNUMBER(Table4_1[[#This Row],[Value]]),Table4_1[[#This Row],[Value]],IF(ISNUMBER(Table4_1[[#This Row],[$ Value]]),Table4_1[[#This Row],[$ Value]],Table4_1[[#This Row],[% Value]]))</f>
        <v>0</v>
      </c>
      <c r="G3536" s="238">
        <v>45473</v>
      </c>
      <c r="H3536">
        <v>4</v>
      </c>
      <c r="I3536" t="s">
        <v>188</v>
      </c>
      <c r="J3536" t="s">
        <v>199</v>
      </c>
      <c r="K3536" t="s">
        <v>192</v>
      </c>
      <c r="L3536" t="s">
        <v>514</v>
      </c>
      <c r="M3536" t="s">
        <v>524</v>
      </c>
      <c r="N3536" t="s">
        <v>525</v>
      </c>
      <c r="O3536" t="s">
        <v>191</v>
      </c>
      <c r="P3536">
        <v>0</v>
      </c>
      <c r="Q3536"/>
      <c r="R3536"/>
      <c r="S3536" t="s">
        <v>932</v>
      </c>
    </row>
    <row r="3537" spans="1:19" hidden="1" x14ac:dyDescent="0.2">
      <c r="A3537" s="162" t="str">
        <f>"FY"&amp;(YEAR(Table4_1[[#This Row],[Date]])-1)&amp;"/"&amp;(YEAR(Table4_1[[#This Row],[Date]])-2000)</f>
        <v>FY2023/24</v>
      </c>
      <c r="B3537" s="162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3537" s="162" t="str">
        <f>Table4_1[[#This Row],[Licensee]]&amp;" "&amp;Table4_1[[#This Row],[Licence]]</f>
        <v>Rottnest Island Authority EIRL3</v>
      </c>
      <c r="D3537" s="162" t="str">
        <f t="shared" si="55"/>
        <v>FY2023/24_NRR18a_Rottnest Island Authority EIRL3</v>
      </c>
      <c r="E3537" s="164">
        <f>IF(ISNUMBER(Table4_1[[#This Row],[Value]]),Table4_1[[#This Row],[Value]],IF(ISNUMBER(Table4_1[[#This Row],[$ Value]]),Table4_1[[#This Row],[$ Value]],Table4_1[[#This Row],[% Value]]))</f>
        <v>0</v>
      </c>
      <c r="G3537" s="238">
        <v>45473</v>
      </c>
      <c r="H3537">
        <v>4</v>
      </c>
      <c r="I3537" t="s">
        <v>188</v>
      </c>
      <c r="J3537" t="s">
        <v>199</v>
      </c>
      <c r="K3537" t="s">
        <v>192</v>
      </c>
      <c r="L3537" t="s">
        <v>514</v>
      </c>
      <c r="M3537" t="s">
        <v>524</v>
      </c>
      <c r="N3537" t="s">
        <v>525</v>
      </c>
      <c r="O3537" t="s">
        <v>190</v>
      </c>
      <c r="P3537"/>
      <c r="Q3537">
        <v>0</v>
      </c>
      <c r="R3537"/>
      <c r="S3537" t="s">
        <v>932</v>
      </c>
    </row>
    <row r="3538" spans="1:19" hidden="1" x14ac:dyDescent="0.2">
      <c r="A3538" s="162" t="str">
        <f>"FY"&amp;(YEAR(Table4_1[[#This Row],[Date]])-1)&amp;"/"&amp;(YEAR(Table4_1[[#This Row],[Date]])-2000)</f>
        <v>FY2023/24</v>
      </c>
      <c r="B3538" s="162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3538" s="162" t="str">
        <f>Table4_1[[#This Row],[Licensee]]&amp;" "&amp;Table4_1[[#This Row],[Licence]]</f>
        <v>Rottnest Island Authority EIRL3</v>
      </c>
      <c r="D3538" s="162" t="str">
        <f t="shared" si="55"/>
        <v>FY2023/24_NRR18b_Rottnest Island Authority EIRL3</v>
      </c>
      <c r="E3538" s="164">
        <f>IF(ISNUMBER(Table4_1[[#This Row],[Value]]),Table4_1[[#This Row],[Value]],IF(ISNUMBER(Table4_1[[#This Row],[$ Value]]),Table4_1[[#This Row],[$ Value]],Table4_1[[#This Row],[% Value]]))</f>
        <v>0</v>
      </c>
      <c r="G3538" s="238">
        <v>45473</v>
      </c>
      <c r="H3538">
        <v>4</v>
      </c>
      <c r="I3538" t="s">
        <v>188</v>
      </c>
      <c r="J3538" t="s">
        <v>199</v>
      </c>
      <c r="K3538" t="s">
        <v>192</v>
      </c>
      <c r="L3538" t="s">
        <v>514</v>
      </c>
      <c r="M3538" t="s">
        <v>535</v>
      </c>
      <c r="N3538" t="s">
        <v>536</v>
      </c>
      <c r="O3538" t="s">
        <v>191</v>
      </c>
      <c r="P3538">
        <v>0</v>
      </c>
      <c r="Q3538"/>
      <c r="R3538"/>
      <c r="S3538" t="s">
        <v>932</v>
      </c>
    </row>
    <row r="3539" spans="1:19" hidden="1" x14ac:dyDescent="0.2">
      <c r="A3539" s="162" t="str">
        <f>"FY"&amp;(YEAR(Table4_1[[#This Row],[Date]])-1)&amp;"/"&amp;(YEAR(Table4_1[[#This Row],[Date]])-2000)</f>
        <v>FY2023/24</v>
      </c>
      <c r="B3539" s="162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3539" s="162" t="str">
        <f>Table4_1[[#This Row],[Licensee]]&amp;" "&amp;Table4_1[[#This Row],[Licence]]</f>
        <v>Rottnest Island Authority EIRL3</v>
      </c>
      <c r="D3539" s="162" t="str">
        <f t="shared" si="55"/>
        <v>FY2023/24_NRR18b_Rottnest Island Authority EIRL3</v>
      </c>
      <c r="E3539" s="164">
        <f>IF(ISNUMBER(Table4_1[[#This Row],[Value]]),Table4_1[[#This Row],[Value]],IF(ISNUMBER(Table4_1[[#This Row],[$ Value]]),Table4_1[[#This Row],[$ Value]],Table4_1[[#This Row],[% Value]]))</f>
        <v>0</v>
      </c>
      <c r="G3539" s="238">
        <v>45473</v>
      </c>
      <c r="H3539">
        <v>4</v>
      </c>
      <c r="I3539" t="s">
        <v>188</v>
      </c>
      <c r="J3539" t="s">
        <v>199</v>
      </c>
      <c r="K3539" t="s">
        <v>192</v>
      </c>
      <c r="L3539" t="s">
        <v>514</v>
      </c>
      <c r="M3539" t="s">
        <v>535</v>
      </c>
      <c r="N3539" t="s">
        <v>536</v>
      </c>
      <c r="O3539" t="s">
        <v>190</v>
      </c>
      <c r="P3539"/>
      <c r="Q3539">
        <v>0</v>
      </c>
      <c r="R3539"/>
      <c r="S3539" t="s">
        <v>932</v>
      </c>
    </row>
    <row r="3540" spans="1:19" hidden="1" x14ac:dyDescent="0.2">
      <c r="A3540" s="162" t="str">
        <f>"FY"&amp;(YEAR(Table4_1[[#This Row],[Date]])-1)&amp;"/"&amp;(YEAR(Table4_1[[#This Row],[Date]])-2000)</f>
        <v>FY2023/24</v>
      </c>
      <c r="B3540" s="162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3540" s="162" t="str">
        <f>Table4_1[[#This Row],[Licensee]]&amp;" "&amp;Table4_1[[#This Row],[Licence]]</f>
        <v>Rottnest Island Authority EIRL3</v>
      </c>
      <c r="D3540" s="162" t="str">
        <f t="shared" si="55"/>
        <v>FY2023/24_NRR18c_Rottnest Island Authority EIRL3</v>
      </c>
      <c r="E3540" s="164">
        <f>IF(ISNUMBER(Table4_1[[#This Row],[Value]]),Table4_1[[#This Row],[Value]],IF(ISNUMBER(Table4_1[[#This Row],[$ Value]]),Table4_1[[#This Row],[$ Value]],Table4_1[[#This Row],[% Value]]))</f>
        <v>0</v>
      </c>
      <c r="G3540" s="238">
        <v>45473</v>
      </c>
      <c r="H3540">
        <v>4</v>
      </c>
      <c r="I3540" t="s">
        <v>188</v>
      </c>
      <c r="J3540" t="s">
        <v>199</v>
      </c>
      <c r="K3540" t="s">
        <v>192</v>
      </c>
      <c r="L3540" t="s">
        <v>514</v>
      </c>
      <c r="M3540" t="s">
        <v>537</v>
      </c>
      <c r="N3540" t="s">
        <v>538</v>
      </c>
      <c r="O3540" t="s">
        <v>191</v>
      </c>
      <c r="P3540">
        <v>0</v>
      </c>
      <c r="Q3540"/>
      <c r="R3540"/>
      <c r="S3540" t="s">
        <v>932</v>
      </c>
    </row>
    <row r="3541" spans="1:19" hidden="1" x14ac:dyDescent="0.2">
      <c r="A3541" s="162" t="str">
        <f>"FY"&amp;(YEAR(Table4_1[[#This Row],[Date]])-1)&amp;"/"&amp;(YEAR(Table4_1[[#This Row],[Date]])-2000)</f>
        <v>FY2023/24</v>
      </c>
      <c r="B3541" s="162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3541" s="162" t="str">
        <f>Table4_1[[#This Row],[Licensee]]&amp;" "&amp;Table4_1[[#This Row],[Licence]]</f>
        <v>Rottnest Island Authority EIRL3</v>
      </c>
      <c r="D3541" s="162" t="str">
        <f t="shared" si="55"/>
        <v>FY2023/24_NRR18c_Rottnest Island Authority EIRL3</v>
      </c>
      <c r="E3541" s="164">
        <f>IF(ISNUMBER(Table4_1[[#This Row],[Value]]),Table4_1[[#This Row],[Value]],IF(ISNUMBER(Table4_1[[#This Row],[$ Value]]),Table4_1[[#This Row],[$ Value]],Table4_1[[#This Row],[% Value]]))</f>
        <v>0</v>
      </c>
      <c r="G3541" s="238">
        <v>45473</v>
      </c>
      <c r="H3541">
        <v>4</v>
      </c>
      <c r="I3541" t="s">
        <v>188</v>
      </c>
      <c r="J3541" t="s">
        <v>199</v>
      </c>
      <c r="K3541" t="s">
        <v>192</v>
      </c>
      <c r="L3541" t="s">
        <v>514</v>
      </c>
      <c r="M3541" t="s">
        <v>537</v>
      </c>
      <c r="N3541" t="s">
        <v>538</v>
      </c>
      <c r="O3541" t="s">
        <v>190</v>
      </c>
      <c r="P3541"/>
      <c r="Q3541">
        <v>0</v>
      </c>
      <c r="R3541"/>
      <c r="S3541" t="s">
        <v>932</v>
      </c>
    </row>
    <row r="3542" spans="1:19" hidden="1" x14ac:dyDescent="0.2">
      <c r="A3542" s="162" t="str">
        <f>"FY"&amp;(YEAR(Table4_1[[#This Row],[Date]])-1)&amp;"/"&amp;(YEAR(Table4_1[[#This Row],[Date]])-2000)</f>
        <v>FY2023/24</v>
      </c>
      <c r="B3542" s="162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3542" s="162" t="str">
        <f>Table4_1[[#This Row],[Licensee]]&amp;" "&amp;Table4_1[[#This Row],[Licence]]</f>
        <v>Rottnest Island Authority EIRL3</v>
      </c>
      <c r="D3542" s="162" t="str">
        <f t="shared" si="55"/>
        <v>FY2023/24_NRR18d_Rottnest Island Authority EIRL3</v>
      </c>
      <c r="E3542" s="164">
        <f>IF(ISNUMBER(Table4_1[[#This Row],[Value]]),Table4_1[[#This Row],[Value]],IF(ISNUMBER(Table4_1[[#This Row],[$ Value]]),Table4_1[[#This Row],[$ Value]],Table4_1[[#This Row],[% Value]]))</f>
        <v>0</v>
      </c>
      <c r="G3542" s="238">
        <v>45473</v>
      </c>
      <c r="H3542">
        <v>4</v>
      </c>
      <c r="I3542" t="s">
        <v>188</v>
      </c>
      <c r="J3542" t="s">
        <v>199</v>
      </c>
      <c r="K3542" t="s">
        <v>192</v>
      </c>
      <c r="L3542" t="s">
        <v>514</v>
      </c>
      <c r="M3542" t="s">
        <v>522</v>
      </c>
      <c r="N3542" t="s">
        <v>523</v>
      </c>
      <c r="O3542" t="s">
        <v>191</v>
      </c>
      <c r="P3542">
        <v>0</v>
      </c>
      <c r="Q3542"/>
      <c r="R3542"/>
      <c r="S3542" t="s">
        <v>932</v>
      </c>
    </row>
    <row r="3543" spans="1:19" hidden="1" x14ac:dyDescent="0.2">
      <c r="A3543" s="162" t="str">
        <f>"FY"&amp;(YEAR(Table4_1[[#This Row],[Date]])-1)&amp;"/"&amp;(YEAR(Table4_1[[#This Row],[Date]])-2000)</f>
        <v>FY2023/24</v>
      </c>
      <c r="B3543" s="162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3543" s="162" t="str">
        <f>Table4_1[[#This Row],[Licensee]]&amp;" "&amp;Table4_1[[#This Row],[Licence]]</f>
        <v>Rottnest Island Authority EIRL3</v>
      </c>
      <c r="D3543" s="162" t="str">
        <f t="shared" si="55"/>
        <v>FY2023/24_NRR18d_Rottnest Island Authority EIRL3</v>
      </c>
      <c r="E3543" s="164">
        <f>IF(ISNUMBER(Table4_1[[#This Row],[Value]]),Table4_1[[#This Row],[Value]],IF(ISNUMBER(Table4_1[[#This Row],[$ Value]]),Table4_1[[#This Row],[$ Value]],Table4_1[[#This Row],[% Value]]))</f>
        <v>0</v>
      </c>
      <c r="G3543" s="238">
        <v>45473</v>
      </c>
      <c r="H3543">
        <v>4</v>
      </c>
      <c r="I3543" t="s">
        <v>188</v>
      </c>
      <c r="J3543" t="s">
        <v>199</v>
      </c>
      <c r="K3543" t="s">
        <v>192</v>
      </c>
      <c r="L3543" t="s">
        <v>514</v>
      </c>
      <c r="M3543" t="s">
        <v>522</v>
      </c>
      <c r="N3543" t="s">
        <v>523</v>
      </c>
      <c r="O3543" t="s">
        <v>190</v>
      </c>
      <c r="P3543"/>
      <c r="Q3543">
        <v>0</v>
      </c>
      <c r="R3543"/>
      <c r="S3543" t="s">
        <v>932</v>
      </c>
    </row>
    <row r="3544" spans="1:19" hidden="1" x14ac:dyDescent="0.2">
      <c r="A3544" s="162" t="str">
        <f>"FY"&amp;(YEAR(Table4_1[[#This Row],[Date]])-1)&amp;"/"&amp;(YEAR(Table4_1[[#This Row],[Date]])-2000)</f>
        <v>FY2023/24</v>
      </c>
      <c r="B3544" s="162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3544" s="162" t="str">
        <f>Table4_1[[#This Row],[Licensee]]&amp;" "&amp;Table4_1[[#This Row],[Licence]]</f>
        <v>Rottnest Island Authority EIRL3</v>
      </c>
      <c r="D3544" s="162" t="str">
        <f t="shared" si="55"/>
        <v>FY2023/24_NRR18e_Rottnest Island Authority EIRL3</v>
      </c>
      <c r="E3544" s="164">
        <f>IF(ISNUMBER(Table4_1[[#This Row],[Value]]),Table4_1[[#This Row],[Value]],IF(ISNUMBER(Table4_1[[#This Row],[$ Value]]),Table4_1[[#This Row],[$ Value]],Table4_1[[#This Row],[% Value]]))</f>
        <v>0</v>
      </c>
      <c r="G3544" s="238">
        <v>45473</v>
      </c>
      <c r="H3544">
        <v>4</v>
      </c>
      <c r="I3544" t="s">
        <v>188</v>
      </c>
      <c r="J3544" t="s">
        <v>199</v>
      </c>
      <c r="K3544" t="s">
        <v>192</v>
      </c>
      <c r="L3544" t="s">
        <v>514</v>
      </c>
      <c r="M3544" t="s">
        <v>546</v>
      </c>
      <c r="N3544" t="s">
        <v>547</v>
      </c>
      <c r="O3544" t="s">
        <v>191</v>
      </c>
      <c r="P3544">
        <v>0</v>
      </c>
      <c r="Q3544"/>
      <c r="R3544"/>
      <c r="S3544" t="s">
        <v>932</v>
      </c>
    </row>
    <row r="3545" spans="1:19" hidden="1" x14ac:dyDescent="0.2">
      <c r="A3545" s="162" t="str">
        <f>"FY"&amp;(YEAR(Table4_1[[#This Row],[Date]])-1)&amp;"/"&amp;(YEAR(Table4_1[[#This Row],[Date]])-2000)</f>
        <v>FY2023/24</v>
      </c>
      <c r="B3545" s="162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3545" s="162" t="str">
        <f>Table4_1[[#This Row],[Licensee]]&amp;" "&amp;Table4_1[[#This Row],[Licence]]</f>
        <v>Rottnest Island Authority EIRL3</v>
      </c>
      <c r="D3545" s="162" t="str">
        <f t="shared" si="55"/>
        <v>FY2023/24_NRR18e_Rottnest Island Authority EIRL3</v>
      </c>
      <c r="E3545" s="164">
        <f>IF(ISNUMBER(Table4_1[[#This Row],[Value]]),Table4_1[[#This Row],[Value]],IF(ISNUMBER(Table4_1[[#This Row],[$ Value]]),Table4_1[[#This Row],[$ Value]],Table4_1[[#This Row],[% Value]]))</f>
        <v>0</v>
      </c>
      <c r="G3545" s="238">
        <v>45473</v>
      </c>
      <c r="H3545">
        <v>4</v>
      </c>
      <c r="I3545" t="s">
        <v>188</v>
      </c>
      <c r="J3545" t="s">
        <v>199</v>
      </c>
      <c r="K3545" t="s">
        <v>192</v>
      </c>
      <c r="L3545" t="s">
        <v>514</v>
      </c>
      <c r="M3545" t="s">
        <v>546</v>
      </c>
      <c r="N3545" t="s">
        <v>547</v>
      </c>
      <c r="O3545" t="s">
        <v>190</v>
      </c>
      <c r="P3545"/>
      <c r="Q3545">
        <v>0</v>
      </c>
      <c r="R3545"/>
      <c r="S3545" t="s">
        <v>932</v>
      </c>
    </row>
    <row r="3546" spans="1:19" hidden="1" x14ac:dyDescent="0.2">
      <c r="A3546" s="162" t="str">
        <f>"FY"&amp;(YEAR(Table4_1[[#This Row],[Date]])-1)&amp;"/"&amp;(YEAR(Table4_1[[#This Row],[Date]])-2000)</f>
        <v>FY2023/24</v>
      </c>
      <c r="B3546" s="162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3546" s="162" t="str">
        <f>Table4_1[[#This Row],[Licensee]]&amp;" "&amp;Table4_1[[#This Row],[Licence]]</f>
        <v>Rottnest Island Authority EIRL3</v>
      </c>
      <c r="D3546" s="162" t="str">
        <f t="shared" si="55"/>
        <v>FY2023/24_NRR18f_Rottnest Island Authority EIRL3</v>
      </c>
      <c r="E3546" s="164">
        <f>IF(ISNUMBER(Table4_1[[#This Row],[Value]]),Table4_1[[#This Row],[Value]],IF(ISNUMBER(Table4_1[[#This Row],[$ Value]]),Table4_1[[#This Row],[$ Value]],Table4_1[[#This Row],[% Value]]))</f>
        <v>0</v>
      </c>
      <c r="G3546" s="238">
        <v>45473</v>
      </c>
      <c r="H3546">
        <v>4</v>
      </c>
      <c r="I3546" t="s">
        <v>188</v>
      </c>
      <c r="J3546" t="s">
        <v>199</v>
      </c>
      <c r="K3546" t="s">
        <v>192</v>
      </c>
      <c r="L3546" t="s">
        <v>514</v>
      </c>
      <c r="M3546" t="s">
        <v>515</v>
      </c>
      <c r="N3546" t="s">
        <v>516</v>
      </c>
      <c r="O3546" t="s">
        <v>191</v>
      </c>
      <c r="P3546">
        <v>0</v>
      </c>
      <c r="Q3546"/>
      <c r="R3546"/>
      <c r="S3546" t="s">
        <v>932</v>
      </c>
    </row>
    <row r="3547" spans="1:19" hidden="1" x14ac:dyDescent="0.2">
      <c r="A3547" s="162" t="str">
        <f>"FY"&amp;(YEAR(Table4_1[[#This Row],[Date]])-1)&amp;"/"&amp;(YEAR(Table4_1[[#This Row],[Date]])-2000)</f>
        <v>FY2023/24</v>
      </c>
      <c r="B3547" s="162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3547" s="162" t="str">
        <f>Table4_1[[#This Row],[Licensee]]&amp;" "&amp;Table4_1[[#This Row],[Licence]]</f>
        <v>Rottnest Island Authority EIRL3</v>
      </c>
      <c r="D3547" s="162" t="str">
        <f t="shared" si="55"/>
        <v>FY2023/24_NRR18f_Rottnest Island Authority EIRL3</v>
      </c>
      <c r="E3547" s="164">
        <f>IF(ISNUMBER(Table4_1[[#This Row],[Value]]),Table4_1[[#This Row],[Value]],IF(ISNUMBER(Table4_1[[#This Row],[$ Value]]),Table4_1[[#This Row],[$ Value]],Table4_1[[#This Row],[% Value]]))</f>
        <v>0</v>
      </c>
      <c r="G3547" s="238">
        <v>45473</v>
      </c>
      <c r="H3547">
        <v>4</v>
      </c>
      <c r="I3547" t="s">
        <v>188</v>
      </c>
      <c r="J3547" t="s">
        <v>199</v>
      </c>
      <c r="K3547" t="s">
        <v>192</v>
      </c>
      <c r="L3547" t="s">
        <v>514</v>
      </c>
      <c r="M3547" t="s">
        <v>515</v>
      </c>
      <c r="N3547" t="s">
        <v>516</v>
      </c>
      <c r="O3547" t="s">
        <v>190</v>
      </c>
      <c r="P3547"/>
      <c r="Q3547">
        <v>0</v>
      </c>
      <c r="R3547"/>
      <c r="S3547" t="s">
        <v>932</v>
      </c>
    </row>
    <row r="3548" spans="1:19" hidden="1" x14ac:dyDescent="0.2">
      <c r="A3548" s="162" t="str">
        <f>"FY"&amp;(YEAR(Table4_1[[#This Row],[Date]])-1)&amp;"/"&amp;(YEAR(Table4_1[[#This Row],[Date]])-2000)</f>
        <v>FY2023/24</v>
      </c>
      <c r="B3548" s="162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3548" s="162" t="str">
        <f>Table4_1[[#This Row],[Licensee]]&amp;" "&amp;Table4_1[[#This Row],[Licence]]</f>
        <v>Rottnest Island Authority EIRL3</v>
      </c>
      <c r="D3548" s="162" t="str">
        <f t="shared" si="55"/>
        <v>FY2023/24_NRR18g_Rottnest Island Authority EIRL3</v>
      </c>
      <c r="E3548" s="164">
        <f>IF(ISNUMBER(Table4_1[[#This Row],[Value]]),Table4_1[[#This Row],[Value]],IF(ISNUMBER(Table4_1[[#This Row],[$ Value]]),Table4_1[[#This Row],[$ Value]],Table4_1[[#This Row],[% Value]]))</f>
        <v>0</v>
      </c>
      <c r="G3548" s="238">
        <v>45473</v>
      </c>
      <c r="H3548">
        <v>4</v>
      </c>
      <c r="I3548" t="s">
        <v>188</v>
      </c>
      <c r="J3548" t="s">
        <v>199</v>
      </c>
      <c r="K3548" t="s">
        <v>192</v>
      </c>
      <c r="L3548" t="s">
        <v>514</v>
      </c>
      <c r="M3548" t="s">
        <v>544</v>
      </c>
      <c r="N3548" t="s">
        <v>545</v>
      </c>
      <c r="O3548" t="s">
        <v>191</v>
      </c>
      <c r="P3548">
        <v>0</v>
      </c>
      <c r="Q3548"/>
      <c r="R3548"/>
      <c r="S3548" t="s">
        <v>932</v>
      </c>
    </row>
    <row r="3549" spans="1:19" hidden="1" x14ac:dyDescent="0.2">
      <c r="A3549" s="162" t="str">
        <f>"FY"&amp;(YEAR(Table4_1[[#This Row],[Date]])-1)&amp;"/"&amp;(YEAR(Table4_1[[#This Row],[Date]])-2000)</f>
        <v>FY2023/24</v>
      </c>
      <c r="B3549" s="162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3549" s="162" t="str">
        <f>Table4_1[[#This Row],[Licensee]]&amp;" "&amp;Table4_1[[#This Row],[Licence]]</f>
        <v>Rottnest Island Authority EIRL3</v>
      </c>
      <c r="D3549" s="162" t="str">
        <f t="shared" si="55"/>
        <v>FY2023/24_NRR18g_Rottnest Island Authority EIRL3</v>
      </c>
      <c r="E3549" s="164">
        <f>IF(ISNUMBER(Table4_1[[#This Row],[Value]]),Table4_1[[#This Row],[Value]],IF(ISNUMBER(Table4_1[[#This Row],[$ Value]]),Table4_1[[#This Row],[$ Value]],Table4_1[[#This Row],[% Value]]))</f>
        <v>0</v>
      </c>
      <c r="G3549" s="238">
        <v>45473</v>
      </c>
      <c r="H3549">
        <v>4</v>
      </c>
      <c r="I3549" t="s">
        <v>188</v>
      </c>
      <c r="J3549" t="s">
        <v>199</v>
      </c>
      <c r="K3549" t="s">
        <v>192</v>
      </c>
      <c r="L3549" t="s">
        <v>514</v>
      </c>
      <c r="M3549" t="s">
        <v>544</v>
      </c>
      <c r="N3549" t="s">
        <v>545</v>
      </c>
      <c r="O3549" t="s">
        <v>190</v>
      </c>
      <c r="P3549"/>
      <c r="Q3549">
        <v>0</v>
      </c>
      <c r="R3549"/>
      <c r="S3549" t="s">
        <v>932</v>
      </c>
    </row>
    <row r="3550" spans="1:19" hidden="1" x14ac:dyDescent="0.2">
      <c r="A3550" s="162" t="str">
        <f>"FY"&amp;(YEAR(Table4_1[[#This Row],[Date]])-1)&amp;"/"&amp;(YEAR(Table4_1[[#This Row],[Date]])-2000)</f>
        <v>FY2023/24</v>
      </c>
      <c r="B3550" s="162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3550" s="162" t="str">
        <f>Table4_1[[#This Row],[Licensee]]&amp;" "&amp;Table4_1[[#This Row],[Licence]]</f>
        <v>Rottnest Island Authority EIRL3</v>
      </c>
      <c r="D3550" s="162" t="str">
        <f t="shared" si="55"/>
        <v>FY2023/24_NRR18h_Rottnest Island Authority EIRL3</v>
      </c>
      <c r="E3550" s="164">
        <f>IF(ISNUMBER(Table4_1[[#This Row],[Value]]),Table4_1[[#This Row],[Value]],IF(ISNUMBER(Table4_1[[#This Row],[$ Value]]),Table4_1[[#This Row],[$ Value]],Table4_1[[#This Row],[% Value]]))</f>
        <v>0</v>
      </c>
      <c r="G3550" s="238">
        <v>45473</v>
      </c>
      <c r="H3550">
        <v>4</v>
      </c>
      <c r="I3550" t="s">
        <v>188</v>
      </c>
      <c r="J3550" t="s">
        <v>199</v>
      </c>
      <c r="K3550" t="s">
        <v>192</v>
      </c>
      <c r="L3550" t="s">
        <v>514</v>
      </c>
      <c r="M3550" t="s">
        <v>557</v>
      </c>
      <c r="N3550" t="s">
        <v>558</v>
      </c>
      <c r="O3550" t="s">
        <v>191</v>
      </c>
      <c r="P3550">
        <v>0</v>
      </c>
      <c r="Q3550"/>
      <c r="R3550"/>
      <c r="S3550" t="s">
        <v>932</v>
      </c>
    </row>
    <row r="3551" spans="1:19" hidden="1" x14ac:dyDescent="0.2">
      <c r="A3551" s="162" t="str">
        <f>"FY"&amp;(YEAR(Table4_1[[#This Row],[Date]])-1)&amp;"/"&amp;(YEAR(Table4_1[[#This Row],[Date]])-2000)</f>
        <v>FY2023/24</v>
      </c>
      <c r="B3551" s="162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3551" s="162" t="str">
        <f>Table4_1[[#This Row],[Licensee]]&amp;" "&amp;Table4_1[[#This Row],[Licence]]</f>
        <v>Rottnest Island Authority EIRL3</v>
      </c>
      <c r="D3551" s="162" t="str">
        <f t="shared" si="55"/>
        <v>FY2023/24_NRR18h_Rottnest Island Authority EIRL3</v>
      </c>
      <c r="E3551" s="164">
        <f>IF(ISNUMBER(Table4_1[[#This Row],[Value]]),Table4_1[[#This Row],[Value]],IF(ISNUMBER(Table4_1[[#This Row],[$ Value]]),Table4_1[[#This Row],[$ Value]],Table4_1[[#This Row],[% Value]]))</f>
        <v>0</v>
      </c>
      <c r="G3551" s="238">
        <v>45473</v>
      </c>
      <c r="H3551">
        <v>4</v>
      </c>
      <c r="I3551" t="s">
        <v>188</v>
      </c>
      <c r="J3551" t="s">
        <v>199</v>
      </c>
      <c r="K3551" t="s">
        <v>192</v>
      </c>
      <c r="L3551" t="s">
        <v>514</v>
      </c>
      <c r="M3551" t="s">
        <v>557</v>
      </c>
      <c r="N3551" t="s">
        <v>558</v>
      </c>
      <c r="O3551" t="s">
        <v>190</v>
      </c>
      <c r="P3551"/>
      <c r="Q3551">
        <v>0</v>
      </c>
      <c r="R3551"/>
      <c r="S3551" t="s">
        <v>932</v>
      </c>
    </row>
    <row r="3552" spans="1:19" hidden="1" x14ac:dyDescent="0.2">
      <c r="A3552" s="162" t="str">
        <f>"FY"&amp;(YEAR(Table4_1[[#This Row],[Date]])-1)&amp;"/"&amp;(YEAR(Table4_1[[#This Row],[Date]])-2000)</f>
        <v>FY2023/24</v>
      </c>
      <c r="B3552" s="162" t="str">
        <f>VLOOKUP(Table4_1[[#This Row],[Energy]]&amp;Table4_1[[#This Row],[Indicator category]]&amp;Table4_1[[#This Row],[Indicator subcategory]]&amp;Table4_1[[#This Row],[Indicator]]&amp;Table4_1[[#This Row],[ID]],newID,2,FALSE)</f>
        <v>NRR2</v>
      </c>
      <c r="C3552" s="162" t="str">
        <f>Table4_1[[#This Row],[Licensee]]&amp;" "&amp;Table4_1[[#This Row],[Licence]]</f>
        <v>Rottnest Island Authority EIRL3</v>
      </c>
      <c r="D3552" s="162" t="str">
        <f t="shared" si="55"/>
        <v>FY2023/24_NRR2_Rottnest Island Authority EIRL3</v>
      </c>
      <c r="E3552" s="164">
        <f>IF(ISNUMBER(Table4_1[[#This Row],[Value]]),Table4_1[[#This Row],[Value]],IF(ISNUMBER(Table4_1[[#This Row],[$ Value]]),Table4_1[[#This Row],[$ Value]],Table4_1[[#This Row],[% Value]]))</f>
        <v>0</v>
      </c>
      <c r="G3552" s="238">
        <v>45473</v>
      </c>
      <c r="H3552">
        <v>4</v>
      </c>
      <c r="I3552" t="s">
        <v>188</v>
      </c>
      <c r="J3552" t="s">
        <v>199</v>
      </c>
      <c r="K3552" t="s">
        <v>192</v>
      </c>
      <c r="L3552" t="s">
        <v>252</v>
      </c>
      <c r="M3552" t="s">
        <v>529</v>
      </c>
      <c r="N3552" t="s">
        <v>530</v>
      </c>
      <c r="O3552" t="s">
        <v>191</v>
      </c>
      <c r="P3552">
        <v>0</v>
      </c>
      <c r="Q3552"/>
      <c r="R3552"/>
      <c r="S3552" t="s">
        <v>932</v>
      </c>
    </row>
    <row r="3553" spans="1:19" hidden="1" x14ac:dyDescent="0.2">
      <c r="A3553" s="162" t="str">
        <f>"FY"&amp;(YEAR(Table4_1[[#This Row],[Date]])-1)&amp;"/"&amp;(YEAR(Table4_1[[#This Row],[Date]])-2000)</f>
        <v>FY2023/24</v>
      </c>
      <c r="B3553" s="162" t="str">
        <f>VLOOKUP(Table4_1[[#This Row],[Energy]]&amp;Table4_1[[#This Row],[Indicator category]]&amp;Table4_1[[#This Row],[Indicator subcategory]]&amp;Table4_1[[#This Row],[Indicator]]&amp;Table4_1[[#This Row],[ID]],newID,2,FALSE)</f>
        <v>NRR3</v>
      </c>
      <c r="C3553" s="162" t="str">
        <f>Table4_1[[#This Row],[Licensee]]&amp;" "&amp;Table4_1[[#This Row],[Licence]]</f>
        <v>Rottnest Island Authority EIRL3</v>
      </c>
      <c r="D3553" s="162" t="str">
        <f t="shared" si="55"/>
        <v>FY2023/24_NRR3_Rottnest Island Authority EIRL3</v>
      </c>
      <c r="E3553" s="164">
        <f>IF(ISNUMBER(Table4_1[[#This Row],[Value]]),Table4_1[[#This Row],[Value]],IF(ISNUMBER(Table4_1[[#This Row],[$ Value]]),Table4_1[[#This Row],[$ Value]],Table4_1[[#This Row],[% Value]]))</f>
        <v>0</v>
      </c>
      <c r="G3553" s="238">
        <v>45473</v>
      </c>
      <c r="H3553">
        <v>4</v>
      </c>
      <c r="I3553" t="s">
        <v>188</v>
      </c>
      <c r="J3553" t="s">
        <v>199</v>
      </c>
      <c r="K3553" t="s">
        <v>192</v>
      </c>
      <c r="L3553" t="s">
        <v>252</v>
      </c>
      <c r="M3553" t="s">
        <v>529</v>
      </c>
      <c r="N3553" t="s">
        <v>531</v>
      </c>
      <c r="O3553" t="s">
        <v>190</v>
      </c>
      <c r="P3553"/>
      <c r="Q3553">
        <v>0</v>
      </c>
      <c r="R3553"/>
      <c r="S3553" t="s">
        <v>932</v>
      </c>
    </row>
    <row r="3554" spans="1:19" hidden="1" x14ac:dyDescent="0.2">
      <c r="A3554" s="162" t="str">
        <f>"FY"&amp;(YEAR(Table4_1[[#This Row],[Date]])-1)&amp;"/"&amp;(YEAR(Table4_1[[#This Row],[Date]])-2000)</f>
        <v>FY2023/24</v>
      </c>
      <c r="B3554" s="162" t="str">
        <f>VLOOKUP(Table4_1[[#This Row],[Energy]]&amp;Table4_1[[#This Row],[Indicator category]]&amp;Table4_1[[#This Row],[Indicator subcategory]]&amp;Table4_1[[#This Row],[Indicator]]&amp;Table4_1[[#This Row],[ID]],newID,2,FALSE)</f>
        <v>NRR4</v>
      </c>
      <c r="C3554" s="162" t="str">
        <f>Table4_1[[#This Row],[Licensee]]&amp;" "&amp;Table4_1[[#This Row],[Licence]]</f>
        <v>Rottnest Island Authority EIRL3</v>
      </c>
      <c r="D3554" s="162" t="str">
        <f t="shared" si="55"/>
        <v>FY2023/24_NRR4_Rottnest Island Authority EIRL3</v>
      </c>
      <c r="E3554" s="164">
        <f>IF(ISNUMBER(Table4_1[[#This Row],[Value]]),Table4_1[[#This Row],[Value]],IF(ISNUMBER(Table4_1[[#This Row],[$ Value]]),Table4_1[[#This Row],[$ Value]],Table4_1[[#This Row],[% Value]]))</f>
        <v>0</v>
      </c>
      <c r="G3554" s="238">
        <v>45473</v>
      </c>
      <c r="H3554">
        <v>4</v>
      </c>
      <c r="I3554" t="s">
        <v>188</v>
      </c>
      <c r="J3554" t="s">
        <v>199</v>
      </c>
      <c r="K3554" t="s">
        <v>192</v>
      </c>
      <c r="L3554" t="s">
        <v>252</v>
      </c>
      <c r="M3554" t="s">
        <v>264</v>
      </c>
      <c r="N3554" t="s">
        <v>265</v>
      </c>
      <c r="O3554" t="s">
        <v>191</v>
      </c>
      <c r="P3554">
        <v>0</v>
      </c>
      <c r="Q3554"/>
      <c r="R3554"/>
      <c r="S3554" t="s">
        <v>932</v>
      </c>
    </row>
    <row r="3555" spans="1:19" hidden="1" x14ac:dyDescent="0.2">
      <c r="A3555" s="162" t="str">
        <f>"FY"&amp;(YEAR(Table4_1[[#This Row],[Date]])-1)&amp;"/"&amp;(YEAR(Table4_1[[#This Row],[Date]])-2000)</f>
        <v>FY2023/24</v>
      </c>
      <c r="B3555" s="162" t="str">
        <f>VLOOKUP(Table4_1[[#This Row],[Energy]]&amp;Table4_1[[#This Row],[Indicator category]]&amp;Table4_1[[#This Row],[Indicator subcategory]]&amp;Table4_1[[#This Row],[Indicator]]&amp;Table4_1[[#This Row],[ID]],newID,2,FALSE)</f>
        <v>NRR5</v>
      </c>
      <c r="C3555" s="162" t="str">
        <f>Table4_1[[#This Row],[Licensee]]&amp;" "&amp;Table4_1[[#This Row],[Licence]]</f>
        <v>Rottnest Island Authority EIRL3</v>
      </c>
      <c r="D3555" s="162" t="str">
        <f t="shared" si="55"/>
        <v>FY2023/24_NRR5_Rottnest Island Authority EIRL3</v>
      </c>
      <c r="E3555" s="164">
        <f>IF(ISNUMBER(Table4_1[[#This Row],[Value]]),Table4_1[[#This Row],[Value]],IF(ISNUMBER(Table4_1[[#This Row],[$ Value]]),Table4_1[[#This Row],[$ Value]],Table4_1[[#This Row],[% Value]]))</f>
        <v>0</v>
      </c>
      <c r="G3555" s="238">
        <v>45473</v>
      </c>
      <c r="H3555">
        <v>4</v>
      </c>
      <c r="I3555" t="s">
        <v>188</v>
      </c>
      <c r="J3555" t="s">
        <v>199</v>
      </c>
      <c r="K3555" t="s">
        <v>192</v>
      </c>
      <c r="L3555" t="s">
        <v>252</v>
      </c>
      <c r="M3555" t="s">
        <v>264</v>
      </c>
      <c r="N3555" t="s">
        <v>266</v>
      </c>
      <c r="O3555" t="s">
        <v>190</v>
      </c>
      <c r="P3555"/>
      <c r="Q3555">
        <v>0</v>
      </c>
      <c r="R3555"/>
      <c r="S3555" t="s">
        <v>932</v>
      </c>
    </row>
    <row r="3556" spans="1:19" hidden="1" x14ac:dyDescent="0.2">
      <c r="A3556" s="162" t="str">
        <f>"FY"&amp;(YEAR(Table4_1[[#This Row],[Date]])-1)&amp;"/"&amp;(YEAR(Table4_1[[#This Row],[Date]])-2000)</f>
        <v>FY2023/24</v>
      </c>
      <c r="B3556" s="162" t="str">
        <f>VLOOKUP(Table4_1[[#This Row],[Energy]]&amp;Table4_1[[#This Row],[Indicator category]]&amp;Table4_1[[#This Row],[Indicator subcategory]]&amp;Table4_1[[#This Row],[Indicator]]&amp;Table4_1[[#This Row],[ID]],newID,2,FALSE)</f>
        <v>NRR6</v>
      </c>
      <c r="C3556" s="162" t="str">
        <f>Table4_1[[#This Row],[Licensee]]&amp;" "&amp;Table4_1[[#This Row],[Licence]]</f>
        <v>Rottnest Island Authority EIRL3</v>
      </c>
      <c r="D3556" s="162" t="str">
        <f t="shared" si="55"/>
        <v>FY2023/24_NRR6_Rottnest Island Authority EIRL3</v>
      </c>
      <c r="E3556" s="164">
        <f>IF(ISNUMBER(Table4_1[[#This Row],[Value]]),Table4_1[[#This Row],[Value]],IF(ISNUMBER(Table4_1[[#This Row],[$ Value]]),Table4_1[[#This Row],[$ Value]],Table4_1[[#This Row],[% Value]]))</f>
        <v>0</v>
      </c>
      <c r="G3556" s="238">
        <v>45473</v>
      </c>
      <c r="H3556">
        <v>4</v>
      </c>
      <c r="I3556" t="s">
        <v>188</v>
      </c>
      <c r="J3556" t="s">
        <v>199</v>
      </c>
      <c r="K3556" t="s">
        <v>192</v>
      </c>
      <c r="L3556" t="s">
        <v>252</v>
      </c>
      <c r="M3556" t="s">
        <v>258</v>
      </c>
      <c r="N3556" t="s">
        <v>259</v>
      </c>
      <c r="O3556" t="s">
        <v>191</v>
      </c>
      <c r="P3556">
        <v>0</v>
      </c>
      <c r="Q3556"/>
      <c r="R3556"/>
      <c r="S3556" t="s">
        <v>932</v>
      </c>
    </row>
    <row r="3557" spans="1:19" hidden="1" x14ac:dyDescent="0.2">
      <c r="A3557" s="162" t="str">
        <f>"FY"&amp;(YEAR(Table4_1[[#This Row],[Date]])-1)&amp;"/"&amp;(YEAR(Table4_1[[#This Row],[Date]])-2000)</f>
        <v>FY2023/24</v>
      </c>
      <c r="B3557" s="162" t="str">
        <f>VLOOKUP(Table4_1[[#This Row],[Energy]]&amp;Table4_1[[#This Row],[Indicator category]]&amp;Table4_1[[#This Row],[Indicator subcategory]]&amp;Table4_1[[#This Row],[Indicator]]&amp;Table4_1[[#This Row],[ID]],newID,2,FALSE)</f>
        <v>NRR7</v>
      </c>
      <c r="C3557" s="162" t="str">
        <f>Table4_1[[#This Row],[Licensee]]&amp;" "&amp;Table4_1[[#This Row],[Licence]]</f>
        <v>Rottnest Island Authority EIRL3</v>
      </c>
      <c r="D3557" s="162" t="str">
        <f t="shared" si="55"/>
        <v>FY2023/24_NRR7_Rottnest Island Authority EIRL3</v>
      </c>
      <c r="E3557" s="164">
        <f>IF(ISNUMBER(Table4_1[[#This Row],[Value]]),Table4_1[[#This Row],[Value]],IF(ISNUMBER(Table4_1[[#This Row],[$ Value]]),Table4_1[[#This Row],[$ Value]],Table4_1[[#This Row],[% Value]]))</f>
        <v>0</v>
      </c>
      <c r="G3557" s="238">
        <v>45473</v>
      </c>
      <c r="H3557">
        <v>4</v>
      </c>
      <c r="I3557" t="s">
        <v>188</v>
      </c>
      <c r="J3557" t="s">
        <v>199</v>
      </c>
      <c r="K3557" t="s">
        <v>192</v>
      </c>
      <c r="L3557" t="s">
        <v>252</v>
      </c>
      <c r="M3557" t="s">
        <v>258</v>
      </c>
      <c r="N3557" t="s">
        <v>260</v>
      </c>
      <c r="O3557" t="s">
        <v>190</v>
      </c>
      <c r="P3557"/>
      <c r="Q3557">
        <v>0</v>
      </c>
      <c r="R3557"/>
      <c r="S3557" t="s">
        <v>932</v>
      </c>
    </row>
    <row r="3558" spans="1:19" hidden="1" x14ac:dyDescent="0.2">
      <c r="A3558" s="162" t="str">
        <f>"FY"&amp;(YEAR(Table4_1[[#This Row],[Date]])-1)&amp;"/"&amp;(YEAR(Table4_1[[#This Row],[Date]])-2000)</f>
        <v>FY2023/24</v>
      </c>
      <c r="B3558" s="162" t="str">
        <f>VLOOKUP(Table4_1[[#This Row],[Energy]]&amp;Table4_1[[#This Row],[Indicator category]]&amp;Table4_1[[#This Row],[Indicator subcategory]]&amp;Table4_1[[#This Row],[Indicator]]&amp;Table4_1[[#This Row],[ID]],newID,2,FALSE)</f>
        <v>NRR8</v>
      </c>
      <c r="C3558" s="162" t="str">
        <f>Table4_1[[#This Row],[Licensee]]&amp;" "&amp;Table4_1[[#This Row],[Licence]]</f>
        <v>Rottnest Island Authority EIRL3</v>
      </c>
      <c r="D3558" s="162" t="str">
        <f t="shared" si="55"/>
        <v>FY2023/24_NRR8_Rottnest Island Authority EIRL3</v>
      </c>
      <c r="E3558" s="164">
        <f>IF(ISNUMBER(Table4_1[[#This Row],[Value]]),Table4_1[[#This Row],[Value]],IF(ISNUMBER(Table4_1[[#This Row],[$ Value]]),Table4_1[[#This Row],[$ Value]],Table4_1[[#This Row],[% Value]]))</f>
        <v>0</v>
      </c>
      <c r="G3558" s="238">
        <v>45473</v>
      </c>
      <c r="H3558">
        <v>4</v>
      </c>
      <c r="I3558" t="s">
        <v>188</v>
      </c>
      <c r="J3558" t="s">
        <v>199</v>
      </c>
      <c r="K3558" t="s">
        <v>192</v>
      </c>
      <c r="L3558" t="s">
        <v>252</v>
      </c>
      <c r="M3558" t="s">
        <v>261</v>
      </c>
      <c r="N3558" t="s">
        <v>263</v>
      </c>
      <c r="O3558" t="s">
        <v>191</v>
      </c>
      <c r="P3558">
        <v>0</v>
      </c>
      <c r="Q3558"/>
      <c r="R3558"/>
      <c r="S3558" t="s">
        <v>932</v>
      </c>
    </row>
    <row r="3559" spans="1:19" hidden="1" x14ac:dyDescent="0.2">
      <c r="A3559" s="162" t="str">
        <f>"FY"&amp;(YEAR(Table4_1[[#This Row],[Date]])-1)&amp;"/"&amp;(YEAR(Table4_1[[#This Row],[Date]])-2000)</f>
        <v>FY2023/24</v>
      </c>
      <c r="B3559" s="162" t="str">
        <f>VLOOKUP(Table4_1[[#This Row],[Energy]]&amp;Table4_1[[#This Row],[Indicator category]]&amp;Table4_1[[#This Row],[Indicator subcategory]]&amp;Table4_1[[#This Row],[Indicator]]&amp;Table4_1[[#This Row],[ID]],newID,2,FALSE)</f>
        <v>NRR9</v>
      </c>
      <c r="C3559" s="162" t="str">
        <f>Table4_1[[#This Row],[Licensee]]&amp;" "&amp;Table4_1[[#This Row],[Licence]]</f>
        <v>Rottnest Island Authority EIRL3</v>
      </c>
      <c r="D3559" s="162" t="str">
        <f t="shared" si="55"/>
        <v>FY2023/24_NRR9_Rottnest Island Authority EIRL3</v>
      </c>
      <c r="E3559" s="164">
        <f>IF(ISNUMBER(Table4_1[[#This Row],[Value]]),Table4_1[[#This Row],[Value]],IF(ISNUMBER(Table4_1[[#This Row],[$ Value]]),Table4_1[[#This Row],[$ Value]],Table4_1[[#This Row],[% Value]]))</f>
        <v>0</v>
      </c>
      <c r="G3559" s="238">
        <v>45473</v>
      </c>
      <c r="H3559">
        <v>4</v>
      </c>
      <c r="I3559" t="s">
        <v>188</v>
      </c>
      <c r="J3559" t="s">
        <v>199</v>
      </c>
      <c r="K3559" t="s">
        <v>192</v>
      </c>
      <c r="L3559" t="s">
        <v>252</v>
      </c>
      <c r="M3559" t="s">
        <v>261</v>
      </c>
      <c r="N3559" t="s">
        <v>262</v>
      </c>
      <c r="O3559" t="s">
        <v>190</v>
      </c>
      <c r="P3559"/>
      <c r="Q3559">
        <v>0</v>
      </c>
      <c r="R3559"/>
      <c r="S3559" t="s">
        <v>932</v>
      </c>
    </row>
    <row r="3560" spans="1:19" hidden="1" x14ac:dyDescent="0.2">
      <c r="A3560" s="162" t="str">
        <f>"FY"&amp;(YEAR(Table4_1[[#This Row],[Date]])-1)&amp;"/"&amp;(YEAR(Table4_1[[#This Row],[Date]])-2000)</f>
        <v>FY2023/24</v>
      </c>
      <c r="B3560" s="162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3560" s="162" t="str">
        <f>Table4_1[[#This Row],[Licensee]]&amp;" "&amp;Table4_1[[#This Row],[Licence]]</f>
        <v>Rottnest Island Authority EIRL3</v>
      </c>
      <c r="D3560" s="162" t="str">
        <f t="shared" si="55"/>
        <v>FY2023/24_SAIDIinput_b_Rottnest Island Authority EIRL3</v>
      </c>
      <c r="E3560" s="164">
        <f>IF(ISNUMBER(Table4_1[[#This Row],[Value]]),Table4_1[[#This Row],[Value]],IF(ISNUMBER(Table4_1[[#This Row],[$ Value]]),Table4_1[[#This Row],[$ Value]],Table4_1[[#This Row],[% Value]]))</f>
        <v>0</v>
      </c>
      <c r="G3560" s="238">
        <v>45473</v>
      </c>
      <c r="H3560">
        <v>4</v>
      </c>
      <c r="I3560" t="s">
        <v>188</v>
      </c>
      <c r="J3560" t="s">
        <v>199</v>
      </c>
      <c r="K3560" t="s">
        <v>208</v>
      </c>
      <c r="L3560" t="s">
        <v>341</v>
      </c>
      <c r="M3560" t="s">
        <v>47</v>
      </c>
      <c r="N3560" t="s">
        <v>342</v>
      </c>
      <c r="O3560" t="s">
        <v>93</v>
      </c>
      <c r="P3560"/>
      <c r="Q3560"/>
      <c r="R3560"/>
      <c r="S3560" t="s">
        <v>932</v>
      </c>
    </row>
    <row r="3561" spans="1:19" hidden="1" x14ac:dyDescent="0.2">
      <c r="A3561" s="162" t="str">
        <f>"FY"&amp;(YEAR(Table4_1[[#This Row],[Date]])-1)&amp;"/"&amp;(YEAR(Table4_1[[#This Row],[Date]])-2000)</f>
        <v>FY2024/25</v>
      </c>
      <c r="B3561" s="162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3561" s="162" t="str">
        <f>Table4_1[[#This Row],[Licensee]]&amp;" "&amp;Table4_1[[#This Row],[Licence]]</f>
        <v>Rottnest Island Authority EIRL3</v>
      </c>
      <c r="D3561" s="162" t="str">
        <f t="shared" si="55"/>
        <v>FY2024/25_SAIDIinput_b_Rottnest Island Authority EIRL3</v>
      </c>
      <c r="E3561" s="164">
        <f>IF(ISNUMBER(Table4_1[[#This Row],[Value]]),Table4_1[[#This Row],[Value]],IF(ISNUMBER(Table4_1[[#This Row],[$ Value]]),Table4_1[[#This Row],[$ Value]],Table4_1[[#This Row],[% Value]]))</f>
        <v>0</v>
      </c>
      <c r="G3561" s="238">
        <v>45838</v>
      </c>
      <c r="H3561">
        <v>4</v>
      </c>
      <c r="I3561" t="s">
        <v>188</v>
      </c>
      <c r="J3561" t="s">
        <v>199</v>
      </c>
      <c r="K3561" t="s">
        <v>208</v>
      </c>
      <c r="L3561" t="s">
        <v>341</v>
      </c>
      <c r="M3561" t="s">
        <v>47</v>
      </c>
      <c r="N3561" t="s">
        <v>342</v>
      </c>
      <c r="O3561" t="s">
        <v>93</v>
      </c>
      <c r="P3561"/>
      <c r="Q3561"/>
      <c r="R3561"/>
      <c r="S3561" t="s">
        <v>932</v>
      </c>
    </row>
    <row r="3562" spans="1:19" hidden="1" x14ac:dyDescent="0.2">
      <c r="A3562" s="162" t="str">
        <f>"FY"&amp;(YEAR(Table4_1[[#This Row],[Date]])-1)&amp;"/"&amp;(YEAR(Table4_1[[#This Row],[Date]])-2000)</f>
        <v>FY2023/24</v>
      </c>
      <c r="B3562" s="162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3562" s="162" t="str">
        <f>Table4_1[[#This Row],[Licensee]]&amp;" "&amp;Table4_1[[#This Row],[Licence]]</f>
        <v>Rottnest Island Authority EIRL3</v>
      </c>
      <c r="D3562" s="162" t="str">
        <f t="shared" si="55"/>
        <v>FY2023/24_SAIDIinput_bi_Rottnest Island Authority EIRL3</v>
      </c>
      <c r="E3562" s="164">
        <f>IF(ISNUMBER(Table4_1[[#This Row],[Value]]),Table4_1[[#This Row],[Value]],IF(ISNUMBER(Table4_1[[#This Row],[$ Value]]),Table4_1[[#This Row],[$ Value]],Table4_1[[#This Row],[% Value]]))</f>
        <v>0</v>
      </c>
      <c r="G3562" s="238">
        <v>45473</v>
      </c>
      <c r="H3562">
        <v>4</v>
      </c>
      <c r="I3562" t="s">
        <v>188</v>
      </c>
      <c r="J3562" t="s">
        <v>199</v>
      </c>
      <c r="K3562" t="s">
        <v>208</v>
      </c>
      <c r="L3562" t="s">
        <v>343</v>
      </c>
      <c r="M3562" t="s">
        <v>47</v>
      </c>
      <c r="N3562" t="s">
        <v>342</v>
      </c>
      <c r="O3562" t="s">
        <v>93</v>
      </c>
      <c r="P3562"/>
      <c r="Q3562"/>
      <c r="R3562"/>
      <c r="S3562" t="s">
        <v>932</v>
      </c>
    </row>
    <row r="3563" spans="1:19" hidden="1" x14ac:dyDescent="0.2">
      <c r="A3563" s="162" t="str">
        <f>"FY"&amp;(YEAR(Table4_1[[#This Row],[Date]])-1)&amp;"/"&amp;(YEAR(Table4_1[[#This Row],[Date]])-2000)</f>
        <v>FY2024/25</v>
      </c>
      <c r="B3563" s="162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3563" s="162" t="str">
        <f>Table4_1[[#This Row],[Licensee]]&amp;" "&amp;Table4_1[[#This Row],[Licence]]</f>
        <v>Rottnest Island Authority EIRL3</v>
      </c>
      <c r="D3563" s="162" t="str">
        <f t="shared" si="55"/>
        <v>FY2024/25_SAIDIinput_bi_Rottnest Island Authority EIRL3</v>
      </c>
      <c r="E3563" s="164">
        <f>IF(ISNUMBER(Table4_1[[#This Row],[Value]]),Table4_1[[#This Row],[Value]],IF(ISNUMBER(Table4_1[[#This Row],[$ Value]]),Table4_1[[#This Row],[$ Value]],Table4_1[[#This Row],[% Value]]))</f>
        <v>0</v>
      </c>
      <c r="G3563" s="238">
        <v>45838</v>
      </c>
      <c r="H3563">
        <v>4</v>
      </c>
      <c r="I3563" t="s">
        <v>188</v>
      </c>
      <c r="J3563" t="s">
        <v>199</v>
      </c>
      <c r="K3563" t="s">
        <v>208</v>
      </c>
      <c r="L3563" t="s">
        <v>343</v>
      </c>
      <c r="M3563" t="s">
        <v>47</v>
      </c>
      <c r="N3563" t="s">
        <v>342</v>
      </c>
      <c r="O3563" t="s">
        <v>93</v>
      </c>
      <c r="P3563"/>
      <c r="Q3563"/>
      <c r="R3563"/>
      <c r="S3563" t="s">
        <v>932</v>
      </c>
    </row>
    <row r="3564" spans="1:19" hidden="1" x14ac:dyDescent="0.2">
      <c r="A3564" s="162" t="str">
        <f>"FY"&amp;(YEAR(Table4_1[[#This Row],[Date]])-1)&amp;"/"&amp;(YEAR(Table4_1[[#This Row],[Date]])-2000)</f>
        <v>FY2023/24</v>
      </c>
      <c r="B3564" s="162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3564" s="162" t="str">
        <f>Table4_1[[#This Row],[Licensee]]&amp;" "&amp;Table4_1[[#This Row],[Licence]]</f>
        <v>Rottnest Island Authority EIRL3</v>
      </c>
      <c r="D3564" s="162" t="str">
        <f t="shared" si="55"/>
        <v>FY2023/24_SAIDIinput_bii_Rottnest Island Authority EIRL3</v>
      </c>
      <c r="E3564" s="164">
        <f>IF(ISNUMBER(Table4_1[[#This Row],[Value]]),Table4_1[[#This Row],[Value]],IF(ISNUMBER(Table4_1[[#This Row],[$ Value]]),Table4_1[[#This Row],[$ Value]],Table4_1[[#This Row],[% Value]]))</f>
        <v>0</v>
      </c>
      <c r="G3564" s="238">
        <v>45473</v>
      </c>
      <c r="H3564">
        <v>4</v>
      </c>
      <c r="I3564" t="s">
        <v>188</v>
      </c>
      <c r="J3564" t="s">
        <v>199</v>
      </c>
      <c r="K3564" t="s">
        <v>208</v>
      </c>
      <c r="L3564" t="s">
        <v>344</v>
      </c>
      <c r="M3564" t="s">
        <v>47</v>
      </c>
      <c r="N3564" t="s">
        <v>342</v>
      </c>
      <c r="O3564" t="s">
        <v>93</v>
      </c>
      <c r="P3564"/>
      <c r="Q3564"/>
      <c r="R3564"/>
      <c r="S3564" t="s">
        <v>932</v>
      </c>
    </row>
    <row r="3565" spans="1:19" hidden="1" x14ac:dyDescent="0.2">
      <c r="A3565" s="162" t="str">
        <f>"FY"&amp;(YEAR(Table4_1[[#This Row],[Date]])-1)&amp;"/"&amp;(YEAR(Table4_1[[#This Row],[Date]])-2000)</f>
        <v>FY2024/25</v>
      </c>
      <c r="B3565" s="162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3565" s="162" t="str">
        <f>Table4_1[[#This Row],[Licensee]]&amp;" "&amp;Table4_1[[#This Row],[Licence]]</f>
        <v>Rottnest Island Authority EIRL3</v>
      </c>
      <c r="D3565" s="162" t="str">
        <f t="shared" si="55"/>
        <v>FY2024/25_SAIDIinput_bii_Rottnest Island Authority EIRL3</v>
      </c>
      <c r="E3565" s="164">
        <f>IF(ISNUMBER(Table4_1[[#This Row],[Value]]),Table4_1[[#This Row],[Value]],IF(ISNUMBER(Table4_1[[#This Row],[$ Value]]),Table4_1[[#This Row],[$ Value]],Table4_1[[#This Row],[% Value]]))</f>
        <v>0</v>
      </c>
      <c r="G3565" s="238">
        <v>45838</v>
      </c>
      <c r="H3565">
        <v>4</v>
      </c>
      <c r="I3565" t="s">
        <v>188</v>
      </c>
      <c r="J3565" t="s">
        <v>199</v>
      </c>
      <c r="K3565" t="s">
        <v>208</v>
      </c>
      <c r="L3565" t="s">
        <v>344</v>
      </c>
      <c r="M3565" t="s">
        <v>47</v>
      </c>
      <c r="N3565" t="s">
        <v>342</v>
      </c>
      <c r="O3565" t="s">
        <v>93</v>
      </c>
      <c r="P3565"/>
      <c r="Q3565"/>
      <c r="R3565"/>
      <c r="S3565" t="s">
        <v>932</v>
      </c>
    </row>
    <row r="3566" spans="1:19" hidden="1" x14ac:dyDescent="0.2">
      <c r="A3566" s="162" t="str">
        <f>"FY"&amp;(YEAR(Table4_1[[#This Row],[Date]])-1)&amp;"/"&amp;(YEAR(Table4_1[[#This Row],[Date]])-2000)</f>
        <v>FY2023/24</v>
      </c>
      <c r="B3566" s="162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3566" s="162" t="str">
        <f>Table4_1[[#This Row],[Licensee]]&amp;" "&amp;Table4_1[[#This Row],[Licence]]</f>
        <v>Rottnest Island Authority EIRL3</v>
      </c>
      <c r="D3566" s="162" t="str">
        <f t="shared" si="55"/>
        <v>FY2023/24_SAIDIinput_biii_Rottnest Island Authority EIRL3</v>
      </c>
      <c r="E3566" s="164">
        <f>IF(ISNUMBER(Table4_1[[#This Row],[Value]]),Table4_1[[#This Row],[Value]],IF(ISNUMBER(Table4_1[[#This Row],[$ Value]]),Table4_1[[#This Row],[$ Value]],Table4_1[[#This Row],[% Value]]))</f>
        <v>0</v>
      </c>
      <c r="G3566" s="238">
        <v>45473</v>
      </c>
      <c r="H3566">
        <v>4</v>
      </c>
      <c r="I3566" t="s">
        <v>188</v>
      </c>
      <c r="J3566" t="s">
        <v>199</v>
      </c>
      <c r="K3566" t="s">
        <v>208</v>
      </c>
      <c r="L3566" t="s">
        <v>345</v>
      </c>
      <c r="M3566" t="s">
        <v>47</v>
      </c>
      <c r="N3566" t="s">
        <v>342</v>
      </c>
      <c r="O3566" t="s">
        <v>93</v>
      </c>
      <c r="P3566"/>
      <c r="Q3566"/>
      <c r="R3566"/>
      <c r="S3566" t="s">
        <v>932</v>
      </c>
    </row>
    <row r="3567" spans="1:19" hidden="1" x14ac:dyDescent="0.2">
      <c r="A3567" s="162" t="str">
        <f>"FY"&amp;(YEAR(Table4_1[[#This Row],[Date]])-1)&amp;"/"&amp;(YEAR(Table4_1[[#This Row],[Date]])-2000)</f>
        <v>FY2024/25</v>
      </c>
      <c r="B3567" s="162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3567" s="162" t="str">
        <f>Table4_1[[#This Row],[Licensee]]&amp;" "&amp;Table4_1[[#This Row],[Licence]]</f>
        <v>Rottnest Island Authority EIRL3</v>
      </c>
      <c r="D3567" s="162" t="str">
        <f t="shared" si="55"/>
        <v>FY2024/25_SAIDIinput_biii_Rottnest Island Authority EIRL3</v>
      </c>
      <c r="E3567" s="164">
        <f>IF(ISNUMBER(Table4_1[[#This Row],[Value]]),Table4_1[[#This Row],[Value]],IF(ISNUMBER(Table4_1[[#This Row],[$ Value]]),Table4_1[[#This Row],[$ Value]],Table4_1[[#This Row],[% Value]]))</f>
        <v>0</v>
      </c>
      <c r="G3567" s="238">
        <v>45838</v>
      </c>
      <c r="H3567">
        <v>4</v>
      </c>
      <c r="I3567" t="s">
        <v>188</v>
      </c>
      <c r="J3567" t="s">
        <v>199</v>
      </c>
      <c r="K3567" t="s">
        <v>208</v>
      </c>
      <c r="L3567" t="s">
        <v>345</v>
      </c>
      <c r="M3567" t="s">
        <v>47</v>
      </c>
      <c r="N3567" t="s">
        <v>342</v>
      </c>
      <c r="O3567" t="s">
        <v>93</v>
      </c>
      <c r="P3567"/>
      <c r="Q3567"/>
      <c r="R3567"/>
      <c r="S3567" t="s">
        <v>932</v>
      </c>
    </row>
    <row r="3568" spans="1:19" hidden="1" x14ac:dyDescent="0.2">
      <c r="A3568" s="162" t="str">
        <f>"FY"&amp;(YEAR(Table4_1[[#This Row],[Date]])-1)&amp;"/"&amp;(YEAR(Table4_1[[#This Row],[Date]])-2000)</f>
        <v>FY2023/24</v>
      </c>
      <c r="B3568" s="162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3568" s="162" t="str">
        <f>Table4_1[[#This Row],[Licensee]]&amp;" "&amp;Table4_1[[#This Row],[Licence]]</f>
        <v>Rottnest Island Authority EIRL3</v>
      </c>
      <c r="D3568" s="162" t="str">
        <f t="shared" si="55"/>
        <v>FY2023/24_SAIDIinput_c_Rottnest Island Authority EIRL3</v>
      </c>
      <c r="E3568" s="164">
        <f>IF(ISNUMBER(Table4_1[[#This Row],[Value]]),Table4_1[[#This Row],[Value]],IF(ISNUMBER(Table4_1[[#This Row],[$ Value]]),Table4_1[[#This Row],[$ Value]],Table4_1[[#This Row],[% Value]]))</f>
        <v>0</v>
      </c>
      <c r="G3568" s="238">
        <v>45473</v>
      </c>
      <c r="H3568">
        <v>4</v>
      </c>
      <c r="I3568" t="s">
        <v>188</v>
      </c>
      <c r="J3568" t="s">
        <v>199</v>
      </c>
      <c r="K3568" t="s">
        <v>208</v>
      </c>
      <c r="L3568" t="s">
        <v>341</v>
      </c>
      <c r="M3568" t="s">
        <v>48</v>
      </c>
      <c r="N3568" t="s">
        <v>342</v>
      </c>
      <c r="O3568" t="s">
        <v>93</v>
      </c>
      <c r="P3568"/>
      <c r="Q3568"/>
      <c r="R3568"/>
      <c r="S3568" t="s">
        <v>932</v>
      </c>
    </row>
    <row r="3569" spans="1:19" hidden="1" x14ac:dyDescent="0.2">
      <c r="A3569" s="162" t="str">
        <f>"FY"&amp;(YEAR(Table4_1[[#This Row],[Date]])-1)&amp;"/"&amp;(YEAR(Table4_1[[#This Row],[Date]])-2000)</f>
        <v>FY2024/25</v>
      </c>
      <c r="B3569" s="162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3569" s="162" t="str">
        <f>Table4_1[[#This Row],[Licensee]]&amp;" "&amp;Table4_1[[#This Row],[Licence]]</f>
        <v>Rottnest Island Authority EIRL3</v>
      </c>
      <c r="D3569" s="162" t="str">
        <f t="shared" si="55"/>
        <v>FY2024/25_SAIDIinput_c_Rottnest Island Authority EIRL3</v>
      </c>
      <c r="E3569" s="164">
        <f>IF(ISNUMBER(Table4_1[[#This Row],[Value]]),Table4_1[[#This Row],[Value]],IF(ISNUMBER(Table4_1[[#This Row],[$ Value]]),Table4_1[[#This Row],[$ Value]],Table4_1[[#This Row],[% Value]]))</f>
        <v>0</v>
      </c>
      <c r="G3569" s="238">
        <v>45838</v>
      </c>
      <c r="H3569">
        <v>4</v>
      </c>
      <c r="I3569" t="s">
        <v>188</v>
      </c>
      <c r="J3569" t="s">
        <v>199</v>
      </c>
      <c r="K3569" t="s">
        <v>208</v>
      </c>
      <c r="L3569" t="s">
        <v>341</v>
      </c>
      <c r="M3569" t="s">
        <v>48</v>
      </c>
      <c r="N3569" t="s">
        <v>342</v>
      </c>
      <c r="O3569" t="s">
        <v>93</v>
      </c>
      <c r="P3569"/>
      <c r="Q3569"/>
      <c r="R3569"/>
      <c r="S3569" t="s">
        <v>932</v>
      </c>
    </row>
    <row r="3570" spans="1:19" hidden="1" x14ac:dyDescent="0.2">
      <c r="A3570" s="162" t="str">
        <f>"FY"&amp;(YEAR(Table4_1[[#This Row],[Date]])-1)&amp;"/"&amp;(YEAR(Table4_1[[#This Row],[Date]])-2000)</f>
        <v>FY2023/24</v>
      </c>
      <c r="B3570" s="162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3570" s="162" t="str">
        <f>Table4_1[[#This Row],[Licensee]]&amp;" "&amp;Table4_1[[#This Row],[Licence]]</f>
        <v>Rottnest Island Authority EIRL3</v>
      </c>
      <c r="D3570" s="162" t="str">
        <f t="shared" si="55"/>
        <v>FY2023/24_SAIDIinput_ci_Rottnest Island Authority EIRL3</v>
      </c>
      <c r="E3570" s="164">
        <f>IF(ISNUMBER(Table4_1[[#This Row],[Value]]),Table4_1[[#This Row],[Value]],IF(ISNUMBER(Table4_1[[#This Row],[$ Value]]),Table4_1[[#This Row],[$ Value]],Table4_1[[#This Row],[% Value]]))</f>
        <v>0</v>
      </c>
      <c r="G3570" s="238">
        <v>45473</v>
      </c>
      <c r="H3570">
        <v>4</v>
      </c>
      <c r="I3570" t="s">
        <v>188</v>
      </c>
      <c r="J3570" t="s">
        <v>199</v>
      </c>
      <c r="K3570" t="s">
        <v>208</v>
      </c>
      <c r="L3570" t="s">
        <v>343</v>
      </c>
      <c r="M3570" t="s">
        <v>48</v>
      </c>
      <c r="N3570" t="s">
        <v>342</v>
      </c>
      <c r="O3570" t="s">
        <v>93</v>
      </c>
      <c r="P3570"/>
      <c r="Q3570"/>
      <c r="R3570"/>
      <c r="S3570" t="s">
        <v>932</v>
      </c>
    </row>
    <row r="3571" spans="1:19" hidden="1" x14ac:dyDescent="0.2">
      <c r="A3571" s="162" t="str">
        <f>"FY"&amp;(YEAR(Table4_1[[#This Row],[Date]])-1)&amp;"/"&amp;(YEAR(Table4_1[[#This Row],[Date]])-2000)</f>
        <v>FY2024/25</v>
      </c>
      <c r="B3571" s="162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3571" s="162" t="str">
        <f>Table4_1[[#This Row],[Licensee]]&amp;" "&amp;Table4_1[[#This Row],[Licence]]</f>
        <v>Rottnest Island Authority EIRL3</v>
      </c>
      <c r="D3571" s="162" t="str">
        <f t="shared" si="55"/>
        <v>FY2024/25_SAIDIinput_ci_Rottnest Island Authority EIRL3</v>
      </c>
      <c r="E3571" s="164">
        <f>IF(ISNUMBER(Table4_1[[#This Row],[Value]]),Table4_1[[#This Row],[Value]],IF(ISNUMBER(Table4_1[[#This Row],[$ Value]]),Table4_1[[#This Row],[$ Value]],Table4_1[[#This Row],[% Value]]))</f>
        <v>0</v>
      </c>
      <c r="G3571" s="238">
        <v>45838</v>
      </c>
      <c r="H3571">
        <v>4</v>
      </c>
      <c r="I3571" t="s">
        <v>188</v>
      </c>
      <c r="J3571" t="s">
        <v>199</v>
      </c>
      <c r="K3571" t="s">
        <v>208</v>
      </c>
      <c r="L3571" t="s">
        <v>343</v>
      </c>
      <c r="M3571" t="s">
        <v>48</v>
      </c>
      <c r="N3571" t="s">
        <v>342</v>
      </c>
      <c r="O3571" t="s">
        <v>93</v>
      </c>
      <c r="P3571"/>
      <c r="Q3571"/>
      <c r="R3571"/>
      <c r="S3571" t="s">
        <v>932</v>
      </c>
    </row>
    <row r="3572" spans="1:19" hidden="1" x14ac:dyDescent="0.2">
      <c r="A3572" s="162" t="str">
        <f>"FY"&amp;(YEAR(Table4_1[[#This Row],[Date]])-1)&amp;"/"&amp;(YEAR(Table4_1[[#This Row],[Date]])-2000)</f>
        <v>FY2023/24</v>
      </c>
      <c r="B3572" s="162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3572" s="162" t="str">
        <f>Table4_1[[#This Row],[Licensee]]&amp;" "&amp;Table4_1[[#This Row],[Licence]]</f>
        <v>Rottnest Island Authority EIRL3</v>
      </c>
      <c r="D3572" s="162" t="str">
        <f t="shared" si="55"/>
        <v>FY2023/24_SAIDIinput_cii_Rottnest Island Authority EIRL3</v>
      </c>
      <c r="E3572" s="164">
        <f>IF(ISNUMBER(Table4_1[[#This Row],[Value]]),Table4_1[[#This Row],[Value]],IF(ISNUMBER(Table4_1[[#This Row],[$ Value]]),Table4_1[[#This Row],[$ Value]],Table4_1[[#This Row],[% Value]]))</f>
        <v>0</v>
      </c>
      <c r="G3572" s="238">
        <v>45473</v>
      </c>
      <c r="H3572">
        <v>4</v>
      </c>
      <c r="I3572" t="s">
        <v>188</v>
      </c>
      <c r="J3572" t="s">
        <v>199</v>
      </c>
      <c r="K3572" t="s">
        <v>208</v>
      </c>
      <c r="L3572" t="s">
        <v>344</v>
      </c>
      <c r="M3572" t="s">
        <v>48</v>
      </c>
      <c r="N3572" t="s">
        <v>342</v>
      </c>
      <c r="O3572" t="s">
        <v>93</v>
      </c>
      <c r="P3572"/>
      <c r="Q3572"/>
      <c r="R3572"/>
      <c r="S3572" t="s">
        <v>932</v>
      </c>
    </row>
    <row r="3573" spans="1:19" hidden="1" x14ac:dyDescent="0.2">
      <c r="A3573" s="162" t="str">
        <f>"FY"&amp;(YEAR(Table4_1[[#This Row],[Date]])-1)&amp;"/"&amp;(YEAR(Table4_1[[#This Row],[Date]])-2000)</f>
        <v>FY2024/25</v>
      </c>
      <c r="B3573" s="162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3573" s="162" t="str">
        <f>Table4_1[[#This Row],[Licensee]]&amp;" "&amp;Table4_1[[#This Row],[Licence]]</f>
        <v>Rottnest Island Authority EIRL3</v>
      </c>
      <c r="D3573" s="162" t="str">
        <f t="shared" si="55"/>
        <v>FY2024/25_SAIDIinput_cii_Rottnest Island Authority EIRL3</v>
      </c>
      <c r="E3573" s="164">
        <f>IF(ISNUMBER(Table4_1[[#This Row],[Value]]),Table4_1[[#This Row],[Value]],IF(ISNUMBER(Table4_1[[#This Row],[$ Value]]),Table4_1[[#This Row],[$ Value]],Table4_1[[#This Row],[% Value]]))</f>
        <v>0</v>
      </c>
      <c r="G3573" s="238">
        <v>45838</v>
      </c>
      <c r="H3573">
        <v>4</v>
      </c>
      <c r="I3573" t="s">
        <v>188</v>
      </c>
      <c r="J3573" t="s">
        <v>199</v>
      </c>
      <c r="K3573" t="s">
        <v>208</v>
      </c>
      <c r="L3573" t="s">
        <v>344</v>
      </c>
      <c r="M3573" t="s">
        <v>48</v>
      </c>
      <c r="N3573" t="s">
        <v>342</v>
      </c>
      <c r="O3573" t="s">
        <v>93</v>
      </c>
      <c r="P3573"/>
      <c r="Q3573"/>
      <c r="R3573"/>
      <c r="S3573" t="s">
        <v>932</v>
      </c>
    </row>
    <row r="3574" spans="1:19" hidden="1" x14ac:dyDescent="0.2">
      <c r="A3574" s="162" t="str">
        <f>"FY"&amp;(YEAR(Table4_1[[#This Row],[Date]])-1)&amp;"/"&amp;(YEAR(Table4_1[[#This Row],[Date]])-2000)</f>
        <v>FY2023/24</v>
      </c>
      <c r="B3574" s="162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3574" s="162" t="str">
        <f>Table4_1[[#This Row],[Licensee]]&amp;" "&amp;Table4_1[[#This Row],[Licence]]</f>
        <v>Rottnest Island Authority EIRL3</v>
      </c>
      <c r="D3574" s="162" t="str">
        <f t="shared" si="55"/>
        <v>FY2023/24_SAIDIinput_ciii_Rottnest Island Authority EIRL3</v>
      </c>
      <c r="E3574" s="164">
        <f>IF(ISNUMBER(Table4_1[[#This Row],[Value]]),Table4_1[[#This Row],[Value]],IF(ISNUMBER(Table4_1[[#This Row],[$ Value]]),Table4_1[[#This Row],[$ Value]],Table4_1[[#This Row],[% Value]]))</f>
        <v>0</v>
      </c>
      <c r="G3574" s="238">
        <v>45473</v>
      </c>
      <c r="H3574">
        <v>4</v>
      </c>
      <c r="I3574" t="s">
        <v>188</v>
      </c>
      <c r="J3574" t="s">
        <v>199</v>
      </c>
      <c r="K3574" t="s">
        <v>208</v>
      </c>
      <c r="L3574" t="s">
        <v>345</v>
      </c>
      <c r="M3574" t="s">
        <v>48</v>
      </c>
      <c r="N3574" t="s">
        <v>342</v>
      </c>
      <c r="O3574" t="s">
        <v>93</v>
      </c>
      <c r="P3574"/>
      <c r="Q3574"/>
      <c r="R3574"/>
      <c r="S3574" t="s">
        <v>932</v>
      </c>
    </row>
    <row r="3575" spans="1:19" hidden="1" x14ac:dyDescent="0.2">
      <c r="A3575" s="162" t="str">
        <f>"FY"&amp;(YEAR(Table4_1[[#This Row],[Date]])-1)&amp;"/"&amp;(YEAR(Table4_1[[#This Row],[Date]])-2000)</f>
        <v>FY2024/25</v>
      </c>
      <c r="B3575" s="162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3575" s="162" t="str">
        <f>Table4_1[[#This Row],[Licensee]]&amp;" "&amp;Table4_1[[#This Row],[Licence]]</f>
        <v>Rottnest Island Authority EIRL3</v>
      </c>
      <c r="D3575" s="162" t="str">
        <f t="shared" si="55"/>
        <v>FY2024/25_SAIDIinput_ciii_Rottnest Island Authority EIRL3</v>
      </c>
      <c r="E3575" s="164">
        <f>IF(ISNUMBER(Table4_1[[#This Row],[Value]]),Table4_1[[#This Row],[Value]],IF(ISNUMBER(Table4_1[[#This Row],[$ Value]]),Table4_1[[#This Row],[$ Value]],Table4_1[[#This Row],[% Value]]))</f>
        <v>0</v>
      </c>
      <c r="G3575" s="238">
        <v>45838</v>
      </c>
      <c r="H3575">
        <v>4</v>
      </c>
      <c r="I3575" t="s">
        <v>188</v>
      </c>
      <c r="J3575" t="s">
        <v>199</v>
      </c>
      <c r="K3575" t="s">
        <v>208</v>
      </c>
      <c r="L3575" t="s">
        <v>345</v>
      </c>
      <c r="M3575" t="s">
        <v>48</v>
      </c>
      <c r="N3575" t="s">
        <v>342</v>
      </c>
      <c r="O3575" t="s">
        <v>93</v>
      </c>
      <c r="P3575"/>
      <c r="Q3575"/>
      <c r="R3575"/>
      <c r="S3575" t="s">
        <v>932</v>
      </c>
    </row>
    <row r="3576" spans="1:19" hidden="1" x14ac:dyDescent="0.2">
      <c r="A3576" s="162" t="str">
        <f>"FY"&amp;(YEAR(Table4_1[[#This Row],[Date]])-1)&amp;"/"&amp;(YEAR(Table4_1[[#This Row],[Date]])-2000)</f>
        <v>FY2023/24</v>
      </c>
      <c r="B3576" s="162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3576" s="162" t="str">
        <f>Table4_1[[#This Row],[Licensee]]&amp;" "&amp;Table4_1[[#This Row],[Licence]]</f>
        <v>Rottnest Island Authority EIRL3</v>
      </c>
      <c r="D3576" s="162" t="str">
        <f t="shared" si="55"/>
        <v>FY2023/24_SAIDIinput_d_Rottnest Island Authority EIRL3</v>
      </c>
      <c r="E3576" s="164">
        <f>IF(ISNUMBER(Table4_1[[#This Row],[Value]]),Table4_1[[#This Row],[Value]],IF(ISNUMBER(Table4_1[[#This Row],[$ Value]]),Table4_1[[#This Row],[$ Value]],Table4_1[[#This Row],[% Value]]))</f>
        <v>0</v>
      </c>
      <c r="G3576" s="238">
        <v>45473</v>
      </c>
      <c r="H3576">
        <v>4</v>
      </c>
      <c r="I3576" t="s">
        <v>188</v>
      </c>
      <c r="J3576" t="s">
        <v>199</v>
      </c>
      <c r="K3576" t="s">
        <v>208</v>
      </c>
      <c r="L3576" t="s">
        <v>341</v>
      </c>
      <c r="M3576" t="s">
        <v>49</v>
      </c>
      <c r="N3576" t="s">
        <v>342</v>
      </c>
      <c r="O3576" t="s">
        <v>93</v>
      </c>
      <c r="P3576"/>
      <c r="Q3576"/>
      <c r="R3576"/>
      <c r="S3576" t="s">
        <v>932</v>
      </c>
    </row>
    <row r="3577" spans="1:19" hidden="1" x14ac:dyDescent="0.2">
      <c r="A3577" s="162" t="str">
        <f>"FY"&amp;(YEAR(Table4_1[[#This Row],[Date]])-1)&amp;"/"&amp;(YEAR(Table4_1[[#This Row],[Date]])-2000)</f>
        <v>FY2024/25</v>
      </c>
      <c r="B3577" s="162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3577" s="162" t="str">
        <f>Table4_1[[#This Row],[Licensee]]&amp;" "&amp;Table4_1[[#This Row],[Licence]]</f>
        <v>Rottnest Island Authority EIRL3</v>
      </c>
      <c r="D3577" s="162" t="str">
        <f t="shared" si="55"/>
        <v>FY2024/25_SAIDIinput_d_Rottnest Island Authority EIRL3</v>
      </c>
      <c r="E3577" s="164">
        <f>IF(ISNUMBER(Table4_1[[#This Row],[Value]]),Table4_1[[#This Row],[Value]],IF(ISNUMBER(Table4_1[[#This Row],[$ Value]]),Table4_1[[#This Row],[$ Value]],Table4_1[[#This Row],[% Value]]))</f>
        <v>16229</v>
      </c>
      <c r="G3577" s="238">
        <v>45838</v>
      </c>
      <c r="H3577">
        <v>4</v>
      </c>
      <c r="I3577" t="s">
        <v>188</v>
      </c>
      <c r="J3577" t="s">
        <v>199</v>
      </c>
      <c r="K3577" t="s">
        <v>208</v>
      </c>
      <c r="L3577" t="s">
        <v>341</v>
      </c>
      <c r="M3577" t="s">
        <v>49</v>
      </c>
      <c r="N3577" t="s">
        <v>342</v>
      </c>
      <c r="O3577" t="s">
        <v>93</v>
      </c>
      <c r="P3577">
        <v>16229</v>
      </c>
      <c r="Q3577"/>
      <c r="R3577"/>
      <c r="S3577" t="s">
        <v>932</v>
      </c>
    </row>
    <row r="3578" spans="1:19" hidden="1" x14ac:dyDescent="0.2">
      <c r="A3578" s="162" t="str">
        <f>"FY"&amp;(YEAR(Table4_1[[#This Row],[Date]])-1)&amp;"/"&amp;(YEAR(Table4_1[[#This Row],[Date]])-2000)</f>
        <v>FY2023/24</v>
      </c>
      <c r="B3578" s="162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3578" s="162" t="str">
        <f>Table4_1[[#This Row],[Licensee]]&amp;" "&amp;Table4_1[[#This Row],[Licence]]</f>
        <v>Rottnest Island Authority EIRL3</v>
      </c>
      <c r="D3578" s="162" t="str">
        <f t="shared" si="55"/>
        <v>FY2023/24_SAIDIinput_di_Rottnest Island Authority EIRL3</v>
      </c>
      <c r="E3578" s="164">
        <f>IF(ISNUMBER(Table4_1[[#This Row],[Value]]),Table4_1[[#This Row],[Value]],IF(ISNUMBER(Table4_1[[#This Row],[$ Value]]),Table4_1[[#This Row],[$ Value]],Table4_1[[#This Row],[% Value]]))</f>
        <v>0</v>
      </c>
      <c r="G3578" s="238">
        <v>45473</v>
      </c>
      <c r="H3578">
        <v>4</v>
      </c>
      <c r="I3578" t="s">
        <v>188</v>
      </c>
      <c r="J3578" t="s">
        <v>199</v>
      </c>
      <c r="K3578" t="s">
        <v>208</v>
      </c>
      <c r="L3578" t="s">
        <v>343</v>
      </c>
      <c r="M3578" t="s">
        <v>49</v>
      </c>
      <c r="N3578" t="s">
        <v>342</v>
      </c>
      <c r="O3578" t="s">
        <v>93</v>
      </c>
      <c r="P3578"/>
      <c r="Q3578"/>
      <c r="R3578"/>
      <c r="S3578" t="s">
        <v>932</v>
      </c>
    </row>
    <row r="3579" spans="1:19" hidden="1" x14ac:dyDescent="0.2">
      <c r="A3579" s="162" t="str">
        <f>"FY"&amp;(YEAR(Table4_1[[#This Row],[Date]])-1)&amp;"/"&amp;(YEAR(Table4_1[[#This Row],[Date]])-2000)</f>
        <v>FY2024/25</v>
      </c>
      <c r="B3579" s="162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3579" s="162" t="str">
        <f>Table4_1[[#This Row],[Licensee]]&amp;" "&amp;Table4_1[[#This Row],[Licence]]</f>
        <v>Rottnest Island Authority EIRL3</v>
      </c>
      <c r="D3579" s="162" t="str">
        <f t="shared" si="55"/>
        <v>FY2024/25_SAIDIinput_di_Rottnest Island Authority EIRL3</v>
      </c>
      <c r="E3579" s="164">
        <f>IF(ISNUMBER(Table4_1[[#This Row],[Value]]),Table4_1[[#This Row],[Value]],IF(ISNUMBER(Table4_1[[#This Row],[$ Value]]),Table4_1[[#This Row],[$ Value]],Table4_1[[#This Row],[% Value]]))</f>
        <v>7723</v>
      </c>
      <c r="G3579" s="238">
        <v>45838</v>
      </c>
      <c r="H3579">
        <v>4</v>
      </c>
      <c r="I3579" t="s">
        <v>188</v>
      </c>
      <c r="J3579" t="s">
        <v>199</v>
      </c>
      <c r="K3579" t="s">
        <v>208</v>
      </c>
      <c r="L3579" t="s">
        <v>343</v>
      </c>
      <c r="M3579" t="s">
        <v>49</v>
      </c>
      <c r="N3579" t="s">
        <v>342</v>
      </c>
      <c r="O3579" t="s">
        <v>93</v>
      </c>
      <c r="P3579">
        <v>7723</v>
      </c>
      <c r="Q3579"/>
      <c r="R3579"/>
      <c r="S3579" t="s">
        <v>932</v>
      </c>
    </row>
    <row r="3580" spans="1:19" hidden="1" x14ac:dyDescent="0.2">
      <c r="A3580" s="162" t="str">
        <f>"FY"&amp;(YEAR(Table4_1[[#This Row],[Date]])-1)&amp;"/"&amp;(YEAR(Table4_1[[#This Row],[Date]])-2000)</f>
        <v>FY2023/24</v>
      </c>
      <c r="B3580" s="162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3580" s="162" t="str">
        <f>Table4_1[[#This Row],[Licensee]]&amp;" "&amp;Table4_1[[#This Row],[Licence]]</f>
        <v>Rottnest Island Authority EIRL3</v>
      </c>
      <c r="D3580" s="162" t="str">
        <f t="shared" si="55"/>
        <v>FY2023/24_SAIDIinput_dii_Rottnest Island Authority EIRL3</v>
      </c>
      <c r="E3580" s="164">
        <f>IF(ISNUMBER(Table4_1[[#This Row],[Value]]),Table4_1[[#This Row],[Value]],IF(ISNUMBER(Table4_1[[#This Row],[$ Value]]),Table4_1[[#This Row],[$ Value]],Table4_1[[#This Row],[% Value]]))</f>
        <v>0</v>
      </c>
      <c r="G3580" s="238">
        <v>45473</v>
      </c>
      <c r="H3580">
        <v>4</v>
      </c>
      <c r="I3580" t="s">
        <v>188</v>
      </c>
      <c r="J3580" t="s">
        <v>199</v>
      </c>
      <c r="K3580" t="s">
        <v>208</v>
      </c>
      <c r="L3580" t="s">
        <v>344</v>
      </c>
      <c r="M3580" t="s">
        <v>49</v>
      </c>
      <c r="N3580" t="s">
        <v>342</v>
      </c>
      <c r="O3580" t="s">
        <v>93</v>
      </c>
      <c r="P3580"/>
      <c r="Q3580"/>
      <c r="R3580"/>
      <c r="S3580" t="s">
        <v>932</v>
      </c>
    </row>
    <row r="3581" spans="1:19" hidden="1" x14ac:dyDescent="0.2">
      <c r="A3581" s="162" t="str">
        <f>"FY"&amp;(YEAR(Table4_1[[#This Row],[Date]])-1)&amp;"/"&amp;(YEAR(Table4_1[[#This Row],[Date]])-2000)</f>
        <v>FY2024/25</v>
      </c>
      <c r="B3581" s="162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3581" s="162" t="str">
        <f>Table4_1[[#This Row],[Licensee]]&amp;" "&amp;Table4_1[[#This Row],[Licence]]</f>
        <v>Rottnest Island Authority EIRL3</v>
      </c>
      <c r="D3581" s="162" t="str">
        <f t="shared" si="55"/>
        <v>FY2024/25_SAIDIinput_dii_Rottnest Island Authority EIRL3</v>
      </c>
      <c r="E3581" s="164">
        <f>IF(ISNUMBER(Table4_1[[#This Row],[Value]]),Table4_1[[#This Row],[Value]],IF(ISNUMBER(Table4_1[[#This Row],[$ Value]]),Table4_1[[#This Row],[$ Value]],Table4_1[[#This Row],[% Value]]))</f>
        <v>8506</v>
      </c>
      <c r="G3581" s="238">
        <v>45838</v>
      </c>
      <c r="H3581">
        <v>4</v>
      </c>
      <c r="I3581" t="s">
        <v>188</v>
      </c>
      <c r="J3581" t="s">
        <v>199</v>
      </c>
      <c r="K3581" t="s">
        <v>208</v>
      </c>
      <c r="L3581" t="s">
        <v>344</v>
      </c>
      <c r="M3581" t="s">
        <v>49</v>
      </c>
      <c r="N3581" t="s">
        <v>342</v>
      </c>
      <c r="O3581" t="s">
        <v>93</v>
      </c>
      <c r="P3581">
        <v>8506</v>
      </c>
      <c r="Q3581"/>
      <c r="R3581"/>
      <c r="S3581" t="s">
        <v>932</v>
      </c>
    </row>
    <row r="3582" spans="1:19" hidden="1" x14ac:dyDescent="0.2">
      <c r="A3582" s="162" t="str">
        <f>"FY"&amp;(YEAR(Table4_1[[#This Row],[Date]])-1)&amp;"/"&amp;(YEAR(Table4_1[[#This Row],[Date]])-2000)</f>
        <v>FY2023/24</v>
      </c>
      <c r="B3582" s="162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3582" s="162" t="str">
        <f>Table4_1[[#This Row],[Licensee]]&amp;" "&amp;Table4_1[[#This Row],[Licence]]</f>
        <v>Rottnest Island Authority EIRL3</v>
      </c>
      <c r="D3582" s="162" t="str">
        <f t="shared" si="55"/>
        <v>FY2023/24_SAIDIinput_diii_Rottnest Island Authority EIRL3</v>
      </c>
      <c r="E3582" s="164">
        <f>IF(ISNUMBER(Table4_1[[#This Row],[Value]]),Table4_1[[#This Row],[Value]],IF(ISNUMBER(Table4_1[[#This Row],[$ Value]]),Table4_1[[#This Row],[$ Value]],Table4_1[[#This Row],[% Value]]))</f>
        <v>0</v>
      </c>
      <c r="G3582" s="238">
        <v>45473</v>
      </c>
      <c r="H3582">
        <v>4</v>
      </c>
      <c r="I3582" t="s">
        <v>188</v>
      </c>
      <c r="J3582" t="s">
        <v>199</v>
      </c>
      <c r="K3582" t="s">
        <v>208</v>
      </c>
      <c r="L3582" t="s">
        <v>345</v>
      </c>
      <c r="M3582" t="s">
        <v>49</v>
      </c>
      <c r="N3582" t="s">
        <v>342</v>
      </c>
      <c r="O3582" t="s">
        <v>93</v>
      </c>
      <c r="P3582"/>
      <c r="Q3582"/>
      <c r="R3582"/>
      <c r="S3582" t="s">
        <v>932</v>
      </c>
    </row>
    <row r="3583" spans="1:19" hidden="1" x14ac:dyDescent="0.2">
      <c r="A3583" s="162" t="str">
        <f>"FY"&amp;(YEAR(Table4_1[[#This Row],[Date]])-1)&amp;"/"&amp;(YEAR(Table4_1[[#This Row],[Date]])-2000)</f>
        <v>FY2024/25</v>
      </c>
      <c r="B3583" s="162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3583" s="162" t="str">
        <f>Table4_1[[#This Row],[Licensee]]&amp;" "&amp;Table4_1[[#This Row],[Licence]]</f>
        <v>Rottnest Island Authority EIRL3</v>
      </c>
      <c r="D3583" s="162" t="str">
        <f t="shared" si="55"/>
        <v>FY2024/25_SAIDIinput_diii_Rottnest Island Authority EIRL3</v>
      </c>
      <c r="E3583" s="164">
        <f>IF(ISNUMBER(Table4_1[[#This Row],[Value]]),Table4_1[[#This Row],[Value]],IF(ISNUMBER(Table4_1[[#This Row],[$ Value]]),Table4_1[[#This Row],[$ Value]],Table4_1[[#This Row],[% Value]]))</f>
        <v>83.7</v>
      </c>
      <c r="G3583" s="238">
        <v>45838</v>
      </c>
      <c r="H3583">
        <v>4</v>
      </c>
      <c r="I3583" t="s">
        <v>188</v>
      </c>
      <c r="J3583" t="s">
        <v>199</v>
      </c>
      <c r="K3583" t="s">
        <v>208</v>
      </c>
      <c r="L3583" t="s">
        <v>345</v>
      </c>
      <c r="M3583" t="s">
        <v>49</v>
      </c>
      <c r="N3583" t="s">
        <v>342</v>
      </c>
      <c r="O3583" t="s">
        <v>93</v>
      </c>
      <c r="P3583">
        <v>83.7</v>
      </c>
      <c r="Q3583"/>
      <c r="R3583"/>
      <c r="S3583" t="s">
        <v>932</v>
      </c>
    </row>
    <row r="3584" spans="1:19" hidden="1" x14ac:dyDescent="0.2">
      <c r="A3584" s="162" t="str">
        <f>"FY"&amp;(YEAR(Table4_1[[#This Row],[Date]])-1)&amp;"/"&amp;(YEAR(Table4_1[[#This Row],[Date]])-2000)</f>
        <v>FY2023/24</v>
      </c>
      <c r="B3584" s="162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3584" s="162" t="str">
        <f>Table4_1[[#This Row],[Licensee]]&amp;" "&amp;Table4_1[[#This Row],[Licence]]</f>
        <v>Rottnest Island Authority EIRL3</v>
      </c>
      <c r="D3584" s="162" t="str">
        <f t="shared" si="55"/>
        <v>FY2023/24_SAIDIinput_e_Rottnest Island Authority EIRL3</v>
      </c>
      <c r="E3584" s="164">
        <f>IF(ISNUMBER(Table4_1[[#This Row],[Value]]),Table4_1[[#This Row],[Value]],IF(ISNUMBER(Table4_1[[#This Row],[$ Value]]),Table4_1[[#This Row],[$ Value]],Table4_1[[#This Row],[% Value]]))</f>
        <v>0</v>
      </c>
      <c r="G3584" s="238">
        <v>45473</v>
      </c>
      <c r="H3584">
        <v>4</v>
      </c>
      <c r="I3584" t="s">
        <v>188</v>
      </c>
      <c r="J3584" t="s">
        <v>199</v>
      </c>
      <c r="K3584" t="s">
        <v>208</v>
      </c>
      <c r="L3584" t="s">
        <v>341</v>
      </c>
      <c r="M3584" t="s">
        <v>50</v>
      </c>
      <c r="N3584" t="s">
        <v>342</v>
      </c>
      <c r="O3584" t="s">
        <v>93</v>
      </c>
      <c r="P3584"/>
      <c r="Q3584"/>
      <c r="R3584"/>
      <c r="S3584" t="s">
        <v>932</v>
      </c>
    </row>
    <row r="3585" spans="1:19" hidden="1" x14ac:dyDescent="0.2">
      <c r="A3585" s="162" t="str">
        <f>"FY"&amp;(YEAR(Table4_1[[#This Row],[Date]])-1)&amp;"/"&amp;(YEAR(Table4_1[[#This Row],[Date]])-2000)</f>
        <v>FY2024/25</v>
      </c>
      <c r="B3585" s="162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3585" s="162" t="str">
        <f>Table4_1[[#This Row],[Licensee]]&amp;" "&amp;Table4_1[[#This Row],[Licence]]</f>
        <v>Rottnest Island Authority EIRL3</v>
      </c>
      <c r="D3585" s="162" t="str">
        <f t="shared" si="55"/>
        <v>FY2024/25_SAIDIinput_e_Rottnest Island Authority EIRL3</v>
      </c>
      <c r="E3585" s="164">
        <f>IF(ISNUMBER(Table4_1[[#This Row],[Value]]),Table4_1[[#This Row],[Value]],IF(ISNUMBER(Table4_1[[#This Row],[$ Value]]),Table4_1[[#This Row],[$ Value]],Table4_1[[#This Row],[% Value]]))</f>
        <v>0</v>
      </c>
      <c r="G3585" s="238">
        <v>45838</v>
      </c>
      <c r="H3585">
        <v>4</v>
      </c>
      <c r="I3585" t="s">
        <v>188</v>
      </c>
      <c r="J3585" t="s">
        <v>199</v>
      </c>
      <c r="K3585" t="s">
        <v>208</v>
      </c>
      <c r="L3585" t="s">
        <v>341</v>
      </c>
      <c r="M3585" t="s">
        <v>50</v>
      </c>
      <c r="N3585" t="s">
        <v>342</v>
      </c>
      <c r="O3585" t="s">
        <v>93</v>
      </c>
      <c r="P3585"/>
      <c r="Q3585"/>
      <c r="R3585"/>
      <c r="S3585" t="s">
        <v>932</v>
      </c>
    </row>
    <row r="3586" spans="1:19" hidden="1" x14ac:dyDescent="0.2">
      <c r="A3586" s="162" t="str">
        <f>"FY"&amp;(YEAR(Table4_1[[#This Row],[Date]])-1)&amp;"/"&amp;(YEAR(Table4_1[[#This Row],[Date]])-2000)</f>
        <v>FY2023/24</v>
      </c>
      <c r="B3586" s="162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3586" s="162" t="str">
        <f>Table4_1[[#This Row],[Licensee]]&amp;" "&amp;Table4_1[[#This Row],[Licence]]</f>
        <v>Rottnest Island Authority EIRL3</v>
      </c>
      <c r="D3586" s="162" t="str">
        <f t="shared" si="55"/>
        <v>FY2023/24_SAIDIinput_ei_Rottnest Island Authority EIRL3</v>
      </c>
      <c r="E3586" s="164">
        <f>IF(ISNUMBER(Table4_1[[#This Row],[Value]]),Table4_1[[#This Row],[Value]],IF(ISNUMBER(Table4_1[[#This Row],[$ Value]]),Table4_1[[#This Row],[$ Value]],Table4_1[[#This Row],[% Value]]))</f>
        <v>0</v>
      </c>
      <c r="G3586" s="238">
        <v>45473</v>
      </c>
      <c r="H3586">
        <v>4</v>
      </c>
      <c r="I3586" t="s">
        <v>188</v>
      </c>
      <c r="J3586" t="s">
        <v>199</v>
      </c>
      <c r="K3586" t="s">
        <v>208</v>
      </c>
      <c r="L3586" t="s">
        <v>343</v>
      </c>
      <c r="M3586" t="s">
        <v>50</v>
      </c>
      <c r="N3586" t="s">
        <v>342</v>
      </c>
      <c r="O3586" t="s">
        <v>93</v>
      </c>
      <c r="P3586"/>
      <c r="Q3586"/>
      <c r="R3586"/>
      <c r="S3586" t="s">
        <v>932</v>
      </c>
    </row>
    <row r="3587" spans="1:19" hidden="1" x14ac:dyDescent="0.2">
      <c r="A3587" s="162" t="str">
        <f>"FY"&amp;(YEAR(Table4_1[[#This Row],[Date]])-1)&amp;"/"&amp;(YEAR(Table4_1[[#This Row],[Date]])-2000)</f>
        <v>FY2024/25</v>
      </c>
      <c r="B3587" s="162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3587" s="162" t="str">
        <f>Table4_1[[#This Row],[Licensee]]&amp;" "&amp;Table4_1[[#This Row],[Licence]]</f>
        <v>Rottnest Island Authority EIRL3</v>
      </c>
      <c r="D3587" s="162" t="str">
        <f t="shared" ref="D3587:D3650" si="56">A3587&amp;"_"&amp;B3587&amp;"_"&amp;C3587</f>
        <v>FY2024/25_SAIDIinput_ei_Rottnest Island Authority EIRL3</v>
      </c>
      <c r="E3587" s="164">
        <f>IF(ISNUMBER(Table4_1[[#This Row],[Value]]),Table4_1[[#This Row],[Value]],IF(ISNUMBER(Table4_1[[#This Row],[$ Value]]),Table4_1[[#This Row],[$ Value]],Table4_1[[#This Row],[% Value]]))</f>
        <v>0</v>
      </c>
      <c r="G3587" s="238">
        <v>45838</v>
      </c>
      <c r="H3587">
        <v>4</v>
      </c>
      <c r="I3587" t="s">
        <v>188</v>
      </c>
      <c r="J3587" t="s">
        <v>199</v>
      </c>
      <c r="K3587" t="s">
        <v>208</v>
      </c>
      <c r="L3587" t="s">
        <v>343</v>
      </c>
      <c r="M3587" t="s">
        <v>50</v>
      </c>
      <c r="N3587" t="s">
        <v>342</v>
      </c>
      <c r="O3587" t="s">
        <v>93</v>
      </c>
      <c r="P3587"/>
      <c r="Q3587"/>
      <c r="R3587"/>
      <c r="S3587" t="s">
        <v>932</v>
      </c>
    </row>
    <row r="3588" spans="1:19" hidden="1" x14ac:dyDescent="0.2">
      <c r="A3588" s="162" t="str">
        <f>"FY"&amp;(YEAR(Table4_1[[#This Row],[Date]])-1)&amp;"/"&amp;(YEAR(Table4_1[[#This Row],[Date]])-2000)</f>
        <v>FY2023/24</v>
      </c>
      <c r="B3588" s="162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3588" s="162" t="str">
        <f>Table4_1[[#This Row],[Licensee]]&amp;" "&amp;Table4_1[[#This Row],[Licence]]</f>
        <v>Rottnest Island Authority EIRL3</v>
      </c>
      <c r="D3588" s="162" t="str">
        <f t="shared" si="56"/>
        <v>FY2023/24_SAIDIinput_eii_Rottnest Island Authority EIRL3</v>
      </c>
      <c r="E3588" s="164">
        <f>IF(ISNUMBER(Table4_1[[#This Row],[Value]]),Table4_1[[#This Row],[Value]],IF(ISNUMBER(Table4_1[[#This Row],[$ Value]]),Table4_1[[#This Row],[$ Value]],Table4_1[[#This Row],[% Value]]))</f>
        <v>0</v>
      </c>
      <c r="G3588" s="238">
        <v>45473</v>
      </c>
      <c r="H3588">
        <v>4</v>
      </c>
      <c r="I3588" t="s">
        <v>188</v>
      </c>
      <c r="J3588" t="s">
        <v>199</v>
      </c>
      <c r="K3588" t="s">
        <v>208</v>
      </c>
      <c r="L3588" t="s">
        <v>344</v>
      </c>
      <c r="M3588" t="s">
        <v>50</v>
      </c>
      <c r="N3588" t="s">
        <v>342</v>
      </c>
      <c r="O3588" t="s">
        <v>93</v>
      </c>
      <c r="P3588"/>
      <c r="Q3588"/>
      <c r="R3588"/>
      <c r="S3588" t="s">
        <v>932</v>
      </c>
    </row>
    <row r="3589" spans="1:19" hidden="1" x14ac:dyDescent="0.2">
      <c r="A3589" s="162" t="str">
        <f>"FY"&amp;(YEAR(Table4_1[[#This Row],[Date]])-1)&amp;"/"&amp;(YEAR(Table4_1[[#This Row],[Date]])-2000)</f>
        <v>FY2023/24</v>
      </c>
      <c r="B3589" s="162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3589" s="162" t="str">
        <f>Table4_1[[#This Row],[Licensee]]&amp;" "&amp;Table4_1[[#This Row],[Licence]]</f>
        <v>Rottnest Island Authority EIRL3</v>
      </c>
      <c r="D3589" s="162" t="str">
        <f t="shared" si="56"/>
        <v>FY2023/24_SAIDIinput_eiii_Rottnest Island Authority EIRL3</v>
      </c>
      <c r="E3589" s="164">
        <f>IF(ISNUMBER(Table4_1[[#This Row],[Value]]),Table4_1[[#This Row],[Value]],IF(ISNUMBER(Table4_1[[#This Row],[$ Value]]),Table4_1[[#This Row],[$ Value]],Table4_1[[#This Row],[% Value]]))</f>
        <v>0</v>
      </c>
      <c r="G3589" s="238">
        <v>45473</v>
      </c>
      <c r="H3589">
        <v>4</v>
      </c>
      <c r="I3589" t="s">
        <v>188</v>
      </c>
      <c r="J3589" t="s">
        <v>199</v>
      </c>
      <c r="K3589" t="s">
        <v>208</v>
      </c>
      <c r="L3589" t="s">
        <v>345</v>
      </c>
      <c r="M3589" t="s">
        <v>50</v>
      </c>
      <c r="N3589" t="s">
        <v>342</v>
      </c>
      <c r="O3589" t="s">
        <v>93</v>
      </c>
      <c r="P3589"/>
      <c r="Q3589"/>
      <c r="R3589"/>
      <c r="S3589" t="s">
        <v>932</v>
      </c>
    </row>
    <row r="3590" spans="1:19" hidden="1" x14ac:dyDescent="0.2">
      <c r="A3590" s="162" t="str">
        <f>"FY"&amp;(YEAR(Table4_1[[#This Row],[Date]])-1)&amp;"/"&amp;(YEAR(Table4_1[[#This Row],[Date]])-2000)</f>
        <v>FY2024/25</v>
      </c>
      <c r="B3590" s="162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3590" s="162" t="str">
        <f>Table4_1[[#This Row],[Licensee]]&amp;" "&amp;Table4_1[[#This Row],[Licence]]</f>
        <v>Rottnest Island Authority EIRL3</v>
      </c>
      <c r="D3590" s="162" t="str">
        <f t="shared" si="56"/>
        <v>FY2024/25_SAIDIinput_eiii_Rottnest Island Authority EIRL3</v>
      </c>
      <c r="E3590" s="164">
        <f>IF(ISNUMBER(Table4_1[[#This Row],[Value]]),Table4_1[[#This Row],[Value]],IF(ISNUMBER(Table4_1[[#This Row],[$ Value]]),Table4_1[[#This Row],[$ Value]],Table4_1[[#This Row],[% Value]]))</f>
        <v>0</v>
      </c>
      <c r="G3590" s="238">
        <v>45838</v>
      </c>
      <c r="H3590">
        <v>4</v>
      </c>
      <c r="I3590" t="s">
        <v>188</v>
      </c>
      <c r="J3590" t="s">
        <v>199</v>
      </c>
      <c r="K3590" t="s">
        <v>208</v>
      </c>
      <c r="L3590" t="s">
        <v>345</v>
      </c>
      <c r="M3590" t="s">
        <v>50</v>
      </c>
      <c r="N3590" t="s">
        <v>342</v>
      </c>
      <c r="O3590" t="s">
        <v>93</v>
      </c>
      <c r="P3590"/>
      <c r="Q3590"/>
      <c r="R3590"/>
      <c r="S3590" t="s">
        <v>932</v>
      </c>
    </row>
    <row r="3591" spans="1:19" hidden="1" x14ac:dyDescent="0.2">
      <c r="A3591" s="162" t="str">
        <f>"FY"&amp;(YEAR(Table4_1[[#This Row],[Date]])-1)&amp;"/"&amp;(YEAR(Table4_1[[#This Row],[Date]])-2000)</f>
        <v>FY2023/24</v>
      </c>
      <c r="B3591" s="162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3591" s="162" t="str">
        <f>Table4_1[[#This Row],[Licensee]]&amp;" "&amp;Table4_1[[#This Row],[Licence]]</f>
        <v>Rottnest Island Authority EIRL3</v>
      </c>
      <c r="D3591" s="162" t="str">
        <f t="shared" si="56"/>
        <v>FY2023/24_SAIFIinput_b_Rottnest Island Authority EIRL3</v>
      </c>
      <c r="E3591" s="164">
        <f>IF(ISNUMBER(Table4_1[[#This Row],[Value]]),Table4_1[[#This Row],[Value]],IF(ISNUMBER(Table4_1[[#This Row],[$ Value]]),Table4_1[[#This Row],[$ Value]],Table4_1[[#This Row],[% Value]]))</f>
        <v>0</v>
      </c>
      <c r="G3591" s="238">
        <v>45473</v>
      </c>
      <c r="H3591">
        <v>4</v>
      </c>
      <c r="I3591" t="s">
        <v>188</v>
      </c>
      <c r="J3591" t="s">
        <v>199</v>
      </c>
      <c r="K3591" t="s">
        <v>208</v>
      </c>
      <c r="L3591" t="s">
        <v>346</v>
      </c>
      <c r="M3591" t="s">
        <v>47</v>
      </c>
      <c r="N3591" t="s">
        <v>347</v>
      </c>
      <c r="O3591" t="s">
        <v>191</v>
      </c>
      <c r="P3591"/>
      <c r="Q3591"/>
      <c r="R3591"/>
      <c r="S3591" t="s">
        <v>932</v>
      </c>
    </row>
    <row r="3592" spans="1:19" hidden="1" x14ac:dyDescent="0.2">
      <c r="A3592" s="162" t="str">
        <f>"FY"&amp;(YEAR(Table4_1[[#This Row],[Date]])-1)&amp;"/"&amp;(YEAR(Table4_1[[#This Row],[Date]])-2000)</f>
        <v>FY2024/25</v>
      </c>
      <c r="B3592" s="162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3592" s="162" t="str">
        <f>Table4_1[[#This Row],[Licensee]]&amp;" "&amp;Table4_1[[#This Row],[Licence]]</f>
        <v>Rottnest Island Authority EIRL3</v>
      </c>
      <c r="D3592" s="162" t="str">
        <f t="shared" si="56"/>
        <v>FY2024/25_SAIFIinput_b_Rottnest Island Authority EIRL3</v>
      </c>
      <c r="E3592" s="164">
        <f>IF(ISNUMBER(Table4_1[[#This Row],[Value]]),Table4_1[[#This Row],[Value]],IF(ISNUMBER(Table4_1[[#This Row],[$ Value]]),Table4_1[[#This Row],[$ Value]],Table4_1[[#This Row],[% Value]]))</f>
        <v>0</v>
      </c>
      <c r="G3592" s="238">
        <v>45838</v>
      </c>
      <c r="H3592">
        <v>4</v>
      </c>
      <c r="I3592" t="s">
        <v>188</v>
      </c>
      <c r="J3592" t="s">
        <v>199</v>
      </c>
      <c r="K3592" t="s">
        <v>208</v>
      </c>
      <c r="L3592" t="s">
        <v>346</v>
      </c>
      <c r="M3592" t="s">
        <v>47</v>
      </c>
      <c r="N3592" t="s">
        <v>347</v>
      </c>
      <c r="O3592" t="s">
        <v>191</v>
      </c>
      <c r="P3592"/>
      <c r="Q3592"/>
      <c r="R3592"/>
      <c r="S3592" t="s">
        <v>932</v>
      </c>
    </row>
    <row r="3593" spans="1:19" hidden="1" x14ac:dyDescent="0.2">
      <c r="A3593" s="162" t="str">
        <f>"FY"&amp;(YEAR(Table4_1[[#This Row],[Date]])-1)&amp;"/"&amp;(YEAR(Table4_1[[#This Row],[Date]])-2000)</f>
        <v>FY2023/24</v>
      </c>
      <c r="B3593" s="162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3593" s="162" t="str">
        <f>Table4_1[[#This Row],[Licensee]]&amp;" "&amp;Table4_1[[#This Row],[Licence]]</f>
        <v>Rottnest Island Authority EIRL3</v>
      </c>
      <c r="D3593" s="162" t="str">
        <f t="shared" si="56"/>
        <v>FY2023/24_SAIFIinput_bi_Rottnest Island Authority EIRL3</v>
      </c>
      <c r="E3593" s="164">
        <f>IF(ISNUMBER(Table4_1[[#This Row],[Value]]),Table4_1[[#This Row],[Value]],IF(ISNUMBER(Table4_1[[#This Row],[$ Value]]),Table4_1[[#This Row],[$ Value]],Table4_1[[#This Row],[% Value]]))</f>
        <v>0</v>
      </c>
      <c r="G3593" s="238">
        <v>45473</v>
      </c>
      <c r="H3593">
        <v>4</v>
      </c>
      <c r="I3593" t="s">
        <v>188</v>
      </c>
      <c r="J3593" t="s">
        <v>199</v>
      </c>
      <c r="K3593" t="s">
        <v>208</v>
      </c>
      <c r="L3593" t="s">
        <v>348</v>
      </c>
      <c r="M3593" t="s">
        <v>47</v>
      </c>
      <c r="N3593" t="s">
        <v>347</v>
      </c>
      <c r="O3593" t="s">
        <v>191</v>
      </c>
      <c r="P3593"/>
      <c r="Q3593"/>
      <c r="R3593"/>
      <c r="S3593" t="s">
        <v>932</v>
      </c>
    </row>
    <row r="3594" spans="1:19" hidden="1" x14ac:dyDescent="0.2">
      <c r="A3594" s="162" t="str">
        <f>"FY"&amp;(YEAR(Table4_1[[#This Row],[Date]])-1)&amp;"/"&amp;(YEAR(Table4_1[[#This Row],[Date]])-2000)</f>
        <v>FY2024/25</v>
      </c>
      <c r="B3594" s="162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3594" s="162" t="str">
        <f>Table4_1[[#This Row],[Licensee]]&amp;" "&amp;Table4_1[[#This Row],[Licence]]</f>
        <v>Rottnest Island Authority EIRL3</v>
      </c>
      <c r="D3594" s="162" t="str">
        <f t="shared" si="56"/>
        <v>FY2024/25_SAIFIinput_bi_Rottnest Island Authority EIRL3</v>
      </c>
      <c r="E3594" s="164">
        <f>IF(ISNUMBER(Table4_1[[#This Row],[Value]]),Table4_1[[#This Row],[Value]],IF(ISNUMBER(Table4_1[[#This Row],[$ Value]]),Table4_1[[#This Row],[$ Value]],Table4_1[[#This Row],[% Value]]))</f>
        <v>0</v>
      </c>
      <c r="G3594" s="238">
        <v>45838</v>
      </c>
      <c r="H3594">
        <v>4</v>
      </c>
      <c r="I3594" t="s">
        <v>188</v>
      </c>
      <c r="J3594" t="s">
        <v>199</v>
      </c>
      <c r="K3594" t="s">
        <v>208</v>
      </c>
      <c r="L3594" t="s">
        <v>348</v>
      </c>
      <c r="M3594" t="s">
        <v>47</v>
      </c>
      <c r="N3594" t="s">
        <v>347</v>
      </c>
      <c r="O3594" t="s">
        <v>191</v>
      </c>
      <c r="P3594"/>
      <c r="Q3594"/>
      <c r="R3594"/>
      <c r="S3594" t="s">
        <v>932</v>
      </c>
    </row>
    <row r="3595" spans="1:19" hidden="1" x14ac:dyDescent="0.2">
      <c r="A3595" s="162" t="str">
        <f>"FY"&amp;(YEAR(Table4_1[[#This Row],[Date]])-1)&amp;"/"&amp;(YEAR(Table4_1[[#This Row],[Date]])-2000)</f>
        <v>FY2023/24</v>
      </c>
      <c r="B3595" s="162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3595" s="162" t="str">
        <f>Table4_1[[#This Row],[Licensee]]&amp;" "&amp;Table4_1[[#This Row],[Licence]]</f>
        <v>Rottnest Island Authority EIRL3</v>
      </c>
      <c r="D3595" s="162" t="str">
        <f t="shared" si="56"/>
        <v>FY2023/24_SAIFIinput_bii_Rottnest Island Authority EIRL3</v>
      </c>
      <c r="E3595" s="164">
        <f>IF(ISNUMBER(Table4_1[[#This Row],[Value]]),Table4_1[[#This Row],[Value]],IF(ISNUMBER(Table4_1[[#This Row],[$ Value]]),Table4_1[[#This Row],[$ Value]],Table4_1[[#This Row],[% Value]]))</f>
        <v>0</v>
      </c>
      <c r="G3595" s="238">
        <v>45473</v>
      </c>
      <c r="H3595">
        <v>4</v>
      </c>
      <c r="I3595" t="s">
        <v>188</v>
      </c>
      <c r="J3595" t="s">
        <v>199</v>
      </c>
      <c r="K3595" t="s">
        <v>208</v>
      </c>
      <c r="L3595" t="s">
        <v>349</v>
      </c>
      <c r="M3595" t="s">
        <v>47</v>
      </c>
      <c r="N3595" t="s">
        <v>347</v>
      </c>
      <c r="O3595" t="s">
        <v>191</v>
      </c>
      <c r="P3595"/>
      <c r="Q3595"/>
      <c r="R3595"/>
      <c r="S3595" t="s">
        <v>932</v>
      </c>
    </row>
    <row r="3596" spans="1:19" hidden="1" x14ac:dyDescent="0.2">
      <c r="A3596" s="162" t="str">
        <f>"FY"&amp;(YEAR(Table4_1[[#This Row],[Date]])-1)&amp;"/"&amp;(YEAR(Table4_1[[#This Row],[Date]])-2000)</f>
        <v>FY2024/25</v>
      </c>
      <c r="B3596" s="162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3596" s="162" t="str">
        <f>Table4_1[[#This Row],[Licensee]]&amp;" "&amp;Table4_1[[#This Row],[Licence]]</f>
        <v>Rottnest Island Authority EIRL3</v>
      </c>
      <c r="D3596" s="162" t="str">
        <f t="shared" si="56"/>
        <v>FY2024/25_SAIFIinput_bii_Rottnest Island Authority EIRL3</v>
      </c>
      <c r="E3596" s="164">
        <f>IF(ISNUMBER(Table4_1[[#This Row],[Value]]),Table4_1[[#This Row],[Value]],IF(ISNUMBER(Table4_1[[#This Row],[$ Value]]),Table4_1[[#This Row],[$ Value]],Table4_1[[#This Row],[% Value]]))</f>
        <v>0</v>
      </c>
      <c r="G3596" s="238">
        <v>45838</v>
      </c>
      <c r="H3596">
        <v>4</v>
      </c>
      <c r="I3596" t="s">
        <v>188</v>
      </c>
      <c r="J3596" t="s">
        <v>199</v>
      </c>
      <c r="K3596" t="s">
        <v>208</v>
      </c>
      <c r="L3596" t="s">
        <v>349</v>
      </c>
      <c r="M3596" t="s">
        <v>47</v>
      </c>
      <c r="N3596" t="s">
        <v>347</v>
      </c>
      <c r="O3596" t="s">
        <v>191</v>
      </c>
      <c r="P3596"/>
      <c r="Q3596"/>
      <c r="R3596"/>
      <c r="S3596" t="s">
        <v>932</v>
      </c>
    </row>
    <row r="3597" spans="1:19" hidden="1" x14ac:dyDescent="0.2">
      <c r="A3597" s="162" t="str">
        <f>"FY"&amp;(YEAR(Table4_1[[#This Row],[Date]])-1)&amp;"/"&amp;(YEAR(Table4_1[[#This Row],[Date]])-2000)</f>
        <v>FY2023/24</v>
      </c>
      <c r="B3597" s="162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3597" s="162" t="str">
        <f>Table4_1[[#This Row],[Licensee]]&amp;" "&amp;Table4_1[[#This Row],[Licence]]</f>
        <v>Rottnest Island Authority EIRL3</v>
      </c>
      <c r="D3597" s="162" t="str">
        <f t="shared" si="56"/>
        <v>FY2023/24_SAIFIinput_biii_Rottnest Island Authority EIRL3</v>
      </c>
      <c r="E3597" s="164">
        <f>IF(ISNUMBER(Table4_1[[#This Row],[Value]]),Table4_1[[#This Row],[Value]],IF(ISNUMBER(Table4_1[[#This Row],[$ Value]]),Table4_1[[#This Row],[$ Value]],Table4_1[[#This Row],[% Value]]))</f>
        <v>0</v>
      </c>
      <c r="G3597" s="238">
        <v>45473</v>
      </c>
      <c r="H3597">
        <v>4</v>
      </c>
      <c r="I3597" t="s">
        <v>188</v>
      </c>
      <c r="J3597" t="s">
        <v>199</v>
      </c>
      <c r="K3597" t="s">
        <v>208</v>
      </c>
      <c r="L3597" t="s">
        <v>350</v>
      </c>
      <c r="M3597" t="s">
        <v>47</v>
      </c>
      <c r="N3597" t="s">
        <v>347</v>
      </c>
      <c r="O3597" t="s">
        <v>191</v>
      </c>
      <c r="P3597"/>
      <c r="Q3597"/>
      <c r="R3597"/>
      <c r="S3597" t="s">
        <v>932</v>
      </c>
    </row>
    <row r="3598" spans="1:19" hidden="1" x14ac:dyDescent="0.2">
      <c r="A3598" s="162" t="str">
        <f>"FY"&amp;(YEAR(Table4_1[[#This Row],[Date]])-1)&amp;"/"&amp;(YEAR(Table4_1[[#This Row],[Date]])-2000)</f>
        <v>FY2024/25</v>
      </c>
      <c r="B3598" s="162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3598" s="162" t="str">
        <f>Table4_1[[#This Row],[Licensee]]&amp;" "&amp;Table4_1[[#This Row],[Licence]]</f>
        <v>Rottnest Island Authority EIRL3</v>
      </c>
      <c r="D3598" s="162" t="str">
        <f t="shared" si="56"/>
        <v>FY2024/25_SAIFIinput_biii_Rottnest Island Authority EIRL3</v>
      </c>
      <c r="E3598" s="164">
        <f>IF(ISNUMBER(Table4_1[[#This Row],[Value]]),Table4_1[[#This Row],[Value]],IF(ISNUMBER(Table4_1[[#This Row],[$ Value]]),Table4_1[[#This Row],[$ Value]],Table4_1[[#This Row],[% Value]]))</f>
        <v>0</v>
      </c>
      <c r="G3598" s="238">
        <v>45838</v>
      </c>
      <c r="H3598">
        <v>4</v>
      </c>
      <c r="I3598" t="s">
        <v>188</v>
      </c>
      <c r="J3598" t="s">
        <v>199</v>
      </c>
      <c r="K3598" t="s">
        <v>208</v>
      </c>
      <c r="L3598" t="s">
        <v>350</v>
      </c>
      <c r="M3598" t="s">
        <v>47</v>
      </c>
      <c r="N3598" t="s">
        <v>347</v>
      </c>
      <c r="O3598" t="s">
        <v>191</v>
      </c>
      <c r="P3598"/>
      <c r="Q3598"/>
      <c r="R3598"/>
      <c r="S3598" t="s">
        <v>932</v>
      </c>
    </row>
    <row r="3599" spans="1:19" hidden="1" x14ac:dyDescent="0.2">
      <c r="A3599" s="162" t="str">
        <f>"FY"&amp;(YEAR(Table4_1[[#This Row],[Date]])-1)&amp;"/"&amp;(YEAR(Table4_1[[#This Row],[Date]])-2000)</f>
        <v>FY2023/24</v>
      </c>
      <c r="B3599" s="162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3599" s="162" t="str">
        <f>Table4_1[[#This Row],[Licensee]]&amp;" "&amp;Table4_1[[#This Row],[Licence]]</f>
        <v>Rottnest Island Authority EIRL3</v>
      </c>
      <c r="D3599" s="162" t="str">
        <f t="shared" si="56"/>
        <v>FY2023/24_SAIFIinput_c_Rottnest Island Authority EIRL3</v>
      </c>
      <c r="E3599" s="164">
        <f>IF(ISNUMBER(Table4_1[[#This Row],[Value]]),Table4_1[[#This Row],[Value]],IF(ISNUMBER(Table4_1[[#This Row],[$ Value]]),Table4_1[[#This Row],[$ Value]],Table4_1[[#This Row],[% Value]]))</f>
        <v>0</v>
      </c>
      <c r="G3599" s="238">
        <v>45473</v>
      </c>
      <c r="H3599">
        <v>4</v>
      </c>
      <c r="I3599" t="s">
        <v>188</v>
      </c>
      <c r="J3599" t="s">
        <v>199</v>
      </c>
      <c r="K3599" t="s">
        <v>208</v>
      </c>
      <c r="L3599" t="s">
        <v>346</v>
      </c>
      <c r="M3599" t="s">
        <v>48</v>
      </c>
      <c r="N3599" t="s">
        <v>347</v>
      </c>
      <c r="O3599" t="s">
        <v>191</v>
      </c>
      <c r="P3599"/>
      <c r="Q3599"/>
      <c r="R3599"/>
      <c r="S3599" t="s">
        <v>932</v>
      </c>
    </row>
    <row r="3600" spans="1:19" hidden="1" x14ac:dyDescent="0.2">
      <c r="A3600" s="162" t="str">
        <f>"FY"&amp;(YEAR(Table4_1[[#This Row],[Date]])-1)&amp;"/"&amp;(YEAR(Table4_1[[#This Row],[Date]])-2000)</f>
        <v>FY2024/25</v>
      </c>
      <c r="B3600" s="162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3600" s="162" t="str">
        <f>Table4_1[[#This Row],[Licensee]]&amp;" "&amp;Table4_1[[#This Row],[Licence]]</f>
        <v>Rottnest Island Authority EIRL3</v>
      </c>
      <c r="D3600" s="162" t="str">
        <f t="shared" si="56"/>
        <v>FY2024/25_SAIFIinput_c_Rottnest Island Authority EIRL3</v>
      </c>
      <c r="E3600" s="164">
        <f>IF(ISNUMBER(Table4_1[[#This Row],[Value]]),Table4_1[[#This Row],[Value]],IF(ISNUMBER(Table4_1[[#This Row],[$ Value]]),Table4_1[[#This Row],[$ Value]],Table4_1[[#This Row],[% Value]]))</f>
        <v>0</v>
      </c>
      <c r="G3600" s="238">
        <v>45838</v>
      </c>
      <c r="H3600">
        <v>4</v>
      </c>
      <c r="I3600" t="s">
        <v>188</v>
      </c>
      <c r="J3600" t="s">
        <v>199</v>
      </c>
      <c r="K3600" t="s">
        <v>208</v>
      </c>
      <c r="L3600" t="s">
        <v>346</v>
      </c>
      <c r="M3600" t="s">
        <v>48</v>
      </c>
      <c r="N3600" t="s">
        <v>347</v>
      </c>
      <c r="O3600" t="s">
        <v>191</v>
      </c>
      <c r="P3600"/>
      <c r="Q3600"/>
      <c r="R3600"/>
      <c r="S3600" t="s">
        <v>932</v>
      </c>
    </row>
    <row r="3601" spans="1:19" hidden="1" x14ac:dyDescent="0.2">
      <c r="A3601" s="162" t="str">
        <f>"FY"&amp;(YEAR(Table4_1[[#This Row],[Date]])-1)&amp;"/"&amp;(YEAR(Table4_1[[#This Row],[Date]])-2000)</f>
        <v>FY2023/24</v>
      </c>
      <c r="B3601" s="162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3601" s="162" t="str">
        <f>Table4_1[[#This Row],[Licensee]]&amp;" "&amp;Table4_1[[#This Row],[Licence]]</f>
        <v>Rottnest Island Authority EIRL3</v>
      </c>
      <c r="D3601" s="162" t="str">
        <f t="shared" si="56"/>
        <v>FY2023/24_SAIFIinput_ci_Rottnest Island Authority EIRL3</v>
      </c>
      <c r="E3601" s="164">
        <f>IF(ISNUMBER(Table4_1[[#This Row],[Value]]),Table4_1[[#This Row],[Value]],IF(ISNUMBER(Table4_1[[#This Row],[$ Value]]),Table4_1[[#This Row],[$ Value]],Table4_1[[#This Row],[% Value]]))</f>
        <v>0</v>
      </c>
      <c r="G3601" s="238">
        <v>45473</v>
      </c>
      <c r="H3601">
        <v>4</v>
      </c>
      <c r="I3601" t="s">
        <v>188</v>
      </c>
      <c r="J3601" t="s">
        <v>199</v>
      </c>
      <c r="K3601" t="s">
        <v>208</v>
      </c>
      <c r="L3601" t="s">
        <v>348</v>
      </c>
      <c r="M3601" t="s">
        <v>48</v>
      </c>
      <c r="N3601" t="s">
        <v>347</v>
      </c>
      <c r="O3601" t="s">
        <v>191</v>
      </c>
      <c r="P3601"/>
      <c r="Q3601"/>
      <c r="R3601"/>
      <c r="S3601" t="s">
        <v>932</v>
      </c>
    </row>
    <row r="3602" spans="1:19" hidden="1" x14ac:dyDescent="0.2">
      <c r="A3602" s="162" t="str">
        <f>"FY"&amp;(YEAR(Table4_1[[#This Row],[Date]])-1)&amp;"/"&amp;(YEAR(Table4_1[[#This Row],[Date]])-2000)</f>
        <v>FY2024/25</v>
      </c>
      <c r="B3602" s="162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3602" s="162" t="str">
        <f>Table4_1[[#This Row],[Licensee]]&amp;" "&amp;Table4_1[[#This Row],[Licence]]</f>
        <v>Rottnest Island Authority EIRL3</v>
      </c>
      <c r="D3602" s="162" t="str">
        <f t="shared" si="56"/>
        <v>FY2024/25_SAIFIinput_ci_Rottnest Island Authority EIRL3</v>
      </c>
      <c r="E3602" s="164">
        <f>IF(ISNUMBER(Table4_1[[#This Row],[Value]]),Table4_1[[#This Row],[Value]],IF(ISNUMBER(Table4_1[[#This Row],[$ Value]]),Table4_1[[#This Row],[$ Value]],Table4_1[[#This Row],[% Value]]))</f>
        <v>0</v>
      </c>
      <c r="G3602" s="238">
        <v>45838</v>
      </c>
      <c r="H3602">
        <v>4</v>
      </c>
      <c r="I3602" t="s">
        <v>188</v>
      </c>
      <c r="J3602" t="s">
        <v>199</v>
      </c>
      <c r="K3602" t="s">
        <v>208</v>
      </c>
      <c r="L3602" t="s">
        <v>348</v>
      </c>
      <c r="M3602" t="s">
        <v>48</v>
      </c>
      <c r="N3602" t="s">
        <v>347</v>
      </c>
      <c r="O3602" t="s">
        <v>191</v>
      </c>
      <c r="P3602"/>
      <c r="Q3602"/>
      <c r="R3602"/>
      <c r="S3602" t="s">
        <v>932</v>
      </c>
    </row>
    <row r="3603" spans="1:19" hidden="1" x14ac:dyDescent="0.2">
      <c r="A3603" s="162" t="str">
        <f>"FY"&amp;(YEAR(Table4_1[[#This Row],[Date]])-1)&amp;"/"&amp;(YEAR(Table4_1[[#This Row],[Date]])-2000)</f>
        <v>FY2023/24</v>
      </c>
      <c r="B3603" s="162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3603" s="162" t="str">
        <f>Table4_1[[#This Row],[Licensee]]&amp;" "&amp;Table4_1[[#This Row],[Licence]]</f>
        <v>Rottnest Island Authority EIRL3</v>
      </c>
      <c r="D3603" s="162" t="str">
        <f t="shared" si="56"/>
        <v>FY2023/24_SAIFIinput_cii_Rottnest Island Authority EIRL3</v>
      </c>
      <c r="E3603" s="164">
        <f>IF(ISNUMBER(Table4_1[[#This Row],[Value]]),Table4_1[[#This Row],[Value]],IF(ISNUMBER(Table4_1[[#This Row],[$ Value]]),Table4_1[[#This Row],[$ Value]],Table4_1[[#This Row],[% Value]]))</f>
        <v>0</v>
      </c>
      <c r="G3603" s="238">
        <v>45473</v>
      </c>
      <c r="H3603">
        <v>4</v>
      </c>
      <c r="I3603" t="s">
        <v>188</v>
      </c>
      <c r="J3603" t="s">
        <v>199</v>
      </c>
      <c r="K3603" t="s">
        <v>208</v>
      </c>
      <c r="L3603" t="s">
        <v>349</v>
      </c>
      <c r="M3603" t="s">
        <v>48</v>
      </c>
      <c r="N3603" t="s">
        <v>347</v>
      </c>
      <c r="O3603" t="s">
        <v>191</v>
      </c>
      <c r="P3603"/>
      <c r="Q3603"/>
      <c r="R3603"/>
      <c r="S3603" t="s">
        <v>932</v>
      </c>
    </row>
    <row r="3604" spans="1:19" hidden="1" x14ac:dyDescent="0.2">
      <c r="A3604" s="162" t="str">
        <f>"FY"&amp;(YEAR(Table4_1[[#This Row],[Date]])-1)&amp;"/"&amp;(YEAR(Table4_1[[#This Row],[Date]])-2000)</f>
        <v>FY2024/25</v>
      </c>
      <c r="B3604" s="162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3604" s="162" t="str">
        <f>Table4_1[[#This Row],[Licensee]]&amp;" "&amp;Table4_1[[#This Row],[Licence]]</f>
        <v>Rottnest Island Authority EIRL3</v>
      </c>
      <c r="D3604" s="162" t="str">
        <f t="shared" si="56"/>
        <v>FY2024/25_SAIFIinput_cii_Rottnest Island Authority EIRL3</v>
      </c>
      <c r="E3604" s="164">
        <f>IF(ISNUMBER(Table4_1[[#This Row],[Value]]),Table4_1[[#This Row],[Value]],IF(ISNUMBER(Table4_1[[#This Row],[$ Value]]),Table4_1[[#This Row],[$ Value]],Table4_1[[#This Row],[% Value]]))</f>
        <v>0</v>
      </c>
      <c r="G3604" s="238">
        <v>45838</v>
      </c>
      <c r="H3604">
        <v>4</v>
      </c>
      <c r="I3604" t="s">
        <v>188</v>
      </c>
      <c r="J3604" t="s">
        <v>199</v>
      </c>
      <c r="K3604" t="s">
        <v>208</v>
      </c>
      <c r="L3604" t="s">
        <v>349</v>
      </c>
      <c r="M3604" t="s">
        <v>48</v>
      </c>
      <c r="N3604" t="s">
        <v>347</v>
      </c>
      <c r="O3604" t="s">
        <v>191</v>
      </c>
      <c r="P3604"/>
      <c r="Q3604"/>
      <c r="R3604"/>
      <c r="S3604" t="s">
        <v>932</v>
      </c>
    </row>
    <row r="3605" spans="1:19" hidden="1" x14ac:dyDescent="0.2">
      <c r="A3605" s="162" t="str">
        <f>"FY"&amp;(YEAR(Table4_1[[#This Row],[Date]])-1)&amp;"/"&amp;(YEAR(Table4_1[[#This Row],[Date]])-2000)</f>
        <v>FY2023/24</v>
      </c>
      <c r="B3605" s="162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3605" s="162" t="str">
        <f>Table4_1[[#This Row],[Licensee]]&amp;" "&amp;Table4_1[[#This Row],[Licence]]</f>
        <v>Rottnest Island Authority EIRL3</v>
      </c>
      <c r="D3605" s="162" t="str">
        <f t="shared" si="56"/>
        <v>FY2023/24_SAIFIinput_ciii_Rottnest Island Authority EIRL3</v>
      </c>
      <c r="E3605" s="164">
        <f>IF(ISNUMBER(Table4_1[[#This Row],[Value]]),Table4_1[[#This Row],[Value]],IF(ISNUMBER(Table4_1[[#This Row],[$ Value]]),Table4_1[[#This Row],[$ Value]],Table4_1[[#This Row],[% Value]]))</f>
        <v>0</v>
      </c>
      <c r="G3605" s="238">
        <v>45473</v>
      </c>
      <c r="H3605">
        <v>4</v>
      </c>
      <c r="I3605" t="s">
        <v>188</v>
      </c>
      <c r="J3605" t="s">
        <v>199</v>
      </c>
      <c r="K3605" t="s">
        <v>208</v>
      </c>
      <c r="L3605" t="s">
        <v>350</v>
      </c>
      <c r="M3605" t="s">
        <v>48</v>
      </c>
      <c r="N3605" t="s">
        <v>347</v>
      </c>
      <c r="O3605" t="s">
        <v>191</v>
      </c>
      <c r="P3605"/>
      <c r="Q3605"/>
      <c r="R3605"/>
      <c r="S3605" t="s">
        <v>932</v>
      </c>
    </row>
    <row r="3606" spans="1:19" hidden="1" x14ac:dyDescent="0.2">
      <c r="A3606" s="162" t="str">
        <f>"FY"&amp;(YEAR(Table4_1[[#This Row],[Date]])-1)&amp;"/"&amp;(YEAR(Table4_1[[#This Row],[Date]])-2000)</f>
        <v>FY2024/25</v>
      </c>
      <c r="B3606" s="162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3606" s="162" t="str">
        <f>Table4_1[[#This Row],[Licensee]]&amp;" "&amp;Table4_1[[#This Row],[Licence]]</f>
        <v>Rottnest Island Authority EIRL3</v>
      </c>
      <c r="D3606" s="162" t="str">
        <f t="shared" si="56"/>
        <v>FY2024/25_SAIFIinput_ciii_Rottnest Island Authority EIRL3</v>
      </c>
      <c r="E3606" s="164">
        <f>IF(ISNUMBER(Table4_1[[#This Row],[Value]]),Table4_1[[#This Row],[Value]],IF(ISNUMBER(Table4_1[[#This Row],[$ Value]]),Table4_1[[#This Row],[$ Value]],Table4_1[[#This Row],[% Value]]))</f>
        <v>0</v>
      </c>
      <c r="G3606" s="238">
        <v>45838</v>
      </c>
      <c r="H3606">
        <v>4</v>
      </c>
      <c r="I3606" t="s">
        <v>188</v>
      </c>
      <c r="J3606" t="s">
        <v>199</v>
      </c>
      <c r="K3606" t="s">
        <v>208</v>
      </c>
      <c r="L3606" t="s">
        <v>350</v>
      </c>
      <c r="M3606" t="s">
        <v>48</v>
      </c>
      <c r="N3606" t="s">
        <v>347</v>
      </c>
      <c r="O3606" t="s">
        <v>191</v>
      </c>
      <c r="P3606"/>
      <c r="Q3606"/>
      <c r="R3606"/>
      <c r="S3606" t="s">
        <v>932</v>
      </c>
    </row>
    <row r="3607" spans="1:19" hidden="1" x14ac:dyDescent="0.2">
      <c r="A3607" s="162" t="str">
        <f>"FY"&amp;(YEAR(Table4_1[[#This Row],[Date]])-1)&amp;"/"&amp;(YEAR(Table4_1[[#This Row],[Date]])-2000)</f>
        <v>FY2023/24</v>
      </c>
      <c r="B3607" s="162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3607" s="162" t="str">
        <f>Table4_1[[#This Row],[Licensee]]&amp;" "&amp;Table4_1[[#This Row],[Licence]]</f>
        <v>Rottnest Island Authority EIRL3</v>
      </c>
      <c r="D3607" s="162" t="str">
        <f t="shared" si="56"/>
        <v>FY2023/24_SAIFIinput_d_Rottnest Island Authority EIRL3</v>
      </c>
      <c r="E3607" s="164">
        <f>IF(ISNUMBER(Table4_1[[#This Row],[Value]]),Table4_1[[#This Row],[Value]],IF(ISNUMBER(Table4_1[[#This Row],[$ Value]]),Table4_1[[#This Row],[$ Value]],Table4_1[[#This Row],[% Value]]))</f>
        <v>0</v>
      </c>
      <c r="G3607" s="238">
        <v>45473</v>
      </c>
      <c r="H3607">
        <v>4</v>
      </c>
      <c r="I3607" t="s">
        <v>188</v>
      </c>
      <c r="J3607" t="s">
        <v>199</v>
      </c>
      <c r="K3607" t="s">
        <v>208</v>
      </c>
      <c r="L3607" t="s">
        <v>346</v>
      </c>
      <c r="M3607" t="s">
        <v>49</v>
      </c>
      <c r="N3607" t="s">
        <v>347</v>
      </c>
      <c r="O3607" t="s">
        <v>191</v>
      </c>
      <c r="P3607"/>
      <c r="Q3607"/>
      <c r="R3607"/>
      <c r="S3607" t="s">
        <v>932</v>
      </c>
    </row>
    <row r="3608" spans="1:19" hidden="1" x14ac:dyDescent="0.2">
      <c r="A3608" s="162" t="str">
        <f>"FY"&amp;(YEAR(Table4_1[[#This Row],[Date]])-1)&amp;"/"&amp;(YEAR(Table4_1[[#This Row],[Date]])-2000)</f>
        <v>FY2024/25</v>
      </c>
      <c r="B3608" s="162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3608" s="162" t="str">
        <f>Table4_1[[#This Row],[Licensee]]&amp;" "&amp;Table4_1[[#This Row],[Licence]]</f>
        <v>Rottnest Island Authority EIRL3</v>
      </c>
      <c r="D3608" s="162" t="str">
        <f t="shared" si="56"/>
        <v>FY2024/25_SAIFIinput_d_Rottnest Island Authority EIRL3</v>
      </c>
      <c r="E3608" s="164">
        <f>IF(ISNUMBER(Table4_1[[#This Row],[Value]]),Table4_1[[#This Row],[Value]],IF(ISNUMBER(Table4_1[[#This Row],[$ Value]]),Table4_1[[#This Row],[$ Value]],Table4_1[[#This Row],[% Value]]))</f>
        <v>194</v>
      </c>
      <c r="G3608" s="238">
        <v>45838</v>
      </c>
      <c r="H3608">
        <v>4</v>
      </c>
      <c r="I3608" t="s">
        <v>188</v>
      </c>
      <c r="J3608" t="s">
        <v>199</v>
      </c>
      <c r="K3608" t="s">
        <v>208</v>
      </c>
      <c r="L3608" t="s">
        <v>346</v>
      </c>
      <c r="M3608" t="s">
        <v>49</v>
      </c>
      <c r="N3608" t="s">
        <v>347</v>
      </c>
      <c r="O3608" t="s">
        <v>191</v>
      </c>
      <c r="P3608">
        <v>194</v>
      </c>
      <c r="Q3608"/>
      <c r="R3608"/>
      <c r="S3608" t="s">
        <v>932</v>
      </c>
    </row>
    <row r="3609" spans="1:19" hidden="1" x14ac:dyDescent="0.2">
      <c r="A3609" s="162" t="str">
        <f>"FY"&amp;(YEAR(Table4_1[[#This Row],[Date]])-1)&amp;"/"&amp;(YEAR(Table4_1[[#This Row],[Date]])-2000)</f>
        <v>FY2023/24</v>
      </c>
      <c r="B3609" s="162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3609" s="162" t="str">
        <f>Table4_1[[#This Row],[Licensee]]&amp;" "&amp;Table4_1[[#This Row],[Licence]]</f>
        <v>Rottnest Island Authority EIRL3</v>
      </c>
      <c r="D3609" s="162" t="str">
        <f t="shared" si="56"/>
        <v>FY2023/24_SAIFIinput_di_Rottnest Island Authority EIRL3</v>
      </c>
      <c r="E3609" s="164">
        <f>IF(ISNUMBER(Table4_1[[#This Row],[Value]]),Table4_1[[#This Row],[Value]],IF(ISNUMBER(Table4_1[[#This Row],[$ Value]]),Table4_1[[#This Row],[$ Value]],Table4_1[[#This Row],[% Value]]))</f>
        <v>0</v>
      </c>
      <c r="G3609" s="238">
        <v>45473</v>
      </c>
      <c r="H3609">
        <v>4</v>
      </c>
      <c r="I3609" t="s">
        <v>188</v>
      </c>
      <c r="J3609" t="s">
        <v>199</v>
      </c>
      <c r="K3609" t="s">
        <v>208</v>
      </c>
      <c r="L3609" t="s">
        <v>348</v>
      </c>
      <c r="M3609" t="s">
        <v>49</v>
      </c>
      <c r="N3609" t="s">
        <v>347</v>
      </c>
      <c r="O3609" t="s">
        <v>191</v>
      </c>
      <c r="P3609"/>
      <c r="Q3609"/>
      <c r="R3609"/>
      <c r="S3609" t="s">
        <v>932</v>
      </c>
    </row>
    <row r="3610" spans="1:19" hidden="1" x14ac:dyDescent="0.2">
      <c r="A3610" s="162" t="str">
        <f>"FY"&amp;(YEAR(Table4_1[[#This Row],[Date]])-1)&amp;"/"&amp;(YEAR(Table4_1[[#This Row],[Date]])-2000)</f>
        <v>FY2024/25</v>
      </c>
      <c r="B3610" s="162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3610" s="162" t="str">
        <f>Table4_1[[#This Row],[Licensee]]&amp;" "&amp;Table4_1[[#This Row],[Licence]]</f>
        <v>Rottnest Island Authority EIRL3</v>
      </c>
      <c r="D3610" s="162" t="str">
        <f t="shared" si="56"/>
        <v>FY2024/25_SAIFIinput_di_Rottnest Island Authority EIRL3</v>
      </c>
      <c r="E3610" s="164">
        <f>IF(ISNUMBER(Table4_1[[#This Row],[Value]]),Table4_1[[#This Row],[Value]],IF(ISNUMBER(Table4_1[[#This Row],[$ Value]]),Table4_1[[#This Row],[$ Value]],Table4_1[[#This Row],[% Value]]))</f>
        <v>126</v>
      </c>
      <c r="G3610" s="238">
        <v>45838</v>
      </c>
      <c r="H3610">
        <v>4</v>
      </c>
      <c r="I3610" t="s">
        <v>188</v>
      </c>
      <c r="J3610" t="s">
        <v>199</v>
      </c>
      <c r="K3610" t="s">
        <v>208</v>
      </c>
      <c r="L3610" t="s">
        <v>348</v>
      </c>
      <c r="M3610" t="s">
        <v>49</v>
      </c>
      <c r="N3610" t="s">
        <v>347</v>
      </c>
      <c r="O3610" t="s">
        <v>191</v>
      </c>
      <c r="P3610">
        <v>126</v>
      </c>
      <c r="Q3610"/>
      <c r="R3610"/>
      <c r="S3610" t="s">
        <v>932</v>
      </c>
    </row>
    <row r="3611" spans="1:19" hidden="1" x14ac:dyDescent="0.2">
      <c r="A3611" s="162" t="str">
        <f>"FY"&amp;(YEAR(Table4_1[[#This Row],[Date]])-1)&amp;"/"&amp;(YEAR(Table4_1[[#This Row],[Date]])-2000)</f>
        <v>FY2023/24</v>
      </c>
      <c r="B3611" s="162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3611" s="162" t="str">
        <f>Table4_1[[#This Row],[Licensee]]&amp;" "&amp;Table4_1[[#This Row],[Licence]]</f>
        <v>Rottnest Island Authority EIRL3</v>
      </c>
      <c r="D3611" s="162" t="str">
        <f t="shared" si="56"/>
        <v>FY2023/24_SAIFIinput_dii_Rottnest Island Authority EIRL3</v>
      </c>
      <c r="E3611" s="164">
        <f>IF(ISNUMBER(Table4_1[[#This Row],[Value]]),Table4_1[[#This Row],[Value]],IF(ISNUMBER(Table4_1[[#This Row],[$ Value]]),Table4_1[[#This Row],[$ Value]],Table4_1[[#This Row],[% Value]]))</f>
        <v>0</v>
      </c>
      <c r="G3611" s="238">
        <v>45473</v>
      </c>
      <c r="H3611">
        <v>4</v>
      </c>
      <c r="I3611" t="s">
        <v>188</v>
      </c>
      <c r="J3611" t="s">
        <v>199</v>
      </c>
      <c r="K3611" t="s">
        <v>208</v>
      </c>
      <c r="L3611" t="s">
        <v>349</v>
      </c>
      <c r="M3611" t="s">
        <v>49</v>
      </c>
      <c r="N3611" t="s">
        <v>347</v>
      </c>
      <c r="O3611" t="s">
        <v>191</v>
      </c>
      <c r="P3611"/>
      <c r="Q3611"/>
      <c r="R3611"/>
      <c r="S3611" t="s">
        <v>932</v>
      </c>
    </row>
    <row r="3612" spans="1:19" hidden="1" x14ac:dyDescent="0.2">
      <c r="A3612" s="162" t="str">
        <f>"FY"&amp;(YEAR(Table4_1[[#This Row],[Date]])-1)&amp;"/"&amp;(YEAR(Table4_1[[#This Row],[Date]])-2000)</f>
        <v>FY2024/25</v>
      </c>
      <c r="B3612" s="162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3612" s="162" t="str">
        <f>Table4_1[[#This Row],[Licensee]]&amp;" "&amp;Table4_1[[#This Row],[Licence]]</f>
        <v>Rottnest Island Authority EIRL3</v>
      </c>
      <c r="D3612" s="162" t="str">
        <f t="shared" si="56"/>
        <v>FY2024/25_SAIFIinput_dii_Rottnest Island Authority EIRL3</v>
      </c>
      <c r="E3612" s="164">
        <f>IF(ISNUMBER(Table4_1[[#This Row],[Value]]),Table4_1[[#This Row],[Value]],IF(ISNUMBER(Table4_1[[#This Row],[$ Value]]),Table4_1[[#This Row],[$ Value]],Table4_1[[#This Row],[% Value]]))</f>
        <v>194</v>
      </c>
      <c r="G3612" s="238">
        <v>45838</v>
      </c>
      <c r="H3612">
        <v>4</v>
      </c>
      <c r="I3612" t="s">
        <v>188</v>
      </c>
      <c r="J3612" t="s">
        <v>199</v>
      </c>
      <c r="K3612" t="s">
        <v>208</v>
      </c>
      <c r="L3612" t="s">
        <v>349</v>
      </c>
      <c r="M3612" t="s">
        <v>49</v>
      </c>
      <c r="N3612" t="s">
        <v>347</v>
      </c>
      <c r="O3612" t="s">
        <v>191</v>
      </c>
      <c r="P3612">
        <v>194</v>
      </c>
      <c r="Q3612"/>
      <c r="R3612"/>
      <c r="S3612" t="s">
        <v>932</v>
      </c>
    </row>
    <row r="3613" spans="1:19" hidden="1" x14ac:dyDescent="0.2">
      <c r="A3613" s="162" t="str">
        <f>"FY"&amp;(YEAR(Table4_1[[#This Row],[Date]])-1)&amp;"/"&amp;(YEAR(Table4_1[[#This Row],[Date]])-2000)</f>
        <v>FY2023/24</v>
      </c>
      <c r="B3613" s="162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3613" s="162" t="str">
        <f>Table4_1[[#This Row],[Licensee]]&amp;" "&amp;Table4_1[[#This Row],[Licence]]</f>
        <v>Rottnest Island Authority EIRL3</v>
      </c>
      <c r="D3613" s="162" t="str">
        <f t="shared" si="56"/>
        <v>FY2023/24_SAIFIinput_diii_Rottnest Island Authority EIRL3</v>
      </c>
      <c r="E3613" s="164">
        <f>IF(ISNUMBER(Table4_1[[#This Row],[Value]]),Table4_1[[#This Row],[Value]],IF(ISNUMBER(Table4_1[[#This Row],[$ Value]]),Table4_1[[#This Row],[$ Value]],Table4_1[[#This Row],[% Value]]))</f>
        <v>0</v>
      </c>
      <c r="G3613" s="238">
        <v>45473</v>
      </c>
      <c r="H3613">
        <v>4</v>
      </c>
      <c r="I3613" t="s">
        <v>188</v>
      </c>
      <c r="J3613" t="s">
        <v>199</v>
      </c>
      <c r="K3613" t="s">
        <v>208</v>
      </c>
      <c r="L3613" t="s">
        <v>350</v>
      </c>
      <c r="M3613" t="s">
        <v>49</v>
      </c>
      <c r="N3613" t="s">
        <v>347</v>
      </c>
      <c r="O3613" t="s">
        <v>191</v>
      </c>
      <c r="P3613"/>
      <c r="Q3613"/>
      <c r="R3613"/>
      <c r="S3613" t="s">
        <v>932</v>
      </c>
    </row>
    <row r="3614" spans="1:19" hidden="1" x14ac:dyDescent="0.2">
      <c r="A3614" s="162" t="str">
        <f>"FY"&amp;(YEAR(Table4_1[[#This Row],[Date]])-1)&amp;"/"&amp;(YEAR(Table4_1[[#This Row],[Date]])-2000)</f>
        <v>FY2024/25</v>
      </c>
      <c r="B3614" s="162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3614" s="162" t="str">
        <f>Table4_1[[#This Row],[Licensee]]&amp;" "&amp;Table4_1[[#This Row],[Licence]]</f>
        <v>Rottnest Island Authority EIRL3</v>
      </c>
      <c r="D3614" s="162" t="str">
        <f t="shared" si="56"/>
        <v>FY2024/25_SAIFIinput_diii_Rottnest Island Authority EIRL3</v>
      </c>
      <c r="E3614" s="164">
        <f>IF(ISNUMBER(Table4_1[[#This Row],[Value]]),Table4_1[[#This Row],[Value]],IF(ISNUMBER(Table4_1[[#This Row],[$ Value]]),Table4_1[[#This Row],[$ Value]],Table4_1[[#This Row],[% Value]]))</f>
        <v>1</v>
      </c>
      <c r="G3614" s="238">
        <v>45838</v>
      </c>
      <c r="H3614">
        <v>4</v>
      </c>
      <c r="I3614" t="s">
        <v>188</v>
      </c>
      <c r="J3614" t="s">
        <v>199</v>
      </c>
      <c r="K3614" t="s">
        <v>208</v>
      </c>
      <c r="L3614" t="s">
        <v>350</v>
      </c>
      <c r="M3614" t="s">
        <v>49</v>
      </c>
      <c r="N3614" t="s">
        <v>347</v>
      </c>
      <c r="O3614" t="s">
        <v>191</v>
      </c>
      <c r="P3614">
        <v>1</v>
      </c>
      <c r="Q3614"/>
      <c r="R3614"/>
      <c r="S3614" t="s">
        <v>932</v>
      </c>
    </row>
    <row r="3615" spans="1:19" hidden="1" x14ac:dyDescent="0.2">
      <c r="A3615" s="162" t="str">
        <f>"FY"&amp;(YEAR(Table4_1[[#This Row],[Date]])-1)&amp;"/"&amp;(YEAR(Table4_1[[#This Row],[Date]])-2000)</f>
        <v>FY2023/24</v>
      </c>
      <c r="B3615" s="162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3615" s="162" t="str">
        <f>Table4_1[[#This Row],[Licensee]]&amp;" "&amp;Table4_1[[#This Row],[Licence]]</f>
        <v>Rottnest Island Authority EIRL3</v>
      </c>
      <c r="D3615" s="162" t="str">
        <f t="shared" si="56"/>
        <v>FY2023/24_SAIFIinput_e_Rottnest Island Authority EIRL3</v>
      </c>
      <c r="E3615" s="164">
        <f>IF(ISNUMBER(Table4_1[[#This Row],[Value]]),Table4_1[[#This Row],[Value]],IF(ISNUMBER(Table4_1[[#This Row],[$ Value]]),Table4_1[[#This Row],[$ Value]],Table4_1[[#This Row],[% Value]]))</f>
        <v>0</v>
      </c>
      <c r="G3615" s="238">
        <v>45473</v>
      </c>
      <c r="H3615">
        <v>4</v>
      </c>
      <c r="I3615" t="s">
        <v>188</v>
      </c>
      <c r="J3615" t="s">
        <v>199</v>
      </c>
      <c r="K3615" t="s">
        <v>208</v>
      </c>
      <c r="L3615" t="s">
        <v>346</v>
      </c>
      <c r="M3615" t="s">
        <v>50</v>
      </c>
      <c r="N3615" t="s">
        <v>347</v>
      </c>
      <c r="O3615" t="s">
        <v>191</v>
      </c>
      <c r="P3615"/>
      <c r="Q3615"/>
      <c r="R3615"/>
      <c r="S3615" t="s">
        <v>932</v>
      </c>
    </row>
    <row r="3616" spans="1:19" hidden="1" x14ac:dyDescent="0.2">
      <c r="A3616" s="162" t="str">
        <f>"FY"&amp;(YEAR(Table4_1[[#This Row],[Date]])-1)&amp;"/"&amp;(YEAR(Table4_1[[#This Row],[Date]])-2000)</f>
        <v>FY2024/25</v>
      </c>
      <c r="B3616" s="162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3616" s="162" t="str">
        <f>Table4_1[[#This Row],[Licensee]]&amp;" "&amp;Table4_1[[#This Row],[Licence]]</f>
        <v>Rottnest Island Authority EIRL3</v>
      </c>
      <c r="D3616" s="162" t="str">
        <f t="shared" si="56"/>
        <v>FY2024/25_SAIFIinput_e_Rottnest Island Authority EIRL3</v>
      </c>
      <c r="E3616" s="164">
        <f>IF(ISNUMBER(Table4_1[[#This Row],[Value]]),Table4_1[[#This Row],[Value]],IF(ISNUMBER(Table4_1[[#This Row],[$ Value]]),Table4_1[[#This Row],[$ Value]],Table4_1[[#This Row],[% Value]]))</f>
        <v>0</v>
      </c>
      <c r="G3616" s="238">
        <v>45838</v>
      </c>
      <c r="H3616">
        <v>4</v>
      </c>
      <c r="I3616" t="s">
        <v>188</v>
      </c>
      <c r="J3616" t="s">
        <v>199</v>
      </c>
      <c r="K3616" t="s">
        <v>208</v>
      </c>
      <c r="L3616" t="s">
        <v>346</v>
      </c>
      <c r="M3616" t="s">
        <v>50</v>
      </c>
      <c r="N3616" t="s">
        <v>347</v>
      </c>
      <c r="O3616" t="s">
        <v>191</v>
      </c>
      <c r="P3616"/>
      <c r="Q3616"/>
      <c r="R3616"/>
      <c r="S3616" t="s">
        <v>932</v>
      </c>
    </row>
    <row r="3617" spans="1:19" hidden="1" x14ac:dyDescent="0.2">
      <c r="A3617" s="162" t="str">
        <f>"FY"&amp;(YEAR(Table4_1[[#This Row],[Date]])-1)&amp;"/"&amp;(YEAR(Table4_1[[#This Row],[Date]])-2000)</f>
        <v>FY2023/24</v>
      </c>
      <c r="B3617" s="162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3617" s="162" t="str">
        <f>Table4_1[[#This Row],[Licensee]]&amp;" "&amp;Table4_1[[#This Row],[Licence]]</f>
        <v>Rottnest Island Authority EIRL3</v>
      </c>
      <c r="D3617" s="162" t="str">
        <f t="shared" si="56"/>
        <v>FY2023/24_SAIFIinput_ei_Rottnest Island Authority EIRL3</v>
      </c>
      <c r="E3617" s="164">
        <f>IF(ISNUMBER(Table4_1[[#This Row],[Value]]),Table4_1[[#This Row],[Value]],IF(ISNUMBER(Table4_1[[#This Row],[$ Value]]),Table4_1[[#This Row],[$ Value]],Table4_1[[#This Row],[% Value]]))</f>
        <v>0</v>
      </c>
      <c r="G3617" s="238">
        <v>45473</v>
      </c>
      <c r="H3617">
        <v>4</v>
      </c>
      <c r="I3617" t="s">
        <v>188</v>
      </c>
      <c r="J3617" t="s">
        <v>199</v>
      </c>
      <c r="K3617" t="s">
        <v>208</v>
      </c>
      <c r="L3617" t="s">
        <v>348</v>
      </c>
      <c r="M3617" t="s">
        <v>50</v>
      </c>
      <c r="N3617" t="s">
        <v>347</v>
      </c>
      <c r="O3617" t="s">
        <v>191</v>
      </c>
      <c r="P3617"/>
      <c r="Q3617"/>
      <c r="R3617"/>
      <c r="S3617" t="s">
        <v>932</v>
      </c>
    </row>
    <row r="3618" spans="1:19" hidden="1" x14ac:dyDescent="0.2">
      <c r="A3618" s="162" t="str">
        <f>"FY"&amp;(YEAR(Table4_1[[#This Row],[Date]])-1)&amp;"/"&amp;(YEAR(Table4_1[[#This Row],[Date]])-2000)</f>
        <v>FY2024/25</v>
      </c>
      <c r="B3618" s="162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3618" s="162" t="str">
        <f>Table4_1[[#This Row],[Licensee]]&amp;" "&amp;Table4_1[[#This Row],[Licence]]</f>
        <v>Rottnest Island Authority EIRL3</v>
      </c>
      <c r="D3618" s="162" t="str">
        <f t="shared" si="56"/>
        <v>FY2024/25_SAIFIinput_ei_Rottnest Island Authority EIRL3</v>
      </c>
      <c r="E3618" s="164">
        <f>IF(ISNUMBER(Table4_1[[#This Row],[Value]]),Table4_1[[#This Row],[Value]],IF(ISNUMBER(Table4_1[[#This Row],[$ Value]]),Table4_1[[#This Row],[$ Value]],Table4_1[[#This Row],[% Value]]))</f>
        <v>0</v>
      </c>
      <c r="G3618" s="238">
        <v>45838</v>
      </c>
      <c r="H3618">
        <v>4</v>
      </c>
      <c r="I3618" t="s">
        <v>188</v>
      </c>
      <c r="J3618" t="s">
        <v>199</v>
      </c>
      <c r="K3618" t="s">
        <v>208</v>
      </c>
      <c r="L3618" t="s">
        <v>348</v>
      </c>
      <c r="M3618" t="s">
        <v>50</v>
      </c>
      <c r="N3618" t="s">
        <v>347</v>
      </c>
      <c r="O3618" t="s">
        <v>191</v>
      </c>
      <c r="P3618"/>
      <c r="Q3618"/>
      <c r="R3618"/>
      <c r="S3618" t="s">
        <v>932</v>
      </c>
    </row>
    <row r="3619" spans="1:19" hidden="1" x14ac:dyDescent="0.2">
      <c r="A3619" s="162" t="str">
        <f>"FY"&amp;(YEAR(Table4_1[[#This Row],[Date]])-1)&amp;"/"&amp;(YEAR(Table4_1[[#This Row],[Date]])-2000)</f>
        <v>FY2023/24</v>
      </c>
      <c r="B3619" s="162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3619" s="162" t="str">
        <f>Table4_1[[#This Row],[Licensee]]&amp;" "&amp;Table4_1[[#This Row],[Licence]]</f>
        <v>Rottnest Island Authority EIRL3</v>
      </c>
      <c r="D3619" s="162" t="str">
        <f t="shared" si="56"/>
        <v>FY2023/24_SAIFIinput_eii_Rottnest Island Authority EIRL3</v>
      </c>
      <c r="E3619" s="164">
        <f>IF(ISNUMBER(Table4_1[[#This Row],[Value]]),Table4_1[[#This Row],[Value]],IF(ISNUMBER(Table4_1[[#This Row],[$ Value]]),Table4_1[[#This Row],[$ Value]],Table4_1[[#This Row],[% Value]]))</f>
        <v>0</v>
      </c>
      <c r="G3619" s="238">
        <v>45473</v>
      </c>
      <c r="H3619">
        <v>4</v>
      </c>
      <c r="I3619" t="s">
        <v>188</v>
      </c>
      <c r="J3619" t="s">
        <v>199</v>
      </c>
      <c r="K3619" t="s">
        <v>208</v>
      </c>
      <c r="L3619" t="s">
        <v>349</v>
      </c>
      <c r="M3619" t="s">
        <v>50</v>
      </c>
      <c r="N3619" t="s">
        <v>347</v>
      </c>
      <c r="O3619" t="s">
        <v>191</v>
      </c>
      <c r="P3619"/>
      <c r="Q3619"/>
      <c r="R3619"/>
      <c r="S3619" t="s">
        <v>932</v>
      </c>
    </row>
    <row r="3620" spans="1:19" hidden="1" x14ac:dyDescent="0.2">
      <c r="A3620" s="162" t="str">
        <f>"FY"&amp;(YEAR(Table4_1[[#This Row],[Date]])-1)&amp;"/"&amp;(YEAR(Table4_1[[#This Row],[Date]])-2000)</f>
        <v>FY2024/25</v>
      </c>
      <c r="B3620" s="162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3620" s="162" t="str">
        <f>Table4_1[[#This Row],[Licensee]]&amp;" "&amp;Table4_1[[#This Row],[Licence]]</f>
        <v>Rottnest Island Authority EIRL3</v>
      </c>
      <c r="D3620" s="162" t="str">
        <f t="shared" si="56"/>
        <v>FY2024/25_SAIFIinput_eii_Rottnest Island Authority EIRL3</v>
      </c>
      <c r="E3620" s="164">
        <f>IF(ISNUMBER(Table4_1[[#This Row],[Value]]),Table4_1[[#This Row],[Value]],IF(ISNUMBER(Table4_1[[#This Row],[$ Value]]),Table4_1[[#This Row],[$ Value]],Table4_1[[#This Row],[% Value]]))</f>
        <v>0</v>
      </c>
      <c r="G3620" s="238">
        <v>45838</v>
      </c>
      <c r="H3620">
        <v>4</v>
      </c>
      <c r="I3620" t="s">
        <v>188</v>
      </c>
      <c r="J3620" t="s">
        <v>199</v>
      </c>
      <c r="K3620" t="s">
        <v>208</v>
      </c>
      <c r="L3620" t="s">
        <v>349</v>
      </c>
      <c r="M3620" t="s">
        <v>50</v>
      </c>
      <c r="N3620" t="s">
        <v>347</v>
      </c>
      <c r="O3620" t="s">
        <v>191</v>
      </c>
      <c r="P3620"/>
      <c r="Q3620"/>
      <c r="R3620"/>
      <c r="S3620" t="s">
        <v>932</v>
      </c>
    </row>
    <row r="3621" spans="1:19" hidden="1" x14ac:dyDescent="0.2">
      <c r="A3621" s="162" t="str">
        <f>"FY"&amp;(YEAR(Table4_1[[#This Row],[Date]])-1)&amp;"/"&amp;(YEAR(Table4_1[[#This Row],[Date]])-2000)</f>
        <v>FY2023/24</v>
      </c>
      <c r="B3621" s="162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3621" s="162" t="str">
        <f>Table4_1[[#This Row],[Licensee]]&amp;" "&amp;Table4_1[[#This Row],[Licence]]</f>
        <v>Rottnest Island Authority EIRL3</v>
      </c>
      <c r="D3621" s="162" t="str">
        <f t="shared" si="56"/>
        <v>FY2023/24_SAIFIinput_eiii_Rottnest Island Authority EIRL3</v>
      </c>
      <c r="E3621" s="164">
        <f>IF(ISNUMBER(Table4_1[[#This Row],[Value]]),Table4_1[[#This Row],[Value]],IF(ISNUMBER(Table4_1[[#This Row],[$ Value]]),Table4_1[[#This Row],[$ Value]],Table4_1[[#This Row],[% Value]]))</f>
        <v>0</v>
      </c>
      <c r="G3621" s="238">
        <v>45473</v>
      </c>
      <c r="H3621">
        <v>4</v>
      </c>
      <c r="I3621" t="s">
        <v>188</v>
      </c>
      <c r="J3621" t="s">
        <v>199</v>
      </c>
      <c r="K3621" t="s">
        <v>208</v>
      </c>
      <c r="L3621" t="s">
        <v>350</v>
      </c>
      <c r="M3621" t="s">
        <v>50</v>
      </c>
      <c r="N3621" t="s">
        <v>347</v>
      </c>
      <c r="O3621" t="s">
        <v>191</v>
      </c>
      <c r="P3621"/>
      <c r="Q3621"/>
      <c r="R3621"/>
      <c r="S3621" t="s">
        <v>932</v>
      </c>
    </row>
    <row r="3622" spans="1:19" hidden="1" x14ac:dyDescent="0.2">
      <c r="A3622" s="162" t="str">
        <f>"FY"&amp;(YEAR(Table4_1[[#This Row],[Date]])-1)&amp;"/"&amp;(YEAR(Table4_1[[#This Row],[Date]])-2000)</f>
        <v>FY2024/25</v>
      </c>
      <c r="B3622" s="162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3622" s="162" t="str">
        <f>Table4_1[[#This Row],[Licensee]]&amp;" "&amp;Table4_1[[#This Row],[Licence]]</f>
        <v>Rottnest Island Authority EIRL3</v>
      </c>
      <c r="D3622" s="162" t="str">
        <f t="shared" si="56"/>
        <v>FY2024/25_SAIFIinput_eiii_Rottnest Island Authority EIRL3</v>
      </c>
      <c r="E3622" s="164">
        <f>IF(ISNUMBER(Table4_1[[#This Row],[Value]]),Table4_1[[#This Row],[Value]],IF(ISNUMBER(Table4_1[[#This Row],[$ Value]]),Table4_1[[#This Row],[$ Value]],Table4_1[[#This Row],[% Value]]))</f>
        <v>0</v>
      </c>
      <c r="G3622" s="238">
        <v>45838</v>
      </c>
      <c r="H3622">
        <v>4</v>
      </c>
      <c r="I3622" t="s">
        <v>188</v>
      </c>
      <c r="J3622" t="s">
        <v>199</v>
      </c>
      <c r="K3622" t="s">
        <v>208</v>
      </c>
      <c r="L3622" t="s">
        <v>350</v>
      </c>
      <c r="M3622" t="s">
        <v>50</v>
      </c>
      <c r="N3622" t="s">
        <v>347</v>
      </c>
      <c r="O3622" t="s">
        <v>191</v>
      </c>
      <c r="P3622"/>
      <c r="Q3622"/>
      <c r="R3622"/>
      <c r="S3622" t="s">
        <v>932</v>
      </c>
    </row>
    <row r="3623" spans="1:19" hidden="1" x14ac:dyDescent="0.2">
      <c r="A3623" s="162" t="str">
        <f>"FY"&amp;(YEAR(Table4_1[[#This Row],[Date]])-1)&amp;"/"&amp;(YEAR(Table4_1[[#This Row],[Date]])-2000)</f>
        <v>FY2013/14</v>
      </c>
      <c r="B3623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3" s="162" t="str">
        <f>Table4_1[[#This Row],[Licensee]]&amp;" "&amp;Table4_1[[#This Row],[Licence]]</f>
        <v>Western Power EDL1</v>
      </c>
      <c r="D3623" s="162" t="str">
        <f t="shared" si="56"/>
        <v>FY2013/14_CCD1_Western Power EDL1</v>
      </c>
      <c r="E3623" s="164">
        <f>IF(ISNUMBER(Table4_1[[#This Row],[Value]]),Table4_1[[#This Row],[Value]],IF(ISNUMBER(Table4_1[[#This Row],[$ Value]]),Table4_1[[#This Row],[$ Value]],Table4_1[[#This Row],[% Value]]))</f>
        <v>29532</v>
      </c>
      <c r="G3623" s="238">
        <v>41820</v>
      </c>
      <c r="H3623">
        <v>4</v>
      </c>
      <c r="I3623" t="s">
        <v>188</v>
      </c>
      <c r="J3623" t="s">
        <v>207</v>
      </c>
      <c r="K3623" t="s">
        <v>13</v>
      </c>
      <c r="L3623"/>
      <c r="M3623" t="s">
        <v>212</v>
      </c>
      <c r="N3623" t="s">
        <v>213</v>
      </c>
      <c r="O3623" t="s">
        <v>191</v>
      </c>
      <c r="P3623">
        <v>29532</v>
      </c>
      <c r="Q3623"/>
      <c r="R3623"/>
      <c r="S3623" t="s">
        <v>933</v>
      </c>
    </row>
    <row r="3624" spans="1:19" hidden="1" x14ac:dyDescent="0.2">
      <c r="A3624" s="162" t="str">
        <f>"FY"&amp;(YEAR(Table4_1[[#This Row],[Date]])-1)&amp;"/"&amp;(YEAR(Table4_1[[#This Row],[Date]])-2000)</f>
        <v>FY2014/15</v>
      </c>
      <c r="B3624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4" s="162" t="str">
        <f>Table4_1[[#This Row],[Licensee]]&amp;" "&amp;Table4_1[[#This Row],[Licence]]</f>
        <v>Western Power EDL1</v>
      </c>
      <c r="D3624" s="162" t="str">
        <f t="shared" si="56"/>
        <v>FY2014/15_CCD1_Western Power EDL1</v>
      </c>
      <c r="E3624" s="164">
        <f>IF(ISNUMBER(Table4_1[[#This Row],[Value]]),Table4_1[[#This Row],[Value]],IF(ISNUMBER(Table4_1[[#This Row],[$ Value]]),Table4_1[[#This Row],[$ Value]],Table4_1[[#This Row],[% Value]]))</f>
        <v>33925</v>
      </c>
      <c r="G3624" s="238">
        <v>42185</v>
      </c>
      <c r="H3624">
        <v>4</v>
      </c>
      <c r="I3624" t="s">
        <v>188</v>
      </c>
      <c r="J3624" t="s">
        <v>207</v>
      </c>
      <c r="K3624" t="s">
        <v>13</v>
      </c>
      <c r="L3624"/>
      <c r="M3624" t="s">
        <v>212</v>
      </c>
      <c r="N3624" t="s">
        <v>213</v>
      </c>
      <c r="O3624" t="s">
        <v>191</v>
      </c>
      <c r="P3624">
        <v>33925</v>
      </c>
      <c r="Q3624"/>
      <c r="R3624"/>
      <c r="S3624" t="s">
        <v>933</v>
      </c>
    </row>
    <row r="3625" spans="1:19" hidden="1" x14ac:dyDescent="0.2">
      <c r="A3625" s="162" t="str">
        <f>"FY"&amp;(YEAR(Table4_1[[#This Row],[Date]])-1)&amp;"/"&amp;(YEAR(Table4_1[[#This Row],[Date]])-2000)</f>
        <v>FY2015/16</v>
      </c>
      <c r="B3625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5" s="162" t="str">
        <f>Table4_1[[#This Row],[Licensee]]&amp;" "&amp;Table4_1[[#This Row],[Licence]]</f>
        <v>Western Power EDL1</v>
      </c>
      <c r="D3625" s="162" t="str">
        <f t="shared" si="56"/>
        <v>FY2015/16_CCD1_Western Power EDL1</v>
      </c>
      <c r="E3625" s="164">
        <f>IF(ISNUMBER(Table4_1[[#This Row],[Value]]),Table4_1[[#This Row],[Value]],IF(ISNUMBER(Table4_1[[#This Row],[$ Value]]),Table4_1[[#This Row],[$ Value]],Table4_1[[#This Row],[% Value]]))</f>
        <v>32589</v>
      </c>
      <c r="G3625" s="238">
        <v>42551</v>
      </c>
      <c r="H3625">
        <v>4</v>
      </c>
      <c r="I3625" t="s">
        <v>188</v>
      </c>
      <c r="J3625" t="s">
        <v>207</v>
      </c>
      <c r="K3625" t="s">
        <v>13</v>
      </c>
      <c r="L3625"/>
      <c r="M3625" t="s">
        <v>212</v>
      </c>
      <c r="N3625" t="s">
        <v>213</v>
      </c>
      <c r="O3625" t="s">
        <v>191</v>
      </c>
      <c r="P3625">
        <v>32589</v>
      </c>
      <c r="Q3625"/>
      <c r="R3625"/>
      <c r="S3625" t="s">
        <v>933</v>
      </c>
    </row>
    <row r="3626" spans="1:19" hidden="1" x14ac:dyDescent="0.2">
      <c r="A3626" s="162" t="str">
        <f>"FY"&amp;(YEAR(Table4_1[[#This Row],[Date]])-1)&amp;"/"&amp;(YEAR(Table4_1[[#This Row],[Date]])-2000)</f>
        <v>FY2016/17</v>
      </c>
      <c r="B3626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6" s="162" t="str">
        <f>Table4_1[[#This Row],[Licensee]]&amp;" "&amp;Table4_1[[#This Row],[Licence]]</f>
        <v>Western Power EDL1</v>
      </c>
      <c r="D3626" s="162" t="str">
        <f t="shared" si="56"/>
        <v>FY2016/17_CCD1_Western Power EDL1</v>
      </c>
      <c r="E3626" s="164">
        <f>IF(ISNUMBER(Table4_1[[#This Row],[Value]]),Table4_1[[#This Row],[Value]],IF(ISNUMBER(Table4_1[[#This Row],[$ Value]]),Table4_1[[#This Row],[$ Value]],Table4_1[[#This Row],[% Value]]))</f>
        <v>25029</v>
      </c>
      <c r="G3626" s="238">
        <v>42916</v>
      </c>
      <c r="H3626">
        <v>4</v>
      </c>
      <c r="I3626" t="s">
        <v>188</v>
      </c>
      <c r="J3626" t="s">
        <v>207</v>
      </c>
      <c r="K3626" t="s">
        <v>13</v>
      </c>
      <c r="L3626"/>
      <c r="M3626" t="s">
        <v>212</v>
      </c>
      <c r="N3626" t="s">
        <v>213</v>
      </c>
      <c r="O3626" t="s">
        <v>191</v>
      </c>
      <c r="P3626">
        <v>25029</v>
      </c>
      <c r="Q3626"/>
      <c r="R3626"/>
      <c r="S3626" t="s">
        <v>933</v>
      </c>
    </row>
    <row r="3627" spans="1:19" hidden="1" x14ac:dyDescent="0.2">
      <c r="A3627" s="162" t="str">
        <f>"FY"&amp;(YEAR(Table4_1[[#This Row],[Date]])-1)&amp;"/"&amp;(YEAR(Table4_1[[#This Row],[Date]])-2000)</f>
        <v>FY2017/18</v>
      </c>
      <c r="B3627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7" s="162" t="str">
        <f>Table4_1[[#This Row],[Licensee]]&amp;" "&amp;Table4_1[[#This Row],[Licence]]</f>
        <v>Western Power EDL1</v>
      </c>
      <c r="D3627" s="162" t="str">
        <f t="shared" si="56"/>
        <v>FY2017/18_CCD1_Western Power EDL1</v>
      </c>
      <c r="E3627" s="164">
        <f>IF(ISNUMBER(Table4_1[[#This Row],[Value]]),Table4_1[[#This Row],[Value]],IF(ISNUMBER(Table4_1[[#This Row],[$ Value]]),Table4_1[[#This Row],[$ Value]],Table4_1[[#This Row],[% Value]]))</f>
        <v>19406</v>
      </c>
      <c r="G3627" s="238">
        <v>43281</v>
      </c>
      <c r="H3627">
        <v>4</v>
      </c>
      <c r="I3627" t="s">
        <v>188</v>
      </c>
      <c r="J3627" t="s">
        <v>207</v>
      </c>
      <c r="K3627" t="s">
        <v>13</v>
      </c>
      <c r="L3627"/>
      <c r="M3627" t="s">
        <v>212</v>
      </c>
      <c r="N3627" t="s">
        <v>213</v>
      </c>
      <c r="O3627" t="s">
        <v>191</v>
      </c>
      <c r="P3627">
        <v>19406</v>
      </c>
      <c r="Q3627"/>
      <c r="R3627"/>
      <c r="S3627" t="s">
        <v>933</v>
      </c>
    </row>
    <row r="3628" spans="1:19" hidden="1" x14ac:dyDescent="0.2">
      <c r="A3628" s="162" t="str">
        <f>"FY"&amp;(YEAR(Table4_1[[#This Row],[Date]])-1)&amp;"/"&amp;(YEAR(Table4_1[[#This Row],[Date]])-2000)</f>
        <v>FY2018/19</v>
      </c>
      <c r="B3628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8" s="162" t="str">
        <f>Table4_1[[#This Row],[Licensee]]&amp;" "&amp;Table4_1[[#This Row],[Licence]]</f>
        <v>Western Power EDL1</v>
      </c>
      <c r="D3628" s="162" t="str">
        <f t="shared" si="56"/>
        <v>FY2018/19_CCD1_Western Power EDL1</v>
      </c>
      <c r="E3628" s="164">
        <f>IF(ISNUMBER(Table4_1[[#This Row],[Value]]),Table4_1[[#This Row],[Value]],IF(ISNUMBER(Table4_1[[#This Row],[$ Value]]),Table4_1[[#This Row],[$ Value]],Table4_1[[#This Row],[% Value]]))</f>
        <v>16107</v>
      </c>
      <c r="G3628" s="238">
        <v>43646</v>
      </c>
      <c r="H3628">
        <v>4</v>
      </c>
      <c r="I3628" t="s">
        <v>188</v>
      </c>
      <c r="J3628" t="s">
        <v>207</v>
      </c>
      <c r="K3628" t="s">
        <v>13</v>
      </c>
      <c r="L3628"/>
      <c r="M3628" t="s">
        <v>212</v>
      </c>
      <c r="N3628" t="s">
        <v>213</v>
      </c>
      <c r="O3628" t="s">
        <v>191</v>
      </c>
      <c r="P3628">
        <v>16107</v>
      </c>
      <c r="Q3628"/>
      <c r="R3628"/>
      <c r="S3628" t="s">
        <v>933</v>
      </c>
    </row>
    <row r="3629" spans="1:19" hidden="1" x14ac:dyDescent="0.2">
      <c r="A3629" s="162" t="str">
        <f>"FY"&amp;(YEAR(Table4_1[[#This Row],[Date]])-1)&amp;"/"&amp;(YEAR(Table4_1[[#This Row],[Date]])-2000)</f>
        <v>FY2019/20</v>
      </c>
      <c r="B3629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29" s="162" t="str">
        <f>Table4_1[[#This Row],[Licensee]]&amp;" "&amp;Table4_1[[#This Row],[Licence]]</f>
        <v>Western Power EDL1</v>
      </c>
      <c r="D3629" s="162" t="str">
        <f t="shared" si="56"/>
        <v>FY2019/20_CCD1_Western Power EDL1</v>
      </c>
      <c r="E3629" s="164">
        <f>IF(ISNUMBER(Table4_1[[#This Row],[Value]]),Table4_1[[#This Row],[Value]],IF(ISNUMBER(Table4_1[[#This Row],[$ Value]]),Table4_1[[#This Row],[$ Value]],Table4_1[[#This Row],[% Value]]))</f>
        <v>14232</v>
      </c>
      <c r="G3629" s="238">
        <v>44012</v>
      </c>
      <c r="H3629">
        <v>4</v>
      </c>
      <c r="I3629" t="s">
        <v>188</v>
      </c>
      <c r="J3629" t="s">
        <v>207</v>
      </c>
      <c r="K3629" t="s">
        <v>13</v>
      </c>
      <c r="L3629"/>
      <c r="M3629" t="s">
        <v>212</v>
      </c>
      <c r="N3629" t="s">
        <v>213</v>
      </c>
      <c r="O3629" t="s">
        <v>191</v>
      </c>
      <c r="P3629">
        <v>14232</v>
      </c>
      <c r="Q3629"/>
      <c r="R3629"/>
      <c r="S3629" t="s">
        <v>933</v>
      </c>
    </row>
    <row r="3630" spans="1:19" hidden="1" x14ac:dyDescent="0.2">
      <c r="A3630" s="162" t="str">
        <f>"FY"&amp;(YEAR(Table4_1[[#This Row],[Date]])-1)&amp;"/"&amp;(YEAR(Table4_1[[#This Row],[Date]])-2000)</f>
        <v>FY2020/21</v>
      </c>
      <c r="B3630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0" s="162" t="str">
        <f>Table4_1[[#This Row],[Licensee]]&amp;" "&amp;Table4_1[[#This Row],[Licence]]</f>
        <v>Western Power EDL1</v>
      </c>
      <c r="D3630" s="162" t="str">
        <f t="shared" si="56"/>
        <v>FY2020/21_CCD1_Western Power EDL1</v>
      </c>
      <c r="E3630" s="164">
        <f>IF(ISNUMBER(Table4_1[[#This Row],[Value]]),Table4_1[[#This Row],[Value]],IF(ISNUMBER(Table4_1[[#This Row],[$ Value]]),Table4_1[[#This Row],[$ Value]],Table4_1[[#This Row],[% Value]]))</f>
        <v>17811</v>
      </c>
      <c r="G3630" s="238">
        <v>44377</v>
      </c>
      <c r="H3630">
        <v>4</v>
      </c>
      <c r="I3630" t="s">
        <v>188</v>
      </c>
      <c r="J3630" t="s">
        <v>207</v>
      </c>
      <c r="K3630" t="s">
        <v>13</v>
      </c>
      <c r="L3630"/>
      <c r="M3630" t="s">
        <v>212</v>
      </c>
      <c r="N3630" t="s">
        <v>213</v>
      </c>
      <c r="O3630" t="s">
        <v>191</v>
      </c>
      <c r="P3630">
        <v>17811</v>
      </c>
      <c r="Q3630"/>
      <c r="R3630"/>
      <c r="S3630" t="s">
        <v>933</v>
      </c>
    </row>
    <row r="3631" spans="1:19" hidden="1" x14ac:dyDescent="0.2">
      <c r="A3631" s="162" t="str">
        <f>"FY"&amp;(YEAR(Table4_1[[#This Row],[Date]])-1)&amp;"/"&amp;(YEAR(Table4_1[[#This Row],[Date]])-2000)</f>
        <v>FY2021/22</v>
      </c>
      <c r="B3631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1" s="162" t="str">
        <f>Table4_1[[#This Row],[Licensee]]&amp;" "&amp;Table4_1[[#This Row],[Licence]]</f>
        <v>Western Power EDL1</v>
      </c>
      <c r="D3631" s="162" t="str">
        <f t="shared" si="56"/>
        <v>FY2021/22_CCD1_Western Power EDL1</v>
      </c>
      <c r="E3631" s="164">
        <f>IF(ISNUMBER(Table4_1[[#This Row],[Value]]),Table4_1[[#This Row],[Value]],IF(ISNUMBER(Table4_1[[#This Row],[$ Value]]),Table4_1[[#This Row],[$ Value]],Table4_1[[#This Row],[% Value]]))</f>
        <v>18196</v>
      </c>
      <c r="G3631" s="238">
        <v>44742</v>
      </c>
      <c r="H3631">
        <v>4</v>
      </c>
      <c r="I3631" t="s">
        <v>188</v>
      </c>
      <c r="J3631" t="s">
        <v>207</v>
      </c>
      <c r="K3631" t="s">
        <v>13</v>
      </c>
      <c r="L3631"/>
      <c r="M3631" t="s">
        <v>212</v>
      </c>
      <c r="N3631" t="s">
        <v>213</v>
      </c>
      <c r="O3631" t="s">
        <v>191</v>
      </c>
      <c r="P3631">
        <v>18196</v>
      </c>
      <c r="Q3631"/>
      <c r="R3631"/>
      <c r="S3631" t="s">
        <v>933</v>
      </c>
    </row>
    <row r="3632" spans="1:19" hidden="1" x14ac:dyDescent="0.2">
      <c r="A3632" s="162" t="str">
        <f>"FY"&amp;(YEAR(Table4_1[[#This Row],[Date]])-1)&amp;"/"&amp;(YEAR(Table4_1[[#This Row],[Date]])-2000)</f>
        <v>FY2022/23</v>
      </c>
      <c r="B3632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2" s="162" t="str">
        <f>Table4_1[[#This Row],[Licensee]]&amp;" "&amp;Table4_1[[#This Row],[Licence]]</f>
        <v>Western Power EDL1</v>
      </c>
      <c r="D3632" s="162" t="str">
        <f t="shared" si="56"/>
        <v>FY2022/23_CCD1_Western Power EDL1</v>
      </c>
      <c r="E3632" s="164">
        <f>IF(ISNUMBER(Table4_1[[#This Row],[Value]]),Table4_1[[#This Row],[Value]],IF(ISNUMBER(Table4_1[[#This Row],[$ Value]]),Table4_1[[#This Row],[$ Value]],Table4_1[[#This Row],[% Value]]))</f>
        <v>15788</v>
      </c>
      <c r="G3632" s="238">
        <v>45107</v>
      </c>
      <c r="H3632">
        <v>4</v>
      </c>
      <c r="I3632" t="s">
        <v>188</v>
      </c>
      <c r="J3632" t="s">
        <v>207</v>
      </c>
      <c r="K3632" t="s">
        <v>13</v>
      </c>
      <c r="L3632"/>
      <c r="M3632" t="s">
        <v>212</v>
      </c>
      <c r="N3632" t="s">
        <v>213</v>
      </c>
      <c r="O3632" t="s">
        <v>191</v>
      </c>
      <c r="P3632">
        <v>15788</v>
      </c>
      <c r="Q3632"/>
      <c r="R3632"/>
      <c r="S3632" t="s">
        <v>933</v>
      </c>
    </row>
    <row r="3633" spans="1:19" hidden="1" x14ac:dyDescent="0.2">
      <c r="A3633" s="162" t="str">
        <f>"FY"&amp;(YEAR(Table4_1[[#This Row],[Date]])-1)&amp;"/"&amp;(YEAR(Table4_1[[#This Row],[Date]])-2000)</f>
        <v>FY2023/24</v>
      </c>
      <c r="B3633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3" s="162" t="str">
        <f>Table4_1[[#This Row],[Licensee]]&amp;" "&amp;Table4_1[[#This Row],[Licence]]</f>
        <v>Western Power EDL1</v>
      </c>
      <c r="D3633" s="162" t="str">
        <f t="shared" si="56"/>
        <v>FY2023/24_CCD1_Western Power EDL1</v>
      </c>
      <c r="E3633" s="164">
        <f>IF(ISNUMBER(Table4_1[[#This Row],[Value]]),Table4_1[[#This Row],[Value]],IF(ISNUMBER(Table4_1[[#This Row],[$ Value]]),Table4_1[[#This Row],[$ Value]],Table4_1[[#This Row],[% Value]]))</f>
        <v>15752</v>
      </c>
      <c r="G3633" s="238">
        <v>45473</v>
      </c>
      <c r="H3633">
        <v>4</v>
      </c>
      <c r="I3633" t="s">
        <v>188</v>
      </c>
      <c r="J3633" t="s">
        <v>207</v>
      </c>
      <c r="K3633" t="s">
        <v>13</v>
      </c>
      <c r="L3633"/>
      <c r="M3633" t="s">
        <v>212</v>
      </c>
      <c r="N3633" t="s">
        <v>213</v>
      </c>
      <c r="O3633" t="s">
        <v>191</v>
      </c>
      <c r="P3633">
        <v>15752</v>
      </c>
      <c r="Q3633"/>
      <c r="R3633"/>
      <c r="S3633" t="s">
        <v>933</v>
      </c>
    </row>
    <row r="3634" spans="1:19" hidden="1" x14ac:dyDescent="0.2">
      <c r="A3634" s="162" t="str">
        <f>"FY"&amp;(YEAR(Table4_1[[#This Row],[Date]])-1)&amp;"/"&amp;(YEAR(Table4_1[[#This Row],[Date]])-2000)</f>
        <v>FY2024/25</v>
      </c>
      <c r="B3634" s="162" t="str">
        <f>VLOOKUP(Table4_1[[#This Row],[Energy]]&amp;Table4_1[[#This Row],[Indicator category]]&amp;Table4_1[[#This Row],[Indicator subcategory]]&amp;Table4_1[[#This Row],[Indicator]]&amp;Table4_1[[#This Row],[ID]],newID,2,FALSE)</f>
        <v>CCD1</v>
      </c>
      <c r="C3634" s="162" t="str">
        <f>Table4_1[[#This Row],[Licensee]]&amp;" "&amp;Table4_1[[#This Row],[Licence]]</f>
        <v>Western Power EDL1</v>
      </c>
      <c r="D3634" s="162" t="str">
        <f t="shared" si="56"/>
        <v>FY2024/25_CCD1_Western Power EDL1</v>
      </c>
      <c r="E3634" s="164">
        <f>IF(ISNUMBER(Table4_1[[#This Row],[Value]]),Table4_1[[#This Row],[Value]],IF(ISNUMBER(Table4_1[[#This Row],[$ Value]]),Table4_1[[#This Row],[$ Value]],Table4_1[[#This Row],[% Value]]))</f>
        <v>20060</v>
      </c>
      <c r="G3634" s="238">
        <v>45838</v>
      </c>
      <c r="H3634">
        <v>4</v>
      </c>
      <c r="I3634" t="s">
        <v>188</v>
      </c>
      <c r="J3634" t="s">
        <v>207</v>
      </c>
      <c r="K3634" t="s">
        <v>13</v>
      </c>
      <c r="L3634"/>
      <c r="M3634" t="s">
        <v>212</v>
      </c>
      <c r="N3634" t="s">
        <v>213</v>
      </c>
      <c r="O3634" t="s">
        <v>191</v>
      </c>
      <c r="P3634">
        <v>20060</v>
      </c>
      <c r="Q3634"/>
      <c r="R3634"/>
      <c r="S3634" t="s">
        <v>933</v>
      </c>
    </row>
    <row r="3635" spans="1:19" hidden="1" x14ac:dyDescent="0.2">
      <c r="A3635" s="162" t="str">
        <f>"FY"&amp;(YEAR(Table4_1[[#This Row],[Date]])-1)&amp;"/"&amp;(YEAR(Table4_1[[#This Row],[Date]])-2000)</f>
        <v>FY2013/14</v>
      </c>
      <c r="B3635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5" s="162" t="str">
        <f>Table4_1[[#This Row],[Licensee]]&amp;" "&amp;Table4_1[[#This Row],[Licence]]</f>
        <v>Western Power EDL1</v>
      </c>
      <c r="D3635" s="162" t="str">
        <f t="shared" si="56"/>
        <v>FY2013/14_CCD10_Western Power EDL1</v>
      </c>
      <c r="E3635" s="164">
        <f>IF(ISNUMBER(Table4_1[[#This Row],[Value]]),Table4_1[[#This Row],[Value]],IF(ISNUMBER(Table4_1[[#This Row],[$ Value]]),Table4_1[[#This Row],[$ Value]],Table4_1[[#This Row],[% Value]]))</f>
        <v>506</v>
      </c>
      <c r="G3635" s="238">
        <v>41820</v>
      </c>
      <c r="H3635">
        <v>4</v>
      </c>
      <c r="I3635" t="s">
        <v>188</v>
      </c>
      <c r="J3635" t="s">
        <v>207</v>
      </c>
      <c r="K3635" t="s">
        <v>192</v>
      </c>
      <c r="L3635" t="s">
        <v>214</v>
      </c>
      <c r="M3635" t="s">
        <v>215</v>
      </c>
      <c r="N3635" t="s">
        <v>216</v>
      </c>
      <c r="O3635" t="s">
        <v>191</v>
      </c>
      <c r="P3635">
        <v>506</v>
      </c>
      <c r="Q3635"/>
      <c r="R3635"/>
      <c r="S3635" t="s">
        <v>933</v>
      </c>
    </row>
    <row r="3636" spans="1:19" hidden="1" x14ac:dyDescent="0.2">
      <c r="A3636" s="162" t="str">
        <f>"FY"&amp;(YEAR(Table4_1[[#This Row],[Date]])-1)&amp;"/"&amp;(YEAR(Table4_1[[#This Row],[Date]])-2000)</f>
        <v>FY2014/15</v>
      </c>
      <c r="B3636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6" s="162" t="str">
        <f>Table4_1[[#This Row],[Licensee]]&amp;" "&amp;Table4_1[[#This Row],[Licence]]</f>
        <v>Western Power EDL1</v>
      </c>
      <c r="D3636" s="162" t="str">
        <f t="shared" si="56"/>
        <v>FY2014/15_CCD10_Western Power EDL1</v>
      </c>
      <c r="E3636" s="164">
        <f>IF(ISNUMBER(Table4_1[[#This Row],[Value]]),Table4_1[[#This Row],[Value]],IF(ISNUMBER(Table4_1[[#This Row],[$ Value]]),Table4_1[[#This Row],[$ Value]],Table4_1[[#This Row],[% Value]]))</f>
        <v>592</v>
      </c>
      <c r="G3636" s="238">
        <v>42185</v>
      </c>
      <c r="H3636">
        <v>4</v>
      </c>
      <c r="I3636" t="s">
        <v>188</v>
      </c>
      <c r="J3636" t="s">
        <v>207</v>
      </c>
      <c r="K3636" t="s">
        <v>192</v>
      </c>
      <c r="L3636" t="s">
        <v>214</v>
      </c>
      <c r="M3636" t="s">
        <v>215</v>
      </c>
      <c r="N3636" t="s">
        <v>216</v>
      </c>
      <c r="O3636" t="s">
        <v>191</v>
      </c>
      <c r="P3636">
        <v>592</v>
      </c>
      <c r="Q3636"/>
      <c r="R3636"/>
      <c r="S3636" t="s">
        <v>933</v>
      </c>
    </row>
    <row r="3637" spans="1:19" hidden="1" x14ac:dyDescent="0.2">
      <c r="A3637" s="162" t="str">
        <f>"FY"&amp;(YEAR(Table4_1[[#This Row],[Date]])-1)&amp;"/"&amp;(YEAR(Table4_1[[#This Row],[Date]])-2000)</f>
        <v>FY2015/16</v>
      </c>
      <c r="B3637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7" s="162" t="str">
        <f>Table4_1[[#This Row],[Licensee]]&amp;" "&amp;Table4_1[[#This Row],[Licence]]</f>
        <v>Western Power EDL1</v>
      </c>
      <c r="D3637" s="162" t="str">
        <f t="shared" si="56"/>
        <v>FY2015/16_CCD10_Western Power EDL1</v>
      </c>
      <c r="E3637" s="164">
        <f>IF(ISNUMBER(Table4_1[[#This Row],[Value]]),Table4_1[[#This Row],[Value]],IF(ISNUMBER(Table4_1[[#This Row],[$ Value]]),Table4_1[[#This Row],[$ Value]],Table4_1[[#This Row],[% Value]]))</f>
        <v>500</v>
      </c>
      <c r="G3637" s="238">
        <v>42551</v>
      </c>
      <c r="H3637">
        <v>4</v>
      </c>
      <c r="I3637" t="s">
        <v>188</v>
      </c>
      <c r="J3637" t="s">
        <v>207</v>
      </c>
      <c r="K3637" t="s">
        <v>192</v>
      </c>
      <c r="L3637" t="s">
        <v>214</v>
      </c>
      <c r="M3637" t="s">
        <v>215</v>
      </c>
      <c r="N3637" t="s">
        <v>216</v>
      </c>
      <c r="O3637" t="s">
        <v>191</v>
      </c>
      <c r="P3637">
        <v>500</v>
      </c>
      <c r="Q3637"/>
      <c r="R3637"/>
      <c r="S3637" t="s">
        <v>933</v>
      </c>
    </row>
    <row r="3638" spans="1:19" hidden="1" x14ac:dyDescent="0.2">
      <c r="A3638" s="162" t="str">
        <f>"FY"&amp;(YEAR(Table4_1[[#This Row],[Date]])-1)&amp;"/"&amp;(YEAR(Table4_1[[#This Row],[Date]])-2000)</f>
        <v>FY2016/17</v>
      </c>
      <c r="B3638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8" s="162" t="str">
        <f>Table4_1[[#This Row],[Licensee]]&amp;" "&amp;Table4_1[[#This Row],[Licence]]</f>
        <v>Western Power EDL1</v>
      </c>
      <c r="D3638" s="162" t="str">
        <f t="shared" si="56"/>
        <v>FY2016/17_CCD10_Western Power EDL1</v>
      </c>
      <c r="E3638" s="164">
        <f>IF(ISNUMBER(Table4_1[[#This Row],[Value]]),Table4_1[[#This Row],[Value]],IF(ISNUMBER(Table4_1[[#This Row],[$ Value]]),Table4_1[[#This Row],[$ Value]],Table4_1[[#This Row],[% Value]]))</f>
        <v>643</v>
      </c>
      <c r="G3638" s="238">
        <v>42916</v>
      </c>
      <c r="H3638">
        <v>4</v>
      </c>
      <c r="I3638" t="s">
        <v>188</v>
      </c>
      <c r="J3638" t="s">
        <v>207</v>
      </c>
      <c r="K3638" t="s">
        <v>192</v>
      </c>
      <c r="L3638" t="s">
        <v>214</v>
      </c>
      <c r="M3638" t="s">
        <v>215</v>
      </c>
      <c r="N3638" t="s">
        <v>216</v>
      </c>
      <c r="O3638" t="s">
        <v>191</v>
      </c>
      <c r="P3638">
        <v>643</v>
      </c>
      <c r="Q3638"/>
      <c r="R3638"/>
      <c r="S3638" t="s">
        <v>933</v>
      </c>
    </row>
    <row r="3639" spans="1:19" hidden="1" x14ac:dyDescent="0.2">
      <c r="A3639" s="162" t="str">
        <f>"FY"&amp;(YEAR(Table4_1[[#This Row],[Date]])-1)&amp;"/"&amp;(YEAR(Table4_1[[#This Row],[Date]])-2000)</f>
        <v>FY2017/18</v>
      </c>
      <c r="B3639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39" s="162" t="str">
        <f>Table4_1[[#This Row],[Licensee]]&amp;" "&amp;Table4_1[[#This Row],[Licence]]</f>
        <v>Western Power EDL1</v>
      </c>
      <c r="D3639" s="162" t="str">
        <f t="shared" si="56"/>
        <v>FY2017/18_CCD10_Western Power EDL1</v>
      </c>
      <c r="E3639" s="164">
        <f>IF(ISNUMBER(Table4_1[[#This Row],[Value]]),Table4_1[[#This Row],[Value]],IF(ISNUMBER(Table4_1[[#This Row],[$ Value]]),Table4_1[[#This Row],[$ Value]],Table4_1[[#This Row],[% Value]]))</f>
        <v>578</v>
      </c>
      <c r="G3639" s="238">
        <v>43281</v>
      </c>
      <c r="H3639">
        <v>4</v>
      </c>
      <c r="I3639" t="s">
        <v>188</v>
      </c>
      <c r="J3639" t="s">
        <v>207</v>
      </c>
      <c r="K3639" t="s">
        <v>192</v>
      </c>
      <c r="L3639" t="s">
        <v>214</v>
      </c>
      <c r="M3639" t="s">
        <v>215</v>
      </c>
      <c r="N3639" t="s">
        <v>216</v>
      </c>
      <c r="O3639" t="s">
        <v>191</v>
      </c>
      <c r="P3639">
        <v>578</v>
      </c>
      <c r="Q3639"/>
      <c r="R3639"/>
      <c r="S3639" t="s">
        <v>933</v>
      </c>
    </row>
    <row r="3640" spans="1:19" hidden="1" x14ac:dyDescent="0.2">
      <c r="A3640" s="162" t="str">
        <f>"FY"&amp;(YEAR(Table4_1[[#This Row],[Date]])-1)&amp;"/"&amp;(YEAR(Table4_1[[#This Row],[Date]])-2000)</f>
        <v>FY2018/19</v>
      </c>
      <c r="B3640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0" s="162" t="str">
        <f>Table4_1[[#This Row],[Licensee]]&amp;" "&amp;Table4_1[[#This Row],[Licence]]</f>
        <v>Western Power EDL1</v>
      </c>
      <c r="D3640" s="162" t="str">
        <f t="shared" si="56"/>
        <v>FY2018/19_CCD10_Western Power EDL1</v>
      </c>
      <c r="E3640" s="164">
        <f>IF(ISNUMBER(Table4_1[[#This Row],[Value]]),Table4_1[[#This Row],[Value]],IF(ISNUMBER(Table4_1[[#This Row],[$ Value]]),Table4_1[[#This Row],[$ Value]],Table4_1[[#This Row],[% Value]]))</f>
        <v>599</v>
      </c>
      <c r="G3640" s="238">
        <v>43646</v>
      </c>
      <c r="H3640">
        <v>4</v>
      </c>
      <c r="I3640" t="s">
        <v>188</v>
      </c>
      <c r="J3640" t="s">
        <v>207</v>
      </c>
      <c r="K3640" t="s">
        <v>192</v>
      </c>
      <c r="L3640" t="s">
        <v>214</v>
      </c>
      <c r="M3640" t="s">
        <v>215</v>
      </c>
      <c r="N3640" t="s">
        <v>216</v>
      </c>
      <c r="O3640" t="s">
        <v>191</v>
      </c>
      <c r="P3640">
        <v>599</v>
      </c>
      <c r="Q3640"/>
      <c r="R3640"/>
      <c r="S3640" t="s">
        <v>933</v>
      </c>
    </row>
    <row r="3641" spans="1:19" hidden="1" x14ac:dyDescent="0.2">
      <c r="A3641" s="162" t="str">
        <f>"FY"&amp;(YEAR(Table4_1[[#This Row],[Date]])-1)&amp;"/"&amp;(YEAR(Table4_1[[#This Row],[Date]])-2000)</f>
        <v>FY2019/20</v>
      </c>
      <c r="B3641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1" s="162" t="str">
        <f>Table4_1[[#This Row],[Licensee]]&amp;" "&amp;Table4_1[[#This Row],[Licence]]</f>
        <v>Western Power EDL1</v>
      </c>
      <c r="D3641" s="162" t="str">
        <f t="shared" si="56"/>
        <v>FY2019/20_CCD10_Western Power EDL1</v>
      </c>
      <c r="E3641" s="164">
        <f>IF(ISNUMBER(Table4_1[[#This Row],[Value]]),Table4_1[[#This Row],[Value]],IF(ISNUMBER(Table4_1[[#This Row],[$ Value]]),Table4_1[[#This Row],[$ Value]],Table4_1[[#This Row],[% Value]]))</f>
        <v>2762</v>
      </c>
      <c r="G3641" s="238">
        <v>44012</v>
      </c>
      <c r="H3641">
        <v>4</v>
      </c>
      <c r="I3641" t="s">
        <v>188</v>
      </c>
      <c r="J3641" t="s">
        <v>207</v>
      </c>
      <c r="K3641" t="s">
        <v>192</v>
      </c>
      <c r="L3641" t="s">
        <v>214</v>
      </c>
      <c r="M3641" t="s">
        <v>215</v>
      </c>
      <c r="N3641" t="s">
        <v>216</v>
      </c>
      <c r="O3641" t="s">
        <v>191</v>
      </c>
      <c r="P3641">
        <v>2762</v>
      </c>
      <c r="Q3641"/>
      <c r="R3641"/>
      <c r="S3641" t="s">
        <v>933</v>
      </c>
    </row>
    <row r="3642" spans="1:19" hidden="1" x14ac:dyDescent="0.2">
      <c r="A3642" s="162" t="str">
        <f>"FY"&amp;(YEAR(Table4_1[[#This Row],[Date]])-1)&amp;"/"&amp;(YEAR(Table4_1[[#This Row],[Date]])-2000)</f>
        <v>FY2020/21</v>
      </c>
      <c r="B3642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2" s="162" t="str">
        <f>Table4_1[[#This Row],[Licensee]]&amp;" "&amp;Table4_1[[#This Row],[Licence]]</f>
        <v>Western Power EDL1</v>
      </c>
      <c r="D3642" s="162" t="str">
        <f t="shared" si="56"/>
        <v>FY2020/21_CCD10_Western Power EDL1</v>
      </c>
      <c r="E3642" s="164">
        <f>IF(ISNUMBER(Table4_1[[#This Row],[Value]]),Table4_1[[#This Row],[Value]],IF(ISNUMBER(Table4_1[[#This Row],[$ Value]]),Table4_1[[#This Row],[$ Value]],Table4_1[[#This Row],[% Value]]))</f>
        <v>1636</v>
      </c>
      <c r="G3642" s="238">
        <v>44377</v>
      </c>
      <c r="H3642">
        <v>4</v>
      </c>
      <c r="I3642" t="s">
        <v>188</v>
      </c>
      <c r="J3642" t="s">
        <v>207</v>
      </c>
      <c r="K3642" t="s">
        <v>192</v>
      </c>
      <c r="L3642" t="s">
        <v>214</v>
      </c>
      <c r="M3642" t="s">
        <v>215</v>
      </c>
      <c r="N3642" t="s">
        <v>216</v>
      </c>
      <c r="O3642" t="s">
        <v>191</v>
      </c>
      <c r="P3642">
        <v>1636</v>
      </c>
      <c r="Q3642"/>
      <c r="R3642"/>
      <c r="S3642" t="s">
        <v>933</v>
      </c>
    </row>
    <row r="3643" spans="1:19" hidden="1" x14ac:dyDescent="0.2">
      <c r="A3643" s="162" t="str">
        <f>"FY"&amp;(YEAR(Table4_1[[#This Row],[Date]])-1)&amp;"/"&amp;(YEAR(Table4_1[[#This Row],[Date]])-2000)</f>
        <v>FY2021/22</v>
      </c>
      <c r="B3643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3" s="162" t="str">
        <f>Table4_1[[#This Row],[Licensee]]&amp;" "&amp;Table4_1[[#This Row],[Licence]]</f>
        <v>Western Power EDL1</v>
      </c>
      <c r="D3643" s="162" t="str">
        <f t="shared" si="56"/>
        <v>FY2021/22_CCD10_Western Power EDL1</v>
      </c>
      <c r="E3643" s="164">
        <f>IF(ISNUMBER(Table4_1[[#This Row],[Value]]),Table4_1[[#This Row],[Value]],IF(ISNUMBER(Table4_1[[#This Row],[$ Value]]),Table4_1[[#This Row],[$ Value]],Table4_1[[#This Row],[% Value]]))</f>
        <v>1615</v>
      </c>
      <c r="G3643" s="238">
        <v>44742</v>
      </c>
      <c r="H3643">
        <v>4</v>
      </c>
      <c r="I3643" t="s">
        <v>188</v>
      </c>
      <c r="J3643" t="s">
        <v>207</v>
      </c>
      <c r="K3643" t="s">
        <v>192</v>
      </c>
      <c r="L3643" t="s">
        <v>214</v>
      </c>
      <c r="M3643" t="s">
        <v>215</v>
      </c>
      <c r="N3643" t="s">
        <v>216</v>
      </c>
      <c r="O3643" t="s">
        <v>191</v>
      </c>
      <c r="P3643">
        <v>1615</v>
      </c>
      <c r="Q3643"/>
      <c r="R3643"/>
      <c r="S3643" t="s">
        <v>933</v>
      </c>
    </row>
    <row r="3644" spans="1:19" hidden="1" x14ac:dyDescent="0.2">
      <c r="A3644" s="162" t="str">
        <f>"FY"&amp;(YEAR(Table4_1[[#This Row],[Date]])-1)&amp;"/"&amp;(YEAR(Table4_1[[#This Row],[Date]])-2000)</f>
        <v>FY2022/23</v>
      </c>
      <c r="B3644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4" s="162" t="str">
        <f>Table4_1[[#This Row],[Licensee]]&amp;" "&amp;Table4_1[[#This Row],[Licence]]</f>
        <v>Western Power EDL1</v>
      </c>
      <c r="D3644" s="162" t="str">
        <f t="shared" si="56"/>
        <v>FY2022/23_CCD10_Western Power EDL1</v>
      </c>
      <c r="E3644" s="164">
        <f>IF(ISNUMBER(Table4_1[[#This Row],[Value]]),Table4_1[[#This Row],[Value]],IF(ISNUMBER(Table4_1[[#This Row],[$ Value]]),Table4_1[[#This Row],[$ Value]],Table4_1[[#This Row],[% Value]]))</f>
        <v>1086</v>
      </c>
      <c r="G3644" s="238">
        <v>45107</v>
      </c>
      <c r="H3644">
        <v>4</v>
      </c>
      <c r="I3644" t="s">
        <v>188</v>
      </c>
      <c r="J3644" t="s">
        <v>207</v>
      </c>
      <c r="K3644" t="s">
        <v>192</v>
      </c>
      <c r="L3644" t="s">
        <v>214</v>
      </c>
      <c r="M3644" t="s">
        <v>215</v>
      </c>
      <c r="N3644" t="s">
        <v>216</v>
      </c>
      <c r="O3644" t="s">
        <v>191</v>
      </c>
      <c r="P3644">
        <v>1086</v>
      </c>
      <c r="Q3644"/>
      <c r="R3644"/>
      <c r="S3644" t="s">
        <v>933</v>
      </c>
    </row>
    <row r="3645" spans="1:19" hidden="1" x14ac:dyDescent="0.2">
      <c r="A3645" s="162" t="str">
        <f>"FY"&amp;(YEAR(Table4_1[[#This Row],[Date]])-1)&amp;"/"&amp;(YEAR(Table4_1[[#This Row],[Date]])-2000)</f>
        <v>FY2023/24</v>
      </c>
      <c r="B3645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5" s="162" t="str">
        <f>Table4_1[[#This Row],[Licensee]]&amp;" "&amp;Table4_1[[#This Row],[Licence]]</f>
        <v>Western Power EDL1</v>
      </c>
      <c r="D3645" s="162" t="str">
        <f t="shared" si="56"/>
        <v>FY2023/24_CCD10_Western Power EDL1</v>
      </c>
      <c r="E3645" s="164">
        <f>IF(ISNUMBER(Table4_1[[#This Row],[Value]]),Table4_1[[#This Row],[Value]],IF(ISNUMBER(Table4_1[[#This Row],[$ Value]]),Table4_1[[#This Row],[$ Value]],Table4_1[[#This Row],[% Value]]))</f>
        <v>772</v>
      </c>
      <c r="G3645" s="238">
        <v>45473</v>
      </c>
      <c r="H3645">
        <v>4</v>
      </c>
      <c r="I3645" t="s">
        <v>188</v>
      </c>
      <c r="J3645" t="s">
        <v>207</v>
      </c>
      <c r="K3645" t="s">
        <v>192</v>
      </c>
      <c r="L3645" t="s">
        <v>214</v>
      </c>
      <c r="M3645" t="s">
        <v>215</v>
      </c>
      <c r="N3645" t="s">
        <v>216</v>
      </c>
      <c r="O3645" t="s">
        <v>191</v>
      </c>
      <c r="P3645">
        <v>772</v>
      </c>
      <c r="Q3645"/>
      <c r="R3645"/>
      <c r="S3645" t="s">
        <v>933</v>
      </c>
    </row>
    <row r="3646" spans="1:19" hidden="1" x14ac:dyDescent="0.2">
      <c r="A3646" s="162" t="str">
        <f>"FY"&amp;(YEAR(Table4_1[[#This Row],[Date]])-1)&amp;"/"&amp;(YEAR(Table4_1[[#This Row],[Date]])-2000)</f>
        <v>FY2024/25</v>
      </c>
      <c r="B3646" s="162" t="str">
        <f>VLOOKUP(Table4_1[[#This Row],[Energy]]&amp;Table4_1[[#This Row],[Indicator category]]&amp;Table4_1[[#This Row],[Indicator subcategory]]&amp;Table4_1[[#This Row],[Indicator]]&amp;Table4_1[[#This Row],[ID]],newID,2,FALSE)</f>
        <v>CCD10</v>
      </c>
      <c r="C3646" s="162" t="str">
        <f>Table4_1[[#This Row],[Licensee]]&amp;" "&amp;Table4_1[[#This Row],[Licence]]</f>
        <v>Western Power EDL1</v>
      </c>
      <c r="D3646" s="162" t="str">
        <f t="shared" si="56"/>
        <v>FY2024/25_CCD10_Western Power EDL1</v>
      </c>
      <c r="E3646" s="164">
        <f>IF(ISNUMBER(Table4_1[[#This Row],[Value]]),Table4_1[[#This Row],[Value]],IF(ISNUMBER(Table4_1[[#This Row],[$ Value]]),Table4_1[[#This Row],[$ Value]],Table4_1[[#This Row],[% Value]]))</f>
        <v>733</v>
      </c>
      <c r="G3646" s="238">
        <v>45838</v>
      </c>
      <c r="H3646">
        <v>4</v>
      </c>
      <c r="I3646" t="s">
        <v>188</v>
      </c>
      <c r="J3646" t="s">
        <v>207</v>
      </c>
      <c r="K3646" t="s">
        <v>192</v>
      </c>
      <c r="L3646" t="s">
        <v>214</v>
      </c>
      <c r="M3646" t="s">
        <v>215</v>
      </c>
      <c r="N3646" t="s">
        <v>216</v>
      </c>
      <c r="O3646" t="s">
        <v>191</v>
      </c>
      <c r="P3646">
        <v>733</v>
      </c>
      <c r="Q3646"/>
      <c r="R3646"/>
      <c r="S3646" t="s">
        <v>933</v>
      </c>
    </row>
    <row r="3647" spans="1:19" hidden="1" x14ac:dyDescent="0.2">
      <c r="A3647" s="162" t="str">
        <f>"FY"&amp;(YEAR(Table4_1[[#This Row],[Date]])-1)&amp;"/"&amp;(YEAR(Table4_1[[#This Row],[Date]])-2000)</f>
        <v>FY2023/24</v>
      </c>
      <c r="B3647" s="162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3647" s="162" t="str">
        <f>Table4_1[[#This Row],[Licensee]]&amp;" "&amp;Table4_1[[#This Row],[Licence]]</f>
        <v>Western Power EDL1</v>
      </c>
      <c r="D3647" s="162" t="str">
        <f t="shared" si="56"/>
        <v>FY2023/24_CCD11_Western Power EDL1</v>
      </c>
      <c r="E3647" s="164">
        <f>IF(ISNUMBER(Table4_1[[#This Row],[Value]]),Table4_1[[#This Row],[Value]],IF(ISNUMBER(Table4_1[[#This Row],[$ Value]]),Table4_1[[#This Row],[$ Value]],Table4_1[[#This Row],[% Value]]))</f>
        <v>1087</v>
      </c>
      <c r="G3647" s="238">
        <v>45473</v>
      </c>
      <c r="H3647">
        <v>4</v>
      </c>
      <c r="I3647" t="s">
        <v>188</v>
      </c>
      <c r="J3647" t="s">
        <v>207</v>
      </c>
      <c r="K3647" t="s">
        <v>192</v>
      </c>
      <c r="L3647" t="s">
        <v>214</v>
      </c>
      <c r="M3647" t="s">
        <v>223</v>
      </c>
      <c r="N3647" t="s">
        <v>224</v>
      </c>
      <c r="O3647" t="s">
        <v>191</v>
      </c>
      <c r="P3647">
        <v>1087</v>
      </c>
      <c r="Q3647"/>
      <c r="R3647"/>
      <c r="S3647" t="s">
        <v>933</v>
      </c>
    </row>
    <row r="3648" spans="1:19" hidden="1" x14ac:dyDescent="0.2">
      <c r="A3648" s="162" t="str">
        <f>"FY"&amp;(YEAR(Table4_1[[#This Row],[Date]])-1)&amp;"/"&amp;(YEAR(Table4_1[[#This Row],[Date]])-2000)</f>
        <v>FY2024/25</v>
      </c>
      <c r="B3648" s="162" t="str">
        <f>VLOOKUP(Table4_1[[#This Row],[Energy]]&amp;Table4_1[[#This Row],[Indicator category]]&amp;Table4_1[[#This Row],[Indicator subcategory]]&amp;Table4_1[[#This Row],[Indicator]]&amp;Table4_1[[#This Row],[ID]],newID,2,FALSE)</f>
        <v>CCD11</v>
      </c>
      <c r="C3648" s="162" t="str">
        <f>Table4_1[[#This Row],[Licensee]]&amp;" "&amp;Table4_1[[#This Row],[Licence]]</f>
        <v>Western Power EDL1</v>
      </c>
      <c r="D3648" s="162" t="str">
        <f t="shared" si="56"/>
        <v>FY2024/25_CCD11_Western Power EDL1</v>
      </c>
      <c r="E3648" s="164">
        <f>IF(ISNUMBER(Table4_1[[#This Row],[Value]]),Table4_1[[#This Row],[Value]],IF(ISNUMBER(Table4_1[[#This Row],[$ Value]]),Table4_1[[#This Row],[$ Value]],Table4_1[[#This Row],[% Value]]))</f>
        <v>981</v>
      </c>
      <c r="G3648" s="238">
        <v>45838</v>
      </c>
      <c r="H3648">
        <v>4</v>
      </c>
      <c r="I3648" t="s">
        <v>188</v>
      </c>
      <c r="J3648" t="s">
        <v>207</v>
      </c>
      <c r="K3648" t="s">
        <v>192</v>
      </c>
      <c r="L3648" t="s">
        <v>214</v>
      </c>
      <c r="M3648" t="s">
        <v>223</v>
      </c>
      <c r="N3648" t="s">
        <v>224</v>
      </c>
      <c r="O3648" t="s">
        <v>191</v>
      </c>
      <c r="P3648">
        <v>981</v>
      </c>
      <c r="Q3648"/>
      <c r="R3648"/>
      <c r="S3648" t="s">
        <v>933</v>
      </c>
    </row>
    <row r="3649" spans="1:19" hidden="1" x14ac:dyDescent="0.2">
      <c r="A3649" s="162" t="str">
        <f>"FY"&amp;(YEAR(Table4_1[[#This Row],[Date]])-1)&amp;"/"&amp;(YEAR(Table4_1[[#This Row],[Date]])-2000)</f>
        <v>FY2023/24</v>
      </c>
      <c r="B3649" s="162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3649" s="162" t="str">
        <f>Table4_1[[#This Row],[Licensee]]&amp;" "&amp;Table4_1[[#This Row],[Licence]]</f>
        <v>Western Power EDL1</v>
      </c>
      <c r="D3649" s="162" t="str">
        <f t="shared" si="56"/>
        <v>FY2023/24_CCD12_Western Power EDL1</v>
      </c>
      <c r="E3649" s="164">
        <f>IF(ISNUMBER(Table4_1[[#This Row],[Value]]),Table4_1[[#This Row],[Value]],IF(ISNUMBER(Table4_1[[#This Row],[$ Value]]),Table4_1[[#This Row],[$ Value]],Table4_1[[#This Row],[% Value]]))</f>
        <v>0.98460144900000002</v>
      </c>
      <c r="G3649" s="238">
        <v>45473</v>
      </c>
      <c r="H3649">
        <v>4</v>
      </c>
      <c r="I3649" t="s">
        <v>188</v>
      </c>
      <c r="J3649" t="s">
        <v>207</v>
      </c>
      <c r="K3649" t="s">
        <v>192</v>
      </c>
      <c r="L3649" t="s">
        <v>214</v>
      </c>
      <c r="M3649" t="s">
        <v>223</v>
      </c>
      <c r="N3649" t="s">
        <v>225</v>
      </c>
      <c r="O3649" t="s">
        <v>190</v>
      </c>
      <c r="P3649"/>
      <c r="Q3649">
        <v>0.98460144900000002</v>
      </c>
      <c r="R3649"/>
      <c r="S3649" t="s">
        <v>933</v>
      </c>
    </row>
    <row r="3650" spans="1:19" hidden="1" x14ac:dyDescent="0.2">
      <c r="A3650" s="162" t="str">
        <f>"FY"&amp;(YEAR(Table4_1[[#This Row],[Date]])-1)&amp;"/"&amp;(YEAR(Table4_1[[#This Row],[Date]])-2000)</f>
        <v>FY2024/25</v>
      </c>
      <c r="B3650" s="162" t="str">
        <f>VLOOKUP(Table4_1[[#This Row],[Energy]]&amp;Table4_1[[#This Row],[Indicator category]]&amp;Table4_1[[#This Row],[Indicator subcategory]]&amp;Table4_1[[#This Row],[Indicator]]&amp;Table4_1[[#This Row],[ID]],newID,2,FALSE)</f>
        <v>CCD12</v>
      </c>
      <c r="C3650" s="162" t="str">
        <f>Table4_1[[#This Row],[Licensee]]&amp;" "&amp;Table4_1[[#This Row],[Licence]]</f>
        <v>Western Power EDL1</v>
      </c>
      <c r="D3650" s="162" t="str">
        <f t="shared" si="56"/>
        <v>FY2024/25_CCD12_Western Power EDL1</v>
      </c>
      <c r="E3650" s="164">
        <f>IF(ISNUMBER(Table4_1[[#This Row],[Value]]),Table4_1[[#This Row],[Value]],IF(ISNUMBER(Table4_1[[#This Row],[$ Value]]),Table4_1[[#This Row],[$ Value]],Table4_1[[#This Row],[% Value]]))</f>
        <v>0.92372881399999995</v>
      </c>
      <c r="G3650" s="238">
        <v>45838</v>
      </c>
      <c r="H3650">
        <v>4</v>
      </c>
      <c r="I3650" t="s">
        <v>188</v>
      </c>
      <c r="J3650" t="s">
        <v>207</v>
      </c>
      <c r="K3650" t="s">
        <v>192</v>
      </c>
      <c r="L3650" t="s">
        <v>214</v>
      </c>
      <c r="M3650" t="s">
        <v>223</v>
      </c>
      <c r="N3650" t="s">
        <v>225</v>
      </c>
      <c r="O3650" t="s">
        <v>190</v>
      </c>
      <c r="P3650"/>
      <c r="Q3650">
        <v>0.92372881399999995</v>
      </c>
      <c r="R3650"/>
      <c r="S3650" t="s">
        <v>933</v>
      </c>
    </row>
    <row r="3651" spans="1:19" hidden="1" x14ac:dyDescent="0.2">
      <c r="A3651" s="162" t="str">
        <f>"FY"&amp;(YEAR(Table4_1[[#This Row],[Date]])-1)&amp;"/"&amp;(YEAR(Table4_1[[#This Row],[Date]])-2000)</f>
        <v>FY2023/24</v>
      </c>
      <c r="B3651" s="162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3651" s="162" t="str">
        <f>Table4_1[[#This Row],[Licensee]]&amp;" "&amp;Table4_1[[#This Row],[Licence]]</f>
        <v>Western Power EDL1</v>
      </c>
      <c r="D3651" s="162" t="str">
        <f t="shared" ref="D3651:D3714" si="57">A3651&amp;"_"&amp;B3651&amp;"_"&amp;C3651</f>
        <v>FY2023/24_CCD13_Western Power EDL1</v>
      </c>
      <c r="E3651" s="164">
        <f>IF(ISNUMBER(Table4_1[[#This Row],[Value]]),Table4_1[[#This Row],[Value]],IF(ISNUMBER(Table4_1[[#This Row],[$ Value]]),Table4_1[[#This Row],[$ Value]],Table4_1[[#This Row],[% Value]]))</f>
        <v>1103</v>
      </c>
      <c r="G3651" s="238">
        <v>45473</v>
      </c>
      <c r="H3651">
        <v>4</v>
      </c>
      <c r="I3651" t="s">
        <v>188</v>
      </c>
      <c r="J3651" t="s">
        <v>207</v>
      </c>
      <c r="K3651" t="s">
        <v>192</v>
      </c>
      <c r="L3651" t="s">
        <v>214</v>
      </c>
      <c r="M3651" t="s">
        <v>226</v>
      </c>
      <c r="N3651" t="s">
        <v>227</v>
      </c>
      <c r="O3651" t="s">
        <v>191</v>
      </c>
      <c r="P3651">
        <v>1103</v>
      </c>
      <c r="Q3651"/>
      <c r="R3651"/>
      <c r="S3651" t="s">
        <v>933</v>
      </c>
    </row>
    <row r="3652" spans="1:19" hidden="1" x14ac:dyDescent="0.2">
      <c r="A3652" s="162" t="str">
        <f>"FY"&amp;(YEAR(Table4_1[[#This Row],[Date]])-1)&amp;"/"&amp;(YEAR(Table4_1[[#This Row],[Date]])-2000)</f>
        <v>FY2024/25</v>
      </c>
      <c r="B3652" s="162" t="str">
        <f>VLOOKUP(Table4_1[[#This Row],[Energy]]&amp;Table4_1[[#This Row],[Indicator category]]&amp;Table4_1[[#This Row],[Indicator subcategory]]&amp;Table4_1[[#This Row],[Indicator]]&amp;Table4_1[[#This Row],[ID]],newID,2,FALSE)</f>
        <v>CCD13</v>
      </c>
      <c r="C3652" s="162" t="str">
        <f>Table4_1[[#This Row],[Licensee]]&amp;" "&amp;Table4_1[[#This Row],[Licence]]</f>
        <v>Western Power EDL1</v>
      </c>
      <c r="D3652" s="162" t="str">
        <f t="shared" si="57"/>
        <v>FY2024/25_CCD13_Western Power EDL1</v>
      </c>
      <c r="E3652" s="164">
        <f>IF(ISNUMBER(Table4_1[[#This Row],[Value]]),Table4_1[[#This Row],[Value]],IF(ISNUMBER(Table4_1[[#This Row],[$ Value]]),Table4_1[[#This Row],[$ Value]],Table4_1[[#This Row],[% Value]]))</f>
        <v>1061</v>
      </c>
      <c r="G3652" s="238">
        <v>45838</v>
      </c>
      <c r="H3652">
        <v>4</v>
      </c>
      <c r="I3652" t="s">
        <v>188</v>
      </c>
      <c r="J3652" t="s">
        <v>207</v>
      </c>
      <c r="K3652" t="s">
        <v>192</v>
      </c>
      <c r="L3652" t="s">
        <v>214</v>
      </c>
      <c r="M3652" t="s">
        <v>226</v>
      </c>
      <c r="N3652" t="s">
        <v>227</v>
      </c>
      <c r="O3652" t="s">
        <v>191</v>
      </c>
      <c r="P3652">
        <v>1061</v>
      </c>
      <c r="Q3652"/>
      <c r="R3652"/>
      <c r="S3652" t="s">
        <v>933</v>
      </c>
    </row>
    <row r="3653" spans="1:19" hidden="1" x14ac:dyDescent="0.2">
      <c r="A3653" s="162" t="str">
        <f>"FY"&amp;(YEAR(Table4_1[[#This Row],[Date]])-1)&amp;"/"&amp;(YEAR(Table4_1[[#This Row],[Date]])-2000)</f>
        <v>FY2023/24</v>
      </c>
      <c r="B3653" s="162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3653" s="162" t="str">
        <f>Table4_1[[#This Row],[Licensee]]&amp;" "&amp;Table4_1[[#This Row],[Licence]]</f>
        <v>Western Power EDL1</v>
      </c>
      <c r="D3653" s="162" t="str">
        <f t="shared" si="57"/>
        <v>FY2023/24_CCD14_Western Power EDL1</v>
      </c>
      <c r="E3653" s="164">
        <f>IF(ISNUMBER(Table4_1[[#This Row],[Value]]),Table4_1[[#This Row],[Value]],IF(ISNUMBER(Table4_1[[#This Row],[$ Value]]),Table4_1[[#This Row],[$ Value]],Table4_1[[#This Row],[% Value]]))</f>
        <v>0.99909420299999996</v>
      </c>
      <c r="G3653" s="238">
        <v>45473</v>
      </c>
      <c r="H3653">
        <v>4</v>
      </c>
      <c r="I3653" t="s">
        <v>188</v>
      </c>
      <c r="J3653" t="s">
        <v>207</v>
      </c>
      <c r="K3653" t="s">
        <v>192</v>
      </c>
      <c r="L3653" t="s">
        <v>214</v>
      </c>
      <c r="M3653" t="s">
        <v>226</v>
      </c>
      <c r="N3653" t="s">
        <v>228</v>
      </c>
      <c r="O3653" t="s">
        <v>190</v>
      </c>
      <c r="P3653"/>
      <c r="Q3653">
        <v>0.99909420299999996</v>
      </c>
      <c r="R3653"/>
      <c r="S3653" t="s">
        <v>933</v>
      </c>
    </row>
    <row r="3654" spans="1:19" hidden="1" x14ac:dyDescent="0.2">
      <c r="A3654" s="162" t="str">
        <f>"FY"&amp;(YEAR(Table4_1[[#This Row],[Date]])-1)&amp;"/"&amp;(YEAR(Table4_1[[#This Row],[Date]])-2000)</f>
        <v>FY2024/25</v>
      </c>
      <c r="B3654" s="162" t="str">
        <f>VLOOKUP(Table4_1[[#This Row],[Energy]]&amp;Table4_1[[#This Row],[Indicator category]]&amp;Table4_1[[#This Row],[Indicator subcategory]]&amp;Table4_1[[#This Row],[Indicator]]&amp;Table4_1[[#This Row],[ID]],newID,2,FALSE)</f>
        <v>CCD14</v>
      </c>
      <c r="C3654" s="162" t="str">
        <f>Table4_1[[#This Row],[Licensee]]&amp;" "&amp;Table4_1[[#This Row],[Licence]]</f>
        <v>Western Power EDL1</v>
      </c>
      <c r="D3654" s="162" t="str">
        <f t="shared" si="57"/>
        <v>FY2024/25_CCD14_Western Power EDL1</v>
      </c>
      <c r="E3654" s="164">
        <f>IF(ISNUMBER(Table4_1[[#This Row],[Value]]),Table4_1[[#This Row],[Value]],IF(ISNUMBER(Table4_1[[#This Row],[$ Value]]),Table4_1[[#This Row],[$ Value]],Table4_1[[#This Row],[% Value]]))</f>
        <v>0.99905838000000002</v>
      </c>
      <c r="G3654" s="238">
        <v>45838</v>
      </c>
      <c r="H3654">
        <v>4</v>
      </c>
      <c r="I3654" t="s">
        <v>188</v>
      </c>
      <c r="J3654" t="s">
        <v>207</v>
      </c>
      <c r="K3654" t="s">
        <v>192</v>
      </c>
      <c r="L3654" t="s">
        <v>214</v>
      </c>
      <c r="M3654" t="s">
        <v>226</v>
      </c>
      <c r="N3654" t="s">
        <v>228</v>
      </c>
      <c r="O3654" t="s">
        <v>190</v>
      </c>
      <c r="P3654"/>
      <c r="Q3654">
        <v>0.99905838000000002</v>
      </c>
      <c r="R3654"/>
      <c r="S3654" t="s">
        <v>933</v>
      </c>
    </row>
    <row r="3655" spans="1:19" hidden="1" x14ac:dyDescent="0.2">
      <c r="A3655" s="162" t="str">
        <f>"FY"&amp;(YEAR(Table4_1[[#This Row],[Date]])-1)&amp;"/"&amp;(YEAR(Table4_1[[#This Row],[Date]])-2000)</f>
        <v>FY2013/14</v>
      </c>
      <c r="B3655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5" s="162" t="str">
        <f>Table4_1[[#This Row],[Licensee]]&amp;" "&amp;Table4_1[[#This Row],[Licence]]</f>
        <v>Western Power EDL1</v>
      </c>
      <c r="D3655" s="162" t="str">
        <f t="shared" si="57"/>
        <v>FY2013/14_CCD15_Western Power EDL1</v>
      </c>
      <c r="E3655" s="164">
        <f>IF(ISNUMBER(Table4_1[[#This Row],[Value]]),Table4_1[[#This Row],[Value]],IF(ISNUMBER(Table4_1[[#This Row],[$ Value]]),Table4_1[[#This Row],[$ Value]],Table4_1[[#This Row],[% Value]]))</f>
        <v>1021</v>
      </c>
      <c r="G3655" s="238">
        <v>41820</v>
      </c>
      <c r="H3655">
        <v>4</v>
      </c>
      <c r="I3655" t="s">
        <v>188</v>
      </c>
      <c r="J3655" t="s">
        <v>207</v>
      </c>
      <c r="K3655" t="s">
        <v>192</v>
      </c>
      <c r="L3655" t="s">
        <v>229</v>
      </c>
      <c r="M3655" t="s">
        <v>230</v>
      </c>
      <c r="N3655" t="s">
        <v>231</v>
      </c>
      <c r="O3655" t="s">
        <v>191</v>
      </c>
      <c r="P3655">
        <v>1021</v>
      </c>
      <c r="Q3655"/>
      <c r="R3655"/>
      <c r="S3655" t="s">
        <v>933</v>
      </c>
    </row>
    <row r="3656" spans="1:19" hidden="1" x14ac:dyDescent="0.2">
      <c r="A3656" s="162" t="str">
        <f>"FY"&amp;(YEAR(Table4_1[[#This Row],[Date]])-1)&amp;"/"&amp;(YEAR(Table4_1[[#This Row],[Date]])-2000)</f>
        <v>FY2014/15</v>
      </c>
      <c r="B3656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6" s="162" t="str">
        <f>Table4_1[[#This Row],[Licensee]]&amp;" "&amp;Table4_1[[#This Row],[Licence]]</f>
        <v>Western Power EDL1</v>
      </c>
      <c r="D3656" s="162" t="str">
        <f t="shared" si="57"/>
        <v>FY2014/15_CCD15_Western Power EDL1</v>
      </c>
      <c r="E3656" s="164">
        <f>IF(ISNUMBER(Table4_1[[#This Row],[Value]]),Table4_1[[#This Row],[Value]],IF(ISNUMBER(Table4_1[[#This Row],[$ Value]]),Table4_1[[#This Row],[$ Value]],Table4_1[[#This Row],[% Value]]))</f>
        <v>1320</v>
      </c>
      <c r="G3656" s="238">
        <v>42185</v>
      </c>
      <c r="H3656">
        <v>4</v>
      </c>
      <c r="I3656" t="s">
        <v>188</v>
      </c>
      <c r="J3656" t="s">
        <v>207</v>
      </c>
      <c r="K3656" t="s">
        <v>192</v>
      </c>
      <c r="L3656" t="s">
        <v>229</v>
      </c>
      <c r="M3656" t="s">
        <v>230</v>
      </c>
      <c r="N3656" t="s">
        <v>231</v>
      </c>
      <c r="O3656" t="s">
        <v>191</v>
      </c>
      <c r="P3656">
        <v>1320</v>
      </c>
      <c r="Q3656"/>
      <c r="R3656"/>
      <c r="S3656" t="s">
        <v>933</v>
      </c>
    </row>
    <row r="3657" spans="1:19" hidden="1" x14ac:dyDescent="0.2">
      <c r="A3657" s="162" t="str">
        <f>"FY"&amp;(YEAR(Table4_1[[#This Row],[Date]])-1)&amp;"/"&amp;(YEAR(Table4_1[[#This Row],[Date]])-2000)</f>
        <v>FY2015/16</v>
      </c>
      <c r="B3657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7" s="162" t="str">
        <f>Table4_1[[#This Row],[Licensee]]&amp;" "&amp;Table4_1[[#This Row],[Licence]]</f>
        <v>Western Power EDL1</v>
      </c>
      <c r="D3657" s="162" t="str">
        <f t="shared" si="57"/>
        <v>FY2015/16_CCD15_Western Power EDL1</v>
      </c>
      <c r="E3657" s="164">
        <f>IF(ISNUMBER(Table4_1[[#This Row],[Value]]),Table4_1[[#This Row],[Value]],IF(ISNUMBER(Table4_1[[#This Row],[$ Value]]),Table4_1[[#This Row],[$ Value]],Table4_1[[#This Row],[% Value]]))</f>
        <v>1152</v>
      </c>
      <c r="G3657" s="238">
        <v>42551</v>
      </c>
      <c r="H3657">
        <v>4</v>
      </c>
      <c r="I3657" t="s">
        <v>188</v>
      </c>
      <c r="J3657" t="s">
        <v>207</v>
      </c>
      <c r="K3657" t="s">
        <v>192</v>
      </c>
      <c r="L3657" t="s">
        <v>229</v>
      </c>
      <c r="M3657" t="s">
        <v>230</v>
      </c>
      <c r="N3657" t="s">
        <v>231</v>
      </c>
      <c r="O3657" t="s">
        <v>191</v>
      </c>
      <c r="P3657">
        <v>1152</v>
      </c>
      <c r="Q3657"/>
      <c r="R3657"/>
      <c r="S3657" t="s">
        <v>933</v>
      </c>
    </row>
    <row r="3658" spans="1:19" hidden="1" x14ac:dyDescent="0.2">
      <c r="A3658" s="162" t="str">
        <f>"FY"&amp;(YEAR(Table4_1[[#This Row],[Date]])-1)&amp;"/"&amp;(YEAR(Table4_1[[#This Row],[Date]])-2000)</f>
        <v>FY2016/17</v>
      </c>
      <c r="B3658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8" s="162" t="str">
        <f>Table4_1[[#This Row],[Licensee]]&amp;" "&amp;Table4_1[[#This Row],[Licence]]</f>
        <v>Western Power EDL1</v>
      </c>
      <c r="D3658" s="162" t="str">
        <f t="shared" si="57"/>
        <v>FY2016/17_CCD15_Western Power EDL1</v>
      </c>
      <c r="E3658" s="164">
        <f>IF(ISNUMBER(Table4_1[[#This Row],[Value]]),Table4_1[[#This Row],[Value]],IF(ISNUMBER(Table4_1[[#This Row],[$ Value]]),Table4_1[[#This Row],[$ Value]],Table4_1[[#This Row],[% Value]]))</f>
        <v>1520</v>
      </c>
      <c r="G3658" s="238">
        <v>42916</v>
      </c>
      <c r="H3658">
        <v>4</v>
      </c>
      <c r="I3658" t="s">
        <v>188</v>
      </c>
      <c r="J3658" t="s">
        <v>207</v>
      </c>
      <c r="K3658" t="s">
        <v>192</v>
      </c>
      <c r="L3658" t="s">
        <v>229</v>
      </c>
      <c r="M3658" t="s">
        <v>230</v>
      </c>
      <c r="N3658" t="s">
        <v>231</v>
      </c>
      <c r="O3658" t="s">
        <v>191</v>
      </c>
      <c r="P3658">
        <v>1520</v>
      </c>
      <c r="Q3658"/>
      <c r="R3658"/>
      <c r="S3658" t="s">
        <v>933</v>
      </c>
    </row>
    <row r="3659" spans="1:19" hidden="1" x14ac:dyDescent="0.2">
      <c r="A3659" s="162" t="str">
        <f>"FY"&amp;(YEAR(Table4_1[[#This Row],[Date]])-1)&amp;"/"&amp;(YEAR(Table4_1[[#This Row],[Date]])-2000)</f>
        <v>FY2017/18</v>
      </c>
      <c r="B3659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59" s="162" t="str">
        <f>Table4_1[[#This Row],[Licensee]]&amp;" "&amp;Table4_1[[#This Row],[Licence]]</f>
        <v>Western Power EDL1</v>
      </c>
      <c r="D3659" s="162" t="str">
        <f t="shared" si="57"/>
        <v>FY2017/18_CCD15_Western Power EDL1</v>
      </c>
      <c r="E3659" s="164">
        <f>IF(ISNUMBER(Table4_1[[#This Row],[Value]]),Table4_1[[#This Row],[Value]],IF(ISNUMBER(Table4_1[[#This Row],[$ Value]]),Table4_1[[#This Row],[$ Value]],Table4_1[[#This Row],[% Value]]))</f>
        <v>1662</v>
      </c>
      <c r="G3659" s="238">
        <v>43281</v>
      </c>
      <c r="H3659">
        <v>4</v>
      </c>
      <c r="I3659" t="s">
        <v>188</v>
      </c>
      <c r="J3659" t="s">
        <v>207</v>
      </c>
      <c r="K3659" t="s">
        <v>192</v>
      </c>
      <c r="L3659" t="s">
        <v>229</v>
      </c>
      <c r="M3659" t="s">
        <v>230</v>
      </c>
      <c r="N3659" t="s">
        <v>231</v>
      </c>
      <c r="O3659" t="s">
        <v>191</v>
      </c>
      <c r="P3659">
        <v>1662</v>
      </c>
      <c r="Q3659"/>
      <c r="R3659"/>
      <c r="S3659" t="s">
        <v>933</v>
      </c>
    </row>
    <row r="3660" spans="1:19" hidden="1" x14ac:dyDescent="0.2">
      <c r="A3660" s="162" t="str">
        <f>"FY"&amp;(YEAR(Table4_1[[#This Row],[Date]])-1)&amp;"/"&amp;(YEAR(Table4_1[[#This Row],[Date]])-2000)</f>
        <v>FY2018/19</v>
      </c>
      <c r="B3660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0" s="162" t="str">
        <f>Table4_1[[#This Row],[Licensee]]&amp;" "&amp;Table4_1[[#This Row],[Licence]]</f>
        <v>Western Power EDL1</v>
      </c>
      <c r="D3660" s="162" t="str">
        <f t="shared" si="57"/>
        <v>FY2018/19_CCD15_Western Power EDL1</v>
      </c>
      <c r="E3660" s="164">
        <f>IF(ISNUMBER(Table4_1[[#This Row],[Value]]),Table4_1[[#This Row],[Value]],IF(ISNUMBER(Table4_1[[#This Row],[$ Value]]),Table4_1[[#This Row],[$ Value]],Table4_1[[#This Row],[% Value]]))</f>
        <v>1891</v>
      </c>
      <c r="G3660" s="238">
        <v>43646</v>
      </c>
      <c r="H3660">
        <v>4</v>
      </c>
      <c r="I3660" t="s">
        <v>188</v>
      </c>
      <c r="J3660" t="s">
        <v>207</v>
      </c>
      <c r="K3660" t="s">
        <v>192</v>
      </c>
      <c r="L3660" t="s">
        <v>229</v>
      </c>
      <c r="M3660" t="s">
        <v>230</v>
      </c>
      <c r="N3660" t="s">
        <v>231</v>
      </c>
      <c r="O3660" t="s">
        <v>191</v>
      </c>
      <c r="P3660">
        <v>1891</v>
      </c>
      <c r="Q3660"/>
      <c r="R3660"/>
      <c r="S3660" t="s">
        <v>933</v>
      </c>
    </row>
    <row r="3661" spans="1:19" hidden="1" x14ac:dyDescent="0.2">
      <c r="A3661" s="162" t="str">
        <f>"FY"&amp;(YEAR(Table4_1[[#This Row],[Date]])-1)&amp;"/"&amp;(YEAR(Table4_1[[#This Row],[Date]])-2000)</f>
        <v>FY2019/20</v>
      </c>
      <c r="B3661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1" s="162" t="str">
        <f>Table4_1[[#This Row],[Licensee]]&amp;" "&amp;Table4_1[[#This Row],[Licence]]</f>
        <v>Western Power EDL1</v>
      </c>
      <c r="D3661" s="162" t="str">
        <f t="shared" si="57"/>
        <v>FY2019/20_CCD15_Western Power EDL1</v>
      </c>
      <c r="E3661" s="164">
        <f>IF(ISNUMBER(Table4_1[[#This Row],[Value]]),Table4_1[[#This Row],[Value]],IF(ISNUMBER(Table4_1[[#This Row],[$ Value]]),Table4_1[[#This Row],[$ Value]],Table4_1[[#This Row],[% Value]]))</f>
        <v>7320</v>
      </c>
      <c r="G3661" s="238">
        <v>44012</v>
      </c>
      <c r="H3661">
        <v>4</v>
      </c>
      <c r="I3661" t="s">
        <v>188</v>
      </c>
      <c r="J3661" t="s">
        <v>207</v>
      </c>
      <c r="K3661" t="s">
        <v>192</v>
      </c>
      <c r="L3661" t="s">
        <v>229</v>
      </c>
      <c r="M3661" t="s">
        <v>230</v>
      </c>
      <c r="N3661" t="s">
        <v>231</v>
      </c>
      <c r="O3661" t="s">
        <v>191</v>
      </c>
      <c r="P3661">
        <v>7320</v>
      </c>
      <c r="Q3661"/>
      <c r="R3661"/>
      <c r="S3661" t="s">
        <v>933</v>
      </c>
    </row>
    <row r="3662" spans="1:19" hidden="1" x14ac:dyDescent="0.2">
      <c r="A3662" s="162" t="str">
        <f>"FY"&amp;(YEAR(Table4_1[[#This Row],[Date]])-1)&amp;"/"&amp;(YEAR(Table4_1[[#This Row],[Date]])-2000)</f>
        <v>FY2020/21</v>
      </c>
      <c r="B3662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2" s="162" t="str">
        <f>Table4_1[[#This Row],[Licensee]]&amp;" "&amp;Table4_1[[#This Row],[Licence]]</f>
        <v>Western Power EDL1</v>
      </c>
      <c r="D3662" s="162" t="str">
        <f t="shared" si="57"/>
        <v>FY2020/21_CCD15_Western Power EDL1</v>
      </c>
      <c r="E3662" s="164">
        <f>IF(ISNUMBER(Table4_1[[#This Row],[Value]]),Table4_1[[#This Row],[Value]],IF(ISNUMBER(Table4_1[[#This Row],[$ Value]]),Table4_1[[#This Row],[$ Value]],Table4_1[[#This Row],[% Value]]))</f>
        <v>5501</v>
      </c>
      <c r="G3662" s="238">
        <v>44377</v>
      </c>
      <c r="H3662">
        <v>4</v>
      </c>
      <c r="I3662" t="s">
        <v>188</v>
      </c>
      <c r="J3662" t="s">
        <v>207</v>
      </c>
      <c r="K3662" t="s">
        <v>192</v>
      </c>
      <c r="L3662" t="s">
        <v>229</v>
      </c>
      <c r="M3662" t="s">
        <v>230</v>
      </c>
      <c r="N3662" t="s">
        <v>231</v>
      </c>
      <c r="O3662" t="s">
        <v>191</v>
      </c>
      <c r="P3662">
        <v>5501</v>
      </c>
      <c r="Q3662"/>
      <c r="R3662"/>
      <c r="S3662" t="s">
        <v>933</v>
      </c>
    </row>
    <row r="3663" spans="1:19" hidden="1" x14ac:dyDescent="0.2">
      <c r="A3663" s="162" t="str">
        <f>"FY"&amp;(YEAR(Table4_1[[#This Row],[Date]])-1)&amp;"/"&amp;(YEAR(Table4_1[[#This Row],[Date]])-2000)</f>
        <v>FY2021/22</v>
      </c>
      <c r="B3663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3" s="162" t="str">
        <f>Table4_1[[#This Row],[Licensee]]&amp;" "&amp;Table4_1[[#This Row],[Licence]]</f>
        <v>Western Power EDL1</v>
      </c>
      <c r="D3663" s="162" t="str">
        <f t="shared" si="57"/>
        <v>FY2021/22_CCD15_Western Power EDL1</v>
      </c>
      <c r="E3663" s="164">
        <f>IF(ISNUMBER(Table4_1[[#This Row],[Value]]),Table4_1[[#This Row],[Value]],IF(ISNUMBER(Table4_1[[#This Row],[$ Value]]),Table4_1[[#This Row],[$ Value]],Table4_1[[#This Row],[% Value]]))</f>
        <v>4590</v>
      </c>
      <c r="G3663" s="238">
        <v>44742</v>
      </c>
      <c r="H3663">
        <v>4</v>
      </c>
      <c r="I3663" t="s">
        <v>188</v>
      </c>
      <c r="J3663" t="s">
        <v>207</v>
      </c>
      <c r="K3663" t="s">
        <v>192</v>
      </c>
      <c r="L3663" t="s">
        <v>229</v>
      </c>
      <c r="M3663" t="s">
        <v>230</v>
      </c>
      <c r="N3663" t="s">
        <v>231</v>
      </c>
      <c r="O3663" t="s">
        <v>191</v>
      </c>
      <c r="P3663">
        <v>4590</v>
      </c>
      <c r="Q3663"/>
      <c r="R3663"/>
      <c r="S3663" t="s">
        <v>933</v>
      </c>
    </row>
    <row r="3664" spans="1:19" hidden="1" x14ac:dyDescent="0.2">
      <c r="A3664" s="162" t="str">
        <f>"FY"&amp;(YEAR(Table4_1[[#This Row],[Date]])-1)&amp;"/"&amp;(YEAR(Table4_1[[#This Row],[Date]])-2000)</f>
        <v>FY2022/23</v>
      </c>
      <c r="B3664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4" s="162" t="str">
        <f>Table4_1[[#This Row],[Licensee]]&amp;" "&amp;Table4_1[[#This Row],[Licence]]</f>
        <v>Western Power EDL1</v>
      </c>
      <c r="D3664" s="162" t="str">
        <f t="shared" si="57"/>
        <v>FY2022/23_CCD15_Western Power EDL1</v>
      </c>
      <c r="E3664" s="164">
        <f>IF(ISNUMBER(Table4_1[[#This Row],[Value]]),Table4_1[[#This Row],[Value]],IF(ISNUMBER(Table4_1[[#This Row],[$ Value]]),Table4_1[[#This Row],[$ Value]],Table4_1[[#This Row],[% Value]]))</f>
        <v>2968</v>
      </c>
      <c r="G3664" s="238">
        <v>45107</v>
      </c>
      <c r="H3664">
        <v>4</v>
      </c>
      <c r="I3664" t="s">
        <v>188</v>
      </c>
      <c r="J3664" t="s">
        <v>207</v>
      </c>
      <c r="K3664" t="s">
        <v>192</v>
      </c>
      <c r="L3664" t="s">
        <v>229</v>
      </c>
      <c r="M3664" t="s">
        <v>230</v>
      </c>
      <c r="N3664" t="s">
        <v>231</v>
      </c>
      <c r="O3664" t="s">
        <v>191</v>
      </c>
      <c r="P3664">
        <v>2968</v>
      </c>
      <c r="Q3664"/>
      <c r="R3664"/>
      <c r="S3664" t="s">
        <v>933</v>
      </c>
    </row>
    <row r="3665" spans="1:19" hidden="1" x14ac:dyDescent="0.2">
      <c r="A3665" s="162" t="str">
        <f>"FY"&amp;(YEAR(Table4_1[[#This Row],[Date]])-1)&amp;"/"&amp;(YEAR(Table4_1[[#This Row],[Date]])-2000)</f>
        <v>FY2023/24</v>
      </c>
      <c r="B3665" s="162" t="str">
        <f>VLOOKUP(Table4_1[[#This Row],[Energy]]&amp;Table4_1[[#This Row],[Indicator category]]&amp;Table4_1[[#This Row],[Indicator subcategory]]&amp;Table4_1[[#This Row],[Indicator]]&amp;Table4_1[[#This Row],[ID]],newID,2,FALSE)</f>
        <v>CCD15</v>
      </c>
      <c r="C3665" s="162" t="str">
        <f>Table4_1[[#This Row],[Licensee]]&amp;" "&amp;Table4_1[[#This Row],[Licence]]</f>
        <v>Western Power EDL1</v>
      </c>
      <c r="D3665" s="162" t="str">
        <f t="shared" si="57"/>
        <v>FY2023/24_CCD15_Western Power EDL1</v>
      </c>
      <c r="E3665" s="164">
        <f>IF(ISNUMBER(Table4_1[[#This Row],[Value]]),Table4_1[[#This Row],[Value]],IF(ISNUMBER(Table4_1[[#This Row],[$ Value]]),Table4_1[[#This Row],[$ Value]],Table4_1[[#This Row],[% Value]]))</f>
        <v>3028</v>
      </c>
      <c r="G3665" s="238">
        <v>45473</v>
      </c>
      <c r="H3665">
        <v>4</v>
      </c>
      <c r="I3665" t="s">
        <v>188</v>
      </c>
      <c r="J3665" t="s">
        <v>207</v>
      </c>
      <c r="K3665" t="s">
        <v>192</v>
      </c>
      <c r="L3665" t="s">
        <v>229</v>
      </c>
      <c r="M3665" t="s">
        <v>230</v>
      </c>
      <c r="N3665" t="s">
        <v>231</v>
      </c>
      <c r="O3665" t="s">
        <v>191</v>
      </c>
      <c r="P3665">
        <v>3028</v>
      </c>
      <c r="Q3665"/>
      <c r="R3665"/>
      <c r="S3665" t="s">
        <v>933</v>
      </c>
    </row>
    <row r="3666" spans="1:19" hidden="1" x14ac:dyDescent="0.2">
      <c r="A3666" s="162" t="str">
        <f>"FY"&amp;(YEAR(Table4_1[[#This Row],[Date]])-1)&amp;"/"&amp;(YEAR(Table4_1[[#This Row],[Date]])-2000)</f>
        <v>FY2013/14</v>
      </c>
      <c r="B3666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66" s="162" t="str">
        <f>Table4_1[[#This Row],[Licensee]]&amp;" "&amp;Table4_1[[#This Row],[Licence]]</f>
        <v>Western Power EDL1</v>
      </c>
      <c r="D3666" s="162" t="str">
        <f t="shared" si="57"/>
        <v>FY2013/14_CCD16_Western Power EDL1</v>
      </c>
      <c r="E3666" s="164">
        <f>IF(ISNUMBER(Table4_1[[#This Row],[Value]]),Table4_1[[#This Row],[Value]],IF(ISNUMBER(Table4_1[[#This Row],[$ Value]]),Table4_1[[#This Row],[$ Value]],Table4_1[[#This Row],[% Value]]))</f>
        <v>0.78</v>
      </c>
      <c r="G3666" s="238">
        <v>41820</v>
      </c>
      <c r="H3666">
        <v>4</v>
      </c>
      <c r="I3666" t="s">
        <v>188</v>
      </c>
      <c r="J3666" t="s">
        <v>207</v>
      </c>
      <c r="K3666" t="s">
        <v>192</v>
      </c>
      <c r="L3666" t="s">
        <v>229</v>
      </c>
      <c r="M3666" t="s">
        <v>223</v>
      </c>
      <c r="N3666" t="s">
        <v>232</v>
      </c>
      <c r="O3666" t="s">
        <v>190</v>
      </c>
      <c r="P3666"/>
      <c r="Q3666">
        <v>0.78</v>
      </c>
      <c r="R3666"/>
      <c r="S3666" t="s">
        <v>933</v>
      </c>
    </row>
    <row r="3667" spans="1:19" hidden="1" x14ac:dyDescent="0.2">
      <c r="A3667" s="162" t="str">
        <f>"FY"&amp;(YEAR(Table4_1[[#This Row],[Date]])-1)&amp;"/"&amp;(YEAR(Table4_1[[#This Row],[Date]])-2000)</f>
        <v>FY2014/15</v>
      </c>
      <c r="B3667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67" s="162" t="str">
        <f>Table4_1[[#This Row],[Licensee]]&amp;" "&amp;Table4_1[[#This Row],[Licence]]</f>
        <v>Western Power EDL1</v>
      </c>
      <c r="D3667" s="162" t="str">
        <f t="shared" si="57"/>
        <v>FY2014/15_CCD16_Western Power EDL1</v>
      </c>
      <c r="E3667" s="164">
        <f>IF(ISNUMBER(Table4_1[[#This Row],[Value]]),Table4_1[[#This Row],[Value]],IF(ISNUMBER(Table4_1[[#This Row],[$ Value]]),Table4_1[[#This Row],[$ Value]],Table4_1[[#This Row],[% Value]]))</f>
        <v>0.80700000000000005</v>
      </c>
      <c r="G3667" s="238">
        <v>42185</v>
      </c>
      <c r="H3667">
        <v>4</v>
      </c>
      <c r="I3667" t="s">
        <v>188</v>
      </c>
      <c r="J3667" t="s">
        <v>207</v>
      </c>
      <c r="K3667" t="s">
        <v>192</v>
      </c>
      <c r="L3667" t="s">
        <v>229</v>
      </c>
      <c r="M3667" t="s">
        <v>223</v>
      </c>
      <c r="N3667" t="s">
        <v>232</v>
      </c>
      <c r="O3667" t="s">
        <v>190</v>
      </c>
      <c r="P3667"/>
      <c r="Q3667">
        <v>0.80700000000000005</v>
      </c>
      <c r="R3667"/>
      <c r="S3667" t="s">
        <v>933</v>
      </c>
    </row>
    <row r="3668" spans="1:19" hidden="1" x14ac:dyDescent="0.2">
      <c r="A3668" s="162" t="str">
        <f>"FY"&amp;(YEAR(Table4_1[[#This Row],[Date]])-1)&amp;"/"&amp;(YEAR(Table4_1[[#This Row],[Date]])-2000)</f>
        <v>FY2015/16</v>
      </c>
      <c r="B3668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68" s="162" t="str">
        <f>Table4_1[[#This Row],[Licensee]]&amp;" "&amp;Table4_1[[#This Row],[Licence]]</f>
        <v>Western Power EDL1</v>
      </c>
      <c r="D3668" s="162" t="str">
        <f t="shared" si="57"/>
        <v>FY2015/16_CCD16_Western Power EDL1</v>
      </c>
      <c r="E3668" s="164">
        <f>IF(ISNUMBER(Table4_1[[#This Row],[Value]]),Table4_1[[#This Row],[Value]],IF(ISNUMBER(Table4_1[[#This Row],[$ Value]]),Table4_1[[#This Row],[$ Value]],Table4_1[[#This Row],[% Value]]))</f>
        <v>0.86399999999999999</v>
      </c>
      <c r="G3668" s="238">
        <v>42551</v>
      </c>
      <c r="H3668">
        <v>4</v>
      </c>
      <c r="I3668" t="s">
        <v>188</v>
      </c>
      <c r="J3668" t="s">
        <v>207</v>
      </c>
      <c r="K3668" t="s">
        <v>192</v>
      </c>
      <c r="L3668" t="s">
        <v>229</v>
      </c>
      <c r="M3668" t="s">
        <v>223</v>
      </c>
      <c r="N3668" t="s">
        <v>232</v>
      </c>
      <c r="O3668" t="s">
        <v>190</v>
      </c>
      <c r="P3668"/>
      <c r="Q3668">
        <v>0.86399999999999999</v>
      </c>
      <c r="R3668"/>
      <c r="S3668" t="s">
        <v>933</v>
      </c>
    </row>
    <row r="3669" spans="1:19" hidden="1" x14ac:dyDescent="0.2">
      <c r="A3669" s="162" t="str">
        <f>"FY"&amp;(YEAR(Table4_1[[#This Row],[Date]])-1)&amp;"/"&amp;(YEAR(Table4_1[[#This Row],[Date]])-2000)</f>
        <v>FY2016/17</v>
      </c>
      <c r="B3669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69" s="162" t="str">
        <f>Table4_1[[#This Row],[Licensee]]&amp;" "&amp;Table4_1[[#This Row],[Licence]]</f>
        <v>Western Power EDL1</v>
      </c>
      <c r="D3669" s="162" t="str">
        <f t="shared" si="57"/>
        <v>FY2016/17_CCD16_Western Power EDL1</v>
      </c>
      <c r="E3669" s="164">
        <f>IF(ISNUMBER(Table4_1[[#This Row],[Value]]),Table4_1[[#This Row],[Value]],IF(ISNUMBER(Table4_1[[#This Row],[$ Value]]),Table4_1[[#This Row],[$ Value]],Table4_1[[#This Row],[% Value]]))</f>
        <v>0.93300000000000005</v>
      </c>
      <c r="G3669" s="238">
        <v>42916</v>
      </c>
      <c r="H3669">
        <v>4</v>
      </c>
      <c r="I3669" t="s">
        <v>188</v>
      </c>
      <c r="J3669" t="s">
        <v>207</v>
      </c>
      <c r="K3669" t="s">
        <v>192</v>
      </c>
      <c r="L3669" t="s">
        <v>229</v>
      </c>
      <c r="M3669" t="s">
        <v>223</v>
      </c>
      <c r="N3669" t="s">
        <v>232</v>
      </c>
      <c r="O3669" t="s">
        <v>190</v>
      </c>
      <c r="P3669"/>
      <c r="Q3669">
        <v>0.93300000000000005</v>
      </c>
      <c r="R3669"/>
      <c r="S3669" t="s">
        <v>933</v>
      </c>
    </row>
    <row r="3670" spans="1:19" hidden="1" x14ac:dyDescent="0.2">
      <c r="A3670" s="162" t="str">
        <f>"FY"&amp;(YEAR(Table4_1[[#This Row],[Date]])-1)&amp;"/"&amp;(YEAR(Table4_1[[#This Row],[Date]])-2000)</f>
        <v>FY2017/18</v>
      </c>
      <c r="B3670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0" s="162" t="str">
        <f>Table4_1[[#This Row],[Licensee]]&amp;" "&amp;Table4_1[[#This Row],[Licence]]</f>
        <v>Western Power EDL1</v>
      </c>
      <c r="D3670" s="162" t="str">
        <f t="shared" si="57"/>
        <v>FY2017/18_CCD16_Western Power EDL1</v>
      </c>
      <c r="E3670" s="164">
        <f>IF(ISNUMBER(Table4_1[[#This Row],[Value]]),Table4_1[[#This Row],[Value]],IF(ISNUMBER(Table4_1[[#This Row],[$ Value]]),Table4_1[[#This Row],[$ Value]],Table4_1[[#This Row],[% Value]]))</f>
        <v>0.92700000000000005</v>
      </c>
      <c r="G3670" s="238">
        <v>43281</v>
      </c>
      <c r="H3670">
        <v>4</v>
      </c>
      <c r="I3670" t="s">
        <v>188</v>
      </c>
      <c r="J3670" t="s">
        <v>207</v>
      </c>
      <c r="K3670" t="s">
        <v>192</v>
      </c>
      <c r="L3670" t="s">
        <v>229</v>
      </c>
      <c r="M3670" t="s">
        <v>223</v>
      </c>
      <c r="N3670" t="s">
        <v>232</v>
      </c>
      <c r="O3670" t="s">
        <v>190</v>
      </c>
      <c r="P3670"/>
      <c r="Q3670">
        <v>0.92700000000000005</v>
      </c>
      <c r="R3670"/>
      <c r="S3670" t="s">
        <v>933</v>
      </c>
    </row>
    <row r="3671" spans="1:19" hidden="1" x14ac:dyDescent="0.2">
      <c r="A3671" s="162" t="str">
        <f>"FY"&amp;(YEAR(Table4_1[[#This Row],[Date]])-1)&amp;"/"&amp;(YEAR(Table4_1[[#This Row],[Date]])-2000)</f>
        <v>FY2018/19</v>
      </c>
      <c r="B3671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1" s="162" t="str">
        <f>Table4_1[[#This Row],[Licensee]]&amp;" "&amp;Table4_1[[#This Row],[Licence]]</f>
        <v>Western Power EDL1</v>
      </c>
      <c r="D3671" s="162" t="str">
        <f t="shared" si="57"/>
        <v>FY2018/19_CCD16_Western Power EDL1</v>
      </c>
      <c r="E3671" s="164">
        <f>IF(ISNUMBER(Table4_1[[#This Row],[Value]]),Table4_1[[#This Row],[Value]],IF(ISNUMBER(Table4_1[[#This Row],[$ Value]]),Table4_1[[#This Row],[$ Value]],Table4_1[[#This Row],[% Value]]))</f>
        <v>0.997</v>
      </c>
      <c r="G3671" s="238">
        <v>43646</v>
      </c>
      <c r="H3671">
        <v>4</v>
      </c>
      <c r="I3671" t="s">
        <v>188</v>
      </c>
      <c r="J3671" t="s">
        <v>207</v>
      </c>
      <c r="K3671" t="s">
        <v>192</v>
      </c>
      <c r="L3671" t="s">
        <v>229</v>
      </c>
      <c r="M3671" t="s">
        <v>223</v>
      </c>
      <c r="N3671" t="s">
        <v>232</v>
      </c>
      <c r="O3671" t="s">
        <v>190</v>
      </c>
      <c r="P3671"/>
      <c r="Q3671">
        <v>0.997</v>
      </c>
      <c r="R3671"/>
      <c r="S3671" t="s">
        <v>933</v>
      </c>
    </row>
    <row r="3672" spans="1:19" hidden="1" x14ac:dyDescent="0.2">
      <c r="A3672" s="162" t="str">
        <f>"FY"&amp;(YEAR(Table4_1[[#This Row],[Date]])-1)&amp;"/"&amp;(YEAR(Table4_1[[#This Row],[Date]])-2000)</f>
        <v>FY2019/20</v>
      </c>
      <c r="B3672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2" s="162" t="str">
        <f>Table4_1[[#This Row],[Licensee]]&amp;" "&amp;Table4_1[[#This Row],[Licence]]</f>
        <v>Western Power EDL1</v>
      </c>
      <c r="D3672" s="162" t="str">
        <f t="shared" si="57"/>
        <v>FY2019/20_CCD16_Western Power EDL1</v>
      </c>
      <c r="E3672" s="164">
        <f>IF(ISNUMBER(Table4_1[[#This Row],[Value]]),Table4_1[[#This Row],[Value]],IF(ISNUMBER(Table4_1[[#This Row],[$ Value]]),Table4_1[[#This Row],[$ Value]],Table4_1[[#This Row],[% Value]]))</f>
        <v>0.999</v>
      </c>
      <c r="G3672" s="238">
        <v>44012</v>
      </c>
      <c r="H3672">
        <v>4</v>
      </c>
      <c r="I3672" t="s">
        <v>188</v>
      </c>
      <c r="J3672" t="s">
        <v>207</v>
      </c>
      <c r="K3672" t="s">
        <v>192</v>
      </c>
      <c r="L3672" t="s">
        <v>229</v>
      </c>
      <c r="M3672" t="s">
        <v>223</v>
      </c>
      <c r="N3672" t="s">
        <v>232</v>
      </c>
      <c r="O3672" t="s">
        <v>190</v>
      </c>
      <c r="P3672"/>
      <c r="Q3672">
        <v>0.999</v>
      </c>
      <c r="R3672"/>
      <c r="S3672" t="s">
        <v>933</v>
      </c>
    </row>
    <row r="3673" spans="1:19" hidden="1" x14ac:dyDescent="0.2">
      <c r="A3673" s="162" t="str">
        <f>"FY"&amp;(YEAR(Table4_1[[#This Row],[Date]])-1)&amp;"/"&amp;(YEAR(Table4_1[[#This Row],[Date]])-2000)</f>
        <v>FY2020/21</v>
      </c>
      <c r="B3673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3" s="162" t="str">
        <f>Table4_1[[#This Row],[Licensee]]&amp;" "&amp;Table4_1[[#This Row],[Licence]]</f>
        <v>Western Power EDL1</v>
      </c>
      <c r="D3673" s="162" t="str">
        <f t="shared" si="57"/>
        <v>FY2020/21_CCD16_Western Power EDL1</v>
      </c>
      <c r="E3673" s="164">
        <f>IF(ISNUMBER(Table4_1[[#This Row],[Value]]),Table4_1[[#This Row],[Value]],IF(ISNUMBER(Table4_1[[#This Row],[$ Value]]),Table4_1[[#This Row],[$ Value]],Table4_1[[#This Row],[% Value]]))</f>
        <v>0.998</v>
      </c>
      <c r="G3673" s="238">
        <v>44377</v>
      </c>
      <c r="H3673">
        <v>4</v>
      </c>
      <c r="I3673" t="s">
        <v>188</v>
      </c>
      <c r="J3673" t="s">
        <v>207</v>
      </c>
      <c r="K3673" t="s">
        <v>192</v>
      </c>
      <c r="L3673" t="s">
        <v>229</v>
      </c>
      <c r="M3673" t="s">
        <v>223</v>
      </c>
      <c r="N3673" t="s">
        <v>232</v>
      </c>
      <c r="O3673" t="s">
        <v>190</v>
      </c>
      <c r="P3673"/>
      <c r="Q3673">
        <v>0.998</v>
      </c>
      <c r="R3673"/>
      <c r="S3673" t="s">
        <v>933</v>
      </c>
    </row>
    <row r="3674" spans="1:19" hidden="1" x14ac:dyDescent="0.2">
      <c r="A3674" s="162" t="str">
        <f>"FY"&amp;(YEAR(Table4_1[[#This Row],[Date]])-1)&amp;"/"&amp;(YEAR(Table4_1[[#This Row],[Date]])-2000)</f>
        <v>FY2021/22</v>
      </c>
      <c r="B3674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4" s="162" t="str">
        <f>Table4_1[[#This Row],[Licensee]]&amp;" "&amp;Table4_1[[#This Row],[Licence]]</f>
        <v>Western Power EDL1</v>
      </c>
      <c r="D3674" s="162" t="str">
        <f t="shared" si="57"/>
        <v>FY2021/22_CCD16_Western Power EDL1</v>
      </c>
      <c r="E3674" s="164">
        <f>IF(ISNUMBER(Table4_1[[#This Row],[Value]]),Table4_1[[#This Row],[Value]],IF(ISNUMBER(Table4_1[[#This Row],[$ Value]]),Table4_1[[#This Row],[$ Value]],Table4_1[[#This Row],[% Value]]))</f>
        <v>0.98099999999999998</v>
      </c>
      <c r="G3674" s="238">
        <v>44742</v>
      </c>
      <c r="H3674">
        <v>4</v>
      </c>
      <c r="I3674" t="s">
        <v>188</v>
      </c>
      <c r="J3674" t="s">
        <v>207</v>
      </c>
      <c r="K3674" t="s">
        <v>192</v>
      </c>
      <c r="L3674" t="s">
        <v>229</v>
      </c>
      <c r="M3674" t="s">
        <v>223</v>
      </c>
      <c r="N3674" t="s">
        <v>232</v>
      </c>
      <c r="O3674" t="s">
        <v>190</v>
      </c>
      <c r="P3674"/>
      <c r="Q3674">
        <v>0.98099999999999998</v>
      </c>
      <c r="R3674"/>
      <c r="S3674" t="s">
        <v>933</v>
      </c>
    </row>
    <row r="3675" spans="1:19" hidden="1" x14ac:dyDescent="0.2">
      <c r="A3675" s="162" t="str">
        <f>"FY"&amp;(YEAR(Table4_1[[#This Row],[Date]])-1)&amp;"/"&amp;(YEAR(Table4_1[[#This Row],[Date]])-2000)</f>
        <v>FY2022/23</v>
      </c>
      <c r="B3675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5" s="162" t="str">
        <f>Table4_1[[#This Row],[Licensee]]&amp;" "&amp;Table4_1[[#This Row],[Licence]]</f>
        <v>Western Power EDL1</v>
      </c>
      <c r="D3675" s="162" t="str">
        <f t="shared" si="57"/>
        <v>FY2022/23_CCD16_Western Power EDL1</v>
      </c>
      <c r="E3675" s="164">
        <f>IF(ISNUMBER(Table4_1[[#This Row],[Value]]),Table4_1[[#This Row],[Value]],IF(ISNUMBER(Table4_1[[#This Row],[$ Value]]),Table4_1[[#This Row],[$ Value]],Table4_1[[#This Row],[% Value]]))</f>
        <v>0.995</v>
      </c>
      <c r="G3675" s="238">
        <v>45107</v>
      </c>
      <c r="H3675">
        <v>4</v>
      </c>
      <c r="I3675" t="s">
        <v>188</v>
      </c>
      <c r="J3675" t="s">
        <v>207</v>
      </c>
      <c r="K3675" t="s">
        <v>192</v>
      </c>
      <c r="L3675" t="s">
        <v>229</v>
      </c>
      <c r="M3675" t="s">
        <v>223</v>
      </c>
      <c r="N3675" t="s">
        <v>232</v>
      </c>
      <c r="O3675" t="s">
        <v>190</v>
      </c>
      <c r="P3675"/>
      <c r="Q3675">
        <v>0.995</v>
      </c>
      <c r="R3675"/>
      <c r="S3675" t="s">
        <v>933</v>
      </c>
    </row>
    <row r="3676" spans="1:19" hidden="1" x14ac:dyDescent="0.2">
      <c r="A3676" s="162" t="str">
        <f>"FY"&amp;(YEAR(Table4_1[[#This Row],[Date]])-1)&amp;"/"&amp;(YEAR(Table4_1[[#This Row],[Date]])-2000)</f>
        <v>FY2023/24</v>
      </c>
      <c r="B3676" s="162" t="str">
        <f>VLOOKUP(Table4_1[[#This Row],[Energy]]&amp;Table4_1[[#This Row],[Indicator category]]&amp;Table4_1[[#This Row],[Indicator subcategory]]&amp;Table4_1[[#This Row],[Indicator]]&amp;Table4_1[[#This Row],[ID]],newID,2,FALSE)</f>
        <v>CCD16</v>
      </c>
      <c r="C3676" s="162" t="str">
        <f>Table4_1[[#This Row],[Licensee]]&amp;" "&amp;Table4_1[[#This Row],[Licence]]</f>
        <v>Western Power EDL1</v>
      </c>
      <c r="D3676" s="162" t="str">
        <f t="shared" si="57"/>
        <v>FY2023/24_CCD16_Western Power EDL1</v>
      </c>
      <c r="E3676" s="164">
        <f>IF(ISNUMBER(Table4_1[[#This Row],[Value]]),Table4_1[[#This Row],[Value]],IF(ISNUMBER(Table4_1[[#This Row],[$ Value]]),Table4_1[[#This Row],[$ Value]],Table4_1[[#This Row],[% Value]]))</f>
        <v>0.99802241300000005</v>
      </c>
      <c r="G3676" s="238">
        <v>45473</v>
      </c>
      <c r="H3676">
        <v>4</v>
      </c>
      <c r="I3676" t="s">
        <v>188</v>
      </c>
      <c r="J3676" t="s">
        <v>207</v>
      </c>
      <c r="K3676" t="s">
        <v>192</v>
      </c>
      <c r="L3676" t="s">
        <v>229</v>
      </c>
      <c r="M3676" t="s">
        <v>223</v>
      </c>
      <c r="N3676" t="s">
        <v>232</v>
      </c>
      <c r="O3676" t="s">
        <v>190</v>
      </c>
      <c r="P3676"/>
      <c r="Q3676">
        <v>0.99802241300000005</v>
      </c>
      <c r="R3676"/>
      <c r="S3676" t="s">
        <v>933</v>
      </c>
    </row>
    <row r="3677" spans="1:19" hidden="1" x14ac:dyDescent="0.2">
      <c r="A3677" s="162" t="str">
        <f>"FY"&amp;(YEAR(Table4_1[[#This Row],[Date]])-1)&amp;"/"&amp;(YEAR(Table4_1[[#This Row],[Date]])-2000)</f>
        <v>FY2023/24</v>
      </c>
      <c r="B3677" s="162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3677" s="162" t="str">
        <f>Table4_1[[#This Row],[Licensee]]&amp;" "&amp;Table4_1[[#This Row],[Licence]]</f>
        <v>Western Power EDL1</v>
      </c>
      <c r="D3677" s="162" t="str">
        <f t="shared" si="57"/>
        <v>FY2023/24_CCD19_Western Power EDL1</v>
      </c>
      <c r="E3677" s="164">
        <f>IF(ISNUMBER(Table4_1[[#This Row],[Value]]),Table4_1[[#This Row],[Value]],IF(ISNUMBER(Table4_1[[#This Row],[$ Value]]),Table4_1[[#This Row],[$ Value]],Table4_1[[#This Row],[% Value]]))</f>
        <v>0</v>
      </c>
      <c r="G3677" s="238">
        <v>45473</v>
      </c>
      <c r="H3677">
        <v>4</v>
      </c>
      <c r="I3677" t="s">
        <v>188</v>
      </c>
      <c r="J3677" t="s">
        <v>207</v>
      </c>
      <c r="K3677" t="s">
        <v>192</v>
      </c>
      <c r="L3677"/>
      <c r="M3677" t="s">
        <v>233</v>
      </c>
      <c r="N3677" t="s">
        <v>234</v>
      </c>
      <c r="O3677" t="s">
        <v>191</v>
      </c>
      <c r="P3677">
        <v>0</v>
      </c>
      <c r="Q3677"/>
      <c r="R3677"/>
      <c r="S3677" t="s">
        <v>933</v>
      </c>
    </row>
    <row r="3678" spans="1:19" hidden="1" x14ac:dyDescent="0.2">
      <c r="A3678" s="162" t="str">
        <f>"FY"&amp;(YEAR(Table4_1[[#This Row],[Date]])-1)&amp;"/"&amp;(YEAR(Table4_1[[#This Row],[Date]])-2000)</f>
        <v>FY2024/25</v>
      </c>
      <c r="B3678" s="162" t="str">
        <f>VLOOKUP(Table4_1[[#This Row],[Energy]]&amp;Table4_1[[#This Row],[Indicator category]]&amp;Table4_1[[#This Row],[Indicator subcategory]]&amp;Table4_1[[#This Row],[Indicator]]&amp;Table4_1[[#This Row],[ID]],newID,2,FALSE)</f>
        <v>CCD19</v>
      </c>
      <c r="C3678" s="162" t="str">
        <f>Table4_1[[#This Row],[Licensee]]&amp;" "&amp;Table4_1[[#This Row],[Licence]]</f>
        <v>Western Power EDL1</v>
      </c>
      <c r="D3678" s="162" t="str">
        <f t="shared" si="57"/>
        <v>FY2024/25_CCD19_Western Power EDL1</v>
      </c>
      <c r="E3678" s="164">
        <f>IF(ISNUMBER(Table4_1[[#This Row],[Value]]),Table4_1[[#This Row],[Value]],IF(ISNUMBER(Table4_1[[#This Row],[$ Value]]),Table4_1[[#This Row],[$ Value]],Table4_1[[#This Row],[% Value]]))</f>
        <v>0</v>
      </c>
      <c r="G3678" s="238">
        <v>45838</v>
      </c>
      <c r="H3678">
        <v>4</v>
      </c>
      <c r="I3678" t="s">
        <v>188</v>
      </c>
      <c r="J3678" t="s">
        <v>207</v>
      </c>
      <c r="K3678" t="s">
        <v>192</v>
      </c>
      <c r="L3678"/>
      <c r="M3678" t="s">
        <v>233</v>
      </c>
      <c r="N3678" t="s">
        <v>234</v>
      </c>
      <c r="O3678" t="s">
        <v>191</v>
      </c>
      <c r="P3678">
        <v>0</v>
      </c>
      <c r="Q3678"/>
      <c r="R3678"/>
      <c r="S3678" t="s">
        <v>933</v>
      </c>
    </row>
    <row r="3679" spans="1:19" hidden="1" x14ac:dyDescent="0.2">
      <c r="A3679" s="162" t="str">
        <f>"FY"&amp;(YEAR(Table4_1[[#This Row],[Date]])-1)&amp;"/"&amp;(YEAR(Table4_1[[#This Row],[Date]])-2000)</f>
        <v>FY2013/14</v>
      </c>
      <c r="B3679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79" s="162" t="str">
        <f>Table4_1[[#This Row],[Licensee]]&amp;" "&amp;Table4_1[[#This Row],[Licence]]</f>
        <v>Western Power EDL1</v>
      </c>
      <c r="D3679" s="162" t="str">
        <f t="shared" si="57"/>
        <v>FY2013/14_CCD2_Western Power EDL1</v>
      </c>
      <c r="E3679" s="164">
        <f>IF(ISNUMBER(Table4_1[[#This Row],[Value]]),Table4_1[[#This Row],[Value]],IF(ISNUMBER(Table4_1[[#This Row],[$ Value]]),Table4_1[[#This Row],[$ Value]],Table4_1[[#This Row],[% Value]]))</f>
        <v>223</v>
      </c>
      <c r="G3679" s="238">
        <v>41820</v>
      </c>
      <c r="H3679">
        <v>4</v>
      </c>
      <c r="I3679" t="s">
        <v>188</v>
      </c>
      <c r="J3679" t="s">
        <v>207</v>
      </c>
      <c r="K3679" t="s">
        <v>13</v>
      </c>
      <c r="L3679"/>
      <c r="M3679" t="s">
        <v>16</v>
      </c>
      <c r="N3679" t="s">
        <v>235</v>
      </c>
      <c r="O3679" t="s">
        <v>191</v>
      </c>
      <c r="P3679">
        <v>223</v>
      </c>
      <c r="Q3679"/>
      <c r="R3679"/>
      <c r="S3679" t="s">
        <v>933</v>
      </c>
    </row>
    <row r="3680" spans="1:19" hidden="1" x14ac:dyDescent="0.2">
      <c r="A3680" s="162" t="str">
        <f>"FY"&amp;(YEAR(Table4_1[[#This Row],[Date]])-1)&amp;"/"&amp;(YEAR(Table4_1[[#This Row],[Date]])-2000)</f>
        <v>FY2014/15</v>
      </c>
      <c r="B3680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0" s="162" t="str">
        <f>Table4_1[[#This Row],[Licensee]]&amp;" "&amp;Table4_1[[#This Row],[Licence]]</f>
        <v>Western Power EDL1</v>
      </c>
      <c r="D3680" s="162" t="str">
        <f t="shared" si="57"/>
        <v>FY2014/15_CCD2_Western Power EDL1</v>
      </c>
      <c r="E3680" s="164">
        <f>IF(ISNUMBER(Table4_1[[#This Row],[Value]]),Table4_1[[#This Row],[Value]],IF(ISNUMBER(Table4_1[[#This Row],[$ Value]]),Table4_1[[#This Row],[$ Value]],Table4_1[[#This Row],[% Value]]))</f>
        <v>189</v>
      </c>
      <c r="G3680" s="238">
        <v>42185</v>
      </c>
      <c r="H3680">
        <v>4</v>
      </c>
      <c r="I3680" t="s">
        <v>188</v>
      </c>
      <c r="J3680" t="s">
        <v>207</v>
      </c>
      <c r="K3680" t="s">
        <v>13</v>
      </c>
      <c r="L3680"/>
      <c r="M3680" t="s">
        <v>16</v>
      </c>
      <c r="N3680" t="s">
        <v>235</v>
      </c>
      <c r="O3680" t="s">
        <v>191</v>
      </c>
      <c r="P3680">
        <v>189</v>
      </c>
      <c r="Q3680"/>
      <c r="R3680"/>
      <c r="S3680" t="s">
        <v>933</v>
      </c>
    </row>
    <row r="3681" spans="1:19" hidden="1" x14ac:dyDescent="0.2">
      <c r="A3681" s="162" t="str">
        <f>"FY"&amp;(YEAR(Table4_1[[#This Row],[Date]])-1)&amp;"/"&amp;(YEAR(Table4_1[[#This Row],[Date]])-2000)</f>
        <v>FY2015/16</v>
      </c>
      <c r="B3681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1" s="162" t="str">
        <f>Table4_1[[#This Row],[Licensee]]&amp;" "&amp;Table4_1[[#This Row],[Licence]]</f>
        <v>Western Power EDL1</v>
      </c>
      <c r="D3681" s="162" t="str">
        <f t="shared" si="57"/>
        <v>FY2015/16_CCD2_Western Power EDL1</v>
      </c>
      <c r="E3681" s="164">
        <f>IF(ISNUMBER(Table4_1[[#This Row],[Value]]),Table4_1[[#This Row],[Value]],IF(ISNUMBER(Table4_1[[#This Row],[$ Value]]),Table4_1[[#This Row],[$ Value]],Table4_1[[#This Row],[% Value]]))</f>
        <v>141</v>
      </c>
      <c r="G3681" s="238">
        <v>42551</v>
      </c>
      <c r="H3681">
        <v>4</v>
      </c>
      <c r="I3681" t="s">
        <v>188</v>
      </c>
      <c r="J3681" t="s">
        <v>207</v>
      </c>
      <c r="K3681" t="s">
        <v>13</v>
      </c>
      <c r="L3681"/>
      <c r="M3681" t="s">
        <v>16</v>
      </c>
      <c r="N3681" t="s">
        <v>235</v>
      </c>
      <c r="O3681" t="s">
        <v>191</v>
      </c>
      <c r="P3681">
        <v>141</v>
      </c>
      <c r="Q3681"/>
      <c r="R3681"/>
      <c r="S3681" t="s">
        <v>933</v>
      </c>
    </row>
    <row r="3682" spans="1:19" hidden="1" x14ac:dyDescent="0.2">
      <c r="A3682" s="162" t="str">
        <f>"FY"&amp;(YEAR(Table4_1[[#This Row],[Date]])-1)&amp;"/"&amp;(YEAR(Table4_1[[#This Row],[Date]])-2000)</f>
        <v>FY2016/17</v>
      </c>
      <c r="B3682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2" s="162" t="str">
        <f>Table4_1[[#This Row],[Licensee]]&amp;" "&amp;Table4_1[[#This Row],[Licence]]</f>
        <v>Western Power EDL1</v>
      </c>
      <c r="D3682" s="162" t="str">
        <f t="shared" si="57"/>
        <v>FY2016/17_CCD2_Western Power EDL1</v>
      </c>
      <c r="E3682" s="164">
        <f>IF(ISNUMBER(Table4_1[[#This Row],[Value]]),Table4_1[[#This Row],[Value]],IF(ISNUMBER(Table4_1[[#This Row],[$ Value]]),Table4_1[[#This Row],[$ Value]],Table4_1[[#This Row],[% Value]]))</f>
        <v>91</v>
      </c>
      <c r="G3682" s="238">
        <v>42916</v>
      </c>
      <c r="H3682">
        <v>4</v>
      </c>
      <c r="I3682" t="s">
        <v>188</v>
      </c>
      <c r="J3682" t="s">
        <v>207</v>
      </c>
      <c r="K3682" t="s">
        <v>13</v>
      </c>
      <c r="L3682"/>
      <c r="M3682" t="s">
        <v>16</v>
      </c>
      <c r="N3682" t="s">
        <v>235</v>
      </c>
      <c r="O3682" t="s">
        <v>191</v>
      </c>
      <c r="P3682">
        <v>91</v>
      </c>
      <c r="Q3682"/>
      <c r="R3682"/>
      <c r="S3682" t="s">
        <v>933</v>
      </c>
    </row>
    <row r="3683" spans="1:19" hidden="1" x14ac:dyDescent="0.2">
      <c r="A3683" s="162" t="str">
        <f>"FY"&amp;(YEAR(Table4_1[[#This Row],[Date]])-1)&amp;"/"&amp;(YEAR(Table4_1[[#This Row],[Date]])-2000)</f>
        <v>FY2017/18</v>
      </c>
      <c r="B3683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3" s="162" t="str">
        <f>Table4_1[[#This Row],[Licensee]]&amp;" "&amp;Table4_1[[#This Row],[Licence]]</f>
        <v>Western Power EDL1</v>
      </c>
      <c r="D3683" s="162" t="str">
        <f t="shared" si="57"/>
        <v>FY2017/18_CCD2_Western Power EDL1</v>
      </c>
      <c r="E3683" s="164">
        <f>IF(ISNUMBER(Table4_1[[#This Row],[Value]]),Table4_1[[#This Row],[Value]],IF(ISNUMBER(Table4_1[[#This Row],[$ Value]]),Table4_1[[#This Row],[$ Value]],Table4_1[[#This Row],[% Value]]))</f>
        <v>71</v>
      </c>
      <c r="G3683" s="238">
        <v>43281</v>
      </c>
      <c r="H3683">
        <v>4</v>
      </c>
      <c r="I3683" t="s">
        <v>188</v>
      </c>
      <c r="J3683" t="s">
        <v>207</v>
      </c>
      <c r="K3683" t="s">
        <v>13</v>
      </c>
      <c r="L3683"/>
      <c r="M3683" t="s">
        <v>16</v>
      </c>
      <c r="N3683" t="s">
        <v>235</v>
      </c>
      <c r="O3683" t="s">
        <v>191</v>
      </c>
      <c r="P3683">
        <v>71</v>
      </c>
      <c r="Q3683"/>
      <c r="R3683"/>
      <c r="S3683" t="s">
        <v>933</v>
      </c>
    </row>
    <row r="3684" spans="1:19" hidden="1" x14ac:dyDescent="0.2">
      <c r="A3684" s="162" t="str">
        <f>"FY"&amp;(YEAR(Table4_1[[#This Row],[Date]])-1)&amp;"/"&amp;(YEAR(Table4_1[[#This Row],[Date]])-2000)</f>
        <v>FY2018/19</v>
      </c>
      <c r="B3684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4" s="162" t="str">
        <f>Table4_1[[#This Row],[Licensee]]&amp;" "&amp;Table4_1[[#This Row],[Licence]]</f>
        <v>Western Power EDL1</v>
      </c>
      <c r="D3684" s="162" t="str">
        <f t="shared" si="57"/>
        <v>FY2018/19_CCD2_Western Power EDL1</v>
      </c>
      <c r="E3684" s="164">
        <f>IF(ISNUMBER(Table4_1[[#This Row],[Value]]),Table4_1[[#This Row],[Value]],IF(ISNUMBER(Table4_1[[#This Row],[$ Value]]),Table4_1[[#This Row],[$ Value]],Table4_1[[#This Row],[% Value]]))</f>
        <v>46</v>
      </c>
      <c r="G3684" s="238">
        <v>43646</v>
      </c>
      <c r="H3684">
        <v>4</v>
      </c>
      <c r="I3684" t="s">
        <v>188</v>
      </c>
      <c r="J3684" t="s">
        <v>207</v>
      </c>
      <c r="K3684" t="s">
        <v>13</v>
      </c>
      <c r="L3684"/>
      <c r="M3684" t="s">
        <v>16</v>
      </c>
      <c r="N3684" t="s">
        <v>235</v>
      </c>
      <c r="O3684" t="s">
        <v>191</v>
      </c>
      <c r="P3684">
        <v>46</v>
      </c>
      <c r="Q3684"/>
      <c r="R3684"/>
      <c r="S3684" t="s">
        <v>933</v>
      </c>
    </row>
    <row r="3685" spans="1:19" hidden="1" x14ac:dyDescent="0.2">
      <c r="A3685" s="162" t="str">
        <f>"FY"&amp;(YEAR(Table4_1[[#This Row],[Date]])-1)&amp;"/"&amp;(YEAR(Table4_1[[#This Row],[Date]])-2000)</f>
        <v>FY2019/20</v>
      </c>
      <c r="B3685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5" s="162" t="str">
        <f>Table4_1[[#This Row],[Licensee]]&amp;" "&amp;Table4_1[[#This Row],[Licence]]</f>
        <v>Western Power EDL1</v>
      </c>
      <c r="D3685" s="162" t="str">
        <f t="shared" si="57"/>
        <v>FY2019/20_CCD2_Western Power EDL1</v>
      </c>
      <c r="E3685" s="164">
        <f>IF(ISNUMBER(Table4_1[[#This Row],[Value]]),Table4_1[[#This Row],[Value]],IF(ISNUMBER(Table4_1[[#This Row],[$ Value]]),Table4_1[[#This Row],[$ Value]],Table4_1[[#This Row],[% Value]]))</f>
        <v>45</v>
      </c>
      <c r="G3685" s="238">
        <v>44012</v>
      </c>
      <c r="H3685">
        <v>4</v>
      </c>
      <c r="I3685" t="s">
        <v>188</v>
      </c>
      <c r="J3685" t="s">
        <v>207</v>
      </c>
      <c r="K3685" t="s">
        <v>13</v>
      </c>
      <c r="L3685"/>
      <c r="M3685" t="s">
        <v>16</v>
      </c>
      <c r="N3685" t="s">
        <v>235</v>
      </c>
      <c r="O3685" t="s">
        <v>191</v>
      </c>
      <c r="P3685">
        <v>45</v>
      </c>
      <c r="Q3685"/>
      <c r="R3685"/>
      <c r="S3685" t="s">
        <v>933</v>
      </c>
    </row>
    <row r="3686" spans="1:19" hidden="1" x14ac:dyDescent="0.2">
      <c r="A3686" s="162" t="str">
        <f>"FY"&amp;(YEAR(Table4_1[[#This Row],[Date]])-1)&amp;"/"&amp;(YEAR(Table4_1[[#This Row],[Date]])-2000)</f>
        <v>FY2020/21</v>
      </c>
      <c r="B3686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6" s="162" t="str">
        <f>Table4_1[[#This Row],[Licensee]]&amp;" "&amp;Table4_1[[#This Row],[Licence]]</f>
        <v>Western Power EDL1</v>
      </c>
      <c r="D3686" s="162" t="str">
        <f t="shared" si="57"/>
        <v>FY2020/21_CCD2_Western Power EDL1</v>
      </c>
      <c r="E3686" s="164">
        <f>IF(ISNUMBER(Table4_1[[#This Row],[Value]]),Table4_1[[#This Row],[Value]],IF(ISNUMBER(Table4_1[[#This Row],[$ Value]]),Table4_1[[#This Row],[$ Value]],Table4_1[[#This Row],[% Value]]))</f>
        <v>37</v>
      </c>
      <c r="G3686" s="238">
        <v>44377</v>
      </c>
      <c r="H3686">
        <v>4</v>
      </c>
      <c r="I3686" t="s">
        <v>188</v>
      </c>
      <c r="J3686" t="s">
        <v>207</v>
      </c>
      <c r="K3686" t="s">
        <v>13</v>
      </c>
      <c r="L3686"/>
      <c r="M3686" t="s">
        <v>16</v>
      </c>
      <c r="N3686" t="s">
        <v>235</v>
      </c>
      <c r="O3686" t="s">
        <v>191</v>
      </c>
      <c r="P3686">
        <v>37</v>
      </c>
      <c r="Q3686"/>
      <c r="R3686"/>
      <c r="S3686" t="s">
        <v>933</v>
      </c>
    </row>
    <row r="3687" spans="1:19" hidden="1" x14ac:dyDescent="0.2">
      <c r="A3687" s="162" t="str">
        <f>"FY"&amp;(YEAR(Table4_1[[#This Row],[Date]])-1)&amp;"/"&amp;(YEAR(Table4_1[[#This Row],[Date]])-2000)</f>
        <v>FY2021/22</v>
      </c>
      <c r="B3687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7" s="162" t="str">
        <f>Table4_1[[#This Row],[Licensee]]&amp;" "&amp;Table4_1[[#This Row],[Licence]]</f>
        <v>Western Power EDL1</v>
      </c>
      <c r="D3687" s="162" t="str">
        <f t="shared" si="57"/>
        <v>FY2021/22_CCD2_Western Power EDL1</v>
      </c>
      <c r="E3687" s="164">
        <f>IF(ISNUMBER(Table4_1[[#This Row],[Value]]),Table4_1[[#This Row],[Value]],IF(ISNUMBER(Table4_1[[#This Row],[$ Value]]),Table4_1[[#This Row],[$ Value]],Table4_1[[#This Row],[% Value]]))</f>
        <v>42</v>
      </c>
      <c r="G3687" s="238">
        <v>44742</v>
      </c>
      <c r="H3687">
        <v>4</v>
      </c>
      <c r="I3687" t="s">
        <v>188</v>
      </c>
      <c r="J3687" t="s">
        <v>207</v>
      </c>
      <c r="K3687" t="s">
        <v>13</v>
      </c>
      <c r="L3687"/>
      <c r="M3687" t="s">
        <v>16</v>
      </c>
      <c r="N3687" t="s">
        <v>235</v>
      </c>
      <c r="O3687" t="s">
        <v>191</v>
      </c>
      <c r="P3687">
        <v>42</v>
      </c>
      <c r="Q3687"/>
      <c r="R3687"/>
      <c r="S3687" t="s">
        <v>933</v>
      </c>
    </row>
    <row r="3688" spans="1:19" hidden="1" x14ac:dyDescent="0.2">
      <c r="A3688" s="162" t="str">
        <f>"FY"&amp;(YEAR(Table4_1[[#This Row],[Date]])-1)&amp;"/"&amp;(YEAR(Table4_1[[#This Row],[Date]])-2000)</f>
        <v>FY2022/23</v>
      </c>
      <c r="B3688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8" s="162" t="str">
        <f>Table4_1[[#This Row],[Licensee]]&amp;" "&amp;Table4_1[[#This Row],[Licence]]</f>
        <v>Western Power EDL1</v>
      </c>
      <c r="D3688" s="162" t="str">
        <f t="shared" si="57"/>
        <v>FY2022/23_CCD2_Western Power EDL1</v>
      </c>
      <c r="E3688" s="164">
        <f>IF(ISNUMBER(Table4_1[[#This Row],[Value]]),Table4_1[[#This Row],[Value]],IF(ISNUMBER(Table4_1[[#This Row],[$ Value]]),Table4_1[[#This Row],[$ Value]],Table4_1[[#This Row],[% Value]]))</f>
        <v>26</v>
      </c>
      <c r="G3688" s="238">
        <v>45107</v>
      </c>
      <c r="H3688">
        <v>4</v>
      </c>
      <c r="I3688" t="s">
        <v>188</v>
      </c>
      <c r="J3688" t="s">
        <v>207</v>
      </c>
      <c r="K3688" t="s">
        <v>13</v>
      </c>
      <c r="L3688"/>
      <c r="M3688" t="s">
        <v>16</v>
      </c>
      <c r="N3688" t="s">
        <v>235</v>
      </c>
      <c r="O3688" t="s">
        <v>191</v>
      </c>
      <c r="P3688">
        <v>26</v>
      </c>
      <c r="Q3688"/>
      <c r="R3688"/>
      <c r="S3688" t="s">
        <v>933</v>
      </c>
    </row>
    <row r="3689" spans="1:19" hidden="1" x14ac:dyDescent="0.2">
      <c r="A3689" s="162" t="str">
        <f>"FY"&amp;(YEAR(Table4_1[[#This Row],[Date]])-1)&amp;"/"&amp;(YEAR(Table4_1[[#This Row],[Date]])-2000)</f>
        <v>FY2023/24</v>
      </c>
      <c r="B3689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89" s="162" t="str">
        <f>Table4_1[[#This Row],[Licensee]]&amp;" "&amp;Table4_1[[#This Row],[Licence]]</f>
        <v>Western Power EDL1</v>
      </c>
      <c r="D3689" s="162" t="str">
        <f t="shared" si="57"/>
        <v>FY2023/24_CCD2_Western Power EDL1</v>
      </c>
      <c r="E3689" s="164">
        <f>IF(ISNUMBER(Table4_1[[#This Row],[Value]]),Table4_1[[#This Row],[Value]],IF(ISNUMBER(Table4_1[[#This Row],[$ Value]]),Table4_1[[#This Row],[$ Value]],Table4_1[[#This Row],[% Value]]))</f>
        <v>41</v>
      </c>
      <c r="G3689" s="238">
        <v>45473</v>
      </c>
      <c r="H3689">
        <v>4</v>
      </c>
      <c r="I3689" t="s">
        <v>188</v>
      </c>
      <c r="J3689" t="s">
        <v>207</v>
      </c>
      <c r="K3689" t="s">
        <v>13</v>
      </c>
      <c r="L3689"/>
      <c r="M3689" t="s">
        <v>16</v>
      </c>
      <c r="N3689" t="s">
        <v>235</v>
      </c>
      <c r="O3689" t="s">
        <v>191</v>
      </c>
      <c r="P3689">
        <v>41</v>
      </c>
      <c r="Q3689"/>
      <c r="R3689"/>
      <c r="S3689" t="s">
        <v>933</v>
      </c>
    </row>
    <row r="3690" spans="1:19" hidden="1" x14ac:dyDescent="0.2">
      <c r="A3690" s="162" t="str">
        <f>"FY"&amp;(YEAR(Table4_1[[#This Row],[Date]])-1)&amp;"/"&amp;(YEAR(Table4_1[[#This Row],[Date]])-2000)</f>
        <v>FY2024/25</v>
      </c>
      <c r="B3690" s="162" t="str">
        <f>VLOOKUP(Table4_1[[#This Row],[Energy]]&amp;Table4_1[[#This Row],[Indicator category]]&amp;Table4_1[[#This Row],[Indicator subcategory]]&amp;Table4_1[[#This Row],[Indicator]]&amp;Table4_1[[#This Row],[ID]],newID,2,FALSE)</f>
        <v>CCD2</v>
      </c>
      <c r="C3690" s="162" t="str">
        <f>Table4_1[[#This Row],[Licensee]]&amp;" "&amp;Table4_1[[#This Row],[Licence]]</f>
        <v>Western Power EDL1</v>
      </c>
      <c r="D3690" s="162" t="str">
        <f t="shared" si="57"/>
        <v>FY2024/25_CCD2_Western Power EDL1</v>
      </c>
      <c r="E3690" s="164">
        <f>IF(ISNUMBER(Table4_1[[#This Row],[Value]]),Table4_1[[#This Row],[Value]],IF(ISNUMBER(Table4_1[[#This Row],[$ Value]]),Table4_1[[#This Row],[$ Value]],Table4_1[[#This Row],[% Value]]))</f>
        <v>241</v>
      </c>
      <c r="G3690" s="238">
        <v>45838</v>
      </c>
      <c r="H3690">
        <v>4</v>
      </c>
      <c r="I3690" t="s">
        <v>188</v>
      </c>
      <c r="J3690" t="s">
        <v>207</v>
      </c>
      <c r="K3690" t="s">
        <v>13</v>
      </c>
      <c r="L3690"/>
      <c r="M3690" t="s">
        <v>16</v>
      </c>
      <c r="N3690" t="s">
        <v>235</v>
      </c>
      <c r="O3690" t="s">
        <v>191</v>
      </c>
      <c r="P3690">
        <v>241</v>
      </c>
      <c r="Q3690"/>
      <c r="R3690"/>
      <c r="S3690" t="s">
        <v>933</v>
      </c>
    </row>
    <row r="3691" spans="1:19" hidden="1" x14ac:dyDescent="0.2">
      <c r="A3691" s="162" t="str">
        <f>"FY"&amp;(YEAR(Table4_1[[#This Row],[Date]])-1)&amp;"/"&amp;(YEAR(Table4_1[[#This Row],[Date]])-2000)</f>
        <v>FY2023/24</v>
      </c>
      <c r="B3691" s="162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3691" s="162" t="str">
        <f>Table4_1[[#This Row],[Licensee]]&amp;" "&amp;Table4_1[[#This Row],[Licence]]</f>
        <v>Western Power EDL1</v>
      </c>
      <c r="D3691" s="162" t="str">
        <f t="shared" si="57"/>
        <v>FY2023/24_CCD20_Western Power EDL1</v>
      </c>
      <c r="E3691" s="164">
        <f>IF(ISNUMBER(Table4_1[[#This Row],[Value]]),Table4_1[[#This Row],[Value]],IF(ISNUMBER(Table4_1[[#This Row],[$ Value]]),Table4_1[[#This Row],[$ Value]],Table4_1[[#This Row],[% Value]]))</f>
        <v>0</v>
      </c>
      <c r="G3691" s="238">
        <v>45473</v>
      </c>
      <c r="H3691">
        <v>4</v>
      </c>
      <c r="I3691" t="s">
        <v>188</v>
      </c>
      <c r="J3691" t="s">
        <v>207</v>
      </c>
      <c r="K3691" t="s">
        <v>192</v>
      </c>
      <c r="L3691"/>
      <c r="M3691" t="s">
        <v>22</v>
      </c>
      <c r="N3691" t="s">
        <v>267</v>
      </c>
      <c r="O3691" t="s">
        <v>191</v>
      </c>
      <c r="P3691">
        <v>0</v>
      </c>
      <c r="Q3691"/>
      <c r="R3691"/>
      <c r="S3691" t="s">
        <v>933</v>
      </c>
    </row>
    <row r="3692" spans="1:19" hidden="1" x14ac:dyDescent="0.2">
      <c r="A3692" s="162" t="str">
        <f>"FY"&amp;(YEAR(Table4_1[[#This Row],[Date]])-1)&amp;"/"&amp;(YEAR(Table4_1[[#This Row],[Date]])-2000)</f>
        <v>FY2024/25</v>
      </c>
      <c r="B3692" s="162" t="str">
        <f>VLOOKUP(Table4_1[[#This Row],[Energy]]&amp;Table4_1[[#This Row],[Indicator category]]&amp;Table4_1[[#This Row],[Indicator subcategory]]&amp;Table4_1[[#This Row],[Indicator]]&amp;Table4_1[[#This Row],[ID]],newID,2,FALSE)</f>
        <v>CCD20</v>
      </c>
      <c r="C3692" s="162" t="str">
        <f>Table4_1[[#This Row],[Licensee]]&amp;" "&amp;Table4_1[[#This Row],[Licence]]</f>
        <v>Western Power EDL1</v>
      </c>
      <c r="D3692" s="162" t="str">
        <f t="shared" si="57"/>
        <v>FY2024/25_CCD20_Western Power EDL1</v>
      </c>
      <c r="E3692" s="164">
        <f>IF(ISNUMBER(Table4_1[[#This Row],[Value]]),Table4_1[[#This Row],[Value]],IF(ISNUMBER(Table4_1[[#This Row],[$ Value]]),Table4_1[[#This Row],[$ Value]],Table4_1[[#This Row],[% Value]]))</f>
        <v>0</v>
      </c>
      <c r="G3692" s="238">
        <v>45838</v>
      </c>
      <c r="H3692">
        <v>4</v>
      </c>
      <c r="I3692" t="s">
        <v>188</v>
      </c>
      <c r="J3692" t="s">
        <v>207</v>
      </c>
      <c r="K3692" t="s">
        <v>192</v>
      </c>
      <c r="L3692"/>
      <c r="M3692" t="s">
        <v>22</v>
      </c>
      <c r="N3692" t="s">
        <v>267</v>
      </c>
      <c r="O3692" t="s">
        <v>191</v>
      </c>
      <c r="P3692">
        <v>0</v>
      </c>
      <c r="Q3692"/>
      <c r="R3692"/>
      <c r="S3692" t="s">
        <v>933</v>
      </c>
    </row>
    <row r="3693" spans="1:19" hidden="1" x14ac:dyDescent="0.2">
      <c r="A3693" s="162" t="str">
        <f>"FY"&amp;(YEAR(Table4_1[[#This Row],[Date]])-1)&amp;"/"&amp;(YEAR(Table4_1[[#This Row],[Date]])-2000)</f>
        <v>FY2023/24</v>
      </c>
      <c r="B3693" s="162" t="str">
        <f>VLOOKUP(Table4_1[[#This Row],[Energy]]&amp;Table4_1[[#This Row],[Indicator category]]&amp;Table4_1[[#This Row],[Indicator subcategory]]&amp;Table4_1[[#This Row],[Indicator]]&amp;Table4_1[[#This Row],[ID]],newID,2,FALSE)</f>
        <v>CCD21</v>
      </c>
      <c r="C3693" s="162" t="str">
        <f>Table4_1[[#This Row],[Licensee]]&amp;" "&amp;Table4_1[[#This Row],[Licence]]</f>
        <v>Western Power EDL1</v>
      </c>
      <c r="D3693" s="162" t="str">
        <f t="shared" si="57"/>
        <v>FY2023/24_CCD21_Western Power EDL1</v>
      </c>
      <c r="E3693" s="164">
        <f>IF(ISNUMBER(Table4_1[[#This Row],[Value]]),Table4_1[[#This Row],[Value]],IF(ISNUMBER(Table4_1[[#This Row],[$ Value]]),Table4_1[[#This Row],[$ Value]],Table4_1[[#This Row],[% Value]]))</f>
        <v>0</v>
      </c>
      <c r="G3693" s="238">
        <v>45473</v>
      </c>
      <c r="H3693">
        <v>4</v>
      </c>
      <c r="I3693" t="s">
        <v>188</v>
      </c>
      <c r="J3693" t="s">
        <v>207</v>
      </c>
      <c r="K3693" t="s">
        <v>192</v>
      </c>
      <c r="L3693"/>
      <c r="M3693" t="s">
        <v>22</v>
      </c>
      <c r="N3693" t="s">
        <v>268</v>
      </c>
      <c r="O3693" t="s">
        <v>190</v>
      </c>
      <c r="P3693"/>
      <c r="Q3693"/>
      <c r="R3693"/>
      <c r="S3693" t="s">
        <v>933</v>
      </c>
    </row>
    <row r="3694" spans="1:19" hidden="1" x14ac:dyDescent="0.2">
      <c r="A3694" s="162" t="str">
        <f>"FY"&amp;(YEAR(Table4_1[[#This Row],[Date]])-1)&amp;"/"&amp;(YEAR(Table4_1[[#This Row],[Date]])-2000)</f>
        <v>FY2013/14</v>
      </c>
      <c r="B3694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4" s="162" t="str">
        <f>Table4_1[[#This Row],[Licensee]]&amp;" "&amp;Table4_1[[#This Row],[Licence]]</f>
        <v>Western Power EDL1</v>
      </c>
      <c r="D3694" s="162" t="str">
        <f t="shared" si="57"/>
        <v>FY2013/14_CCD22_Western Power EDL1</v>
      </c>
      <c r="E3694" s="164">
        <f>IF(ISNUMBER(Table4_1[[#This Row],[Value]]),Table4_1[[#This Row],[Value]],IF(ISNUMBER(Table4_1[[#This Row],[$ Value]]),Table4_1[[#This Row],[$ Value]],Table4_1[[#This Row],[% Value]]))</f>
        <v>0</v>
      </c>
      <c r="G3694" s="238">
        <v>41820</v>
      </c>
      <c r="H3694">
        <v>4</v>
      </c>
      <c r="I3694" t="s">
        <v>188</v>
      </c>
      <c r="J3694" t="s">
        <v>207</v>
      </c>
      <c r="K3694" t="s">
        <v>37</v>
      </c>
      <c r="L3694"/>
      <c r="M3694" t="s">
        <v>269</v>
      </c>
      <c r="N3694" t="s">
        <v>270</v>
      </c>
      <c r="O3694" t="s">
        <v>191</v>
      </c>
      <c r="P3694">
        <v>0</v>
      </c>
      <c r="Q3694"/>
      <c r="R3694"/>
      <c r="S3694" t="s">
        <v>933</v>
      </c>
    </row>
    <row r="3695" spans="1:19" hidden="1" x14ac:dyDescent="0.2">
      <c r="A3695" s="162" t="str">
        <f>"FY"&amp;(YEAR(Table4_1[[#This Row],[Date]])-1)&amp;"/"&amp;(YEAR(Table4_1[[#This Row],[Date]])-2000)</f>
        <v>FY2014/15</v>
      </c>
      <c r="B3695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5" s="162" t="str">
        <f>Table4_1[[#This Row],[Licensee]]&amp;" "&amp;Table4_1[[#This Row],[Licence]]</f>
        <v>Western Power EDL1</v>
      </c>
      <c r="D3695" s="162" t="str">
        <f t="shared" si="57"/>
        <v>FY2014/15_CCD22_Western Power EDL1</v>
      </c>
      <c r="E3695" s="164">
        <f>IF(ISNUMBER(Table4_1[[#This Row],[Value]]),Table4_1[[#This Row],[Value]],IF(ISNUMBER(Table4_1[[#This Row],[$ Value]]),Table4_1[[#This Row],[$ Value]],Table4_1[[#This Row],[% Value]]))</f>
        <v>1</v>
      </c>
      <c r="G3695" s="238">
        <v>42185</v>
      </c>
      <c r="H3695">
        <v>4</v>
      </c>
      <c r="I3695" t="s">
        <v>188</v>
      </c>
      <c r="J3695" t="s">
        <v>207</v>
      </c>
      <c r="K3695" t="s">
        <v>37</v>
      </c>
      <c r="L3695"/>
      <c r="M3695" t="s">
        <v>269</v>
      </c>
      <c r="N3695" t="s">
        <v>270</v>
      </c>
      <c r="O3695" t="s">
        <v>191</v>
      </c>
      <c r="P3695">
        <v>1</v>
      </c>
      <c r="Q3695"/>
      <c r="R3695"/>
      <c r="S3695" t="s">
        <v>933</v>
      </c>
    </row>
    <row r="3696" spans="1:19" hidden="1" x14ac:dyDescent="0.2">
      <c r="A3696" s="162" t="str">
        <f>"FY"&amp;(YEAR(Table4_1[[#This Row],[Date]])-1)&amp;"/"&amp;(YEAR(Table4_1[[#This Row],[Date]])-2000)</f>
        <v>FY2015/16</v>
      </c>
      <c r="B3696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6" s="162" t="str">
        <f>Table4_1[[#This Row],[Licensee]]&amp;" "&amp;Table4_1[[#This Row],[Licence]]</f>
        <v>Western Power EDL1</v>
      </c>
      <c r="D3696" s="162" t="str">
        <f t="shared" si="57"/>
        <v>FY2015/16_CCD22_Western Power EDL1</v>
      </c>
      <c r="E3696" s="164">
        <f>IF(ISNUMBER(Table4_1[[#This Row],[Value]]),Table4_1[[#This Row],[Value]],IF(ISNUMBER(Table4_1[[#This Row],[$ Value]]),Table4_1[[#This Row],[$ Value]],Table4_1[[#This Row],[% Value]]))</f>
        <v>0</v>
      </c>
      <c r="G3696" s="238">
        <v>42551</v>
      </c>
      <c r="H3696">
        <v>4</v>
      </c>
      <c r="I3696" t="s">
        <v>188</v>
      </c>
      <c r="J3696" t="s">
        <v>207</v>
      </c>
      <c r="K3696" t="s">
        <v>37</v>
      </c>
      <c r="L3696"/>
      <c r="M3696" t="s">
        <v>269</v>
      </c>
      <c r="N3696" t="s">
        <v>270</v>
      </c>
      <c r="O3696" t="s">
        <v>191</v>
      </c>
      <c r="P3696">
        <v>0</v>
      </c>
      <c r="Q3696"/>
      <c r="R3696"/>
      <c r="S3696" t="s">
        <v>933</v>
      </c>
    </row>
    <row r="3697" spans="1:19" hidden="1" x14ac:dyDescent="0.2">
      <c r="A3697" s="162" t="str">
        <f>"FY"&amp;(YEAR(Table4_1[[#This Row],[Date]])-1)&amp;"/"&amp;(YEAR(Table4_1[[#This Row],[Date]])-2000)</f>
        <v>FY2016/17</v>
      </c>
      <c r="B3697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7" s="162" t="str">
        <f>Table4_1[[#This Row],[Licensee]]&amp;" "&amp;Table4_1[[#This Row],[Licence]]</f>
        <v>Western Power EDL1</v>
      </c>
      <c r="D3697" s="162" t="str">
        <f t="shared" si="57"/>
        <v>FY2016/17_CCD22_Western Power EDL1</v>
      </c>
      <c r="E3697" s="164">
        <f>IF(ISNUMBER(Table4_1[[#This Row],[Value]]),Table4_1[[#This Row],[Value]],IF(ISNUMBER(Table4_1[[#This Row],[$ Value]]),Table4_1[[#This Row],[$ Value]],Table4_1[[#This Row],[% Value]]))</f>
        <v>0</v>
      </c>
      <c r="G3697" s="238">
        <v>42916</v>
      </c>
      <c r="H3697">
        <v>4</v>
      </c>
      <c r="I3697" t="s">
        <v>188</v>
      </c>
      <c r="J3697" t="s">
        <v>207</v>
      </c>
      <c r="K3697" t="s">
        <v>37</v>
      </c>
      <c r="L3697"/>
      <c r="M3697" t="s">
        <v>269</v>
      </c>
      <c r="N3697" t="s">
        <v>270</v>
      </c>
      <c r="O3697" t="s">
        <v>191</v>
      </c>
      <c r="P3697">
        <v>0</v>
      </c>
      <c r="Q3697"/>
      <c r="R3697"/>
      <c r="S3697" t="s">
        <v>933</v>
      </c>
    </row>
    <row r="3698" spans="1:19" hidden="1" x14ac:dyDescent="0.2">
      <c r="A3698" s="162" t="str">
        <f>"FY"&amp;(YEAR(Table4_1[[#This Row],[Date]])-1)&amp;"/"&amp;(YEAR(Table4_1[[#This Row],[Date]])-2000)</f>
        <v>FY2017/18</v>
      </c>
      <c r="B3698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8" s="162" t="str">
        <f>Table4_1[[#This Row],[Licensee]]&amp;" "&amp;Table4_1[[#This Row],[Licence]]</f>
        <v>Western Power EDL1</v>
      </c>
      <c r="D3698" s="162" t="str">
        <f t="shared" si="57"/>
        <v>FY2017/18_CCD22_Western Power EDL1</v>
      </c>
      <c r="E3698" s="164">
        <f>IF(ISNUMBER(Table4_1[[#This Row],[Value]]),Table4_1[[#This Row],[Value]],IF(ISNUMBER(Table4_1[[#This Row],[$ Value]]),Table4_1[[#This Row],[$ Value]],Table4_1[[#This Row],[% Value]]))</f>
        <v>0</v>
      </c>
      <c r="G3698" s="238">
        <v>43281</v>
      </c>
      <c r="H3698">
        <v>4</v>
      </c>
      <c r="I3698" t="s">
        <v>188</v>
      </c>
      <c r="J3698" t="s">
        <v>207</v>
      </c>
      <c r="K3698" t="s">
        <v>37</v>
      </c>
      <c r="L3698"/>
      <c r="M3698" t="s">
        <v>269</v>
      </c>
      <c r="N3698" t="s">
        <v>270</v>
      </c>
      <c r="O3698" t="s">
        <v>191</v>
      </c>
      <c r="P3698">
        <v>0</v>
      </c>
      <c r="Q3698"/>
      <c r="R3698"/>
      <c r="S3698" t="s">
        <v>933</v>
      </c>
    </row>
    <row r="3699" spans="1:19" hidden="1" x14ac:dyDescent="0.2">
      <c r="A3699" s="162" t="str">
        <f>"FY"&amp;(YEAR(Table4_1[[#This Row],[Date]])-1)&amp;"/"&amp;(YEAR(Table4_1[[#This Row],[Date]])-2000)</f>
        <v>FY2018/19</v>
      </c>
      <c r="B3699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699" s="162" t="str">
        <f>Table4_1[[#This Row],[Licensee]]&amp;" "&amp;Table4_1[[#This Row],[Licence]]</f>
        <v>Western Power EDL1</v>
      </c>
      <c r="D3699" s="162" t="str">
        <f t="shared" si="57"/>
        <v>FY2018/19_CCD22_Western Power EDL1</v>
      </c>
      <c r="E3699" s="164">
        <f>IF(ISNUMBER(Table4_1[[#This Row],[Value]]),Table4_1[[#This Row],[Value]],IF(ISNUMBER(Table4_1[[#This Row],[$ Value]]),Table4_1[[#This Row],[$ Value]],Table4_1[[#This Row],[% Value]]))</f>
        <v>0</v>
      </c>
      <c r="G3699" s="238">
        <v>43646</v>
      </c>
      <c r="H3699">
        <v>4</v>
      </c>
      <c r="I3699" t="s">
        <v>188</v>
      </c>
      <c r="J3699" t="s">
        <v>207</v>
      </c>
      <c r="K3699" t="s">
        <v>37</v>
      </c>
      <c r="L3699"/>
      <c r="M3699" t="s">
        <v>269</v>
      </c>
      <c r="N3699" t="s">
        <v>270</v>
      </c>
      <c r="O3699" t="s">
        <v>191</v>
      </c>
      <c r="P3699">
        <v>0</v>
      </c>
      <c r="Q3699"/>
      <c r="R3699"/>
      <c r="S3699" t="s">
        <v>933</v>
      </c>
    </row>
    <row r="3700" spans="1:19" hidden="1" x14ac:dyDescent="0.2">
      <c r="A3700" s="162" t="str">
        <f>"FY"&amp;(YEAR(Table4_1[[#This Row],[Date]])-1)&amp;"/"&amp;(YEAR(Table4_1[[#This Row],[Date]])-2000)</f>
        <v>FY2019/20</v>
      </c>
      <c r="B3700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0" s="162" t="str">
        <f>Table4_1[[#This Row],[Licensee]]&amp;" "&amp;Table4_1[[#This Row],[Licence]]</f>
        <v>Western Power EDL1</v>
      </c>
      <c r="D3700" s="162" t="str">
        <f t="shared" si="57"/>
        <v>FY2019/20_CCD22_Western Power EDL1</v>
      </c>
      <c r="E3700" s="164">
        <f>IF(ISNUMBER(Table4_1[[#This Row],[Value]]),Table4_1[[#This Row],[Value]],IF(ISNUMBER(Table4_1[[#This Row],[$ Value]]),Table4_1[[#This Row],[$ Value]],Table4_1[[#This Row],[% Value]]))</f>
        <v>0</v>
      </c>
      <c r="G3700" s="238">
        <v>44012</v>
      </c>
      <c r="H3700">
        <v>4</v>
      </c>
      <c r="I3700" t="s">
        <v>188</v>
      </c>
      <c r="J3700" t="s">
        <v>207</v>
      </c>
      <c r="K3700" t="s">
        <v>37</v>
      </c>
      <c r="L3700"/>
      <c r="M3700" t="s">
        <v>269</v>
      </c>
      <c r="N3700" t="s">
        <v>270</v>
      </c>
      <c r="O3700" t="s">
        <v>191</v>
      </c>
      <c r="P3700">
        <v>0</v>
      </c>
      <c r="Q3700"/>
      <c r="R3700"/>
      <c r="S3700" t="s">
        <v>933</v>
      </c>
    </row>
    <row r="3701" spans="1:19" hidden="1" x14ac:dyDescent="0.2">
      <c r="A3701" s="162" t="str">
        <f>"FY"&amp;(YEAR(Table4_1[[#This Row],[Date]])-1)&amp;"/"&amp;(YEAR(Table4_1[[#This Row],[Date]])-2000)</f>
        <v>FY2020/21</v>
      </c>
      <c r="B3701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1" s="162" t="str">
        <f>Table4_1[[#This Row],[Licensee]]&amp;" "&amp;Table4_1[[#This Row],[Licence]]</f>
        <v>Western Power EDL1</v>
      </c>
      <c r="D3701" s="162" t="str">
        <f t="shared" si="57"/>
        <v>FY2020/21_CCD22_Western Power EDL1</v>
      </c>
      <c r="E3701" s="164">
        <f>IF(ISNUMBER(Table4_1[[#This Row],[Value]]),Table4_1[[#This Row],[Value]],IF(ISNUMBER(Table4_1[[#This Row],[$ Value]]),Table4_1[[#This Row],[$ Value]],Table4_1[[#This Row],[% Value]]))</f>
        <v>0</v>
      </c>
      <c r="G3701" s="238">
        <v>44377</v>
      </c>
      <c r="H3701">
        <v>4</v>
      </c>
      <c r="I3701" t="s">
        <v>188</v>
      </c>
      <c r="J3701" t="s">
        <v>207</v>
      </c>
      <c r="K3701" t="s">
        <v>37</v>
      </c>
      <c r="L3701"/>
      <c r="M3701" t="s">
        <v>269</v>
      </c>
      <c r="N3701" t="s">
        <v>270</v>
      </c>
      <c r="O3701" t="s">
        <v>191</v>
      </c>
      <c r="P3701">
        <v>0</v>
      </c>
      <c r="Q3701"/>
      <c r="R3701"/>
      <c r="S3701" t="s">
        <v>933</v>
      </c>
    </row>
    <row r="3702" spans="1:19" hidden="1" x14ac:dyDescent="0.2">
      <c r="A3702" s="162" t="str">
        <f>"FY"&amp;(YEAR(Table4_1[[#This Row],[Date]])-1)&amp;"/"&amp;(YEAR(Table4_1[[#This Row],[Date]])-2000)</f>
        <v>FY2021/22</v>
      </c>
      <c r="B3702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2" s="162" t="str">
        <f>Table4_1[[#This Row],[Licensee]]&amp;" "&amp;Table4_1[[#This Row],[Licence]]</f>
        <v>Western Power EDL1</v>
      </c>
      <c r="D3702" s="162" t="str">
        <f t="shared" si="57"/>
        <v>FY2021/22_CCD22_Western Power EDL1</v>
      </c>
      <c r="E3702" s="164">
        <f>IF(ISNUMBER(Table4_1[[#This Row],[Value]]),Table4_1[[#This Row],[Value]],IF(ISNUMBER(Table4_1[[#This Row],[$ Value]]),Table4_1[[#This Row],[$ Value]],Table4_1[[#This Row],[% Value]]))</f>
        <v>0</v>
      </c>
      <c r="G3702" s="238">
        <v>44742</v>
      </c>
      <c r="H3702">
        <v>4</v>
      </c>
      <c r="I3702" t="s">
        <v>188</v>
      </c>
      <c r="J3702" t="s">
        <v>207</v>
      </c>
      <c r="K3702" t="s">
        <v>37</v>
      </c>
      <c r="L3702"/>
      <c r="M3702" t="s">
        <v>269</v>
      </c>
      <c r="N3702" t="s">
        <v>270</v>
      </c>
      <c r="O3702" t="s">
        <v>191</v>
      </c>
      <c r="P3702">
        <v>0</v>
      </c>
      <c r="Q3702"/>
      <c r="R3702"/>
      <c r="S3702" t="s">
        <v>933</v>
      </c>
    </row>
    <row r="3703" spans="1:19" hidden="1" x14ac:dyDescent="0.2">
      <c r="A3703" s="162" t="str">
        <f>"FY"&amp;(YEAR(Table4_1[[#This Row],[Date]])-1)&amp;"/"&amp;(YEAR(Table4_1[[#This Row],[Date]])-2000)</f>
        <v>FY2022/23</v>
      </c>
      <c r="B3703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3" s="162" t="str">
        <f>Table4_1[[#This Row],[Licensee]]&amp;" "&amp;Table4_1[[#This Row],[Licence]]</f>
        <v>Western Power EDL1</v>
      </c>
      <c r="D3703" s="162" t="str">
        <f t="shared" si="57"/>
        <v>FY2022/23_CCD22_Western Power EDL1</v>
      </c>
      <c r="E3703" s="164">
        <f>IF(ISNUMBER(Table4_1[[#This Row],[Value]]),Table4_1[[#This Row],[Value]],IF(ISNUMBER(Table4_1[[#This Row],[$ Value]]),Table4_1[[#This Row],[$ Value]],Table4_1[[#This Row],[% Value]]))</f>
        <v>0</v>
      </c>
      <c r="G3703" s="238">
        <v>45107</v>
      </c>
      <c r="H3703">
        <v>4</v>
      </c>
      <c r="I3703" t="s">
        <v>188</v>
      </c>
      <c r="J3703" t="s">
        <v>207</v>
      </c>
      <c r="K3703" t="s">
        <v>37</v>
      </c>
      <c r="L3703"/>
      <c r="M3703" t="s">
        <v>269</v>
      </c>
      <c r="N3703" t="s">
        <v>270</v>
      </c>
      <c r="O3703" t="s">
        <v>191</v>
      </c>
      <c r="P3703">
        <v>0</v>
      </c>
      <c r="Q3703"/>
      <c r="R3703"/>
      <c r="S3703" t="s">
        <v>933</v>
      </c>
    </row>
    <row r="3704" spans="1:19" hidden="1" x14ac:dyDescent="0.2">
      <c r="A3704" s="162" t="str">
        <f>"FY"&amp;(YEAR(Table4_1[[#This Row],[Date]])-1)&amp;"/"&amp;(YEAR(Table4_1[[#This Row],[Date]])-2000)</f>
        <v>FY2023/24</v>
      </c>
      <c r="B3704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4" s="162" t="str">
        <f>Table4_1[[#This Row],[Licensee]]&amp;" "&amp;Table4_1[[#This Row],[Licence]]</f>
        <v>Western Power EDL1</v>
      </c>
      <c r="D3704" s="162" t="str">
        <f t="shared" si="57"/>
        <v>FY2023/24_CCD22_Western Power EDL1</v>
      </c>
      <c r="E3704" s="164">
        <f>IF(ISNUMBER(Table4_1[[#This Row],[Value]]),Table4_1[[#This Row],[Value]],IF(ISNUMBER(Table4_1[[#This Row],[$ Value]]),Table4_1[[#This Row],[$ Value]],Table4_1[[#This Row],[% Value]]))</f>
        <v>0</v>
      </c>
      <c r="G3704" s="238">
        <v>45473</v>
      </c>
      <c r="H3704">
        <v>4</v>
      </c>
      <c r="I3704" t="s">
        <v>188</v>
      </c>
      <c r="J3704" t="s">
        <v>207</v>
      </c>
      <c r="K3704" t="s">
        <v>37</v>
      </c>
      <c r="L3704"/>
      <c r="M3704" t="s">
        <v>269</v>
      </c>
      <c r="N3704" t="s">
        <v>270</v>
      </c>
      <c r="O3704" t="s">
        <v>191</v>
      </c>
      <c r="P3704">
        <v>0</v>
      </c>
      <c r="Q3704"/>
      <c r="R3704"/>
      <c r="S3704" t="s">
        <v>933</v>
      </c>
    </row>
    <row r="3705" spans="1:19" hidden="1" x14ac:dyDescent="0.2">
      <c r="A3705" s="162" t="str">
        <f>"FY"&amp;(YEAR(Table4_1[[#This Row],[Date]])-1)&amp;"/"&amp;(YEAR(Table4_1[[#This Row],[Date]])-2000)</f>
        <v>FY2024/25</v>
      </c>
      <c r="B3705" s="162" t="str">
        <f>VLOOKUP(Table4_1[[#This Row],[Energy]]&amp;Table4_1[[#This Row],[Indicator category]]&amp;Table4_1[[#This Row],[Indicator subcategory]]&amp;Table4_1[[#This Row],[Indicator]]&amp;Table4_1[[#This Row],[ID]],newID,2,FALSE)</f>
        <v>CCD22</v>
      </c>
      <c r="C3705" s="162" t="str">
        <f>Table4_1[[#This Row],[Licensee]]&amp;" "&amp;Table4_1[[#This Row],[Licence]]</f>
        <v>Western Power EDL1</v>
      </c>
      <c r="D3705" s="162" t="str">
        <f t="shared" si="57"/>
        <v>FY2024/25_CCD22_Western Power EDL1</v>
      </c>
      <c r="E3705" s="164">
        <f>IF(ISNUMBER(Table4_1[[#This Row],[Value]]),Table4_1[[#This Row],[Value]],IF(ISNUMBER(Table4_1[[#This Row],[$ Value]]),Table4_1[[#This Row],[$ Value]],Table4_1[[#This Row],[% Value]]))</f>
        <v>1</v>
      </c>
      <c r="G3705" s="238">
        <v>45838</v>
      </c>
      <c r="H3705">
        <v>4</v>
      </c>
      <c r="I3705" t="s">
        <v>188</v>
      </c>
      <c r="J3705" t="s">
        <v>207</v>
      </c>
      <c r="K3705" t="s">
        <v>37</v>
      </c>
      <c r="L3705"/>
      <c r="M3705" t="s">
        <v>269</v>
      </c>
      <c r="N3705" t="s">
        <v>270</v>
      </c>
      <c r="O3705" t="s">
        <v>191</v>
      </c>
      <c r="P3705">
        <v>1</v>
      </c>
      <c r="Q3705"/>
      <c r="R3705"/>
      <c r="S3705" t="s">
        <v>933</v>
      </c>
    </row>
    <row r="3706" spans="1:19" hidden="1" x14ac:dyDescent="0.2">
      <c r="A3706" s="162" t="str">
        <f>"FY"&amp;(YEAR(Table4_1[[#This Row],[Date]])-1)&amp;"/"&amp;(YEAR(Table4_1[[#This Row],[Date]])-2000)</f>
        <v>FY2023/24</v>
      </c>
      <c r="B3706" s="162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3706" s="162" t="str">
        <f>Table4_1[[#This Row],[Licensee]]&amp;" "&amp;Table4_1[[#This Row],[Licence]]</f>
        <v>Western Power EDL1</v>
      </c>
      <c r="D3706" s="162" t="str">
        <f t="shared" si="57"/>
        <v>FY2023/24_CCD22A_Western Power EDL1</v>
      </c>
      <c r="E3706" s="164">
        <f>IF(ISNUMBER(Table4_1[[#This Row],[Value]]),Table4_1[[#This Row],[Value]],IF(ISNUMBER(Table4_1[[#This Row],[$ Value]]),Table4_1[[#This Row],[$ Value]],Table4_1[[#This Row],[% Value]]))</f>
        <v>0</v>
      </c>
      <c r="G3706" s="238">
        <v>45473</v>
      </c>
      <c r="H3706">
        <v>4</v>
      </c>
      <c r="I3706" t="s">
        <v>188</v>
      </c>
      <c r="J3706" t="s">
        <v>207</v>
      </c>
      <c r="K3706" t="s">
        <v>37</v>
      </c>
      <c r="L3706"/>
      <c r="M3706" t="s">
        <v>273</v>
      </c>
      <c r="N3706" t="s">
        <v>274</v>
      </c>
      <c r="O3706" t="s">
        <v>194</v>
      </c>
      <c r="P3706"/>
      <c r="Q3706"/>
      <c r="R3706">
        <v>0</v>
      </c>
      <c r="S3706" t="s">
        <v>933</v>
      </c>
    </row>
    <row r="3707" spans="1:19" hidden="1" x14ac:dyDescent="0.2">
      <c r="A3707" s="162" t="str">
        <f>"FY"&amp;(YEAR(Table4_1[[#This Row],[Date]])-1)&amp;"/"&amp;(YEAR(Table4_1[[#This Row],[Date]])-2000)</f>
        <v>FY2024/25</v>
      </c>
      <c r="B3707" s="162" t="str">
        <f>VLOOKUP(Table4_1[[#This Row],[Energy]]&amp;Table4_1[[#This Row],[Indicator category]]&amp;Table4_1[[#This Row],[Indicator subcategory]]&amp;Table4_1[[#This Row],[Indicator]]&amp;Table4_1[[#This Row],[ID]],newID,2,FALSE)</f>
        <v>CCD22A</v>
      </c>
      <c r="C3707" s="162" t="str">
        <f>Table4_1[[#This Row],[Licensee]]&amp;" "&amp;Table4_1[[#This Row],[Licence]]</f>
        <v>Western Power EDL1</v>
      </c>
      <c r="D3707" s="162" t="str">
        <f t="shared" si="57"/>
        <v>FY2024/25_CCD22A_Western Power EDL1</v>
      </c>
      <c r="E3707" s="164">
        <f>IF(ISNUMBER(Table4_1[[#This Row],[Value]]),Table4_1[[#This Row],[Value]],IF(ISNUMBER(Table4_1[[#This Row],[$ Value]]),Table4_1[[#This Row],[$ Value]],Table4_1[[#This Row],[% Value]]))</f>
        <v>50</v>
      </c>
      <c r="G3707" s="238">
        <v>45838</v>
      </c>
      <c r="H3707">
        <v>4</v>
      </c>
      <c r="I3707" t="s">
        <v>188</v>
      </c>
      <c r="J3707" t="s">
        <v>207</v>
      </c>
      <c r="K3707" t="s">
        <v>37</v>
      </c>
      <c r="L3707"/>
      <c r="M3707" t="s">
        <v>273</v>
      </c>
      <c r="N3707" t="s">
        <v>274</v>
      </c>
      <c r="O3707" t="s">
        <v>194</v>
      </c>
      <c r="P3707"/>
      <c r="Q3707"/>
      <c r="R3707">
        <v>50</v>
      </c>
      <c r="S3707" t="s">
        <v>933</v>
      </c>
    </row>
    <row r="3708" spans="1:19" hidden="1" x14ac:dyDescent="0.2">
      <c r="A3708" s="162" t="str">
        <f>"FY"&amp;(YEAR(Table4_1[[#This Row],[Date]])-1)&amp;"/"&amp;(YEAR(Table4_1[[#This Row],[Date]])-2000)</f>
        <v>FY2013/14</v>
      </c>
      <c r="B3708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08" s="162" t="str">
        <f>Table4_1[[#This Row],[Licensee]]&amp;" "&amp;Table4_1[[#This Row],[Licence]]</f>
        <v>Western Power EDL1</v>
      </c>
      <c r="D3708" s="162" t="str">
        <f t="shared" si="57"/>
        <v>FY2013/14_CCD23_Western Power EDL1</v>
      </c>
      <c r="E3708" s="164">
        <f>IF(ISNUMBER(Table4_1[[#This Row],[Value]]),Table4_1[[#This Row],[Value]],IF(ISNUMBER(Table4_1[[#This Row],[$ Value]]),Table4_1[[#This Row],[$ Value]],Table4_1[[#This Row],[% Value]]))</f>
        <v>0</v>
      </c>
      <c r="G3708" s="238">
        <v>41820</v>
      </c>
      <c r="H3708">
        <v>4</v>
      </c>
      <c r="I3708" t="s">
        <v>188</v>
      </c>
      <c r="J3708" t="s">
        <v>207</v>
      </c>
      <c r="K3708" t="s">
        <v>37</v>
      </c>
      <c r="L3708"/>
      <c r="M3708" t="s">
        <v>275</v>
      </c>
      <c r="N3708" t="s">
        <v>276</v>
      </c>
      <c r="O3708" t="s">
        <v>191</v>
      </c>
      <c r="P3708">
        <v>0</v>
      </c>
      <c r="Q3708"/>
      <c r="R3708"/>
      <c r="S3708" t="s">
        <v>933</v>
      </c>
    </row>
    <row r="3709" spans="1:19" hidden="1" x14ac:dyDescent="0.2">
      <c r="A3709" s="162" t="str">
        <f>"FY"&amp;(YEAR(Table4_1[[#This Row],[Date]])-1)&amp;"/"&amp;(YEAR(Table4_1[[#This Row],[Date]])-2000)</f>
        <v>FY2014/15</v>
      </c>
      <c r="B3709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09" s="162" t="str">
        <f>Table4_1[[#This Row],[Licensee]]&amp;" "&amp;Table4_1[[#This Row],[Licence]]</f>
        <v>Western Power EDL1</v>
      </c>
      <c r="D3709" s="162" t="str">
        <f t="shared" si="57"/>
        <v>FY2014/15_CCD23_Western Power EDL1</v>
      </c>
      <c r="E3709" s="164">
        <f>IF(ISNUMBER(Table4_1[[#This Row],[Value]]),Table4_1[[#This Row],[Value]],IF(ISNUMBER(Table4_1[[#This Row],[$ Value]]),Table4_1[[#This Row],[$ Value]],Table4_1[[#This Row],[% Value]]))</f>
        <v>1</v>
      </c>
      <c r="G3709" s="238">
        <v>42185</v>
      </c>
      <c r="H3709">
        <v>4</v>
      </c>
      <c r="I3709" t="s">
        <v>188</v>
      </c>
      <c r="J3709" t="s">
        <v>207</v>
      </c>
      <c r="K3709" t="s">
        <v>37</v>
      </c>
      <c r="L3709"/>
      <c r="M3709" t="s">
        <v>275</v>
      </c>
      <c r="N3709" t="s">
        <v>276</v>
      </c>
      <c r="O3709" t="s">
        <v>191</v>
      </c>
      <c r="P3709">
        <v>1</v>
      </c>
      <c r="Q3709"/>
      <c r="R3709"/>
      <c r="S3709" t="s">
        <v>933</v>
      </c>
    </row>
    <row r="3710" spans="1:19" hidden="1" x14ac:dyDescent="0.2">
      <c r="A3710" s="162" t="str">
        <f>"FY"&amp;(YEAR(Table4_1[[#This Row],[Date]])-1)&amp;"/"&amp;(YEAR(Table4_1[[#This Row],[Date]])-2000)</f>
        <v>FY2015/16</v>
      </c>
      <c r="B3710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0" s="162" t="str">
        <f>Table4_1[[#This Row],[Licensee]]&amp;" "&amp;Table4_1[[#This Row],[Licence]]</f>
        <v>Western Power EDL1</v>
      </c>
      <c r="D3710" s="162" t="str">
        <f t="shared" si="57"/>
        <v>FY2015/16_CCD23_Western Power EDL1</v>
      </c>
      <c r="E3710" s="164">
        <f>IF(ISNUMBER(Table4_1[[#This Row],[Value]]),Table4_1[[#This Row],[Value]],IF(ISNUMBER(Table4_1[[#This Row],[$ Value]]),Table4_1[[#This Row],[$ Value]],Table4_1[[#This Row],[% Value]]))</f>
        <v>0</v>
      </c>
      <c r="G3710" s="238">
        <v>42551</v>
      </c>
      <c r="H3710">
        <v>4</v>
      </c>
      <c r="I3710" t="s">
        <v>188</v>
      </c>
      <c r="J3710" t="s">
        <v>207</v>
      </c>
      <c r="K3710" t="s">
        <v>37</v>
      </c>
      <c r="L3710"/>
      <c r="M3710" t="s">
        <v>275</v>
      </c>
      <c r="N3710" t="s">
        <v>276</v>
      </c>
      <c r="O3710" t="s">
        <v>191</v>
      </c>
      <c r="P3710">
        <v>0</v>
      </c>
      <c r="Q3710"/>
      <c r="R3710"/>
      <c r="S3710" t="s">
        <v>933</v>
      </c>
    </row>
    <row r="3711" spans="1:19" hidden="1" x14ac:dyDescent="0.2">
      <c r="A3711" s="162" t="str">
        <f>"FY"&amp;(YEAR(Table4_1[[#This Row],[Date]])-1)&amp;"/"&amp;(YEAR(Table4_1[[#This Row],[Date]])-2000)</f>
        <v>FY2016/17</v>
      </c>
      <c r="B3711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1" s="162" t="str">
        <f>Table4_1[[#This Row],[Licensee]]&amp;" "&amp;Table4_1[[#This Row],[Licence]]</f>
        <v>Western Power EDL1</v>
      </c>
      <c r="D3711" s="162" t="str">
        <f t="shared" si="57"/>
        <v>FY2016/17_CCD23_Western Power EDL1</v>
      </c>
      <c r="E3711" s="164">
        <f>IF(ISNUMBER(Table4_1[[#This Row],[Value]]),Table4_1[[#This Row],[Value]],IF(ISNUMBER(Table4_1[[#This Row],[$ Value]]),Table4_1[[#This Row],[$ Value]],Table4_1[[#This Row],[% Value]]))</f>
        <v>0</v>
      </c>
      <c r="G3711" s="238">
        <v>42916</v>
      </c>
      <c r="H3711">
        <v>4</v>
      </c>
      <c r="I3711" t="s">
        <v>188</v>
      </c>
      <c r="J3711" t="s">
        <v>207</v>
      </c>
      <c r="K3711" t="s">
        <v>37</v>
      </c>
      <c r="L3711"/>
      <c r="M3711" t="s">
        <v>275</v>
      </c>
      <c r="N3711" t="s">
        <v>276</v>
      </c>
      <c r="O3711" t="s">
        <v>191</v>
      </c>
      <c r="P3711">
        <v>0</v>
      </c>
      <c r="Q3711"/>
      <c r="R3711"/>
      <c r="S3711" t="s">
        <v>933</v>
      </c>
    </row>
    <row r="3712" spans="1:19" hidden="1" x14ac:dyDescent="0.2">
      <c r="A3712" s="162" t="str">
        <f>"FY"&amp;(YEAR(Table4_1[[#This Row],[Date]])-1)&amp;"/"&amp;(YEAR(Table4_1[[#This Row],[Date]])-2000)</f>
        <v>FY2017/18</v>
      </c>
      <c r="B3712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2" s="162" t="str">
        <f>Table4_1[[#This Row],[Licensee]]&amp;" "&amp;Table4_1[[#This Row],[Licence]]</f>
        <v>Western Power EDL1</v>
      </c>
      <c r="D3712" s="162" t="str">
        <f t="shared" si="57"/>
        <v>FY2017/18_CCD23_Western Power EDL1</v>
      </c>
      <c r="E3712" s="164">
        <f>IF(ISNUMBER(Table4_1[[#This Row],[Value]]),Table4_1[[#This Row],[Value]],IF(ISNUMBER(Table4_1[[#This Row],[$ Value]]),Table4_1[[#This Row],[$ Value]],Table4_1[[#This Row],[% Value]]))</f>
        <v>0</v>
      </c>
      <c r="G3712" s="238">
        <v>43281</v>
      </c>
      <c r="H3712">
        <v>4</v>
      </c>
      <c r="I3712" t="s">
        <v>188</v>
      </c>
      <c r="J3712" t="s">
        <v>207</v>
      </c>
      <c r="K3712" t="s">
        <v>37</v>
      </c>
      <c r="L3712"/>
      <c r="M3712" t="s">
        <v>275</v>
      </c>
      <c r="N3712" t="s">
        <v>276</v>
      </c>
      <c r="O3712" t="s">
        <v>191</v>
      </c>
      <c r="P3712">
        <v>0</v>
      </c>
      <c r="Q3712"/>
      <c r="R3712"/>
      <c r="S3712" t="s">
        <v>933</v>
      </c>
    </row>
    <row r="3713" spans="1:19" hidden="1" x14ac:dyDescent="0.2">
      <c r="A3713" s="162" t="str">
        <f>"FY"&amp;(YEAR(Table4_1[[#This Row],[Date]])-1)&amp;"/"&amp;(YEAR(Table4_1[[#This Row],[Date]])-2000)</f>
        <v>FY2018/19</v>
      </c>
      <c r="B3713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3" s="162" t="str">
        <f>Table4_1[[#This Row],[Licensee]]&amp;" "&amp;Table4_1[[#This Row],[Licence]]</f>
        <v>Western Power EDL1</v>
      </c>
      <c r="D3713" s="162" t="str">
        <f t="shared" si="57"/>
        <v>FY2018/19_CCD23_Western Power EDL1</v>
      </c>
      <c r="E3713" s="164">
        <f>IF(ISNUMBER(Table4_1[[#This Row],[Value]]),Table4_1[[#This Row],[Value]],IF(ISNUMBER(Table4_1[[#This Row],[$ Value]]),Table4_1[[#This Row],[$ Value]],Table4_1[[#This Row],[% Value]]))</f>
        <v>5</v>
      </c>
      <c r="G3713" s="238">
        <v>43646</v>
      </c>
      <c r="H3713">
        <v>4</v>
      </c>
      <c r="I3713" t="s">
        <v>188</v>
      </c>
      <c r="J3713" t="s">
        <v>207</v>
      </c>
      <c r="K3713" t="s">
        <v>37</v>
      </c>
      <c r="L3713"/>
      <c r="M3713" t="s">
        <v>275</v>
      </c>
      <c r="N3713" t="s">
        <v>276</v>
      </c>
      <c r="O3713" t="s">
        <v>191</v>
      </c>
      <c r="P3713">
        <v>5</v>
      </c>
      <c r="Q3713"/>
      <c r="R3713"/>
      <c r="S3713" t="s">
        <v>933</v>
      </c>
    </row>
    <row r="3714" spans="1:19" hidden="1" x14ac:dyDescent="0.2">
      <c r="A3714" s="162" t="str">
        <f>"FY"&amp;(YEAR(Table4_1[[#This Row],[Date]])-1)&amp;"/"&amp;(YEAR(Table4_1[[#This Row],[Date]])-2000)</f>
        <v>FY2019/20</v>
      </c>
      <c r="B3714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4" s="162" t="str">
        <f>Table4_1[[#This Row],[Licensee]]&amp;" "&amp;Table4_1[[#This Row],[Licence]]</f>
        <v>Western Power EDL1</v>
      </c>
      <c r="D3714" s="162" t="str">
        <f t="shared" si="57"/>
        <v>FY2019/20_CCD23_Western Power EDL1</v>
      </c>
      <c r="E3714" s="164">
        <f>IF(ISNUMBER(Table4_1[[#This Row],[Value]]),Table4_1[[#This Row],[Value]],IF(ISNUMBER(Table4_1[[#This Row],[$ Value]]),Table4_1[[#This Row],[$ Value]],Table4_1[[#This Row],[% Value]]))</f>
        <v>1</v>
      </c>
      <c r="G3714" s="238">
        <v>44012</v>
      </c>
      <c r="H3714">
        <v>4</v>
      </c>
      <c r="I3714" t="s">
        <v>188</v>
      </c>
      <c r="J3714" t="s">
        <v>207</v>
      </c>
      <c r="K3714" t="s">
        <v>37</v>
      </c>
      <c r="L3714"/>
      <c r="M3714" t="s">
        <v>275</v>
      </c>
      <c r="N3714" t="s">
        <v>276</v>
      </c>
      <c r="O3714" t="s">
        <v>191</v>
      </c>
      <c r="P3714">
        <v>1</v>
      </c>
      <c r="Q3714"/>
      <c r="R3714"/>
      <c r="S3714" t="s">
        <v>933</v>
      </c>
    </row>
    <row r="3715" spans="1:19" hidden="1" x14ac:dyDescent="0.2">
      <c r="A3715" s="162" t="str">
        <f>"FY"&amp;(YEAR(Table4_1[[#This Row],[Date]])-1)&amp;"/"&amp;(YEAR(Table4_1[[#This Row],[Date]])-2000)</f>
        <v>FY2020/21</v>
      </c>
      <c r="B3715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5" s="162" t="str">
        <f>Table4_1[[#This Row],[Licensee]]&amp;" "&amp;Table4_1[[#This Row],[Licence]]</f>
        <v>Western Power EDL1</v>
      </c>
      <c r="D3715" s="162" t="str">
        <f t="shared" ref="D3715:D3778" si="58">A3715&amp;"_"&amp;B3715&amp;"_"&amp;C3715</f>
        <v>FY2020/21_CCD23_Western Power EDL1</v>
      </c>
      <c r="E3715" s="164">
        <f>IF(ISNUMBER(Table4_1[[#This Row],[Value]]),Table4_1[[#This Row],[Value]],IF(ISNUMBER(Table4_1[[#This Row],[$ Value]]),Table4_1[[#This Row],[$ Value]],Table4_1[[#This Row],[% Value]]))</f>
        <v>7</v>
      </c>
      <c r="G3715" s="238">
        <v>44377</v>
      </c>
      <c r="H3715">
        <v>4</v>
      </c>
      <c r="I3715" t="s">
        <v>188</v>
      </c>
      <c r="J3715" t="s">
        <v>207</v>
      </c>
      <c r="K3715" t="s">
        <v>37</v>
      </c>
      <c r="L3715"/>
      <c r="M3715" t="s">
        <v>275</v>
      </c>
      <c r="N3715" t="s">
        <v>276</v>
      </c>
      <c r="O3715" t="s">
        <v>191</v>
      </c>
      <c r="P3715">
        <v>7</v>
      </c>
      <c r="Q3715"/>
      <c r="R3715"/>
      <c r="S3715" t="s">
        <v>933</v>
      </c>
    </row>
    <row r="3716" spans="1:19" hidden="1" x14ac:dyDescent="0.2">
      <c r="A3716" s="162" t="str">
        <f>"FY"&amp;(YEAR(Table4_1[[#This Row],[Date]])-1)&amp;"/"&amp;(YEAR(Table4_1[[#This Row],[Date]])-2000)</f>
        <v>FY2021/22</v>
      </c>
      <c r="B3716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6" s="162" t="str">
        <f>Table4_1[[#This Row],[Licensee]]&amp;" "&amp;Table4_1[[#This Row],[Licence]]</f>
        <v>Western Power EDL1</v>
      </c>
      <c r="D3716" s="162" t="str">
        <f t="shared" si="58"/>
        <v>FY2021/22_CCD23_Western Power EDL1</v>
      </c>
      <c r="E3716" s="164">
        <f>IF(ISNUMBER(Table4_1[[#This Row],[Value]]),Table4_1[[#This Row],[Value]],IF(ISNUMBER(Table4_1[[#This Row],[$ Value]]),Table4_1[[#This Row],[$ Value]],Table4_1[[#This Row],[% Value]]))</f>
        <v>4</v>
      </c>
      <c r="G3716" s="238">
        <v>44742</v>
      </c>
      <c r="H3716">
        <v>4</v>
      </c>
      <c r="I3716" t="s">
        <v>188</v>
      </c>
      <c r="J3716" t="s">
        <v>207</v>
      </c>
      <c r="K3716" t="s">
        <v>37</v>
      </c>
      <c r="L3716"/>
      <c r="M3716" t="s">
        <v>275</v>
      </c>
      <c r="N3716" t="s">
        <v>276</v>
      </c>
      <c r="O3716" t="s">
        <v>191</v>
      </c>
      <c r="P3716">
        <v>4</v>
      </c>
      <c r="Q3716"/>
      <c r="R3716"/>
      <c r="S3716" t="s">
        <v>933</v>
      </c>
    </row>
    <row r="3717" spans="1:19" hidden="1" x14ac:dyDescent="0.2">
      <c r="A3717" s="162" t="str">
        <f>"FY"&amp;(YEAR(Table4_1[[#This Row],[Date]])-1)&amp;"/"&amp;(YEAR(Table4_1[[#This Row],[Date]])-2000)</f>
        <v>FY2022/23</v>
      </c>
      <c r="B3717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7" s="162" t="str">
        <f>Table4_1[[#This Row],[Licensee]]&amp;" "&amp;Table4_1[[#This Row],[Licence]]</f>
        <v>Western Power EDL1</v>
      </c>
      <c r="D3717" s="162" t="str">
        <f t="shared" si="58"/>
        <v>FY2022/23_CCD23_Western Power EDL1</v>
      </c>
      <c r="E3717" s="164">
        <f>IF(ISNUMBER(Table4_1[[#This Row],[Value]]),Table4_1[[#This Row],[Value]],IF(ISNUMBER(Table4_1[[#This Row],[$ Value]]),Table4_1[[#This Row],[$ Value]],Table4_1[[#This Row],[% Value]]))</f>
        <v>2</v>
      </c>
      <c r="G3717" s="238">
        <v>45107</v>
      </c>
      <c r="H3717">
        <v>4</v>
      </c>
      <c r="I3717" t="s">
        <v>188</v>
      </c>
      <c r="J3717" t="s">
        <v>207</v>
      </c>
      <c r="K3717" t="s">
        <v>37</v>
      </c>
      <c r="L3717"/>
      <c r="M3717" t="s">
        <v>275</v>
      </c>
      <c r="N3717" t="s">
        <v>276</v>
      </c>
      <c r="O3717" t="s">
        <v>191</v>
      </c>
      <c r="P3717">
        <v>2</v>
      </c>
      <c r="Q3717"/>
      <c r="R3717"/>
      <c r="S3717" t="s">
        <v>933</v>
      </c>
    </row>
    <row r="3718" spans="1:19" hidden="1" x14ac:dyDescent="0.2">
      <c r="A3718" s="162" t="str">
        <f>"FY"&amp;(YEAR(Table4_1[[#This Row],[Date]])-1)&amp;"/"&amp;(YEAR(Table4_1[[#This Row],[Date]])-2000)</f>
        <v>FY2023/24</v>
      </c>
      <c r="B3718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8" s="162" t="str">
        <f>Table4_1[[#This Row],[Licensee]]&amp;" "&amp;Table4_1[[#This Row],[Licence]]</f>
        <v>Western Power EDL1</v>
      </c>
      <c r="D3718" s="162" t="str">
        <f t="shared" si="58"/>
        <v>FY2023/24_CCD23_Western Power EDL1</v>
      </c>
      <c r="E3718" s="164">
        <f>IF(ISNUMBER(Table4_1[[#This Row],[Value]]),Table4_1[[#This Row],[Value]],IF(ISNUMBER(Table4_1[[#This Row],[$ Value]]),Table4_1[[#This Row],[$ Value]],Table4_1[[#This Row],[% Value]]))</f>
        <v>1</v>
      </c>
      <c r="G3718" s="238">
        <v>45473</v>
      </c>
      <c r="H3718">
        <v>4</v>
      </c>
      <c r="I3718" t="s">
        <v>188</v>
      </c>
      <c r="J3718" t="s">
        <v>207</v>
      </c>
      <c r="K3718" t="s">
        <v>37</v>
      </c>
      <c r="L3718"/>
      <c r="M3718" t="s">
        <v>275</v>
      </c>
      <c r="N3718" t="s">
        <v>276</v>
      </c>
      <c r="O3718" t="s">
        <v>191</v>
      </c>
      <c r="P3718">
        <v>1</v>
      </c>
      <c r="Q3718"/>
      <c r="R3718"/>
      <c r="S3718" t="s">
        <v>933</v>
      </c>
    </row>
    <row r="3719" spans="1:19" hidden="1" x14ac:dyDescent="0.2">
      <c r="A3719" s="162" t="str">
        <f>"FY"&amp;(YEAR(Table4_1[[#This Row],[Date]])-1)&amp;"/"&amp;(YEAR(Table4_1[[#This Row],[Date]])-2000)</f>
        <v>FY2024/25</v>
      </c>
      <c r="B3719" s="162" t="str">
        <f>VLOOKUP(Table4_1[[#This Row],[Energy]]&amp;Table4_1[[#This Row],[Indicator category]]&amp;Table4_1[[#This Row],[Indicator subcategory]]&amp;Table4_1[[#This Row],[Indicator]]&amp;Table4_1[[#This Row],[ID]],newID,2,FALSE)</f>
        <v>CCD23</v>
      </c>
      <c r="C3719" s="162" t="str">
        <f>Table4_1[[#This Row],[Licensee]]&amp;" "&amp;Table4_1[[#This Row],[Licence]]</f>
        <v>Western Power EDL1</v>
      </c>
      <c r="D3719" s="162" t="str">
        <f t="shared" si="58"/>
        <v>FY2024/25_CCD23_Western Power EDL1</v>
      </c>
      <c r="E3719" s="164">
        <f>IF(ISNUMBER(Table4_1[[#This Row],[Value]]),Table4_1[[#This Row],[Value]],IF(ISNUMBER(Table4_1[[#This Row],[$ Value]]),Table4_1[[#This Row],[$ Value]],Table4_1[[#This Row],[% Value]]))</f>
        <v>2</v>
      </c>
      <c r="G3719" s="238">
        <v>45838</v>
      </c>
      <c r="H3719">
        <v>4</v>
      </c>
      <c r="I3719" t="s">
        <v>188</v>
      </c>
      <c r="J3719" t="s">
        <v>207</v>
      </c>
      <c r="K3719" t="s">
        <v>37</v>
      </c>
      <c r="L3719"/>
      <c r="M3719" t="s">
        <v>275</v>
      </c>
      <c r="N3719" t="s">
        <v>276</v>
      </c>
      <c r="O3719" t="s">
        <v>191</v>
      </c>
      <c r="P3719">
        <v>2</v>
      </c>
      <c r="Q3719"/>
      <c r="R3719"/>
      <c r="S3719" t="s">
        <v>933</v>
      </c>
    </row>
    <row r="3720" spans="1:19" hidden="1" x14ac:dyDescent="0.2">
      <c r="A3720" s="162" t="str">
        <f>"FY"&amp;(YEAR(Table4_1[[#This Row],[Date]])-1)&amp;"/"&amp;(YEAR(Table4_1[[#This Row],[Date]])-2000)</f>
        <v>FY2023/24</v>
      </c>
      <c r="B3720" s="162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3720" s="162" t="str">
        <f>Table4_1[[#This Row],[Licensee]]&amp;" "&amp;Table4_1[[#This Row],[Licence]]</f>
        <v>Western Power EDL1</v>
      </c>
      <c r="D3720" s="162" t="str">
        <f t="shared" si="58"/>
        <v>FY2023/24_CCD23A_Western Power EDL1</v>
      </c>
      <c r="E3720" s="164">
        <f>IF(ISNUMBER(Table4_1[[#This Row],[Value]]),Table4_1[[#This Row],[Value]],IF(ISNUMBER(Table4_1[[#This Row],[$ Value]]),Table4_1[[#This Row],[$ Value]],Table4_1[[#This Row],[% Value]]))</f>
        <v>100</v>
      </c>
      <c r="G3720" s="238">
        <v>45473</v>
      </c>
      <c r="H3720">
        <v>4</v>
      </c>
      <c r="I3720" t="s">
        <v>188</v>
      </c>
      <c r="J3720" t="s">
        <v>207</v>
      </c>
      <c r="K3720" t="s">
        <v>37</v>
      </c>
      <c r="L3720"/>
      <c r="M3720" t="s">
        <v>277</v>
      </c>
      <c r="N3720" t="s">
        <v>278</v>
      </c>
      <c r="O3720" t="s">
        <v>194</v>
      </c>
      <c r="P3720"/>
      <c r="Q3720"/>
      <c r="R3720">
        <v>100</v>
      </c>
      <c r="S3720" t="s">
        <v>933</v>
      </c>
    </row>
    <row r="3721" spans="1:19" hidden="1" x14ac:dyDescent="0.2">
      <c r="A3721" s="162" t="str">
        <f>"FY"&amp;(YEAR(Table4_1[[#This Row],[Date]])-1)&amp;"/"&amp;(YEAR(Table4_1[[#This Row],[Date]])-2000)</f>
        <v>FY2024/25</v>
      </c>
      <c r="B3721" s="162" t="str">
        <f>VLOOKUP(Table4_1[[#This Row],[Energy]]&amp;Table4_1[[#This Row],[Indicator category]]&amp;Table4_1[[#This Row],[Indicator subcategory]]&amp;Table4_1[[#This Row],[Indicator]]&amp;Table4_1[[#This Row],[ID]],newID,2,FALSE)</f>
        <v>CCD23A</v>
      </c>
      <c r="C3721" s="162" t="str">
        <f>Table4_1[[#This Row],[Licensee]]&amp;" "&amp;Table4_1[[#This Row],[Licence]]</f>
        <v>Western Power EDL1</v>
      </c>
      <c r="D3721" s="162" t="str">
        <f t="shared" si="58"/>
        <v>FY2024/25_CCD23A_Western Power EDL1</v>
      </c>
      <c r="E3721" s="164">
        <f>IF(ISNUMBER(Table4_1[[#This Row],[Value]]),Table4_1[[#This Row],[Value]],IF(ISNUMBER(Table4_1[[#This Row],[$ Value]]),Table4_1[[#This Row],[$ Value]],Table4_1[[#This Row],[% Value]]))</f>
        <v>300</v>
      </c>
      <c r="G3721" s="238">
        <v>45838</v>
      </c>
      <c r="H3721">
        <v>4</v>
      </c>
      <c r="I3721" t="s">
        <v>188</v>
      </c>
      <c r="J3721" t="s">
        <v>207</v>
      </c>
      <c r="K3721" t="s">
        <v>37</v>
      </c>
      <c r="L3721"/>
      <c r="M3721" t="s">
        <v>277</v>
      </c>
      <c r="N3721" t="s">
        <v>278</v>
      </c>
      <c r="O3721" t="s">
        <v>194</v>
      </c>
      <c r="P3721"/>
      <c r="Q3721"/>
      <c r="R3721">
        <v>300</v>
      </c>
      <c r="S3721" t="s">
        <v>933</v>
      </c>
    </row>
    <row r="3722" spans="1:19" hidden="1" x14ac:dyDescent="0.2">
      <c r="A3722" s="162" t="str">
        <f>"FY"&amp;(YEAR(Table4_1[[#This Row],[Date]])-1)&amp;"/"&amp;(YEAR(Table4_1[[#This Row],[Date]])-2000)</f>
        <v>FY2013/14</v>
      </c>
      <c r="B3722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2" s="162" t="str">
        <f>Table4_1[[#This Row],[Licensee]]&amp;" "&amp;Table4_1[[#This Row],[Licence]]</f>
        <v>Western Power EDL1</v>
      </c>
      <c r="D3722" s="162" t="str">
        <f t="shared" si="58"/>
        <v>FY2013/14_CCD24_Western Power EDL1</v>
      </c>
      <c r="E3722" s="164">
        <f>IF(ISNUMBER(Table4_1[[#This Row],[Value]]),Table4_1[[#This Row],[Value]],IF(ISNUMBER(Table4_1[[#This Row],[$ Value]]),Table4_1[[#This Row],[$ Value]],Table4_1[[#This Row],[% Value]]))</f>
        <v>33596</v>
      </c>
      <c r="G3722" s="238">
        <v>41820</v>
      </c>
      <c r="H3722">
        <v>4</v>
      </c>
      <c r="I3722" t="s">
        <v>188</v>
      </c>
      <c r="J3722" t="s">
        <v>207</v>
      </c>
      <c r="K3722" t="s">
        <v>279</v>
      </c>
      <c r="L3722" t="s">
        <v>280</v>
      </c>
      <c r="M3722" t="s">
        <v>281</v>
      </c>
      <c r="N3722" t="s">
        <v>282</v>
      </c>
      <c r="O3722" t="s">
        <v>191</v>
      </c>
      <c r="P3722">
        <v>33596</v>
      </c>
      <c r="Q3722"/>
      <c r="R3722"/>
      <c r="S3722" t="s">
        <v>933</v>
      </c>
    </row>
    <row r="3723" spans="1:19" hidden="1" x14ac:dyDescent="0.2">
      <c r="A3723" s="162" t="str">
        <f>"FY"&amp;(YEAR(Table4_1[[#This Row],[Date]])-1)&amp;"/"&amp;(YEAR(Table4_1[[#This Row],[Date]])-2000)</f>
        <v>FY2014/15</v>
      </c>
      <c r="B3723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3" s="162" t="str">
        <f>Table4_1[[#This Row],[Licensee]]&amp;" "&amp;Table4_1[[#This Row],[Licence]]</f>
        <v>Western Power EDL1</v>
      </c>
      <c r="D3723" s="162" t="str">
        <f t="shared" si="58"/>
        <v>FY2014/15_CCD24_Western Power EDL1</v>
      </c>
      <c r="E3723" s="164">
        <f>IF(ISNUMBER(Table4_1[[#This Row],[Value]]),Table4_1[[#This Row],[Value]],IF(ISNUMBER(Table4_1[[#This Row],[$ Value]]),Table4_1[[#This Row],[$ Value]],Table4_1[[#This Row],[% Value]]))</f>
        <v>28805</v>
      </c>
      <c r="G3723" s="238">
        <v>42185</v>
      </c>
      <c r="H3723">
        <v>4</v>
      </c>
      <c r="I3723" t="s">
        <v>188</v>
      </c>
      <c r="J3723" t="s">
        <v>207</v>
      </c>
      <c r="K3723" t="s">
        <v>279</v>
      </c>
      <c r="L3723" t="s">
        <v>280</v>
      </c>
      <c r="M3723" t="s">
        <v>281</v>
      </c>
      <c r="N3723" t="s">
        <v>282</v>
      </c>
      <c r="O3723" t="s">
        <v>191</v>
      </c>
      <c r="P3723">
        <v>28805</v>
      </c>
      <c r="Q3723"/>
      <c r="R3723"/>
      <c r="S3723" t="s">
        <v>933</v>
      </c>
    </row>
    <row r="3724" spans="1:19" hidden="1" x14ac:dyDescent="0.2">
      <c r="A3724" s="162" t="str">
        <f>"FY"&amp;(YEAR(Table4_1[[#This Row],[Date]])-1)&amp;"/"&amp;(YEAR(Table4_1[[#This Row],[Date]])-2000)</f>
        <v>FY2015/16</v>
      </c>
      <c r="B3724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4" s="162" t="str">
        <f>Table4_1[[#This Row],[Licensee]]&amp;" "&amp;Table4_1[[#This Row],[Licence]]</f>
        <v>Western Power EDL1</v>
      </c>
      <c r="D3724" s="162" t="str">
        <f t="shared" si="58"/>
        <v>FY2015/16_CCD24_Western Power EDL1</v>
      </c>
      <c r="E3724" s="164">
        <f>IF(ISNUMBER(Table4_1[[#This Row],[Value]]),Table4_1[[#This Row],[Value]],IF(ISNUMBER(Table4_1[[#This Row],[$ Value]]),Table4_1[[#This Row],[$ Value]],Table4_1[[#This Row],[% Value]]))</f>
        <v>28518</v>
      </c>
      <c r="G3724" s="238">
        <v>42551</v>
      </c>
      <c r="H3724">
        <v>4</v>
      </c>
      <c r="I3724" t="s">
        <v>188</v>
      </c>
      <c r="J3724" t="s">
        <v>207</v>
      </c>
      <c r="K3724" t="s">
        <v>279</v>
      </c>
      <c r="L3724" t="s">
        <v>280</v>
      </c>
      <c r="M3724" t="s">
        <v>281</v>
      </c>
      <c r="N3724" t="s">
        <v>282</v>
      </c>
      <c r="O3724" t="s">
        <v>191</v>
      </c>
      <c r="P3724">
        <v>28518</v>
      </c>
      <c r="Q3724"/>
      <c r="R3724"/>
      <c r="S3724" t="s">
        <v>933</v>
      </c>
    </row>
    <row r="3725" spans="1:19" hidden="1" x14ac:dyDescent="0.2">
      <c r="A3725" s="162" t="str">
        <f>"FY"&amp;(YEAR(Table4_1[[#This Row],[Date]])-1)&amp;"/"&amp;(YEAR(Table4_1[[#This Row],[Date]])-2000)</f>
        <v>FY2016/17</v>
      </c>
      <c r="B3725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5" s="162" t="str">
        <f>Table4_1[[#This Row],[Licensee]]&amp;" "&amp;Table4_1[[#This Row],[Licence]]</f>
        <v>Western Power EDL1</v>
      </c>
      <c r="D3725" s="162" t="str">
        <f t="shared" si="58"/>
        <v>FY2016/17_CCD24_Western Power EDL1</v>
      </c>
      <c r="E3725" s="164">
        <f>IF(ISNUMBER(Table4_1[[#This Row],[Value]]),Table4_1[[#This Row],[Value]],IF(ISNUMBER(Table4_1[[#This Row],[$ Value]]),Table4_1[[#This Row],[$ Value]],Table4_1[[#This Row],[% Value]]))</f>
        <v>33308</v>
      </c>
      <c r="G3725" s="238">
        <v>42916</v>
      </c>
      <c r="H3725">
        <v>4</v>
      </c>
      <c r="I3725" t="s">
        <v>188</v>
      </c>
      <c r="J3725" t="s">
        <v>207</v>
      </c>
      <c r="K3725" t="s">
        <v>279</v>
      </c>
      <c r="L3725" t="s">
        <v>280</v>
      </c>
      <c r="M3725" t="s">
        <v>281</v>
      </c>
      <c r="N3725" t="s">
        <v>282</v>
      </c>
      <c r="O3725" t="s">
        <v>191</v>
      </c>
      <c r="P3725">
        <v>33308</v>
      </c>
      <c r="Q3725"/>
      <c r="R3725"/>
      <c r="S3725" t="s">
        <v>933</v>
      </c>
    </row>
    <row r="3726" spans="1:19" hidden="1" x14ac:dyDescent="0.2">
      <c r="A3726" s="162" t="str">
        <f>"FY"&amp;(YEAR(Table4_1[[#This Row],[Date]])-1)&amp;"/"&amp;(YEAR(Table4_1[[#This Row],[Date]])-2000)</f>
        <v>FY2017/18</v>
      </c>
      <c r="B3726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6" s="162" t="str">
        <f>Table4_1[[#This Row],[Licensee]]&amp;" "&amp;Table4_1[[#This Row],[Licence]]</f>
        <v>Western Power EDL1</v>
      </c>
      <c r="D3726" s="162" t="str">
        <f t="shared" si="58"/>
        <v>FY2017/18_CCD24_Western Power EDL1</v>
      </c>
      <c r="E3726" s="164">
        <f>IF(ISNUMBER(Table4_1[[#This Row],[Value]]),Table4_1[[#This Row],[Value]],IF(ISNUMBER(Table4_1[[#This Row],[$ Value]]),Table4_1[[#This Row],[$ Value]],Table4_1[[#This Row],[% Value]]))</f>
        <v>36510</v>
      </c>
      <c r="G3726" s="238">
        <v>43281</v>
      </c>
      <c r="H3726">
        <v>4</v>
      </c>
      <c r="I3726" t="s">
        <v>188</v>
      </c>
      <c r="J3726" t="s">
        <v>207</v>
      </c>
      <c r="K3726" t="s">
        <v>279</v>
      </c>
      <c r="L3726" t="s">
        <v>280</v>
      </c>
      <c r="M3726" t="s">
        <v>281</v>
      </c>
      <c r="N3726" t="s">
        <v>282</v>
      </c>
      <c r="O3726" t="s">
        <v>191</v>
      </c>
      <c r="P3726">
        <v>36510</v>
      </c>
      <c r="Q3726"/>
      <c r="R3726"/>
      <c r="S3726" t="s">
        <v>933</v>
      </c>
    </row>
    <row r="3727" spans="1:19" hidden="1" x14ac:dyDescent="0.2">
      <c r="A3727" s="162" t="str">
        <f>"FY"&amp;(YEAR(Table4_1[[#This Row],[Date]])-1)&amp;"/"&amp;(YEAR(Table4_1[[#This Row],[Date]])-2000)</f>
        <v>FY2018/19</v>
      </c>
      <c r="B3727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7" s="162" t="str">
        <f>Table4_1[[#This Row],[Licensee]]&amp;" "&amp;Table4_1[[#This Row],[Licence]]</f>
        <v>Western Power EDL1</v>
      </c>
      <c r="D3727" s="162" t="str">
        <f t="shared" si="58"/>
        <v>FY2018/19_CCD24_Western Power EDL1</v>
      </c>
      <c r="E3727" s="164">
        <f>IF(ISNUMBER(Table4_1[[#This Row],[Value]]),Table4_1[[#This Row],[Value]],IF(ISNUMBER(Table4_1[[#This Row],[$ Value]]),Table4_1[[#This Row],[$ Value]],Table4_1[[#This Row],[% Value]]))</f>
        <v>41889</v>
      </c>
      <c r="G3727" s="238">
        <v>43646</v>
      </c>
      <c r="H3727">
        <v>4</v>
      </c>
      <c r="I3727" t="s">
        <v>188</v>
      </c>
      <c r="J3727" t="s">
        <v>207</v>
      </c>
      <c r="K3727" t="s">
        <v>279</v>
      </c>
      <c r="L3727" t="s">
        <v>280</v>
      </c>
      <c r="M3727" t="s">
        <v>281</v>
      </c>
      <c r="N3727" t="s">
        <v>282</v>
      </c>
      <c r="O3727" t="s">
        <v>191</v>
      </c>
      <c r="P3727">
        <v>41889</v>
      </c>
      <c r="Q3727"/>
      <c r="R3727"/>
      <c r="S3727" t="s">
        <v>933</v>
      </c>
    </row>
    <row r="3728" spans="1:19" hidden="1" x14ac:dyDescent="0.2">
      <c r="A3728" s="162" t="str">
        <f>"FY"&amp;(YEAR(Table4_1[[#This Row],[Date]])-1)&amp;"/"&amp;(YEAR(Table4_1[[#This Row],[Date]])-2000)</f>
        <v>FY2019/20</v>
      </c>
      <c r="B3728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8" s="162" t="str">
        <f>Table4_1[[#This Row],[Licensee]]&amp;" "&amp;Table4_1[[#This Row],[Licence]]</f>
        <v>Western Power EDL1</v>
      </c>
      <c r="D3728" s="162" t="str">
        <f t="shared" si="58"/>
        <v>FY2019/20_CCD24_Western Power EDL1</v>
      </c>
      <c r="E3728" s="164">
        <f>IF(ISNUMBER(Table4_1[[#This Row],[Value]]),Table4_1[[#This Row],[Value]],IF(ISNUMBER(Table4_1[[#This Row],[$ Value]]),Table4_1[[#This Row],[$ Value]],Table4_1[[#This Row],[% Value]]))</f>
        <v>49801</v>
      </c>
      <c r="G3728" s="238">
        <v>44012</v>
      </c>
      <c r="H3728">
        <v>4</v>
      </c>
      <c r="I3728" t="s">
        <v>188</v>
      </c>
      <c r="J3728" t="s">
        <v>207</v>
      </c>
      <c r="K3728" t="s">
        <v>279</v>
      </c>
      <c r="L3728" t="s">
        <v>280</v>
      </c>
      <c r="M3728" t="s">
        <v>281</v>
      </c>
      <c r="N3728" t="s">
        <v>282</v>
      </c>
      <c r="O3728" t="s">
        <v>191</v>
      </c>
      <c r="P3728">
        <v>49801</v>
      </c>
      <c r="Q3728"/>
      <c r="R3728"/>
      <c r="S3728" t="s">
        <v>933</v>
      </c>
    </row>
    <row r="3729" spans="1:19" hidden="1" x14ac:dyDescent="0.2">
      <c r="A3729" s="162" t="str">
        <f>"FY"&amp;(YEAR(Table4_1[[#This Row],[Date]])-1)&amp;"/"&amp;(YEAR(Table4_1[[#This Row],[Date]])-2000)</f>
        <v>FY2020/21</v>
      </c>
      <c r="B3729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29" s="162" t="str">
        <f>Table4_1[[#This Row],[Licensee]]&amp;" "&amp;Table4_1[[#This Row],[Licence]]</f>
        <v>Western Power EDL1</v>
      </c>
      <c r="D3729" s="162" t="str">
        <f t="shared" si="58"/>
        <v>FY2020/21_CCD24_Western Power EDL1</v>
      </c>
      <c r="E3729" s="164">
        <f>IF(ISNUMBER(Table4_1[[#This Row],[Value]]),Table4_1[[#This Row],[Value]],IF(ISNUMBER(Table4_1[[#This Row],[$ Value]]),Table4_1[[#This Row],[$ Value]],Table4_1[[#This Row],[% Value]]))</f>
        <v>38757</v>
      </c>
      <c r="G3729" s="238">
        <v>44377</v>
      </c>
      <c r="H3729">
        <v>4</v>
      </c>
      <c r="I3729" t="s">
        <v>188</v>
      </c>
      <c r="J3729" t="s">
        <v>207</v>
      </c>
      <c r="K3729" t="s">
        <v>279</v>
      </c>
      <c r="L3729" t="s">
        <v>280</v>
      </c>
      <c r="M3729" t="s">
        <v>281</v>
      </c>
      <c r="N3729" t="s">
        <v>282</v>
      </c>
      <c r="O3729" t="s">
        <v>191</v>
      </c>
      <c r="P3729">
        <v>38757</v>
      </c>
      <c r="Q3729"/>
      <c r="R3729"/>
      <c r="S3729" t="s">
        <v>933</v>
      </c>
    </row>
    <row r="3730" spans="1:19" hidden="1" x14ac:dyDescent="0.2">
      <c r="A3730" s="162" t="str">
        <f>"FY"&amp;(YEAR(Table4_1[[#This Row],[Date]])-1)&amp;"/"&amp;(YEAR(Table4_1[[#This Row],[Date]])-2000)</f>
        <v>FY2021/22</v>
      </c>
      <c r="B3730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30" s="162" t="str">
        <f>Table4_1[[#This Row],[Licensee]]&amp;" "&amp;Table4_1[[#This Row],[Licence]]</f>
        <v>Western Power EDL1</v>
      </c>
      <c r="D3730" s="162" t="str">
        <f t="shared" si="58"/>
        <v>FY2021/22_CCD24_Western Power EDL1</v>
      </c>
      <c r="E3730" s="164">
        <f>IF(ISNUMBER(Table4_1[[#This Row],[Value]]),Table4_1[[#This Row],[Value]],IF(ISNUMBER(Table4_1[[#This Row],[$ Value]]),Table4_1[[#This Row],[$ Value]],Table4_1[[#This Row],[% Value]]))</f>
        <v>37173</v>
      </c>
      <c r="G3730" s="238">
        <v>44742</v>
      </c>
      <c r="H3730">
        <v>4</v>
      </c>
      <c r="I3730" t="s">
        <v>188</v>
      </c>
      <c r="J3730" t="s">
        <v>207</v>
      </c>
      <c r="K3730" t="s">
        <v>279</v>
      </c>
      <c r="L3730" t="s">
        <v>280</v>
      </c>
      <c r="M3730" t="s">
        <v>281</v>
      </c>
      <c r="N3730" t="s">
        <v>282</v>
      </c>
      <c r="O3730" t="s">
        <v>191</v>
      </c>
      <c r="P3730">
        <v>37173</v>
      </c>
      <c r="Q3730"/>
      <c r="R3730"/>
      <c r="S3730" t="s">
        <v>933</v>
      </c>
    </row>
    <row r="3731" spans="1:19" hidden="1" x14ac:dyDescent="0.2">
      <c r="A3731" s="162" t="str">
        <f>"FY"&amp;(YEAR(Table4_1[[#This Row],[Date]])-1)&amp;"/"&amp;(YEAR(Table4_1[[#This Row],[Date]])-2000)</f>
        <v>FY2022/23</v>
      </c>
      <c r="B3731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31" s="162" t="str">
        <f>Table4_1[[#This Row],[Licensee]]&amp;" "&amp;Table4_1[[#This Row],[Licence]]</f>
        <v>Western Power EDL1</v>
      </c>
      <c r="D3731" s="162" t="str">
        <f t="shared" si="58"/>
        <v>FY2022/23_CCD24_Western Power EDL1</v>
      </c>
      <c r="E3731" s="164">
        <f>IF(ISNUMBER(Table4_1[[#This Row],[Value]]),Table4_1[[#This Row],[Value]],IF(ISNUMBER(Table4_1[[#This Row],[$ Value]]),Table4_1[[#This Row],[$ Value]],Table4_1[[#This Row],[% Value]]))</f>
        <v>34712</v>
      </c>
      <c r="G3731" s="238">
        <v>45107</v>
      </c>
      <c r="H3731">
        <v>4</v>
      </c>
      <c r="I3731" t="s">
        <v>188</v>
      </c>
      <c r="J3731" t="s">
        <v>207</v>
      </c>
      <c r="K3731" t="s">
        <v>279</v>
      </c>
      <c r="L3731" t="s">
        <v>280</v>
      </c>
      <c r="M3731" t="s">
        <v>281</v>
      </c>
      <c r="N3731" t="s">
        <v>282</v>
      </c>
      <c r="O3731" t="s">
        <v>191</v>
      </c>
      <c r="P3731">
        <v>34712</v>
      </c>
      <c r="Q3731"/>
      <c r="R3731"/>
      <c r="S3731" t="s">
        <v>933</v>
      </c>
    </row>
    <row r="3732" spans="1:19" hidden="1" x14ac:dyDescent="0.2">
      <c r="A3732" s="162" t="str">
        <f>"FY"&amp;(YEAR(Table4_1[[#This Row],[Date]])-1)&amp;"/"&amp;(YEAR(Table4_1[[#This Row],[Date]])-2000)</f>
        <v>FY2023/24</v>
      </c>
      <c r="B3732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32" s="162" t="str">
        <f>Table4_1[[#This Row],[Licensee]]&amp;" "&amp;Table4_1[[#This Row],[Licence]]</f>
        <v>Western Power EDL1</v>
      </c>
      <c r="D3732" s="162" t="str">
        <f t="shared" si="58"/>
        <v>FY2023/24_CCD24_Western Power EDL1</v>
      </c>
      <c r="E3732" s="164">
        <f>IF(ISNUMBER(Table4_1[[#This Row],[Value]]),Table4_1[[#This Row],[Value]],IF(ISNUMBER(Table4_1[[#This Row],[$ Value]]),Table4_1[[#This Row],[$ Value]],Table4_1[[#This Row],[% Value]]))</f>
        <v>40762</v>
      </c>
      <c r="G3732" s="238">
        <v>45473</v>
      </c>
      <c r="H3732">
        <v>4</v>
      </c>
      <c r="I3732" t="s">
        <v>188</v>
      </c>
      <c r="J3732" t="s">
        <v>207</v>
      </c>
      <c r="K3732" t="s">
        <v>279</v>
      </c>
      <c r="L3732" t="s">
        <v>280</v>
      </c>
      <c r="M3732" t="s">
        <v>281</v>
      </c>
      <c r="N3732" t="s">
        <v>282</v>
      </c>
      <c r="O3732" t="s">
        <v>191</v>
      </c>
      <c r="P3732">
        <v>40762</v>
      </c>
      <c r="Q3732"/>
      <c r="R3732"/>
      <c r="S3732" t="s">
        <v>933</v>
      </c>
    </row>
    <row r="3733" spans="1:19" hidden="1" x14ac:dyDescent="0.2">
      <c r="A3733" s="162" t="str">
        <f>"FY"&amp;(YEAR(Table4_1[[#This Row],[Date]])-1)&amp;"/"&amp;(YEAR(Table4_1[[#This Row],[Date]])-2000)</f>
        <v>FY2024/25</v>
      </c>
      <c r="B3733" s="162" t="str">
        <f>VLOOKUP(Table4_1[[#This Row],[Energy]]&amp;Table4_1[[#This Row],[Indicator category]]&amp;Table4_1[[#This Row],[Indicator subcategory]]&amp;Table4_1[[#This Row],[Indicator]]&amp;Table4_1[[#This Row],[ID]],newID,2,FALSE)</f>
        <v>CCD24</v>
      </c>
      <c r="C3733" s="162" t="str">
        <f>Table4_1[[#This Row],[Licensee]]&amp;" "&amp;Table4_1[[#This Row],[Licence]]</f>
        <v>Western Power EDL1</v>
      </c>
      <c r="D3733" s="162" t="str">
        <f t="shared" si="58"/>
        <v>FY2024/25_CCD24_Western Power EDL1</v>
      </c>
      <c r="E3733" s="164">
        <f>IF(ISNUMBER(Table4_1[[#This Row],[Value]]),Table4_1[[#This Row],[Value]],IF(ISNUMBER(Table4_1[[#This Row],[$ Value]]),Table4_1[[#This Row],[$ Value]],Table4_1[[#This Row],[% Value]]))</f>
        <v>37368</v>
      </c>
      <c r="G3733" s="238">
        <v>45838</v>
      </c>
      <c r="H3733">
        <v>4</v>
      </c>
      <c r="I3733" t="s">
        <v>188</v>
      </c>
      <c r="J3733" t="s">
        <v>207</v>
      </c>
      <c r="K3733" t="s">
        <v>279</v>
      </c>
      <c r="L3733" t="s">
        <v>280</v>
      </c>
      <c r="M3733" t="s">
        <v>281</v>
      </c>
      <c r="N3733" t="s">
        <v>282</v>
      </c>
      <c r="O3733" t="s">
        <v>191</v>
      </c>
      <c r="P3733">
        <v>37368</v>
      </c>
      <c r="Q3733"/>
      <c r="R3733"/>
      <c r="S3733" t="s">
        <v>933</v>
      </c>
    </row>
    <row r="3734" spans="1:19" hidden="1" x14ac:dyDescent="0.2">
      <c r="A3734" s="162" t="str">
        <f>"FY"&amp;(YEAR(Table4_1[[#This Row],[Date]])-1)&amp;"/"&amp;(YEAR(Table4_1[[#This Row],[Date]])-2000)</f>
        <v>FY2013/14</v>
      </c>
      <c r="B3734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4" s="162" t="str">
        <f>Table4_1[[#This Row],[Licensee]]&amp;" "&amp;Table4_1[[#This Row],[Licence]]</f>
        <v>Western Power EDL1</v>
      </c>
      <c r="D3734" s="162" t="str">
        <f t="shared" si="58"/>
        <v>FY2013/14_CCD25_Western Power EDL1</v>
      </c>
      <c r="E3734" s="164">
        <f>IF(ISNUMBER(Table4_1[[#This Row],[Value]]),Table4_1[[#This Row],[Value]],IF(ISNUMBER(Table4_1[[#This Row],[$ Value]]),Table4_1[[#This Row],[$ Value]],Table4_1[[#This Row],[% Value]]))</f>
        <v>3220</v>
      </c>
      <c r="G3734" s="238">
        <v>41820</v>
      </c>
      <c r="H3734">
        <v>4</v>
      </c>
      <c r="I3734" t="s">
        <v>188</v>
      </c>
      <c r="J3734" t="s">
        <v>207</v>
      </c>
      <c r="K3734" t="s">
        <v>279</v>
      </c>
      <c r="L3734" t="s">
        <v>280</v>
      </c>
      <c r="M3734" t="s">
        <v>295</v>
      </c>
      <c r="N3734" t="s">
        <v>296</v>
      </c>
      <c r="O3734" t="s">
        <v>191</v>
      </c>
      <c r="P3734">
        <v>3220</v>
      </c>
      <c r="Q3734"/>
      <c r="R3734"/>
      <c r="S3734" t="s">
        <v>933</v>
      </c>
    </row>
    <row r="3735" spans="1:19" hidden="1" x14ac:dyDescent="0.2">
      <c r="A3735" s="162" t="str">
        <f>"FY"&amp;(YEAR(Table4_1[[#This Row],[Date]])-1)&amp;"/"&amp;(YEAR(Table4_1[[#This Row],[Date]])-2000)</f>
        <v>FY2014/15</v>
      </c>
      <c r="B3735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5" s="162" t="str">
        <f>Table4_1[[#This Row],[Licensee]]&amp;" "&amp;Table4_1[[#This Row],[Licence]]</f>
        <v>Western Power EDL1</v>
      </c>
      <c r="D3735" s="162" t="str">
        <f t="shared" si="58"/>
        <v>FY2014/15_CCD25_Western Power EDL1</v>
      </c>
      <c r="E3735" s="164">
        <f>IF(ISNUMBER(Table4_1[[#This Row],[Value]]),Table4_1[[#This Row],[Value]],IF(ISNUMBER(Table4_1[[#This Row],[$ Value]]),Table4_1[[#This Row],[$ Value]],Table4_1[[#This Row],[% Value]]))</f>
        <v>3428</v>
      </c>
      <c r="G3735" s="238">
        <v>42185</v>
      </c>
      <c r="H3735">
        <v>4</v>
      </c>
      <c r="I3735" t="s">
        <v>188</v>
      </c>
      <c r="J3735" t="s">
        <v>207</v>
      </c>
      <c r="K3735" t="s">
        <v>279</v>
      </c>
      <c r="L3735" t="s">
        <v>280</v>
      </c>
      <c r="M3735" t="s">
        <v>295</v>
      </c>
      <c r="N3735" t="s">
        <v>296</v>
      </c>
      <c r="O3735" t="s">
        <v>191</v>
      </c>
      <c r="P3735">
        <v>3428</v>
      </c>
      <c r="Q3735"/>
      <c r="R3735"/>
      <c r="S3735" t="s">
        <v>933</v>
      </c>
    </row>
    <row r="3736" spans="1:19" hidden="1" x14ac:dyDescent="0.2">
      <c r="A3736" s="162" t="str">
        <f>"FY"&amp;(YEAR(Table4_1[[#This Row],[Date]])-1)&amp;"/"&amp;(YEAR(Table4_1[[#This Row],[Date]])-2000)</f>
        <v>FY2015/16</v>
      </c>
      <c r="B3736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6" s="162" t="str">
        <f>Table4_1[[#This Row],[Licensee]]&amp;" "&amp;Table4_1[[#This Row],[Licence]]</f>
        <v>Western Power EDL1</v>
      </c>
      <c r="D3736" s="162" t="str">
        <f t="shared" si="58"/>
        <v>FY2015/16_CCD25_Western Power EDL1</v>
      </c>
      <c r="E3736" s="164">
        <f>IF(ISNUMBER(Table4_1[[#This Row],[Value]]),Table4_1[[#This Row],[Value]],IF(ISNUMBER(Table4_1[[#This Row],[$ Value]]),Table4_1[[#This Row],[$ Value]],Table4_1[[#This Row],[% Value]]))</f>
        <v>4061</v>
      </c>
      <c r="G3736" s="238">
        <v>42551</v>
      </c>
      <c r="H3736">
        <v>4</v>
      </c>
      <c r="I3736" t="s">
        <v>188</v>
      </c>
      <c r="J3736" t="s">
        <v>207</v>
      </c>
      <c r="K3736" t="s">
        <v>279</v>
      </c>
      <c r="L3736" t="s">
        <v>280</v>
      </c>
      <c r="M3736" t="s">
        <v>295</v>
      </c>
      <c r="N3736" t="s">
        <v>296</v>
      </c>
      <c r="O3736" t="s">
        <v>191</v>
      </c>
      <c r="P3736">
        <v>4061</v>
      </c>
      <c r="Q3736"/>
      <c r="R3736"/>
      <c r="S3736" t="s">
        <v>933</v>
      </c>
    </row>
    <row r="3737" spans="1:19" hidden="1" x14ac:dyDescent="0.2">
      <c r="A3737" s="162" t="str">
        <f>"FY"&amp;(YEAR(Table4_1[[#This Row],[Date]])-1)&amp;"/"&amp;(YEAR(Table4_1[[#This Row],[Date]])-2000)</f>
        <v>FY2016/17</v>
      </c>
      <c r="B3737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7" s="162" t="str">
        <f>Table4_1[[#This Row],[Licensee]]&amp;" "&amp;Table4_1[[#This Row],[Licence]]</f>
        <v>Western Power EDL1</v>
      </c>
      <c r="D3737" s="162" t="str">
        <f t="shared" si="58"/>
        <v>FY2016/17_CCD25_Western Power EDL1</v>
      </c>
      <c r="E3737" s="164">
        <f>IF(ISNUMBER(Table4_1[[#This Row],[Value]]),Table4_1[[#This Row],[Value]],IF(ISNUMBER(Table4_1[[#This Row],[$ Value]]),Table4_1[[#This Row],[$ Value]],Table4_1[[#This Row],[% Value]]))</f>
        <v>1549</v>
      </c>
      <c r="G3737" s="238">
        <v>42916</v>
      </c>
      <c r="H3737">
        <v>4</v>
      </c>
      <c r="I3737" t="s">
        <v>188</v>
      </c>
      <c r="J3737" t="s">
        <v>207</v>
      </c>
      <c r="K3737" t="s">
        <v>279</v>
      </c>
      <c r="L3737" t="s">
        <v>280</v>
      </c>
      <c r="M3737" t="s">
        <v>295</v>
      </c>
      <c r="N3737" t="s">
        <v>296</v>
      </c>
      <c r="O3737" t="s">
        <v>191</v>
      </c>
      <c r="P3737">
        <v>1549</v>
      </c>
      <c r="Q3737"/>
      <c r="R3737"/>
      <c r="S3737" t="s">
        <v>933</v>
      </c>
    </row>
    <row r="3738" spans="1:19" hidden="1" x14ac:dyDescent="0.2">
      <c r="A3738" s="162" t="str">
        <f>"FY"&amp;(YEAR(Table4_1[[#This Row],[Date]])-1)&amp;"/"&amp;(YEAR(Table4_1[[#This Row],[Date]])-2000)</f>
        <v>FY2017/18</v>
      </c>
      <c r="B3738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8" s="162" t="str">
        <f>Table4_1[[#This Row],[Licensee]]&amp;" "&amp;Table4_1[[#This Row],[Licence]]</f>
        <v>Western Power EDL1</v>
      </c>
      <c r="D3738" s="162" t="str">
        <f t="shared" si="58"/>
        <v>FY2017/18_CCD25_Western Power EDL1</v>
      </c>
      <c r="E3738" s="164">
        <f>IF(ISNUMBER(Table4_1[[#This Row],[Value]]),Table4_1[[#This Row],[Value]],IF(ISNUMBER(Table4_1[[#This Row],[$ Value]]),Table4_1[[#This Row],[$ Value]],Table4_1[[#This Row],[% Value]]))</f>
        <v>2825</v>
      </c>
      <c r="G3738" s="238">
        <v>43281</v>
      </c>
      <c r="H3738">
        <v>4</v>
      </c>
      <c r="I3738" t="s">
        <v>188</v>
      </c>
      <c r="J3738" t="s">
        <v>207</v>
      </c>
      <c r="K3738" t="s">
        <v>279</v>
      </c>
      <c r="L3738" t="s">
        <v>280</v>
      </c>
      <c r="M3738" t="s">
        <v>295</v>
      </c>
      <c r="N3738" t="s">
        <v>296</v>
      </c>
      <c r="O3738" t="s">
        <v>191</v>
      </c>
      <c r="P3738">
        <v>2825</v>
      </c>
      <c r="Q3738"/>
      <c r="R3738"/>
      <c r="S3738" t="s">
        <v>933</v>
      </c>
    </row>
    <row r="3739" spans="1:19" hidden="1" x14ac:dyDescent="0.2">
      <c r="A3739" s="162" t="str">
        <f>"FY"&amp;(YEAR(Table4_1[[#This Row],[Date]])-1)&amp;"/"&amp;(YEAR(Table4_1[[#This Row],[Date]])-2000)</f>
        <v>FY2018/19</v>
      </c>
      <c r="B3739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39" s="162" t="str">
        <f>Table4_1[[#This Row],[Licensee]]&amp;" "&amp;Table4_1[[#This Row],[Licence]]</f>
        <v>Western Power EDL1</v>
      </c>
      <c r="D3739" s="162" t="str">
        <f t="shared" si="58"/>
        <v>FY2018/19_CCD25_Western Power EDL1</v>
      </c>
      <c r="E3739" s="164">
        <f>IF(ISNUMBER(Table4_1[[#This Row],[Value]]),Table4_1[[#This Row],[Value]],IF(ISNUMBER(Table4_1[[#This Row],[$ Value]]),Table4_1[[#This Row],[$ Value]],Table4_1[[#This Row],[% Value]]))</f>
        <v>3745</v>
      </c>
      <c r="G3739" s="238">
        <v>43646</v>
      </c>
      <c r="H3739">
        <v>4</v>
      </c>
      <c r="I3739" t="s">
        <v>188</v>
      </c>
      <c r="J3739" t="s">
        <v>207</v>
      </c>
      <c r="K3739" t="s">
        <v>279</v>
      </c>
      <c r="L3739" t="s">
        <v>280</v>
      </c>
      <c r="M3739" t="s">
        <v>295</v>
      </c>
      <c r="N3739" t="s">
        <v>296</v>
      </c>
      <c r="O3739" t="s">
        <v>191</v>
      </c>
      <c r="P3739">
        <v>3745</v>
      </c>
      <c r="Q3739"/>
      <c r="R3739"/>
      <c r="S3739" t="s">
        <v>933</v>
      </c>
    </row>
    <row r="3740" spans="1:19" hidden="1" x14ac:dyDescent="0.2">
      <c r="A3740" s="162" t="str">
        <f>"FY"&amp;(YEAR(Table4_1[[#This Row],[Date]])-1)&amp;"/"&amp;(YEAR(Table4_1[[#This Row],[Date]])-2000)</f>
        <v>FY2019/20</v>
      </c>
      <c r="B3740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0" s="162" t="str">
        <f>Table4_1[[#This Row],[Licensee]]&amp;" "&amp;Table4_1[[#This Row],[Licence]]</f>
        <v>Western Power EDL1</v>
      </c>
      <c r="D3740" s="162" t="str">
        <f t="shared" si="58"/>
        <v>FY2019/20_CCD25_Western Power EDL1</v>
      </c>
      <c r="E3740" s="164">
        <f>IF(ISNUMBER(Table4_1[[#This Row],[Value]]),Table4_1[[#This Row],[Value]],IF(ISNUMBER(Table4_1[[#This Row],[$ Value]]),Table4_1[[#This Row],[$ Value]],Table4_1[[#This Row],[% Value]]))</f>
        <v>5914</v>
      </c>
      <c r="G3740" s="238">
        <v>44012</v>
      </c>
      <c r="H3740">
        <v>4</v>
      </c>
      <c r="I3740" t="s">
        <v>188</v>
      </c>
      <c r="J3740" t="s">
        <v>207</v>
      </c>
      <c r="K3740" t="s">
        <v>279</v>
      </c>
      <c r="L3740" t="s">
        <v>280</v>
      </c>
      <c r="M3740" t="s">
        <v>295</v>
      </c>
      <c r="N3740" t="s">
        <v>296</v>
      </c>
      <c r="O3740" t="s">
        <v>191</v>
      </c>
      <c r="P3740">
        <v>5914</v>
      </c>
      <c r="Q3740"/>
      <c r="R3740"/>
      <c r="S3740" t="s">
        <v>933</v>
      </c>
    </row>
    <row r="3741" spans="1:19" hidden="1" x14ac:dyDescent="0.2">
      <c r="A3741" s="162" t="str">
        <f>"FY"&amp;(YEAR(Table4_1[[#This Row],[Date]])-1)&amp;"/"&amp;(YEAR(Table4_1[[#This Row],[Date]])-2000)</f>
        <v>FY2020/21</v>
      </c>
      <c r="B3741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1" s="162" t="str">
        <f>Table4_1[[#This Row],[Licensee]]&amp;" "&amp;Table4_1[[#This Row],[Licence]]</f>
        <v>Western Power EDL1</v>
      </c>
      <c r="D3741" s="162" t="str">
        <f t="shared" si="58"/>
        <v>FY2020/21_CCD25_Western Power EDL1</v>
      </c>
      <c r="E3741" s="164">
        <f>IF(ISNUMBER(Table4_1[[#This Row],[Value]]),Table4_1[[#This Row],[Value]],IF(ISNUMBER(Table4_1[[#This Row],[$ Value]]),Table4_1[[#This Row],[$ Value]],Table4_1[[#This Row],[% Value]]))</f>
        <v>5015</v>
      </c>
      <c r="G3741" s="238">
        <v>44377</v>
      </c>
      <c r="H3741">
        <v>4</v>
      </c>
      <c r="I3741" t="s">
        <v>188</v>
      </c>
      <c r="J3741" t="s">
        <v>207</v>
      </c>
      <c r="K3741" t="s">
        <v>279</v>
      </c>
      <c r="L3741" t="s">
        <v>280</v>
      </c>
      <c r="M3741" t="s">
        <v>295</v>
      </c>
      <c r="N3741" t="s">
        <v>296</v>
      </c>
      <c r="O3741" t="s">
        <v>191</v>
      </c>
      <c r="P3741">
        <v>5015</v>
      </c>
      <c r="Q3741"/>
      <c r="R3741"/>
      <c r="S3741" t="s">
        <v>933</v>
      </c>
    </row>
    <row r="3742" spans="1:19" hidden="1" x14ac:dyDescent="0.2">
      <c r="A3742" s="162" t="str">
        <f>"FY"&amp;(YEAR(Table4_1[[#This Row],[Date]])-1)&amp;"/"&amp;(YEAR(Table4_1[[#This Row],[Date]])-2000)</f>
        <v>FY2021/22</v>
      </c>
      <c r="B3742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2" s="162" t="str">
        <f>Table4_1[[#This Row],[Licensee]]&amp;" "&amp;Table4_1[[#This Row],[Licence]]</f>
        <v>Western Power EDL1</v>
      </c>
      <c r="D3742" s="162" t="str">
        <f t="shared" si="58"/>
        <v>FY2021/22_CCD25_Western Power EDL1</v>
      </c>
      <c r="E3742" s="164">
        <f>IF(ISNUMBER(Table4_1[[#This Row],[Value]]),Table4_1[[#This Row],[Value]],IF(ISNUMBER(Table4_1[[#This Row],[$ Value]]),Table4_1[[#This Row],[$ Value]],Table4_1[[#This Row],[% Value]]))</f>
        <v>5026</v>
      </c>
      <c r="G3742" s="238">
        <v>44742</v>
      </c>
      <c r="H3742">
        <v>4</v>
      </c>
      <c r="I3742" t="s">
        <v>188</v>
      </c>
      <c r="J3742" t="s">
        <v>207</v>
      </c>
      <c r="K3742" t="s">
        <v>279</v>
      </c>
      <c r="L3742" t="s">
        <v>280</v>
      </c>
      <c r="M3742" t="s">
        <v>295</v>
      </c>
      <c r="N3742" t="s">
        <v>296</v>
      </c>
      <c r="O3742" t="s">
        <v>191</v>
      </c>
      <c r="P3742">
        <v>5026</v>
      </c>
      <c r="Q3742"/>
      <c r="R3742"/>
      <c r="S3742" t="s">
        <v>933</v>
      </c>
    </row>
    <row r="3743" spans="1:19" hidden="1" x14ac:dyDescent="0.2">
      <c r="A3743" s="162" t="str">
        <f>"FY"&amp;(YEAR(Table4_1[[#This Row],[Date]])-1)&amp;"/"&amp;(YEAR(Table4_1[[#This Row],[Date]])-2000)</f>
        <v>FY2022/23</v>
      </c>
      <c r="B3743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3" s="162" t="str">
        <f>Table4_1[[#This Row],[Licensee]]&amp;" "&amp;Table4_1[[#This Row],[Licence]]</f>
        <v>Western Power EDL1</v>
      </c>
      <c r="D3743" s="162" t="str">
        <f t="shared" si="58"/>
        <v>FY2022/23_CCD25_Western Power EDL1</v>
      </c>
      <c r="E3743" s="164">
        <f>IF(ISNUMBER(Table4_1[[#This Row],[Value]]),Table4_1[[#This Row],[Value]],IF(ISNUMBER(Table4_1[[#This Row],[$ Value]]),Table4_1[[#This Row],[$ Value]],Table4_1[[#This Row],[% Value]]))</f>
        <v>4569</v>
      </c>
      <c r="G3743" s="238">
        <v>45107</v>
      </c>
      <c r="H3743">
        <v>4</v>
      </c>
      <c r="I3743" t="s">
        <v>188</v>
      </c>
      <c r="J3743" t="s">
        <v>207</v>
      </c>
      <c r="K3743" t="s">
        <v>279</v>
      </c>
      <c r="L3743" t="s">
        <v>280</v>
      </c>
      <c r="M3743" t="s">
        <v>295</v>
      </c>
      <c r="N3743" t="s">
        <v>296</v>
      </c>
      <c r="O3743" t="s">
        <v>191</v>
      </c>
      <c r="P3743">
        <v>4569</v>
      </c>
      <c r="Q3743"/>
      <c r="R3743"/>
      <c r="S3743" t="s">
        <v>933</v>
      </c>
    </row>
    <row r="3744" spans="1:19" hidden="1" x14ac:dyDescent="0.2">
      <c r="A3744" s="162" t="str">
        <f>"FY"&amp;(YEAR(Table4_1[[#This Row],[Date]])-1)&amp;"/"&amp;(YEAR(Table4_1[[#This Row],[Date]])-2000)</f>
        <v>FY2023/24</v>
      </c>
      <c r="B3744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4" s="162" t="str">
        <f>Table4_1[[#This Row],[Licensee]]&amp;" "&amp;Table4_1[[#This Row],[Licence]]</f>
        <v>Western Power EDL1</v>
      </c>
      <c r="D3744" s="162" t="str">
        <f t="shared" si="58"/>
        <v>FY2023/24_CCD25_Western Power EDL1</v>
      </c>
      <c r="E3744" s="164">
        <f>IF(ISNUMBER(Table4_1[[#This Row],[Value]]),Table4_1[[#This Row],[Value]],IF(ISNUMBER(Table4_1[[#This Row],[$ Value]]),Table4_1[[#This Row],[$ Value]],Table4_1[[#This Row],[% Value]]))</f>
        <v>5596</v>
      </c>
      <c r="G3744" s="238">
        <v>45473</v>
      </c>
      <c r="H3744">
        <v>4</v>
      </c>
      <c r="I3744" t="s">
        <v>188</v>
      </c>
      <c r="J3744" t="s">
        <v>207</v>
      </c>
      <c r="K3744" t="s">
        <v>279</v>
      </c>
      <c r="L3744" t="s">
        <v>280</v>
      </c>
      <c r="M3744" t="s">
        <v>295</v>
      </c>
      <c r="N3744" t="s">
        <v>296</v>
      </c>
      <c r="O3744" t="s">
        <v>191</v>
      </c>
      <c r="P3744">
        <v>5596</v>
      </c>
      <c r="Q3744"/>
      <c r="R3744"/>
      <c r="S3744" t="s">
        <v>933</v>
      </c>
    </row>
    <row r="3745" spans="1:19" hidden="1" x14ac:dyDescent="0.2">
      <c r="A3745" s="162" t="str">
        <f>"FY"&amp;(YEAR(Table4_1[[#This Row],[Date]])-1)&amp;"/"&amp;(YEAR(Table4_1[[#This Row],[Date]])-2000)</f>
        <v>FY2024/25</v>
      </c>
      <c r="B3745" s="162" t="str">
        <f>VLOOKUP(Table4_1[[#This Row],[Energy]]&amp;Table4_1[[#This Row],[Indicator category]]&amp;Table4_1[[#This Row],[Indicator subcategory]]&amp;Table4_1[[#This Row],[Indicator]]&amp;Table4_1[[#This Row],[ID]],newID,2,FALSE)</f>
        <v>CCD25</v>
      </c>
      <c r="C3745" s="162" t="str">
        <f>Table4_1[[#This Row],[Licensee]]&amp;" "&amp;Table4_1[[#This Row],[Licence]]</f>
        <v>Western Power EDL1</v>
      </c>
      <c r="D3745" s="162" t="str">
        <f t="shared" si="58"/>
        <v>FY2024/25_CCD25_Western Power EDL1</v>
      </c>
      <c r="E3745" s="164">
        <f>IF(ISNUMBER(Table4_1[[#This Row],[Value]]),Table4_1[[#This Row],[Value]],IF(ISNUMBER(Table4_1[[#This Row],[$ Value]]),Table4_1[[#This Row],[$ Value]],Table4_1[[#This Row],[% Value]]))</f>
        <v>6306</v>
      </c>
      <c r="G3745" s="238">
        <v>45838</v>
      </c>
      <c r="H3745">
        <v>4</v>
      </c>
      <c r="I3745" t="s">
        <v>188</v>
      </c>
      <c r="J3745" t="s">
        <v>207</v>
      </c>
      <c r="K3745" t="s">
        <v>279</v>
      </c>
      <c r="L3745" t="s">
        <v>280</v>
      </c>
      <c r="M3745" t="s">
        <v>295</v>
      </c>
      <c r="N3745" t="s">
        <v>296</v>
      </c>
      <c r="O3745" t="s">
        <v>191</v>
      </c>
      <c r="P3745">
        <v>6306</v>
      </c>
      <c r="Q3745"/>
      <c r="R3745"/>
      <c r="S3745" t="s">
        <v>933</v>
      </c>
    </row>
    <row r="3746" spans="1:19" hidden="1" x14ac:dyDescent="0.2">
      <c r="A3746" s="162" t="str">
        <f>"FY"&amp;(YEAR(Table4_1[[#This Row],[Date]])-1)&amp;"/"&amp;(YEAR(Table4_1[[#This Row],[Date]])-2000)</f>
        <v>FY2013/14</v>
      </c>
      <c r="B3746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46" s="162" t="str">
        <f>Table4_1[[#This Row],[Licensee]]&amp;" "&amp;Table4_1[[#This Row],[Licence]]</f>
        <v>Western Power EDL1</v>
      </c>
      <c r="D3746" s="162" t="str">
        <f t="shared" si="58"/>
        <v>FY2013/14_CCD26_Western Power EDL1</v>
      </c>
      <c r="E3746" s="164">
        <f>IF(ISNUMBER(Table4_1[[#This Row],[Value]]),Table4_1[[#This Row],[Value]],IF(ISNUMBER(Table4_1[[#This Row],[$ Value]]),Table4_1[[#This Row],[$ Value]],Table4_1[[#This Row],[% Value]]))</f>
        <v>218</v>
      </c>
      <c r="G3746" s="238">
        <v>41820</v>
      </c>
      <c r="H3746">
        <v>4</v>
      </c>
      <c r="I3746" t="s">
        <v>188</v>
      </c>
      <c r="J3746" t="s">
        <v>207</v>
      </c>
      <c r="K3746" t="s">
        <v>279</v>
      </c>
      <c r="L3746" t="s">
        <v>297</v>
      </c>
      <c r="M3746" t="s">
        <v>281</v>
      </c>
      <c r="N3746" t="s">
        <v>298</v>
      </c>
      <c r="O3746" t="s">
        <v>191</v>
      </c>
      <c r="P3746">
        <v>218</v>
      </c>
      <c r="Q3746"/>
      <c r="R3746"/>
      <c r="S3746" t="s">
        <v>933</v>
      </c>
    </row>
    <row r="3747" spans="1:19" hidden="1" x14ac:dyDescent="0.2">
      <c r="A3747" s="162" t="str">
        <f>"FY"&amp;(YEAR(Table4_1[[#This Row],[Date]])-1)&amp;"/"&amp;(YEAR(Table4_1[[#This Row],[Date]])-2000)</f>
        <v>FY2014/15</v>
      </c>
      <c r="B3747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47" s="162" t="str">
        <f>Table4_1[[#This Row],[Licensee]]&amp;" "&amp;Table4_1[[#This Row],[Licence]]</f>
        <v>Western Power EDL1</v>
      </c>
      <c r="D3747" s="162" t="str">
        <f t="shared" si="58"/>
        <v>FY2014/15_CCD26_Western Power EDL1</v>
      </c>
      <c r="E3747" s="164">
        <f>IF(ISNUMBER(Table4_1[[#This Row],[Value]]),Table4_1[[#This Row],[Value]],IF(ISNUMBER(Table4_1[[#This Row],[$ Value]]),Table4_1[[#This Row],[$ Value]],Table4_1[[#This Row],[% Value]]))</f>
        <v>215</v>
      </c>
      <c r="G3747" s="238">
        <v>42185</v>
      </c>
      <c r="H3747">
        <v>4</v>
      </c>
      <c r="I3747" t="s">
        <v>188</v>
      </c>
      <c r="J3747" t="s">
        <v>207</v>
      </c>
      <c r="K3747" t="s">
        <v>279</v>
      </c>
      <c r="L3747" t="s">
        <v>297</v>
      </c>
      <c r="M3747" t="s">
        <v>281</v>
      </c>
      <c r="N3747" t="s">
        <v>298</v>
      </c>
      <c r="O3747" t="s">
        <v>191</v>
      </c>
      <c r="P3747">
        <v>215</v>
      </c>
      <c r="Q3747"/>
      <c r="R3747"/>
      <c r="S3747" t="s">
        <v>933</v>
      </c>
    </row>
    <row r="3748" spans="1:19" hidden="1" x14ac:dyDescent="0.2">
      <c r="A3748" s="162" t="str">
        <f>"FY"&amp;(YEAR(Table4_1[[#This Row],[Date]])-1)&amp;"/"&amp;(YEAR(Table4_1[[#This Row],[Date]])-2000)</f>
        <v>FY2015/16</v>
      </c>
      <c r="B3748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48" s="162" t="str">
        <f>Table4_1[[#This Row],[Licensee]]&amp;" "&amp;Table4_1[[#This Row],[Licence]]</f>
        <v>Western Power EDL1</v>
      </c>
      <c r="D3748" s="162" t="str">
        <f t="shared" si="58"/>
        <v>FY2015/16_CCD26_Western Power EDL1</v>
      </c>
      <c r="E3748" s="164">
        <f>IF(ISNUMBER(Table4_1[[#This Row],[Value]]),Table4_1[[#This Row],[Value]],IF(ISNUMBER(Table4_1[[#This Row],[$ Value]]),Table4_1[[#This Row],[$ Value]],Table4_1[[#This Row],[% Value]]))</f>
        <v>421</v>
      </c>
      <c r="G3748" s="238">
        <v>42551</v>
      </c>
      <c r="H3748">
        <v>4</v>
      </c>
      <c r="I3748" t="s">
        <v>188</v>
      </c>
      <c r="J3748" t="s">
        <v>207</v>
      </c>
      <c r="K3748" t="s">
        <v>279</v>
      </c>
      <c r="L3748" t="s">
        <v>297</v>
      </c>
      <c r="M3748" t="s">
        <v>281</v>
      </c>
      <c r="N3748" t="s">
        <v>298</v>
      </c>
      <c r="O3748" t="s">
        <v>191</v>
      </c>
      <c r="P3748">
        <v>421</v>
      </c>
      <c r="Q3748"/>
      <c r="R3748"/>
      <c r="S3748" t="s">
        <v>933</v>
      </c>
    </row>
    <row r="3749" spans="1:19" hidden="1" x14ac:dyDescent="0.2">
      <c r="A3749" s="162" t="str">
        <f>"FY"&amp;(YEAR(Table4_1[[#This Row],[Date]])-1)&amp;"/"&amp;(YEAR(Table4_1[[#This Row],[Date]])-2000)</f>
        <v>FY2016/17</v>
      </c>
      <c r="B3749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49" s="162" t="str">
        <f>Table4_1[[#This Row],[Licensee]]&amp;" "&amp;Table4_1[[#This Row],[Licence]]</f>
        <v>Western Power EDL1</v>
      </c>
      <c r="D3749" s="162" t="str">
        <f t="shared" si="58"/>
        <v>FY2016/17_CCD26_Western Power EDL1</v>
      </c>
      <c r="E3749" s="164">
        <f>IF(ISNUMBER(Table4_1[[#This Row],[Value]]),Table4_1[[#This Row],[Value]],IF(ISNUMBER(Table4_1[[#This Row],[$ Value]]),Table4_1[[#This Row],[$ Value]],Table4_1[[#This Row],[% Value]]))</f>
        <v>2194</v>
      </c>
      <c r="G3749" s="238">
        <v>42916</v>
      </c>
      <c r="H3749">
        <v>4</v>
      </c>
      <c r="I3749" t="s">
        <v>188</v>
      </c>
      <c r="J3749" t="s">
        <v>207</v>
      </c>
      <c r="K3749" t="s">
        <v>279</v>
      </c>
      <c r="L3749" t="s">
        <v>297</v>
      </c>
      <c r="M3749" t="s">
        <v>281</v>
      </c>
      <c r="N3749" t="s">
        <v>298</v>
      </c>
      <c r="O3749" t="s">
        <v>191</v>
      </c>
      <c r="P3749">
        <v>2194</v>
      </c>
      <c r="Q3749"/>
      <c r="R3749"/>
      <c r="S3749" t="s">
        <v>933</v>
      </c>
    </row>
    <row r="3750" spans="1:19" hidden="1" x14ac:dyDescent="0.2">
      <c r="A3750" s="162" t="str">
        <f>"FY"&amp;(YEAR(Table4_1[[#This Row],[Date]])-1)&amp;"/"&amp;(YEAR(Table4_1[[#This Row],[Date]])-2000)</f>
        <v>FY2017/18</v>
      </c>
      <c r="B3750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0" s="162" t="str">
        <f>Table4_1[[#This Row],[Licensee]]&amp;" "&amp;Table4_1[[#This Row],[Licence]]</f>
        <v>Western Power EDL1</v>
      </c>
      <c r="D3750" s="162" t="str">
        <f t="shared" si="58"/>
        <v>FY2017/18_CCD26_Western Power EDL1</v>
      </c>
      <c r="E3750" s="164">
        <f>IF(ISNUMBER(Table4_1[[#This Row],[Value]]),Table4_1[[#This Row],[Value]],IF(ISNUMBER(Table4_1[[#This Row],[$ Value]]),Table4_1[[#This Row],[$ Value]],Table4_1[[#This Row],[% Value]]))</f>
        <v>2693</v>
      </c>
      <c r="G3750" s="238">
        <v>43281</v>
      </c>
      <c r="H3750">
        <v>4</v>
      </c>
      <c r="I3750" t="s">
        <v>188</v>
      </c>
      <c r="J3750" t="s">
        <v>207</v>
      </c>
      <c r="K3750" t="s">
        <v>279</v>
      </c>
      <c r="L3750" t="s">
        <v>297</v>
      </c>
      <c r="M3750" t="s">
        <v>281</v>
      </c>
      <c r="N3750" t="s">
        <v>298</v>
      </c>
      <c r="O3750" t="s">
        <v>191</v>
      </c>
      <c r="P3750">
        <v>2693</v>
      </c>
      <c r="Q3750"/>
      <c r="R3750"/>
      <c r="S3750" t="s">
        <v>933</v>
      </c>
    </row>
    <row r="3751" spans="1:19" hidden="1" x14ac:dyDescent="0.2">
      <c r="A3751" s="162" t="str">
        <f>"FY"&amp;(YEAR(Table4_1[[#This Row],[Date]])-1)&amp;"/"&amp;(YEAR(Table4_1[[#This Row],[Date]])-2000)</f>
        <v>FY2018/19</v>
      </c>
      <c r="B3751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1" s="162" t="str">
        <f>Table4_1[[#This Row],[Licensee]]&amp;" "&amp;Table4_1[[#This Row],[Licence]]</f>
        <v>Western Power EDL1</v>
      </c>
      <c r="D3751" s="162" t="str">
        <f t="shared" si="58"/>
        <v>FY2018/19_CCD26_Western Power EDL1</v>
      </c>
      <c r="E3751" s="164">
        <f>IF(ISNUMBER(Table4_1[[#This Row],[Value]]),Table4_1[[#This Row],[Value]],IF(ISNUMBER(Table4_1[[#This Row],[$ Value]]),Table4_1[[#This Row],[$ Value]],Table4_1[[#This Row],[% Value]]))</f>
        <v>7272</v>
      </c>
      <c r="G3751" s="238">
        <v>43646</v>
      </c>
      <c r="H3751">
        <v>4</v>
      </c>
      <c r="I3751" t="s">
        <v>188</v>
      </c>
      <c r="J3751" t="s">
        <v>207</v>
      </c>
      <c r="K3751" t="s">
        <v>279</v>
      </c>
      <c r="L3751" t="s">
        <v>297</v>
      </c>
      <c r="M3751" t="s">
        <v>281</v>
      </c>
      <c r="N3751" t="s">
        <v>298</v>
      </c>
      <c r="O3751" t="s">
        <v>191</v>
      </c>
      <c r="P3751">
        <v>7272</v>
      </c>
      <c r="Q3751"/>
      <c r="R3751"/>
      <c r="S3751" t="s">
        <v>933</v>
      </c>
    </row>
    <row r="3752" spans="1:19" hidden="1" x14ac:dyDescent="0.2">
      <c r="A3752" s="162" t="str">
        <f>"FY"&amp;(YEAR(Table4_1[[#This Row],[Date]])-1)&amp;"/"&amp;(YEAR(Table4_1[[#This Row],[Date]])-2000)</f>
        <v>FY2019/20</v>
      </c>
      <c r="B3752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2" s="162" t="str">
        <f>Table4_1[[#This Row],[Licensee]]&amp;" "&amp;Table4_1[[#This Row],[Licence]]</f>
        <v>Western Power EDL1</v>
      </c>
      <c r="D3752" s="162" t="str">
        <f t="shared" si="58"/>
        <v>FY2019/20_CCD26_Western Power EDL1</v>
      </c>
      <c r="E3752" s="164">
        <f>IF(ISNUMBER(Table4_1[[#This Row],[Value]]),Table4_1[[#This Row],[Value]],IF(ISNUMBER(Table4_1[[#This Row],[$ Value]]),Table4_1[[#This Row],[$ Value]],Table4_1[[#This Row],[% Value]]))</f>
        <v>10019</v>
      </c>
      <c r="G3752" s="238">
        <v>44012</v>
      </c>
      <c r="H3752">
        <v>4</v>
      </c>
      <c r="I3752" t="s">
        <v>188</v>
      </c>
      <c r="J3752" t="s">
        <v>207</v>
      </c>
      <c r="K3752" t="s">
        <v>279</v>
      </c>
      <c r="L3752" t="s">
        <v>297</v>
      </c>
      <c r="M3752" t="s">
        <v>281</v>
      </c>
      <c r="N3752" t="s">
        <v>298</v>
      </c>
      <c r="O3752" t="s">
        <v>191</v>
      </c>
      <c r="P3752">
        <v>10019</v>
      </c>
      <c r="Q3752"/>
      <c r="R3752"/>
      <c r="S3752" t="s">
        <v>933</v>
      </c>
    </row>
    <row r="3753" spans="1:19" hidden="1" x14ac:dyDescent="0.2">
      <c r="A3753" s="162" t="str">
        <f>"FY"&amp;(YEAR(Table4_1[[#This Row],[Date]])-1)&amp;"/"&amp;(YEAR(Table4_1[[#This Row],[Date]])-2000)</f>
        <v>FY2020/21</v>
      </c>
      <c r="B3753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3" s="162" t="str">
        <f>Table4_1[[#This Row],[Licensee]]&amp;" "&amp;Table4_1[[#This Row],[Licence]]</f>
        <v>Western Power EDL1</v>
      </c>
      <c r="D3753" s="162" t="str">
        <f t="shared" si="58"/>
        <v>FY2020/21_CCD26_Western Power EDL1</v>
      </c>
      <c r="E3753" s="164">
        <f>IF(ISNUMBER(Table4_1[[#This Row],[Value]]),Table4_1[[#This Row],[Value]],IF(ISNUMBER(Table4_1[[#This Row],[$ Value]]),Table4_1[[#This Row],[$ Value]],Table4_1[[#This Row],[% Value]]))</f>
        <v>12132</v>
      </c>
      <c r="G3753" s="238">
        <v>44377</v>
      </c>
      <c r="H3753">
        <v>4</v>
      </c>
      <c r="I3753" t="s">
        <v>188</v>
      </c>
      <c r="J3753" t="s">
        <v>207</v>
      </c>
      <c r="K3753" t="s">
        <v>279</v>
      </c>
      <c r="L3753" t="s">
        <v>297</v>
      </c>
      <c r="M3753" t="s">
        <v>281</v>
      </c>
      <c r="N3753" t="s">
        <v>298</v>
      </c>
      <c r="O3753" t="s">
        <v>191</v>
      </c>
      <c r="P3753">
        <v>12132</v>
      </c>
      <c r="Q3753"/>
      <c r="R3753"/>
      <c r="S3753" t="s">
        <v>933</v>
      </c>
    </row>
    <row r="3754" spans="1:19" hidden="1" x14ac:dyDescent="0.2">
      <c r="A3754" s="162" t="str">
        <f>"FY"&amp;(YEAR(Table4_1[[#This Row],[Date]])-1)&amp;"/"&amp;(YEAR(Table4_1[[#This Row],[Date]])-2000)</f>
        <v>FY2021/22</v>
      </c>
      <c r="B3754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4" s="162" t="str">
        <f>Table4_1[[#This Row],[Licensee]]&amp;" "&amp;Table4_1[[#This Row],[Licence]]</f>
        <v>Western Power EDL1</v>
      </c>
      <c r="D3754" s="162" t="str">
        <f t="shared" si="58"/>
        <v>FY2021/22_CCD26_Western Power EDL1</v>
      </c>
      <c r="E3754" s="164">
        <f>IF(ISNUMBER(Table4_1[[#This Row],[Value]]),Table4_1[[#This Row],[Value]],IF(ISNUMBER(Table4_1[[#This Row],[$ Value]]),Table4_1[[#This Row],[$ Value]],Table4_1[[#This Row],[% Value]]))</f>
        <v>10326</v>
      </c>
      <c r="G3754" s="238">
        <v>44742</v>
      </c>
      <c r="H3754">
        <v>4</v>
      </c>
      <c r="I3754" t="s">
        <v>188</v>
      </c>
      <c r="J3754" t="s">
        <v>207</v>
      </c>
      <c r="K3754" t="s">
        <v>279</v>
      </c>
      <c r="L3754" t="s">
        <v>297</v>
      </c>
      <c r="M3754" t="s">
        <v>281</v>
      </c>
      <c r="N3754" t="s">
        <v>298</v>
      </c>
      <c r="O3754" t="s">
        <v>191</v>
      </c>
      <c r="P3754">
        <v>10326</v>
      </c>
      <c r="Q3754"/>
      <c r="R3754"/>
      <c r="S3754" t="s">
        <v>933</v>
      </c>
    </row>
    <row r="3755" spans="1:19" hidden="1" x14ac:dyDescent="0.2">
      <c r="A3755" s="162" t="str">
        <f>"FY"&amp;(YEAR(Table4_1[[#This Row],[Date]])-1)&amp;"/"&amp;(YEAR(Table4_1[[#This Row],[Date]])-2000)</f>
        <v>FY2022/23</v>
      </c>
      <c r="B3755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5" s="162" t="str">
        <f>Table4_1[[#This Row],[Licensee]]&amp;" "&amp;Table4_1[[#This Row],[Licence]]</f>
        <v>Western Power EDL1</v>
      </c>
      <c r="D3755" s="162" t="str">
        <f t="shared" si="58"/>
        <v>FY2022/23_CCD26_Western Power EDL1</v>
      </c>
      <c r="E3755" s="164">
        <f>IF(ISNUMBER(Table4_1[[#This Row],[Value]]),Table4_1[[#This Row],[Value]],IF(ISNUMBER(Table4_1[[#This Row],[$ Value]]),Table4_1[[#This Row],[$ Value]],Table4_1[[#This Row],[% Value]]))</f>
        <v>8868</v>
      </c>
      <c r="G3755" s="238">
        <v>45107</v>
      </c>
      <c r="H3755">
        <v>4</v>
      </c>
      <c r="I3755" t="s">
        <v>188</v>
      </c>
      <c r="J3755" t="s">
        <v>207</v>
      </c>
      <c r="K3755" t="s">
        <v>279</v>
      </c>
      <c r="L3755" t="s">
        <v>297</v>
      </c>
      <c r="M3755" t="s">
        <v>281</v>
      </c>
      <c r="N3755" t="s">
        <v>298</v>
      </c>
      <c r="O3755" t="s">
        <v>191</v>
      </c>
      <c r="P3755">
        <v>8868</v>
      </c>
      <c r="Q3755"/>
      <c r="R3755"/>
      <c r="S3755" t="s">
        <v>933</v>
      </c>
    </row>
    <row r="3756" spans="1:19" hidden="1" x14ac:dyDescent="0.2">
      <c r="A3756" s="162" t="str">
        <f>"FY"&amp;(YEAR(Table4_1[[#This Row],[Date]])-1)&amp;"/"&amp;(YEAR(Table4_1[[#This Row],[Date]])-2000)</f>
        <v>FY2023/24</v>
      </c>
      <c r="B3756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6" s="162" t="str">
        <f>Table4_1[[#This Row],[Licensee]]&amp;" "&amp;Table4_1[[#This Row],[Licence]]</f>
        <v>Western Power EDL1</v>
      </c>
      <c r="D3756" s="162" t="str">
        <f t="shared" si="58"/>
        <v>FY2023/24_CCD26_Western Power EDL1</v>
      </c>
      <c r="E3756" s="164">
        <f>IF(ISNUMBER(Table4_1[[#This Row],[Value]]),Table4_1[[#This Row],[Value]],IF(ISNUMBER(Table4_1[[#This Row],[$ Value]]),Table4_1[[#This Row],[$ Value]],Table4_1[[#This Row],[% Value]]))</f>
        <v>7571</v>
      </c>
      <c r="G3756" s="238">
        <v>45473</v>
      </c>
      <c r="H3756">
        <v>4</v>
      </c>
      <c r="I3756" t="s">
        <v>188</v>
      </c>
      <c r="J3756" t="s">
        <v>207</v>
      </c>
      <c r="K3756" t="s">
        <v>279</v>
      </c>
      <c r="L3756" t="s">
        <v>297</v>
      </c>
      <c r="M3756" t="s">
        <v>281</v>
      </c>
      <c r="N3756" t="s">
        <v>298</v>
      </c>
      <c r="O3756" t="s">
        <v>191</v>
      </c>
      <c r="P3756">
        <v>7571</v>
      </c>
      <c r="Q3756"/>
      <c r="R3756"/>
      <c r="S3756" t="s">
        <v>933</v>
      </c>
    </row>
    <row r="3757" spans="1:19" hidden="1" x14ac:dyDescent="0.2">
      <c r="A3757" s="162" t="str">
        <f>"FY"&amp;(YEAR(Table4_1[[#This Row],[Date]])-1)&amp;"/"&amp;(YEAR(Table4_1[[#This Row],[Date]])-2000)</f>
        <v>FY2024/25</v>
      </c>
      <c r="B3757" s="162" t="str">
        <f>VLOOKUP(Table4_1[[#This Row],[Energy]]&amp;Table4_1[[#This Row],[Indicator category]]&amp;Table4_1[[#This Row],[Indicator subcategory]]&amp;Table4_1[[#This Row],[Indicator]]&amp;Table4_1[[#This Row],[ID]],newID,2,FALSE)</f>
        <v>CCD26</v>
      </c>
      <c r="C3757" s="162" t="str">
        <f>Table4_1[[#This Row],[Licensee]]&amp;" "&amp;Table4_1[[#This Row],[Licence]]</f>
        <v>Western Power EDL1</v>
      </c>
      <c r="D3757" s="162" t="str">
        <f t="shared" si="58"/>
        <v>FY2024/25_CCD26_Western Power EDL1</v>
      </c>
      <c r="E3757" s="164">
        <f>IF(ISNUMBER(Table4_1[[#This Row],[Value]]),Table4_1[[#This Row],[Value]],IF(ISNUMBER(Table4_1[[#This Row],[$ Value]]),Table4_1[[#This Row],[$ Value]],Table4_1[[#This Row],[% Value]]))</f>
        <v>8036</v>
      </c>
      <c r="G3757" s="238">
        <v>45838</v>
      </c>
      <c r="H3757">
        <v>4</v>
      </c>
      <c r="I3757" t="s">
        <v>188</v>
      </c>
      <c r="J3757" t="s">
        <v>207</v>
      </c>
      <c r="K3757" t="s">
        <v>279</v>
      </c>
      <c r="L3757" t="s">
        <v>297</v>
      </c>
      <c r="M3757" t="s">
        <v>281</v>
      </c>
      <c r="N3757" t="s">
        <v>298</v>
      </c>
      <c r="O3757" t="s">
        <v>191</v>
      </c>
      <c r="P3757">
        <v>8036</v>
      </c>
      <c r="Q3757"/>
      <c r="R3757"/>
      <c r="S3757" t="s">
        <v>933</v>
      </c>
    </row>
    <row r="3758" spans="1:19" hidden="1" x14ac:dyDescent="0.2">
      <c r="A3758" s="162" t="str">
        <f>"FY"&amp;(YEAR(Table4_1[[#This Row],[Date]])-1)&amp;"/"&amp;(YEAR(Table4_1[[#This Row],[Date]])-2000)</f>
        <v>FY2013/14</v>
      </c>
      <c r="B3758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58" s="162" t="str">
        <f>Table4_1[[#This Row],[Licensee]]&amp;" "&amp;Table4_1[[#This Row],[Licence]]</f>
        <v>Western Power EDL1</v>
      </c>
      <c r="D3758" s="162" t="str">
        <f t="shared" si="58"/>
        <v>FY2013/14_CCD27_Western Power EDL1</v>
      </c>
      <c r="E3758" s="164">
        <f>IF(ISNUMBER(Table4_1[[#This Row],[Value]]),Table4_1[[#This Row],[Value]],IF(ISNUMBER(Table4_1[[#This Row],[$ Value]]),Table4_1[[#This Row],[$ Value]],Table4_1[[#This Row],[% Value]]))</f>
        <v>7.0000000000000001E-3</v>
      </c>
      <c r="G3758" s="238">
        <v>41820</v>
      </c>
      <c r="H3758">
        <v>4</v>
      </c>
      <c r="I3758" t="s">
        <v>188</v>
      </c>
      <c r="J3758" t="s">
        <v>207</v>
      </c>
      <c r="K3758" t="s">
        <v>279</v>
      </c>
      <c r="L3758" t="s">
        <v>297</v>
      </c>
      <c r="M3758" t="s">
        <v>281</v>
      </c>
      <c r="N3758" t="s">
        <v>308</v>
      </c>
      <c r="O3758" t="s">
        <v>190</v>
      </c>
      <c r="P3758"/>
      <c r="Q3758">
        <v>7.0000000000000001E-3</v>
      </c>
      <c r="R3758"/>
      <c r="S3758" t="s">
        <v>933</v>
      </c>
    </row>
    <row r="3759" spans="1:19" hidden="1" x14ac:dyDescent="0.2">
      <c r="A3759" s="162" t="str">
        <f>"FY"&amp;(YEAR(Table4_1[[#This Row],[Date]])-1)&amp;"/"&amp;(YEAR(Table4_1[[#This Row],[Date]])-2000)</f>
        <v>FY2014/15</v>
      </c>
      <c r="B3759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59" s="162" t="str">
        <f>Table4_1[[#This Row],[Licensee]]&amp;" "&amp;Table4_1[[#This Row],[Licence]]</f>
        <v>Western Power EDL1</v>
      </c>
      <c r="D3759" s="162" t="str">
        <f t="shared" si="58"/>
        <v>FY2014/15_CCD27_Western Power EDL1</v>
      </c>
      <c r="E3759" s="164">
        <f>IF(ISNUMBER(Table4_1[[#This Row],[Value]]),Table4_1[[#This Row],[Value]],IF(ISNUMBER(Table4_1[[#This Row],[$ Value]]),Table4_1[[#This Row],[$ Value]],Table4_1[[#This Row],[% Value]]))</f>
        <v>8.0000000000000002E-3</v>
      </c>
      <c r="G3759" s="238">
        <v>42185</v>
      </c>
      <c r="H3759">
        <v>4</v>
      </c>
      <c r="I3759" t="s">
        <v>188</v>
      </c>
      <c r="J3759" t="s">
        <v>207</v>
      </c>
      <c r="K3759" t="s">
        <v>279</v>
      </c>
      <c r="L3759" t="s">
        <v>297</v>
      </c>
      <c r="M3759" t="s">
        <v>281</v>
      </c>
      <c r="N3759" t="s">
        <v>308</v>
      </c>
      <c r="O3759" t="s">
        <v>190</v>
      </c>
      <c r="P3759"/>
      <c r="Q3759">
        <v>8.0000000000000002E-3</v>
      </c>
      <c r="R3759"/>
      <c r="S3759" t="s">
        <v>933</v>
      </c>
    </row>
    <row r="3760" spans="1:19" hidden="1" x14ac:dyDescent="0.2">
      <c r="A3760" s="162" t="str">
        <f>"FY"&amp;(YEAR(Table4_1[[#This Row],[Date]])-1)&amp;"/"&amp;(YEAR(Table4_1[[#This Row],[Date]])-2000)</f>
        <v>FY2015/16</v>
      </c>
      <c r="B3760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0" s="162" t="str">
        <f>Table4_1[[#This Row],[Licensee]]&amp;" "&amp;Table4_1[[#This Row],[Licence]]</f>
        <v>Western Power EDL1</v>
      </c>
      <c r="D3760" s="162" t="str">
        <f t="shared" si="58"/>
        <v>FY2015/16_CCD27_Western Power EDL1</v>
      </c>
      <c r="E3760" s="164">
        <f>IF(ISNUMBER(Table4_1[[#This Row],[Value]]),Table4_1[[#This Row],[Value]],IF(ISNUMBER(Table4_1[[#This Row],[$ Value]]),Table4_1[[#This Row],[$ Value]],Table4_1[[#This Row],[% Value]]))</f>
        <v>1.4999999999999999E-2</v>
      </c>
      <c r="G3760" s="238">
        <v>42551</v>
      </c>
      <c r="H3760">
        <v>4</v>
      </c>
      <c r="I3760" t="s">
        <v>188</v>
      </c>
      <c r="J3760" t="s">
        <v>207</v>
      </c>
      <c r="K3760" t="s">
        <v>279</v>
      </c>
      <c r="L3760" t="s">
        <v>297</v>
      </c>
      <c r="M3760" t="s">
        <v>281</v>
      </c>
      <c r="N3760" t="s">
        <v>308</v>
      </c>
      <c r="O3760" t="s">
        <v>190</v>
      </c>
      <c r="P3760"/>
      <c r="Q3760">
        <v>1.4999999999999999E-2</v>
      </c>
      <c r="R3760"/>
      <c r="S3760" t="s">
        <v>933</v>
      </c>
    </row>
    <row r="3761" spans="1:19" hidden="1" x14ac:dyDescent="0.2">
      <c r="A3761" s="162" t="str">
        <f>"FY"&amp;(YEAR(Table4_1[[#This Row],[Date]])-1)&amp;"/"&amp;(YEAR(Table4_1[[#This Row],[Date]])-2000)</f>
        <v>FY2016/17</v>
      </c>
      <c r="B3761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1" s="162" t="str">
        <f>Table4_1[[#This Row],[Licensee]]&amp;" "&amp;Table4_1[[#This Row],[Licence]]</f>
        <v>Western Power EDL1</v>
      </c>
      <c r="D3761" s="162" t="str">
        <f t="shared" si="58"/>
        <v>FY2016/17_CCD27_Western Power EDL1</v>
      </c>
      <c r="E3761" s="164">
        <f>IF(ISNUMBER(Table4_1[[#This Row],[Value]]),Table4_1[[#This Row],[Value]],IF(ISNUMBER(Table4_1[[#This Row],[$ Value]]),Table4_1[[#This Row],[$ Value]],Table4_1[[#This Row],[% Value]]))</f>
        <v>6.6000000000000003E-2</v>
      </c>
      <c r="G3761" s="238">
        <v>42916</v>
      </c>
      <c r="H3761">
        <v>4</v>
      </c>
      <c r="I3761" t="s">
        <v>188</v>
      </c>
      <c r="J3761" t="s">
        <v>207</v>
      </c>
      <c r="K3761" t="s">
        <v>279</v>
      </c>
      <c r="L3761" t="s">
        <v>297</v>
      </c>
      <c r="M3761" t="s">
        <v>281</v>
      </c>
      <c r="N3761" t="s">
        <v>308</v>
      </c>
      <c r="O3761" t="s">
        <v>190</v>
      </c>
      <c r="P3761"/>
      <c r="Q3761">
        <v>6.6000000000000003E-2</v>
      </c>
      <c r="R3761"/>
      <c r="S3761" t="s">
        <v>933</v>
      </c>
    </row>
    <row r="3762" spans="1:19" hidden="1" x14ac:dyDescent="0.2">
      <c r="A3762" s="162" t="str">
        <f>"FY"&amp;(YEAR(Table4_1[[#This Row],[Date]])-1)&amp;"/"&amp;(YEAR(Table4_1[[#This Row],[Date]])-2000)</f>
        <v>FY2017/18</v>
      </c>
      <c r="B3762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2" s="162" t="str">
        <f>Table4_1[[#This Row],[Licensee]]&amp;" "&amp;Table4_1[[#This Row],[Licence]]</f>
        <v>Western Power EDL1</v>
      </c>
      <c r="D3762" s="162" t="str">
        <f t="shared" si="58"/>
        <v>FY2017/18_CCD27_Western Power EDL1</v>
      </c>
      <c r="E3762" s="164">
        <f>IF(ISNUMBER(Table4_1[[#This Row],[Value]]),Table4_1[[#This Row],[Value]],IF(ISNUMBER(Table4_1[[#This Row],[$ Value]]),Table4_1[[#This Row],[$ Value]],Table4_1[[#This Row],[% Value]]))</f>
        <v>7.3999999999999996E-2</v>
      </c>
      <c r="G3762" s="238">
        <v>43281</v>
      </c>
      <c r="H3762">
        <v>4</v>
      </c>
      <c r="I3762" t="s">
        <v>188</v>
      </c>
      <c r="J3762" t="s">
        <v>207</v>
      </c>
      <c r="K3762" t="s">
        <v>279</v>
      </c>
      <c r="L3762" t="s">
        <v>297</v>
      </c>
      <c r="M3762" t="s">
        <v>281</v>
      </c>
      <c r="N3762" t="s">
        <v>308</v>
      </c>
      <c r="O3762" t="s">
        <v>190</v>
      </c>
      <c r="P3762"/>
      <c r="Q3762">
        <v>7.3999999999999996E-2</v>
      </c>
      <c r="R3762"/>
      <c r="S3762" t="s">
        <v>933</v>
      </c>
    </row>
    <row r="3763" spans="1:19" hidden="1" x14ac:dyDescent="0.2">
      <c r="A3763" s="162" t="str">
        <f>"FY"&amp;(YEAR(Table4_1[[#This Row],[Date]])-1)&amp;"/"&amp;(YEAR(Table4_1[[#This Row],[Date]])-2000)</f>
        <v>FY2018/19</v>
      </c>
      <c r="B3763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3" s="162" t="str">
        <f>Table4_1[[#This Row],[Licensee]]&amp;" "&amp;Table4_1[[#This Row],[Licence]]</f>
        <v>Western Power EDL1</v>
      </c>
      <c r="D3763" s="162" t="str">
        <f t="shared" si="58"/>
        <v>FY2018/19_CCD27_Western Power EDL1</v>
      </c>
      <c r="E3763" s="164">
        <f>IF(ISNUMBER(Table4_1[[#This Row],[Value]]),Table4_1[[#This Row],[Value]],IF(ISNUMBER(Table4_1[[#This Row],[$ Value]]),Table4_1[[#This Row],[$ Value]],Table4_1[[#This Row],[% Value]]))</f>
        <v>0.17399999999999999</v>
      </c>
      <c r="G3763" s="238">
        <v>43646</v>
      </c>
      <c r="H3763">
        <v>4</v>
      </c>
      <c r="I3763" t="s">
        <v>188</v>
      </c>
      <c r="J3763" t="s">
        <v>207</v>
      </c>
      <c r="K3763" t="s">
        <v>279</v>
      </c>
      <c r="L3763" t="s">
        <v>297</v>
      </c>
      <c r="M3763" t="s">
        <v>281</v>
      </c>
      <c r="N3763" t="s">
        <v>308</v>
      </c>
      <c r="O3763" t="s">
        <v>190</v>
      </c>
      <c r="P3763"/>
      <c r="Q3763">
        <v>0.17399999999999999</v>
      </c>
      <c r="R3763"/>
      <c r="S3763" t="s">
        <v>933</v>
      </c>
    </row>
    <row r="3764" spans="1:19" hidden="1" x14ac:dyDescent="0.2">
      <c r="A3764" s="162" t="str">
        <f>"FY"&amp;(YEAR(Table4_1[[#This Row],[Date]])-1)&amp;"/"&amp;(YEAR(Table4_1[[#This Row],[Date]])-2000)</f>
        <v>FY2019/20</v>
      </c>
      <c r="B3764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4" s="162" t="str">
        <f>Table4_1[[#This Row],[Licensee]]&amp;" "&amp;Table4_1[[#This Row],[Licence]]</f>
        <v>Western Power EDL1</v>
      </c>
      <c r="D3764" s="162" t="str">
        <f t="shared" si="58"/>
        <v>FY2019/20_CCD27_Western Power EDL1</v>
      </c>
      <c r="E3764" s="164">
        <f>IF(ISNUMBER(Table4_1[[#This Row],[Value]]),Table4_1[[#This Row],[Value]],IF(ISNUMBER(Table4_1[[#This Row],[$ Value]]),Table4_1[[#This Row],[$ Value]],Table4_1[[#This Row],[% Value]]))</f>
        <v>0.20100000000000001</v>
      </c>
      <c r="G3764" s="238">
        <v>44012</v>
      </c>
      <c r="H3764">
        <v>4</v>
      </c>
      <c r="I3764" t="s">
        <v>188</v>
      </c>
      <c r="J3764" t="s">
        <v>207</v>
      </c>
      <c r="K3764" t="s">
        <v>279</v>
      </c>
      <c r="L3764" t="s">
        <v>297</v>
      </c>
      <c r="M3764" t="s">
        <v>281</v>
      </c>
      <c r="N3764" t="s">
        <v>308</v>
      </c>
      <c r="O3764" t="s">
        <v>190</v>
      </c>
      <c r="P3764"/>
      <c r="Q3764">
        <v>0.20100000000000001</v>
      </c>
      <c r="R3764"/>
      <c r="S3764" t="s">
        <v>933</v>
      </c>
    </row>
    <row r="3765" spans="1:19" hidden="1" x14ac:dyDescent="0.2">
      <c r="A3765" s="162" t="str">
        <f>"FY"&amp;(YEAR(Table4_1[[#This Row],[Date]])-1)&amp;"/"&amp;(YEAR(Table4_1[[#This Row],[Date]])-2000)</f>
        <v>FY2020/21</v>
      </c>
      <c r="B3765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5" s="162" t="str">
        <f>Table4_1[[#This Row],[Licensee]]&amp;" "&amp;Table4_1[[#This Row],[Licence]]</f>
        <v>Western Power EDL1</v>
      </c>
      <c r="D3765" s="162" t="str">
        <f t="shared" si="58"/>
        <v>FY2020/21_CCD27_Western Power EDL1</v>
      </c>
      <c r="E3765" s="164">
        <f>IF(ISNUMBER(Table4_1[[#This Row],[Value]]),Table4_1[[#This Row],[Value]],IF(ISNUMBER(Table4_1[[#This Row],[$ Value]]),Table4_1[[#This Row],[$ Value]],Table4_1[[#This Row],[% Value]]))</f>
        <v>0.313</v>
      </c>
      <c r="G3765" s="238">
        <v>44377</v>
      </c>
      <c r="H3765">
        <v>4</v>
      </c>
      <c r="I3765" t="s">
        <v>188</v>
      </c>
      <c r="J3765" t="s">
        <v>207</v>
      </c>
      <c r="K3765" t="s">
        <v>279</v>
      </c>
      <c r="L3765" t="s">
        <v>297</v>
      </c>
      <c r="M3765" t="s">
        <v>281</v>
      </c>
      <c r="N3765" t="s">
        <v>308</v>
      </c>
      <c r="O3765" t="s">
        <v>190</v>
      </c>
      <c r="P3765"/>
      <c r="Q3765">
        <v>0.313</v>
      </c>
      <c r="R3765"/>
      <c r="S3765" t="s">
        <v>933</v>
      </c>
    </row>
    <row r="3766" spans="1:19" hidden="1" x14ac:dyDescent="0.2">
      <c r="A3766" s="162" t="str">
        <f>"FY"&amp;(YEAR(Table4_1[[#This Row],[Date]])-1)&amp;"/"&amp;(YEAR(Table4_1[[#This Row],[Date]])-2000)</f>
        <v>FY2021/22</v>
      </c>
      <c r="B3766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6" s="162" t="str">
        <f>Table4_1[[#This Row],[Licensee]]&amp;" "&amp;Table4_1[[#This Row],[Licence]]</f>
        <v>Western Power EDL1</v>
      </c>
      <c r="D3766" s="162" t="str">
        <f t="shared" si="58"/>
        <v>FY2021/22_CCD27_Western Power EDL1</v>
      </c>
      <c r="E3766" s="164">
        <f>IF(ISNUMBER(Table4_1[[#This Row],[Value]]),Table4_1[[#This Row],[Value]],IF(ISNUMBER(Table4_1[[#This Row],[$ Value]]),Table4_1[[#This Row],[$ Value]],Table4_1[[#This Row],[% Value]]))</f>
        <v>0.27800000000000002</v>
      </c>
      <c r="G3766" s="238">
        <v>44742</v>
      </c>
      <c r="H3766">
        <v>4</v>
      </c>
      <c r="I3766" t="s">
        <v>188</v>
      </c>
      <c r="J3766" t="s">
        <v>207</v>
      </c>
      <c r="K3766" t="s">
        <v>279</v>
      </c>
      <c r="L3766" t="s">
        <v>297</v>
      </c>
      <c r="M3766" t="s">
        <v>281</v>
      </c>
      <c r="N3766" t="s">
        <v>308</v>
      </c>
      <c r="O3766" t="s">
        <v>190</v>
      </c>
      <c r="P3766"/>
      <c r="Q3766">
        <v>0.27800000000000002</v>
      </c>
      <c r="R3766"/>
      <c r="S3766" t="s">
        <v>933</v>
      </c>
    </row>
    <row r="3767" spans="1:19" hidden="1" x14ac:dyDescent="0.2">
      <c r="A3767" s="162" t="str">
        <f>"FY"&amp;(YEAR(Table4_1[[#This Row],[Date]])-1)&amp;"/"&amp;(YEAR(Table4_1[[#This Row],[Date]])-2000)</f>
        <v>FY2022/23</v>
      </c>
      <c r="B3767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7" s="162" t="str">
        <f>Table4_1[[#This Row],[Licensee]]&amp;" "&amp;Table4_1[[#This Row],[Licence]]</f>
        <v>Western Power EDL1</v>
      </c>
      <c r="D3767" s="162" t="str">
        <f t="shared" si="58"/>
        <v>FY2022/23_CCD27_Western Power EDL1</v>
      </c>
      <c r="E3767" s="164">
        <f>IF(ISNUMBER(Table4_1[[#This Row],[Value]]),Table4_1[[#This Row],[Value]],IF(ISNUMBER(Table4_1[[#This Row],[$ Value]]),Table4_1[[#This Row],[$ Value]],Table4_1[[#This Row],[% Value]]))</f>
        <v>0.255</v>
      </c>
      <c r="G3767" s="238">
        <v>45107</v>
      </c>
      <c r="H3767">
        <v>4</v>
      </c>
      <c r="I3767" t="s">
        <v>188</v>
      </c>
      <c r="J3767" t="s">
        <v>207</v>
      </c>
      <c r="K3767" t="s">
        <v>279</v>
      </c>
      <c r="L3767" t="s">
        <v>297</v>
      </c>
      <c r="M3767" t="s">
        <v>281</v>
      </c>
      <c r="N3767" t="s">
        <v>308</v>
      </c>
      <c r="O3767" t="s">
        <v>190</v>
      </c>
      <c r="P3767"/>
      <c r="Q3767">
        <v>0.255</v>
      </c>
      <c r="R3767"/>
      <c r="S3767" t="s">
        <v>933</v>
      </c>
    </row>
    <row r="3768" spans="1:19" hidden="1" x14ac:dyDescent="0.2">
      <c r="A3768" s="162" t="str">
        <f>"FY"&amp;(YEAR(Table4_1[[#This Row],[Date]])-1)&amp;"/"&amp;(YEAR(Table4_1[[#This Row],[Date]])-2000)</f>
        <v>FY2023/24</v>
      </c>
      <c r="B3768" s="162" t="str">
        <f>VLOOKUP(Table4_1[[#This Row],[Energy]]&amp;Table4_1[[#This Row],[Indicator category]]&amp;Table4_1[[#This Row],[Indicator subcategory]]&amp;Table4_1[[#This Row],[Indicator]]&amp;Table4_1[[#This Row],[ID]],newID,2,FALSE)</f>
        <v>CCD27</v>
      </c>
      <c r="C3768" s="162" t="str">
        <f>Table4_1[[#This Row],[Licensee]]&amp;" "&amp;Table4_1[[#This Row],[Licence]]</f>
        <v>Western Power EDL1</v>
      </c>
      <c r="D3768" s="162" t="str">
        <f t="shared" si="58"/>
        <v>FY2023/24_CCD27_Western Power EDL1</v>
      </c>
      <c r="E3768" s="164">
        <f>IF(ISNUMBER(Table4_1[[#This Row],[Value]]),Table4_1[[#This Row],[Value]],IF(ISNUMBER(Table4_1[[#This Row],[$ Value]]),Table4_1[[#This Row],[$ Value]],Table4_1[[#This Row],[% Value]]))</f>
        <v>0.185736716</v>
      </c>
      <c r="G3768" s="238">
        <v>45473</v>
      </c>
      <c r="H3768">
        <v>4</v>
      </c>
      <c r="I3768" t="s">
        <v>188</v>
      </c>
      <c r="J3768" t="s">
        <v>207</v>
      </c>
      <c r="K3768" t="s">
        <v>279</v>
      </c>
      <c r="L3768" t="s">
        <v>297</v>
      </c>
      <c r="M3768" t="s">
        <v>281</v>
      </c>
      <c r="N3768" t="s">
        <v>308</v>
      </c>
      <c r="O3768" t="s">
        <v>190</v>
      </c>
      <c r="P3768"/>
      <c r="Q3768">
        <v>0.185736716</v>
      </c>
      <c r="R3768"/>
      <c r="S3768" t="s">
        <v>933</v>
      </c>
    </row>
    <row r="3769" spans="1:19" hidden="1" x14ac:dyDescent="0.2">
      <c r="A3769" s="162" t="str">
        <f>"FY"&amp;(YEAR(Table4_1[[#This Row],[Date]])-1)&amp;"/"&amp;(YEAR(Table4_1[[#This Row],[Date]])-2000)</f>
        <v>FY2013/14</v>
      </c>
      <c r="B3769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69" s="162" t="str">
        <f>Table4_1[[#This Row],[Licensee]]&amp;" "&amp;Table4_1[[#This Row],[Licence]]</f>
        <v>Western Power EDL1</v>
      </c>
      <c r="D3769" s="162" t="str">
        <f t="shared" si="58"/>
        <v>FY2013/14_CCD28_Western Power EDL1</v>
      </c>
      <c r="E3769" s="164">
        <f>IF(ISNUMBER(Table4_1[[#This Row],[Value]]),Table4_1[[#This Row],[Value]],IF(ISNUMBER(Table4_1[[#This Row],[$ Value]]),Table4_1[[#This Row],[$ Value]],Table4_1[[#This Row],[% Value]]))</f>
        <v>32</v>
      </c>
      <c r="G3769" s="238">
        <v>41820</v>
      </c>
      <c r="H3769">
        <v>4</v>
      </c>
      <c r="I3769" t="s">
        <v>188</v>
      </c>
      <c r="J3769" t="s">
        <v>207</v>
      </c>
      <c r="K3769" t="s">
        <v>279</v>
      </c>
      <c r="L3769" t="s">
        <v>309</v>
      </c>
      <c r="M3769" t="s">
        <v>295</v>
      </c>
      <c r="N3769" t="s">
        <v>310</v>
      </c>
      <c r="O3769" t="s">
        <v>191</v>
      </c>
      <c r="P3769">
        <v>32</v>
      </c>
      <c r="Q3769"/>
      <c r="R3769"/>
      <c r="S3769" t="s">
        <v>933</v>
      </c>
    </row>
    <row r="3770" spans="1:19" hidden="1" x14ac:dyDescent="0.2">
      <c r="A3770" s="162" t="str">
        <f>"FY"&amp;(YEAR(Table4_1[[#This Row],[Date]])-1)&amp;"/"&amp;(YEAR(Table4_1[[#This Row],[Date]])-2000)</f>
        <v>FY2014/15</v>
      </c>
      <c r="B3770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0" s="162" t="str">
        <f>Table4_1[[#This Row],[Licensee]]&amp;" "&amp;Table4_1[[#This Row],[Licence]]</f>
        <v>Western Power EDL1</v>
      </c>
      <c r="D3770" s="162" t="str">
        <f t="shared" si="58"/>
        <v>FY2014/15_CCD28_Western Power EDL1</v>
      </c>
      <c r="E3770" s="164">
        <f>IF(ISNUMBER(Table4_1[[#This Row],[Value]]),Table4_1[[#This Row],[Value]],IF(ISNUMBER(Table4_1[[#This Row],[$ Value]]),Table4_1[[#This Row],[$ Value]],Table4_1[[#This Row],[% Value]]))</f>
        <v>15</v>
      </c>
      <c r="G3770" s="238">
        <v>42185</v>
      </c>
      <c r="H3770">
        <v>4</v>
      </c>
      <c r="I3770" t="s">
        <v>188</v>
      </c>
      <c r="J3770" t="s">
        <v>207</v>
      </c>
      <c r="K3770" t="s">
        <v>279</v>
      </c>
      <c r="L3770" t="s">
        <v>309</v>
      </c>
      <c r="M3770" t="s">
        <v>295</v>
      </c>
      <c r="N3770" t="s">
        <v>310</v>
      </c>
      <c r="O3770" t="s">
        <v>191</v>
      </c>
      <c r="P3770">
        <v>15</v>
      </c>
      <c r="Q3770"/>
      <c r="R3770"/>
      <c r="S3770" t="s">
        <v>933</v>
      </c>
    </row>
    <row r="3771" spans="1:19" hidden="1" x14ac:dyDescent="0.2">
      <c r="A3771" s="162" t="str">
        <f>"FY"&amp;(YEAR(Table4_1[[#This Row],[Date]])-1)&amp;"/"&amp;(YEAR(Table4_1[[#This Row],[Date]])-2000)</f>
        <v>FY2015/16</v>
      </c>
      <c r="B3771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1" s="162" t="str">
        <f>Table4_1[[#This Row],[Licensee]]&amp;" "&amp;Table4_1[[#This Row],[Licence]]</f>
        <v>Western Power EDL1</v>
      </c>
      <c r="D3771" s="162" t="str">
        <f t="shared" si="58"/>
        <v>FY2015/16_CCD28_Western Power EDL1</v>
      </c>
      <c r="E3771" s="164">
        <f>IF(ISNUMBER(Table4_1[[#This Row],[Value]]),Table4_1[[#This Row],[Value]],IF(ISNUMBER(Table4_1[[#This Row],[$ Value]]),Table4_1[[#This Row],[$ Value]],Table4_1[[#This Row],[% Value]]))</f>
        <v>19</v>
      </c>
      <c r="G3771" s="238">
        <v>42551</v>
      </c>
      <c r="H3771">
        <v>4</v>
      </c>
      <c r="I3771" t="s">
        <v>188</v>
      </c>
      <c r="J3771" t="s">
        <v>207</v>
      </c>
      <c r="K3771" t="s">
        <v>279</v>
      </c>
      <c r="L3771" t="s">
        <v>309</v>
      </c>
      <c r="M3771" t="s">
        <v>295</v>
      </c>
      <c r="N3771" t="s">
        <v>310</v>
      </c>
      <c r="O3771" t="s">
        <v>191</v>
      </c>
      <c r="P3771">
        <v>19</v>
      </c>
      <c r="Q3771"/>
      <c r="R3771"/>
      <c r="S3771" t="s">
        <v>933</v>
      </c>
    </row>
    <row r="3772" spans="1:19" hidden="1" x14ac:dyDescent="0.2">
      <c r="A3772" s="162" t="str">
        <f>"FY"&amp;(YEAR(Table4_1[[#This Row],[Date]])-1)&amp;"/"&amp;(YEAR(Table4_1[[#This Row],[Date]])-2000)</f>
        <v>FY2016/17</v>
      </c>
      <c r="B3772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2" s="162" t="str">
        <f>Table4_1[[#This Row],[Licensee]]&amp;" "&amp;Table4_1[[#This Row],[Licence]]</f>
        <v>Western Power EDL1</v>
      </c>
      <c r="D3772" s="162" t="str">
        <f t="shared" si="58"/>
        <v>FY2016/17_CCD28_Western Power EDL1</v>
      </c>
      <c r="E3772" s="164">
        <f>IF(ISNUMBER(Table4_1[[#This Row],[Value]]),Table4_1[[#This Row],[Value]],IF(ISNUMBER(Table4_1[[#This Row],[$ Value]]),Table4_1[[#This Row],[$ Value]],Table4_1[[#This Row],[% Value]]))</f>
        <v>70</v>
      </c>
      <c r="G3772" s="238">
        <v>42916</v>
      </c>
      <c r="H3772">
        <v>4</v>
      </c>
      <c r="I3772" t="s">
        <v>188</v>
      </c>
      <c r="J3772" t="s">
        <v>207</v>
      </c>
      <c r="K3772" t="s">
        <v>279</v>
      </c>
      <c r="L3772" t="s">
        <v>309</v>
      </c>
      <c r="M3772" t="s">
        <v>295</v>
      </c>
      <c r="N3772" t="s">
        <v>310</v>
      </c>
      <c r="O3772" t="s">
        <v>191</v>
      </c>
      <c r="P3772">
        <v>70</v>
      </c>
      <c r="Q3772"/>
      <c r="R3772"/>
      <c r="S3772" t="s">
        <v>933</v>
      </c>
    </row>
    <row r="3773" spans="1:19" hidden="1" x14ac:dyDescent="0.2">
      <c r="A3773" s="162" t="str">
        <f>"FY"&amp;(YEAR(Table4_1[[#This Row],[Date]])-1)&amp;"/"&amp;(YEAR(Table4_1[[#This Row],[Date]])-2000)</f>
        <v>FY2017/18</v>
      </c>
      <c r="B3773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3" s="162" t="str">
        <f>Table4_1[[#This Row],[Licensee]]&amp;" "&amp;Table4_1[[#This Row],[Licence]]</f>
        <v>Western Power EDL1</v>
      </c>
      <c r="D3773" s="162" t="str">
        <f t="shared" si="58"/>
        <v>FY2017/18_CCD28_Western Power EDL1</v>
      </c>
      <c r="E3773" s="164">
        <f>IF(ISNUMBER(Table4_1[[#This Row],[Value]]),Table4_1[[#This Row],[Value]],IF(ISNUMBER(Table4_1[[#This Row],[$ Value]]),Table4_1[[#This Row],[$ Value]],Table4_1[[#This Row],[% Value]]))</f>
        <v>554</v>
      </c>
      <c r="G3773" s="238">
        <v>43281</v>
      </c>
      <c r="H3773">
        <v>4</v>
      </c>
      <c r="I3773" t="s">
        <v>188</v>
      </c>
      <c r="J3773" t="s">
        <v>207</v>
      </c>
      <c r="K3773" t="s">
        <v>279</v>
      </c>
      <c r="L3773" t="s">
        <v>309</v>
      </c>
      <c r="M3773" t="s">
        <v>295</v>
      </c>
      <c r="N3773" t="s">
        <v>310</v>
      </c>
      <c r="O3773" t="s">
        <v>191</v>
      </c>
      <c r="P3773">
        <v>554</v>
      </c>
      <c r="Q3773"/>
      <c r="R3773"/>
      <c r="S3773" t="s">
        <v>933</v>
      </c>
    </row>
    <row r="3774" spans="1:19" hidden="1" x14ac:dyDescent="0.2">
      <c r="A3774" s="162" t="str">
        <f>"FY"&amp;(YEAR(Table4_1[[#This Row],[Date]])-1)&amp;"/"&amp;(YEAR(Table4_1[[#This Row],[Date]])-2000)</f>
        <v>FY2018/19</v>
      </c>
      <c r="B3774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4" s="162" t="str">
        <f>Table4_1[[#This Row],[Licensee]]&amp;" "&amp;Table4_1[[#This Row],[Licence]]</f>
        <v>Western Power EDL1</v>
      </c>
      <c r="D3774" s="162" t="str">
        <f t="shared" si="58"/>
        <v>FY2018/19_CCD28_Western Power EDL1</v>
      </c>
      <c r="E3774" s="164">
        <f>IF(ISNUMBER(Table4_1[[#This Row],[Value]]),Table4_1[[#This Row],[Value]],IF(ISNUMBER(Table4_1[[#This Row],[$ Value]]),Table4_1[[#This Row],[$ Value]],Table4_1[[#This Row],[% Value]]))</f>
        <v>700</v>
      </c>
      <c r="G3774" s="238">
        <v>43646</v>
      </c>
      <c r="H3774">
        <v>4</v>
      </c>
      <c r="I3774" t="s">
        <v>188</v>
      </c>
      <c r="J3774" t="s">
        <v>207</v>
      </c>
      <c r="K3774" t="s">
        <v>279</v>
      </c>
      <c r="L3774" t="s">
        <v>309</v>
      </c>
      <c r="M3774" t="s">
        <v>295</v>
      </c>
      <c r="N3774" t="s">
        <v>310</v>
      </c>
      <c r="O3774" t="s">
        <v>191</v>
      </c>
      <c r="P3774">
        <v>700</v>
      </c>
      <c r="Q3774"/>
      <c r="R3774"/>
      <c r="S3774" t="s">
        <v>933</v>
      </c>
    </row>
    <row r="3775" spans="1:19" hidden="1" x14ac:dyDescent="0.2">
      <c r="A3775" s="162" t="str">
        <f>"FY"&amp;(YEAR(Table4_1[[#This Row],[Date]])-1)&amp;"/"&amp;(YEAR(Table4_1[[#This Row],[Date]])-2000)</f>
        <v>FY2019/20</v>
      </c>
      <c r="B3775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5" s="162" t="str">
        <f>Table4_1[[#This Row],[Licensee]]&amp;" "&amp;Table4_1[[#This Row],[Licence]]</f>
        <v>Western Power EDL1</v>
      </c>
      <c r="D3775" s="162" t="str">
        <f t="shared" si="58"/>
        <v>FY2019/20_CCD28_Western Power EDL1</v>
      </c>
      <c r="E3775" s="164">
        <f>IF(ISNUMBER(Table4_1[[#This Row],[Value]]),Table4_1[[#This Row],[Value]],IF(ISNUMBER(Table4_1[[#This Row],[$ Value]]),Table4_1[[#This Row],[$ Value]],Table4_1[[#This Row],[% Value]]))</f>
        <v>638</v>
      </c>
      <c r="G3775" s="238">
        <v>44012</v>
      </c>
      <c r="H3775">
        <v>4</v>
      </c>
      <c r="I3775" t="s">
        <v>188</v>
      </c>
      <c r="J3775" t="s">
        <v>207</v>
      </c>
      <c r="K3775" t="s">
        <v>279</v>
      </c>
      <c r="L3775" t="s">
        <v>309</v>
      </c>
      <c r="M3775" t="s">
        <v>295</v>
      </c>
      <c r="N3775" t="s">
        <v>310</v>
      </c>
      <c r="O3775" t="s">
        <v>191</v>
      </c>
      <c r="P3775">
        <v>638</v>
      </c>
      <c r="Q3775"/>
      <c r="R3775"/>
      <c r="S3775" t="s">
        <v>933</v>
      </c>
    </row>
    <row r="3776" spans="1:19" hidden="1" x14ac:dyDescent="0.2">
      <c r="A3776" s="162" t="str">
        <f>"FY"&amp;(YEAR(Table4_1[[#This Row],[Date]])-1)&amp;"/"&amp;(YEAR(Table4_1[[#This Row],[Date]])-2000)</f>
        <v>FY2020/21</v>
      </c>
      <c r="B3776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6" s="162" t="str">
        <f>Table4_1[[#This Row],[Licensee]]&amp;" "&amp;Table4_1[[#This Row],[Licence]]</f>
        <v>Western Power EDL1</v>
      </c>
      <c r="D3776" s="162" t="str">
        <f t="shared" si="58"/>
        <v>FY2020/21_CCD28_Western Power EDL1</v>
      </c>
      <c r="E3776" s="164">
        <f>IF(ISNUMBER(Table4_1[[#This Row],[Value]]),Table4_1[[#This Row],[Value]],IF(ISNUMBER(Table4_1[[#This Row],[$ Value]]),Table4_1[[#This Row],[$ Value]],Table4_1[[#This Row],[% Value]]))</f>
        <v>1173</v>
      </c>
      <c r="G3776" s="238">
        <v>44377</v>
      </c>
      <c r="H3776">
        <v>4</v>
      </c>
      <c r="I3776" t="s">
        <v>188</v>
      </c>
      <c r="J3776" t="s">
        <v>207</v>
      </c>
      <c r="K3776" t="s">
        <v>279</v>
      </c>
      <c r="L3776" t="s">
        <v>309</v>
      </c>
      <c r="M3776" t="s">
        <v>295</v>
      </c>
      <c r="N3776" t="s">
        <v>310</v>
      </c>
      <c r="O3776" t="s">
        <v>191</v>
      </c>
      <c r="P3776">
        <v>1173</v>
      </c>
      <c r="Q3776"/>
      <c r="R3776"/>
      <c r="S3776" t="s">
        <v>933</v>
      </c>
    </row>
    <row r="3777" spans="1:19" hidden="1" x14ac:dyDescent="0.2">
      <c r="A3777" s="162" t="str">
        <f>"FY"&amp;(YEAR(Table4_1[[#This Row],[Date]])-1)&amp;"/"&amp;(YEAR(Table4_1[[#This Row],[Date]])-2000)</f>
        <v>FY2021/22</v>
      </c>
      <c r="B3777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7" s="162" t="str">
        <f>Table4_1[[#This Row],[Licensee]]&amp;" "&amp;Table4_1[[#This Row],[Licence]]</f>
        <v>Western Power EDL1</v>
      </c>
      <c r="D3777" s="162" t="str">
        <f t="shared" si="58"/>
        <v>FY2021/22_CCD28_Western Power EDL1</v>
      </c>
      <c r="E3777" s="164">
        <f>IF(ISNUMBER(Table4_1[[#This Row],[Value]]),Table4_1[[#This Row],[Value]],IF(ISNUMBER(Table4_1[[#This Row],[$ Value]]),Table4_1[[#This Row],[$ Value]],Table4_1[[#This Row],[% Value]]))</f>
        <v>996</v>
      </c>
      <c r="G3777" s="238">
        <v>44742</v>
      </c>
      <c r="H3777">
        <v>4</v>
      </c>
      <c r="I3777" t="s">
        <v>188</v>
      </c>
      <c r="J3777" t="s">
        <v>207</v>
      </c>
      <c r="K3777" t="s">
        <v>279</v>
      </c>
      <c r="L3777" t="s">
        <v>309</v>
      </c>
      <c r="M3777" t="s">
        <v>295</v>
      </c>
      <c r="N3777" t="s">
        <v>310</v>
      </c>
      <c r="O3777" t="s">
        <v>191</v>
      </c>
      <c r="P3777">
        <v>996</v>
      </c>
      <c r="Q3777"/>
      <c r="R3777"/>
      <c r="S3777" t="s">
        <v>933</v>
      </c>
    </row>
    <row r="3778" spans="1:19" hidden="1" x14ac:dyDescent="0.2">
      <c r="A3778" s="162" t="str">
        <f>"FY"&amp;(YEAR(Table4_1[[#This Row],[Date]])-1)&amp;"/"&amp;(YEAR(Table4_1[[#This Row],[Date]])-2000)</f>
        <v>FY2022/23</v>
      </c>
      <c r="B3778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8" s="162" t="str">
        <f>Table4_1[[#This Row],[Licensee]]&amp;" "&amp;Table4_1[[#This Row],[Licence]]</f>
        <v>Western Power EDL1</v>
      </c>
      <c r="D3778" s="162" t="str">
        <f t="shared" si="58"/>
        <v>FY2022/23_CCD28_Western Power EDL1</v>
      </c>
      <c r="E3778" s="164">
        <f>IF(ISNUMBER(Table4_1[[#This Row],[Value]]),Table4_1[[#This Row],[Value]],IF(ISNUMBER(Table4_1[[#This Row],[$ Value]]),Table4_1[[#This Row],[$ Value]],Table4_1[[#This Row],[% Value]]))</f>
        <v>840</v>
      </c>
      <c r="G3778" s="238">
        <v>45107</v>
      </c>
      <c r="H3778">
        <v>4</v>
      </c>
      <c r="I3778" t="s">
        <v>188</v>
      </c>
      <c r="J3778" t="s">
        <v>207</v>
      </c>
      <c r="K3778" t="s">
        <v>279</v>
      </c>
      <c r="L3778" t="s">
        <v>309</v>
      </c>
      <c r="M3778" t="s">
        <v>295</v>
      </c>
      <c r="N3778" t="s">
        <v>310</v>
      </c>
      <c r="O3778" t="s">
        <v>191</v>
      </c>
      <c r="P3778">
        <v>840</v>
      </c>
      <c r="Q3778"/>
      <c r="R3778"/>
      <c r="S3778" t="s">
        <v>933</v>
      </c>
    </row>
    <row r="3779" spans="1:19" hidden="1" x14ac:dyDescent="0.2">
      <c r="A3779" s="162" t="str">
        <f>"FY"&amp;(YEAR(Table4_1[[#This Row],[Date]])-1)&amp;"/"&amp;(YEAR(Table4_1[[#This Row],[Date]])-2000)</f>
        <v>FY2023/24</v>
      </c>
      <c r="B3779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79" s="162" t="str">
        <f>Table4_1[[#This Row],[Licensee]]&amp;" "&amp;Table4_1[[#This Row],[Licence]]</f>
        <v>Western Power EDL1</v>
      </c>
      <c r="D3779" s="162" t="str">
        <f t="shared" ref="D3779:D3842" si="59">A3779&amp;"_"&amp;B3779&amp;"_"&amp;C3779</f>
        <v>FY2023/24_CCD28_Western Power EDL1</v>
      </c>
      <c r="E3779" s="164">
        <f>IF(ISNUMBER(Table4_1[[#This Row],[Value]]),Table4_1[[#This Row],[Value]],IF(ISNUMBER(Table4_1[[#This Row],[$ Value]]),Table4_1[[#This Row],[$ Value]],Table4_1[[#This Row],[% Value]]))</f>
        <v>917</v>
      </c>
      <c r="G3779" s="238">
        <v>45473</v>
      </c>
      <c r="H3779">
        <v>4</v>
      </c>
      <c r="I3779" t="s">
        <v>188</v>
      </c>
      <c r="J3779" t="s">
        <v>207</v>
      </c>
      <c r="K3779" t="s">
        <v>279</v>
      </c>
      <c r="L3779" t="s">
        <v>309</v>
      </c>
      <c r="M3779" t="s">
        <v>295</v>
      </c>
      <c r="N3779" t="s">
        <v>310</v>
      </c>
      <c r="O3779" t="s">
        <v>191</v>
      </c>
      <c r="P3779">
        <v>917</v>
      </c>
      <c r="Q3779"/>
      <c r="R3779"/>
      <c r="S3779" t="s">
        <v>933</v>
      </c>
    </row>
    <row r="3780" spans="1:19" hidden="1" x14ac:dyDescent="0.2">
      <c r="A3780" s="162" t="str">
        <f>"FY"&amp;(YEAR(Table4_1[[#This Row],[Date]])-1)&amp;"/"&amp;(YEAR(Table4_1[[#This Row],[Date]])-2000)</f>
        <v>FY2024/25</v>
      </c>
      <c r="B3780" s="162" t="str">
        <f>VLOOKUP(Table4_1[[#This Row],[Energy]]&amp;Table4_1[[#This Row],[Indicator category]]&amp;Table4_1[[#This Row],[Indicator subcategory]]&amp;Table4_1[[#This Row],[Indicator]]&amp;Table4_1[[#This Row],[ID]],newID,2,FALSE)</f>
        <v>CCD28</v>
      </c>
      <c r="C3780" s="162" t="str">
        <f>Table4_1[[#This Row],[Licensee]]&amp;" "&amp;Table4_1[[#This Row],[Licence]]</f>
        <v>Western Power EDL1</v>
      </c>
      <c r="D3780" s="162" t="str">
        <f t="shared" si="59"/>
        <v>FY2024/25_CCD28_Western Power EDL1</v>
      </c>
      <c r="E3780" s="164">
        <f>IF(ISNUMBER(Table4_1[[#This Row],[Value]]),Table4_1[[#This Row],[Value]],IF(ISNUMBER(Table4_1[[#This Row],[$ Value]]),Table4_1[[#This Row],[$ Value]],Table4_1[[#This Row],[% Value]]))</f>
        <v>692</v>
      </c>
      <c r="G3780" s="238">
        <v>45838</v>
      </c>
      <c r="H3780">
        <v>4</v>
      </c>
      <c r="I3780" t="s">
        <v>188</v>
      </c>
      <c r="J3780" t="s">
        <v>207</v>
      </c>
      <c r="K3780" t="s">
        <v>279</v>
      </c>
      <c r="L3780" t="s">
        <v>309</v>
      </c>
      <c r="M3780" t="s">
        <v>295</v>
      </c>
      <c r="N3780" t="s">
        <v>310</v>
      </c>
      <c r="O3780" t="s">
        <v>191</v>
      </c>
      <c r="P3780">
        <v>692</v>
      </c>
      <c r="Q3780"/>
      <c r="R3780"/>
      <c r="S3780" t="s">
        <v>933</v>
      </c>
    </row>
    <row r="3781" spans="1:19" hidden="1" x14ac:dyDescent="0.2">
      <c r="A3781" s="162" t="str">
        <f>"FY"&amp;(YEAR(Table4_1[[#This Row],[Date]])-1)&amp;"/"&amp;(YEAR(Table4_1[[#This Row],[Date]])-2000)</f>
        <v>FY2013/14</v>
      </c>
      <c r="B3781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1" s="162" t="str">
        <f>Table4_1[[#This Row],[Licensee]]&amp;" "&amp;Table4_1[[#This Row],[Licence]]</f>
        <v>Western Power EDL1</v>
      </c>
      <c r="D3781" s="162" t="str">
        <f t="shared" si="59"/>
        <v>FY2013/14_CCD29_Western Power EDL1</v>
      </c>
      <c r="E3781" s="164">
        <f>IF(ISNUMBER(Table4_1[[#This Row],[Value]]),Table4_1[[#This Row],[Value]],IF(ISNUMBER(Table4_1[[#This Row],[$ Value]]),Table4_1[[#This Row],[$ Value]],Table4_1[[#This Row],[% Value]]))</f>
        <v>9.9000000000000008E-3</v>
      </c>
      <c r="G3781" s="238">
        <v>41820</v>
      </c>
      <c r="H3781">
        <v>4</v>
      </c>
      <c r="I3781" t="s">
        <v>188</v>
      </c>
      <c r="J3781" t="s">
        <v>207</v>
      </c>
      <c r="K3781" t="s">
        <v>279</v>
      </c>
      <c r="L3781" t="s">
        <v>309</v>
      </c>
      <c r="M3781" t="s">
        <v>295</v>
      </c>
      <c r="N3781" t="s">
        <v>311</v>
      </c>
      <c r="O3781" t="s">
        <v>190</v>
      </c>
      <c r="P3781"/>
      <c r="Q3781">
        <v>9.9000000000000008E-3</v>
      </c>
      <c r="R3781"/>
      <c r="S3781" t="s">
        <v>933</v>
      </c>
    </row>
    <row r="3782" spans="1:19" hidden="1" x14ac:dyDescent="0.2">
      <c r="A3782" s="162" t="str">
        <f>"FY"&amp;(YEAR(Table4_1[[#This Row],[Date]])-1)&amp;"/"&amp;(YEAR(Table4_1[[#This Row],[Date]])-2000)</f>
        <v>FY2014/15</v>
      </c>
      <c r="B3782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2" s="162" t="str">
        <f>Table4_1[[#This Row],[Licensee]]&amp;" "&amp;Table4_1[[#This Row],[Licence]]</f>
        <v>Western Power EDL1</v>
      </c>
      <c r="D3782" s="162" t="str">
        <f t="shared" si="59"/>
        <v>FY2014/15_CCD29_Western Power EDL1</v>
      </c>
      <c r="E3782" s="164">
        <f>IF(ISNUMBER(Table4_1[[#This Row],[Value]]),Table4_1[[#This Row],[Value]],IF(ISNUMBER(Table4_1[[#This Row],[$ Value]]),Table4_1[[#This Row],[$ Value]],Table4_1[[#This Row],[% Value]]))</f>
        <v>4.0000000000000001E-3</v>
      </c>
      <c r="G3782" s="238">
        <v>42185</v>
      </c>
      <c r="H3782">
        <v>4</v>
      </c>
      <c r="I3782" t="s">
        <v>188</v>
      </c>
      <c r="J3782" t="s">
        <v>207</v>
      </c>
      <c r="K3782" t="s">
        <v>279</v>
      </c>
      <c r="L3782" t="s">
        <v>309</v>
      </c>
      <c r="M3782" t="s">
        <v>295</v>
      </c>
      <c r="N3782" t="s">
        <v>311</v>
      </c>
      <c r="O3782" t="s">
        <v>190</v>
      </c>
      <c r="P3782"/>
      <c r="Q3782">
        <v>4.0000000000000001E-3</v>
      </c>
      <c r="R3782"/>
      <c r="S3782" t="s">
        <v>933</v>
      </c>
    </row>
    <row r="3783" spans="1:19" hidden="1" x14ac:dyDescent="0.2">
      <c r="A3783" s="162" t="str">
        <f>"FY"&amp;(YEAR(Table4_1[[#This Row],[Date]])-1)&amp;"/"&amp;(YEAR(Table4_1[[#This Row],[Date]])-2000)</f>
        <v>FY2015/16</v>
      </c>
      <c r="B3783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3" s="162" t="str">
        <f>Table4_1[[#This Row],[Licensee]]&amp;" "&amp;Table4_1[[#This Row],[Licence]]</f>
        <v>Western Power EDL1</v>
      </c>
      <c r="D3783" s="162" t="str">
        <f t="shared" si="59"/>
        <v>FY2015/16_CCD29_Western Power EDL1</v>
      </c>
      <c r="E3783" s="164">
        <f>IF(ISNUMBER(Table4_1[[#This Row],[Value]]),Table4_1[[#This Row],[Value]],IF(ISNUMBER(Table4_1[[#This Row],[$ Value]]),Table4_1[[#This Row],[$ Value]],Table4_1[[#This Row],[% Value]]))</f>
        <v>5.0000000000000001E-3</v>
      </c>
      <c r="G3783" s="238">
        <v>42551</v>
      </c>
      <c r="H3783">
        <v>4</v>
      </c>
      <c r="I3783" t="s">
        <v>188</v>
      </c>
      <c r="J3783" t="s">
        <v>207</v>
      </c>
      <c r="K3783" t="s">
        <v>279</v>
      </c>
      <c r="L3783" t="s">
        <v>309</v>
      </c>
      <c r="M3783" t="s">
        <v>295</v>
      </c>
      <c r="N3783" t="s">
        <v>311</v>
      </c>
      <c r="O3783" t="s">
        <v>190</v>
      </c>
      <c r="P3783"/>
      <c r="Q3783">
        <v>5.0000000000000001E-3</v>
      </c>
      <c r="R3783"/>
      <c r="S3783" t="s">
        <v>933</v>
      </c>
    </row>
    <row r="3784" spans="1:19" hidden="1" x14ac:dyDescent="0.2">
      <c r="A3784" s="162" t="str">
        <f>"FY"&amp;(YEAR(Table4_1[[#This Row],[Date]])-1)&amp;"/"&amp;(YEAR(Table4_1[[#This Row],[Date]])-2000)</f>
        <v>FY2016/17</v>
      </c>
      <c r="B3784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4" s="162" t="str">
        <f>Table4_1[[#This Row],[Licensee]]&amp;" "&amp;Table4_1[[#This Row],[Licence]]</f>
        <v>Western Power EDL1</v>
      </c>
      <c r="D3784" s="162" t="str">
        <f t="shared" si="59"/>
        <v>FY2016/17_CCD29_Western Power EDL1</v>
      </c>
      <c r="E3784" s="164">
        <f>IF(ISNUMBER(Table4_1[[#This Row],[Value]]),Table4_1[[#This Row],[Value]],IF(ISNUMBER(Table4_1[[#This Row],[$ Value]]),Table4_1[[#This Row],[$ Value]],Table4_1[[#This Row],[% Value]]))</f>
        <v>4.4999999999999998E-2</v>
      </c>
      <c r="G3784" s="238">
        <v>42916</v>
      </c>
      <c r="H3784">
        <v>4</v>
      </c>
      <c r="I3784" t="s">
        <v>188</v>
      </c>
      <c r="J3784" t="s">
        <v>207</v>
      </c>
      <c r="K3784" t="s">
        <v>279</v>
      </c>
      <c r="L3784" t="s">
        <v>309</v>
      </c>
      <c r="M3784" t="s">
        <v>295</v>
      </c>
      <c r="N3784" t="s">
        <v>311</v>
      </c>
      <c r="O3784" t="s">
        <v>190</v>
      </c>
      <c r="P3784"/>
      <c r="Q3784">
        <v>4.4999999999999998E-2</v>
      </c>
      <c r="R3784"/>
      <c r="S3784" t="s">
        <v>933</v>
      </c>
    </row>
    <row r="3785" spans="1:19" hidden="1" x14ac:dyDescent="0.2">
      <c r="A3785" s="162" t="str">
        <f>"FY"&amp;(YEAR(Table4_1[[#This Row],[Date]])-1)&amp;"/"&amp;(YEAR(Table4_1[[#This Row],[Date]])-2000)</f>
        <v>FY2017/18</v>
      </c>
      <c r="B3785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5" s="162" t="str">
        <f>Table4_1[[#This Row],[Licensee]]&amp;" "&amp;Table4_1[[#This Row],[Licence]]</f>
        <v>Western Power EDL1</v>
      </c>
      <c r="D3785" s="162" t="str">
        <f t="shared" si="59"/>
        <v>FY2017/18_CCD29_Western Power EDL1</v>
      </c>
      <c r="E3785" s="164">
        <f>IF(ISNUMBER(Table4_1[[#This Row],[Value]]),Table4_1[[#This Row],[Value]],IF(ISNUMBER(Table4_1[[#This Row],[$ Value]]),Table4_1[[#This Row],[$ Value]],Table4_1[[#This Row],[% Value]]))</f>
        <v>0.19600000000000001</v>
      </c>
      <c r="G3785" s="238">
        <v>43281</v>
      </c>
      <c r="H3785">
        <v>4</v>
      </c>
      <c r="I3785" t="s">
        <v>188</v>
      </c>
      <c r="J3785" t="s">
        <v>207</v>
      </c>
      <c r="K3785" t="s">
        <v>279</v>
      </c>
      <c r="L3785" t="s">
        <v>309</v>
      </c>
      <c r="M3785" t="s">
        <v>295</v>
      </c>
      <c r="N3785" t="s">
        <v>311</v>
      </c>
      <c r="O3785" t="s">
        <v>190</v>
      </c>
      <c r="P3785"/>
      <c r="Q3785">
        <v>0.19600000000000001</v>
      </c>
      <c r="R3785"/>
      <c r="S3785" t="s">
        <v>933</v>
      </c>
    </row>
    <row r="3786" spans="1:19" hidden="1" x14ac:dyDescent="0.2">
      <c r="A3786" s="162" t="str">
        <f>"FY"&amp;(YEAR(Table4_1[[#This Row],[Date]])-1)&amp;"/"&amp;(YEAR(Table4_1[[#This Row],[Date]])-2000)</f>
        <v>FY2018/19</v>
      </c>
      <c r="B3786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6" s="162" t="str">
        <f>Table4_1[[#This Row],[Licensee]]&amp;" "&amp;Table4_1[[#This Row],[Licence]]</f>
        <v>Western Power EDL1</v>
      </c>
      <c r="D3786" s="162" t="str">
        <f t="shared" si="59"/>
        <v>FY2018/19_CCD29_Western Power EDL1</v>
      </c>
      <c r="E3786" s="164">
        <f>IF(ISNUMBER(Table4_1[[#This Row],[Value]]),Table4_1[[#This Row],[Value]],IF(ISNUMBER(Table4_1[[#This Row],[$ Value]]),Table4_1[[#This Row],[$ Value]],Table4_1[[#This Row],[% Value]]))</f>
        <v>0.187</v>
      </c>
      <c r="G3786" s="238">
        <v>43646</v>
      </c>
      <c r="H3786">
        <v>4</v>
      </c>
      <c r="I3786" t="s">
        <v>188</v>
      </c>
      <c r="J3786" t="s">
        <v>207</v>
      </c>
      <c r="K3786" t="s">
        <v>279</v>
      </c>
      <c r="L3786" t="s">
        <v>309</v>
      </c>
      <c r="M3786" t="s">
        <v>295</v>
      </c>
      <c r="N3786" t="s">
        <v>311</v>
      </c>
      <c r="O3786" t="s">
        <v>190</v>
      </c>
      <c r="P3786"/>
      <c r="Q3786">
        <v>0.187</v>
      </c>
      <c r="R3786"/>
      <c r="S3786" t="s">
        <v>933</v>
      </c>
    </row>
    <row r="3787" spans="1:19" hidden="1" x14ac:dyDescent="0.2">
      <c r="A3787" s="162" t="str">
        <f>"FY"&amp;(YEAR(Table4_1[[#This Row],[Date]])-1)&amp;"/"&amp;(YEAR(Table4_1[[#This Row],[Date]])-2000)</f>
        <v>FY2019/20</v>
      </c>
      <c r="B3787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7" s="162" t="str">
        <f>Table4_1[[#This Row],[Licensee]]&amp;" "&amp;Table4_1[[#This Row],[Licence]]</f>
        <v>Western Power EDL1</v>
      </c>
      <c r="D3787" s="162" t="str">
        <f t="shared" si="59"/>
        <v>FY2019/20_CCD29_Western Power EDL1</v>
      </c>
      <c r="E3787" s="164">
        <f>IF(ISNUMBER(Table4_1[[#This Row],[Value]]),Table4_1[[#This Row],[Value]],IF(ISNUMBER(Table4_1[[#This Row],[$ Value]]),Table4_1[[#This Row],[$ Value]],Table4_1[[#This Row],[% Value]]))</f>
        <v>0.108</v>
      </c>
      <c r="G3787" s="238">
        <v>44012</v>
      </c>
      <c r="H3787">
        <v>4</v>
      </c>
      <c r="I3787" t="s">
        <v>188</v>
      </c>
      <c r="J3787" t="s">
        <v>207</v>
      </c>
      <c r="K3787" t="s">
        <v>279</v>
      </c>
      <c r="L3787" t="s">
        <v>309</v>
      </c>
      <c r="M3787" t="s">
        <v>295</v>
      </c>
      <c r="N3787" t="s">
        <v>311</v>
      </c>
      <c r="O3787" t="s">
        <v>190</v>
      </c>
      <c r="P3787"/>
      <c r="Q3787">
        <v>0.108</v>
      </c>
      <c r="R3787"/>
      <c r="S3787" t="s">
        <v>933</v>
      </c>
    </row>
    <row r="3788" spans="1:19" hidden="1" x14ac:dyDescent="0.2">
      <c r="A3788" s="162" t="str">
        <f>"FY"&amp;(YEAR(Table4_1[[#This Row],[Date]])-1)&amp;"/"&amp;(YEAR(Table4_1[[#This Row],[Date]])-2000)</f>
        <v>FY2020/21</v>
      </c>
      <c r="B3788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8" s="162" t="str">
        <f>Table4_1[[#This Row],[Licensee]]&amp;" "&amp;Table4_1[[#This Row],[Licence]]</f>
        <v>Western Power EDL1</v>
      </c>
      <c r="D3788" s="162" t="str">
        <f t="shared" si="59"/>
        <v>FY2020/21_CCD29_Western Power EDL1</v>
      </c>
      <c r="E3788" s="164">
        <f>IF(ISNUMBER(Table4_1[[#This Row],[Value]]),Table4_1[[#This Row],[Value]],IF(ISNUMBER(Table4_1[[#This Row],[$ Value]]),Table4_1[[#This Row],[$ Value]],Table4_1[[#This Row],[% Value]]))</f>
        <v>0.23400000000000001</v>
      </c>
      <c r="G3788" s="238">
        <v>44377</v>
      </c>
      <c r="H3788">
        <v>4</v>
      </c>
      <c r="I3788" t="s">
        <v>188</v>
      </c>
      <c r="J3788" t="s">
        <v>207</v>
      </c>
      <c r="K3788" t="s">
        <v>279</v>
      </c>
      <c r="L3788" t="s">
        <v>309</v>
      </c>
      <c r="M3788" t="s">
        <v>295</v>
      </c>
      <c r="N3788" t="s">
        <v>311</v>
      </c>
      <c r="O3788" t="s">
        <v>190</v>
      </c>
      <c r="P3788"/>
      <c r="Q3788">
        <v>0.23400000000000001</v>
      </c>
      <c r="R3788"/>
      <c r="S3788" t="s">
        <v>933</v>
      </c>
    </row>
    <row r="3789" spans="1:19" hidden="1" x14ac:dyDescent="0.2">
      <c r="A3789" s="162" t="str">
        <f>"FY"&amp;(YEAR(Table4_1[[#This Row],[Date]])-1)&amp;"/"&amp;(YEAR(Table4_1[[#This Row],[Date]])-2000)</f>
        <v>FY2021/22</v>
      </c>
      <c r="B3789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89" s="162" t="str">
        <f>Table4_1[[#This Row],[Licensee]]&amp;" "&amp;Table4_1[[#This Row],[Licence]]</f>
        <v>Western Power EDL1</v>
      </c>
      <c r="D3789" s="162" t="str">
        <f t="shared" si="59"/>
        <v>FY2021/22_CCD29_Western Power EDL1</v>
      </c>
      <c r="E3789" s="164">
        <f>IF(ISNUMBER(Table4_1[[#This Row],[Value]]),Table4_1[[#This Row],[Value]],IF(ISNUMBER(Table4_1[[#This Row],[$ Value]]),Table4_1[[#This Row],[$ Value]],Table4_1[[#This Row],[% Value]]))</f>
        <v>0.19800000000000001</v>
      </c>
      <c r="G3789" s="238">
        <v>44742</v>
      </c>
      <c r="H3789">
        <v>4</v>
      </c>
      <c r="I3789" t="s">
        <v>188</v>
      </c>
      <c r="J3789" t="s">
        <v>207</v>
      </c>
      <c r="K3789" t="s">
        <v>279</v>
      </c>
      <c r="L3789" t="s">
        <v>309</v>
      </c>
      <c r="M3789" t="s">
        <v>295</v>
      </c>
      <c r="N3789" t="s">
        <v>311</v>
      </c>
      <c r="O3789" t="s">
        <v>190</v>
      </c>
      <c r="P3789"/>
      <c r="Q3789">
        <v>0.19800000000000001</v>
      </c>
      <c r="R3789"/>
      <c r="S3789" t="s">
        <v>933</v>
      </c>
    </row>
    <row r="3790" spans="1:19" hidden="1" x14ac:dyDescent="0.2">
      <c r="A3790" s="162" t="str">
        <f>"FY"&amp;(YEAR(Table4_1[[#This Row],[Date]])-1)&amp;"/"&amp;(YEAR(Table4_1[[#This Row],[Date]])-2000)</f>
        <v>FY2022/23</v>
      </c>
      <c r="B3790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90" s="162" t="str">
        <f>Table4_1[[#This Row],[Licensee]]&amp;" "&amp;Table4_1[[#This Row],[Licence]]</f>
        <v>Western Power EDL1</v>
      </c>
      <c r="D3790" s="162" t="str">
        <f t="shared" si="59"/>
        <v>FY2022/23_CCD29_Western Power EDL1</v>
      </c>
      <c r="E3790" s="164">
        <f>IF(ISNUMBER(Table4_1[[#This Row],[Value]]),Table4_1[[#This Row],[Value]],IF(ISNUMBER(Table4_1[[#This Row],[$ Value]]),Table4_1[[#This Row],[$ Value]],Table4_1[[#This Row],[% Value]]))</f>
        <v>0.184</v>
      </c>
      <c r="G3790" s="238">
        <v>45107</v>
      </c>
      <c r="H3790">
        <v>4</v>
      </c>
      <c r="I3790" t="s">
        <v>188</v>
      </c>
      <c r="J3790" t="s">
        <v>207</v>
      </c>
      <c r="K3790" t="s">
        <v>279</v>
      </c>
      <c r="L3790" t="s">
        <v>309</v>
      </c>
      <c r="M3790" t="s">
        <v>295</v>
      </c>
      <c r="N3790" t="s">
        <v>311</v>
      </c>
      <c r="O3790" t="s">
        <v>190</v>
      </c>
      <c r="P3790"/>
      <c r="Q3790">
        <v>0.184</v>
      </c>
      <c r="R3790"/>
      <c r="S3790" t="s">
        <v>933</v>
      </c>
    </row>
    <row r="3791" spans="1:19" hidden="1" x14ac:dyDescent="0.2">
      <c r="A3791" s="162" t="str">
        <f>"FY"&amp;(YEAR(Table4_1[[#This Row],[Date]])-1)&amp;"/"&amp;(YEAR(Table4_1[[#This Row],[Date]])-2000)</f>
        <v>FY2023/24</v>
      </c>
      <c r="B3791" s="162" t="str">
        <f>VLOOKUP(Table4_1[[#This Row],[Energy]]&amp;Table4_1[[#This Row],[Indicator category]]&amp;Table4_1[[#This Row],[Indicator subcategory]]&amp;Table4_1[[#This Row],[Indicator]]&amp;Table4_1[[#This Row],[ID]],newID,2,FALSE)</f>
        <v>CCD29</v>
      </c>
      <c r="C3791" s="162" t="str">
        <f>Table4_1[[#This Row],[Licensee]]&amp;" "&amp;Table4_1[[#This Row],[Licence]]</f>
        <v>Western Power EDL1</v>
      </c>
      <c r="D3791" s="162" t="str">
        <f t="shared" si="59"/>
        <v>FY2023/24_CCD29_Western Power EDL1</v>
      </c>
      <c r="E3791" s="164">
        <f>IF(ISNUMBER(Table4_1[[#This Row],[Value]]),Table4_1[[#This Row],[Value]],IF(ISNUMBER(Table4_1[[#This Row],[$ Value]]),Table4_1[[#This Row],[$ Value]],Table4_1[[#This Row],[% Value]]))</f>
        <v>0.16386704799999999</v>
      </c>
      <c r="G3791" s="238">
        <v>45473</v>
      </c>
      <c r="H3791">
        <v>4</v>
      </c>
      <c r="I3791" t="s">
        <v>188</v>
      </c>
      <c r="J3791" t="s">
        <v>207</v>
      </c>
      <c r="K3791" t="s">
        <v>279</v>
      </c>
      <c r="L3791" t="s">
        <v>309</v>
      </c>
      <c r="M3791" t="s">
        <v>295</v>
      </c>
      <c r="N3791" t="s">
        <v>311</v>
      </c>
      <c r="O3791" t="s">
        <v>190</v>
      </c>
      <c r="P3791"/>
      <c r="Q3791">
        <v>0.16386704799999999</v>
      </c>
      <c r="R3791"/>
      <c r="S3791" t="s">
        <v>933</v>
      </c>
    </row>
    <row r="3792" spans="1:19" hidden="1" x14ac:dyDescent="0.2">
      <c r="A3792" s="162" t="str">
        <f>"FY"&amp;(YEAR(Table4_1[[#This Row],[Date]])-1)&amp;"/"&amp;(YEAR(Table4_1[[#This Row],[Date]])-2000)</f>
        <v>FY2013/14</v>
      </c>
      <c r="B3792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2" s="162" t="str">
        <f>Table4_1[[#This Row],[Licensee]]&amp;" "&amp;Table4_1[[#This Row],[Licence]]</f>
        <v>Western Power EDL1</v>
      </c>
      <c r="D3792" s="162" t="str">
        <f t="shared" si="59"/>
        <v>FY2013/14_CCD3_Western Power EDL1</v>
      </c>
      <c r="E3792" s="164">
        <f>IF(ISNUMBER(Table4_1[[#This Row],[Value]]),Table4_1[[#This Row],[Value]],IF(ISNUMBER(Table4_1[[#This Row],[$ Value]]),Table4_1[[#This Row],[$ Value]],Table4_1[[#This Row],[% Value]]))</f>
        <v>7.551131E-3</v>
      </c>
      <c r="G3792" s="238">
        <v>41820</v>
      </c>
      <c r="H3792">
        <v>4</v>
      </c>
      <c r="I3792" t="s">
        <v>188</v>
      </c>
      <c r="J3792" t="s">
        <v>207</v>
      </c>
      <c r="K3792" t="s">
        <v>13</v>
      </c>
      <c r="L3792"/>
      <c r="M3792" t="s">
        <v>16</v>
      </c>
      <c r="N3792" t="s">
        <v>312</v>
      </c>
      <c r="O3792" t="s">
        <v>190</v>
      </c>
      <c r="P3792"/>
      <c r="Q3792">
        <v>7.551131E-3</v>
      </c>
      <c r="R3792"/>
      <c r="S3792" t="s">
        <v>933</v>
      </c>
    </row>
    <row r="3793" spans="1:19" hidden="1" x14ac:dyDescent="0.2">
      <c r="A3793" s="162" t="str">
        <f>"FY"&amp;(YEAR(Table4_1[[#This Row],[Date]])-1)&amp;"/"&amp;(YEAR(Table4_1[[#This Row],[Date]])-2000)</f>
        <v>FY2014/15</v>
      </c>
      <c r="B3793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3" s="162" t="str">
        <f>Table4_1[[#This Row],[Licensee]]&amp;" "&amp;Table4_1[[#This Row],[Licence]]</f>
        <v>Western Power EDL1</v>
      </c>
      <c r="D3793" s="162" t="str">
        <f t="shared" si="59"/>
        <v>FY2014/15_CCD3_Western Power EDL1</v>
      </c>
      <c r="E3793" s="164">
        <f>IF(ISNUMBER(Table4_1[[#This Row],[Value]]),Table4_1[[#This Row],[Value]],IF(ISNUMBER(Table4_1[[#This Row],[$ Value]]),Table4_1[[#This Row],[$ Value]],Table4_1[[#This Row],[% Value]]))</f>
        <v>5.5711129999999999E-3</v>
      </c>
      <c r="G3793" s="238">
        <v>42185</v>
      </c>
      <c r="H3793">
        <v>4</v>
      </c>
      <c r="I3793" t="s">
        <v>188</v>
      </c>
      <c r="J3793" t="s">
        <v>207</v>
      </c>
      <c r="K3793" t="s">
        <v>13</v>
      </c>
      <c r="L3793"/>
      <c r="M3793" t="s">
        <v>16</v>
      </c>
      <c r="N3793" t="s">
        <v>312</v>
      </c>
      <c r="O3793" t="s">
        <v>190</v>
      </c>
      <c r="P3793"/>
      <c r="Q3793">
        <v>5.5711129999999999E-3</v>
      </c>
      <c r="R3793"/>
      <c r="S3793" t="s">
        <v>933</v>
      </c>
    </row>
    <row r="3794" spans="1:19" hidden="1" x14ac:dyDescent="0.2">
      <c r="A3794" s="162" t="str">
        <f>"FY"&amp;(YEAR(Table4_1[[#This Row],[Date]])-1)&amp;"/"&amp;(YEAR(Table4_1[[#This Row],[Date]])-2000)</f>
        <v>FY2015/16</v>
      </c>
      <c r="B3794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4" s="162" t="str">
        <f>Table4_1[[#This Row],[Licensee]]&amp;" "&amp;Table4_1[[#This Row],[Licence]]</f>
        <v>Western Power EDL1</v>
      </c>
      <c r="D3794" s="162" t="str">
        <f t="shared" si="59"/>
        <v>FY2015/16_CCD3_Western Power EDL1</v>
      </c>
      <c r="E3794" s="164">
        <f>IF(ISNUMBER(Table4_1[[#This Row],[Value]]),Table4_1[[#This Row],[Value]],IF(ISNUMBER(Table4_1[[#This Row],[$ Value]]),Table4_1[[#This Row],[$ Value]],Table4_1[[#This Row],[% Value]]))</f>
        <v>4.326613E-3</v>
      </c>
      <c r="G3794" s="238">
        <v>42551</v>
      </c>
      <c r="H3794">
        <v>4</v>
      </c>
      <c r="I3794" t="s">
        <v>188</v>
      </c>
      <c r="J3794" t="s">
        <v>207</v>
      </c>
      <c r="K3794" t="s">
        <v>13</v>
      </c>
      <c r="L3794"/>
      <c r="M3794" t="s">
        <v>16</v>
      </c>
      <c r="N3794" t="s">
        <v>312</v>
      </c>
      <c r="O3794" t="s">
        <v>190</v>
      </c>
      <c r="P3794"/>
      <c r="Q3794">
        <v>4.326613E-3</v>
      </c>
      <c r="R3794"/>
      <c r="S3794" t="s">
        <v>933</v>
      </c>
    </row>
    <row r="3795" spans="1:19" hidden="1" x14ac:dyDescent="0.2">
      <c r="A3795" s="162" t="str">
        <f>"FY"&amp;(YEAR(Table4_1[[#This Row],[Date]])-1)&amp;"/"&amp;(YEAR(Table4_1[[#This Row],[Date]])-2000)</f>
        <v>FY2016/17</v>
      </c>
      <c r="B3795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5" s="162" t="str">
        <f>Table4_1[[#This Row],[Licensee]]&amp;" "&amp;Table4_1[[#This Row],[Licence]]</f>
        <v>Western Power EDL1</v>
      </c>
      <c r="D3795" s="162" t="str">
        <f t="shared" si="59"/>
        <v>FY2016/17_CCD3_Western Power EDL1</v>
      </c>
      <c r="E3795" s="164">
        <f>IF(ISNUMBER(Table4_1[[#This Row],[Value]]),Table4_1[[#This Row],[Value]],IF(ISNUMBER(Table4_1[[#This Row],[$ Value]]),Table4_1[[#This Row],[$ Value]],Table4_1[[#This Row],[% Value]]))</f>
        <v>3.6357820000000002E-3</v>
      </c>
      <c r="G3795" s="238">
        <v>42916</v>
      </c>
      <c r="H3795">
        <v>4</v>
      </c>
      <c r="I3795" t="s">
        <v>188</v>
      </c>
      <c r="J3795" t="s">
        <v>207</v>
      </c>
      <c r="K3795" t="s">
        <v>13</v>
      </c>
      <c r="L3795"/>
      <c r="M3795" t="s">
        <v>16</v>
      </c>
      <c r="N3795" t="s">
        <v>312</v>
      </c>
      <c r="O3795" t="s">
        <v>190</v>
      </c>
      <c r="P3795"/>
      <c r="Q3795">
        <v>3.6357820000000002E-3</v>
      </c>
      <c r="R3795"/>
      <c r="S3795" t="s">
        <v>933</v>
      </c>
    </row>
    <row r="3796" spans="1:19" hidden="1" x14ac:dyDescent="0.2">
      <c r="A3796" s="162" t="str">
        <f>"FY"&amp;(YEAR(Table4_1[[#This Row],[Date]])-1)&amp;"/"&amp;(YEAR(Table4_1[[#This Row],[Date]])-2000)</f>
        <v>FY2017/18</v>
      </c>
      <c r="B3796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6" s="162" t="str">
        <f>Table4_1[[#This Row],[Licensee]]&amp;" "&amp;Table4_1[[#This Row],[Licence]]</f>
        <v>Western Power EDL1</v>
      </c>
      <c r="D3796" s="162" t="str">
        <f t="shared" si="59"/>
        <v>FY2017/18_CCD3_Western Power EDL1</v>
      </c>
      <c r="E3796" s="164">
        <f>IF(ISNUMBER(Table4_1[[#This Row],[Value]]),Table4_1[[#This Row],[Value]],IF(ISNUMBER(Table4_1[[#This Row],[$ Value]]),Table4_1[[#This Row],[$ Value]],Table4_1[[#This Row],[% Value]]))</f>
        <v>3.658662E-3</v>
      </c>
      <c r="G3796" s="238">
        <v>43281</v>
      </c>
      <c r="H3796">
        <v>4</v>
      </c>
      <c r="I3796" t="s">
        <v>188</v>
      </c>
      <c r="J3796" t="s">
        <v>207</v>
      </c>
      <c r="K3796" t="s">
        <v>13</v>
      </c>
      <c r="L3796"/>
      <c r="M3796" t="s">
        <v>16</v>
      </c>
      <c r="N3796" t="s">
        <v>312</v>
      </c>
      <c r="O3796" t="s">
        <v>190</v>
      </c>
      <c r="P3796"/>
      <c r="Q3796">
        <v>3.658662E-3</v>
      </c>
      <c r="R3796"/>
      <c r="S3796" t="s">
        <v>933</v>
      </c>
    </row>
    <row r="3797" spans="1:19" hidden="1" x14ac:dyDescent="0.2">
      <c r="A3797" s="162" t="str">
        <f>"FY"&amp;(YEAR(Table4_1[[#This Row],[Date]])-1)&amp;"/"&amp;(YEAR(Table4_1[[#This Row],[Date]])-2000)</f>
        <v>FY2018/19</v>
      </c>
      <c r="B3797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7" s="162" t="str">
        <f>Table4_1[[#This Row],[Licensee]]&amp;" "&amp;Table4_1[[#This Row],[Licence]]</f>
        <v>Western Power EDL1</v>
      </c>
      <c r="D3797" s="162" t="str">
        <f t="shared" si="59"/>
        <v>FY2018/19_CCD3_Western Power EDL1</v>
      </c>
      <c r="E3797" s="164">
        <f>IF(ISNUMBER(Table4_1[[#This Row],[Value]]),Table4_1[[#This Row],[Value]],IF(ISNUMBER(Table4_1[[#This Row],[$ Value]]),Table4_1[[#This Row],[$ Value]],Table4_1[[#This Row],[% Value]]))</f>
        <v>3.0000000000000001E-3</v>
      </c>
      <c r="G3797" s="238">
        <v>43646</v>
      </c>
      <c r="H3797">
        <v>4</v>
      </c>
      <c r="I3797" t="s">
        <v>188</v>
      </c>
      <c r="J3797" t="s">
        <v>207</v>
      </c>
      <c r="K3797" t="s">
        <v>13</v>
      </c>
      <c r="L3797"/>
      <c r="M3797" t="s">
        <v>16</v>
      </c>
      <c r="N3797" t="s">
        <v>312</v>
      </c>
      <c r="O3797" t="s">
        <v>190</v>
      </c>
      <c r="P3797"/>
      <c r="Q3797">
        <v>3.0000000000000001E-3</v>
      </c>
      <c r="R3797"/>
      <c r="S3797" t="s">
        <v>933</v>
      </c>
    </row>
    <row r="3798" spans="1:19" hidden="1" x14ac:dyDescent="0.2">
      <c r="A3798" s="162" t="str">
        <f>"FY"&amp;(YEAR(Table4_1[[#This Row],[Date]])-1)&amp;"/"&amp;(YEAR(Table4_1[[#This Row],[Date]])-2000)</f>
        <v>FY2019/20</v>
      </c>
      <c r="B3798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8" s="162" t="str">
        <f>Table4_1[[#This Row],[Licensee]]&amp;" "&amp;Table4_1[[#This Row],[Licence]]</f>
        <v>Western Power EDL1</v>
      </c>
      <c r="D3798" s="162" t="str">
        <f t="shared" si="59"/>
        <v>FY2019/20_CCD3_Western Power EDL1</v>
      </c>
      <c r="E3798" s="164">
        <f>IF(ISNUMBER(Table4_1[[#This Row],[Value]]),Table4_1[[#This Row],[Value]],IF(ISNUMBER(Table4_1[[#This Row],[$ Value]]),Table4_1[[#This Row],[$ Value]],Table4_1[[#This Row],[% Value]]))</f>
        <v>3.0000000000000001E-3</v>
      </c>
      <c r="G3798" s="238">
        <v>44012</v>
      </c>
      <c r="H3798">
        <v>4</v>
      </c>
      <c r="I3798" t="s">
        <v>188</v>
      </c>
      <c r="J3798" t="s">
        <v>207</v>
      </c>
      <c r="K3798" t="s">
        <v>13</v>
      </c>
      <c r="L3798"/>
      <c r="M3798" t="s">
        <v>16</v>
      </c>
      <c r="N3798" t="s">
        <v>312</v>
      </c>
      <c r="O3798" t="s">
        <v>190</v>
      </c>
      <c r="P3798"/>
      <c r="Q3798">
        <v>3.0000000000000001E-3</v>
      </c>
      <c r="R3798"/>
      <c r="S3798" t="s">
        <v>933</v>
      </c>
    </row>
    <row r="3799" spans="1:19" hidden="1" x14ac:dyDescent="0.2">
      <c r="A3799" s="162" t="str">
        <f>"FY"&amp;(YEAR(Table4_1[[#This Row],[Date]])-1)&amp;"/"&amp;(YEAR(Table4_1[[#This Row],[Date]])-2000)</f>
        <v>FY2020/21</v>
      </c>
      <c r="B3799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799" s="162" t="str">
        <f>Table4_1[[#This Row],[Licensee]]&amp;" "&amp;Table4_1[[#This Row],[Licence]]</f>
        <v>Western Power EDL1</v>
      </c>
      <c r="D3799" s="162" t="str">
        <f t="shared" si="59"/>
        <v>FY2020/21_CCD3_Western Power EDL1</v>
      </c>
      <c r="E3799" s="164">
        <f>IF(ISNUMBER(Table4_1[[#This Row],[Value]]),Table4_1[[#This Row],[Value]],IF(ISNUMBER(Table4_1[[#This Row],[$ Value]]),Table4_1[[#This Row],[$ Value]],Table4_1[[#This Row],[% Value]]))</f>
        <v>2E-3</v>
      </c>
      <c r="G3799" s="238">
        <v>44377</v>
      </c>
      <c r="H3799">
        <v>4</v>
      </c>
      <c r="I3799" t="s">
        <v>188</v>
      </c>
      <c r="J3799" t="s">
        <v>207</v>
      </c>
      <c r="K3799" t="s">
        <v>13</v>
      </c>
      <c r="L3799"/>
      <c r="M3799" t="s">
        <v>16</v>
      </c>
      <c r="N3799" t="s">
        <v>312</v>
      </c>
      <c r="O3799" t="s">
        <v>190</v>
      </c>
      <c r="P3799"/>
      <c r="Q3799">
        <v>2E-3</v>
      </c>
      <c r="R3799"/>
      <c r="S3799" t="s">
        <v>933</v>
      </c>
    </row>
    <row r="3800" spans="1:19" hidden="1" x14ac:dyDescent="0.2">
      <c r="A3800" s="162" t="str">
        <f>"FY"&amp;(YEAR(Table4_1[[#This Row],[Date]])-1)&amp;"/"&amp;(YEAR(Table4_1[[#This Row],[Date]])-2000)</f>
        <v>FY2021/22</v>
      </c>
      <c r="B3800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800" s="162" t="str">
        <f>Table4_1[[#This Row],[Licensee]]&amp;" "&amp;Table4_1[[#This Row],[Licence]]</f>
        <v>Western Power EDL1</v>
      </c>
      <c r="D3800" s="162" t="str">
        <f t="shared" si="59"/>
        <v>FY2021/22_CCD3_Western Power EDL1</v>
      </c>
      <c r="E3800" s="164">
        <f>IF(ISNUMBER(Table4_1[[#This Row],[Value]]),Table4_1[[#This Row],[Value]],IF(ISNUMBER(Table4_1[[#This Row],[$ Value]]),Table4_1[[#This Row],[$ Value]],Table4_1[[#This Row],[% Value]]))</f>
        <v>2.3E-3</v>
      </c>
      <c r="G3800" s="238">
        <v>44742</v>
      </c>
      <c r="H3800">
        <v>4</v>
      </c>
      <c r="I3800" t="s">
        <v>188</v>
      </c>
      <c r="J3800" t="s">
        <v>207</v>
      </c>
      <c r="K3800" t="s">
        <v>13</v>
      </c>
      <c r="L3800"/>
      <c r="M3800" t="s">
        <v>16</v>
      </c>
      <c r="N3800" t="s">
        <v>312</v>
      </c>
      <c r="O3800" t="s">
        <v>190</v>
      </c>
      <c r="P3800"/>
      <c r="Q3800">
        <v>2.3E-3</v>
      </c>
      <c r="R3800"/>
      <c r="S3800" t="s">
        <v>933</v>
      </c>
    </row>
    <row r="3801" spans="1:19" hidden="1" x14ac:dyDescent="0.2">
      <c r="A3801" s="162" t="str">
        <f>"FY"&amp;(YEAR(Table4_1[[#This Row],[Date]])-1)&amp;"/"&amp;(YEAR(Table4_1[[#This Row],[Date]])-2000)</f>
        <v>FY2022/23</v>
      </c>
      <c r="B3801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801" s="162" t="str">
        <f>Table4_1[[#This Row],[Licensee]]&amp;" "&amp;Table4_1[[#This Row],[Licence]]</f>
        <v>Western Power EDL1</v>
      </c>
      <c r="D3801" s="162" t="str">
        <f t="shared" si="59"/>
        <v>FY2022/23_CCD3_Western Power EDL1</v>
      </c>
      <c r="E3801" s="164">
        <f>IF(ISNUMBER(Table4_1[[#This Row],[Value]]),Table4_1[[#This Row],[Value]],IF(ISNUMBER(Table4_1[[#This Row],[$ Value]]),Table4_1[[#This Row],[$ Value]],Table4_1[[#This Row],[% Value]]))</f>
        <v>2E-3</v>
      </c>
      <c r="G3801" s="238">
        <v>45107</v>
      </c>
      <c r="H3801">
        <v>4</v>
      </c>
      <c r="I3801" t="s">
        <v>188</v>
      </c>
      <c r="J3801" t="s">
        <v>207</v>
      </c>
      <c r="K3801" t="s">
        <v>13</v>
      </c>
      <c r="L3801"/>
      <c r="M3801" t="s">
        <v>16</v>
      </c>
      <c r="N3801" t="s">
        <v>312</v>
      </c>
      <c r="O3801" t="s">
        <v>190</v>
      </c>
      <c r="P3801"/>
      <c r="Q3801">
        <v>2E-3</v>
      </c>
      <c r="R3801"/>
      <c r="S3801" t="s">
        <v>933</v>
      </c>
    </row>
    <row r="3802" spans="1:19" hidden="1" x14ac:dyDescent="0.2">
      <c r="A3802" s="162" t="str">
        <f>"FY"&amp;(YEAR(Table4_1[[#This Row],[Date]])-1)&amp;"/"&amp;(YEAR(Table4_1[[#This Row],[Date]])-2000)</f>
        <v>FY2023/24</v>
      </c>
      <c r="B3802" s="162" t="str">
        <f>VLOOKUP(Table4_1[[#This Row],[Energy]]&amp;Table4_1[[#This Row],[Indicator category]]&amp;Table4_1[[#This Row],[Indicator subcategory]]&amp;Table4_1[[#This Row],[Indicator]]&amp;Table4_1[[#This Row],[ID]],newID,2,FALSE)</f>
        <v>CCD3</v>
      </c>
      <c r="C3802" s="162" t="str">
        <f>Table4_1[[#This Row],[Licensee]]&amp;" "&amp;Table4_1[[#This Row],[Licence]]</f>
        <v>Western Power EDL1</v>
      </c>
      <c r="D3802" s="162" t="str">
        <f t="shared" si="59"/>
        <v>FY2023/24_CCD3_Western Power EDL1</v>
      </c>
      <c r="E3802" s="164">
        <f>IF(ISNUMBER(Table4_1[[#This Row],[Value]]),Table4_1[[#This Row],[Value]],IF(ISNUMBER(Table4_1[[#This Row],[$ Value]]),Table4_1[[#This Row],[$ Value]],Table4_1[[#This Row],[% Value]]))</f>
        <v>2.602844E-3</v>
      </c>
      <c r="G3802" s="238">
        <v>45473</v>
      </c>
      <c r="H3802">
        <v>4</v>
      </c>
      <c r="I3802" t="s">
        <v>188</v>
      </c>
      <c r="J3802" t="s">
        <v>207</v>
      </c>
      <c r="K3802" t="s">
        <v>13</v>
      </c>
      <c r="L3802"/>
      <c r="M3802" t="s">
        <v>16</v>
      </c>
      <c r="N3802" t="s">
        <v>312</v>
      </c>
      <c r="O3802" t="s">
        <v>190</v>
      </c>
      <c r="P3802"/>
      <c r="Q3802">
        <v>2.602844E-3</v>
      </c>
      <c r="R3802"/>
      <c r="S3802" t="s">
        <v>933</v>
      </c>
    </row>
    <row r="3803" spans="1:19" hidden="1" x14ac:dyDescent="0.2">
      <c r="A3803" s="162" t="str">
        <f>"FY"&amp;(YEAR(Table4_1[[#This Row],[Date]])-1)&amp;"/"&amp;(YEAR(Table4_1[[#This Row],[Date]])-2000)</f>
        <v>FY2013/14</v>
      </c>
      <c r="B3803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3" s="162" t="str">
        <f>Table4_1[[#This Row],[Licensee]]&amp;" "&amp;Table4_1[[#This Row],[Licence]]</f>
        <v>Western Power EDL1</v>
      </c>
      <c r="D3803" s="162" t="str">
        <f t="shared" si="59"/>
        <v>FY2013/14_CCD30_Western Power EDL1</v>
      </c>
      <c r="E3803" s="164">
        <f>IF(ISNUMBER(Table4_1[[#This Row],[Value]]),Table4_1[[#This Row],[Value]],IF(ISNUMBER(Table4_1[[#This Row],[$ Value]]),Table4_1[[#This Row],[$ Value]],Table4_1[[#This Row],[% Value]]))</f>
        <v>207146</v>
      </c>
      <c r="G3803" s="238">
        <v>41820</v>
      </c>
      <c r="H3803">
        <v>4</v>
      </c>
      <c r="I3803" t="s">
        <v>188</v>
      </c>
      <c r="J3803" t="s">
        <v>207</v>
      </c>
      <c r="K3803" t="s">
        <v>279</v>
      </c>
      <c r="L3803" t="s">
        <v>313</v>
      </c>
      <c r="M3803" t="s">
        <v>281</v>
      </c>
      <c r="N3803" t="s">
        <v>314</v>
      </c>
      <c r="O3803" t="s">
        <v>191</v>
      </c>
      <c r="P3803">
        <v>207146</v>
      </c>
      <c r="Q3803"/>
      <c r="R3803"/>
      <c r="S3803" t="s">
        <v>933</v>
      </c>
    </row>
    <row r="3804" spans="1:19" hidden="1" x14ac:dyDescent="0.2">
      <c r="A3804" s="162" t="str">
        <f>"FY"&amp;(YEAR(Table4_1[[#This Row],[Date]])-1)&amp;"/"&amp;(YEAR(Table4_1[[#This Row],[Date]])-2000)</f>
        <v>FY2014/15</v>
      </c>
      <c r="B3804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4" s="162" t="str">
        <f>Table4_1[[#This Row],[Licensee]]&amp;" "&amp;Table4_1[[#This Row],[Licence]]</f>
        <v>Western Power EDL1</v>
      </c>
      <c r="D3804" s="162" t="str">
        <f t="shared" si="59"/>
        <v>FY2014/15_CCD30_Western Power EDL1</v>
      </c>
      <c r="E3804" s="164">
        <f>IF(ISNUMBER(Table4_1[[#This Row],[Value]]),Table4_1[[#This Row],[Value]],IF(ISNUMBER(Table4_1[[#This Row],[$ Value]]),Table4_1[[#This Row],[$ Value]],Table4_1[[#This Row],[% Value]]))</f>
        <v>213526</v>
      </c>
      <c r="G3804" s="238">
        <v>42185</v>
      </c>
      <c r="H3804">
        <v>4</v>
      </c>
      <c r="I3804" t="s">
        <v>188</v>
      </c>
      <c r="J3804" t="s">
        <v>207</v>
      </c>
      <c r="K3804" t="s">
        <v>279</v>
      </c>
      <c r="L3804" t="s">
        <v>313</v>
      </c>
      <c r="M3804" t="s">
        <v>281</v>
      </c>
      <c r="N3804" t="s">
        <v>314</v>
      </c>
      <c r="O3804" t="s">
        <v>191</v>
      </c>
      <c r="P3804">
        <v>213526</v>
      </c>
      <c r="Q3804"/>
      <c r="R3804"/>
      <c r="S3804" t="s">
        <v>933</v>
      </c>
    </row>
    <row r="3805" spans="1:19" hidden="1" x14ac:dyDescent="0.2">
      <c r="A3805" s="162" t="str">
        <f>"FY"&amp;(YEAR(Table4_1[[#This Row],[Date]])-1)&amp;"/"&amp;(YEAR(Table4_1[[#This Row],[Date]])-2000)</f>
        <v>FY2015/16</v>
      </c>
      <c r="B3805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5" s="162" t="str">
        <f>Table4_1[[#This Row],[Licensee]]&amp;" "&amp;Table4_1[[#This Row],[Licence]]</f>
        <v>Western Power EDL1</v>
      </c>
      <c r="D3805" s="162" t="str">
        <f t="shared" si="59"/>
        <v>FY2015/16_CCD30_Western Power EDL1</v>
      </c>
      <c r="E3805" s="164">
        <f>IF(ISNUMBER(Table4_1[[#This Row],[Value]]),Table4_1[[#This Row],[Value]],IF(ISNUMBER(Table4_1[[#This Row],[$ Value]]),Table4_1[[#This Row],[$ Value]],Table4_1[[#This Row],[% Value]]))</f>
        <v>219734</v>
      </c>
      <c r="G3805" s="238">
        <v>42551</v>
      </c>
      <c r="H3805">
        <v>4</v>
      </c>
      <c r="I3805" t="s">
        <v>188</v>
      </c>
      <c r="J3805" t="s">
        <v>207</v>
      </c>
      <c r="K3805" t="s">
        <v>279</v>
      </c>
      <c r="L3805" t="s">
        <v>313</v>
      </c>
      <c r="M3805" t="s">
        <v>281</v>
      </c>
      <c r="N3805" t="s">
        <v>314</v>
      </c>
      <c r="O3805" t="s">
        <v>191</v>
      </c>
      <c r="P3805">
        <v>219734</v>
      </c>
      <c r="Q3805"/>
      <c r="R3805"/>
      <c r="S3805" t="s">
        <v>933</v>
      </c>
    </row>
    <row r="3806" spans="1:19" hidden="1" x14ac:dyDescent="0.2">
      <c r="A3806" s="162" t="str">
        <f>"FY"&amp;(YEAR(Table4_1[[#This Row],[Date]])-1)&amp;"/"&amp;(YEAR(Table4_1[[#This Row],[Date]])-2000)</f>
        <v>FY2016/17</v>
      </c>
      <c r="B3806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6" s="162" t="str">
        <f>Table4_1[[#This Row],[Licensee]]&amp;" "&amp;Table4_1[[#This Row],[Licence]]</f>
        <v>Western Power EDL1</v>
      </c>
      <c r="D3806" s="162" t="str">
        <f t="shared" si="59"/>
        <v>FY2016/17_CCD30_Western Power EDL1</v>
      </c>
      <c r="E3806" s="164">
        <f>IF(ISNUMBER(Table4_1[[#This Row],[Value]]),Table4_1[[#This Row],[Value]],IF(ISNUMBER(Table4_1[[#This Row],[$ Value]]),Table4_1[[#This Row],[$ Value]],Table4_1[[#This Row],[% Value]]))</f>
        <v>223721</v>
      </c>
      <c r="G3806" s="238">
        <v>42916</v>
      </c>
      <c r="H3806">
        <v>4</v>
      </c>
      <c r="I3806" t="s">
        <v>188</v>
      </c>
      <c r="J3806" t="s">
        <v>207</v>
      </c>
      <c r="K3806" t="s">
        <v>279</v>
      </c>
      <c r="L3806" t="s">
        <v>313</v>
      </c>
      <c r="M3806" t="s">
        <v>281</v>
      </c>
      <c r="N3806" t="s">
        <v>314</v>
      </c>
      <c r="O3806" t="s">
        <v>191</v>
      </c>
      <c r="P3806">
        <v>223721</v>
      </c>
      <c r="Q3806"/>
      <c r="R3806"/>
      <c r="S3806" t="s">
        <v>933</v>
      </c>
    </row>
    <row r="3807" spans="1:19" hidden="1" x14ac:dyDescent="0.2">
      <c r="A3807" s="162" t="str">
        <f>"FY"&amp;(YEAR(Table4_1[[#This Row],[Date]])-1)&amp;"/"&amp;(YEAR(Table4_1[[#This Row],[Date]])-2000)</f>
        <v>FY2017/18</v>
      </c>
      <c r="B3807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7" s="162" t="str">
        <f>Table4_1[[#This Row],[Licensee]]&amp;" "&amp;Table4_1[[#This Row],[Licence]]</f>
        <v>Western Power EDL1</v>
      </c>
      <c r="D3807" s="162" t="str">
        <f t="shared" si="59"/>
        <v>FY2017/18_CCD30_Western Power EDL1</v>
      </c>
      <c r="E3807" s="164">
        <f>IF(ISNUMBER(Table4_1[[#This Row],[Value]]),Table4_1[[#This Row],[Value]],IF(ISNUMBER(Table4_1[[#This Row],[$ Value]]),Table4_1[[#This Row],[$ Value]],Table4_1[[#This Row],[% Value]]))</f>
        <v>226973</v>
      </c>
      <c r="G3807" s="238">
        <v>43281</v>
      </c>
      <c r="H3807">
        <v>4</v>
      </c>
      <c r="I3807" t="s">
        <v>188</v>
      </c>
      <c r="J3807" t="s">
        <v>207</v>
      </c>
      <c r="K3807" t="s">
        <v>279</v>
      </c>
      <c r="L3807" t="s">
        <v>313</v>
      </c>
      <c r="M3807" t="s">
        <v>281</v>
      </c>
      <c r="N3807" t="s">
        <v>314</v>
      </c>
      <c r="O3807" t="s">
        <v>191</v>
      </c>
      <c r="P3807">
        <v>226973</v>
      </c>
      <c r="Q3807"/>
      <c r="R3807"/>
      <c r="S3807" t="s">
        <v>933</v>
      </c>
    </row>
    <row r="3808" spans="1:19" hidden="1" x14ac:dyDescent="0.2">
      <c r="A3808" s="162" t="str">
        <f>"FY"&amp;(YEAR(Table4_1[[#This Row],[Date]])-1)&amp;"/"&amp;(YEAR(Table4_1[[#This Row],[Date]])-2000)</f>
        <v>FY2018/19</v>
      </c>
      <c r="B3808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8" s="162" t="str">
        <f>Table4_1[[#This Row],[Licensee]]&amp;" "&amp;Table4_1[[#This Row],[Licence]]</f>
        <v>Western Power EDL1</v>
      </c>
      <c r="D3808" s="162" t="str">
        <f t="shared" si="59"/>
        <v>FY2018/19_CCD30_Western Power EDL1</v>
      </c>
      <c r="E3808" s="164">
        <f>IF(ISNUMBER(Table4_1[[#This Row],[Value]]),Table4_1[[#This Row],[Value]],IF(ISNUMBER(Table4_1[[#This Row],[$ Value]]),Table4_1[[#This Row],[$ Value]],Table4_1[[#This Row],[% Value]]))</f>
        <v>230188</v>
      </c>
      <c r="G3808" s="238">
        <v>43646</v>
      </c>
      <c r="H3808">
        <v>4</v>
      </c>
      <c r="I3808" t="s">
        <v>188</v>
      </c>
      <c r="J3808" t="s">
        <v>207</v>
      </c>
      <c r="K3808" t="s">
        <v>279</v>
      </c>
      <c r="L3808" t="s">
        <v>313</v>
      </c>
      <c r="M3808" t="s">
        <v>281</v>
      </c>
      <c r="N3808" t="s">
        <v>314</v>
      </c>
      <c r="O3808" t="s">
        <v>191</v>
      </c>
      <c r="P3808">
        <v>230188</v>
      </c>
      <c r="Q3808"/>
      <c r="R3808"/>
      <c r="S3808" t="s">
        <v>933</v>
      </c>
    </row>
    <row r="3809" spans="1:19" hidden="1" x14ac:dyDescent="0.2">
      <c r="A3809" s="162" t="str">
        <f>"FY"&amp;(YEAR(Table4_1[[#This Row],[Date]])-1)&amp;"/"&amp;(YEAR(Table4_1[[#This Row],[Date]])-2000)</f>
        <v>FY2019/20</v>
      </c>
      <c r="B3809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09" s="162" t="str">
        <f>Table4_1[[#This Row],[Licensee]]&amp;" "&amp;Table4_1[[#This Row],[Licence]]</f>
        <v>Western Power EDL1</v>
      </c>
      <c r="D3809" s="162" t="str">
        <f t="shared" si="59"/>
        <v>FY2019/20_CCD30_Western Power EDL1</v>
      </c>
      <c r="E3809" s="164">
        <f>IF(ISNUMBER(Table4_1[[#This Row],[Value]]),Table4_1[[#This Row],[Value]],IF(ISNUMBER(Table4_1[[#This Row],[$ Value]]),Table4_1[[#This Row],[$ Value]],Table4_1[[#This Row],[% Value]]))</f>
        <v>233144</v>
      </c>
      <c r="G3809" s="238">
        <v>44012</v>
      </c>
      <c r="H3809">
        <v>4</v>
      </c>
      <c r="I3809" t="s">
        <v>188</v>
      </c>
      <c r="J3809" t="s">
        <v>207</v>
      </c>
      <c r="K3809" t="s">
        <v>279</v>
      </c>
      <c r="L3809" t="s">
        <v>313</v>
      </c>
      <c r="M3809" t="s">
        <v>281</v>
      </c>
      <c r="N3809" t="s">
        <v>314</v>
      </c>
      <c r="O3809" t="s">
        <v>191</v>
      </c>
      <c r="P3809">
        <v>233144</v>
      </c>
      <c r="Q3809"/>
      <c r="R3809"/>
      <c r="S3809" t="s">
        <v>933</v>
      </c>
    </row>
    <row r="3810" spans="1:19" hidden="1" x14ac:dyDescent="0.2">
      <c r="A3810" s="162" t="str">
        <f>"FY"&amp;(YEAR(Table4_1[[#This Row],[Date]])-1)&amp;"/"&amp;(YEAR(Table4_1[[#This Row],[Date]])-2000)</f>
        <v>FY2020/21</v>
      </c>
      <c r="B3810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0" s="162" t="str">
        <f>Table4_1[[#This Row],[Licensee]]&amp;" "&amp;Table4_1[[#This Row],[Licence]]</f>
        <v>Western Power EDL1</v>
      </c>
      <c r="D3810" s="162" t="str">
        <f t="shared" si="59"/>
        <v>FY2020/21_CCD30_Western Power EDL1</v>
      </c>
      <c r="E3810" s="164">
        <f>IF(ISNUMBER(Table4_1[[#This Row],[Value]]),Table4_1[[#This Row],[Value]],IF(ISNUMBER(Table4_1[[#This Row],[$ Value]]),Table4_1[[#This Row],[$ Value]],Table4_1[[#This Row],[% Value]]))</f>
        <v>235589</v>
      </c>
      <c r="G3810" s="238">
        <v>44377</v>
      </c>
      <c r="H3810">
        <v>4</v>
      </c>
      <c r="I3810" t="s">
        <v>188</v>
      </c>
      <c r="J3810" t="s">
        <v>207</v>
      </c>
      <c r="K3810" t="s">
        <v>279</v>
      </c>
      <c r="L3810" t="s">
        <v>313</v>
      </c>
      <c r="M3810" t="s">
        <v>281</v>
      </c>
      <c r="N3810" t="s">
        <v>314</v>
      </c>
      <c r="O3810" t="s">
        <v>191</v>
      </c>
      <c r="P3810">
        <v>235589</v>
      </c>
      <c r="Q3810"/>
      <c r="R3810"/>
      <c r="S3810" t="s">
        <v>933</v>
      </c>
    </row>
    <row r="3811" spans="1:19" hidden="1" x14ac:dyDescent="0.2">
      <c r="A3811" s="162" t="str">
        <f>"FY"&amp;(YEAR(Table4_1[[#This Row],[Date]])-1)&amp;"/"&amp;(YEAR(Table4_1[[#This Row],[Date]])-2000)</f>
        <v>FY2021/22</v>
      </c>
      <c r="B3811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1" s="162" t="str">
        <f>Table4_1[[#This Row],[Licensee]]&amp;" "&amp;Table4_1[[#This Row],[Licence]]</f>
        <v>Western Power EDL1</v>
      </c>
      <c r="D3811" s="162" t="str">
        <f t="shared" si="59"/>
        <v>FY2021/22_CCD30_Western Power EDL1</v>
      </c>
      <c r="E3811" s="164">
        <f>IF(ISNUMBER(Table4_1[[#This Row],[Value]]),Table4_1[[#This Row],[Value]],IF(ISNUMBER(Table4_1[[#This Row],[$ Value]]),Table4_1[[#This Row],[$ Value]],Table4_1[[#This Row],[% Value]]))</f>
        <v>236895</v>
      </c>
      <c r="G3811" s="238">
        <v>44742</v>
      </c>
      <c r="H3811">
        <v>4</v>
      </c>
      <c r="I3811" t="s">
        <v>188</v>
      </c>
      <c r="J3811" t="s">
        <v>207</v>
      </c>
      <c r="K3811" t="s">
        <v>279</v>
      </c>
      <c r="L3811" t="s">
        <v>313</v>
      </c>
      <c r="M3811" t="s">
        <v>281</v>
      </c>
      <c r="N3811" t="s">
        <v>314</v>
      </c>
      <c r="O3811" t="s">
        <v>191</v>
      </c>
      <c r="P3811">
        <v>236895</v>
      </c>
      <c r="Q3811"/>
      <c r="R3811"/>
      <c r="S3811" t="s">
        <v>933</v>
      </c>
    </row>
    <row r="3812" spans="1:19" hidden="1" x14ac:dyDescent="0.2">
      <c r="A3812" s="162" t="str">
        <f>"FY"&amp;(YEAR(Table4_1[[#This Row],[Date]])-1)&amp;"/"&amp;(YEAR(Table4_1[[#This Row],[Date]])-2000)</f>
        <v>FY2022/23</v>
      </c>
      <c r="B3812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2" s="162" t="str">
        <f>Table4_1[[#This Row],[Licensee]]&amp;" "&amp;Table4_1[[#This Row],[Licence]]</f>
        <v>Western Power EDL1</v>
      </c>
      <c r="D3812" s="162" t="str">
        <f t="shared" si="59"/>
        <v>FY2022/23_CCD30_Western Power EDL1</v>
      </c>
      <c r="E3812" s="164">
        <f>IF(ISNUMBER(Table4_1[[#This Row],[Value]]),Table4_1[[#This Row],[Value]],IF(ISNUMBER(Table4_1[[#This Row],[$ Value]]),Table4_1[[#This Row],[$ Value]],Table4_1[[#This Row],[% Value]]))</f>
        <v>241799</v>
      </c>
      <c r="G3812" s="238">
        <v>45107</v>
      </c>
      <c r="H3812">
        <v>4</v>
      </c>
      <c r="I3812" t="s">
        <v>188</v>
      </c>
      <c r="J3812" t="s">
        <v>207</v>
      </c>
      <c r="K3812" t="s">
        <v>279</v>
      </c>
      <c r="L3812" t="s">
        <v>313</v>
      </c>
      <c r="M3812" t="s">
        <v>281</v>
      </c>
      <c r="N3812" t="s">
        <v>314</v>
      </c>
      <c r="O3812" t="s">
        <v>191</v>
      </c>
      <c r="P3812">
        <v>241799</v>
      </c>
      <c r="Q3812"/>
      <c r="R3812"/>
      <c r="S3812" t="s">
        <v>933</v>
      </c>
    </row>
    <row r="3813" spans="1:19" hidden="1" x14ac:dyDescent="0.2">
      <c r="A3813" s="162" t="str">
        <f>"FY"&amp;(YEAR(Table4_1[[#This Row],[Date]])-1)&amp;"/"&amp;(YEAR(Table4_1[[#This Row],[Date]])-2000)</f>
        <v>FY2023/24</v>
      </c>
      <c r="B3813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3" s="162" t="str">
        <f>Table4_1[[#This Row],[Licensee]]&amp;" "&amp;Table4_1[[#This Row],[Licence]]</f>
        <v>Western Power EDL1</v>
      </c>
      <c r="D3813" s="162" t="str">
        <f t="shared" si="59"/>
        <v>FY2023/24_CCD30_Western Power EDL1</v>
      </c>
      <c r="E3813" s="164">
        <f>IF(ISNUMBER(Table4_1[[#This Row],[Value]]),Table4_1[[#This Row],[Value]],IF(ISNUMBER(Table4_1[[#This Row],[$ Value]]),Table4_1[[#This Row],[$ Value]],Table4_1[[#This Row],[% Value]]))</f>
        <v>245924</v>
      </c>
      <c r="G3813" s="238">
        <v>45473</v>
      </c>
      <c r="H3813">
        <v>4</v>
      </c>
      <c r="I3813" t="s">
        <v>188</v>
      </c>
      <c r="J3813" t="s">
        <v>207</v>
      </c>
      <c r="K3813" t="s">
        <v>279</v>
      </c>
      <c r="L3813" t="s">
        <v>313</v>
      </c>
      <c r="M3813" t="s">
        <v>281</v>
      </c>
      <c r="N3813" t="s">
        <v>314</v>
      </c>
      <c r="O3813" t="s">
        <v>191</v>
      </c>
      <c r="P3813">
        <v>245924</v>
      </c>
      <c r="Q3813"/>
      <c r="R3813"/>
      <c r="S3813" t="s">
        <v>933</v>
      </c>
    </row>
    <row r="3814" spans="1:19" hidden="1" x14ac:dyDescent="0.2">
      <c r="A3814" s="162" t="str">
        <f>"FY"&amp;(YEAR(Table4_1[[#This Row],[Date]])-1)&amp;"/"&amp;(YEAR(Table4_1[[#This Row],[Date]])-2000)</f>
        <v>FY2024/25</v>
      </c>
      <c r="B3814" s="162" t="str">
        <f>VLOOKUP(Table4_1[[#This Row],[Energy]]&amp;Table4_1[[#This Row],[Indicator category]]&amp;Table4_1[[#This Row],[Indicator subcategory]]&amp;Table4_1[[#This Row],[Indicator]]&amp;Table4_1[[#This Row],[ID]],newID,2,FALSE)</f>
        <v>CCD30</v>
      </c>
      <c r="C3814" s="162" t="str">
        <f>Table4_1[[#This Row],[Licensee]]&amp;" "&amp;Table4_1[[#This Row],[Licence]]</f>
        <v>Western Power EDL1</v>
      </c>
      <c r="D3814" s="162" t="str">
        <f t="shared" si="59"/>
        <v>FY2024/25_CCD30_Western Power EDL1</v>
      </c>
      <c r="E3814" s="164">
        <f>IF(ISNUMBER(Table4_1[[#This Row],[Value]]),Table4_1[[#This Row],[Value]],IF(ISNUMBER(Table4_1[[#This Row],[$ Value]]),Table4_1[[#This Row],[$ Value]],Table4_1[[#This Row],[% Value]]))</f>
        <v>250398</v>
      </c>
      <c r="G3814" s="238">
        <v>45838</v>
      </c>
      <c r="H3814">
        <v>4</v>
      </c>
      <c r="I3814" t="s">
        <v>188</v>
      </c>
      <c r="J3814" t="s">
        <v>207</v>
      </c>
      <c r="K3814" t="s">
        <v>279</v>
      </c>
      <c r="L3814" t="s">
        <v>313</v>
      </c>
      <c r="M3814" t="s">
        <v>281</v>
      </c>
      <c r="N3814" t="s">
        <v>314</v>
      </c>
      <c r="O3814" t="s">
        <v>191</v>
      </c>
      <c r="P3814">
        <v>250398</v>
      </c>
      <c r="Q3814"/>
      <c r="R3814"/>
      <c r="S3814" t="s">
        <v>933</v>
      </c>
    </row>
    <row r="3815" spans="1:19" hidden="1" x14ac:dyDescent="0.2">
      <c r="A3815" s="162" t="str">
        <f>"FY"&amp;(YEAR(Table4_1[[#This Row],[Date]])-1)&amp;"/"&amp;(YEAR(Table4_1[[#This Row],[Date]])-2000)</f>
        <v>FY2013/14</v>
      </c>
      <c r="B3815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5" s="162" t="str">
        <f>Table4_1[[#This Row],[Licensee]]&amp;" "&amp;Table4_1[[#This Row],[Licence]]</f>
        <v>Western Power EDL1</v>
      </c>
      <c r="D3815" s="162" t="str">
        <f t="shared" si="59"/>
        <v>FY2013/14_CCD31_Western Power EDL1</v>
      </c>
      <c r="E3815" s="164">
        <f>IF(ISNUMBER(Table4_1[[#This Row],[Value]]),Table4_1[[#This Row],[Value]],IF(ISNUMBER(Table4_1[[#This Row],[$ Value]]),Table4_1[[#This Row],[$ Value]],Table4_1[[#This Row],[% Value]]))</f>
        <v>37907</v>
      </c>
      <c r="G3815" s="238">
        <v>41820</v>
      </c>
      <c r="H3815">
        <v>4</v>
      </c>
      <c r="I3815" t="s">
        <v>188</v>
      </c>
      <c r="J3815" t="s">
        <v>207</v>
      </c>
      <c r="K3815" t="s">
        <v>279</v>
      </c>
      <c r="L3815" t="s">
        <v>313</v>
      </c>
      <c r="M3815" t="s">
        <v>295</v>
      </c>
      <c r="N3815" t="s">
        <v>315</v>
      </c>
      <c r="O3815" t="s">
        <v>191</v>
      </c>
      <c r="P3815">
        <v>37907</v>
      </c>
      <c r="Q3815"/>
      <c r="R3815"/>
      <c r="S3815" t="s">
        <v>933</v>
      </c>
    </row>
    <row r="3816" spans="1:19" hidden="1" x14ac:dyDescent="0.2">
      <c r="A3816" s="162" t="str">
        <f>"FY"&amp;(YEAR(Table4_1[[#This Row],[Date]])-1)&amp;"/"&amp;(YEAR(Table4_1[[#This Row],[Date]])-2000)</f>
        <v>FY2014/15</v>
      </c>
      <c r="B3816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6" s="162" t="str">
        <f>Table4_1[[#This Row],[Licensee]]&amp;" "&amp;Table4_1[[#This Row],[Licence]]</f>
        <v>Western Power EDL1</v>
      </c>
      <c r="D3816" s="162" t="str">
        <f t="shared" si="59"/>
        <v>FY2014/15_CCD31_Western Power EDL1</v>
      </c>
      <c r="E3816" s="164">
        <f>IF(ISNUMBER(Table4_1[[#This Row],[Value]]),Table4_1[[#This Row],[Value]],IF(ISNUMBER(Table4_1[[#This Row],[$ Value]]),Table4_1[[#This Row],[$ Value]],Table4_1[[#This Row],[% Value]]))</f>
        <v>38539</v>
      </c>
      <c r="G3816" s="238">
        <v>42185</v>
      </c>
      <c r="H3816">
        <v>4</v>
      </c>
      <c r="I3816" t="s">
        <v>188</v>
      </c>
      <c r="J3816" t="s">
        <v>207</v>
      </c>
      <c r="K3816" t="s">
        <v>279</v>
      </c>
      <c r="L3816" t="s">
        <v>313</v>
      </c>
      <c r="M3816" t="s">
        <v>295</v>
      </c>
      <c r="N3816" t="s">
        <v>315</v>
      </c>
      <c r="O3816" t="s">
        <v>191</v>
      </c>
      <c r="P3816">
        <v>38539</v>
      </c>
      <c r="Q3816"/>
      <c r="R3816"/>
      <c r="S3816" t="s">
        <v>933</v>
      </c>
    </row>
    <row r="3817" spans="1:19" hidden="1" x14ac:dyDescent="0.2">
      <c r="A3817" s="162" t="str">
        <f>"FY"&amp;(YEAR(Table4_1[[#This Row],[Date]])-1)&amp;"/"&amp;(YEAR(Table4_1[[#This Row],[Date]])-2000)</f>
        <v>FY2015/16</v>
      </c>
      <c r="B3817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7" s="162" t="str">
        <f>Table4_1[[#This Row],[Licensee]]&amp;" "&amp;Table4_1[[#This Row],[Licence]]</f>
        <v>Western Power EDL1</v>
      </c>
      <c r="D3817" s="162" t="str">
        <f t="shared" si="59"/>
        <v>FY2015/16_CCD31_Western Power EDL1</v>
      </c>
      <c r="E3817" s="164">
        <f>IF(ISNUMBER(Table4_1[[#This Row],[Value]]),Table4_1[[#This Row],[Value]],IF(ISNUMBER(Table4_1[[#This Row],[$ Value]]),Table4_1[[#This Row],[$ Value]],Table4_1[[#This Row],[% Value]]))</f>
        <v>39202</v>
      </c>
      <c r="G3817" s="238">
        <v>42551</v>
      </c>
      <c r="H3817">
        <v>4</v>
      </c>
      <c r="I3817" t="s">
        <v>188</v>
      </c>
      <c r="J3817" t="s">
        <v>207</v>
      </c>
      <c r="K3817" t="s">
        <v>279</v>
      </c>
      <c r="L3817" t="s">
        <v>313</v>
      </c>
      <c r="M3817" t="s">
        <v>295</v>
      </c>
      <c r="N3817" t="s">
        <v>315</v>
      </c>
      <c r="O3817" t="s">
        <v>191</v>
      </c>
      <c r="P3817">
        <v>39202</v>
      </c>
      <c r="Q3817"/>
      <c r="R3817"/>
      <c r="S3817" t="s">
        <v>933</v>
      </c>
    </row>
    <row r="3818" spans="1:19" hidden="1" x14ac:dyDescent="0.2">
      <c r="A3818" s="162" t="str">
        <f>"FY"&amp;(YEAR(Table4_1[[#This Row],[Date]])-1)&amp;"/"&amp;(YEAR(Table4_1[[#This Row],[Date]])-2000)</f>
        <v>FY2016/17</v>
      </c>
      <c r="B3818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8" s="162" t="str">
        <f>Table4_1[[#This Row],[Licensee]]&amp;" "&amp;Table4_1[[#This Row],[Licence]]</f>
        <v>Western Power EDL1</v>
      </c>
      <c r="D3818" s="162" t="str">
        <f t="shared" si="59"/>
        <v>FY2016/17_CCD31_Western Power EDL1</v>
      </c>
      <c r="E3818" s="164">
        <f>IF(ISNUMBER(Table4_1[[#This Row],[Value]]),Table4_1[[#This Row],[Value]],IF(ISNUMBER(Table4_1[[#This Row],[$ Value]]),Table4_1[[#This Row],[$ Value]],Table4_1[[#This Row],[% Value]]))</f>
        <v>39931</v>
      </c>
      <c r="G3818" s="238">
        <v>42916</v>
      </c>
      <c r="H3818">
        <v>4</v>
      </c>
      <c r="I3818" t="s">
        <v>188</v>
      </c>
      <c r="J3818" t="s">
        <v>207</v>
      </c>
      <c r="K3818" t="s">
        <v>279</v>
      </c>
      <c r="L3818" t="s">
        <v>313</v>
      </c>
      <c r="M3818" t="s">
        <v>295</v>
      </c>
      <c r="N3818" t="s">
        <v>315</v>
      </c>
      <c r="O3818" t="s">
        <v>191</v>
      </c>
      <c r="P3818">
        <v>39931</v>
      </c>
      <c r="Q3818"/>
      <c r="R3818"/>
      <c r="S3818" t="s">
        <v>933</v>
      </c>
    </row>
    <row r="3819" spans="1:19" hidden="1" x14ac:dyDescent="0.2">
      <c r="A3819" s="162" t="str">
        <f>"FY"&amp;(YEAR(Table4_1[[#This Row],[Date]])-1)&amp;"/"&amp;(YEAR(Table4_1[[#This Row],[Date]])-2000)</f>
        <v>FY2017/18</v>
      </c>
      <c r="B3819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19" s="162" t="str">
        <f>Table4_1[[#This Row],[Licensee]]&amp;" "&amp;Table4_1[[#This Row],[Licence]]</f>
        <v>Western Power EDL1</v>
      </c>
      <c r="D3819" s="162" t="str">
        <f t="shared" si="59"/>
        <v>FY2017/18_CCD31_Western Power EDL1</v>
      </c>
      <c r="E3819" s="164">
        <f>IF(ISNUMBER(Table4_1[[#This Row],[Value]]),Table4_1[[#This Row],[Value]],IF(ISNUMBER(Table4_1[[#This Row],[$ Value]]),Table4_1[[#This Row],[$ Value]],Table4_1[[#This Row],[% Value]]))</f>
        <v>40363</v>
      </c>
      <c r="G3819" s="238">
        <v>43281</v>
      </c>
      <c r="H3819">
        <v>4</v>
      </c>
      <c r="I3819" t="s">
        <v>188</v>
      </c>
      <c r="J3819" t="s">
        <v>207</v>
      </c>
      <c r="K3819" t="s">
        <v>279</v>
      </c>
      <c r="L3819" t="s">
        <v>313</v>
      </c>
      <c r="M3819" t="s">
        <v>295</v>
      </c>
      <c r="N3819" t="s">
        <v>315</v>
      </c>
      <c r="O3819" t="s">
        <v>191</v>
      </c>
      <c r="P3819">
        <v>40363</v>
      </c>
      <c r="Q3819"/>
      <c r="R3819"/>
      <c r="S3819" t="s">
        <v>933</v>
      </c>
    </row>
    <row r="3820" spans="1:19" hidden="1" x14ac:dyDescent="0.2">
      <c r="A3820" s="162" t="str">
        <f>"FY"&amp;(YEAR(Table4_1[[#This Row],[Date]])-1)&amp;"/"&amp;(YEAR(Table4_1[[#This Row],[Date]])-2000)</f>
        <v>FY2018/19</v>
      </c>
      <c r="B3820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0" s="162" t="str">
        <f>Table4_1[[#This Row],[Licensee]]&amp;" "&amp;Table4_1[[#This Row],[Licence]]</f>
        <v>Western Power EDL1</v>
      </c>
      <c r="D3820" s="162" t="str">
        <f t="shared" si="59"/>
        <v>FY2018/19_CCD31_Western Power EDL1</v>
      </c>
      <c r="E3820" s="164">
        <f>IF(ISNUMBER(Table4_1[[#This Row],[Value]]),Table4_1[[#This Row],[Value]],IF(ISNUMBER(Table4_1[[#This Row],[$ Value]]),Table4_1[[#This Row],[$ Value]],Table4_1[[#This Row],[% Value]]))</f>
        <v>40637</v>
      </c>
      <c r="G3820" s="238">
        <v>43646</v>
      </c>
      <c r="H3820">
        <v>4</v>
      </c>
      <c r="I3820" t="s">
        <v>188</v>
      </c>
      <c r="J3820" t="s">
        <v>207</v>
      </c>
      <c r="K3820" t="s">
        <v>279</v>
      </c>
      <c r="L3820" t="s">
        <v>313</v>
      </c>
      <c r="M3820" t="s">
        <v>295</v>
      </c>
      <c r="N3820" t="s">
        <v>315</v>
      </c>
      <c r="O3820" t="s">
        <v>191</v>
      </c>
      <c r="P3820">
        <v>40637</v>
      </c>
      <c r="Q3820"/>
      <c r="R3820"/>
      <c r="S3820" t="s">
        <v>933</v>
      </c>
    </row>
    <row r="3821" spans="1:19" hidden="1" x14ac:dyDescent="0.2">
      <c r="A3821" s="162" t="str">
        <f>"FY"&amp;(YEAR(Table4_1[[#This Row],[Date]])-1)&amp;"/"&amp;(YEAR(Table4_1[[#This Row],[Date]])-2000)</f>
        <v>FY2019/20</v>
      </c>
      <c r="B3821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1" s="162" t="str">
        <f>Table4_1[[#This Row],[Licensee]]&amp;" "&amp;Table4_1[[#This Row],[Licence]]</f>
        <v>Western Power EDL1</v>
      </c>
      <c r="D3821" s="162" t="str">
        <f t="shared" si="59"/>
        <v>FY2019/20_CCD31_Western Power EDL1</v>
      </c>
      <c r="E3821" s="164">
        <f>IF(ISNUMBER(Table4_1[[#This Row],[Value]]),Table4_1[[#This Row],[Value]],IF(ISNUMBER(Table4_1[[#This Row],[$ Value]]),Table4_1[[#This Row],[$ Value]],Table4_1[[#This Row],[% Value]]))</f>
        <v>41072</v>
      </c>
      <c r="G3821" s="238">
        <v>44012</v>
      </c>
      <c r="H3821">
        <v>4</v>
      </c>
      <c r="I3821" t="s">
        <v>188</v>
      </c>
      <c r="J3821" t="s">
        <v>207</v>
      </c>
      <c r="K3821" t="s">
        <v>279</v>
      </c>
      <c r="L3821" t="s">
        <v>313</v>
      </c>
      <c r="M3821" t="s">
        <v>295</v>
      </c>
      <c r="N3821" t="s">
        <v>315</v>
      </c>
      <c r="O3821" t="s">
        <v>191</v>
      </c>
      <c r="P3821">
        <v>41072</v>
      </c>
      <c r="Q3821"/>
      <c r="R3821"/>
      <c r="S3821" t="s">
        <v>933</v>
      </c>
    </row>
    <row r="3822" spans="1:19" hidden="1" x14ac:dyDescent="0.2">
      <c r="A3822" s="162" t="str">
        <f>"FY"&amp;(YEAR(Table4_1[[#This Row],[Date]])-1)&amp;"/"&amp;(YEAR(Table4_1[[#This Row],[Date]])-2000)</f>
        <v>FY2020/21</v>
      </c>
      <c r="B3822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2" s="162" t="str">
        <f>Table4_1[[#This Row],[Licensee]]&amp;" "&amp;Table4_1[[#This Row],[Licence]]</f>
        <v>Western Power EDL1</v>
      </c>
      <c r="D3822" s="162" t="str">
        <f t="shared" si="59"/>
        <v>FY2020/21_CCD31_Western Power EDL1</v>
      </c>
      <c r="E3822" s="164">
        <f>IF(ISNUMBER(Table4_1[[#This Row],[Value]]),Table4_1[[#This Row],[Value]],IF(ISNUMBER(Table4_1[[#This Row],[$ Value]]),Table4_1[[#This Row],[$ Value]],Table4_1[[#This Row],[% Value]]))</f>
        <v>41160</v>
      </c>
      <c r="G3822" s="238">
        <v>44377</v>
      </c>
      <c r="H3822">
        <v>4</v>
      </c>
      <c r="I3822" t="s">
        <v>188</v>
      </c>
      <c r="J3822" t="s">
        <v>207</v>
      </c>
      <c r="K3822" t="s">
        <v>279</v>
      </c>
      <c r="L3822" t="s">
        <v>313</v>
      </c>
      <c r="M3822" t="s">
        <v>295</v>
      </c>
      <c r="N3822" t="s">
        <v>315</v>
      </c>
      <c r="O3822" t="s">
        <v>191</v>
      </c>
      <c r="P3822">
        <v>41160</v>
      </c>
      <c r="Q3822"/>
      <c r="R3822"/>
      <c r="S3822" t="s">
        <v>933</v>
      </c>
    </row>
    <row r="3823" spans="1:19" hidden="1" x14ac:dyDescent="0.2">
      <c r="A3823" s="162" t="str">
        <f>"FY"&amp;(YEAR(Table4_1[[#This Row],[Date]])-1)&amp;"/"&amp;(YEAR(Table4_1[[#This Row],[Date]])-2000)</f>
        <v>FY2021/22</v>
      </c>
      <c r="B3823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3" s="162" t="str">
        <f>Table4_1[[#This Row],[Licensee]]&amp;" "&amp;Table4_1[[#This Row],[Licence]]</f>
        <v>Western Power EDL1</v>
      </c>
      <c r="D3823" s="162" t="str">
        <f t="shared" si="59"/>
        <v>FY2021/22_CCD31_Western Power EDL1</v>
      </c>
      <c r="E3823" s="164">
        <f>IF(ISNUMBER(Table4_1[[#This Row],[Value]]),Table4_1[[#This Row],[Value]],IF(ISNUMBER(Table4_1[[#This Row],[$ Value]]),Table4_1[[#This Row],[$ Value]],Table4_1[[#This Row],[% Value]]))</f>
        <v>42088</v>
      </c>
      <c r="G3823" s="238">
        <v>44742</v>
      </c>
      <c r="H3823">
        <v>4</v>
      </c>
      <c r="I3823" t="s">
        <v>188</v>
      </c>
      <c r="J3823" t="s">
        <v>207</v>
      </c>
      <c r="K3823" t="s">
        <v>279</v>
      </c>
      <c r="L3823" t="s">
        <v>313</v>
      </c>
      <c r="M3823" t="s">
        <v>295</v>
      </c>
      <c r="N3823" t="s">
        <v>315</v>
      </c>
      <c r="O3823" t="s">
        <v>191</v>
      </c>
      <c r="P3823">
        <v>42088</v>
      </c>
      <c r="Q3823"/>
      <c r="R3823"/>
      <c r="S3823" t="s">
        <v>933</v>
      </c>
    </row>
    <row r="3824" spans="1:19" hidden="1" x14ac:dyDescent="0.2">
      <c r="A3824" s="162" t="str">
        <f>"FY"&amp;(YEAR(Table4_1[[#This Row],[Date]])-1)&amp;"/"&amp;(YEAR(Table4_1[[#This Row],[Date]])-2000)</f>
        <v>FY2022/23</v>
      </c>
      <c r="B3824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4" s="162" t="str">
        <f>Table4_1[[#This Row],[Licensee]]&amp;" "&amp;Table4_1[[#This Row],[Licence]]</f>
        <v>Western Power EDL1</v>
      </c>
      <c r="D3824" s="162" t="str">
        <f t="shared" si="59"/>
        <v>FY2022/23_CCD31_Western Power EDL1</v>
      </c>
      <c r="E3824" s="164">
        <f>IF(ISNUMBER(Table4_1[[#This Row],[Value]]),Table4_1[[#This Row],[Value]],IF(ISNUMBER(Table4_1[[#This Row],[$ Value]]),Table4_1[[#This Row],[$ Value]],Table4_1[[#This Row],[% Value]]))</f>
        <v>41816</v>
      </c>
      <c r="G3824" s="238">
        <v>45107</v>
      </c>
      <c r="H3824">
        <v>4</v>
      </c>
      <c r="I3824" t="s">
        <v>188</v>
      </c>
      <c r="J3824" t="s">
        <v>207</v>
      </c>
      <c r="K3824" t="s">
        <v>279</v>
      </c>
      <c r="L3824" t="s">
        <v>313</v>
      </c>
      <c r="M3824" t="s">
        <v>295</v>
      </c>
      <c r="N3824" t="s">
        <v>315</v>
      </c>
      <c r="O3824" t="s">
        <v>191</v>
      </c>
      <c r="P3824">
        <v>41816</v>
      </c>
      <c r="Q3824"/>
      <c r="R3824"/>
      <c r="S3824" t="s">
        <v>933</v>
      </c>
    </row>
    <row r="3825" spans="1:19" hidden="1" x14ac:dyDescent="0.2">
      <c r="A3825" s="162" t="str">
        <f>"FY"&amp;(YEAR(Table4_1[[#This Row],[Date]])-1)&amp;"/"&amp;(YEAR(Table4_1[[#This Row],[Date]])-2000)</f>
        <v>FY2023/24</v>
      </c>
      <c r="B3825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5" s="162" t="str">
        <f>Table4_1[[#This Row],[Licensee]]&amp;" "&amp;Table4_1[[#This Row],[Licence]]</f>
        <v>Western Power EDL1</v>
      </c>
      <c r="D3825" s="162" t="str">
        <f t="shared" si="59"/>
        <v>FY2023/24_CCD31_Western Power EDL1</v>
      </c>
      <c r="E3825" s="164">
        <f>IF(ISNUMBER(Table4_1[[#This Row],[Value]]),Table4_1[[#This Row],[Value]],IF(ISNUMBER(Table4_1[[#This Row],[$ Value]]),Table4_1[[#This Row],[$ Value]],Table4_1[[#This Row],[% Value]]))</f>
        <v>42602</v>
      </c>
      <c r="G3825" s="238">
        <v>45473</v>
      </c>
      <c r="H3825">
        <v>4</v>
      </c>
      <c r="I3825" t="s">
        <v>188</v>
      </c>
      <c r="J3825" t="s">
        <v>207</v>
      </c>
      <c r="K3825" t="s">
        <v>279</v>
      </c>
      <c r="L3825" t="s">
        <v>313</v>
      </c>
      <c r="M3825" t="s">
        <v>295</v>
      </c>
      <c r="N3825" t="s">
        <v>315</v>
      </c>
      <c r="O3825" t="s">
        <v>191</v>
      </c>
      <c r="P3825">
        <v>42602</v>
      </c>
      <c r="Q3825"/>
      <c r="R3825"/>
      <c r="S3825" t="s">
        <v>933</v>
      </c>
    </row>
    <row r="3826" spans="1:19" hidden="1" x14ac:dyDescent="0.2">
      <c r="A3826" s="162" t="str">
        <f>"FY"&amp;(YEAR(Table4_1[[#This Row],[Date]])-1)&amp;"/"&amp;(YEAR(Table4_1[[#This Row],[Date]])-2000)</f>
        <v>FY2024/25</v>
      </c>
      <c r="B3826" s="162" t="str">
        <f>VLOOKUP(Table4_1[[#This Row],[Energy]]&amp;Table4_1[[#This Row],[Indicator category]]&amp;Table4_1[[#This Row],[Indicator subcategory]]&amp;Table4_1[[#This Row],[Indicator]]&amp;Table4_1[[#This Row],[ID]],newID,2,FALSE)</f>
        <v>CCD31</v>
      </c>
      <c r="C3826" s="162" t="str">
        <f>Table4_1[[#This Row],[Licensee]]&amp;" "&amp;Table4_1[[#This Row],[Licence]]</f>
        <v>Western Power EDL1</v>
      </c>
      <c r="D3826" s="162" t="str">
        <f t="shared" si="59"/>
        <v>FY2024/25_CCD31_Western Power EDL1</v>
      </c>
      <c r="E3826" s="164">
        <f>IF(ISNUMBER(Table4_1[[#This Row],[Value]]),Table4_1[[#This Row],[Value]],IF(ISNUMBER(Table4_1[[#This Row],[$ Value]]),Table4_1[[#This Row],[$ Value]],Table4_1[[#This Row],[% Value]]))</f>
        <v>42473</v>
      </c>
      <c r="G3826" s="238">
        <v>45838</v>
      </c>
      <c r="H3826">
        <v>4</v>
      </c>
      <c r="I3826" t="s">
        <v>188</v>
      </c>
      <c r="J3826" t="s">
        <v>207</v>
      </c>
      <c r="K3826" t="s">
        <v>279</v>
      </c>
      <c r="L3826" t="s">
        <v>313</v>
      </c>
      <c r="M3826" t="s">
        <v>295</v>
      </c>
      <c r="N3826" t="s">
        <v>315</v>
      </c>
      <c r="O3826" t="s">
        <v>191</v>
      </c>
      <c r="P3826">
        <v>42473</v>
      </c>
      <c r="Q3826"/>
      <c r="R3826"/>
      <c r="S3826" t="s">
        <v>933</v>
      </c>
    </row>
    <row r="3827" spans="1:19" hidden="1" x14ac:dyDescent="0.2">
      <c r="A3827" s="162" t="str">
        <f>"FY"&amp;(YEAR(Table4_1[[#This Row],[Date]])-1)&amp;"/"&amp;(YEAR(Table4_1[[#This Row],[Date]])-2000)</f>
        <v>FY2013/14</v>
      </c>
      <c r="B3827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27" s="162" t="str">
        <f>Table4_1[[#This Row],[Licensee]]&amp;" "&amp;Table4_1[[#This Row],[Licence]]</f>
        <v>Western Power EDL1</v>
      </c>
      <c r="D3827" s="162" t="str">
        <f t="shared" si="59"/>
        <v>FY2013/14_CCD32_Western Power EDL1</v>
      </c>
      <c r="E3827" s="164">
        <f>IF(ISNUMBER(Table4_1[[#This Row],[Value]]),Table4_1[[#This Row],[Value]],IF(ISNUMBER(Table4_1[[#This Row],[$ Value]]),Table4_1[[#This Row],[$ Value]],Table4_1[[#This Row],[% Value]]))</f>
        <v>2</v>
      </c>
      <c r="G3827" s="238">
        <v>41820</v>
      </c>
      <c r="H3827">
        <v>4</v>
      </c>
      <c r="I3827" t="s">
        <v>188</v>
      </c>
      <c r="J3827" t="s">
        <v>207</v>
      </c>
      <c r="K3827" t="s">
        <v>279</v>
      </c>
      <c r="L3827" t="s">
        <v>316</v>
      </c>
      <c r="M3827" t="s">
        <v>281</v>
      </c>
      <c r="N3827" t="s">
        <v>317</v>
      </c>
      <c r="O3827" t="s">
        <v>318</v>
      </c>
      <c r="P3827">
        <v>2</v>
      </c>
      <c r="Q3827"/>
      <c r="R3827"/>
      <c r="S3827" t="s">
        <v>933</v>
      </c>
    </row>
    <row r="3828" spans="1:19" hidden="1" x14ac:dyDescent="0.2">
      <c r="A3828" s="162" t="str">
        <f>"FY"&amp;(YEAR(Table4_1[[#This Row],[Date]])-1)&amp;"/"&amp;(YEAR(Table4_1[[#This Row],[Date]])-2000)</f>
        <v>FY2014/15</v>
      </c>
      <c r="B3828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28" s="162" t="str">
        <f>Table4_1[[#This Row],[Licensee]]&amp;" "&amp;Table4_1[[#This Row],[Licence]]</f>
        <v>Western Power EDL1</v>
      </c>
      <c r="D3828" s="162" t="str">
        <f t="shared" si="59"/>
        <v>FY2014/15_CCD32_Western Power EDL1</v>
      </c>
      <c r="E3828" s="164">
        <f>IF(ISNUMBER(Table4_1[[#This Row],[Value]]),Table4_1[[#This Row],[Value]],IF(ISNUMBER(Table4_1[[#This Row],[$ Value]]),Table4_1[[#This Row],[$ Value]],Table4_1[[#This Row],[% Value]]))</f>
        <v>2.2400000000000002</v>
      </c>
      <c r="G3828" s="238">
        <v>42185</v>
      </c>
      <c r="H3828">
        <v>4</v>
      </c>
      <c r="I3828" t="s">
        <v>188</v>
      </c>
      <c r="J3828" t="s">
        <v>207</v>
      </c>
      <c r="K3828" t="s">
        <v>279</v>
      </c>
      <c r="L3828" t="s">
        <v>316</v>
      </c>
      <c r="M3828" t="s">
        <v>281</v>
      </c>
      <c r="N3828" t="s">
        <v>317</v>
      </c>
      <c r="O3828" t="s">
        <v>318</v>
      </c>
      <c r="P3828">
        <v>2.2400000000000002</v>
      </c>
      <c r="Q3828"/>
      <c r="R3828"/>
      <c r="S3828" t="s">
        <v>933</v>
      </c>
    </row>
    <row r="3829" spans="1:19" hidden="1" x14ac:dyDescent="0.2">
      <c r="A3829" s="162" t="str">
        <f>"FY"&amp;(YEAR(Table4_1[[#This Row],[Date]])-1)&amp;"/"&amp;(YEAR(Table4_1[[#This Row],[Date]])-2000)</f>
        <v>FY2015/16</v>
      </c>
      <c r="B3829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29" s="162" t="str">
        <f>Table4_1[[#This Row],[Licensee]]&amp;" "&amp;Table4_1[[#This Row],[Licence]]</f>
        <v>Western Power EDL1</v>
      </c>
      <c r="D3829" s="162" t="str">
        <f t="shared" si="59"/>
        <v>FY2015/16_CCD32_Western Power EDL1</v>
      </c>
      <c r="E3829" s="164">
        <f>IF(ISNUMBER(Table4_1[[#This Row],[Value]]),Table4_1[[#This Row],[Value]],IF(ISNUMBER(Table4_1[[#This Row],[$ Value]]),Table4_1[[#This Row],[$ Value]],Table4_1[[#This Row],[% Value]]))</f>
        <v>1.95</v>
      </c>
      <c r="G3829" s="238">
        <v>42551</v>
      </c>
      <c r="H3829">
        <v>4</v>
      </c>
      <c r="I3829" t="s">
        <v>188</v>
      </c>
      <c r="J3829" t="s">
        <v>207</v>
      </c>
      <c r="K3829" t="s">
        <v>279</v>
      </c>
      <c r="L3829" t="s">
        <v>316</v>
      </c>
      <c r="M3829" t="s">
        <v>281</v>
      </c>
      <c r="N3829" t="s">
        <v>317</v>
      </c>
      <c r="O3829" t="s">
        <v>318</v>
      </c>
      <c r="P3829">
        <v>1.95</v>
      </c>
      <c r="Q3829"/>
      <c r="R3829"/>
      <c r="S3829" t="s">
        <v>933</v>
      </c>
    </row>
    <row r="3830" spans="1:19" hidden="1" x14ac:dyDescent="0.2">
      <c r="A3830" s="162" t="str">
        <f>"FY"&amp;(YEAR(Table4_1[[#This Row],[Date]])-1)&amp;"/"&amp;(YEAR(Table4_1[[#This Row],[Date]])-2000)</f>
        <v>FY2016/17</v>
      </c>
      <c r="B3830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0" s="162" t="str">
        <f>Table4_1[[#This Row],[Licensee]]&amp;" "&amp;Table4_1[[#This Row],[Licence]]</f>
        <v>Western Power EDL1</v>
      </c>
      <c r="D3830" s="162" t="str">
        <f t="shared" si="59"/>
        <v>FY2016/17_CCD32_Western Power EDL1</v>
      </c>
      <c r="E3830" s="164">
        <f>IF(ISNUMBER(Table4_1[[#This Row],[Value]]),Table4_1[[#This Row],[Value]],IF(ISNUMBER(Table4_1[[#This Row],[$ Value]]),Table4_1[[#This Row],[$ Value]],Table4_1[[#This Row],[% Value]]))</f>
        <v>3.45</v>
      </c>
      <c r="G3830" s="238">
        <v>42916</v>
      </c>
      <c r="H3830">
        <v>4</v>
      </c>
      <c r="I3830" t="s">
        <v>188</v>
      </c>
      <c r="J3830" t="s">
        <v>207</v>
      </c>
      <c r="K3830" t="s">
        <v>279</v>
      </c>
      <c r="L3830" t="s">
        <v>316</v>
      </c>
      <c r="M3830" t="s">
        <v>281</v>
      </c>
      <c r="N3830" t="s">
        <v>317</v>
      </c>
      <c r="O3830" t="s">
        <v>318</v>
      </c>
      <c r="P3830">
        <v>3.45</v>
      </c>
      <c r="Q3830"/>
      <c r="R3830"/>
      <c r="S3830" t="s">
        <v>933</v>
      </c>
    </row>
    <row r="3831" spans="1:19" hidden="1" x14ac:dyDescent="0.2">
      <c r="A3831" s="162" t="str">
        <f>"FY"&amp;(YEAR(Table4_1[[#This Row],[Date]])-1)&amp;"/"&amp;(YEAR(Table4_1[[#This Row],[Date]])-2000)</f>
        <v>FY2017/18</v>
      </c>
      <c r="B3831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1" s="162" t="str">
        <f>Table4_1[[#This Row],[Licensee]]&amp;" "&amp;Table4_1[[#This Row],[Licence]]</f>
        <v>Western Power EDL1</v>
      </c>
      <c r="D3831" s="162" t="str">
        <f t="shared" si="59"/>
        <v>FY2017/18_CCD32_Western Power EDL1</v>
      </c>
      <c r="E3831" s="164">
        <f>IF(ISNUMBER(Table4_1[[#This Row],[Value]]),Table4_1[[#This Row],[Value]],IF(ISNUMBER(Table4_1[[#This Row],[$ Value]]),Table4_1[[#This Row],[$ Value]],Table4_1[[#This Row],[% Value]]))</f>
        <v>4.0199999999999996</v>
      </c>
      <c r="G3831" s="238">
        <v>43281</v>
      </c>
      <c r="H3831">
        <v>4</v>
      </c>
      <c r="I3831" t="s">
        <v>188</v>
      </c>
      <c r="J3831" t="s">
        <v>207</v>
      </c>
      <c r="K3831" t="s">
        <v>279</v>
      </c>
      <c r="L3831" t="s">
        <v>316</v>
      </c>
      <c r="M3831" t="s">
        <v>281</v>
      </c>
      <c r="N3831" t="s">
        <v>317</v>
      </c>
      <c r="O3831" t="s">
        <v>318</v>
      </c>
      <c r="P3831">
        <v>4.0199999999999996</v>
      </c>
      <c r="Q3831"/>
      <c r="R3831"/>
      <c r="S3831" t="s">
        <v>933</v>
      </c>
    </row>
    <row r="3832" spans="1:19" hidden="1" x14ac:dyDescent="0.2">
      <c r="A3832" s="162" t="str">
        <f>"FY"&amp;(YEAR(Table4_1[[#This Row],[Date]])-1)&amp;"/"&amp;(YEAR(Table4_1[[#This Row],[Date]])-2000)</f>
        <v>FY2018/19</v>
      </c>
      <c r="B3832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2" s="162" t="str">
        <f>Table4_1[[#This Row],[Licensee]]&amp;" "&amp;Table4_1[[#This Row],[Licence]]</f>
        <v>Western Power EDL1</v>
      </c>
      <c r="D3832" s="162" t="str">
        <f t="shared" si="59"/>
        <v>FY2018/19_CCD32_Western Power EDL1</v>
      </c>
      <c r="E3832" s="164">
        <f>IF(ISNUMBER(Table4_1[[#This Row],[Value]]),Table4_1[[#This Row],[Value]],IF(ISNUMBER(Table4_1[[#This Row],[$ Value]]),Table4_1[[#This Row],[$ Value]],Table4_1[[#This Row],[% Value]]))</f>
        <v>4.82</v>
      </c>
      <c r="G3832" s="238">
        <v>43646</v>
      </c>
      <c r="H3832">
        <v>4</v>
      </c>
      <c r="I3832" t="s">
        <v>188</v>
      </c>
      <c r="J3832" t="s">
        <v>207</v>
      </c>
      <c r="K3832" t="s">
        <v>279</v>
      </c>
      <c r="L3832" t="s">
        <v>316</v>
      </c>
      <c r="M3832" t="s">
        <v>281</v>
      </c>
      <c r="N3832" t="s">
        <v>317</v>
      </c>
      <c r="O3832" t="s">
        <v>318</v>
      </c>
      <c r="P3832">
        <v>4.82</v>
      </c>
      <c r="Q3832"/>
      <c r="R3832"/>
      <c r="S3832" t="s">
        <v>933</v>
      </c>
    </row>
    <row r="3833" spans="1:19" hidden="1" x14ac:dyDescent="0.2">
      <c r="A3833" s="162" t="str">
        <f>"FY"&amp;(YEAR(Table4_1[[#This Row],[Date]])-1)&amp;"/"&amp;(YEAR(Table4_1[[#This Row],[Date]])-2000)</f>
        <v>FY2019/20</v>
      </c>
      <c r="B3833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3" s="162" t="str">
        <f>Table4_1[[#This Row],[Licensee]]&amp;" "&amp;Table4_1[[#This Row],[Licence]]</f>
        <v>Western Power EDL1</v>
      </c>
      <c r="D3833" s="162" t="str">
        <f t="shared" si="59"/>
        <v>FY2019/20_CCD32_Western Power EDL1</v>
      </c>
      <c r="E3833" s="164">
        <f>IF(ISNUMBER(Table4_1[[#This Row],[Value]]),Table4_1[[#This Row],[Value]],IF(ISNUMBER(Table4_1[[#This Row],[$ Value]]),Table4_1[[#This Row],[$ Value]],Table4_1[[#This Row],[% Value]]))</f>
        <v>4.53</v>
      </c>
      <c r="G3833" s="238">
        <v>44012</v>
      </c>
      <c r="H3833">
        <v>4</v>
      </c>
      <c r="I3833" t="s">
        <v>188</v>
      </c>
      <c r="J3833" t="s">
        <v>207</v>
      </c>
      <c r="K3833" t="s">
        <v>279</v>
      </c>
      <c r="L3833" t="s">
        <v>316</v>
      </c>
      <c r="M3833" t="s">
        <v>281</v>
      </c>
      <c r="N3833" t="s">
        <v>317</v>
      </c>
      <c r="O3833" t="s">
        <v>318</v>
      </c>
      <c r="P3833">
        <v>4.53</v>
      </c>
      <c r="Q3833"/>
      <c r="R3833"/>
      <c r="S3833" t="s">
        <v>933</v>
      </c>
    </row>
    <row r="3834" spans="1:19" hidden="1" x14ac:dyDescent="0.2">
      <c r="A3834" s="162" t="str">
        <f>"FY"&amp;(YEAR(Table4_1[[#This Row],[Date]])-1)&amp;"/"&amp;(YEAR(Table4_1[[#This Row],[Date]])-2000)</f>
        <v>FY2020/21</v>
      </c>
      <c r="B3834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4" s="162" t="str">
        <f>Table4_1[[#This Row],[Licensee]]&amp;" "&amp;Table4_1[[#This Row],[Licence]]</f>
        <v>Western Power EDL1</v>
      </c>
      <c r="D3834" s="162" t="str">
        <f t="shared" si="59"/>
        <v>FY2020/21_CCD32_Western Power EDL1</v>
      </c>
      <c r="E3834" s="164">
        <f>IF(ISNUMBER(Table4_1[[#This Row],[Value]]),Table4_1[[#This Row],[Value]],IF(ISNUMBER(Table4_1[[#This Row],[$ Value]]),Table4_1[[#This Row],[$ Value]],Table4_1[[#This Row],[% Value]]))</f>
        <v>5.2</v>
      </c>
      <c r="G3834" s="238">
        <v>44377</v>
      </c>
      <c r="H3834">
        <v>4</v>
      </c>
      <c r="I3834" t="s">
        <v>188</v>
      </c>
      <c r="J3834" t="s">
        <v>207</v>
      </c>
      <c r="K3834" t="s">
        <v>279</v>
      </c>
      <c r="L3834" t="s">
        <v>316</v>
      </c>
      <c r="M3834" t="s">
        <v>281</v>
      </c>
      <c r="N3834" t="s">
        <v>317</v>
      </c>
      <c r="O3834" t="s">
        <v>318</v>
      </c>
      <c r="P3834">
        <v>5.2</v>
      </c>
      <c r="Q3834"/>
      <c r="R3834"/>
      <c r="S3834" t="s">
        <v>933</v>
      </c>
    </row>
    <row r="3835" spans="1:19" hidden="1" x14ac:dyDescent="0.2">
      <c r="A3835" s="162" t="str">
        <f>"FY"&amp;(YEAR(Table4_1[[#This Row],[Date]])-1)&amp;"/"&amp;(YEAR(Table4_1[[#This Row],[Date]])-2000)</f>
        <v>FY2021/22</v>
      </c>
      <c r="B3835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5" s="162" t="str">
        <f>Table4_1[[#This Row],[Licensee]]&amp;" "&amp;Table4_1[[#This Row],[Licence]]</f>
        <v>Western Power EDL1</v>
      </c>
      <c r="D3835" s="162" t="str">
        <f t="shared" si="59"/>
        <v>FY2021/22_CCD32_Western Power EDL1</v>
      </c>
      <c r="E3835" s="164">
        <f>IF(ISNUMBER(Table4_1[[#This Row],[Value]]),Table4_1[[#This Row],[Value]],IF(ISNUMBER(Table4_1[[#This Row],[$ Value]]),Table4_1[[#This Row],[$ Value]],Table4_1[[#This Row],[% Value]]))</f>
        <v>4.95</v>
      </c>
      <c r="G3835" s="238">
        <v>44742</v>
      </c>
      <c r="H3835">
        <v>4</v>
      </c>
      <c r="I3835" t="s">
        <v>188</v>
      </c>
      <c r="J3835" t="s">
        <v>207</v>
      </c>
      <c r="K3835" t="s">
        <v>279</v>
      </c>
      <c r="L3835" t="s">
        <v>316</v>
      </c>
      <c r="M3835" t="s">
        <v>281</v>
      </c>
      <c r="N3835" t="s">
        <v>317</v>
      </c>
      <c r="O3835" t="s">
        <v>318</v>
      </c>
      <c r="P3835">
        <v>4.95</v>
      </c>
      <c r="Q3835"/>
      <c r="R3835"/>
      <c r="S3835" t="s">
        <v>933</v>
      </c>
    </row>
    <row r="3836" spans="1:19" hidden="1" x14ac:dyDescent="0.2">
      <c r="A3836" s="162" t="str">
        <f>"FY"&amp;(YEAR(Table4_1[[#This Row],[Date]])-1)&amp;"/"&amp;(YEAR(Table4_1[[#This Row],[Date]])-2000)</f>
        <v>FY2022/23</v>
      </c>
      <c r="B3836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6" s="162" t="str">
        <f>Table4_1[[#This Row],[Licensee]]&amp;" "&amp;Table4_1[[#This Row],[Licence]]</f>
        <v>Western Power EDL1</v>
      </c>
      <c r="D3836" s="162" t="str">
        <f t="shared" si="59"/>
        <v>FY2022/23_CCD32_Western Power EDL1</v>
      </c>
      <c r="E3836" s="164">
        <f>IF(ISNUMBER(Table4_1[[#This Row],[Value]]),Table4_1[[#This Row],[Value]],IF(ISNUMBER(Table4_1[[#This Row],[$ Value]]),Table4_1[[#This Row],[$ Value]],Table4_1[[#This Row],[% Value]]))</f>
        <v>4.83</v>
      </c>
      <c r="G3836" s="238">
        <v>45107</v>
      </c>
      <c r="H3836">
        <v>4</v>
      </c>
      <c r="I3836" t="s">
        <v>188</v>
      </c>
      <c r="J3836" t="s">
        <v>207</v>
      </c>
      <c r="K3836" t="s">
        <v>279</v>
      </c>
      <c r="L3836" t="s">
        <v>316</v>
      </c>
      <c r="M3836" t="s">
        <v>281</v>
      </c>
      <c r="N3836" t="s">
        <v>317</v>
      </c>
      <c r="O3836" t="s">
        <v>318</v>
      </c>
      <c r="P3836">
        <v>4.83</v>
      </c>
      <c r="Q3836"/>
      <c r="R3836"/>
      <c r="S3836" t="s">
        <v>933</v>
      </c>
    </row>
    <row r="3837" spans="1:19" hidden="1" x14ac:dyDescent="0.2">
      <c r="A3837" s="162" t="str">
        <f>"FY"&amp;(YEAR(Table4_1[[#This Row],[Date]])-1)&amp;"/"&amp;(YEAR(Table4_1[[#This Row],[Date]])-2000)</f>
        <v>FY2023/24</v>
      </c>
      <c r="B3837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7" s="162" t="str">
        <f>Table4_1[[#This Row],[Licensee]]&amp;" "&amp;Table4_1[[#This Row],[Licence]]</f>
        <v>Western Power EDL1</v>
      </c>
      <c r="D3837" s="162" t="str">
        <f t="shared" si="59"/>
        <v>FY2023/24_CCD32_Western Power EDL1</v>
      </c>
      <c r="E3837" s="164">
        <f>IF(ISNUMBER(Table4_1[[#This Row],[Value]]),Table4_1[[#This Row],[Value]],IF(ISNUMBER(Table4_1[[#This Row],[$ Value]]),Table4_1[[#This Row],[$ Value]],Table4_1[[#This Row],[% Value]]))</f>
        <v>4.49</v>
      </c>
      <c r="G3837" s="238">
        <v>45473</v>
      </c>
      <c r="H3837">
        <v>4</v>
      </c>
      <c r="I3837" t="s">
        <v>188</v>
      </c>
      <c r="J3837" t="s">
        <v>207</v>
      </c>
      <c r="K3837" t="s">
        <v>279</v>
      </c>
      <c r="L3837" t="s">
        <v>316</v>
      </c>
      <c r="M3837" t="s">
        <v>281</v>
      </c>
      <c r="N3837" t="s">
        <v>317</v>
      </c>
      <c r="O3837" t="s">
        <v>29</v>
      </c>
      <c r="P3837">
        <v>4.49</v>
      </c>
      <c r="Q3837"/>
      <c r="R3837"/>
      <c r="S3837" t="s">
        <v>933</v>
      </c>
    </row>
    <row r="3838" spans="1:19" hidden="1" x14ac:dyDescent="0.2">
      <c r="A3838" s="162" t="str">
        <f>"FY"&amp;(YEAR(Table4_1[[#This Row],[Date]])-1)&amp;"/"&amp;(YEAR(Table4_1[[#This Row],[Date]])-2000)</f>
        <v>FY2024/25</v>
      </c>
      <c r="B3838" s="162" t="str">
        <f>VLOOKUP(Table4_1[[#This Row],[Energy]]&amp;Table4_1[[#This Row],[Indicator category]]&amp;Table4_1[[#This Row],[Indicator subcategory]]&amp;Table4_1[[#This Row],[Indicator]]&amp;Table4_1[[#This Row],[ID]],newID,2,FALSE)</f>
        <v>CCD32</v>
      </c>
      <c r="C3838" s="162" t="str">
        <f>Table4_1[[#This Row],[Licensee]]&amp;" "&amp;Table4_1[[#This Row],[Licence]]</f>
        <v>Western Power EDL1</v>
      </c>
      <c r="D3838" s="162" t="str">
        <f t="shared" si="59"/>
        <v>FY2024/25_CCD32_Western Power EDL1</v>
      </c>
      <c r="E3838" s="164">
        <f>IF(ISNUMBER(Table4_1[[#This Row],[Value]]),Table4_1[[#This Row],[Value]],IF(ISNUMBER(Table4_1[[#This Row],[$ Value]]),Table4_1[[#This Row],[$ Value]],Table4_1[[#This Row],[% Value]]))</f>
        <v>4.3</v>
      </c>
      <c r="G3838" s="238">
        <v>45838</v>
      </c>
      <c r="H3838">
        <v>4</v>
      </c>
      <c r="I3838" t="s">
        <v>188</v>
      </c>
      <c r="J3838" t="s">
        <v>207</v>
      </c>
      <c r="K3838" t="s">
        <v>279</v>
      </c>
      <c r="L3838" t="s">
        <v>316</v>
      </c>
      <c r="M3838" t="s">
        <v>281</v>
      </c>
      <c r="N3838" t="s">
        <v>317</v>
      </c>
      <c r="O3838" t="s">
        <v>29</v>
      </c>
      <c r="P3838">
        <v>4.3</v>
      </c>
      <c r="Q3838"/>
      <c r="R3838"/>
      <c r="S3838" t="s">
        <v>933</v>
      </c>
    </row>
    <row r="3839" spans="1:19" hidden="1" x14ac:dyDescent="0.2">
      <c r="A3839" s="162" t="str">
        <f>"FY"&amp;(YEAR(Table4_1[[#This Row],[Date]])-1)&amp;"/"&amp;(YEAR(Table4_1[[#This Row],[Date]])-2000)</f>
        <v>FY2013/14</v>
      </c>
      <c r="B3839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39" s="162" t="str">
        <f>Table4_1[[#This Row],[Licensee]]&amp;" "&amp;Table4_1[[#This Row],[Licence]]</f>
        <v>Western Power EDL1</v>
      </c>
      <c r="D3839" s="162" t="str">
        <f t="shared" si="59"/>
        <v>FY2013/14_CCD33_Western Power EDL1</v>
      </c>
      <c r="E3839" s="164">
        <f>IF(ISNUMBER(Table4_1[[#This Row],[Value]]),Table4_1[[#This Row],[Value]],IF(ISNUMBER(Table4_1[[#This Row],[$ Value]]),Table4_1[[#This Row],[$ Value]],Table4_1[[#This Row],[% Value]]))</f>
        <v>2</v>
      </c>
      <c r="G3839" s="238">
        <v>41820</v>
      </c>
      <c r="H3839">
        <v>4</v>
      </c>
      <c r="I3839" t="s">
        <v>188</v>
      </c>
      <c r="J3839" t="s">
        <v>207</v>
      </c>
      <c r="K3839" t="s">
        <v>279</v>
      </c>
      <c r="L3839" t="s">
        <v>316</v>
      </c>
      <c r="M3839" t="s">
        <v>295</v>
      </c>
      <c r="N3839" t="s">
        <v>319</v>
      </c>
      <c r="O3839" t="s">
        <v>318</v>
      </c>
      <c r="P3839">
        <v>2</v>
      </c>
      <c r="Q3839"/>
      <c r="R3839"/>
      <c r="S3839" t="s">
        <v>933</v>
      </c>
    </row>
    <row r="3840" spans="1:19" hidden="1" x14ac:dyDescent="0.2">
      <c r="A3840" s="162" t="str">
        <f>"FY"&amp;(YEAR(Table4_1[[#This Row],[Date]])-1)&amp;"/"&amp;(YEAR(Table4_1[[#This Row],[Date]])-2000)</f>
        <v>FY2014/15</v>
      </c>
      <c r="B3840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0" s="162" t="str">
        <f>Table4_1[[#This Row],[Licensee]]&amp;" "&amp;Table4_1[[#This Row],[Licence]]</f>
        <v>Western Power EDL1</v>
      </c>
      <c r="D3840" s="162" t="str">
        <f t="shared" si="59"/>
        <v>FY2014/15_CCD33_Western Power EDL1</v>
      </c>
      <c r="E3840" s="164">
        <f>IF(ISNUMBER(Table4_1[[#This Row],[Value]]),Table4_1[[#This Row],[Value]],IF(ISNUMBER(Table4_1[[#This Row],[$ Value]]),Table4_1[[#This Row],[$ Value]],Table4_1[[#This Row],[% Value]]))</f>
        <v>2.14</v>
      </c>
      <c r="G3840" s="238">
        <v>42185</v>
      </c>
      <c r="H3840">
        <v>4</v>
      </c>
      <c r="I3840" t="s">
        <v>188</v>
      </c>
      <c r="J3840" t="s">
        <v>207</v>
      </c>
      <c r="K3840" t="s">
        <v>279</v>
      </c>
      <c r="L3840" t="s">
        <v>316</v>
      </c>
      <c r="M3840" t="s">
        <v>295</v>
      </c>
      <c r="N3840" t="s">
        <v>319</v>
      </c>
      <c r="O3840" t="s">
        <v>318</v>
      </c>
      <c r="P3840">
        <v>2.14</v>
      </c>
      <c r="Q3840"/>
      <c r="R3840"/>
      <c r="S3840" t="s">
        <v>933</v>
      </c>
    </row>
    <row r="3841" spans="1:19" hidden="1" x14ac:dyDescent="0.2">
      <c r="A3841" s="162" t="str">
        <f>"FY"&amp;(YEAR(Table4_1[[#This Row],[Date]])-1)&amp;"/"&amp;(YEAR(Table4_1[[#This Row],[Date]])-2000)</f>
        <v>FY2015/16</v>
      </c>
      <c r="B3841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1" s="162" t="str">
        <f>Table4_1[[#This Row],[Licensee]]&amp;" "&amp;Table4_1[[#This Row],[Licence]]</f>
        <v>Western Power EDL1</v>
      </c>
      <c r="D3841" s="162" t="str">
        <f t="shared" si="59"/>
        <v>FY2015/16_CCD33_Western Power EDL1</v>
      </c>
      <c r="E3841" s="164">
        <f>IF(ISNUMBER(Table4_1[[#This Row],[Value]]),Table4_1[[#This Row],[Value]],IF(ISNUMBER(Table4_1[[#This Row],[$ Value]]),Table4_1[[#This Row],[$ Value]],Table4_1[[#This Row],[% Value]]))</f>
        <v>2.29</v>
      </c>
      <c r="G3841" s="238">
        <v>42551</v>
      </c>
      <c r="H3841">
        <v>4</v>
      </c>
      <c r="I3841" t="s">
        <v>188</v>
      </c>
      <c r="J3841" t="s">
        <v>207</v>
      </c>
      <c r="K3841" t="s">
        <v>279</v>
      </c>
      <c r="L3841" t="s">
        <v>316</v>
      </c>
      <c r="M3841" t="s">
        <v>295</v>
      </c>
      <c r="N3841" t="s">
        <v>319</v>
      </c>
      <c r="O3841" t="s">
        <v>318</v>
      </c>
      <c r="P3841">
        <v>2.29</v>
      </c>
      <c r="Q3841"/>
      <c r="R3841"/>
      <c r="S3841" t="s">
        <v>933</v>
      </c>
    </row>
    <row r="3842" spans="1:19" hidden="1" x14ac:dyDescent="0.2">
      <c r="A3842" s="162" t="str">
        <f>"FY"&amp;(YEAR(Table4_1[[#This Row],[Date]])-1)&amp;"/"&amp;(YEAR(Table4_1[[#This Row],[Date]])-2000)</f>
        <v>FY2016/17</v>
      </c>
      <c r="B3842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2" s="162" t="str">
        <f>Table4_1[[#This Row],[Licensee]]&amp;" "&amp;Table4_1[[#This Row],[Licence]]</f>
        <v>Western Power EDL1</v>
      </c>
      <c r="D3842" s="162" t="str">
        <f t="shared" si="59"/>
        <v>FY2016/17_CCD33_Western Power EDL1</v>
      </c>
      <c r="E3842" s="164">
        <f>IF(ISNUMBER(Table4_1[[#This Row],[Value]]),Table4_1[[#This Row],[Value]],IF(ISNUMBER(Table4_1[[#This Row],[$ Value]]),Table4_1[[#This Row],[$ Value]],Table4_1[[#This Row],[% Value]]))</f>
        <v>5.59</v>
      </c>
      <c r="G3842" s="238">
        <v>42916</v>
      </c>
      <c r="H3842">
        <v>4</v>
      </c>
      <c r="I3842" t="s">
        <v>188</v>
      </c>
      <c r="J3842" t="s">
        <v>207</v>
      </c>
      <c r="K3842" t="s">
        <v>279</v>
      </c>
      <c r="L3842" t="s">
        <v>316</v>
      </c>
      <c r="M3842" t="s">
        <v>295</v>
      </c>
      <c r="N3842" t="s">
        <v>319</v>
      </c>
      <c r="O3842" t="s">
        <v>318</v>
      </c>
      <c r="P3842">
        <v>5.59</v>
      </c>
      <c r="Q3842"/>
      <c r="R3842"/>
      <c r="S3842" t="s">
        <v>933</v>
      </c>
    </row>
    <row r="3843" spans="1:19" hidden="1" x14ac:dyDescent="0.2">
      <c r="A3843" s="162" t="str">
        <f>"FY"&amp;(YEAR(Table4_1[[#This Row],[Date]])-1)&amp;"/"&amp;(YEAR(Table4_1[[#This Row],[Date]])-2000)</f>
        <v>FY2017/18</v>
      </c>
      <c r="B3843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3" s="162" t="str">
        <f>Table4_1[[#This Row],[Licensee]]&amp;" "&amp;Table4_1[[#This Row],[Licence]]</f>
        <v>Western Power EDL1</v>
      </c>
      <c r="D3843" s="162" t="str">
        <f t="shared" ref="D3843:D3906" si="60">A3843&amp;"_"&amp;B3843&amp;"_"&amp;C3843</f>
        <v>FY2017/18_CCD33_Western Power EDL1</v>
      </c>
      <c r="E3843" s="164">
        <f>IF(ISNUMBER(Table4_1[[#This Row],[Value]]),Table4_1[[#This Row],[Value]],IF(ISNUMBER(Table4_1[[#This Row],[$ Value]]),Table4_1[[#This Row],[$ Value]],Table4_1[[#This Row],[% Value]]))</f>
        <v>8</v>
      </c>
      <c r="G3843" s="238">
        <v>43281</v>
      </c>
      <c r="H3843">
        <v>4</v>
      </c>
      <c r="I3843" t="s">
        <v>188</v>
      </c>
      <c r="J3843" t="s">
        <v>207</v>
      </c>
      <c r="K3843" t="s">
        <v>279</v>
      </c>
      <c r="L3843" t="s">
        <v>316</v>
      </c>
      <c r="M3843" t="s">
        <v>295</v>
      </c>
      <c r="N3843" t="s">
        <v>319</v>
      </c>
      <c r="O3843" t="s">
        <v>318</v>
      </c>
      <c r="P3843">
        <v>8</v>
      </c>
      <c r="Q3843"/>
      <c r="R3843"/>
      <c r="S3843" t="s">
        <v>933</v>
      </c>
    </row>
    <row r="3844" spans="1:19" hidden="1" x14ac:dyDescent="0.2">
      <c r="A3844" s="162" t="str">
        <f>"FY"&amp;(YEAR(Table4_1[[#This Row],[Date]])-1)&amp;"/"&amp;(YEAR(Table4_1[[#This Row],[Date]])-2000)</f>
        <v>FY2018/19</v>
      </c>
      <c r="B3844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4" s="162" t="str">
        <f>Table4_1[[#This Row],[Licensee]]&amp;" "&amp;Table4_1[[#This Row],[Licence]]</f>
        <v>Western Power EDL1</v>
      </c>
      <c r="D3844" s="162" t="str">
        <f t="shared" si="60"/>
        <v>FY2018/19_CCD33_Western Power EDL1</v>
      </c>
      <c r="E3844" s="164">
        <f>IF(ISNUMBER(Table4_1[[#This Row],[Value]]),Table4_1[[#This Row],[Value]],IF(ISNUMBER(Table4_1[[#This Row],[$ Value]]),Table4_1[[#This Row],[$ Value]],Table4_1[[#This Row],[% Value]]))</f>
        <v>8.15</v>
      </c>
      <c r="G3844" s="238">
        <v>43646</v>
      </c>
      <c r="H3844">
        <v>4</v>
      </c>
      <c r="I3844" t="s">
        <v>188</v>
      </c>
      <c r="J3844" t="s">
        <v>207</v>
      </c>
      <c r="K3844" t="s">
        <v>279</v>
      </c>
      <c r="L3844" t="s">
        <v>316</v>
      </c>
      <c r="M3844" t="s">
        <v>295</v>
      </c>
      <c r="N3844" t="s">
        <v>319</v>
      </c>
      <c r="O3844" t="s">
        <v>318</v>
      </c>
      <c r="P3844">
        <v>8.15</v>
      </c>
      <c r="Q3844"/>
      <c r="R3844"/>
      <c r="S3844" t="s">
        <v>933</v>
      </c>
    </row>
    <row r="3845" spans="1:19" hidden="1" x14ac:dyDescent="0.2">
      <c r="A3845" s="162" t="str">
        <f>"FY"&amp;(YEAR(Table4_1[[#This Row],[Date]])-1)&amp;"/"&amp;(YEAR(Table4_1[[#This Row],[Date]])-2000)</f>
        <v>FY2019/20</v>
      </c>
      <c r="B3845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5" s="162" t="str">
        <f>Table4_1[[#This Row],[Licensee]]&amp;" "&amp;Table4_1[[#This Row],[Licence]]</f>
        <v>Western Power EDL1</v>
      </c>
      <c r="D3845" s="162" t="str">
        <f t="shared" si="60"/>
        <v>FY2019/20_CCD33_Western Power EDL1</v>
      </c>
      <c r="E3845" s="164">
        <f>IF(ISNUMBER(Table4_1[[#This Row],[Value]]),Table4_1[[#This Row],[Value]],IF(ISNUMBER(Table4_1[[#This Row],[$ Value]]),Table4_1[[#This Row],[$ Value]],Table4_1[[#This Row],[% Value]]))</f>
        <v>6.77</v>
      </c>
      <c r="G3845" s="238">
        <v>44012</v>
      </c>
      <c r="H3845">
        <v>4</v>
      </c>
      <c r="I3845" t="s">
        <v>188</v>
      </c>
      <c r="J3845" t="s">
        <v>207</v>
      </c>
      <c r="K3845" t="s">
        <v>279</v>
      </c>
      <c r="L3845" t="s">
        <v>316</v>
      </c>
      <c r="M3845" t="s">
        <v>295</v>
      </c>
      <c r="N3845" t="s">
        <v>319</v>
      </c>
      <c r="O3845" t="s">
        <v>318</v>
      </c>
      <c r="P3845">
        <v>6.77</v>
      </c>
      <c r="Q3845"/>
      <c r="R3845"/>
      <c r="S3845" t="s">
        <v>933</v>
      </c>
    </row>
    <row r="3846" spans="1:19" hidden="1" x14ac:dyDescent="0.2">
      <c r="A3846" s="162" t="str">
        <f>"FY"&amp;(YEAR(Table4_1[[#This Row],[Date]])-1)&amp;"/"&amp;(YEAR(Table4_1[[#This Row],[Date]])-2000)</f>
        <v>FY2020/21</v>
      </c>
      <c r="B3846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6" s="162" t="str">
        <f>Table4_1[[#This Row],[Licensee]]&amp;" "&amp;Table4_1[[#This Row],[Licence]]</f>
        <v>Western Power EDL1</v>
      </c>
      <c r="D3846" s="162" t="str">
        <f t="shared" si="60"/>
        <v>FY2020/21_CCD33_Western Power EDL1</v>
      </c>
      <c r="E3846" s="164">
        <f>IF(ISNUMBER(Table4_1[[#This Row],[Value]]),Table4_1[[#This Row],[Value]],IF(ISNUMBER(Table4_1[[#This Row],[$ Value]]),Table4_1[[#This Row],[$ Value]],Table4_1[[#This Row],[% Value]]))</f>
        <v>7.33</v>
      </c>
      <c r="G3846" s="238">
        <v>44377</v>
      </c>
      <c r="H3846">
        <v>4</v>
      </c>
      <c r="I3846" t="s">
        <v>188</v>
      </c>
      <c r="J3846" t="s">
        <v>207</v>
      </c>
      <c r="K3846" t="s">
        <v>279</v>
      </c>
      <c r="L3846" t="s">
        <v>316</v>
      </c>
      <c r="M3846" t="s">
        <v>295</v>
      </c>
      <c r="N3846" t="s">
        <v>319</v>
      </c>
      <c r="O3846" t="s">
        <v>318</v>
      </c>
      <c r="P3846">
        <v>7.33</v>
      </c>
      <c r="Q3846"/>
      <c r="R3846"/>
      <c r="S3846" t="s">
        <v>933</v>
      </c>
    </row>
    <row r="3847" spans="1:19" hidden="1" x14ac:dyDescent="0.2">
      <c r="A3847" s="162" t="str">
        <f>"FY"&amp;(YEAR(Table4_1[[#This Row],[Date]])-1)&amp;"/"&amp;(YEAR(Table4_1[[#This Row],[Date]])-2000)</f>
        <v>FY2021/22</v>
      </c>
      <c r="B3847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7" s="162" t="str">
        <f>Table4_1[[#This Row],[Licensee]]&amp;" "&amp;Table4_1[[#This Row],[Licence]]</f>
        <v>Western Power EDL1</v>
      </c>
      <c r="D3847" s="162" t="str">
        <f t="shared" si="60"/>
        <v>FY2021/22_CCD33_Western Power EDL1</v>
      </c>
      <c r="E3847" s="164">
        <f>IF(ISNUMBER(Table4_1[[#This Row],[Value]]),Table4_1[[#This Row],[Value]],IF(ISNUMBER(Table4_1[[#This Row],[$ Value]]),Table4_1[[#This Row],[$ Value]],Table4_1[[#This Row],[% Value]]))</f>
        <v>8.58</v>
      </c>
      <c r="G3847" s="238">
        <v>44742</v>
      </c>
      <c r="H3847">
        <v>4</v>
      </c>
      <c r="I3847" t="s">
        <v>188</v>
      </c>
      <c r="J3847" t="s">
        <v>207</v>
      </c>
      <c r="K3847" t="s">
        <v>279</v>
      </c>
      <c r="L3847" t="s">
        <v>316</v>
      </c>
      <c r="M3847" t="s">
        <v>295</v>
      </c>
      <c r="N3847" t="s">
        <v>319</v>
      </c>
      <c r="O3847" t="s">
        <v>318</v>
      </c>
      <c r="P3847">
        <v>8.58</v>
      </c>
      <c r="Q3847"/>
      <c r="R3847"/>
      <c r="S3847" t="s">
        <v>933</v>
      </c>
    </row>
    <row r="3848" spans="1:19" hidden="1" x14ac:dyDescent="0.2">
      <c r="A3848" s="162" t="str">
        <f>"FY"&amp;(YEAR(Table4_1[[#This Row],[Date]])-1)&amp;"/"&amp;(YEAR(Table4_1[[#This Row],[Date]])-2000)</f>
        <v>FY2022/23</v>
      </c>
      <c r="B3848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8" s="162" t="str">
        <f>Table4_1[[#This Row],[Licensee]]&amp;" "&amp;Table4_1[[#This Row],[Licence]]</f>
        <v>Western Power EDL1</v>
      </c>
      <c r="D3848" s="162" t="str">
        <f t="shared" si="60"/>
        <v>FY2022/23_CCD33_Western Power EDL1</v>
      </c>
      <c r="E3848" s="164">
        <f>IF(ISNUMBER(Table4_1[[#This Row],[Value]]),Table4_1[[#This Row],[Value]],IF(ISNUMBER(Table4_1[[#This Row],[$ Value]]),Table4_1[[#This Row],[$ Value]],Table4_1[[#This Row],[% Value]]))</f>
        <v>7.72</v>
      </c>
      <c r="G3848" s="238">
        <v>45107</v>
      </c>
      <c r="H3848">
        <v>4</v>
      </c>
      <c r="I3848" t="s">
        <v>188</v>
      </c>
      <c r="J3848" t="s">
        <v>207</v>
      </c>
      <c r="K3848" t="s">
        <v>279</v>
      </c>
      <c r="L3848" t="s">
        <v>316</v>
      </c>
      <c r="M3848" t="s">
        <v>295</v>
      </c>
      <c r="N3848" t="s">
        <v>319</v>
      </c>
      <c r="O3848" t="s">
        <v>318</v>
      </c>
      <c r="P3848">
        <v>7.72</v>
      </c>
      <c r="Q3848"/>
      <c r="R3848"/>
      <c r="S3848" t="s">
        <v>933</v>
      </c>
    </row>
    <row r="3849" spans="1:19" hidden="1" x14ac:dyDescent="0.2">
      <c r="A3849" s="162" t="str">
        <f>"FY"&amp;(YEAR(Table4_1[[#This Row],[Date]])-1)&amp;"/"&amp;(YEAR(Table4_1[[#This Row],[Date]])-2000)</f>
        <v>FY2023/24</v>
      </c>
      <c r="B3849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49" s="162" t="str">
        <f>Table4_1[[#This Row],[Licensee]]&amp;" "&amp;Table4_1[[#This Row],[Licence]]</f>
        <v>Western Power EDL1</v>
      </c>
      <c r="D3849" s="162" t="str">
        <f t="shared" si="60"/>
        <v>FY2023/24_CCD33_Western Power EDL1</v>
      </c>
      <c r="E3849" s="164">
        <f>IF(ISNUMBER(Table4_1[[#This Row],[Value]]),Table4_1[[#This Row],[Value]],IF(ISNUMBER(Table4_1[[#This Row],[$ Value]]),Table4_1[[#This Row],[$ Value]],Table4_1[[#This Row],[% Value]]))</f>
        <v>7.09</v>
      </c>
      <c r="G3849" s="238">
        <v>45473</v>
      </c>
      <c r="H3849">
        <v>4</v>
      </c>
      <c r="I3849" t="s">
        <v>188</v>
      </c>
      <c r="J3849" t="s">
        <v>207</v>
      </c>
      <c r="K3849" t="s">
        <v>279</v>
      </c>
      <c r="L3849" t="s">
        <v>316</v>
      </c>
      <c r="M3849" t="s">
        <v>295</v>
      </c>
      <c r="N3849" t="s">
        <v>319</v>
      </c>
      <c r="O3849" t="s">
        <v>29</v>
      </c>
      <c r="P3849">
        <v>7.09</v>
      </c>
      <c r="Q3849"/>
      <c r="R3849"/>
      <c r="S3849" t="s">
        <v>933</v>
      </c>
    </row>
    <row r="3850" spans="1:19" hidden="1" x14ac:dyDescent="0.2">
      <c r="A3850" s="162" t="str">
        <f>"FY"&amp;(YEAR(Table4_1[[#This Row],[Date]])-1)&amp;"/"&amp;(YEAR(Table4_1[[#This Row],[Date]])-2000)</f>
        <v>FY2024/25</v>
      </c>
      <c r="B3850" s="162" t="str">
        <f>VLOOKUP(Table4_1[[#This Row],[Energy]]&amp;Table4_1[[#This Row],[Indicator category]]&amp;Table4_1[[#This Row],[Indicator subcategory]]&amp;Table4_1[[#This Row],[Indicator]]&amp;Table4_1[[#This Row],[ID]],newID,2,FALSE)</f>
        <v>CCD33</v>
      </c>
      <c r="C3850" s="162" t="str">
        <f>Table4_1[[#This Row],[Licensee]]&amp;" "&amp;Table4_1[[#This Row],[Licence]]</f>
        <v>Western Power EDL1</v>
      </c>
      <c r="D3850" s="162" t="str">
        <f t="shared" si="60"/>
        <v>FY2024/25_CCD33_Western Power EDL1</v>
      </c>
      <c r="E3850" s="164">
        <f>IF(ISNUMBER(Table4_1[[#This Row],[Value]]),Table4_1[[#This Row],[Value]],IF(ISNUMBER(Table4_1[[#This Row],[$ Value]]),Table4_1[[#This Row],[$ Value]],Table4_1[[#This Row],[% Value]]))</f>
        <v>8.1</v>
      </c>
      <c r="G3850" s="238">
        <v>45838</v>
      </c>
      <c r="H3850">
        <v>4</v>
      </c>
      <c r="I3850" t="s">
        <v>188</v>
      </c>
      <c r="J3850" t="s">
        <v>207</v>
      </c>
      <c r="K3850" t="s">
        <v>279</v>
      </c>
      <c r="L3850" t="s">
        <v>316</v>
      </c>
      <c r="M3850" t="s">
        <v>295</v>
      </c>
      <c r="N3850" t="s">
        <v>319</v>
      </c>
      <c r="O3850" t="s">
        <v>29</v>
      </c>
      <c r="P3850">
        <v>8.1</v>
      </c>
      <c r="Q3850"/>
      <c r="R3850"/>
      <c r="S3850" t="s">
        <v>933</v>
      </c>
    </row>
    <row r="3851" spans="1:19" hidden="1" x14ac:dyDescent="0.2">
      <c r="A3851" s="162" t="str">
        <f>"FY"&amp;(YEAR(Table4_1[[#This Row],[Date]])-1)&amp;"/"&amp;(YEAR(Table4_1[[#This Row],[Date]])-2000)</f>
        <v>FY2013/14</v>
      </c>
      <c r="B3851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1" s="162" t="str">
        <f>Table4_1[[#This Row],[Licensee]]&amp;" "&amp;Table4_1[[#This Row],[Licence]]</f>
        <v>Western Power EDL1</v>
      </c>
      <c r="D3851" s="162" t="str">
        <f t="shared" si="60"/>
        <v>FY2013/14_CCD34_Western Power EDL1</v>
      </c>
      <c r="E3851" s="164">
        <f>IF(ISNUMBER(Table4_1[[#This Row],[Value]]),Table4_1[[#This Row],[Value]],IF(ISNUMBER(Table4_1[[#This Row],[$ Value]]),Table4_1[[#This Row],[$ Value]],Table4_1[[#This Row],[% Value]]))</f>
        <v>455368</v>
      </c>
      <c r="G3851" s="238">
        <v>41820</v>
      </c>
      <c r="H3851">
        <v>4</v>
      </c>
      <c r="I3851" t="s">
        <v>188</v>
      </c>
      <c r="J3851" t="s">
        <v>207</v>
      </c>
      <c r="K3851" t="s">
        <v>31</v>
      </c>
      <c r="L3851"/>
      <c r="M3851" t="s">
        <v>320</v>
      </c>
      <c r="N3851" t="s">
        <v>321</v>
      </c>
      <c r="O3851" t="s">
        <v>191</v>
      </c>
      <c r="P3851">
        <v>455368</v>
      </c>
      <c r="Q3851"/>
      <c r="R3851"/>
      <c r="S3851" t="s">
        <v>933</v>
      </c>
    </row>
    <row r="3852" spans="1:19" hidden="1" x14ac:dyDescent="0.2">
      <c r="A3852" s="162" t="str">
        <f>"FY"&amp;(YEAR(Table4_1[[#This Row],[Date]])-1)&amp;"/"&amp;(YEAR(Table4_1[[#This Row],[Date]])-2000)</f>
        <v>FY2014/15</v>
      </c>
      <c r="B3852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2" s="162" t="str">
        <f>Table4_1[[#This Row],[Licensee]]&amp;" "&amp;Table4_1[[#This Row],[Licence]]</f>
        <v>Western Power EDL1</v>
      </c>
      <c r="D3852" s="162" t="str">
        <f t="shared" si="60"/>
        <v>FY2014/15_CCD34_Western Power EDL1</v>
      </c>
      <c r="E3852" s="164">
        <f>IF(ISNUMBER(Table4_1[[#This Row],[Value]]),Table4_1[[#This Row],[Value]],IF(ISNUMBER(Table4_1[[#This Row],[$ Value]]),Table4_1[[#This Row],[$ Value]],Table4_1[[#This Row],[% Value]]))</f>
        <v>388358</v>
      </c>
      <c r="G3852" s="238">
        <v>42185</v>
      </c>
      <c r="H3852">
        <v>4</v>
      </c>
      <c r="I3852" t="s">
        <v>188</v>
      </c>
      <c r="J3852" t="s">
        <v>207</v>
      </c>
      <c r="K3852" t="s">
        <v>31</v>
      </c>
      <c r="L3852"/>
      <c r="M3852" t="s">
        <v>320</v>
      </c>
      <c r="N3852" t="s">
        <v>321</v>
      </c>
      <c r="O3852" t="s">
        <v>191</v>
      </c>
      <c r="P3852">
        <v>388358</v>
      </c>
      <c r="Q3852"/>
      <c r="R3852"/>
      <c r="S3852" t="s">
        <v>933</v>
      </c>
    </row>
    <row r="3853" spans="1:19" hidden="1" x14ac:dyDescent="0.2">
      <c r="A3853" s="162" t="str">
        <f>"FY"&amp;(YEAR(Table4_1[[#This Row],[Date]])-1)&amp;"/"&amp;(YEAR(Table4_1[[#This Row],[Date]])-2000)</f>
        <v>FY2015/16</v>
      </c>
      <c r="B3853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3" s="162" t="str">
        <f>Table4_1[[#This Row],[Licensee]]&amp;" "&amp;Table4_1[[#This Row],[Licence]]</f>
        <v>Western Power EDL1</v>
      </c>
      <c r="D3853" s="162" t="str">
        <f t="shared" si="60"/>
        <v>FY2015/16_CCD34_Western Power EDL1</v>
      </c>
      <c r="E3853" s="164">
        <f>IF(ISNUMBER(Table4_1[[#This Row],[Value]]),Table4_1[[#This Row],[Value]],IF(ISNUMBER(Table4_1[[#This Row],[$ Value]]),Table4_1[[#This Row],[$ Value]],Table4_1[[#This Row],[% Value]]))</f>
        <v>357105</v>
      </c>
      <c r="G3853" s="238">
        <v>42551</v>
      </c>
      <c r="H3853">
        <v>4</v>
      </c>
      <c r="I3853" t="s">
        <v>188</v>
      </c>
      <c r="J3853" t="s">
        <v>207</v>
      </c>
      <c r="K3853" t="s">
        <v>31</v>
      </c>
      <c r="L3853"/>
      <c r="M3853" t="s">
        <v>320</v>
      </c>
      <c r="N3853" t="s">
        <v>321</v>
      </c>
      <c r="O3853" t="s">
        <v>191</v>
      </c>
      <c r="P3853">
        <v>357105</v>
      </c>
      <c r="Q3853"/>
      <c r="R3853"/>
      <c r="S3853" t="s">
        <v>933</v>
      </c>
    </row>
    <row r="3854" spans="1:19" hidden="1" x14ac:dyDescent="0.2">
      <c r="A3854" s="162" t="str">
        <f>"FY"&amp;(YEAR(Table4_1[[#This Row],[Date]])-1)&amp;"/"&amp;(YEAR(Table4_1[[#This Row],[Date]])-2000)</f>
        <v>FY2016/17</v>
      </c>
      <c r="B3854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4" s="162" t="str">
        <f>Table4_1[[#This Row],[Licensee]]&amp;" "&amp;Table4_1[[#This Row],[Licence]]</f>
        <v>Western Power EDL1</v>
      </c>
      <c r="D3854" s="162" t="str">
        <f t="shared" si="60"/>
        <v>FY2016/17_CCD34_Western Power EDL1</v>
      </c>
      <c r="E3854" s="164">
        <f>IF(ISNUMBER(Table4_1[[#This Row],[Value]]),Table4_1[[#This Row],[Value]],IF(ISNUMBER(Table4_1[[#This Row],[$ Value]]),Table4_1[[#This Row],[$ Value]],Table4_1[[#This Row],[% Value]]))</f>
        <v>343300</v>
      </c>
      <c r="G3854" s="238">
        <v>42916</v>
      </c>
      <c r="H3854">
        <v>4</v>
      </c>
      <c r="I3854" t="s">
        <v>188</v>
      </c>
      <c r="J3854" t="s">
        <v>207</v>
      </c>
      <c r="K3854" t="s">
        <v>31</v>
      </c>
      <c r="L3854"/>
      <c r="M3854" t="s">
        <v>320</v>
      </c>
      <c r="N3854" t="s">
        <v>321</v>
      </c>
      <c r="O3854" t="s">
        <v>191</v>
      </c>
      <c r="P3854">
        <v>343300</v>
      </c>
      <c r="Q3854"/>
      <c r="R3854"/>
      <c r="S3854" t="s">
        <v>933</v>
      </c>
    </row>
    <row r="3855" spans="1:19" hidden="1" x14ac:dyDescent="0.2">
      <c r="A3855" s="162" t="str">
        <f>"FY"&amp;(YEAR(Table4_1[[#This Row],[Date]])-1)&amp;"/"&amp;(YEAR(Table4_1[[#This Row],[Date]])-2000)</f>
        <v>FY2017/18</v>
      </c>
      <c r="B3855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5" s="162" t="str">
        <f>Table4_1[[#This Row],[Licensee]]&amp;" "&amp;Table4_1[[#This Row],[Licence]]</f>
        <v>Western Power EDL1</v>
      </c>
      <c r="D3855" s="162" t="str">
        <f t="shared" si="60"/>
        <v>FY2017/18_CCD34_Western Power EDL1</v>
      </c>
      <c r="E3855" s="164">
        <f>IF(ISNUMBER(Table4_1[[#This Row],[Value]]),Table4_1[[#This Row],[Value]],IF(ISNUMBER(Table4_1[[#This Row],[$ Value]]),Table4_1[[#This Row],[$ Value]],Table4_1[[#This Row],[% Value]]))</f>
        <v>376719</v>
      </c>
      <c r="G3855" s="238">
        <v>43281</v>
      </c>
      <c r="H3855">
        <v>4</v>
      </c>
      <c r="I3855" t="s">
        <v>188</v>
      </c>
      <c r="J3855" t="s">
        <v>207</v>
      </c>
      <c r="K3855" t="s">
        <v>31</v>
      </c>
      <c r="L3855"/>
      <c r="M3855" t="s">
        <v>320</v>
      </c>
      <c r="N3855" t="s">
        <v>321</v>
      </c>
      <c r="O3855" t="s">
        <v>191</v>
      </c>
      <c r="P3855">
        <v>376719</v>
      </c>
      <c r="Q3855"/>
      <c r="R3855"/>
      <c r="S3855" t="s">
        <v>933</v>
      </c>
    </row>
    <row r="3856" spans="1:19" hidden="1" x14ac:dyDescent="0.2">
      <c r="A3856" s="162" t="str">
        <f>"FY"&amp;(YEAR(Table4_1[[#This Row],[Date]])-1)&amp;"/"&amp;(YEAR(Table4_1[[#This Row],[Date]])-2000)</f>
        <v>FY2018/19</v>
      </c>
      <c r="B3856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6" s="162" t="str">
        <f>Table4_1[[#This Row],[Licensee]]&amp;" "&amp;Table4_1[[#This Row],[Licence]]</f>
        <v>Western Power EDL1</v>
      </c>
      <c r="D3856" s="162" t="str">
        <f t="shared" si="60"/>
        <v>FY2018/19_CCD34_Western Power EDL1</v>
      </c>
      <c r="E3856" s="164">
        <f>IF(ISNUMBER(Table4_1[[#This Row],[Value]]),Table4_1[[#This Row],[Value]],IF(ISNUMBER(Table4_1[[#This Row],[$ Value]]),Table4_1[[#This Row],[$ Value]],Table4_1[[#This Row],[% Value]]))</f>
        <v>357889</v>
      </c>
      <c r="G3856" s="238">
        <v>43646</v>
      </c>
      <c r="H3856">
        <v>4</v>
      </c>
      <c r="I3856" t="s">
        <v>188</v>
      </c>
      <c r="J3856" t="s">
        <v>207</v>
      </c>
      <c r="K3856" t="s">
        <v>31</v>
      </c>
      <c r="L3856"/>
      <c r="M3856" t="s">
        <v>320</v>
      </c>
      <c r="N3856" t="s">
        <v>321</v>
      </c>
      <c r="O3856" t="s">
        <v>191</v>
      </c>
      <c r="P3856">
        <v>357889</v>
      </c>
      <c r="Q3856"/>
      <c r="R3856"/>
      <c r="S3856" t="s">
        <v>933</v>
      </c>
    </row>
    <row r="3857" spans="1:19" hidden="1" x14ac:dyDescent="0.2">
      <c r="A3857" s="162" t="str">
        <f>"FY"&amp;(YEAR(Table4_1[[#This Row],[Date]])-1)&amp;"/"&amp;(YEAR(Table4_1[[#This Row],[Date]])-2000)</f>
        <v>FY2019/20</v>
      </c>
      <c r="B3857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7" s="162" t="str">
        <f>Table4_1[[#This Row],[Licensee]]&amp;" "&amp;Table4_1[[#This Row],[Licence]]</f>
        <v>Western Power EDL1</v>
      </c>
      <c r="D3857" s="162" t="str">
        <f t="shared" si="60"/>
        <v>FY2019/20_CCD34_Western Power EDL1</v>
      </c>
      <c r="E3857" s="164">
        <f>IF(ISNUMBER(Table4_1[[#This Row],[Value]]),Table4_1[[#This Row],[Value]],IF(ISNUMBER(Table4_1[[#This Row],[$ Value]]),Table4_1[[#This Row],[$ Value]],Table4_1[[#This Row],[% Value]]))</f>
        <v>394175</v>
      </c>
      <c r="G3857" s="238">
        <v>44012</v>
      </c>
      <c r="H3857">
        <v>4</v>
      </c>
      <c r="I3857" t="s">
        <v>188</v>
      </c>
      <c r="J3857" t="s">
        <v>207</v>
      </c>
      <c r="K3857" t="s">
        <v>31</v>
      </c>
      <c r="L3857"/>
      <c r="M3857" t="s">
        <v>320</v>
      </c>
      <c r="N3857" t="s">
        <v>321</v>
      </c>
      <c r="O3857" t="s">
        <v>191</v>
      </c>
      <c r="P3857">
        <v>394175</v>
      </c>
      <c r="Q3857"/>
      <c r="R3857"/>
      <c r="S3857" t="s">
        <v>933</v>
      </c>
    </row>
    <row r="3858" spans="1:19" hidden="1" x14ac:dyDescent="0.2">
      <c r="A3858" s="162" t="str">
        <f>"FY"&amp;(YEAR(Table4_1[[#This Row],[Date]])-1)&amp;"/"&amp;(YEAR(Table4_1[[#This Row],[Date]])-2000)</f>
        <v>FY2020/21</v>
      </c>
      <c r="B3858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8" s="162" t="str">
        <f>Table4_1[[#This Row],[Licensee]]&amp;" "&amp;Table4_1[[#This Row],[Licence]]</f>
        <v>Western Power EDL1</v>
      </c>
      <c r="D3858" s="162" t="str">
        <f t="shared" si="60"/>
        <v>FY2020/21_CCD34_Western Power EDL1</v>
      </c>
      <c r="E3858" s="164">
        <f>IF(ISNUMBER(Table4_1[[#This Row],[Value]]),Table4_1[[#This Row],[Value]],IF(ISNUMBER(Table4_1[[#This Row],[$ Value]]),Table4_1[[#This Row],[$ Value]],Table4_1[[#This Row],[% Value]]))</f>
        <v>350535</v>
      </c>
      <c r="G3858" s="238">
        <v>44377</v>
      </c>
      <c r="H3858">
        <v>4</v>
      </c>
      <c r="I3858" t="s">
        <v>188</v>
      </c>
      <c r="J3858" t="s">
        <v>207</v>
      </c>
      <c r="K3858" t="s">
        <v>31</v>
      </c>
      <c r="L3858"/>
      <c r="M3858" t="s">
        <v>320</v>
      </c>
      <c r="N3858" t="s">
        <v>321</v>
      </c>
      <c r="O3858" t="s">
        <v>191</v>
      </c>
      <c r="P3858">
        <v>350535</v>
      </c>
      <c r="Q3858"/>
      <c r="R3858"/>
      <c r="S3858" t="s">
        <v>933</v>
      </c>
    </row>
    <row r="3859" spans="1:19" hidden="1" x14ac:dyDescent="0.2">
      <c r="A3859" s="162" t="str">
        <f>"FY"&amp;(YEAR(Table4_1[[#This Row],[Date]])-1)&amp;"/"&amp;(YEAR(Table4_1[[#This Row],[Date]])-2000)</f>
        <v>FY2021/22</v>
      </c>
      <c r="B3859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59" s="162" t="str">
        <f>Table4_1[[#This Row],[Licensee]]&amp;" "&amp;Table4_1[[#This Row],[Licence]]</f>
        <v>Western Power EDL1</v>
      </c>
      <c r="D3859" s="162" t="str">
        <f t="shared" si="60"/>
        <v>FY2021/22_CCD34_Western Power EDL1</v>
      </c>
      <c r="E3859" s="164">
        <f>IF(ISNUMBER(Table4_1[[#This Row],[Value]]),Table4_1[[#This Row],[Value]],IF(ISNUMBER(Table4_1[[#This Row],[$ Value]]),Table4_1[[#This Row],[$ Value]],Table4_1[[#This Row],[% Value]]))</f>
        <v>339858</v>
      </c>
      <c r="G3859" s="238">
        <v>44742</v>
      </c>
      <c r="H3859">
        <v>4</v>
      </c>
      <c r="I3859" t="s">
        <v>188</v>
      </c>
      <c r="J3859" t="s">
        <v>207</v>
      </c>
      <c r="K3859" t="s">
        <v>31</v>
      </c>
      <c r="L3859"/>
      <c r="M3859" t="s">
        <v>320</v>
      </c>
      <c r="N3859" t="s">
        <v>321</v>
      </c>
      <c r="O3859" t="s">
        <v>191</v>
      </c>
      <c r="P3859">
        <v>339858</v>
      </c>
      <c r="Q3859"/>
      <c r="R3859"/>
      <c r="S3859" t="s">
        <v>933</v>
      </c>
    </row>
    <row r="3860" spans="1:19" hidden="1" x14ac:dyDescent="0.2">
      <c r="A3860" s="162" t="str">
        <f>"FY"&amp;(YEAR(Table4_1[[#This Row],[Date]])-1)&amp;"/"&amp;(YEAR(Table4_1[[#This Row],[Date]])-2000)</f>
        <v>FY2022/23</v>
      </c>
      <c r="B3860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60" s="162" t="str">
        <f>Table4_1[[#This Row],[Licensee]]&amp;" "&amp;Table4_1[[#This Row],[Licence]]</f>
        <v>Western Power EDL1</v>
      </c>
      <c r="D3860" s="162" t="str">
        <f t="shared" si="60"/>
        <v>FY2022/23_CCD34_Western Power EDL1</v>
      </c>
      <c r="E3860" s="164">
        <f>IF(ISNUMBER(Table4_1[[#This Row],[Value]]),Table4_1[[#This Row],[Value]],IF(ISNUMBER(Table4_1[[#This Row],[$ Value]]),Table4_1[[#This Row],[$ Value]],Table4_1[[#This Row],[% Value]]))</f>
        <v>287251</v>
      </c>
      <c r="G3860" s="238">
        <v>45107</v>
      </c>
      <c r="H3860">
        <v>4</v>
      </c>
      <c r="I3860" t="s">
        <v>188</v>
      </c>
      <c r="J3860" t="s">
        <v>207</v>
      </c>
      <c r="K3860" t="s">
        <v>31</v>
      </c>
      <c r="L3860"/>
      <c r="M3860" t="s">
        <v>320</v>
      </c>
      <c r="N3860" t="s">
        <v>321</v>
      </c>
      <c r="O3860" t="s">
        <v>191</v>
      </c>
      <c r="P3860">
        <v>287251</v>
      </c>
      <c r="Q3860"/>
      <c r="R3860"/>
      <c r="S3860" t="s">
        <v>933</v>
      </c>
    </row>
    <row r="3861" spans="1:19" hidden="1" x14ac:dyDescent="0.2">
      <c r="A3861" s="162" t="str">
        <f>"FY"&amp;(YEAR(Table4_1[[#This Row],[Date]])-1)&amp;"/"&amp;(YEAR(Table4_1[[#This Row],[Date]])-2000)</f>
        <v>FY2023/24</v>
      </c>
      <c r="B3861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61" s="162" t="str">
        <f>Table4_1[[#This Row],[Licensee]]&amp;" "&amp;Table4_1[[#This Row],[Licence]]</f>
        <v>Western Power EDL1</v>
      </c>
      <c r="D3861" s="162" t="str">
        <f t="shared" si="60"/>
        <v>FY2023/24_CCD34_Western Power EDL1</v>
      </c>
      <c r="E3861" s="164">
        <f>IF(ISNUMBER(Table4_1[[#This Row],[Value]]),Table4_1[[#This Row],[Value]],IF(ISNUMBER(Table4_1[[#This Row],[$ Value]]),Table4_1[[#This Row],[$ Value]],Table4_1[[#This Row],[% Value]]))</f>
        <v>322885</v>
      </c>
      <c r="G3861" s="238">
        <v>45473</v>
      </c>
      <c r="H3861">
        <v>4</v>
      </c>
      <c r="I3861" t="s">
        <v>188</v>
      </c>
      <c r="J3861" t="s">
        <v>207</v>
      </c>
      <c r="K3861" t="s">
        <v>31</v>
      </c>
      <c r="L3861"/>
      <c r="M3861" t="s">
        <v>320</v>
      </c>
      <c r="N3861" t="s">
        <v>321</v>
      </c>
      <c r="O3861" t="s">
        <v>191</v>
      </c>
      <c r="P3861">
        <v>322885</v>
      </c>
      <c r="Q3861"/>
      <c r="R3861"/>
      <c r="S3861" t="s">
        <v>933</v>
      </c>
    </row>
    <row r="3862" spans="1:19" hidden="1" x14ac:dyDescent="0.2">
      <c r="A3862" s="162" t="str">
        <f>"FY"&amp;(YEAR(Table4_1[[#This Row],[Date]])-1)&amp;"/"&amp;(YEAR(Table4_1[[#This Row],[Date]])-2000)</f>
        <v>FY2024/25</v>
      </c>
      <c r="B3862" s="162" t="str">
        <f>VLOOKUP(Table4_1[[#This Row],[Energy]]&amp;Table4_1[[#This Row],[Indicator category]]&amp;Table4_1[[#This Row],[Indicator subcategory]]&amp;Table4_1[[#This Row],[Indicator]]&amp;Table4_1[[#This Row],[ID]],newID,2,FALSE)</f>
        <v>CCD34</v>
      </c>
      <c r="C3862" s="162" t="str">
        <f>Table4_1[[#This Row],[Licensee]]&amp;" "&amp;Table4_1[[#This Row],[Licence]]</f>
        <v>Western Power EDL1</v>
      </c>
      <c r="D3862" s="162" t="str">
        <f t="shared" si="60"/>
        <v>FY2024/25_CCD34_Western Power EDL1</v>
      </c>
      <c r="E3862" s="164">
        <f>IF(ISNUMBER(Table4_1[[#This Row],[Value]]),Table4_1[[#This Row],[Value]],IF(ISNUMBER(Table4_1[[#This Row],[$ Value]]),Table4_1[[#This Row],[$ Value]],Table4_1[[#This Row],[% Value]]))</f>
        <v>319749</v>
      </c>
      <c r="G3862" s="238">
        <v>45838</v>
      </c>
      <c r="H3862">
        <v>4</v>
      </c>
      <c r="I3862" t="s">
        <v>188</v>
      </c>
      <c r="J3862" t="s">
        <v>207</v>
      </c>
      <c r="K3862" t="s">
        <v>31</v>
      </c>
      <c r="L3862"/>
      <c r="M3862" t="s">
        <v>320</v>
      </c>
      <c r="N3862" t="s">
        <v>321</v>
      </c>
      <c r="O3862" t="s">
        <v>191</v>
      </c>
      <c r="P3862">
        <v>319749</v>
      </c>
      <c r="Q3862"/>
      <c r="R3862"/>
      <c r="S3862" t="s">
        <v>933</v>
      </c>
    </row>
    <row r="3863" spans="1:19" hidden="1" x14ac:dyDescent="0.2">
      <c r="A3863" s="162" t="str">
        <f>"FY"&amp;(YEAR(Table4_1[[#This Row],[Date]])-1)&amp;"/"&amp;(YEAR(Table4_1[[#This Row],[Date]])-2000)</f>
        <v>FY2023/24</v>
      </c>
      <c r="B3863" s="162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3863" s="162" t="str">
        <f>Table4_1[[#This Row],[Licensee]]&amp;" "&amp;Table4_1[[#This Row],[Licence]]</f>
        <v>Western Power EDL1</v>
      </c>
      <c r="D3863" s="162" t="str">
        <f t="shared" si="60"/>
        <v>FY2023/24_CCD35_Western Power EDL1</v>
      </c>
      <c r="E3863" s="164">
        <f>IF(ISNUMBER(Table4_1[[#This Row],[Value]]),Table4_1[[#This Row],[Value]],IF(ISNUMBER(Table4_1[[#This Row],[$ Value]]),Table4_1[[#This Row],[$ Value]],Table4_1[[#This Row],[% Value]]))</f>
        <v>213540</v>
      </c>
      <c r="G3863" s="238">
        <v>45473</v>
      </c>
      <c r="H3863">
        <v>4</v>
      </c>
      <c r="I3863" t="s">
        <v>188</v>
      </c>
      <c r="J3863" t="s">
        <v>207</v>
      </c>
      <c r="K3863" t="s">
        <v>31</v>
      </c>
      <c r="L3863"/>
      <c r="M3863" t="s">
        <v>198</v>
      </c>
      <c r="N3863" t="s">
        <v>322</v>
      </c>
      <c r="O3863" t="s">
        <v>191</v>
      </c>
      <c r="P3863">
        <v>213540</v>
      </c>
      <c r="Q3863"/>
      <c r="R3863"/>
      <c r="S3863" t="s">
        <v>933</v>
      </c>
    </row>
    <row r="3864" spans="1:19" hidden="1" x14ac:dyDescent="0.2">
      <c r="A3864" s="162" t="str">
        <f>"FY"&amp;(YEAR(Table4_1[[#This Row],[Date]])-1)&amp;"/"&amp;(YEAR(Table4_1[[#This Row],[Date]])-2000)</f>
        <v>FY2024/25</v>
      </c>
      <c r="B3864" s="162" t="str">
        <f>VLOOKUP(Table4_1[[#This Row],[Energy]]&amp;Table4_1[[#This Row],[Indicator category]]&amp;Table4_1[[#This Row],[Indicator subcategory]]&amp;Table4_1[[#This Row],[Indicator]]&amp;Table4_1[[#This Row],[ID]],newID,2,FALSE)</f>
        <v>CCD35</v>
      </c>
      <c r="C3864" s="162" t="str">
        <f>Table4_1[[#This Row],[Licensee]]&amp;" "&amp;Table4_1[[#This Row],[Licence]]</f>
        <v>Western Power EDL1</v>
      </c>
      <c r="D3864" s="162" t="str">
        <f t="shared" si="60"/>
        <v>FY2024/25_CCD35_Western Power EDL1</v>
      </c>
      <c r="E3864" s="164">
        <f>IF(ISNUMBER(Table4_1[[#This Row],[Value]]),Table4_1[[#This Row],[Value]],IF(ISNUMBER(Table4_1[[#This Row],[$ Value]]),Table4_1[[#This Row],[$ Value]],Table4_1[[#This Row],[% Value]]))</f>
        <v>238422</v>
      </c>
      <c r="G3864" s="238">
        <v>45838</v>
      </c>
      <c r="H3864">
        <v>4</v>
      </c>
      <c r="I3864" t="s">
        <v>188</v>
      </c>
      <c r="J3864" t="s">
        <v>207</v>
      </c>
      <c r="K3864" t="s">
        <v>31</v>
      </c>
      <c r="L3864"/>
      <c r="M3864" t="s">
        <v>198</v>
      </c>
      <c r="N3864" t="s">
        <v>322</v>
      </c>
      <c r="O3864" t="s">
        <v>191</v>
      </c>
      <c r="P3864">
        <v>238422</v>
      </c>
      <c r="Q3864"/>
      <c r="R3864"/>
      <c r="S3864" t="s">
        <v>933</v>
      </c>
    </row>
    <row r="3865" spans="1:19" hidden="1" x14ac:dyDescent="0.2">
      <c r="A3865" s="162" t="str">
        <f>"FY"&amp;(YEAR(Table4_1[[#This Row],[Date]])-1)&amp;"/"&amp;(YEAR(Table4_1[[#This Row],[Date]])-2000)</f>
        <v>FY2013/14</v>
      </c>
      <c r="B3865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5" s="162" t="str">
        <f>Table4_1[[#This Row],[Licensee]]&amp;" "&amp;Table4_1[[#This Row],[Licence]]</f>
        <v>Western Power EDL1</v>
      </c>
      <c r="D3865" s="162" t="str">
        <f t="shared" si="60"/>
        <v>FY2013/14_CCD36_Western Power EDL1</v>
      </c>
      <c r="E3865" s="164">
        <f>IF(ISNUMBER(Table4_1[[#This Row],[Value]]),Table4_1[[#This Row],[Value]],IF(ISNUMBER(Table4_1[[#This Row],[$ Value]]),Table4_1[[#This Row],[$ Value]],Table4_1[[#This Row],[% Value]]))</f>
        <v>0.82899999999999996</v>
      </c>
      <c r="G3865" s="238">
        <v>41820</v>
      </c>
      <c r="H3865">
        <v>4</v>
      </c>
      <c r="I3865" t="s">
        <v>188</v>
      </c>
      <c r="J3865" t="s">
        <v>207</v>
      </c>
      <c r="K3865" t="s">
        <v>31</v>
      </c>
      <c r="L3865"/>
      <c r="M3865" t="s">
        <v>198</v>
      </c>
      <c r="N3865" t="s">
        <v>323</v>
      </c>
      <c r="O3865" t="s">
        <v>190</v>
      </c>
      <c r="P3865"/>
      <c r="Q3865">
        <v>0.82899999999999996</v>
      </c>
      <c r="R3865"/>
      <c r="S3865" t="s">
        <v>933</v>
      </c>
    </row>
    <row r="3866" spans="1:19" hidden="1" x14ac:dyDescent="0.2">
      <c r="A3866" s="162" t="str">
        <f>"FY"&amp;(YEAR(Table4_1[[#This Row],[Date]])-1)&amp;"/"&amp;(YEAR(Table4_1[[#This Row],[Date]])-2000)</f>
        <v>FY2014/15</v>
      </c>
      <c r="B3866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6" s="162" t="str">
        <f>Table4_1[[#This Row],[Licensee]]&amp;" "&amp;Table4_1[[#This Row],[Licence]]</f>
        <v>Western Power EDL1</v>
      </c>
      <c r="D3866" s="162" t="str">
        <f t="shared" si="60"/>
        <v>FY2014/15_CCD36_Western Power EDL1</v>
      </c>
      <c r="E3866" s="164">
        <f>IF(ISNUMBER(Table4_1[[#This Row],[Value]]),Table4_1[[#This Row],[Value]],IF(ISNUMBER(Table4_1[[#This Row],[$ Value]]),Table4_1[[#This Row],[$ Value]],Table4_1[[#This Row],[% Value]]))</f>
        <v>0.84599999999999997</v>
      </c>
      <c r="G3866" s="238">
        <v>42185</v>
      </c>
      <c r="H3866">
        <v>4</v>
      </c>
      <c r="I3866" t="s">
        <v>188</v>
      </c>
      <c r="J3866" t="s">
        <v>207</v>
      </c>
      <c r="K3866" t="s">
        <v>31</v>
      </c>
      <c r="L3866"/>
      <c r="M3866" t="s">
        <v>198</v>
      </c>
      <c r="N3866" t="s">
        <v>323</v>
      </c>
      <c r="O3866" t="s">
        <v>190</v>
      </c>
      <c r="P3866"/>
      <c r="Q3866">
        <v>0.84599999999999997</v>
      </c>
      <c r="R3866"/>
      <c r="S3866" t="s">
        <v>933</v>
      </c>
    </row>
    <row r="3867" spans="1:19" hidden="1" x14ac:dyDescent="0.2">
      <c r="A3867" s="162" t="str">
        <f>"FY"&amp;(YEAR(Table4_1[[#This Row],[Date]])-1)&amp;"/"&amp;(YEAR(Table4_1[[#This Row],[Date]])-2000)</f>
        <v>FY2015/16</v>
      </c>
      <c r="B3867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7" s="162" t="str">
        <f>Table4_1[[#This Row],[Licensee]]&amp;" "&amp;Table4_1[[#This Row],[Licence]]</f>
        <v>Western Power EDL1</v>
      </c>
      <c r="D3867" s="162" t="str">
        <f t="shared" si="60"/>
        <v>FY2015/16_CCD36_Western Power EDL1</v>
      </c>
      <c r="E3867" s="164">
        <f>IF(ISNUMBER(Table4_1[[#This Row],[Value]]),Table4_1[[#This Row],[Value]],IF(ISNUMBER(Table4_1[[#This Row],[$ Value]]),Table4_1[[#This Row],[$ Value]],Table4_1[[#This Row],[% Value]]))</f>
        <v>0.77600000000000002</v>
      </c>
      <c r="G3867" s="238">
        <v>42551</v>
      </c>
      <c r="H3867">
        <v>4</v>
      </c>
      <c r="I3867" t="s">
        <v>188</v>
      </c>
      <c r="J3867" t="s">
        <v>207</v>
      </c>
      <c r="K3867" t="s">
        <v>31</v>
      </c>
      <c r="L3867"/>
      <c r="M3867" t="s">
        <v>198</v>
      </c>
      <c r="N3867" t="s">
        <v>323</v>
      </c>
      <c r="O3867" t="s">
        <v>190</v>
      </c>
      <c r="P3867"/>
      <c r="Q3867">
        <v>0.77600000000000002</v>
      </c>
      <c r="R3867"/>
      <c r="S3867" t="s">
        <v>933</v>
      </c>
    </row>
    <row r="3868" spans="1:19" hidden="1" x14ac:dyDescent="0.2">
      <c r="A3868" s="162" t="str">
        <f>"FY"&amp;(YEAR(Table4_1[[#This Row],[Date]])-1)&amp;"/"&amp;(YEAR(Table4_1[[#This Row],[Date]])-2000)</f>
        <v>FY2016/17</v>
      </c>
      <c r="B3868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8" s="162" t="str">
        <f>Table4_1[[#This Row],[Licensee]]&amp;" "&amp;Table4_1[[#This Row],[Licence]]</f>
        <v>Western Power EDL1</v>
      </c>
      <c r="D3868" s="162" t="str">
        <f t="shared" si="60"/>
        <v>FY2016/17_CCD36_Western Power EDL1</v>
      </c>
      <c r="E3868" s="164">
        <f>IF(ISNUMBER(Table4_1[[#This Row],[Value]]),Table4_1[[#This Row],[Value]],IF(ISNUMBER(Table4_1[[#This Row],[$ Value]]),Table4_1[[#This Row],[$ Value]],Table4_1[[#This Row],[% Value]]))</f>
        <v>0.79200000000000004</v>
      </c>
      <c r="G3868" s="238">
        <v>42916</v>
      </c>
      <c r="H3868">
        <v>4</v>
      </c>
      <c r="I3868" t="s">
        <v>188</v>
      </c>
      <c r="J3868" t="s">
        <v>207</v>
      </c>
      <c r="K3868" t="s">
        <v>31</v>
      </c>
      <c r="L3868"/>
      <c r="M3868" t="s">
        <v>198</v>
      </c>
      <c r="N3868" t="s">
        <v>323</v>
      </c>
      <c r="O3868" t="s">
        <v>190</v>
      </c>
      <c r="P3868"/>
      <c r="Q3868">
        <v>0.79200000000000004</v>
      </c>
      <c r="R3868"/>
      <c r="S3868" t="s">
        <v>933</v>
      </c>
    </row>
    <row r="3869" spans="1:19" hidden="1" x14ac:dyDescent="0.2">
      <c r="A3869" s="162" t="str">
        <f>"FY"&amp;(YEAR(Table4_1[[#This Row],[Date]])-1)&amp;"/"&amp;(YEAR(Table4_1[[#This Row],[Date]])-2000)</f>
        <v>FY2017/18</v>
      </c>
      <c r="B3869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69" s="162" t="str">
        <f>Table4_1[[#This Row],[Licensee]]&amp;" "&amp;Table4_1[[#This Row],[Licence]]</f>
        <v>Western Power EDL1</v>
      </c>
      <c r="D3869" s="162" t="str">
        <f t="shared" si="60"/>
        <v>FY2017/18_CCD36_Western Power EDL1</v>
      </c>
      <c r="E3869" s="164">
        <f>IF(ISNUMBER(Table4_1[[#This Row],[Value]]),Table4_1[[#This Row],[Value]],IF(ISNUMBER(Table4_1[[#This Row],[$ Value]]),Table4_1[[#This Row],[$ Value]],Table4_1[[#This Row],[% Value]]))</f>
        <v>0.71399999999999997</v>
      </c>
      <c r="G3869" s="238">
        <v>43281</v>
      </c>
      <c r="H3869">
        <v>4</v>
      </c>
      <c r="I3869" t="s">
        <v>188</v>
      </c>
      <c r="J3869" t="s">
        <v>207</v>
      </c>
      <c r="K3869" t="s">
        <v>31</v>
      </c>
      <c r="L3869"/>
      <c r="M3869" t="s">
        <v>198</v>
      </c>
      <c r="N3869" t="s">
        <v>323</v>
      </c>
      <c r="O3869" t="s">
        <v>190</v>
      </c>
      <c r="P3869"/>
      <c r="Q3869">
        <v>0.71399999999999997</v>
      </c>
      <c r="R3869"/>
      <c r="S3869" t="s">
        <v>933</v>
      </c>
    </row>
    <row r="3870" spans="1:19" hidden="1" x14ac:dyDescent="0.2">
      <c r="A3870" s="162" t="str">
        <f>"FY"&amp;(YEAR(Table4_1[[#This Row],[Date]])-1)&amp;"/"&amp;(YEAR(Table4_1[[#This Row],[Date]])-2000)</f>
        <v>FY2018/19</v>
      </c>
      <c r="B3870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0" s="162" t="str">
        <f>Table4_1[[#This Row],[Licensee]]&amp;" "&amp;Table4_1[[#This Row],[Licence]]</f>
        <v>Western Power EDL1</v>
      </c>
      <c r="D3870" s="162" t="str">
        <f t="shared" si="60"/>
        <v>FY2018/19_CCD36_Western Power EDL1</v>
      </c>
      <c r="E3870" s="164">
        <f>IF(ISNUMBER(Table4_1[[#This Row],[Value]]),Table4_1[[#This Row],[Value]],IF(ISNUMBER(Table4_1[[#This Row],[$ Value]]),Table4_1[[#This Row],[$ Value]],Table4_1[[#This Row],[% Value]]))</f>
        <v>0.67900000000000005</v>
      </c>
      <c r="G3870" s="238">
        <v>43646</v>
      </c>
      <c r="H3870">
        <v>4</v>
      </c>
      <c r="I3870" t="s">
        <v>188</v>
      </c>
      <c r="J3870" t="s">
        <v>207</v>
      </c>
      <c r="K3870" t="s">
        <v>31</v>
      </c>
      <c r="L3870"/>
      <c r="M3870" t="s">
        <v>198</v>
      </c>
      <c r="N3870" t="s">
        <v>323</v>
      </c>
      <c r="O3870" t="s">
        <v>190</v>
      </c>
      <c r="P3870"/>
      <c r="Q3870">
        <v>0.67900000000000005</v>
      </c>
      <c r="R3870"/>
      <c r="S3870" t="s">
        <v>933</v>
      </c>
    </row>
    <row r="3871" spans="1:19" hidden="1" x14ac:dyDescent="0.2">
      <c r="A3871" s="162" t="str">
        <f>"FY"&amp;(YEAR(Table4_1[[#This Row],[Date]])-1)&amp;"/"&amp;(YEAR(Table4_1[[#This Row],[Date]])-2000)</f>
        <v>FY2019/20</v>
      </c>
      <c r="B3871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1" s="162" t="str">
        <f>Table4_1[[#This Row],[Licensee]]&amp;" "&amp;Table4_1[[#This Row],[Licence]]</f>
        <v>Western Power EDL1</v>
      </c>
      <c r="D3871" s="162" t="str">
        <f t="shared" si="60"/>
        <v>FY2019/20_CCD36_Western Power EDL1</v>
      </c>
      <c r="E3871" s="164">
        <f>IF(ISNUMBER(Table4_1[[#This Row],[Value]]),Table4_1[[#This Row],[Value]],IF(ISNUMBER(Table4_1[[#This Row],[$ Value]]),Table4_1[[#This Row],[$ Value]],Table4_1[[#This Row],[% Value]]))</f>
        <v>0.69499999999999995</v>
      </c>
      <c r="G3871" s="238">
        <v>44012</v>
      </c>
      <c r="H3871">
        <v>4</v>
      </c>
      <c r="I3871" t="s">
        <v>188</v>
      </c>
      <c r="J3871" t="s">
        <v>207</v>
      </c>
      <c r="K3871" t="s">
        <v>31</v>
      </c>
      <c r="L3871"/>
      <c r="M3871" t="s">
        <v>198</v>
      </c>
      <c r="N3871" t="s">
        <v>323</v>
      </c>
      <c r="O3871" t="s">
        <v>190</v>
      </c>
      <c r="P3871"/>
      <c r="Q3871">
        <v>0.69499999999999995</v>
      </c>
      <c r="R3871"/>
      <c r="S3871" t="s">
        <v>933</v>
      </c>
    </row>
    <row r="3872" spans="1:19" hidden="1" x14ac:dyDescent="0.2">
      <c r="A3872" s="162" t="str">
        <f>"FY"&amp;(YEAR(Table4_1[[#This Row],[Date]])-1)&amp;"/"&amp;(YEAR(Table4_1[[#This Row],[Date]])-2000)</f>
        <v>FY2020/21</v>
      </c>
      <c r="B3872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2" s="162" t="str">
        <f>Table4_1[[#This Row],[Licensee]]&amp;" "&amp;Table4_1[[#This Row],[Licence]]</f>
        <v>Western Power EDL1</v>
      </c>
      <c r="D3872" s="162" t="str">
        <f t="shared" si="60"/>
        <v>FY2020/21_CCD36_Western Power EDL1</v>
      </c>
      <c r="E3872" s="164">
        <f>IF(ISNUMBER(Table4_1[[#This Row],[Value]]),Table4_1[[#This Row],[Value]],IF(ISNUMBER(Table4_1[[#This Row],[$ Value]]),Table4_1[[#This Row],[$ Value]],Table4_1[[#This Row],[% Value]]))</f>
        <v>0.73</v>
      </c>
      <c r="G3872" s="238">
        <v>44377</v>
      </c>
      <c r="H3872">
        <v>4</v>
      </c>
      <c r="I3872" t="s">
        <v>188</v>
      </c>
      <c r="J3872" t="s">
        <v>207</v>
      </c>
      <c r="K3872" t="s">
        <v>31</v>
      </c>
      <c r="L3872"/>
      <c r="M3872" t="s">
        <v>198</v>
      </c>
      <c r="N3872" t="s">
        <v>323</v>
      </c>
      <c r="O3872" t="s">
        <v>190</v>
      </c>
      <c r="P3872"/>
      <c r="Q3872">
        <v>0.73</v>
      </c>
      <c r="R3872"/>
      <c r="S3872" t="s">
        <v>933</v>
      </c>
    </row>
    <row r="3873" spans="1:19" hidden="1" x14ac:dyDescent="0.2">
      <c r="A3873" s="162" t="str">
        <f>"FY"&amp;(YEAR(Table4_1[[#This Row],[Date]])-1)&amp;"/"&amp;(YEAR(Table4_1[[#This Row],[Date]])-2000)</f>
        <v>FY2021/22</v>
      </c>
      <c r="B3873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3" s="162" t="str">
        <f>Table4_1[[#This Row],[Licensee]]&amp;" "&amp;Table4_1[[#This Row],[Licence]]</f>
        <v>Western Power EDL1</v>
      </c>
      <c r="D3873" s="162" t="str">
        <f t="shared" si="60"/>
        <v>FY2021/22_CCD36_Western Power EDL1</v>
      </c>
      <c r="E3873" s="164">
        <f>IF(ISNUMBER(Table4_1[[#This Row],[Value]]),Table4_1[[#This Row],[Value]],IF(ISNUMBER(Table4_1[[#This Row],[$ Value]]),Table4_1[[#This Row],[$ Value]],Table4_1[[#This Row],[% Value]]))</f>
        <v>0.61</v>
      </c>
      <c r="G3873" s="238">
        <v>44742</v>
      </c>
      <c r="H3873">
        <v>4</v>
      </c>
      <c r="I3873" t="s">
        <v>188</v>
      </c>
      <c r="J3873" t="s">
        <v>207</v>
      </c>
      <c r="K3873" t="s">
        <v>31</v>
      </c>
      <c r="L3873"/>
      <c r="M3873" t="s">
        <v>198</v>
      </c>
      <c r="N3873" t="s">
        <v>323</v>
      </c>
      <c r="O3873" t="s">
        <v>190</v>
      </c>
      <c r="P3873"/>
      <c r="Q3873">
        <v>0.61</v>
      </c>
      <c r="R3873"/>
      <c r="S3873" t="s">
        <v>933</v>
      </c>
    </row>
    <row r="3874" spans="1:19" hidden="1" x14ac:dyDescent="0.2">
      <c r="A3874" s="162" t="str">
        <f>"FY"&amp;(YEAR(Table4_1[[#This Row],[Date]])-1)&amp;"/"&amp;(YEAR(Table4_1[[#This Row],[Date]])-2000)</f>
        <v>FY2022/23</v>
      </c>
      <c r="B3874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4" s="162" t="str">
        <f>Table4_1[[#This Row],[Licensee]]&amp;" "&amp;Table4_1[[#This Row],[Licence]]</f>
        <v>Western Power EDL1</v>
      </c>
      <c r="D3874" s="162" t="str">
        <f t="shared" si="60"/>
        <v>FY2022/23_CCD36_Western Power EDL1</v>
      </c>
      <c r="E3874" s="164">
        <f>IF(ISNUMBER(Table4_1[[#This Row],[Value]]),Table4_1[[#This Row],[Value]],IF(ISNUMBER(Table4_1[[#This Row],[$ Value]]),Table4_1[[#This Row],[$ Value]],Table4_1[[#This Row],[% Value]]))</f>
        <v>0.60699999999999998</v>
      </c>
      <c r="G3874" s="238">
        <v>45107</v>
      </c>
      <c r="H3874">
        <v>4</v>
      </c>
      <c r="I3874" t="s">
        <v>188</v>
      </c>
      <c r="J3874" t="s">
        <v>207</v>
      </c>
      <c r="K3874" t="s">
        <v>31</v>
      </c>
      <c r="L3874"/>
      <c r="M3874" t="s">
        <v>198</v>
      </c>
      <c r="N3874" t="s">
        <v>323</v>
      </c>
      <c r="O3874" t="s">
        <v>190</v>
      </c>
      <c r="P3874"/>
      <c r="Q3874">
        <v>0.60699999999999998</v>
      </c>
      <c r="R3874"/>
      <c r="S3874" t="s">
        <v>933</v>
      </c>
    </row>
    <row r="3875" spans="1:19" hidden="1" x14ac:dyDescent="0.2">
      <c r="A3875" s="162" t="str">
        <f>"FY"&amp;(YEAR(Table4_1[[#This Row],[Date]])-1)&amp;"/"&amp;(YEAR(Table4_1[[#This Row],[Date]])-2000)</f>
        <v>FY2023/24</v>
      </c>
      <c r="B3875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5" s="162" t="str">
        <f>Table4_1[[#This Row],[Licensee]]&amp;" "&amp;Table4_1[[#This Row],[Licence]]</f>
        <v>Western Power EDL1</v>
      </c>
      <c r="D3875" s="162" t="str">
        <f t="shared" si="60"/>
        <v>FY2023/24_CCD36_Western Power EDL1</v>
      </c>
      <c r="E3875" s="164">
        <f>IF(ISNUMBER(Table4_1[[#This Row],[Value]]),Table4_1[[#This Row],[Value]],IF(ISNUMBER(Table4_1[[#This Row],[$ Value]]),Table4_1[[#This Row],[$ Value]],Table4_1[[#This Row],[% Value]]))</f>
        <v>0.66135001599999999</v>
      </c>
      <c r="G3875" s="238">
        <v>45473</v>
      </c>
      <c r="H3875">
        <v>4</v>
      </c>
      <c r="I3875" t="s">
        <v>188</v>
      </c>
      <c r="J3875" t="s">
        <v>207</v>
      </c>
      <c r="K3875" t="s">
        <v>31</v>
      </c>
      <c r="L3875"/>
      <c r="M3875" t="s">
        <v>198</v>
      </c>
      <c r="N3875" t="s">
        <v>323</v>
      </c>
      <c r="O3875" t="s">
        <v>190</v>
      </c>
      <c r="P3875"/>
      <c r="Q3875">
        <v>0.66135001599999999</v>
      </c>
      <c r="R3875"/>
      <c r="S3875" t="s">
        <v>933</v>
      </c>
    </row>
    <row r="3876" spans="1:19" hidden="1" x14ac:dyDescent="0.2">
      <c r="A3876" s="162" t="str">
        <f>"FY"&amp;(YEAR(Table4_1[[#This Row],[Date]])-1)&amp;"/"&amp;(YEAR(Table4_1[[#This Row],[Date]])-2000)</f>
        <v>FY2024/25</v>
      </c>
      <c r="B3876" s="162" t="str">
        <f>VLOOKUP(Table4_1[[#This Row],[Energy]]&amp;Table4_1[[#This Row],[Indicator category]]&amp;Table4_1[[#This Row],[Indicator subcategory]]&amp;Table4_1[[#This Row],[Indicator]]&amp;Table4_1[[#This Row],[ID]],newID,2,FALSE)</f>
        <v>CCD36</v>
      </c>
      <c r="C3876" s="162" t="str">
        <f>Table4_1[[#This Row],[Licensee]]&amp;" "&amp;Table4_1[[#This Row],[Licence]]</f>
        <v>Western Power EDL1</v>
      </c>
      <c r="D3876" s="162" t="str">
        <f t="shared" si="60"/>
        <v>FY2024/25_CCD36_Western Power EDL1</v>
      </c>
      <c r="E3876" s="164">
        <f>IF(ISNUMBER(Table4_1[[#This Row],[Value]]),Table4_1[[#This Row],[Value]],IF(ISNUMBER(Table4_1[[#This Row],[$ Value]]),Table4_1[[#This Row],[$ Value]],Table4_1[[#This Row],[% Value]]))</f>
        <v>0.74565362199999996</v>
      </c>
      <c r="G3876" s="238">
        <v>45838</v>
      </c>
      <c r="H3876">
        <v>4</v>
      </c>
      <c r="I3876" t="s">
        <v>188</v>
      </c>
      <c r="J3876" t="s">
        <v>207</v>
      </c>
      <c r="K3876" t="s">
        <v>31</v>
      </c>
      <c r="L3876"/>
      <c r="M3876" t="s">
        <v>198</v>
      </c>
      <c r="N3876" t="s">
        <v>323</v>
      </c>
      <c r="O3876" t="s">
        <v>190</v>
      </c>
      <c r="P3876"/>
      <c r="Q3876">
        <v>0.74565362199999996</v>
      </c>
      <c r="R3876"/>
      <c r="S3876" t="s">
        <v>933</v>
      </c>
    </row>
    <row r="3877" spans="1:19" hidden="1" x14ac:dyDescent="0.2">
      <c r="A3877" s="162" t="str">
        <f>"FY"&amp;(YEAR(Table4_1[[#This Row],[Date]])-1)&amp;"/"&amp;(YEAR(Table4_1[[#This Row],[Date]])-2000)</f>
        <v>FY2013/14</v>
      </c>
      <c r="B3877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77" s="162" t="str">
        <f>Table4_1[[#This Row],[Licensee]]&amp;" "&amp;Table4_1[[#This Row],[Licence]]</f>
        <v>Western Power EDL1</v>
      </c>
      <c r="D3877" s="162" t="str">
        <f t="shared" si="60"/>
        <v>FY2013/14_CCD37_Western Power EDL1</v>
      </c>
      <c r="E3877" s="164">
        <f>IF(ISNUMBER(Table4_1[[#This Row],[Value]]),Table4_1[[#This Row],[Value]],IF(ISNUMBER(Table4_1[[#This Row],[$ Value]]),Table4_1[[#This Row],[$ Value]],Table4_1[[#This Row],[% Value]]))</f>
        <v>14</v>
      </c>
      <c r="G3877" s="238">
        <v>41820</v>
      </c>
      <c r="H3877">
        <v>4</v>
      </c>
      <c r="I3877" t="s">
        <v>188</v>
      </c>
      <c r="J3877" t="s">
        <v>207</v>
      </c>
      <c r="K3877" t="s">
        <v>31</v>
      </c>
      <c r="L3877"/>
      <c r="M3877" t="s">
        <v>631</v>
      </c>
      <c r="N3877" t="s">
        <v>324</v>
      </c>
      <c r="O3877" t="s">
        <v>197</v>
      </c>
      <c r="P3877">
        <v>14</v>
      </c>
      <c r="Q3877"/>
      <c r="R3877"/>
      <c r="S3877" t="s">
        <v>933</v>
      </c>
    </row>
    <row r="3878" spans="1:19" hidden="1" x14ac:dyDescent="0.2">
      <c r="A3878" s="162" t="str">
        <f>"FY"&amp;(YEAR(Table4_1[[#This Row],[Date]])-1)&amp;"/"&amp;(YEAR(Table4_1[[#This Row],[Date]])-2000)</f>
        <v>FY2014/15</v>
      </c>
      <c r="B3878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78" s="162" t="str">
        <f>Table4_1[[#This Row],[Licensee]]&amp;" "&amp;Table4_1[[#This Row],[Licence]]</f>
        <v>Western Power EDL1</v>
      </c>
      <c r="D3878" s="162" t="str">
        <f t="shared" si="60"/>
        <v>FY2014/15_CCD37_Western Power EDL1</v>
      </c>
      <c r="E3878" s="164">
        <f>IF(ISNUMBER(Table4_1[[#This Row],[Value]]),Table4_1[[#This Row],[Value]],IF(ISNUMBER(Table4_1[[#This Row],[$ Value]]),Table4_1[[#This Row],[$ Value]],Table4_1[[#This Row],[% Value]]))</f>
        <v>11</v>
      </c>
      <c r="G3878" s="238">
        <v>42185</v>
      </c>
      <c r="H3878">
        <v>4</v>
      </c>
      <c r="I3878" t="s">
        <v>188</v>
      </c>
      <c r="J3878" t="s">
        <v>207</v>
      </c>
      <c r="K3878" t="s">
        <v>31</v>
      </c>
      <c r="L3878"/>
      <c r="M3878" t="s">
        <v>631</v>
      </c>
      <c r="N3878" t="s">
        <v>324</v>
      </c>
      <c r="O3878" t="s">
        <v>197</v>
      </c>
      <c r="P3878">
        <v>11</v>
      </c>
      <c r="Q3878"/>
      <c r="R3878"/>
      <c r="S3878" t="s">
        <v>933</v>
      </c>
    </row>
    <row r="3879" spans="1:19" hidden="1" x14ac:dyDescent="0.2">
      <c r="A3879" s="162" t="str">
        <f>"FY"&amp;(YEAR(Table4_1[[#This Row],[Date]])-1)&amp;"/"&amp;(YEAR(Table4_1[[#This Row],[Date]])-2000)</f>
        <v>FY2015/16</v>
      </c>
      <c r="B3879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79" s="162" t="str">
        <f>Table4_1[[#This Row],[Licensee]]&amp;" "&amp;Table4_1[[#This Row],[Licence]]</f>
        <v>Western Power EDL1</v>
      </c>
      <c r="D3879" s="162" t="str">
        <f t="shared" si="60"/>
        <v>FY2015/16_CCD37_Western Power EDL1</v>
      </c>
      <c r="E3879" s="164">
        <f>IF(ISNUMBER(Table4_1[[#This Row],[Value]]),Table4_1[[#This Row],[Value]],IF(ISNUMBER(Table4_1[[#This Row],[$ Value]]),Table4_1[[#This Row],[$ Value]],Table4_1[[#This Row],[% Value]]))</f>
        <v>15</v>
      </c>
      <c r="G3879" s="238">
        <v>42551</v>
      </c>
      <c r="H3879">
        <v>4</v>
      </c>
      <c r="I3879" t="s">
        <v>188</v>
      </c>
      <c r="J3879" t="s">
        <v>207</v>
      </c>
      <c r="K3879" t="s">
        <v>31</v>
      </c>
      <c r="L3879"/>
      <c r="M3879" t="s">
        <v>631</v>
      </c>
      <c r="N3879" t="s">
        <v>324</v>
      </c>
      <c r="O3879" t="s">
        <v>197</v>
      </c>
      <c r="P3879">
        <v>15</v>
      </c>
      <c r="Q3879"/>
      <c r="R3879"/>
      <c r="S3879" t="s">
        <v>933</v>
      </c>
    </row>
    <row r="3880" spans="1:19" hidden="1" x14ac:dyDescent="0.2">
      <c r="A3880" s="162" t="str">
        <f>"FY"&amp;(YEAR(Table4_1[[#This Row],[Date]])-1)&amp;"/"&amp;(YEAR(Table4_1[[#This Row],[Date]])-2000)</f>
        <v>FY2016/17</v>
      </c>
      <c r="B3880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0" s="162" t="str">
        <f>Table4_1[[#This Row],[Licensee]]&amp;" "&amp;Table4_1[[#This Row],[Licence]]</f>
        <v>Western Power EDL1</v>
      </c>
      <c r="D3880" s="162" t="str">
        <f t="shared" si="60"/>
        <v>FY2016/17_CCD37_Western Power EDL1</v>
      </c>
      <c r="E3880" s="164">
        <f>IF(ISNUMBER(Table4_1[[#This Row],[Value]]),Table4_1[[#This Row],[Value]],IF(ISNUMBER(Table4_1[[#This Row],[$ Value]]),Table4_1[[#This Row],[$ Value]],Table4_1[[#This Row],[% Value]]))</f>
        <v>17</v>
      </c>
      <c r="G3880" s="238">
        <v>42916</v>
      </c>
      <c r="H3880">
        <v>4</v>
      </c>
      <c r="I3880" t="s">
        <v>188</v>
      </c>
      <c r="J3880" t="s">
        <v>207</v>
      </c>
      <c r="K3880" t="s">
        <v>31</v>
      </c>
      <c r="L3880"/>
      <c r="M3880" t="s">
        <v>631</v>
      </c>
      <c r="N3880" t="s">
        <v>324</v>
      </c>
      <c r="O3880" t="s">
        <v>197</v>
      </c>
      <c r="P3880">
        <v>17</v>
      </c>
      <c r="Q3880"/>
      <c r="R3880"/>
      <c r="S3880" t="s">
        <v>933</v>
      </c>
    </row>
    <row r="3881" spans="1:19" hidden="1" x14ac:dyDescent="0.2">
      <c r="A3881" s="162" t="str">
        <f>"FY"&amp;(YEAR(Table4_1[[#This Row],[Date]])-1)&amp;"/"&amp;(YEAR(Table4_1[[#This Row],[Date]])-2000)</f>
        <v>FY2017/18</v>
      </c>
      <c r="B3881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1" s="162" t="str">
        <f>Table4_1[[#This Row],[Licensee]]&amp;" "&amp;Table4_1[[#This Row],[Licence]]</f>
        <v>Western Power EDL1</v>
      </c>
      <c r="D3881" s="162" t="str">
        <f t="shared" si="60"/>
        <v>FY2017/18_CCD37_Western Power EDL1</v>
      </c>
      <c r="E3881" s="164">
        <f>IF(ISNUMBER(Table4_1[[#This Row],[Value]]),Table4_1[[#This Row],[Value]],IF(ISNUMBER(Table4_1[[#This Row],[$ Value]]),Table4_1[[#This Row],[$ Value]],Table4_1[[#This Row],[% Value]]))</f>
        <v>37</v>
      </c>
      <c r="G3881" s="238">
        <v>43281</v>
      </c>
      <c r="H3881">
        <v>4</v>
      </c>
      <c r="I3881" t="s">
        <v>188</v>
      </c>
      <c r="J3881" t="s">
        <v>207</v>
      </c>
      <c r="K3881" t="s">
        <v>31</v>
      </c>
      <c r="L3881"/>
      <c r="M3881" t="s">
        <v>631</v>
      </c>
      <c r="N3881" t="s">
        <v>324</v>
      </c>
      <c r="O3881" t="s">
        <v>197</v>
      </c>
      <c r="P3881">
        <v>37</v>
      </c>
      <c r="Q3881"/>
      <c r="R3881"/>
      <c r="S3881" t="s">
        <v>933</v>
      </c>
    </row>
    <row r="3882" spans="1:19" hidden="1" x14ac:dyDescent="0.2">
      <c r="A3882" s="162" t="str">
        <f>"FY"&amp;(YEAR(Table4_1[[#This Row],[Date]])-1)&amp;"/"&amp;(YEAR(Table4_1[[#This Row],[Date]])-2000)</f>
        <v>FY2018/19</v>
      </c>
      <c r="B3882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2" s="162" t="str">
        <f>Table4_1[[#This Row],[Licensee]]&amp;" "&amp;Table4_1[[#This Row],[Licence]]</f>
        <v>Western Power EDL1</v>
      </c>
      <c r="D3882" s="162" t="str">
        <f t="shared" si="60"/>
        <v>FY2018/19_CCD37_Western Power EDL1</v>
      </c>
      <c r="E3882" s="164">
        <f>IF(ISNUMBER(Table4_1[[#This Row],[Value]]),Table4_1[[#This Row],[Value]],IF(ISNUMBER(Table4_1[[#This Row],[$ Value]]),Table4_1[[#This Row],[$ Value]],Table4_1[[#This Row],[% Value]]))</f>
        <v>49.2</v>
      </c>
      <c r="G3882" s="238">
        <v>43646</v>
      </c>
      <c r="H3882">
        <v>4</v>
      </c>
      <c r="I3882" t="s">
        <v>188</v>
      </c>
      <c r="J3882" t="s">
        <v>207</v>
      </c>
      <c r="K3882" t="s">
        <v>31</v>
      </c>
      <c r="L3882"/>
      <c r="M3882" t="s">
        <v>631</v>
      </c>
      <c r="N3882" t="s">
        <v>324</v>
      </c>
      <c r="O3882" t="s">
        <v>197</v>
      </c>
      <c r="P3882">
        <v>49.2</v>
      </c>
      <c r="Q3882"/>
      <c r="R3882"/>
      <c r="S3882" t="s">
        <v>933</v>
      </c>
    </row>
    <row r="3883" spans="1:19" hidden="1" x14ac:dyDescent="0.2">
      <c r="A3883" s="162" t="str">
        <f>"FY"&amp;(YEAR(Table4_1[[#This Row],[Date]])-1)&amp;"/"&amp;(YEAR(Table4_1[[#This Row],[Date]])-2000)</f>
        <v>FY2019/20</v>
      </c>
      <c r="B3883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3" s="162" t="str">
        <f>Table4_1[[#This Row],[Licensee]]&amp;" "&amp;Table4_1[[#This Row],[Licence]]</f>
        <v>Western Power EDL1</v>
      </c>
      <c r="D3883" s="162" t="str">
        <f t="shared" si="60"/>
        <v>FY2019/20_CCD37_Western Power EDL1</v>
      </c>
      <c r="E3883" s="164">
        <f>IF(ISNUMBER(Table4_1[[#This Row],[Value]]),Table4_1[[#This Row],[Value]],IF(ISNUMBER(Table4_1[[#This Row],[$ Value]]),Table4_1[[#This Row],[$ Value]],Table4_1[[#This Row],[% Value]]))</f>
        <v>43</v>
      </c>
      <c r="G3883" s="238">
        <v>44012</v>
      </c>
      <c r="H3883">
        <v>4</v>
      </c>
      <c r="I3883" t="s">
        <v>188</v>
      </c>
      <c r="J3883" t="s">
        <v>207</v>
      </c>
      <c r="K3883" t="s">
        <v>31</v>
      </c>
      <c r="L3883"/>
      <c r="M3883" t="s">
        <v>631</v>
      </c>
      <c r="N3883" t="s">
        <v>324</v>
      </c>
      <c r="O3883" t="s">
        <v>197</v>
      </c>
      <c r="P3883">
        <v>43</v>
      </c>
      <c r="Q3883"/>
      <c r="R3883"/>
      <c r="S3883" t="s">
        <v>933</v>
      </c>
    </row>
    <row r="3884" spans="1:19" hidden="1" x14ac:dyDescent="0.2">
      <c r="A3884" s="162" t="str">
        <f>"FY"&amp;(YEAR(Table4_1[[#This Row],[Date]])-1)&amp;"/"&amp;(YEAR(Table4_1[[#This Row],[Date]])-2000)</f>
        <v>FY2020/21</v>
      </c>
      <c r="B3884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4" s="162" t="str">
        <f>Table4_1[[#This Row],[Licensee]]&amp;" "&amp;Table4_1[[#This Row],[Licence]]</f>
        <v>Western Power EDL1</v>
      </c>
      <c r="D3884" s="162" t="str">
        <f t="shared" si="60"/>
        <v>FY2020/21_CCD37_Western Power EDL1</v>
      </c>
      <c r="E3884" s="164">
        <f>IF(ISNUMBER(Table4_1[[#This Row],[Value]]),Table4_1[[#This Row],[Value]],IF(ISNUMBER(Table4_1[[#This Row],[$ Value]]),Table4_1[[#This Row],[$ Value]],Table4_1[[#This Row],[% Value]]))</f>
        <v>36</v>
      </c>
      <c r="G3884" s="238">
        <v>44377</v>
      </c>
      <c r="H3884">
        <v>4</v>
      </c>
      <c r="I3884" t="s">
        <v>188</v>
      </c>
      <c r="J3884" t="s">
        <v>207</v>
      </c>
      <c r="K3884" t="s">
        <v>31</v>
      </c>
      <c r="L3884"/>
      <c r="M3884" t="s">
        <v>631</v>
      </c>
      <c r="N3884" t="s">
        <v>324</v>
      </c>
      <c r="O3884" t="s">
        <v>197</v>
      </c>
      <c r="P3884">
        <v>36</v>
      </c>
      <c r="Q3884"/>
      <c r="R3884"/>
      <c r="S3884" t="s">
        <v>933</v>
      </c>
    </row>
    <row r="3885" spans="1:19" hidden="1" x14ac:dyDescent="0.2">
      <c r="A3885" s="162" t="str">
        <f>"FY"&amp;(YEAR(Table4_1[[#This Row],[Date]])-1)&amp;"/"&amp;(YEAR(Table4_1[[#This Row],[Date]])-2000)</f>
        <v>FY2021/22</v>
      </c>
      <c r="B3885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5" s="162" t="str">
        <f>Table4_1[[#This Row],[Licensee]]&amp;" "&amp;Table4_1[[#This Row],[Licence]]</f>
        <v>Western Power EDL1</v>
      </c>
      <c r="D3885" s="162" t="str">
        <f t="shared" si="60"/>
        <v>FY2021/22_CCD37_Western Power EDL1</v>
      </c>
      <c r="E3885" s="164">
        <f>IF(ISNUMBER(Table4_1[[#This Row],[Value]]),Table4_1[[#This Row],[Value]],IF(ISNUMBER(Table4_1[[#This Row],[$ Value]]),Table4_1[[#This Row],[$ Value]],Table4_1[[#This Row],[% Value]]))</f>
        <v>92.5</v>
      </c>
      <c r="G3885" s="238">
        <v>44742</v>
      </c>
      <c r="H3885">
        <v>4</v>
      </c>
      <c r="I3885" t="s">
        <v>188</v>
      </c>
      <c r="J3885" t="s">
        <v>207</v>
      </c>
      <c r="K3885" t="s">
        <v>31</v>
      </c>
      <c r="L3885"/>
      <c r="M3885" t="s">
        <v>631</v>
      </c>
      <c r="N3885" t="s">
        <v>324</v>
      </c>
      <c r="O3885" t="s">
        <v>197</v>
      </c>
      <c r="P3885">
        <v>92.5</v>
      </c>
      <c r="Q3885"/>
      <c r="R3885"/>
      <c r="S3885" t="s">
        <v>933</v>
      </c>
    </row>
    <row r="3886" spans="1:19" hidden="1" x14ac:dyDescent="0.2">
      <c r="A3886" s="162" t="str">
        <f>"FY"&amp;(YEAR(Table4_1[[#This Row],[Date]])-1)&amp;"/"&amp;(YEAR(Table4_1[[#This Row],[Date]])-2000)</f>
        <v>FY2022/23</v>
      </c>
      <c r="B3886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6" s="162" t="str">
        <f>Table4_1[[#This Row],[Licensee]]&amp;" "&amp;Table4_1[[#This Row],[Licence]]</f>
        <v>Western Power EDL1</v>
      </c>
      <c r="D3886" s="162" t="str">
        <f t="shared" si="60"/>
        <v>FY2022/23_CCD37_Western Power EDL1</v>
      </c>
      <c r="E3886" s="164">
        <f>IF(ISNUMBER(Table4_1[[#This Row],[Value]]),Table4_1[[#This Row],[Value]],IF(ISNUMBER(Table4_1[[#This Row],[$ Value]]),Table4_1[[#This Row],[$ Value]],Table4_1[[#This Row],[% Value]]))</f>
        <v>106</v>
      </c>
      <c r="G3886" s="238">
        <v>45107</v>
      </c>
      <c r="H3886">
        <v>4</v>
      </c>
      <c r="I3886" t="s">
        <v>188</v>
      </c>
      <c r="J3886" t="s">
        <v>207</v>
      </c>
      <c r="K3886" t="s">
        <v>31</v>
      </c>
      <c r="L3886"/>
      <c r="M3886" t="s">
        <v>631</v>
      </c>
      <c r="N3886" t="s">
        <v>324</v>
      </c>
      <c r="O3886" t="s">
        <v>197</v>
      </c>
      <c r="P3886">
        <v>106</v>
      </c>
      <c r="Q3886"/>
      <c r="R3886"/>
      <c r="S3886" t="s">
        <v>933</v>
      </c>
    </row>
    <row r="3887" spans="1:19" hidden="1" x14ac:dyDescent="0.2">
      <c r="A3887" s="162" t="str">
        <f>"FY"&amp;(YEAR(Table4_1[[#This Row],[Date]])-1)&amp;"/"&amp;(YEAR(Table4_1[[#This Row],[Date]])-2000)</f>
        <v>FY2023/24</v>
      </c>
      <c r="B3887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7" s="162" t="str">
        <f>Table4_1[[#This Row],[Licensee]]&amp;" "&amp;Table4_1[[#This Row],[Licence]]</f>
        <v>Western Power EDL1</v>
      </c>
      <c r="D3887" s="162" t="str">
        <f t="shared" si="60"/>
        <v>FY2023/24_CCD37_Western Power EDL1</v>
      </c>
      <c r="E3887" s="164">
        <f>IF(ISNUMBER(Table4_1[[#This Row],[Value]]),Table4_1[[#This Row],[Value]],IF(ISNUMBER(Table4_1[[#This Row],[$ Value]]),Table4_1[[#This Row],[$ Value]],Table4_1[[#This Row],[% Value]]))</f>
        <v>87.6</v>
      </c>
      <c r="G3887" s="238">
        <v>45473</v>
      </c>
      <c r="H3887">
        <v>4</v>
      </c>
      <c r="I3887" t="s">
        <v>188</v>
      </c>
      <c r="J3887" t="s">
        <v>207</v>
      </c>
      <c r="K3887" t="s">
        <v>31</v>
      </c>
      <c r="L3887"/>
      <c r="M3887" t="s">
        <v>631</v>
      </c>
      <c r="N3887" t="s">
        <v>324</v>
      </c>
      <c r="O3887" t="s">
        <v>35</v>
      </c>
      <c r="P3887">
        <v>87.6</v>
      </c>
      <c r="Q3887"/>
      <c r="R3887"/>
      <c r="S3887" t="s">
        <v>933</v>
      </c>
    </row>
    <row r="3888" spans="1:19" hidden="1" x14ac:dyDescent="0.2">
      <c r="A3888" s="162" t="str">
        <f>"FY"&amp;(YEAR(Table4_1[[#This Row],[Date]])-1)&amp;"/"&amp;(YEAR(Table4_1[[#This Row],[Date]])-2000)</f>
        <v>FY2024/25</v>
      </c>
      <c r="B3888" s="162" t="str">
        <f>VLOOKUP(Table4_1[[#This Row],[Energy]]&amp;Table4_1[[#This Row],[Indicator category]]&amp;Table4_1[[#This Row],[Indicator subcategory]]&amp;Table4_1[[#This Row],[Indicator]]&amp;Table4_1[[#This Row],[ID]],newID,2,FALSE)</f>
        <v>CCD37</v>
      </c>
      <c r="C3888" s="162" t="str">
        <f>Table4_1[[#This Row],[Licensee]]&amp;" "&amp;Table4_1[[#This Row],[Licence]]</f>
        <v>Western Power EDL1</v>
      </c>
      <c r="D3888" s="162" t="str">
        <f t="shared" si="60"/>
        <v>FY2024/25_CCD37_Western Power EDL1</v>
      </c>
      <c r="E3888" s="164">
        <f>IF(ISNUMBER(Table4_1[[#This Row],[Value]]),Table4_1[[#This Row],[Value]],IF(ISNUMBER(Table4_1[[#This Row],[$ Value]]),Table4_1[[#This Row],[$ Value]],Table4_1[[#This Row],[% Value]]))</f>
        <v>42</v>
      </c>
      <c r="G3888" s="238">
        <v>45838</v>
      </c>
      <c r="H3888">
        <v>4</v>
      </c>
      <c r="I3888" t="s">
        <v>188</v>
      </c>
      <c r="J3888" t="s">
        <v>207</v>
      </c>
      <c r="K3888" t="s">
        <v>31</v>
      </c>
      <c r="L3888"/>
      <c r="M3888" t="s">
        <v>631</v>
      </c>
      <c r="N3888" t="s">
        <v>324</v>
      </c>
      <c r="O3888" t="s">
        <v>35</v>
      </c>
      <c r="P3888">
        <v>42</v>
      </c>
      <c r="Q3888"/>
      <c r="R3888"/>
      <c r="S3888" t="s">
        <v>933</v>
      </c>
    </row>
    <row r="3889" spans="1:19" hidden="1" x14ac:dyDescent="0.2">
      <c r="A3889" s="162" t="str">
        <f>"FY"&amp;(YEAR(Table4_1[[#This Row],[Date]])-1)&amp;"/"&amp;(YEAR(Table4_1[[#This Row],[Date]])-2000)</f>
        <v>FY2023/24</v>
      </c>
      <c r="B3889" s="162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3889" s="162" t="str">
        <f>Table4_1[[#This Row],[Licensee]]&amp;" "&amp;Table4_1[[#This Row],[Licence]]</f>
        <v>Western Power EDL1</v>
      </c>
      <c r="D3889" s="162" t="str">
        <f t="shared" si="60"/>
        <v>FY2023/24_CCD38_Western Power EDL1</v>
      </c>
      <c r="E3889" s="164">
        <f>IF(ISNUMBER(Table4_1[[#This Row],[Value]]),Table4_1[[#This Row],[Value]],IF(ISNUMBER(Table4_1[[#This Row],[$ Value]]),Table4_1[[#This Row],[$ Value]],Table4_1[[#This Row],[% Value]]))</f>
        <v>25748</v>
      </c>
      <c r="G3889" s="238">
        <v>45473</v>
      </c>
      <c r="H3889">
        <v>4</v>
      </c>
      <c r="I3889" t="s">
        <v>188</v>
      </c>
      <c r="J3889" t="s">
        <v>207</v>
      </c>
      <c r="K3889" t="s">
        <v>31</v>
      </c>
      <c r="L3889"/>
      <c r="M3889" t="s">
        <v>193</v>
      </c>
      <c r="N3889" t="s">
        <v>361</v>
      </c>
      <c r="O3889" t="s">
        <v>191</v>
      </c>
      <c r="P3889">
        <v>25748</v>
      </c>
      <c r="Q3889"/>
      <c r="R3889"/>
      <c r="S3889" t="s">
        <v>933</v>
      </c>
    </row>
    <row r="3890" spans="1:19" hidden="1" x14ac:dyDescent="0.2">
      <c r="A3890" s="162" t="str">
        <f>"FY"&amp;(YEAR(Table4_1[[#This Row],[Date]])-1)&amp;"/"&amp;(YEAR(Table4_1[[#This Row],[Date]])-2000)</f>
        <v>FY2024/25</v>
      </c>
      <c r="B3890" s="162" t="str">
        <f>VLOOKUP(Table4_1[[#This Row],[Energy]]&amp;Table4_1[[#This Row],[Indicator category]]&amp;Table4_1[[#This Row],[Indicator subcategory]]&amp;Table4_1[[#This Row],[Indicator]]&amp;Table4_1[[#This Row],[ID]],newID,2,FALSE)</f>
        <v>CCD38</v>
      </c>
      <c r="C3890" s="162" t="str">
        <f>Table4_1[[#This Row],[Licensee]]&amp;" "&amp;Table4_1[[#This Row],[Licence]]</f>
        <v>Western Power EDL1</v>
      </c>
      <c r="D3890" s="162" t="str">
        <f t="shared" si="60"/>
        <v>FY2024/25_CCD38_Western Power EDL1</v>
      </c>
      <c r="E3890" s="164">
        <f>IF(ISNUMBER(Table4_1[[#This Row],[Value]]),Table4_1[[#This Row],[Value]],IF(ISNUMBER(Table4_1[[#This Row],[$ Value]]),Table4_1[[#This Row],[$ Value]],Table4_1[[#This Row],[% Value]]))</f>
        <v>21024</v>
      </c>
      <c r="G3890" s="238">
        <v>45838</v>
      </c>
      <c r="H3890">
        <v>4</v>
      </c>
      <c r="I3890" t="s">
        <v>188</v>
      </c>
      <c r="J3890" t="s">
        <v>207</v>
      </c>
      <c r="K3890" t="s">
        <v>31</v>
      </c>
      <c r="L3890"/>
      <c r="M3890" t="s">
        <v>193</v>
      </c>
      <c r="N3890" t="s">
        <v>361</v>
      </c>
      <c r="O3890" t="s">
        <v>191</v>
      </c>
      <c r="P3890">
        <v>21024</v>
      </c>
      <c r="Q3890"/>
      <c r="R3890"/>
      <c r="S3890" t="s">
        <v>933</v>
      </c>
    </row>
    <row r="3891" spans="1:19" hidden="1" x14ac:dyDescent="0.2">
      <c r="A3891" s="162" t="str">
        <f>"FY"&amp;(YEAR(Table4_1[[#This Row],[Date]])-1)&amp;"/"&amp;(YEAR(Table4_1[[#This Row],[Date]])-2000)</f>
        <v>FY2013/14</v>
      </c>
      <c r="B3891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1" s="162" t="str">
        <f>Table4_1[[#This Row],[Licensee]]&amp;" "&amp;Table4_1[[#This Row],[Licence]]</f>
        <v>Western Power EDL1</v>
      </c>
      <c r="D3891" s="162" t="str">
        <f t="shared" si="60"/>
        <v>FY2013/14_CCD39_Western Power EDL1</v>
      </c>
      <c r="E3891" s="164">
        <f>IF(ISNUMBER(Table4_1[[#This Row],[Value]]),Table4_1[[#This Row],[Value]],IF(ISNUMBER(Table4_1[[#This Row],[$ Value]]),Table4_1[[#This Row],[$ Value]],Table4_1[[#This Row],[% Value]]))</f>
        <v>4.8000000000000001E-2</v>
      </c>
      <c r="G3891" s="238">
        <v>41820</v>
      </c>
      <c r="H3891">
        <v>4</v>
      </c>
      <c r="I3891" t="s">
        <v>188</v>
      </c>
      <c r="J3891" t="s">
        <v>207</v>
      </c>
      <c r="K3891" t="s">
        <v>31</v>
      </c>
      <c r="L3891"/>
      <c r="M3891" t="s">
        <v>193</v>
      </c>
      <c r="N3891" t="s">
        <v>362</v>
      </c>
      <c r="O3891" t="s">
        <v>190</v>
      </c>
      <c r="P3891"/>
      <c r="Q3891">
        <v>4.8000000000000001E-2</v>
      </c>
      <c r="R3891"/>
      <c r="S3891" t="s">
        <v>933</v>
      </c>
    </row>
    <row r="3892" spans="1:19" hidden="1" x14ac:dyDescent="0.2">
      <c r="A3892" s="162" t="str">
        <f>"FY"&amp;(YEAR(Table4_1[[#This Row],[Date]])-1)&amp;"/"&amp;(YEAR(Table4_1[[#This Row],[Date]])-2000)</f>
        <v>FY2014/15</v>
      </c>
      <c r="B3892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2" s="162" t="str">
        <f>Table4_1[[#This Row],[Licensee]]&amp;" "&amp;Table4_1[[#This Row],[Licence]]</f>
        <v>Western Power EDL1</v>
      </c>
      <c r="D3892" s="162" t="str">
        <f t="shared" si="60"/>
        <v>FY2014/15_CCD39_Western Power EDL1</v>
      </c>
      <c r="E3892" s="164">
        <f>IF(ISNUMBER(Table4_1[[#This Row],[Value]]),Table4_1[[#This Row],[Value]],IF(ISNUMBER(Table4_1[[#This Row],[$ Value]]),Table4_1[[#This Row],[$ Value]],Table4_1[[#This Row],[% Value]]))</f>
        <v>3.9E-2</v>
      </c>
      <c r="G3892" s="238">
        <v>42185</v>
      </c>
      <c r="H3892">
        <v>4</v>
      </c>
      <c r="I3892" t="s">
        <v>188</v>
      </c>
      <c r="J3892" t="s">
        <v>207</v>
      </c>
      <c r="K3892" t="s">
        <v>31</v>
      </c>
      <c r="L3892"/>
      <c r="M3892" t="s">
        <v>193</v>
      </c>
      <c r="N3892" t="s">
        <v>362</v>
      </c>
      <c r="O3892" t="s">
        <v>190</v>
      </c>
      <c r="P3892"/>
      <c r="Q3892">
        <v>3.9E-2</v>
      </c>
      <c r="R3892"/>
      <c r="S3892" t="s">
        <v>933</v>
      </c>
    </row>
    <row r="3893" spans="1:19" hidden="1" x14ac:dyDescent="0.2">
      <c r="A3893" s="162" t="str">
        <f>"FY"&amp;(YEAR(Table4_1[[#This Row],[Date]])-1)&amp;"/"&amp;(YEAR(Table4_1[[#This Row],[Date]])-2000)</f>
        <v>FY2015/16</v>
      </c>
      <c r="B3893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3" s="162" t="str">
        <f>Table4_1[[#This Row],[Licensee]]&amp;" "&amp;Table4_1[[#This Row],[Licence]]</f>
        <v>Western Power EDL1</v>
      </c>
      <c r="D3893" s="162" t="str">
        <f t="shared" si="60"/>
        <v>FY2015/16_CCD39_Western Power EDL1</v>
      </c>
      <c r="E3893" s="164">
        <f>IF(ISNUMBER(Table4_1[[#This Row],[Value]]),Table4_1[[#This Row],[Value]],IF(ISNUMBER(Table4_1[[#This Row],[$ Value]]),Table4_1[[#This Row],[$ Value]],Table4_1[[#This Row],[% Value]]))</f>
        <v>5.8000000000000003E-2</v>
      </c>
      <c r="G3893" s="238">
        <v>42551</v>
      </c>
      <c r="H3893">
        <v>4</v>
      </c>
      <c r="I3893" t="s">
        <v>188</v>
      </c>
      <c r="J3893" t="s">
        <v>207</v>
      </c>
      <c r="K3893" t="s">
        <v>31</v>
      </c>
      <c r="L3893"/>
      <c r="M3893" t="s">
        <v>193</v>
      </c>
      <c r="N3893" t="s">
        <v>362</v>
      </c>
      <c r="O3893" t="s">
        <v>190</v>
      </c>
      <c r="P3893"/>
      <c r="Q3893">
        <v>5.8000000000000003E-2</v>
      </c>
      <c r="R3893"/>
      <c r="S3893" t="s">
        <v>933</v>
      </c>
    </row>
    <row r="3894" spans="1:19" hidden="1" x14ac:dyDescent="0.2">
      <c r="A3894" s="162" t="str">
        <f>"FY"&amp;(YEAR(Table4_1[[#This Row],[Date]])-1)&amp;"/"&amp;(YEAR(Table4_1[[#This Row],[Date]])-2000)</f>
        <v>FY2016/17</v>
      </c>
      <c r="B3894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4" s="162" t="str">
        <f>Table4_1[[#This Row],[Licensee]]&amp;" "&amp;Table4_1[[#This Row],[Licence]]</f>
        <v>Western Power EDL1</v>
      </c>
      <c r="D3894" s="162" t="str">
        <f t="shared" si="60"/>
        <v>FY2016/17_CCD39_Western Power EDL1</v>
      </c>
      <c r="E3894" s="164">
        <f>IF(ISNUMBER(Table4_1[[#This Row],[Value]]),Table4_1[[#This Row],[Value]],IF(ISNUMBER(Table4_1[[#This Row],[$ Value]]),Table4_1[[#This Row],[$ Value]],Table4_1[[#This Row],[% Value]]))</f>
        <v>4.4999999999999998E-2</v>
      </c>
      <c r="G3894" s="238">
        <v>42916</v>
      </c>
      <c r="H3894">
        <v>4</v>
      </c>
      <c r="I3894" t="s">
        <v>188</v>
      </c>
      <c r="J3894" t="s">
        <v>207</v>
      </c>
      <c r="K3894" t="s">
        <v>31</v>
      </c>
      <c r="L3894"/>
      <c r="M3894" t="s">
        <v>193</v>
      </c>
      <c r="N3894" t="s">
        <v>362</v>
      </c>
      <c r="O3894" t="s">
        <v>190</v>
      </c>
      <c r="P3894"/>
      <c r="Q3894">
        <v>4.4999999999999998E-2</v>
      </c>
      <c r="R3894"/>
      <c r="S3894" t="s">
        <v>933</v>
      </c>
    </row>
    <row r="3895" spans="1:19" hidden="1" x14ac:dyDescent="0.2">
      <c r="A3895" s="162" t="str">
        <f>"FY"&amp;(YEAR(Table4_1[[#This Row],[Date]])-1)&amp;"/"&amp;(YEAR(Table4_1[[#This Row],[Date]])-2000)</f>
        <v>FY2017/18</v>
      </c>
      <c r="B3895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5" s="162" t="str">
        <f>Table4_1[[#This Row],[Licensee]]&amp;" "&amp;Table4_1[[#This Row],[Licence]]</f>
        <v>Western Power EDL1</v>
      </c>
      <c r="D3895" s="162" t="str">
        <f t="shared" si="60"/>
        <v>FY2017/18_CCD39_Western Power EDL1</v>
      </c>
      <c r="E3895" s="164">
        <f>IF(ISNUMBER(Table4_1[[#This Row],[Value]]),Table4_1[[#This Row],[Value]],IF(ISNUMBER(Table4_1[[#This Row],[$ Value]]),Table4_1[[#This Row],[$ Value]],Table4_1[[#This Row],[% Value]]))</f>
        <v>4.8000000000000001E-2</v>
      </c>
      <c r="G3895" s="238">
        <v>43281</v>
      </c>
      <c r="H3895">
        <v>4</v>
      </c>
      <c r="I3895" t="s">
        <v>188</v>
      </c>
      <c r="J3895" t="s">
        <v>207</v>
      </c>
      <c r="K3895" t="s">
        <v>31</v>
      </c>
      <c r="L3895"/>
      <c r="M3895" t="s">
        <v>193</v>
      </c>
      <c r="N3895" t="s">
        <v>362</v>
      </c>
      <c r="O3895" t="s">
        <v>190</v>
      </c>
      <c r="P3895"/>
      <c r="Q3895">
        <v>4.8000000000000001E-2</v>
      </c>
      <c r="R3895"/>
      <c r="S3895" t="s">
        <v>933</v>
      </c>
    </row>
    <row r="3896" spans="1:19" hidden="1" x14ac:dyDescent="0.2">
      <c r="A3896" s="162" t="str">
        <f>"FY"&amp;(YEAR(Table4_1[[#This Row],[Date]])-1)&amp;"/"&amp;(YEAR(Table4_1[[#This Row],[Date]])-2000)</f>
        <v>FY2018/19</v>
      </c>
      <c r="B3896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6" s="162" t="str">
        <f>Table4_1[[#This Row],[Licensee]]&amp;" "&amp;Table4_1[[#This Row],[Licence]]</f>
        <v>Western Power EDL1</v>
      </c>
      <c r="D3896" s="162" t="str">
        <f t="shared" si="60"/>
        <v>FY2018/19_CCD39_Western Power EDL1</v>
      </c>
      <c r="E3896" s="164">
        <f>IF(ISNUMBER(Table4_1[[#This Row],[Value]]),Table4_1[[#This Row],[Value]],IF(ISNUMBER(Table4_1[[#This Row],[$ Value]]),Table4_1[[#This Row],[$ Value]],Table4_1[[#This Row],[% Value]]))</f>
        <v>0.06</v>
      </c>
      <c r="G3896" s="238">
        <v>43646</v>
      </c>
      <c r="H3896">
        <v>4</v>
      </c>
      <c r="I3896" t="s">
        <v>188</v>
      </c>
      <c r="J3896" t="s">
        <v>207</v>
      </c>
      <c r="K3896" t="s">
        <v>31</v>
      </c>
      <c r="L3896"/>
      <c r="M3896" t="s">
        <v>193</v>
      </c>
      <c r="N3896" t="s">
        <v>362</v>
      </c>
      <c r="O3896" t="s">
        <v>190</v>
      </c>
      <c r="P3896"/>
      <c r="Q3896">
        <v>0.06</v>
      </c>
      <c r="R3896"/>
      <c r="S3896" t="s">
        <v>933</v>
      </c>
    </row>
    <row r="3897" spans="1:19" hidden="1" x14ac:dyDescent="0.2">
      <c r="A3897" s="162" t="str">
        <f>"FY"&amp;(YEAR(Table4_1[[#This Row],[Date]])-1)&amp;"/"&amp;(YEAR(Table4_1[[#This Row],[Date]])-2000)</f>
        <v>FY2019/20</v>
      </c>
      <c r="B3897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7" s="162" t="str">
        <f>Table4_1[[#This Row],[Licensee]]&amp;" "&amp;Table4_1[[#This Row],[Licence]]</f>
        <v>Western Power EDL1</v>
      </c>
      <c r="D3897" s="162" t="str">
        <f t="shared" si="60"/>
        <v>FY2019/20_CCD39_Western Power EDL1</v>
      </c>
      <c r="E3897" s="164">
        <f>IF(ISNUMBER(Table4_1[[#This Row],[Value]]),Table4_1[[#This Row],[Value]],IF(ISNUMBER(Table4_1[[#This Row],[$ Value]]),Table4_1[[#This Row],[$ Value]],Table4_1[[#This Row],[% Value]]))</f>
        <v>8.1000000000000003E-2</v>
      </c>
      <c r="G3897" s="238">
        <v>44012</v>
      </c>
      <c r="H3897">
        <v>4</v>
      </c>
      <c r="I3897" t="s">
        <v>188</v>
      </c>
      <c r="J3897" t="s">
        <v>207</v>
      </c>
      <c r="K3897" t="s">
        <v>31</v>
      </c>
      <c r="L3897"/>
      <c r="M3897" t="s">
        <v>193</v>
      </c>
      <c r="N3897" t="s">
        <v>362</v>
      </c>
      <c r="O3897" t="s">
        <v>190</v>
      </c>
      <c r="P3897"/>
      <c r="Q3897">
        <v>8.1000000000000003E-2</v>
      </c>
      <c r="R3897"/>
      <c r="S3897" t="s">
        <v>933</v>
      </c>
    </row>
    <row r="3898" spans="1:19" hidden="1" x14ac:dyDescent="0.2">
      <c r="A3898" s="162" t="str">
        <f>"FY"&amp;(YEAR(Table4_1[[#This Row],[Date]])-1)&amp;"/"&amp;(YEAR(Table4_1[[#This Row],[Date]])-2000)</f>
        <v>FY2020/21</v>
      </c>
      <c r="B3898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8" s="162" t="str">
        <f>Table4_1[[#This Row],[Licensee]]&amp;" "&amp;Table4_1[[#This Row],[Licence]]</f>
        <v>Western Power EDL1</v>
      </c>
      <c r="D3898" s="162" t="str">
        <f t="shared" si="60"/>
        <v>FY2020/21_CCD39_Western Power EDL1</v>
      </c>
      <c r="E3898" s="164">
        <f>IF(ISNUMBER(Table4_1[[#This Row],[Value]]),Table4_1[[#This Row],[Value]],IF(ISNUMBER(Table4_1[[#This Row],[$ Value]]),Table4_1[[#This Row],[$ Value]],Table4_1[[#This Row],[% Value]]))</f>
        <v>7.1999999999999995E-2</v>
      </c>
      <c r="G3898" s="238">
        <v>44377</v>
      </c>
      <c r="H3898">
        <v>4</v>
      </c>
      <c r="I3898" t="s">
        <v>188</v>
      </c>
      <c r="J3898" t="s">
        <v>207</v>
      </c>
      <c r="K3898" t="s">
        <v>31</v>
      </c>
      <c r="L3898"/>
      <c r="M3898" t="s">
        <v>193</v>
      </c>
      <c r="N3898" t="s">
        <v>362</v>
      </c>
      <c r="O3898" t="s">
        <v>190</v>
      </c>
      <c r="P3898"/>
      <c r="Q3898">
        <v>7.1999999999999995E-2</v>
      </c>
      <c r="R3898"/>
      <c r="S3898" t="s">
        <v>933</v>
      </c>
    </row>
    <row r="3899" spans="1:19" hidden="1" x14ac:dyDescent="0.2">
      <c r="A3899" s="162" t="str">
        <f>"FY"&amp;(YEAR(Table4_1[[#This Row],[Date]])-1)&amp;"/"&amp;(YEAR(Table4_1[[#This Row],[Date]])-2000)</f>
        <v>FY2021/22</v>
      </c>
      <c r="B3899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899" s="162" t="str">
        <f>Table4_1[[#This Row],[Licensee]]&amp;" "&amp;Table4_1[[#This Row],[Licence]]</f>
        <v>Western Power EDL1</v>
      </c>
      <c r="D3899" s="162" t="str">
        <f t="shared" si="60"/>
        <v>FY2021/22_CCD39_Western Power EDL1</v>
      </c>
      <c r="E3899" s="164">
        <f>IF(ISNUMBER(Table4_1[[#This Row],[Value]]),Table4_1[[#This Row],[Value]],IF(ISNUMBER(Table4_1[[#This Row],[$ Value]]),Table4_1[[#This Row],[$ Value]],Table4_1[[#This Row],[% Value]]))</f>
        <v>9.5000000000000001E-2</v>
      </c>
      <c r="G3899" s="238">
        <v>44742</v>
      </c>
      <c r="H3899">
        <v>4</v>
      </c>
      <c r="I3899" t="s">
        <v>188</v>
      </c>
      <c r="J3899" t="s">
        <v>207</v>
      </c>
      <c r="K3899" t="s">
        <v>31</v>
      </c>
      <c r="L3899"/>
      <c r="M3899" t="s">
        <v>193</v>
      </c>
      <c r="N3899" t="s">
        <v>362</v>
      </c>
      <c r="O3899" t="s">
        <v>190</v>
      </c>
      <c r="P3899"/>
      <c r="Q3899">
        <v>9.5000000000000001E-2</v>
      </c>
      <c r="R3899"/>
      <c r="S3899" t="s">
        <v>933</v>
      </c>
    </row>
    <row r="3900" spans="1:19" hidden="1" x14ac:dyDescent="0.2">
      <c r="A3900" s="162" t="str">
        <f>"FY"&amp;(YEAR(Table4_1[[#This Row],[Date]])-1)&amp;"/"&amp;(YEAR(Table4_1[[#This Row],[Date]])-2000)</f>
        <v>FY2022/23</v>
      </c>
      <c r="B3900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900" s="162" t="str">
        <f>Table4_1[[#This Row],[Licensee]]&amp;" "&amp;Table4_1[[#This Row],[Licence]]</f>
        <v>Western Power EDL1</v>
      </c>
      <c r="D3900" s="162" t="str">
        <f t="shared" si="60"/>
        <v>FY2022/23_CCD39_Western Power EDL1</v>
      </c>
      <c r="E3900" s="164">
        <f>IF(ISNUMBER(Table4_1[[#This Row],[Value]]),Table4_1[[#This Row],[Value]],IF(ISNUMBER(Table4_1[[#This Row],[$ Value]]),Table4_1[[#This Row],[$ Value]],Table4_1[[#This Row],[% Value]]))</f>
        <v>8.7999999999999995E-2</v>
      </c>
      <c r="G3900" s="238">
        <v>45107</v>
      </c>
      <c r="H3900">
        <v>4</v>
      </c>
      <c r="I3900" t="s">
        <v>188</v>
      </c>
      <c r="J3900" t="s">
        <v>207</v>
      </c>
      <c r="K3900" t="s">
        <v>31</v>
      </c>
      <c r="L3900"/>
      <c r="M3900" t="s">
        <v>193</v>
      </c>
      <c r="N3900" t="s">
        <v>362</v>
      </c>
      <c r="O3900" t="s">
        <v>190</v>
      </c>
      <c r="P3900"/>
      <c r="Q3900">
        <v>8.7999999999999995E-2</v>
      </c>
      <c r="R3900"/>
      <c r="S3900" t="s">
        <v>933</v>
      </c>
    </row>
    <row r="3901" spans="1:19" hidden="1" x14ac:dyDescent="0.2">
      <c r="A3901" s="162" t="str">
        <f>"FY"&amp;(YEAR(Table4_1[[#This Row],[Date]])-1)&amp;"/"&amp;(YEAR(Table4_1[[#This Row],[Date]])-2000)</f>
        <v>FY2023/24</v>
      </c>
      <c r="B3901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901" s="162" t="str">
        <f>Table4_1[[#This Row],[Licensee]]&amp;" "&amp;Table4_1[[#This Row],[Licence]]</f>
        <v>Western Power EDL1</v>
      </c>
      <c r="D3901" s="162" t="str">
        <f t="shared" si="60"/>
        <v>FY2023/24_CCD39_Western Power EDL1</v>
      </c>
      <c r="E3901" s="164">
        <f>IF(ISNUMBER(Table4_1[[#This Row],[Value]]),Table4_1[[#This Row],[Value]],IF(ISNUMBER(Table4_1[[#This Row],[$ Value]]),Table4_1[[#This Row],[$ Value]],Table4_1[[#This Row],[% Value]]))</f>
        <v>7.9743562000000004E-2</v>
      </c>
      <c r="G3901" s="238">
        <v>45473</v>
      </c>
      <c r="H3901">
        <v>4</v>
      </c>
      <c r="I3901" t="s">
        <v>188</v>
      </c>
      <c r="J3901" t="s">
        <v>207</v>
      </c>
      <c r="K3901" t="s">
        <v>31</v>
      </c>
      <c r="L3901"/>
      <c r="M3901" t="s">
        <v>193</v>
      </c>
      <c r="N3901" t="s">
        <v>362</v>
      </c>
      <c r="O3901" t="s">
        <v>190</v>
      </c>
      <c r="P3901"/>
      <c r="Q3901">
        <v>7.9743562000000004E-2</v>
      </c>
      <c r="R3901"/>
      <c r="S3901" t="s">
        <v>933</v>
      </c>
    </row>
    <row r="3902" spans="1:19" hidden="1" x14ac:dyDescent="0.2">
      <c r="A3902" s="162" t="str">
        <f>"FY"&amp;(YEAR(Table4_1[[#This Row],[Date]])-1)&amp;"/"&amp;(YEAR(Table4_1[[#This Row],[Date]])-2000)</f>
        <v>FY2024/25</v>
      </c>
      <c r="B3902" s="162" t="str">
        <f>VLOOKUP(Table4_1[[#This Row],[Energy]]&amp;Table4_1[[#This Row],[Indicator category]]&amp;Table4_1[[#This Row],[Indicator subcategory]]&amp;Table4_1[[#This Row],[Indicator]]&amp;Table4_1[[#This Row],[ID]],newID,2,FALSE)</f>
        <v>CCD39</v>
      </c>
      <c r="C3902" s="162" t="str">
        <f>Table4_1[[#This Row],[Licensee]]&amp;" "&amp;Table4_1[[#This Row],[Licence]]</f>
        <v>Western Power EDL1</v>
      </c>
      <c r="D3902" s="162" t="str">
        <f t="shared" si="60"/>
        <v>FY2024/25_CCD39_Western Power EDL1</v>
      </c>
      <c r="E3902" s="164">
        <f>IF(ISNUMBER(Table4_1[[#This Row],[Value]]),Table4_1[[#This Row],[Value]],IF(ISNUMBER(Table4_1[[#This Row],[$ Value]]),Table4_1[[#This Row],[$ Value]],Table4_1[[#This Row],[% Value]]))</f>
        <v>6.5751573999999993E-2</v>
      </c>
      <c r="G3902" s="238">
        <v>45838</v>
      </c>
      <c r="H3902">
        <v>4</v>
      </c>
      <c r="I3902" t="s">
        <v>188</v>
      </c>
      <c r="J3902" t="s">
        <v>207</v>
      </c>
      <c r="K3902" t="s">
        <v>31</v>
      </c>
      <c r="L3902"/>
      <c r="M3902" t="s">
        <v>193</v>
      </c>
      <c r="N3902" t="s">
        <v>362</v>
      </c>
      <c r="O3902" t="s">
        <v>190</v>
      </c>
      <c r="P3902"/>
      <c r="Q3902">
        <v>6.5751573999999993E-2</v>
      </c>
      <c r="R3902"/>
      <c r="S3902" t="s">
        <v>933</v>
      </c>
    </row>
    <row r="3903" spans="1:19" hidden="1" x14ac:dyDescent="0.2">
      <c r="A3903" s="162" t="str">
        <f>"FY"&amp;(YEAR(Table4_1[[#This Row],[Date]])-1)&amp;"/"&amp;(YEAR(Table4_1[[#This Row],[Date]])-2000)</f>
        <v>FY2013/14</v>
      </c>
      <c r="B3903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3" s="162" t="str">
        <f>Table4_1[[#This Row],[Licensee]]&amp;" "&amp;Table4_1[[#This Row],[Licence]]</f>
        <v>Western Power EDL1</v>
      </c>
      <c r="D3903" s="162" t="str">
        <f t="shared" si="60"/>
        <v>FY2013/14_CCD4_Western Power EDL1</v>
      </c>
      <c r="E3903" s="164">
        <f>IF(ISNUMBER(Table4_1[[#This Row],[Value]]),Table4_1[[#This Row],[Value]],IF(ISNUMBER(Table4_1[[#This Row],[$ Value]]),Table4_1[[#This Row],[$ Value]],Table4_1[[#This Row],[% Value]]))</f>
        <v>15520</v>
      </c>
      <c r="G3903" s="238">
        <v>41820</v>
      </c>
      <c r="H3903">
        <v>4</v>
      </c>
      <c r="I3903" t="s">
        <v>188</v>
      </c>
      <c r="J3903" t="s">
        <v>207</v>
      </c>
      <c r="K3903" t="s">
        <v>13</v>
      </c>
      <c r="L3903"/>
      <c r="M3903" t="s">
        <v>17</v>
      </c>
      <c r="N3903" t="s">
        <v>386</v>
      </c>
      <c r="O3903" t="s">
        <v>191</v>
      </c>
      <c r="P3903">
        <v>15520</v>
      </c>
      <c r="Q3903"/>
      <c r="R3903"/>
      <c r="S3903" t="s">
        <v>933</v>
      </c>
    </row>
    <row r="3904" spans="1:19" hidden="1" x14ac:dyDescent="0.2">
      <c r="A3904" s="162" t="str">
        <f>"FY"&amp;(YEAR(Table4_1[[#This Row],[Date]])-1)&amp;"/"&amp;(YEAR(Table4_1[[#This Row],[Date]])-2000)</f>
        <v>FY2014/15</v>
      </c>
      <c r="B3904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4" s="162" t="str">
        <f>Table4_1[[#This Row],[Licensee]]&amp;" "&amp;Table4_1[[#This Row],[Licence]]</f>
        <v>Western Power EDL1</v>
      </c>
      <c r="D3904" s="162" t="str">
        <f t="shared" si="60"/>
        <v>FY2014/15_CCD4_Western Power EDL1</v>
      </c>
      <c r="E3904" s="164">
        <f>IF(ISNUMBER(Table4_1[[#This Row],[Value]]),Table4_1[[#This Row],[Value]],IF(ISNUMBER(Table4_1[[#This Row],[$ Value]]),Table4_1[[#This Row],[$ Value]],Table4_1[[#This Row],[% Value]]))</f>
        <v>16740</v>
      </c>
      <c r="G3904" s="238">
        <v>42185</v>
      </c>
      <c r="H3904">
        <v>4</v>
      </c>
      <c r="I3904" t="s">
        <v>188</v>
      </c>
      <c r="J3904" t="s">
        <v>207</v>
      </c>
      <c r="K3904" t="s">
        <v>13</v>
      </c>
      <c r="L3904"/>
      <c r="M3904" t="s">
        <v>17</v>
      </c>
      <c r="N3904" t="s">
        <v>386</v>
      </c>
      <c r="O3904" t="s">
        <v>191</v>
      </c>
      <c r="P3904">
        <v>16740</v>
      </c>
      <c r="Q3904"/>
      <c r="R3904"/>
      <c r="S3904" t="s">
        <v>933</v>
      </c>
    </row>
    <row r="3905" spans="1:19" hidden="1" x14ac:dyDescent="0.2">
      <c r="A3905" s="162" t="str">
        <f>"FY"&amp;(YEAR(Table4_1[[#This Row],[Date]])-1)&amp;"/"&amp;(YEAR(Table4_1[[#This Row],[Date]])-2000)</f>
        <v>FY2015/16</v>
      </c>
      <c r="B3905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5" s="162" t="str">
        <f>Table4_1[[#This Row],[Licensee]]&amp;" "&amp;Table4_1[[#This Row],[Licence]]</f>
        <v>Western Power EDL1</v>
      </c>
      <c r="D3905" s="162" t="str">
        <f t="shared" si="60"/>
        <v>FY2015/16_CCD4_Western Power EDL1</v>
      </c>
      <c r="E3905" s="164">
        <f>IF(ISNUMBER(Table4_1[[#This Row],[Value]]),Table4_1[[#This Row],[Value]],IF(ISNUMBER(Table4_1[[#This Row],[$ Value]]),Table4_1[[#This Row],[$ Value]],Table4_1[[#This Row],[% Value]]))</f>
        <v>15202</v>
      </c>
      <c r="G3905" s="238">
        <v>42551</v>
      </c>
      <c r="H3905">
        <v>4</v>
      </c>
      <c r="I3905" t="s">
        <v>188</v>
      </c>
      <c r="J3905" t="s">
        <v>207</v>
      </c>
      <c r="K3905" t="s">
        <v>13</v>
      </c>
      <c r="L3905"/>
      <c r="M3905" t="s">
        <v>17</v>
      </c>
      <c r="N3905" t="s">
        <v>386</v>
      </c>
      <c r="O3905" t="s">
        <v>191</v>
      </c>
      <c r="P3905">
        <v>15202</v>
      </c>
      <c r="Q3905"/>
      <c r="R3905"/>
      <c r="S3905" t="s">
        <v>933</v>
      </c>
    </row>
    <row r="3906" spans="1:19" hidden="1" x14ac:dyDescent="0.2">
      <c r="A3906" s="162" t="str">
        <f>"FY"&amp;(YEAR(Table4_1[[#This Row],[Date]])-1)&amp;"/"&amp;(YEAR(Table4_1[[#This Row],[Date]])-2000)</f>
        <v>FY2016/17</v>
      </c>
      <c r="B3906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6" s="162" t="str">
        <f>Table4_1[[#This Row],[Licensee]]&amp;" "&amp;Table4_1[[#This Row],[Licence]]</f>
        <v>Western Power EDL1</v>
      </c>
      <c r="D3906" s="162" t="str">
        <f t="shared" si="60"/>
        <v>FY2016/17_CCD4_Western Power EDL1</v>
      </c>
      <c r="E3906" s="164">
        <f>IF(ISNUMBER(Table4_1[[#This Row],[Value]]),Table4_1[[#This Row],[Value]],IF(ISNUMBER(Table4_1[[#This Row],[$ Value]]),Table4_1[[#This Row],[$ Value]],Table4_1[[#This Row],[% Value]]))</f>
        <v>22313</v>
      </c>
      <c r="G3906" s="238">
        <v>42916</v>
      </c>
      <c r="H3906">
        <v>4</v>
      </c>
      <c r="I3906" t="s">
        <v>188</v>
      </c>
      <c r="J3906" t="s">
        <v>207</v>
      </c>
      <c r="K3906" t="s">
        <v>13</v>
      </c>
      <c r="L3906"/>
      <c r="M3906" t="s">
        <v>17</v>
      </c>
      <c r="N3906" t="s">
        <v>386</v>
      </c>
      <c r="O3906" t="s">
        <v>191</v>
      </c>
      <c r="P3906">
        <v>22313</v>
      </c>
      <c r="Q3906"/>
      <c r="R3906"/>
      <c r="S3906" t="s">
        <v>933</v>
      </c>
    </row>
    <row r="3907" spans="1:19" hidden="1" x14ac:dyDescent="0.2">
      <c r="A3907" s="162" t="str">
        <f>"FY"&amp;(YEAR(Table4_1[[#This Row],[Date]])-1)&amp;"/"&amp;(YEAR(Table4_1[[#This Row],[Date]])-2000)</f>
        <v>FY2017/18</v>
      </c>
      <c r="B3907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7" s="162" t="str">
        <f>Table4_1[[#This Row],[Licensee]]&amp;" "&amp;Table4_1[[#This Row],[Licence]]</f>
        <v>Western Power EDL1</v>
      </c>
      <c r="D3907" s="162" t="str">
        <f t="shared" ref="D3907:D3970" si="61">A3907&amp;"_"&amp;B3907&amp;"_"&amp;C3907</f>
        <v>FY2017/18_CCD4_Western Power EDL1</v>
      </c>
      <c r="E3907" s="164">
        <f>IF(ISNUMBER(Table4_1[[#This Row],[Value]]),Table4_1[[#This Row],[Value]],IF(ISNUMBER(Table4_1[[#This Row],[$ Value]]),Table4_1[[#This Row],[$ Value]],Table4_1[[#This Row],[% Value]]))</f>
        <v>30485</v>
      </c>
      <c r="G3907" s="238">
        <v>43281</v>
      </c>
      <c r="H3907">
        <v>4</v>
      </c>
      <c r="I3907" t="s">
        <v>188</v>
      </c>
      <c r="J3907" t="s">
        <v>207</v>
      </c>
      <c r="K3907" t="s">
        <v>13</v>
      </c>
      <c r="L3907"/>
      <c r="M3907" t="s">
        <v>17</v>
      </c>
      <c r="N3907" t="s">
        <v>386</v>
      </c>
      <c r="O3907" t="s">
        <v>191</v>
      </c>
      <c r="P3907">
        <v>30485</v>
      </c>
      <c r="Q3907"/>
      <c r="R3907"/>
      <c r="S3907" t="s">
        <v>933</v>
      </c>
    </row>
    <row r="3908" spans="1:19" hidden="1" x14ac:dyDescent="0.2">
      <c r="A3908" s="162" t="str">
        <f>"FY"&amp;(YEAR(Table4_1[[#This Row],[Date]])-1)&amp;"/"&amp;(YEAR(Table4_1[[#This Row],[Date]])-2000)</f>
        <v>FY2018/19</v>
      </c>
      <c r="B3908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8" s="162" t="str">
        <f>Table4_1[[#This Row],[Licensee]]&amp;" "&amp;Table4_1[[#This Row],[Licence]]</f>
        <v>Western Power EDL1</v>
      </c>
      <c r="D3908" s="162" t="str">
        <f t="shared" si="61"/>
        <v>FY2018/19_CCD4_Western Power EDL1</v>
      </c>
      <c r="E3908" s="164">
        <f>IF(ISNUMBER(Table4_1[[#This Row],[Value]]),Table4_1[[#This Row],[Value]],IF(ISNUMBER(Table4_1[[#This Row],[$ Value]]),Table4_1[[#This Row],[$ Value]],Table4_1[[#This Row],[% Value]]))</f>
        <v>49224</v>
      </c>
      <c r="G3908" s="238">
        <v>43646</v>
      </c>
      <c r="H3908">
        <v>4</v>
      </c>
      <c r="I3908" t="s">
        <v>188</v>
      </c>
      <c r="J3908" t="s">
        <v>207</v>
      </c>
      <c r="K3908" t="s">
        <v>13</v>
      </c>
      <c r="L3908"/>
      <c r="M3908" t="s">
        <v>17</v>
      </c>
      <c r="N3908" t="s">
        <v>386</v>
      </c>
      <c r="O3908" t="s">
        <v>191</v>
      </c>
      <c r="P3908">
        <v>49224</v>
      </c>
      <c r="Q3908"/>
      <c r="R3908"/>
      <c r="S3908" t="s">
        <v>933</v>
      </c>
    </row>
    <row r="3909" spans="1:19" hidden="1" x14ac:dyDescent="0.2">
      <c r="A3909" s="162" t="str">
        <f>"FY"&amp;(YEAR(Table4_1[[#This Row],[Date]])-1)&amp;"/"&amp;(YEAR(Table4_1[[#This Row],[Date]])-2000)</f>
        <v>FY2019/20</v>
      </c>
      <c r="B3909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09" s="162" t="str">
        <f>Table4_1[[#This Row],[Licensee]]&amp;" "&amp;Table4_1[[#This Row],[Licence]]</f>
        <v>Western Power EDL1</v>
      </c>
      <c r="D3909" s="162" t="str">
        <f t="shared" si="61"/>
        <v>FY2019/20_CCD4_Western Power EDL1</v>
      </c>
      <c r="E3909" s="164">
        <f>IF(ISNUMBER(Table4_1[[#This Row],[Value]]),Table4_1[[#This Row],[Value]],IF(ISNUMBER(Table4_1[[#This Row],[$ Value]]),Table4_1[[#This Row],[$ Value]],Table4_1[[#This Row],[% Value]]))</f>
        <v>34557</v>
      </c>
      <c r="G3909" s="238">
        <v>44012</v>
      </c>
      <c r="H3909">
        <v>4</v>
      </c>
      <c r="I3909" t="s">
        <v>188</v>
      </c>
      <c r="J3909" t="s">
        <v>207</v>
      </c>
      <c r="K3909" t="s">
        <v>13</v>
      </c>
      <c r="L3909"/>
      <c r="M3909" t="s">
        <v>17</v>
      </c>
      <c r="N3909" t="s">
        <v>386</v>
      </c>
      <c r="O3909" t="s">
        <v>191</v>
      </c>
      <c r="P3909">
        <v>34557</v>
      </c>
      <c r="Q3909"/>
      <c r="R3909"/>
      <c r="S3909" t="s">
        <v>933</v>
      </c>
    </row>
    <row r="3910" spans="1:19" hidden="1" x14ac:dyDescent="0.2">
      <c r="A3910" s="162" t="str">
        <f>"FY"&amp;(YEAR(Table4_1[[#This Row],[Date]])-1)&amp;"/"&amp;(YEAR(Table4_1[[#This Row],[Date]])-2000)</f>
        <v>FY2020/21</v>
      </c>
      <c r="B3910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0" s="162" t="str">
        <f>Table4_1[[#This Row],[Licensee]]&amp;" "&amp;Table4_1[[#This Row],[Licence]]</f>
        <v>Western Power EDL1</v>
      </c>
      <c r="D3910" s="162" t="str">
        <f t="shared" si="61"/>
        <v>FY2020/21_CCD4_Western Power EDL1</v>
      </c>
      <c r="E3910" s="164">
        <f>IF(ISNUMBER(Table4_1[[#This Row],[Value]]),Table4_1[[#This Row],[Value]],IF(ISNUMBER(Table4_1[[#This Row],[$ Value]]),Table4_1[[#This Row],[$ Value]],Table4_1[[#This Row],[% Value]]))</f>
        <v>8689</v>
      </c>
      <c r="G3910" s="238">
        <v>44377</v>
      </c>
      <c r="H3910">
        <v>4</v>
      </c>
      <c r="I3910" t="s">
        <v>188</v>
      </c>
      <c r="J3910" t="s">
        <v>207</v>
      </c>
      <c r="K3910" t="s">
        <v>13</v>
      </c>
      <c r="L3910"/>
      <c r="M3910" t="s">
        <v>17</v>
      </c>
      <c r="N3910" t="s">
        <v>386</v>
      </c>
      <c r="O3910" t="s">
        <v>191</v>
      </c>
      <c r="P3910">
        <v>8689</v>
      </c>
      <c r="Q3910"/>
      <c r="R3910"/>
      <c r="S3910" t="s">
        <v>933</v>
      </c>
    </row>
    <row r="3911" spans="1:19" hidden="1" x14ac:dyDescent="0.2">
      <c r="A3911" s="162" t="str">
        <f>"FY"&amp;(YEAR(Table4_1[[#This Row],[Date]])-1)&amp;"/"&amp;(YEAR(Table4_1[[#This Row],[Date]])-2000)</f>
        <v>FY2021/22</v>
      </c>
      <c r="B3911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1" s="162" t="str">
        <f>Table4_1[[#This Row],[Licensee]]&amp;" "&amp;Table4_1[[#This Row],[Licence]]</f>
        <v>Western Power EDL1</v>
      </c>
      <c r="D3911" s="162" t="str">
        <f t="shared" si="61"/>
        <v>FY2021/22_CCD4_Western Power EDL1</v>
      </c>
      <c r="E3911" s="164">
        <f>IF(ISNUMBER(Table4_1[[#This Row],[Value]]),Table4_1[[#This Row],[Value]],IF(ISNUMBER(Table4_1[[#This Row],[$ Value]]),Table4_1[[#This Row],[$ Value]],Table4_1[[#This Row],[% Value]]))</f>
        <v>27500</v>
      </c>
      <c r="G3911" s="238">
        <v>44742</v>
      </c>
      <c r="H3911">
        <v>4</v>
      </c>
      <c r="I3911" t="s">
        <v>188</v>
      </c>
      <c r="J3911" t="s">
        <v>207</v>
      </c>
      <c r="K3911" t="s">
        <v>13</v>
      </c>
      <c r="L3911"/>
      <c r="M3911" t="s">
        <v>17</v>
      </c>
      <c r="N3911" t="s">
        <v>386</v>
      </c>
      <c r="O3911" t="s">
        <v>191</v>
      </c>
      <c r="P3911">
        <v>27500</v>
      </c>
      <c r="Q3911"/>
      <c r="R3911"/>
      <c r="S3911" t="s">
        <v>933</v>
      </c>
    </row>
    <row r="3912" spans="1:19" hidden="1" x14ac:dyDescent="0.2">
      <c r="A3912" s="162" t="str">
        <f>"FY"&amp;(YEAR(Table4_1[[#This Row],[Date]])-1)&amp;"/"&amp;(YEAR(Table4_1[[#This Row],[Date]])-2000)</f>
        <v>FY2022/23</v>
      </c>
      <c r="B3912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2" s="162" t="str">
        <f>Table4_1[[#This Row],[Licensee]]&amp;" "&amp;Table4_1[[#This Row],[Licence]]</f>
        <v>Western Power EDL1</v>
      </c>
      <c r="D3912" s="162" t="str">
        <f t="shared" si="61"/>
        <v>FY2022/23_CCD4_Western Power EDL1</v>
      </c>
      <c r="E3912" s="164">
        <f>IF(ISNUMBER(Table4_1[[#This Row],[Value]]),Table4_1[[#This Row],[Value]],IF(ISNUMBER(Table4_1[[#This Row],[$ Value]]),Table4_1[[#This Row],[$ Value]],Table4_1[[#This Row],[% Value]]))</f>
        <v>25026</v>
      </c>
      <c r="G3912" s="238">
        <v>45107</v>
      </c>
      <c r="H3912">
        <v>4</v>
      </c>
      <c r="I3912" t="s">
        <v>188</v>
      </c>
      <c r="J3912" t="s">
        <v>207</v>
      </c>
      <c r="K3912" t="s">
        <v>13</v>
      </c>
      <c r="L3912"/>
      <c r="M3912" t="s">
        <v>17</v>
      </c>
      <c r="N3912" t="s">
        <v>386</v>
      </c>
      <c r="O3912" t="s">
        <v>191</v>
      </c>
      <c r="P3912">
        <v>25026</v>
      </c>
      <c r="Q3912"/>
      <c r="R3912"/>
      <c r="S3912" t="s">
        <v>933</v>
      </c>
    </row>
    <row r="3913" spans="1:19" hidden="1" x14ac:dyDescent="0.2">
      <c r="A3913" s="162" t="str">
        <f>"FY"&amp;(YEAR(Table4_1[[#This Row],[Date]])-1)&amp;"/"&amp;(YEAR(Table4_1[[#This Row],[Date]])-2000)</f>
        <v>FY2023/24</v>
      </c>
      <c r="B3913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3" s="162" t="str">
        <f>Table4_1[[#This Row],[Licensee]]&amp;" "&amp;Table4_1[[#This Row],[Licence]]</f>
        <v>Western Power EDL1</v>
      </c>
      <c r="D3913" s="162" t="str">
        <f t="shared" si="61"/>
        <v>FY2023/24_CCD4_Western Power EDL1</v>
      </c>
      <c r="E3913" s="164">
        <f>IF(ISNUMBER(Table4_1[[#This Row],[Value]]),Table4_1[[#This Row],[Value]],IF(ISNUMBER(Table4_1[[#This Row],[$ Value]]),Table4_1[[#This Row],[$ Value]],Table4_1[[#This Row],[% Value]]))</f>
        <v>27553</v>
      </c>
      <c r="G3913" s="238">
        <v>45473</v>
      </c>
      <c r="H3913">
        <v>4</v>
      </c>
      <c r="I3913" t="s">
        <v>188</v>
      </c>
      <c r="J3913" t="s">
        <v>207</v>
      </c>
      <c r="K3913" t="s">
        <v>13</v>
      </c>
      <c r="L3913"/>
      <c r="M3913" t="s">
        <v>17</v>
      </c>
      <c r="N3913" t="s">
        <v>386</v>
      </c>
      <c r="O3913" t="s">
        <v>191</v>
      </c>
      <c r="P3913">
        <v>27553</v>
      </c>
      <c r="Q3913"/>
      <c r="R3913"/>
      <c r="S3913" t="s">
        <v>933</v>
      </c>
    </row>
    <row r="3914" spans="1:19" hidden="1" x14ac:dyDescent="0.2">
      <c r="A3914" s="162" t="str">
        <f>"FY"&amp;(YEAR(Table4_1[[#This Row],[Date]])-1)&amp;"/"&amp;(YEAR(Table4_1[[#This Row],[Date]])-2000)</f>
        <v>FY2024/25</v>
      </c>
      <c r="B3914" s="162" t="str">
        <f>VLOOKUP(Table4_1[[#This Row],[Energy]]&amp;Table4_1[[#This Row],[Indicator category]]&amp;Table4_1[[#This Row],[Indicator subcategory]]&amp;Table4_1[[#This Row],[Indicator]]&amp;Table4_1[[#This Row],[ID]],newID,2,FALSE)</f>
        <v>CCD4</v>
      </c>
      <c r="C3914" s="162" t="str">
        <f>Table4_1[[#This Row],[Licensee]]&amp;" "&amp;Table4_1[[#This Row],[Licence]]</f>
        <v>Western Power EDL1</v>
      </c>
      <c r="D3914" s="162" t="str">
        <f t="shared" si="61"/>
        <v>FY2024/25_CCD4_Western Power EDL1</v>
      </c>
      <c r="E3914" s="164">
        <f>IF(ISNUMBER(Table4_1[[#This Row],[Value]]),Table4_1[[#This Row],[Value]],IF(ISNUMBER(Table4_1[[#This Row],[$ Value]]),Table4_1[[#This Row],[$ Value]],Table4_1[[#This Row],[% Value]]))</f>
        <v>29333</v>
      </c>
      <c r="G3914" s="238">
        <v>45838</v>
      </c>
      <c r="H3914">
        <v>4</v>
      </c>
      <c r="I3914" t="s">
        <v>188</v>
      </c>
      <c r="J3914" t="s">
        <v>207</v>
      </c>
      <c r="K3914" t="s">
        <v>13</v>
      </c>
      <c r="L3914"/>
      <c r="M3914" t="s">
        <v>17</v>
      </c>
      <c r="N3914" t="s">
        <v>386</v>
      </c>
      <c r="O3914" t="s">
        <v>191</v>
      </c>
      <c r="P3914">
        <v>29333</v>
      </c>
      <c r="Q3914"/>
      <c r="R3914"/>
      <c r="S3914" t="s">
        <v>933</v>
      </c>
    </row>
    <row r="3915" spans="1:19" hidden="1" x14ac:dyDescent="0.2">
      <c r="A3915" s="162" t="str">
        <f>"FY"&amp;(YEAR(Table4_1[[#This Row],[Date]])-1)&amp;"/"&amp;(YEAR(Table4_1[[#This Row],[Date]])-2000)</f>
        <v>FY2013/14</v>
      </c>
      <c r="B3915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5" s="162" t="str">
        <f>Table4_1[[#This Row],[Licensee]]&amp;" "&amp;Table4_1[[#This Row],[Licence]]</f>
        <v>Western Power EDL1</v>
      </c>
      <c r="D3915" s="162" t="str">
        <f t="shared" si="61"/>
        <v>FY2013/14_CCD5_Western Power EDL1</v>
      </c>
      <c r="E3915" s="164">
        <f>IF(ISNUMBER(Table4_1[[#This Row],[Value]]),Table4_1[[#This Row],[Value]],IF(ISNUMBER(Table4_1[[#This Row],[$ Value]]),Table4_1[[#This Row],[$ Value]],Table4_1[[#This Row],[% Value]]))</f>
        <v>224</v>
      </c>
      <c r="G3915" s="238">
        <v>41820</v>
      </c>
      <c r="H3915">
        <v>4</v>
      </c>
      <c r="I3915" t="s">
        <v>188</v>
      </c>
      <c r="J3915" t="s">
        <v>207</v>
      </c>
      <c r="K3915" t="s">
        <v>13</v>
      </c>
      <c r="L3915"/>
      <c r="M3915" t="s">
        <v>387</v>
      </c>
      <c r="N3915" t="s">
        <v>388</v>
      </c>
      <c r="O3915" t="s">
        <v>191</v>
      </c>
      <c r="P3915">
        <v>224</v>
      </c>
      <c r="Q3915"/>
      <c r="R3915"/>
      <c r="S3915" t="s">
        <v>933</v>
      </c>
    </row>
    <row r="3916" spans="1:19" hidden="1" x14ac:dyDescent="0.2">
      <c r="A3916" s="162" t="str">
        <f>"FY"&amp;(YEAR(Table4_1[[#This Row],[Date]])-1)&amp;"/"&amp;(YEAR(Table4_1[[#This Row],[Date]])-2000)</f>
        <v>FY2014/15</v>
      </c>
      <c r="B3916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6" s="162" t="str">
        <f>Table4_1[[#This Row],[Licensee]]&amp;" "&amp;Table4_1[[#This Row],[Licence]]</f>
        <v>Western Power EDL1</v>
      </c>
      <c r="D3916" s="162" t="str">
        <f t="shared" si="61"/>
        <v>FY2014/15_CCD5_Western Power EDL1</v>
      </c>
      <c r="E3916" s="164">
        <f>IF(ISNUMBER(Table4_1[[#This Row],[Value]]),Table4_1[[#This Row],[Value]],IF(ISNUMBER(Table4_1[[#This Row],[$ Value]]),Table4_1[[#This Row],[$ Value]],Table4_1[[#This Row],[% Value]]))</f>
        <v>177</v>
      </c>
      <c r="G3916" s="238">
        <v>42185</v>
      </c>
      <c r="H3916">
        <v>4</v>
      </c>
      <c r="I3916" t="s">
        <v>188</v>
      </c>
      <c r="J3916" t="s">
        <v>207</v>
      </c>
      <c r="K3916" t="s">
        <v>13</v>
      </c>
      <c r="L3916"/>
      <c r="M3916" t="s">
        <v>387</v>
      </c>
      <c r="N3916" t="s">
        <v>388</v>
      </c>
      <c r="O3916" t="s">
        <v>191</v>
      </c>
      <c r="P3916">
        <v>177</v>
      </c>
      <c r="Q3916"/>
      <c r="R3916"/>
      <c r="S3916" t="s">
        <v>933</v>
      </c>
    </row>
    <row r="3917" spans="1:19" hidden="1" x14ac:dyDescent="0.2">
      <c r="A3917" s="162" t="str">
        <f>"FY"&amp;(YEAR(Table4_1[[#This Row],[Date]])-1)&amp;"/"&amp;(YEAR(Table4_1[[#This Row],[Date]])-2000)</f>
        <v>FY2015/16</v>
      </c>
      <c r="B3917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7" s="162" t="str">
        <f>Table4_1[[#This Row],[Licensee]]&amp;" "&amp;Table4_1[[#This Row],[Licence]]</f>
        <v>Western Power EDL1</v>
      </c>
      <c r="D3917" s="162" t="str">
        <f t="shared" si="61"/>
        <v>FY2015/16_CCD5_Western Power EDL1</v>
      </c>
      <c r="E3917" s="164">
        <f>IF(ISNUMBER(Table4_1[[#This Row],[Value]]),Table4_1[[#This Row],[Value]],IF(ISNUMBER(Table4_1[[#This Row],[$ Value]]),Table4_1[[#This Row],[$ Value]],Table4_1[[#This Row],[% Value]]))</f>
        <v>145</v>
      </c>
      <c r="G3917" s="238">
        <v>42551</v>
      </c>
      <c r="H3917">
        <v>4</v>
      </c>
      <c r="I3917" t="s">
        <v>188</v>
      </c>
      <c r="J3917" t="s">
        <v>207</v>
      </c>
      <c r="K3917" t="s">
        <v>13</v>
      </c>
      <c r="L3917"/>
      <c r="M3917" t="s">
        <v>387</v>
      </c>
      <c r="N3917" t="s">
        <v>388</v>
      </c>
      <c r="O3917" t="s">
        <v>191</v>
      </c>
      <c r="P3917">
        <v>145</v>
      </c>
      <c r="Q3917"/>
      <c r="R3917"/>
      <c r="S3917" t="s">
        <v>933</v>
      </c>
    </row>
    <row r="3918" spans="1:19" hidden="1" x14ac:dyDescent="0.2">
      <c r="A3918" s="162" t="str">
        <f>"FY"&amp;(YEAR(Table4_1[[#This Row],[Date]])-1)&amp;"/"&amp;(YEAR(Table4_1[[#This Row],[Date]])-2000)</f>
        <v>FY2016/17</v>
      </c>
      <c r="B3918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8" s="162" t="str">
        <f>Table4_1[[#This Row],[Licensee]]&amp;" "&amp;Table4_1[[#This Row],[Licence]]</f>
        <v>Western Power EDL1</v>
      </c>
      <c r="D3918" s="162" t="str">
        <f t="shared" si="61"/>
        <v>FY2016/17_CCD5_Western Power EDL1</v>
      </c>
      <c r="E3918" s="164">
        <f>IF(ISNUMBER(Table4_1[[#This Row],[Value]]),Table4_1[[#This Row],[Value]],IF(ISNUMBER(Table4_1[[#This Row],[$ Value]]),Table4_1[[#This Row],[$ Value]],Table4_1[[#This Row],[% Value]]))</f>
        <v>222</v>
      </c>
      <c r="G3918" s="238">
        <v>42916</v>
      </c>
      <c r="H3918">
        <v>4</v>
      </c>
      <c r="I3918" t="s">
        <v>188</v>
      </c>
      <c r="J3918" t="s">
        <v>207</v>
      </c>
      <c r="K3918" t="s">
        <v>13</v>
      </c>
      <c r="L3918"/>
      <c r="M3918" t="s">
        <v>387</v>
      </c>
      <c r="N3918" t="s">
        <v>388</v>
      </c>
      <c r="O3918" t="s">
        <v>191</v>
      </c>
      <c r="P3918">
        <v>222</v>
      </c>
      <c r="Q3918"/>
      <c r="R3918"/>
      <c r="S3918" t="s">
        <v>933</v>
      </c>
    </row>
    <row r="3919" spans="1:19" hidden="1" x14ac:dyDescent="0.2">
      <c r="A3919" s="162" t="str">
        <f>"FY"&amp;(YEAR(Table4_1[[#This Row],[Date]])-1)&amp;"/"&amp;(YEAR(Table4_1[[#This Row],[Date]])-2000)</f>
        <v>FY2017/18</v>
      </c>
      <c r="B3919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19" s="162" t="str">
        <f>Table4_1[[#This Row],[Licensee]]&amp;" "&amp;Table4_1[[#This Row],[Licence]]</f>
        <v>Western Power EDL1</v>
      </c>
      <c r="D3919" s="162" t="str">
        <f t="shared" si="61"/>
        <v>FY2017/18_CCD5_Western Power EDL1</v>
      </c>
      <c r="E3919" s="164">
        <f>IF(ISNUMBER(Table4_1[[#This Row],[Value]]),Table4_1[[#This Row],[Value]],IF(ISNUMBER(Table4_1[[#This Row],[$ Value]]),Table4_1[[#This Row],[$ Value]],Table4_1[[#This Row],[% Value]]))</f>
        <v>205</v>
      </c>
      <c r="G3919" s="238">
        <v>43281</v>
      </c>
      <c r="H3919">
        <v>4</v>
      </c>
      <c r="I3919" t="s">
        <v>188</v>
      </c>
      <c r="J3919" t="s">
        <v>207</v>
      </c>
      <c r="K3919" t="s">
        <v>13</v>
      </c>
      <c r="L3919"/>
      <c r="M3919" t="s">
        <v>387</v>
      </c>
      <c r="N3919" t="s">
        <v>388</v>
      </c>
      <c r="O3919" t="s">
        <v>191</v>
      </c>
      <c r="P3919">
        <v>205</v>
      </c>
      <c r="Q3919"/>
      <c r="R3919"/>
      <c r="S3919" t="s">
        <v>933</v>
      </c>
    </row>
    <row r="3920" spans="1:19" hidden="1" x14ac:dyDescent="0.2">
      <c r="A3920" s="162" t="str">
        <f>"FY"&amp;(YEAR(Table4_1[[#This Row],[Date]])-1)&amp;"/"&amp;(YEAR(Table4_1[[#This Row],[Date]])-2000)</f>
        <v>FY2018/19</v>
      </c>
      <c r="B3920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0" s="162" t="str">
        <f>Table4_1[[#This Row],[Licensee]]&amp;" "&amp;Table4_1[[#This Row],[Licence]]</f>
        <v>Western Power EDL1</v>
      </c>
      <c r="D3920" s="162" t="str">
        <f t="shared" si="61"/>
        <v>FY2018/19_CCD5_Western Power EDL1</v>
      </c>
      <c r="E3920" s="164">
        <f>IF(ISNUMBER(Table4_1[[#This Row],[Value]]),Table4_1[[#This Row],[Value]],IF(ISNUMBER(Table4_1[[#This Row],[$ Value]]),Table4_1[[#This Row],[$ Value]],Table4_1[[#This Row],[% Value]]))</f>
        <v>367</v>
      </c>
      <c r="G3920" s="238">
        <v>43646</v>
      </c>
      <c r="H3920">
        <v>4</v>
      </c>
      <c r="I3920" t="s">
        <v>188</v>
      </c>
      <c r="J3920" t="s">
        <v>207</v>
      </c>
      <c r="K3920" t="s">
        <v>13</v>
      </c>
      <c r="L3920"/>
      <c r="M3920" t="s">
        <v>387</v>
      </c>
      <c r="N3920" t="s">
        <v>388</v>
      </c>
      <c r="O3920" t="s">
        <v>191</v>
      </c>
      <c r="P3920">
        <v>367</v>
      </c>
      <c r="Q3920"/>
      <c r="R3920"/>
      <c r="S3920" t="s">
        <v>933</v>
      </c>
    </row>
    <row r="3921" spans="1:19" hidden="1" x14ac:dyDescent="0.2">
      <c r="A3921" s="162" t="str">
        <f>"FY"&amp;(YEAR(Table4_1[[#This Row],[Date]])-1)&amp;"/"&amp;(YEAR(Table4_1[[#This Row],[Date]])-2000)</f>
        <v>FY2019/20</v>
      </c>
      <c r="B3921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1" s="162" t="str">
        <f>Table4_1[[#This Row],[Licensee]]&amp;" "&amp;Table4_1[[#This Row],[Licence]]</f>
        <v>Western Power EDL1</v>
      </c>
      <c r="D3921" s="162" t="str">
        <f t="shared" si="61"/>
        <v>FY2019/20_CCD5_Western Power EDL1</v>
      </c>
      <c r="E3921" s="164">
        <f>IF(ISNUMBER(Table4_1[[#This Row],[Value]]),Table4_1[[#This Row],[Value]],IF(ISNUMBER(Table4_1[[#This Row],[$ Value]]),Table4_1[[#This Row],[$ Value]],Table4_1[[#This Row],[% Value]]))</f>
        <v>342</v>
      </c>
      <c r="G3921" s="238">
        <v>44012</v>
      </c>
      <c r="H3921">
        <v>4</v>
      </c>
      <c r="I3921" t="s">
        <v>188</v>
      </c>
      <c r="J3921" t="s">
        <v>207</v>
      </c>
      <c r="K3921" t="s">
        <v>13</v>
      </c>
      <c r="L3921"/>
      <c r="M3921" t="s">
        <v>387</v>
      </c>
      <c r="N3921" t="s">
        <v>388</v>
      </c>
      <c r="O3921" t="s">
        <v>191</v>
      </c>
      <c r="P3921">
        <v>342</v>
      </c>
      <c r="Q3921"/>
      <c r="R3921"/>
      <c r="S3921" t="s">
        <v>933</v>
      </c>
    </row>
    <row r="3922" spans="1:19" hidden="1" x14ac:dyDescent="0.2">
      <c r="A3922" s="162" t="str">
        <f>"FY"&amp;(YEAR(Table4_1[[#This Row],[Date]])-1)&amp;"/"&amp;(YEAR(Table4_1[[#This Row],[Date]])-2000)</f>
        <v>FY2020/21</v>
      </c>
      <c r="B3922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2" s="162" t="str">
        <f>Table4_1[[#This Row],[Licensee]]&amp;" "&amp;Table4_1[[#This Row],[Licence]]</f>
        <v>Western Power EDL1</v>
      </c>
      <c r="D3922" s="162" t="str">
        <f t="shared" si="61"/>
        <v>FY2020/21_CCD5_Western Power EDL1</v>
      </c>
      <c r="E3922" s="164">
        <f>IF(ISNUMBER(Table4_1[[#This Row],[Value]]),Table4_1[[#This Row],[Value]],IF(ISNUMBER(Table4_1[[#This Row],[$ Value]]),Table4_1[[#This Row],[$ Value]],Table4_1[[#This Row],[% Value]]))</f>
        <v>41</v>
      </c>
      <c r="G3922" s="238">
        <v>44377</v>
      </c>
      <c r="H3922">
        <v>4</v>
      </c>
      <c r="I3922" t="s">
        <v>188</v>
      </c>
      <c r="J3922" t="s">
        <v>207</v>
      </c>
      <c r="K3922" t="s">
        <v>13</v>
      </c>
      <c r="L3922"/>
      <c r="M3922" t="s">
        <v>387</v>
      </c>
      <c r="N3922" t="s">
        <v>388</v>
      </c>
      <c r="O3922" t="s">
        <v>191</v>
      </c>
      <c r="P3922">
        <v>41</v>
      </c>
      <c r="Q3922"/>
      <c r="R3922"/>
      <c r="S3922" t="s">
        <v>933</v>
      </c>
    </row>
    <row r="3923" spans="1:19" hidden="1" x14ac:dyDescent="0.2">
      <c r="A3923" s="162" t="str">
        <f>"FY"&amp;(YEAR(Table4_1[[#This Row],[Date]])-1)&amp;"/"&amp;(YEAR(Table4_1[[#This Row],[Date]])-2000)</f>
        <v>FY2021/22</v>
      </c>
      <c r="B3923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3" s="162" t="str">
        <f>Table4_1[[#This Row],[Licensee]]&amp;" "&amp;Table4_1[[#This Row],[Licence]]</f>
        <v>Western Power EDL1</v>
      </c>
      <c r="D3923" s="162" t="str">
        <f t="shared" si="61"/>
        <v>FY2021/22_CCD5_Western Power EDL1</v>
      </c>
      <c r="E3923" s="164">
        <f>IF(ISNUMBER(Table4_1[[#This Row],[Value]]),Table4_1[[#This Row],[Value]],IF(ISNUMBER(Table4_1[[#This Row],[$ Value]]),Table4_1[[#This Row],[$ Value]],Table4_1[[#This Row],[% Value]]))</f>
        <v>134</v>
      </c>
      <c r="G3923" s="238">
        <v>44742</v>
      </c>
      <c r="H3923">
        <v>4</v>
      </c>
      <c r="I3923" t="s">
        <v>188</v>
      </c>
      <c r="J3923" t="s">
        <v>207</v>
      </c>
      <c r="K3923" t="s">
        <v>13</v>
      </c>
      <c r="L3923"/>
      <c r="M3923" t="s">
        <v>387</v>
      </c>
      <c r="N3923" t="s">
        <v>388</v>
      </c>
      <c r="O3923" t="s">
        <v>191</v>
      </c>
      <c r="P3923">
        <v>134</v>
      </c>
      <c r="Q3923"/>
      <c r="R3923"/>
      <c r="S3923" t="s">
        <v>933</v>
      </c>
    </row>
    <row r="3924" spans="1:19" hidden="1" x14ac:dyDescent="0.2">
      <c r="A3924" s="162" t="str">
        <f>"FY"&amp;(YEAR(Table4_1[[#This Row],[Date]])-1)&amp;"/"&amp;(YEAR(Table4_1[[#This Row],[Date]])-2000)</f>
        <v>FY2022/23</v>
      </c>
      <c r="B3924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4" s="162" t="str">
        <f>Table4_1[[#This Row],[Licensee]]&amp;" "&amp;Table4_1[[#This Row],[Licence]]</f>
        <v>Western Power EDL1</v>
      </c>
      <c r="D3924" s="162" t="str">
        <f t="shared" si="61"/>
        <v>FY2022/23_CCD5_Western Power EDL1</v>
      </c>
      <c r="E3924" s="164">
        <f>IF(ISNUMBER(Table4_1[[#This Row],[Value]]),Table4_1[[#This Row],[Value]],IF(ISNUMBER(Table4_1[[#This Row],[$ Value]]),Table4_1[[#This Row],[$ Value]],Table4_1[[#This Row],[% Value]]))</f>
        <v>42</v>
      </c>
      <c r="G3924" s="238">
        <v>45107</v>
      </c>
      <c r="H3924">
        <v>4</v>
      </c>
      <c r="I3924" t="s">
        <v>188</v>
      </c>
      <c r="J3924" t="s">
        <v>207</v>
      </c>
      <c r="K3924" t="s">
        <v>13</v>
      </c>
      <c r="L3924"/>
      <c r="M3924" t="s">
        <v>387</v>
      </c>
      <c r="N3924" t="s">
        <v>388</v>
      </c>
      <c r="O3924" t="s">
        <v>191</v>
      </c>
      <c r="P3924">
        <v>42</v>
      </c>
      <c r="Q3924"/>
      <c r="R3924"/>
      <c r="S3924" t="s">
        <v>933</v>
      </c>
    </row>
    <row r="3925" spans="1:19" hidden="1" x14ac:dyDescent="0.2">
      <c r="A3925" s="162" t="str">
        <f>"FY"&amp;(YEAR(Table4_1[[#This Row],[Date]])-1)&amp;"/"&amp;(YEAR(Table4_1[[#This Row],[Date]])-2000)</f>
        <v>FY2023/24</v>
      </c>
      <c r="B3925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5" s="162" t="str">
        <f>Table4_1[[#This Row],[Licensee]]&amp;" "&amp;Table4_1[[#This Row],[Licence]]</f>
        <v>Western Power EDL1</v>
      </c>
      <c r="D3925" s="162" t="str">
        <f t="shared" si="61"/>
        <v>FY2023/24_CCD5_Western Power EDL1</v>
      </c>
      <c r="E3925" s="164">
        <f>IF(ISNUMBER(Table4_1[[#This Row],[Value]]),Table4_1[[#This Row],[Value]],IF(ISNUMBER(Table4_1[[#This Row],[$ Value]]),Table4_1[[#This Row],[$ Value]],Table4_1[[#This Row],[% Value]]))</f>
        <v>60</v>
      </c>
      <c r="G3925" s="238">
        <v>45473</v>
      </c>
      <c r="H3925">
        <v>4</v>
      </c>
      <c r="I3925" t="s">
        <v>188</v>
      </c>
      <c r="J3925" t="s">
        <v>207</v>
      </c>
      <c r="K3925" t="s">
        <v>13</v>
      </c>
      <c r="L3925"/>
      <c r="M3925" t="s">
        <v>387</v>
      </c>
      <c r="N3925" t="s">
        <v>388</v>
      </c>
      <c r="O3925" t="s">
        <v>191</v>
      </c>
      <c r="P3925">
        <v>60</v>
      </c>
      <c r="Q3925"/>
      <c r="R3925"/>
      <c r="S3925" t="s">
        <v>933</v>
      </c>
    </row>
    <row r="3926" spans="1:19" hidden="1" x14ac:dyDescent="0.2">
      <c r="A3926" s="162" t="str">
        <f>"FY"&amp;(YEAR(Table4_1[[#This Row],[Date]])-1)&amp;"/"&amp;(YEAR(Table4_1[[#This Row],[Date]])-2000)</f>
        <v>FY2024/25</v>
      </c>
      <c r="B3926" s="162" t="str">
        <f>VLOOKUP(Table4_1[[#This Row],[Energy]]&amp;Table4_1[[#This Row],[Indicator category]]&amp;Table4_1[[#This Row],[Indicator subcategory]]&amp;Table4_1[[#This Row],[Indicator]]&amp;Table4_1[[#This Row],[ID]],newID,2,FALSE)</f>
        <v>CCD5</v>
      </c>
      <c r="C3926" s="162" t="str">
        <f>Table4_1[[#This Row],[Licensee]]&amp;" "&amp;Table4_1[[#This Row],[Licence]]</f>
        <v>Western Power EDL1</v>
      </c>
      <c r="D3926" s="162" t="str">
        <f t="shared" si="61"/>
        <v>FY2024/25_CCD5_Western Power EDL1</v>
      </c>
      <c r="E3926" s="164">
        <f>IF(ISNUMBER(Table4_1[[#This Row],[Value]]),Table4_1[[#This Row],[Value]],IF(ISNUMBER(Table4_1[[#This Row],[$ Value]]),Table4_1[[#This Row],[$ Value]],Table4_1[[#This Row],[% Value]]))</f>
        <v>73</v>
      </c>
      <c r="G3926" s="238">
        <v>45838</v>
      </c>
      <c r="H3926">
        <v>4</v>
      </c>
      <c r="I3926" t="s">
        <v>188</v>
      </c>
      <c r="J3926" t="s">
        <v>207</v>
      </c>
      <c r="K3926" t="s">
        <v>13</v>
      </c>
      <c r="L3926"/>
      <c r="M3926" t="s">
        <v>387</v>
      </c>
      <c r="N3926" t="s">
        <v>388</v>
      </c>
      <c r="O3926" t="s">
        <v>191</v>
      </c>
      <c r="P3926">
        <v>73</v>
      </c>
      <c r="Q3926"/>
      <c r="R3926"/>
      <c r="S3926" t="s">
        <v>933</v>
      </c>
    </row>
    <row r="3927" spans="1:19" hidden="1" x14ac:dyDescent="0.2">
      <c r="A3927" s="162" t="str">
        <f>"FY"&amp;(YEAR(Table4_1[[#This Row],[Date]])-1)&amp;"/"&amp;(YEAR(Table4_1[[#This Row],[Date]])-2000)</f>
        <v>FY2013/14</v>
      </c>
      <c r="B3927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27" s="162" t="str">
        <f>Table4_1[[#This Row],[Licensee]]&amp;" "&amp;Table4_1[[#This Row],[Licence]]</f>
        <v>Western Power EDL1</v>
      </c>
      <c r="D3927" s="162" t="str">
        <f t="shared" si="61"/>
        <v>FY2013/14_CCD6_Western Power EDL1</v>
      </c>
      <c r="E3927" s="164">
        <f>IF(ISNUMBER(Table4_1[[#This Row],[Value]]),Table4_1[[#This Row],[Value]],IF(ISNUMBER(Table4_1[[#This Row],[$ Value]]),Table4_1[[#This Row],[$ Value]],Table4_1[[#This Row],[% Value]]))</f>
        <v>1.4E-2</v>
      </c>
      <c r="G3927" s="238">
        <v>41820</v>
      </c>
      <c r="H3927">
        <v>4</v>
      </c>
      <c r="I3927" t="s">
        <v>188</v>
      </c>
      <c r="J3927" t="s">
        <v>207</v>
      </c>
      <c r="K3927" t="s">
        <v>13</v>
      </c>
      <c r="L3927"/>
      <c r="M3927" t="s">
        <v>387</v>
      </c>
      <c r="N3927" t="s">
        <v>392</v>
      </c>
      <c r="O3927" t="s">
        <v>190</v>
      </c>
      <c r="P3927"/>
      <c r="Q3927">
        <v>1.4E-2</v>
      </c>
      <c r="R3927"/>
      <c r="S3927" t="s">
        <v>933</v>
      </c>
    </row>
    <row r="3928" spans="1:19" hidden="1" x14ac:dyDescent="0.2">
      <c r="A3928" s="162" t="str">
        <f>"FY"&amp;(YEAR(Table4_1[[#This Row],[Date]])-1)&amp;"/"&amp;(YEAR(Table4_1[[#This Row],[Date]])-2000)</f>
        <v>FY2014/15</v>
      </c>
      <c r="B3928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28" s="162" t="str">
        <f>Table4_1[[#This Row],[Licensee]]&amp;" "&amp;Table4_1[[#This Row],[Licence]]</f>
        <v>Western Power EDL1</v>
      </c>
      <c r="D3928" s="162" t="str">
        <f t="shared" si="61"/>
        <v>FY2014/15_CCD6_Western Power EDL1</v>
      </c>
      <c r="E3928" s="164">
        <f>IF(ISNUMBER(Table4_1[[#This Row],[Value]]),Table4_1[[#This Row],[Value]],IF(ISNUMBER(Table4_1[[#This Row],[$ Value]]),Table4_1[[#This Row],[$ Value]],Table4_1[[#This Row],[% Value]]))</f>
        <v>1.0999999999999999E-2</v>
      </c>
      <c r="G3928" s="238">
        <v>42185</v>
      </c>
      <c r="H3928">
        <v>4</v>
      </c>
      <c r="I3928" t="s">
        <v>188</v>
      </c>
      <c r="J3928" t="s">
        <v>207</v>
      </c>
      <c r="K3928" t="s">
        <v>13</v>
      </c>
      <c r="L3928"/>
      <c r="M3928" t="s">
        <v>387</v>
      </c>
      <c r="N3928" t="s">
        <v>392</v>
      </c>
      <c r="O3928" t="s">
        <v>190</v>
      </c>
      <c r="P3928"/>
      <c r="Q3928">
        <v>1.0999999999999999E-2</v>
      </c>
      <c r="R3928"/>
      <c r="S3928" t="s">
        <v>933</v>
      </c>
    </row>
    <row r="3929" spans="1:19" hidden="1" x14ac:dyDescent="0.2">
      <c r="A3929" s="162" t="str">
        <f>"FY"&amp;(YEAR(Table4_1[[#This Row],[Date]])-1)&amp;"/"&amp;(YEAR(Table4_1[[#This Row],[Date]])-2000)</f>
        <v>FY2015/16</v>
      </c>
      <c r="B3929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29" s="162" t="str">
        <f>Table4_1[[#This Row],[Licensee]]&amp;" "&amp;Table4_1[[#This Row],[Licence]]</f>
        <v>Western Power EDL1</v>
      </c>
      <c r="D3929" s="162" t="str">
        <f t="shared" si="61"/>
        <v>FY2015/16_CCD6_Western Power EDL1</v>
      </c>
      <c r="E3929" s="164">
        <f>IF(ISNUMBER(Table4_1[[#This Row],[Value]]),Table4_1[[#This Row],[Value]],IF(ISNUMBER(Table4_1[[#This Row],[$ Value]]),Table4_1[[#This Row],[$ Value]],Table4_1[[#This Row],[% Value]]))</f>
        <v>0.01</v>
      </c>
      <c r="G3929" s="238">
        <v>42551</v>
      </c>
      <c r="H3929">
        <v>4</v>
      </c>
      <c r="I3929" t="s">
        <v>188</v>
      </c>
      <c r="J3929" t="s">
        <v>207</v>
      </c>
      <c r="K3929" t="s">
        <v>13</v>
      </c>
      <c r="L3929"/>
      <c r="M3929" t="s">
        <v>387</v>
      </c>
      <c r="N3929" t="s">
        <v>392</v>
      </c>
      <c r="O3929" t="s">
        <v>190</v>
      </c>
      <c r="P3929"/>
      <c r="Q3929">
        <v>0.01</v>
      </c>
      <c r="R3929"/>
      <c r="S3929" t="s">
        <v>933</v>
      </c>
    </row>
    <row r="3930" spans="1:19" hidden="1" x14ac:dyDescent="0.2">
      <c r="A3930" s="162" t="str">
        <f>"FY"&amp;(YEAR(Table4_1[[#This Row],[Date]])-1)&amp;"/"&amp;(YEAR(Table4_1[[#This Row],[Date]])-2000)</f>
        <v>FY2016/17</v>
      </c>
      <c r="B3930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0" s="162" t="str">
        <f>Table4_1[[#This Row],[Licensee]]&amp;" "&amp;Table4_1[[#This Row],[Licence]]</f>
        <v>Western Power EDL1</v>
      </c>
      <c r="D3930" s="162" t="str">
        <f t="shared" si="61"/>
        <v>FY2016/17_CCD6_Western Power EDL1</v>
      </c>
      <c r="E3930" s="164">
        <f>IF(ISNUMBER(Table4_1[[#This Row],[Value]]),Table4_1[[#This Row],[Value]],IF(ISNUMBER(Table4_1[[#This Row],[$ Value]]),Table4_1[[#This Row],[$ Value]],Table4_1[[#This Row],[% Value]]))</f>
        <v>0.01</v>
      </c>
      <c r="G3930" s="238">
        <v>42916</v>
      </c>
      <c r="H3930">
        <v>4</v>
      </c>
      <c r="I3930" t="s">
        <v>188</v>
      </c>
      <c r="J3930" t="s">
        <v>207</v>
      </c>
      <c r="K3930" t="s">
        <v>13</v>
      </c>
      <c r="L3930"/>
      <c r="M3930" t="s">
        <v>387</v>
      </c>
      <c r="N3930" t="s">
        <v>392</v>
      </c>
      <c r="O3930" t="s">
        <v>190</v>
      </c>
      <c r="P3930"/>
      <c r="Q3930">
        <v>0.01</v>
      </c>
      <c r="R3930"/>
      <c r="S3930" t="s">
        <v>933</v>
      </c>
    </row>
    <row r="3931" spans="1:19" hidden="1" x14ac:dyDescent="0.2">
      <c r="A3931" s="162" t="str">
        <f>"FY"&amp;(YEAR(Table4_1[[#This Row],[Date]])-1)&amp;"/"&amp;(YEAR(Table4_1[[#This Row],[Date]])-2000)</f>
        <v>FY2017/18</v>
      </c>
      <c r="B3931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1" s="162" t="str">
        <f>Table4_1[[#This Row],[Licensee]]&amp;" "&amp;Table4_1[[#This Row],[Licence]]</f>
        <v>Western Power EDL1</v>
      </c>
      <c r="D3931" s="162" t="str">
        <f t="shared" si="61"/>
        <v>FY2017/18_CCD6_Western Power EDL1</v>
      </c>
      <c r="E3931" s="164">
        <f>IF(ISNUMBER(Table4_1[[#This Row],[Value]]),Table4_1[[#This Row],[Value]],IF(ISNUMBER(Table4_1[[#This Row],[$ Value]]),Table4_1[[#This Row],[$ Value]],Table4_1[[#This Row],[% Value]]))</f>
        <v>7.0000000000000001E-3</v>
      </c>
      <c r="G3931" s="238">
        <v>43281</v>
      </c>
      <c r="H3931">
        <v>4</v>
      </c>
      <c r="I3931" t="s">
        <v>188</v>
      </c>
      <c r="J3931" t="s">
        <v>207</v>
      </c>
      <c r="K3931" t="s">
        <v>13</v>
      </c>
      <c r="L3931"/>
      <c r="M3931" t="s">
        <v>387</v>
      </c>
      <c r="N3931" t="s">
        <v>392</v>
      </c>
      <c r="O3931" t="s">
        <v>190</v>
      </c>
      <c r="P3931"/>
      <c r="Q3931">
        <v>7.0000000000000001E-3</v>
      </c>
      <c r="R3931"/>
      <c r="S3931" t="s">
        <v>933</v>
      </c>
    </row>
    <row r="3932" spans="1:19" hidden="1" x14ac:dyDescent="0.2">
      <c r="A3932" s="162" t="str">
        <f>"FY"&amp;(YEAR(Table4_1[[#This Row],[Date]])-1)&amp;"/"&amp;(YEAR(Table4_1[[#This Row],[Date]])-2000)</f>
        <v>FY2018/19</v>
      </c>
      <c r="B3932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2" s="162" t="str">
        <f>Table4_1[[#This Row],[Licensee]]&amp;" "&amp;Table4_1[[#This Row],[Licence]]</f>
        <v>Western Power EDL1</v>
      </c>
      <c r="D3932" s="162" t="str">
        <f t="shared" si="61"/>
        <v>FY2018/19_CCD6_Western Power EDL1</v>
      </c>
      <c r="E3932" s="164">
        <f>IF(ISNUMBER(Table4_1[[#This Row],[Value]]),Table4_1[[#This Row],[Value]],IF(ISNUMBER(Table4_1[[#This Row],[$ Value]]),Table4_1[[#This Row],[$ Value]],Table4_1[[#This Row],[% Value]]))</f>
        <v>7.0000000000000001E-3</v>
      </c>
      <c r="G3932" s="238">
        <v>43646</v>
      </c>
      <c r="H3932">
        <v>4</v>
      </c>
      <c r="I3932" t="s">
        <v>188</v>
      </c>
      <c r="J3932" t="s">
        <v>207</v>
      </c>
      <c r="K3932" t="s">
        <v>13</v>
      </c>
      <c r="L3932"/>
      <c r="M3932" t="s">
        <v>387</v>
      </c>
      <c r="N3932" t="s">
        <v>392</v>
      </c>
      <c r="O3932" t="s">
        <v>190</v>
      </c>
      <c r="P3932"/>
      <c r="Q3932">
        <v>7.0000000000000001E-3</v>
      </c>
      <c r="R3932"/>
      <c r="S3932" t="s">
        <v>933</v>
      </c>
    </row>
    <row r="3933" spans="1:19" hidden="1" x14ac:dyDescent="0.2">
      <c r="A3933" s="162" t="str">
        <f>"FY"&amp;(YEAR(Table4_1[[#This Row],[Date]])-1)&amp;"/"&amp;(YEAR(Table4_1[[#This Row],[Date]])-2000)</f>
        <v>FY2019/20</v>
      </c>
      <c r="B3933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3" s="162" t="str">
        <f>Table4_1[[#This Row],[Licensee]]&amp;" "&amp;Table4_1[[#This Row],[Licence]]</f>
        <v>Western Power EDL1</v>
      </c>
      <c r="D3933" s="162" t="str">
        <f t="shared" si="61"/>
        <v>FY2019/20_CCD6_Western Power EDL1</v>
      </c>
      <c r="E3933" s="164">
        <f>IF(ISNUMBER(Table4_1[[#This Row],[Value]]),Table4_1[[#This Row],[Value]],IF(ISNUMBER(Table4_1[[#This Row],[$ Value]]),Table4_1[[#This Row],[$ Value]],Table4_1[[#This Row],[% Value]]))</f>
        <v>0.01</v>
      </c>
      <c r="G3933" s="238">
        <v>44012</v>
      </c>
      <c r="H3933">
        <v>4</v>
      </c>
      <c r="I3933" t="s">
        <v>188</v>
      </c>
      <c r="J3933" t="s">
        <v>207</v>
      </c>
      <c r="K3933" t="s">
        <v>13</v>
      </c>
      <c r="L3933"/>
      <c r="M3933" t="s">
        <v>387</v>
      </c>
      <c r="N3933" t="s">
        <v>392</v>
      </c>
      <c r="O3933" t="s">
        <v>190</v>
      </c>
      <c r="P3933"/>
      <c r="Q3933">
        <v>0.01</v>
      </c>
      <c r="R3933"/>
      <c r="S3933" t="s">
        <v>933</v>
      </c>
    </row>
    <row r="3934" spans="1:19" hidden="1" x14ac:dyDescent="0.2">
      <c r="A3934" s="162" t="str">
        <f>"FY"&amp;(YEAR(Table4_1[[#This Row],[Date]])-1)&amp;"/"&amp;(YEAR(Table4_1[[#This Row],[Date]])-2000)</f>
        <v>FY2020/21</v>
      </c>
      <c r="B3934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4" s="162" t="str">
        <f>Table4_1[[#This Row],[Licensee]]&amp;" "&amp;Table4_1[[#This Row],[Licence]]</f>
        <v>Western Power EDL1</v>
      </c>
      <c r="D3934" s="162" t="str">
        <f t="shared" si="61"/>
        <v>FY2020/21_CCD6_Western Power EDL1</v>
      </c>
      <c r="E3934" s="164">
        <f>IF(ISNUMBER(Table4_1[[#This Row],[Value]]),Table4_1[[#This Row],[Value]],IF(ISNUMBER(Table4_1[[#This Row],[$ Value]]),Table4_1[[#This Row],[$ Value]],Table4_1[[#This Row],[% Value]]))</f>
        <v>5.0000000000000001E-3</v>
      </c>
      <c r="G3934" s="238">
        <v>44377</v>
      </c>
      <c r="H3934">
        <v>4</v>
      </c>
      <c r="I3934" t="s">
        <v>188</v>
      </c>
      <c r="J3934" t="s">
        <v>207</v>
      </c>
      <c r="K3934" t="s">
        <v>13</v>
      </c>
      <c r="L3934"/>
      <c r="M3934" t="s">
        <v>387</v>
      </c>
      <c r="N3934" t="s">
        <v>392</v>
      </c>
      <c r="O3934" t="s">
        <v>190</v>
      </c>
      <c r="P3934"/>
      <c r="Q3934">
        <v>5.0000000000000001E-3</v>
      </c>
      <c r="R3934"/>
      <c r="S3934" t="s">
        <v>933</v>
      </c>
    </row>
    <row r="3935" spans="1:19" hidden="1" x14ac:dyDescent="0.2">
      <c r="A3935" s="162" t="str">
        <f>"FY"&amp;(YEAR(Table4_1[[#This Row],[Date]])-1)&amp;"/"&amp;(YEAR(Table4_1[[#This Row],[Date]])-2000)</f>
        <v>FY2021/22</v>
      </c>
      <c r="B3935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5" s="162" t="str">
        <f>Table4_1[[#This Row],[Licensee]]&amp;" "&amp;Table4_1[[#This Row],[Licence]]</f>
        <v>Western Power EDL1</v>
      </c>
      <c r="D3935" s="162" t="str">
        <f t="shared" si="61"/>
        <v>FY2021/22_CCD6_Western Power EDL1</v>
      </c>
      <c r="E3935" s="164">
        <f>IF(ISNUMBER(Table4_1[[#This Row],[Value]]),Table4_1[[#This Row],[Value]],IF(ISNUMBER(Table4_1[[#This Row],[$ Value]]),Table4_1[[#This Row],[$ Value]],Table4_1[[#This Row],[% Value]]))</f>
        <v>4.8999999999999998E-3</v>
      </c>
      <c r="G3935" s="238">
        <v>44742</v>
      </c>
      <c r="H3935">
        <v>4</v>
      </c>
      <c r="I3935" t="s">
        <v>188</v>
      </c>
      <c r="J3935" t="s">
        <v>207</v>
      </c>
      <c r="K3935" t="s">
        <v>13</v>
      </c>
      <c r="L3935"/>
      <c r="M3935" t="s">
        <v>387</v>
      </c>
      <c r="N3935" t="s">
        <v>392</v>
      </c>
      <c r="O3935" t="s">
        <v>190</v>
      </c>
      <c r="P3935"/>
      <c r="Q3935">
        <v>4.8999999999999998E-3</v>
      </c>
      <c r="R3935"/>
      <c r="S3935" t="s">
        <v>933</v>
      </c>
    </row>
    <row r="3936" spans="1:19" hidden="1" x14ac:dyDescent="0.2">
      <c r="A3936" s="162" t="str">
        <f>"FY"&amp;(YEAR(Table4_1[[#This Row],[Date]])-1)&amp;"/"&amp;(YEAR(Table4_1[[#This Row],[Date]])-2000)</f>
        <v>FY2022/23</v>
      </c>
      <c r="B3936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6" s="162" t="str">
        <f>Table4_1[[#This Row],[Licensee]]&amp;" "&amp;Table4_1[[#This Row],[Licence]]</f>
        <v>Western Power EDL1</v>
      </c>
      <c r="D3936" s="162" t="str">
        <f t="shared" si="61"/>
        <v>FY2022/23_CCD6_Western Power EDL1</v>
      </c>
      <c r="E3936" s="164">
        <f>IF(ISNUMBER(Table4_1[[#This Row],[Value]]),Table4_1[[#This Row],[Value]],IF(ISNUMBER(Table4_1[[#This Row],[$ Value]]),Table4_1[[#This Row],[$ Value]],Table4_1[[#This Row],[% Value]]))</f>
        <v>2E-3</v>
      </c>
      <c r="G3936" s="238">
        <v>45107</v>
      </c>
      <c r="H3936">
        <v>4</v>
      </c>
      <c r="I3936" t="s">
        <v>188</v>
      </c>
      <c r="J3936" t="s">
        <v>207</v>
      </c>
      <c r="K3936" t="s">
        <v>13</v>
      </c>
      <c r="L3936"/>
      <c r="M3936" t="s">
        <v>387</v>
      </c>
      <c r="N3936" t="s">
        <v>392</v>
      </c>
      <c r="O3936" t="s">
        <v>190</v>
      </c>
      <c r="P3936"/>
      <c r="Q3936">
        <v>2E-3</v>
      </c>
      <c r="R3936"/>
      <c r="S3936" t="s">
        <v>933</v>
      </c>
    </row>
    <row r="3937" spans="1:19" hidden="1" x14ac:dyDescent="0.2">
      <c r="A3937" s="162" t="str">
        <f>"FY"&amp;(YEAR(Table4_1[[#This Row],[Date]])-1)&amp;"/"&amp;(YEAR(Table4_1[[#This Row],[Date]])-2000)</f>
        <v>FY2023/24</v>
      </c>
      <c r="B3937" s="162" t="str">
        <f>VLOOKUP(Table4_1[[#This Row],[Energy]]&amp;Table4_1[[#This Row],[Indicator category]]&amp;Table4_1[[#This Row],[Indicator subcategory]]&amp;Table4_1[[#This Row],[Indicator]]&amp;Table4_1[[#This Row],[ID]],newID,2,FALSE)</f>
        <v>CCD6</v>
      </c>
      <c r="C3937" s="162" t="str">
        <f>Table4_1[[#This Row],[Licensee]]&amp;" "&amp;Table4_1[[#This Row],[Licence]]</f>
        <v>Western Power EDL1</v>
      </c>
      <c r="D3937" s="162" t="str">
        <f t="shared" si="61"/>
        <v>FY2023/24_CCD6_Western Power EDL1</v>
      </c>
      <c r="E3937" s="164">
        <f>IF(ISNUMBER(Table4_1[[#This Row],[Value]]),Table4_1[[#This Row],[Value]],IF(ISNUMBER(Table4_1[[#This Row],[$ Value]]),Table4_1[[#This Row],[$ Value]],Table4_1[[#This Row],[% Value]]))</f>
        <v>2.1776209999999998E-3</v>
      </c>
      <c r="G3937" s="238">
        <v>45473</v>
      </c>
      <c r="H3937">
        <v>4</v>
      </c>
      <c r="I3937" t="s">
        <v>188</v>
      </c>
      <c r="J3937" t="s">
        <v>207</v>
      </c>
      <c r="K3937" t="s">
        <v>13</v>
      </c>
      <c r="L3937"/>
      <c r="M3937" t="s">
        <v>387</v>
      </c>
      <c r="N3937" t="s">
        <v>392</v>
      </c>
      <c r="O3937" t="s">
        <v>190</v>
      </c>
      <c r="P3937"/>
      <c r="Q3937">
        <v>2.1776209999999998E-3</v>
      </c>
      <c r="R3937"/>
      <c r="S3937" t="s">
        <v>933</v>
      </c>
    </row>
    <row r="3938" spans="1:19" hidden="1" x14ac:dyDescent="0.2">
      <c r="A3938" s="162" t="str">
        <f>"FY"&amp;(YEAR(Table4_1[[#This Row],[Date]])-1)&amp;"/"&amp;(YEAR(Table4_1[[#This Row],[Date]])-2000)</f>
        <v>FY2013/14</v>
      </c>
      <c r="B3938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38" s="162" t="str">
        <f>Table4_1[[#This Row],[Licensee]]&amp;" "&amp;Table4_1[[#This Row],[Licence]]</f>
        <v>Western Power EDL1</v>
      </c>
      <c r="D3938" s="162" t="str">
        <f t="shared" si="61"/>
        <v>FY2013/14_CCD7_Western Power EDL1</v>
      </c>
      <c r="E3938" s="164">
        <f>IF(ISNUMBER(Table4_1[[#This Row],[Value]]),Table4_1[[#This Row],[Value]],IF(ISNUMBER(Table4_1[[#This Row],[$ Value]]),Table4_1[[#This Row],[$ Value]],Table4_1[[#This Row],[% Value]]))</f>
        <v>1060588</v>
      </c>
      <c r="G3938" s="238">
        <v>41820</v>
      </c>
      <c r="H3938">
        <v>4</v>
      </c>
      <c r="I3938" t="s">
        <v>188</v>
      </c>
      <c r="J3938" t="s">
        <v>207</v>
      </c>
      <c r="K3938" t="s">
        <v>13</v>
      </c>
      <c r="L3938"/>
      <c r="M3938" t="s">
        <v>621</v>
      </c>
      <c r="N3938" t="s">
        <v>394</v>
      </c>
      <c r="O3938" t="s">
        <v>191</v>
      </c>
      <c r="P3938">
        <v>1060588</v>
      </c>
      <c r="Q3938"/>
      <c r="R3938"/>
      <c r="S3938" t="s">
        <v>933</v>
      </c>
    </row>
    <row r="3939" spans="1:19" hidden="1" x14ac:dyDescent="0.2">
      <c r="A3939" s="162" t="str">
        <f>"FY"&amp;(YEAR(Table4_1[[#This Row],[Date]])-1)&amp;"/"&amp;(YEAR(Table4_1[[#This Row],[Date]])-2000)</f>
        <v>FY2014/15</v>
      </c>
      <c r="B3939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39" s="162" t="str">
        <f>Table4_1[[#This Row],[Licensee]]&amp;" "&amp;Table4_1[[#This Row],[Licence]]</f>
        <v>Western Power EDL1</v>
      </c>
      <c r="D3939" s="162" t="str">
        <f t="shared" si="61"/>
        <v>FY2014/15_CCD7_Western Power EDL1</v>
      </c>
      <c r="E3939" s="164">
        <f>IF(ISNUMBER(Table4_1[[#This Row],[Value]]),Table4_1[[#This Row],[Value]],IF(ISNUMBER(Table4_1[[#This Row],[$ Value]]),Table4_1[[#This Row],[$ Value]],Table4_1[[#This Row],[% Value]]))</f>
        <v>1065432</v>
      </c>
      <c r="G3939" s="238">
        <v>42185</v>
      </c>
      <c r="H3939">
        <v>4</v>
      </c>
      <c r="I3939" t="s">
        <v>188</v>
      </c>
      <c r="J3939" t="s">
        <v>207</v>
      </c>
      <c r="K3939" t="s">
        <v>13</v>
      </c>
      <c r="L3939"/>
      <c r="M3939" t="s">
        <v>621</v>
      </c>
      <c r="N3939" t="s">
        <v>394</v>
      </c>
      <c r="O3939" t="s">
        <v>191</v>
      </c>
      <c r="P3939" s="239">
        <v>1065432</v>
      </c>
      <c r="Q3939"/>
      <c r="R3939"/>
      <c r="S3939" t="s">
        <v>933</v>
      </c>
    </row>
    <row r="3940" spans="1:19" hidden="1" x14ac:dyDescent="0.2">
      <c r="A3940" s="162" t="str">
        <f>"FY"&amp;(YEAR(Table4_1[[#This Row],[Date]])-1)&amp;"/"&amp;(YEAR(Table4_1[[#This Row],[Date]])-2000)</f>
        <v>FY2015/16</v>
      </c>
      <c r="B3940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0" s="162" t="str">
        <f>Table4_1[[#This Row],[Licensee]]&amp;" "&amp;Table4_1[[#This Row],[Licence]]</f>
        <v>Western Power EDL1</v>
      </c>
      <c r="D3940" s="162" t="str">
        <f t="shared" si="61"/>
        <v>FY2015/16_CCD7_Western Power EDL1</v>
      </c>
      <c r="E3940" s="164">
        <f>IF(ISNUMBER(Table4_1[[#This Row],[Value]]),Table4_1[[#This Row],[Value]],IF(ISNUMBER(Table4_1[[#This Row],[$ Value]]),Table4_1[[#This Row],[$ Value]],Table4_1[[#This Row],[% Value]]))</f>
        <v>1087989</v>
      </c>
      <c r="G3940" s="238">
        <v>42551</v>
      </c>
      <c r="H3940">
        <v>4</v>
      </c>
      <c r="I3940" t="s">
        <v>188</v>
      </c>
      <c r="J3940" t="s">
        <v>207</v>
      </c>
      <c r="K3940" t="s">
        <v>13</v>
      </c>
      <c r="L3940"/>
      <c r="M3940" t="s">
        <v>621</v>
      </c>
      <c r="N3940" t="s">
        <v>394</v>
      </c>
      <c r="O3940" t="s">
        <v>191</v>
      </c>
      <c r="P3940" s="239">
        <v>1087989</v>
      </c>
      <c r="Q3940"/>
      <c r="R3940"/>
      <c r="S3940" t="s">
        <v>933</v>
      </c>
    </row>
    <row r="3941" spans="1:19" hidden="1" x14ac:dyDescent="0.2">
      <c r="A3941" s="162" t="str">
        <f>"FY"&amp;(YEAR(Table4_1[[#This Row],[Date]])-1)&amp;"/"&amp;(YEAR(Table4_1[[#This Row],[Date]])-2000)</f>
        <v>FY2016/17</v>
      </c>
      <c r="B3941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1" s="162" t="str">
        <f>Table4_1[[#This Row],[Licensee]]&amp;" "&amp;Table4_1[[#This Row],[Licence]]</f>
        <v>Western Power EDL1</v>
      </c>
      <c r="D3941" s="162" t="str">
        <f t="shared" si="61"/>
        <v>FY2016/17_CCD7_Western Power EDL1</v>
      </c>
      <c r="E3941" s="164">
        <f>IF(ISNUMBER(Table4_1[[#This Row],[Value]]),Table4_1[[#This Row],[Value]],IF(ISNUMBER(Table4_1[[#This Row],[$ Value]]),Table4_1[[#This Row],[$ Value]],Table4_1[[#This Row],[% Value]]))</f>
        <v>1104963</v>
      </c>
      <c r="G3941" s="238">
        <v>42916</v>
      </c>
      <c r="H3941">
        <v>4</v>
      </c>
      <c r="I3941" t="s">
        <v>188</v>
      </c>
      <c r="J3941" t="s">
        <v>207</v>
      </c>
      <c r="K3941" t="s">
        <v>13</v>
      </c>
      <c r="L3941"/>
      <c r="M3941" t="s">
        <v>621</v>
      </c>
      <c r="N3941" t="s">
        <v>394</v>
      </c>
      <c r="O3941" t="s">
        <v>191</v>
      </c>
      <c r="P3941" s="239">
        <v>1104963</v>
      </c>
      <c r="Q3941"/>
      <c r="R3941"/>
      <c r="S3941" t="s">
        <v>933</v>
      </c>
    </row>
    <row r="3942" spans="1:19" hidden="1" x14ac:dyDescent="0.2">
      <c r="A3942" s="162" t="str">
        <f>"FY"&amp;(YEAR(Table4_1[[#This Row],[Date]])-1)&amp;"/"&amp;(YEAR(Table4_1[[#This Row],[Date]])-2000)</f>
        <v>FY2017/18</v>
      </c>
      <c r="B3942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2" s="162" t="str">
        <f>Table4_1[[#This Row],[Licensee]]&amp;" "&amp;Table4_1[[#This Row],[Licence]]</f>
        <v>Western Power EDL1</v>
      </c>
      <c r="D3942" s="162" t="str">
        <f t="shared" si="61"/>
        <v>FY2017/18_CCD7_Western Power EDL1</v>
      </c>
      <c r="E3942" s="164">
        <f>IF(ISNUMBER(Table4_1[[#This Row],[Value]]),Table4_1[[#This Row],[Value]],IF(ISNUMBER(Table4_1[[#This Row],[$ Value]]),Table4_1[[#This Row],[$ Value]],Table4_1[[#This Row],[% Value]]))</f>
        <v>1117149</v>
      </c>
      <c r="G3942" s="238">
        <v>43281</v>
      </c>
      <c r="H3942">
        <v>4</v>
      </c>
      <c r="I3942" t="s">
        <v>188</v>
      </c>
      <c r="J3942" t="s">
        <v>207</v>
      </c>
      <c r="K3942" t="s">
        <v>13</v>
      </c>
      <c r="L3942"/>
      <c r="M3942" t="s">
        <v>621</v>
      </c>
      <c r="N3942" t="s">
        <v>394</v>
      </c>
      <c r="O3942" t="s">
        <v>191</v>
      </c>
      <c r="P3942" s="239">
        <v>1117149</v>
      </c>
      <c r="Q3942"/>
      <c r="R3942"/>
      <c r="S3942" t="s">
        <v>933</v>
      </c>
    </row>
    <row r="3943" spans="1:19" hidden="1" x14ac:dyDescent="0.2">
      <c r="A3943" s="162" t="str">
        <f>"FY"&amp;(YEAR(Table4_1[[#This Row],[Date]])-1)&amp;"/"&amp;(YEAR(Table4_1[[#This Row],[Date]])-2000)</f>
        <v>FY2018/19</v>
      </c>
      <c r="B3943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3" s="162" t="str">
        <f>Table4_1[[#This Row],[Licensee]]&amp;" "&amp;Table4_1[[#This Row],[Licence]]</f>
        <v>Western Power EDL1</v>
      </c>
      <c r="D3943" s="162" t="str">
        <f t="shared" si="61"/>
        <v>FY2018/19_CCD7_Western Power EDL1</v>
      </c>
      <c r="E3943" s="164">
        <f>IF(ISNUMBER(Table4_1[[#This Row],[Value]]),Table4_1[[#This Row],[Value]],IF(ISNUMBER(Table4_1[[#This Row],[$ Value]]),Table4_1[[#This Row],[$ Value]],Table4_1[[#This Row],[% Value]]))</f>
        <v>1127499</v>
      </c>
      <c r="G3943" s="238">
        <v>43646</v>
      </c>
      <c r="H3943">
        <v>4</v>
      </c>
      <c r="I3943" t="s">
        <v>188</v>
      </c>
      <c r="J3943" t="s">
        <v>207</v>
      </c>
      <c r="K3943" t="s">
        <v>13</v>
      </c>
      <c r="L3943"/>
      <c r="M3943" t="s">
        <v>621</v>
      </c>
      <c r="N3943" t="s">
        <v>394</v>
      </c>
      <c r="O3943" t="s">
        <v>191</v>
      </c>
      <c r="P3943" s="239">
        <v>1127499</v>
      </c>
      <c r="Q3943"/>
      <c r="R3943"/>
      <c r="S3943" t="s">
        <v>933</v>
      </c>
    </row>
    <row r="3944" spans="1:19" hidden="1" x14ac:dyDescent="0.2">
      <c r="A3944" s="162" t="str">
        <f>"FY"&amp;(YEAR(Table4_1[[#This Row],[Date]])-1)&amp;"/"&amp;(YEAR(Table4_1[[#This Row],[Date]])-2000)</f>
        <v>FY2019/20</v>
      </c>
      <c r="B3944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4" s="162" t="str">
        <f>Table4_1[[#This Row],[Licensee]]&amp;" "&amp;Table4_1[[#This Row],[Licence]]</f>
        <v>Western Power EDL1</v>
      </c>
      <c r="D3944" s="162" t="str">
        <f t="shared" si="61"/>
        <v>FY2019/20_CCD7_Western Power EDL1</v>
      </c>
      <c r="E3944" s="164">
        <f>IF(ISNUMBER(Table4_1[[#This Row],[Value]]),Table4_1[[#This Row],[Value]],IF(ISNUMBER(Table4_1[[#This Row],[$ Value]]),Table4_1[[#This Row],[$ Value]],Table4_1[[#This Row],[% Value]]))</f>
        <v>1136698</v>
      </c>
      <c r="G3944" s="238">
        <v>44012</v>
      </c>
      <c r="H3944">
        <v>4</v>
      </c>
      <c r="I3944" t="s">
        <v>188</v>
      </c>
      <c r="J3944" t="s">
        <v>207</v>
      </c>
      <c r="K3944" t="s">
        <v>13</v>
      </c>
      <c r="L3944"/>
      <c r="M3944" t="s">
        <v>621</v>
      </c>
      <c r="N3944" t="s">
        <v>394</v>
      </c>
      <c r="O3944" t="s">
        <v>191</v>
      </c>
      <c r="P3944" s="239">
        <v>1136698</v>
      </c>
      <c r="Q3944"/>
      <c r="R3944"/>
      <c r="S3944" t="s">
        <v>933</v>
      </c>
    </row>
    <row r="3945" spans="1:19" hidden="1" x14ac:dyDescent="0.2">
      <c r="A3945" s="162" t="str">
        <f>"FY"&amp;(YEAR(Table4_1[[#This Row],[Date]])-1)&amp;"/"&amp;(YEAR(Table4_1[[#This Row],[Date]])-2000)</f>
        <v>FY2020/21</v>
      </c>
      <c r="B3945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5" s="162" t="str">
        <f>Table4_1[[#This Row],[Licensee]]&amp;" "&amp;Table4_1[[#This Row],[Licence]]</f>
        <v>Western Power EDL1</v>
      </c>
      <c r="D3945" s="162" t="str">
        <f t="shared" si="61"/>
        <v>FY2020/21_CCD7_Western Power EDL1</v>
      </c>
      <c r="E3945" s="164">
        <f>IF(ISNUMBER(Table4_1[[#This Row],[Value]]),Table4_1[[#This Row],[Value]],IF(ISNUMBER(Table4_1[[#This Row],[$ Value]]),Table4_1[[#This Row],[$ Value]],Table4_1[[#This Row],[% Value]]))</f>
        <v>1160209</v>
      </c>
      <c r="G3945" s="238">
        <v>44377</v>
      </c>
      <c r="H3945">
        <v>4</v>
      </c>
      <c r="I3945" t="s">
        <v>188</v>
      </c>
      <c r="J3945" t="s">
        <v>207</v>
      </c>
      <c r="K3945" t="s">
        <v>13</v>
      </c>
      <c r="L3945"/>
      <c r="M3945" t="s">
        <v>621</v>
      </c>
      <c r="N3945" t="s">
        <v>394</v>
      </c>
      <c r="O3945" t="s">
        <v>191</v>
      </c>
      <c r="P3945" s="239">
        <v>1160209</v>
      </c>
      <c r="Q3945"/>
      <c r="R3945"/>
      <c r="S3945" t="s">
        <v>933</v>
      </c>
    </row>
    <row r="3946" spans="1:19" hidden="1" x14ac:dyDescent="0.2">
      <c r="A3946" s="162" t="str">
        <f>"FY"&amp;(YEAR(Table4_1[[#This Row],[Date]])-1)&amp;"/"&amp;(YEAR(Table4_1[[#This Row],[Date]])-2000)</f>
        <v>FY2021/22</v>
      </c>
      <c r="B3946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6" s="162" t="str">
        <f>Table4_1[[#This Row],[Licensee]]&amp;" "&amp;Table4_1[[#This Row],[Licence]]</f>
        <v>Western Power EDL1</v>
      </c>
      <c r="D3946" s="162" t="str">
        <f t="shared" si="61"/>
        <v>FY2021/22_CCD7_Western Power EDL1</v>
      </c>
      <c r="E3946" s="164">
        <f>IF(ISNUMBER(Table4_1[[#This Row],[Value]]),Table4_1[[#This Row],[Value]],IF(ISNUMBER(Table4_1[[#This Row],[$ Value]]),Table4_1[[#This Row],[$ Value]],Table4_1[[#This Row],[% Value]]))</f>
        <v>1174435</v>
      </c>
      <c r="G3946" s="238">
        <v>44742</v>
      </c>
      <c r="H3946">
        <v>4</v>
      </c>
      <c r="I3946" t="s">
        <v>188</v>
      </c>
      <c r="J3946" t="s">
        <v>207</v>
      </c>
      <c r="K3946" t="s">
        <v>13</v>
      </c>
      <c r="L3946"/>
      <c r="M3946" t="s">
        <v>621</v>
      </c>
      <c r="N3946" t="s">
        <v>394</v>
      </c>
      <c r="O3946" t="s">
        <v>191</v>
      </c>
      <c r="P3946" s="239">
        <v>1174435</v>
      </c>
      <c r="Q3946"/>
      <c r="R3946"/>
      <c r="S3946" t="s">
        <v>933</v>
      </c>
    </row>
    <row r="3947" spans="1:19" hidden="1" x14ac:dyDescent="0.2">
      <c r="A3947" s="162" t="str">
        <f>"FY"&amp;(YEAR(Table4_1[[#This Row],[Date]])-1)&amp;"/"&amp;(YEAR(Table4_1[[#This Row],[Date]])-2000)</f>
        <v>FY2022/23</v>
      </c>
      <c r="B3947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7" s="162" t="str">
        <f>Table4_1[[#This Row],[Licensee]]&amp;" "&amp;Table4_1[[#This Row],[Licence]]</f>
        <v>Western Power EDL1</v>
      </c>
      <c r="D3947" s="162" t="str">
        <f t="shared" si="61"/>
        <v>FY2022/23_CCD7_Western Power EDL1</v>
      </c>
      <c r="E3947" s="164">
        <f>IF(ISNUMBER(Table4_1[[#This Row],[Value]]),Table4_1[[#This Row],[Value]],IF(ISNUMBER(Table4_1[[#This Row],[$ Value]]),Table4_1[[#This Row],[$ Value]],Table4_1[[#This Row],[% Value]]))</f>
        <v>1187863</v>
      </c>
      <c r="G3947" s="238">
        <v>45107</v>
      </c>
      <c r="H3947">
        <v>4</v>
      </c>
      <c r="I3947" t="s">
        <v>188</v>
      </c>
      <c r="J3947" t="s">
        <v>207</v>
      </c>
      <c r="K3947" t="s">
        <v>13</v>
      </c>
      <c r="L3947"/>
      <c r="M3947" t="s">
        <v>621</v>
      </c>
      <c r="N3947" t="s">
        <v>394</v>
      </c>
      <c r="O3947" t="s">
        <v>191</v>
      </c>
      <c r="P3947" s="239">
        <v>1187863</v>
      </c>
      <c r="Q3947"/>
      <c r="R3947"/>
      <c r="S3947" t="s">
        <v>933</v>
      </c>
    </row>
    <row r="3948" spans="1:19" hidden="1" x14ac:dyDescent="0.2">
      <c r="A3948" s="162" t="str">
        <f>"FY"&amp;(YEAR(Table4_1[[#This Row],[Date]])-1)&amp;"/"&amp;(YEAR(Table4_1[[#This Row],[Date]])-2000)</f>
        <v>FY2023/24</v>
      </c>
      <c r="B3948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8" s="162" t="str">
        <f>Table4_1[[#This Row],[Licensee]]&amp;" "&amp;Table4_1[[#This Row],[Licence]]</f>
        <v>Western Power EDL1</v>
      </c>
      <c r="D3948" s="162" t="str">
        <f t="shared" si="61"/>
        <v>FY2023/24_CCD7_Western Power EDL1</v>
      </c>
      <c r="E3948" s="164">
        <f>IF(ISNUMBER(Table4_1[[#This Row],[Value]]),Table4_1[[#This Row],[Value]],IF(ISNUMBER(Table4_1[[#This Row],[$ Value]]),Table4_1[[#This Row],[$ Value]],Table4_1[[#This Row],[% Value]]))</f>
        <v>1201830</v>
      </c>
      <c r="G3948" s="238">
        <v>45473</v>
      </c>
      <c r="H3948">
        <v>4</v>
      </c>
      <c r="I3948" t="s">
        <v>188</v>
      </c>
      <c r="J3948" t="s">
        <v>207</v>
      </c>
      <c r="K3948" t="s">
        <v>13</v>
      </c>
      <c r="L3948"/>
      <c r="M3948" t="s">
        <v>621</v>
      </c>
      <c r="N3948" t="s">
        <v>394</v>
      </c>
      <c r="O3948" t="s">
        <v>191</v>
      </c>
      <c r="P3948" s="239">
        <v>1201830</v>
      </c>
      <c r="Q3948"/>
      <c r="R3948"/>
      <c r="S3948" t="s">
        <v>933</v>
      </c>
    </row>
    <row r="3949" spans="1:19" hidden="1" x14ac:dyDescent="0.2">
      <c r="A3949" s="162" t="str">
        <f>"FY"&amp;(YEAR(Table4_1[[#This Row],[Date]])-1)&amp;"/"&amp;(YEAR(Table4_1[[#This Row],[Date]])-2000)</f>
        <v>FY2024/25</v>
      </c>
      <c r="B3949" s="162" t="str">
        <f>VLOOKUP(Table4_1[[#This Row],[Energy]]&amp;Table4_1[[#This Row],[Indicator category]]&amp;Table4_1[[#This Row],[Indicator subcategory]]&amp;Table4_1[[#This Row],[Indicator]]&amp;Table4_1[[#This Row],[ID]],newID,2,FALSE)</f>
        <v>CCD7</v>
      </c>
      <c r="C3949" s="162" t="str">
        <f>Table4_1[[#This Row],[Licensee]]&amp;" "&amp;Table4_1[[#This Row],[Licence]]</f>
        <v>Western Power EDL1</v>
      </c>
      <c r="D3949" s="162" t="str">
        <f t="shared" si="61"/>
        <v>FY2024/25_CCD7_Western Power EDL1</v>
      </c>
      <c r="E3949" s="164">
        <f>IF(ISNUMBER(Table4_1[[#This Row],[Value]]),Table4_1[[#This Row],[Value]],IF(ISNUMBER(Table4_1[[#This Row],[$ Value]]),Table4_1[[#This Row],[$ Value]],Table4_1[[#This Row],[% Value]]))</f>
        <v>1217607</v>
      </c>
      <c r="G3949" s="238">
        <v>45838</v>
      </c>
      <c r="H3949">
        <v>4</v>
      </c>
      <c r="I3949" t="s">
        <v>188</v>
      </c>
      <c r="J3949" t="s">
        <v>207</v>
      </c>
      <c r="K3949" t="s">
        <v>13</v>
      </c>
      <c r="L3949"/>
      <c r="M3949" t="s">
        <v>621</v>
      </c>
      <c r="N3949" t="s">
        <v>394</v>
      </c>
      <c r="O3949" t="s">
        <v>191</v>
      </c>
      <c r="P3949" s="239">
        <v>1217607</v>
      </c>
      <c r="Q3949"/>
      <c r="R3949"/>
      <c r="S3949" t="s">
        <v>933</v>
      </c>
    </row>
    <row r="3950" spans="1:19" hidden="1" x14ac:dyDescent="0.2">
      <c r="A3950" s="162" t="str">
        <f>"FY"&amp;(YEAR(Table4_1[[#This Row],[Date]])-1)&amp;"/"&amp;(YEAR(Table4_1[[#This Row],[Date]])-2000)</f>
        <v>FY2013/14</v>
      </c>
      <c r="B3950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0" s="162" t="str">
        <f>Table4_1[[#This Row],[Licensee]]&amp;" "&amp;Table4_1[[#This Row],[Licence]]</f>
        <v>Western Power EDL1</v>
      </c>
      <c r="D3950" s="162" t="str">
        <f t="shared" si="61"/>
        <v>FY2013/14_CCD8_Western Power EDL1</v>
      </c>
      <c r="E3950" s="164">
        <f>IF(ISNUMBER(Table4_1[[#This Row],[Value]]),Table4_1[[#This Row],[Value]],IF(ISNUMBER(Table4_1[[#This Row],[$ Value]]),Table4_1[[#This Row],[$ Value]],Table4_1[[#This Row],[% Value]]))</f>
        <v>547</v>
      </c>
      <c r="G3950" s="238">
        <v>41820</v>
      </c>
      <c r="H3950">
        <v>4</v>
      </c>
      <c r="I3950" t="s">
        <v>188</v>
      </c>
      <c r="J3950" t="s">
        <v>207</v>
      </c>
      <c r="K3950" t="s">
        <v>192</v>
      </c>
      <c r="L3950" t="s">
        <v>214</v>
      </c>
      <c r="M3950" t="s">
        <v>397</v>
      </c>
      <c r="N3950" t="s">
        <v>398</v>
      </c>
      <c r="O3950" t="s">
        <v>191</v>
      </c>
      <c r="P3950">
        <v>547</v>
      </c>
      <c r="Q3950"/>
      <c r="R3950"/>
      <c r="S3950" t="s">
        <v>933</v>
      </c>
    </row>
    <row r="3951" spans="1:19" hidden="1" x14ac:dyDescent="0.2">
      <c r="A3951" s="162" t="str">
        <f>"FY"&amp;(YEAR(Table4_1[[#This Row],[Date]])-1)&amp;"/"&amp;(YEAR(Table4_1[[#This Row],[Date]])-2000)</f>
        <v>FY2014/15</v>
      </c>
      <c r="B3951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1" s="162" t="str">
        <f>Table4_1[[#This Row],[Licensee]]&amp;" "&amp;Table4_1[[#This Row],[Licence]]</f>
        <v>Western Power EDL1</v>
      </c>
      <c r="D3951" s="162" t="str">
        <f t="shared" si="61"/>
        <v>FY2014/15_CCD8_Western Power EDL1</v>
      </c>
      <c r="E3951" s="164">
        <f>IF(ISNUMBER(Table4_1[[#This Row],[Value]]),Table4_1[[#This Row],[Value]],IF(ISNUMBER(Table4_1[[#This Row],[$ Value]]),Table4_1[[#This Row],[$ Value]],Table4_1[[#This Row],[% Value]]))</f>
        <v>660</v>
      </c>
      <c r="G3951" s="238">
        <v>42185</v>
      </c>
      <c r="H3951">
        <v>4</v>
      </c>
      <c r="I3951" t="s">
        <v>188</v>
      </c>
      <c r="J3951" t="s">
        <v>207</v>
      </c>
      <c r="K3951" t="s">
        <v>192</v>
      </c>
      <c r="L3951" t="s">
        <v>214</v>
      </c>
      <c r="M3951" t="s">
        <v>397</v>
      </c>
      <c r="N3951" t="s">
        <v>398</v>
      </c>
      <c r="O3951" t="s">
        <v>191</v>
      </c>
      <c r="P3951">
        <v>660</v>
      </c>
      <c r="Q3951"/>
      <c r="R3951"/>
      <c r="S3951" t="s">
        <v>933</v>
      </c>
    </row>
    <row r="3952" spans="1:19" hidden="1" x14ac:dyDescent="0.2">
      <c r="A3952" s="162" t="str">
        <f>"FY"&amp;(YEAR(Table4_1[[#This Row],[Date]])-1)&amp;"/"&amp;(YEAR(Table4_1[[#This Row],[Date]])-2000)</f>
        <v>FY2015/16</v>
      </c>
      <c r="B3952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2" s="162" t="str">
        <f>Table4_1[[#This Row],[Licensee]]&amp;" "&amp;Table4_1[[#This Row],[Licence]]</f>
        <v>Western Power EDL1</v>
      </c>
      <c r="D3952" s="162" t="str">
        <f t="shared" si="61"/>
        <v>FY2015/16_CCD8_Western Power EDL1</v>
      </c>
      <c r="E3952" s="164">
        <f>IF(ISNUMBER(Table4_1[[#This Row],[Value]]),Table4_1[[#This Row],[Value]],IF(ISNUMBER(Table4_1[[#This Row],[$ Value]]),Table4_1[[#This Row],[$ Value]],Table4_1[[#This Row],[% Value]]))</f>
        <v>640</v>
      </c>
      <c r="G3952" s="238">
        <v>42551</v>
      </c>
      <c r="H3952">
        <v>4</v>
      </c>
      <c r="I3952" t="s">
        <v>188</v>
      </c>
      <c r="J3952" t="s">
        <v>207</v>
      </c>
      <c r="K3952" t="s">
        <v>192</v>
      </c>
      <c r="L3952" t="s">
        <v>214</v>
      </c>
      <c r="M3952" t="s">
        <v>397</v>
      </c>
      <c r="N3952" t="s">
        <v>398</v>
      </c>
      <c r="O3952" t="s">
        <v>191</v>
      </c>
      <c r="P3952">
        <v>640</v>
      </c>
      <c r="Q3952"/>
      <c r="R3952"/>
      <c r="S3952" t="s">
        <v>933</v>
      </c>
    </row>
    <row r="3953" spans="1:19" hidden="1" x14ac:dyDescent="0.2">
      <c r="A3953" s="162" t="str">
        <f>"FY"&amp;(YEAR(Table4_1[[#This Row],[Date]])-1)&amp;"/"&amp;(YEAR(Table4_1[[#This Row],[Date]])-2000)</f>
        <v>FY2016/17</v>
      </c>
      <c r="B3953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3" s="162" t="str">
        <f>Table4_1[[#This Row],[Licensee]]&amp;" "&amp;Table4_1[[#This Row],[Licence]]</f>
        <v>Western Power EDL1</v>
      </c>
      <c r="D3953" s="162" t="str">
        <f t="shared" si="61"/>
        <v>FY2016/17_CCD8_Western Power EDL1</v>
      </c>
      <c r="E3953" s="164">
        <f>IF(ISNUMBER(Table4_1[[#This Row],[Value]]),Table4_1[[#This Row],[Value]],IF(ISNUMBER(Table4_1[[#This Row],[$ Value]]),Table4_1[[#This Row],[$ Value]],Table4_1[[#This Row],[% Value]]))</f>
        <v>901</v>
      </c>
      <c r="G3953" s="238">
        <v>42916</v>
      </c>
      <c r="H3953">
        <v>4</v>
      </c>
      <c r="I3953" t="s">
        <v>188</v>
      </c>
      <c r="J3953" t="s">
        <v>207</v>
      </c>
      <c r="K3953" t="s">
        <v>192</v>
      </c>
      <c r="L3953" t="s">
        <v>214</v>
      </c>
      <c r="M3953" t="s">
        <v>397</v>
      </c>
      <c r="N3953" t="s">
        <v>398</v>
      </c>
      <c r="O3953" t="s">
        <v>191</v>
      </c>
      <c r="P3953">
        <v>901</v>
      </c>
      <c r="Q3953"/>
      <c r="R3953"/>
      <c r="S3953" t="s">
        <v>933</v>
      </c>
    </row>
    <row r="3954" spans="1:19" hidden="1" x14ac:dyDescent="0.2">
      <c r="A3954" s="162" t="str">
        <f>"FY"&amp;(YEAR(Table4_1[[#This Row],[Date]])-1)&amp;"/"&amp;(YEAR(Table4_1[[#This Row],[Date]])-2000)</f>
        <v>FY2017/18</v>
      </c>
      <c r="B3954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4" s="162" t="str">
        <f>Table4_1[[#This Row],[Licensee]]&amp;" "&amp;Table4_1[[#This Row],[Licence]]</f>
        <v>Western Power EDL1</v>
      </c>
      <c r="D3954" s="162" t="str">
        <f t="shared" si="61"/>
        <v>FY2017/18_CCD8_Western Power EDL1</v>
      </c>
      <c r="E3954" s="164">
        <f>IF(ISNUMBER(Table4_1[[#This Row],[Value]]),Table4_1[[#This Row],[Value]],IF(ISNUMBER(Table4_1[[#This Row],[$ Value]]),Table4_1[[#This Row],[$ Value]],Table4_1[[#This Row],[% Value]]))</f>
        <v>873</v>
      </c>
      <c r="G3954" s="238">
        <v>43281</v>
      </c>
      <c r="H3954">
        <v>4</v>
      </c>
      <c r="I3954" t="s">
        <v>188</v>
      </c>
      <c r="J3954" t="s">
        <v>207</v>
      </c>
      <c r="K3954" t="s">
        <v>192</v>
      </c>
      <c r="L3954" t="s">
        <v>214</v>
      </c>
      <c r="M3954" t="s">
        <v>397</v>
      </c>
      <c r="N3954" t="s">
        <v>398</v>
      </c>
      <c r="O3954" t="s">
        <v>191</v>
      </c>
      <c r="P3954">
        <v>873</v>
      </c>
      <c r="Q3954"/>
      <c r="R3954"/>
      <c r="S3954" t="s">
        <v>933</v>
      </c>
    </row>
    <row r="3955" spans="1:19" hidden="1" x14ac:dyDescent="0.2">
      <c r="A3955" s="162" t="str">
        <f>"FY"&amp;(YEAR(Table4_1[[#This Row],[Date]])-1)&amp;"/"&amp;(YEAR(Table4_1[[#This Row],[Date]])-2000)</f>
        <v>FY2018/19</v>
      </c>
      <c r="B3955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5" s="162" t="str">
        <f>Table4_1[[#This Row],[Licensee]]&amp;" "&amp;Table4_1[[#This Row],[Licence]]</f>
        <v>Western Power EDL1</v>
      </c>
      <c r="D3955" s="162" t="str">
        <f t="shared" si="61"/>
        <v>FY2018/19_CCD8_Western Power EDL1</v>
      </c>
      <c r="E3955" s="164">
        <f>IF(ISNUMBER(Table4_1[[#This Row],[Value]]),Table4_1[[#This Row],[Value]],IF(ISNUMBER(Table4_1[[#This Row],[$ Value]]),Table4_1[[#This Row],[$ Value]],Table4_1[[#This Row],[% Value]]))</f>
        <v>942</v>
      </c>
      <c r="G3955" s="238">
        <v>43646</v>
      </c>
      <c r="H3955">
        <v>4</v>
      </c>
      <c r="I3955" t="s">
        <v>188</v>
      </c>
      <c r="J3955" t="s">
        <v>207</v>
      </c>
      <c r="K3955" t="s">
        <v>192</v>
      </c>
      <c r="L3955" t="s">
        <v>214</v>
      </c>
      <c r="M3955" t="s">
        <v>397</v>
      </c>
      <c r="N3955" t="s">
        <v>398</v>
      </c>
      <c r="O3955" t="s">
        <v>191</v>
      </c>
      <c r="P3955">
        <v>942</v>
      </c>
      <c r="Q3955"/>
      <c r="R3955"/>
      <c r="S3955" t="s">
        <v>933</v>
      </c>
    </row>
    <row r="3956" spans="1:19" hidden="1" x14ac:dyDescent="0.2">
      <c r="A3956" s="162" t="str">
        <f>"FY"&amp;(YEAR(Table4_1[[#This Row],[Date]])-1)&amp;"/"&amp;(YEAR(Table4_1[[#This Row],[Date]])-2000)</f>
        <v>FY2019/20</v>
      </c>
      <c r="B3956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6" s="162" t="str">
        <f>Table4_1[[#This Row],[Licensee]]&amp;" "&amp;Table4_1[[#This Row],[Licence]]</f>
        <v>Western Power EDL1</v>
      </c>
      <c r="D3956" s="162" t="str">
        <f t="shared" si="61"/>
        <v>FY2019/20_CCD8_Western Power EDL1</v>
      </c>
      <c r="E3956" s="164">
        <f>IF(ISNUMBER(Table4_1[[#This Row],[Value]]),Table4_1[[#This Row],[Value]],IF(ISNUMBER(Table4_1[[#This Row],[$ Value]]),Table4_1[[#This Row],[$ Value]],Table4_1[[#This Row],[% Value]]))</f>
        <v>3015</v>
      </c>
      <c r="G3956" s="238">
        <v>44012</v>
      </c>
      <c r="H3956">
        <v>4</v>
      </c>
      <c r="I3956" t="s">
        <v>188</v>
      </c>
      <c r="J3956" t="s">
        <v>207</v>
      </c>
      <c r="K3956" t="s">
        <v>192</v>
      </c>
      <c r="L3956" t="s">
        <v>214</v>
      </c>
      <c r="M3956" t="s">
        <v>397</v>
      </c>
      <c r="N3956" t="s">
        <v>398</v>
      </c>
      <c r="O3956" t="s">
        <v>191</v>
      </c>
      <c r="P3956">
        <v>3015</v>
      </c>
      <c r="Q3956"/>
      <c r="R3956"/>
      <c r="S3956" t="s">
        <v>933</v>
      </c>
    </row>
    <row r="3957" spans="1:19" hidden="1" x14ac:dyDescent="0.2">
      <c r="A3957" s="162" t="str">
        <f>"FY"&amp;(YEAR(Table4_1[[#This Row],[Date]])-1)&amp;"/"&amp;(YEAR(Table4_1[[#This Row],[Date]])-2000)</f>
        <v>FY2020/21</v>
      </c>
      <c r="B3957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7" s="162" t="str">
        <f>Table4_1[[#This Row],[Licensee]]&amp;" "&amp;Table4_1[[#This Row],[Licence]]</f>
        <v>Western Power EDL1</v>
      </c>
      <c r="D3957" s="162" t="str">
        <f t="shared" si="61"/>
        <v>FY2020/21_CCD8_Western Power EDL1</v>
      </c>
      <c r="E3957" s="164">
        <f>IF(ISNUMBER(Table4_1[[#This Row],[Value]]),Table4_1[[#This Row],[Value]],IF(ISNUMBER(Table4_1[[#This Row],[$ Value]]),Table4_1[[#This Row],[$ Value]],Table4_1[[#This Row],[% Value]]))</f>
        <v>1990</v>
      </c>
      <c r="G3957" s="238">
        <v>44377</v>
      </c>
      <c r="H3957">
        <v>4</v>
      </c>
      <c r="I3957" t="s">
        <v>188</v>
      </c>
      <c r="J3957" t="s">
        <v>207</v>
      </c>
      <c r="K3957" t="s">
        <v>192</v>
      </c>
      <c r="L3957" t="s">
        <v>214</v>
      </c>
      <c r="M3957" t="s">
        <v>397</v>
      </c>
      <c r="N3957" t="s">
        <v>398</v>
      </c>
      <c r="O3957" t="s">
        <v>191</v>
      </c>
      <c r="P3957">
        <v>1990</v>
      </c>
      <c r="Q3957"/>
      <c r="R3957"/>
      <c r="S3957" t="s">
        <v>933</v>
      </c>
    </row>
    <row r="3958" spans="1:19" hidden="1" x14ac:dyDescent="0.2">
      <c r="A3958" s="162" t="str">
        <f>"FY"&amp;(YEAR(Table4_1[[#This Row],[Date]])-1)&amp;"/"&amp;(YEAR(Table4_1[[#This Row],[Date]])-2000)</f>
        <v>FY2021/22</v>
      </c>
      <c r="B3958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8" s="162" t="str">
        <f>Table4_1[[#This Row],[Licensee]]&amp;" "&amp;Table4_1[[#This Row],[Licence]]</f>
        <v>Western Power EDL1</v>
      </c>
      <c r="D3958" s="162" t="str">
        <f t="shared" si="61"/>
        <v>FY2021/22_CCD8_Western Power EDL1</v>
      </c>
      <c r="E3958" s="164">
        <f>IF(ISNUMBER(Table4_1[[#This Row],[Value]]),Table4_1[[#This Row],[Value]],IF(ISNUMBER(Table4_1[[#This Row],[$ Value]]),Table4_1[[#This Row],[$ Value]],Table4_1[[#This Row],[% Value]]))</f>
        <v>1931</v>
      </c>
      <c r="G3958" s="238">
        <v>44742</v>
      </c>
      <c r="H3958">
        <v>4</v>
      </c>
      <c r="I3958" t="s">
        <v>188</v>
      </c>
      <c r="J3958" t="s">
        <v>207</v>
      </c>
      <c r="K3958" t="s">
        <v>192</v>
      </c>
      <c r="L3958" t="s">
        <v>214</v>
      </c>
      <c r="M3958" t="s">
        <v>397</v>
      </c>
      <c r="N3958" t="s">
        <v>398</v>
      </c>
      <c r="O3958" t="s">
        <v>191</v>
      </c>
      <c r="P3958">
        <v>1931</v>
      </c>
      <c r="Q3958"/>
      <c r="R3958"/>
      <c r="S3958" t="s">
        <v>933</v>
      </c>
    </row>
    <row r="3959" spans="1:19" hidden="1" x14ac:dyDescent="0.2">
      <c r="A3959" s="162" t="str">
        <f>"FY"&amp;(YEAR(Table4_1[[#This Row],[Date]])-1)&amp;"/"&amp;(YEAR(Table4_1[[#This Row],[Date]])-2000)</f>
        <v>FY2022/23</v>
      </c>
      <c r="B3959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59" s="162" t="str">
        <f>Table4_1[[#This Row],[Licensee]]&amp;" "&amp;Table4_1[[#This Row],[Licence]]</f>
        <v>Western Power EDL1</v>
      </c>
      <c r="D3959" s="162" t="str">
        <f t="shared" si="61"/>
        <v>FY2022/23_CCD8_Western Power EDL1</v>
      </c>
      <c r="E3959" s="164">
        <f>IF(ISNUMBER(Table4_1[[#This Row],[Value]]),Table4_1[[#This Row],[Value]],IF(ISNUMBER(Table4_1[[#This Row],[$ Value]]),Table4_1[[#This Row],[$ Value]],Table4_1[[#This Row],[% Value]]))</f>
        <v>1372</v>
      </c>
      <c r="G3959" s="238">
        <v>45107</v>
      </c>
      <c r="H3959">
        <v>4</v>
      </c>
      <c r="I3959" t="s">
        <v>188</v>
      </c>
      <c r="J3959" t="s">
        <v>207</v>
      </c>
      <c r="K3959" t="s">
        <v>192</v>
      </c>
      <c r="L3959" t="s">
        <v>214</v>
      </c>
      <c r="M3959" t="s">
        <v>397</v>
      </c>
      <c r="N3959" t="s">
        <v>398</v>
      </c>
      <c r="O3959" t="s">
        <v>191</v>
      </c>
      <c r="P3959">
        <v>1372</v>
      </c>
      <c r="Q3959"/>
      <c r="R3959"/>
      <c r="S3959" t="s">
        <v>933</v>
      </c>
    </row>
    <row r="3960" spans="1:19" hidden="1" x14ac:dyDescent="0.2">
      <c r="A3960" s="162" t="str">
        <f>"FY"&amp;(YEAR(Table4_1[[#This Row],[Date]])-1)&amp;"/"&amp;(YEAR(Table4_1[[#This Row],[Date]])-2000)</f>
        <v>FY2023/24</v>
      </c>
      <c r="B3960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60" s="162" t="str">
        <f>Table4_1[[#This Row],[Licensee]]&amp;" "&amp;Table4_1[[#This Row],[Licence]]</f>
        <v>Western Power EDL1</v>
      </c>
      <c r="D3960" s="162" t="str">
        <f t="shared" si="61"/>
        <v>FY2023/24_CCD8_Western Power EDL1</v>
      </c>
      <c r="E3960" s="164">
        <f>IF(ISNUMBER(Table4_1[[#This Row],[Value]]),Table4_1[[#This Row],[Value]],IF(ISNUMBER(Table4_1[[#This Row],[$ Value]]),Table4_1[[#This Row],[$ Value]],Table4_1[[#This Row],[% Value]]))</f>
        <v>1104</v>
      </c>
      <c r="G3960" s="238">
        <v>45473</v>
      </c>
      <c r="H3960">
        <v>4</v>
      </c>
      <c r="I3960" t="s">
        <v>188</v>
      </c>
      <c r="J3960" t="s">
        <v>207</v>
      </c>
      <c r="K3960" t="s">
        <v>192</v>
      </c>
      <c r="L3960" t="s">
        <v>214</v>
      </c>
      <c r="M3960" t="s">
        <v>397</v>
      </c>
      <c r="N3960" t="s">
        <v>398</v>
      </c>
      <c r="O3960" t="s">
        <v>191</v>
      </c>
      <c r="P3960">
        <v>1104</v>
      </c>
      <c r="Q3960"/>
      <c r="R3960"/>
      <c r="S3960" t="s">
        <v>933</v>
      </c>
    </row>
    <row r="3961" spans="1:19" hidden="1" x14ac:dyDescent="0.2">
      <c r="A3961" s="162" t="str">
        <f>"FY"&amp;(YEAR(Table4_1[[#This Row],[Date]])-1)&amp;"/"&amp;(YEAR(Table4_1[[#This Row],[Date]])-2000)</f>
        <v>FY2024/25</v>
      </c>
      <c r="B3961" s="162" t="str">
        <f>VLOOKUP(Table4_1[[#This Row],[Energy]]&amp;Table4_1[[#This Row],[Indicator category]]&amp;Table4_1[[#This Row],[Indicator subcategory]]&amp;Table4_1[[#This Row],[Indicator]]&amp;Table4_1[[#This Row],[ID]],newID,2,FALSE)</f>
        <v>CCD8</v>
      </c>
      <c r="C3961" s="162" t="str">
        <f>Table4_1[[#This Row],[Licensee]]&amp;" "&amp;Table4_1[[#This Row],[Licence]]</f>
        <v>Western Power EDL1</v>
      </c>
      <c r="D3961" s="162" t="str">
        <f t="shared" si="61"/>
        <v>FY2024/25_CCD8_Western Power EDL1</v>
      </c>
      <c r="E3961" s="164">
        <f>IF(ISNUMBER(Table4_1[[#This Row],[Value]]),Table4_1[[#This Row],[Value]],IF(ISNUMBER(Table4_1[[#This Row],[$ Value]]),Table4_1[[#This Row],[$ Value]],Table4_1[[#This Row],[% Value]]))</f>
        <v>1062</v>
      </c>
      <c r="G3961" s="238">
        <v>45838</v>
      </c>
      <c r="H3961">
        <v>4</v>
      </c>
      <c r="I3961" t="s">
        <v>188</v>
      </c>
      <c r="J3961" t="s">
        <v>207</v>
      </c>
      <c r="K3961" t="s">
        <v>192</v>
      </c>
      <c r="L3961" t="s">
        <v>214</v>
      </c>
      <c r="M3961" t="s">
        <v>397</v>
      </c>
      <c r="N3961" t="s">
        <v>398</v>
      </c>
      <c r="O3961" t="s">
        <v>191</v>
      </c>
      <c r="P3961">
        <v>1062</v>
      </c>
      <c r="Q3961"/>
      <c r="R3961"/>
      <c r="S3961" t="s">
        <v>933</v>
      </c>
    </row>
    <row r="3962" spans="1:19" hidden="1" x14ac:dyDescent="0.2">
      <c r="A3962" s="162" t="str">
        <f>"FY"&amp;(YEAR(Table4_1[[#This Row],[Date]])-1)&amp;"/"&amp;(YEAR(Table4_1[[#This Row],[Date]])-2000)</f>
        <v>FY2013/14</v>
      </c>
      <c r="B3962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2" s="162" t="str">
        <f>Table4_1[[#This Row],[Licensee]]&amp;" "&amp;Table4_1[[#This Row],[Licence]]</f>
        <v>Western Power EDL1</v>
      </c>
      <c r="D3962" s="162" t="str">
        <f t="shared" si="61"/>
        <v>FY2013/14_CCD9_Western Power EDL1</v>
      </c>
      <c r="E3962" s="164">
        <f>IF(ISNUMBER(Table4_1[[#This Row],[Value]]),Table4_1[[#This Row],[Value]],IF(ISNUMBER(Table4_1[[#This Row],[$ Value]]),Table4_1[[#This Row],[$ Value]],Table4_1[[#This Row],[% Value]]))</f>
        <v>41</v>
      </c>
      <c r="G3962" s="238">
        <v>41820</v>
      </c>
      <c r="H3962">
        <v>4</v>
      </c>
      <c r="I3962" t="s">
        <v>188</v>
      </c>
      <c r="J3962" t="s">
        <v>207</v>
      </c>
      <c r="K3962" t="s">
        <v>192</v>
      </c>
      <c r="L3962" t="s">
        <v>214</v>
      </c>
      <c r="M3962" t="s">
        <v>400</v>
      </c>
      <c r="N3962" t="s">
        <v>401</v>
      </c>
      <c r="O3962" t="s">
        <v>191</v>
      </c>
      <c r="P3962">
        <v>41</v>
      </c>
      <c r="Q3962"/>
      <c r="R3962"/>
      <c r="S3962" t="s">
        <v>933</v>
      </c>
    </row>
    <row r="3963" spans="1:19" hidden="1" x14ac:dyDescent="0.2">
      <c r="A3963" s="162" t="str">
        <f>"FY"&amp;(YEAR(Table4_1[[#This Row],[Date]])-1)&amp;"/"&amp;(YEAR(Table4_1[[#This Row],[Date]])-2000)</f>
        <v>FY2014/15</v>
      </c>
      <c r="B3963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3" s="162" t="str">
        <f>Table4_1[[#This Row],[Licensee]]&amp;" "&amp;Table4_1[[#This Row],[Licence]]</f>
        <v>Western Power EDL1</v>
      </c>
      <c r="D3963" s="162" t="str">
        <f t="shared" si="61"/>
        <v>FY2014/15_CCD9_Western Power EDL1</v>
      </c>
      <c r="E3963" s="164">
        <f>IF(ISNUMBER(Table4_1[[#This Row],[Value]]),Table4_1[[#This Row],[Value]],IF(ISNUMBER(Table4_1[[#This Row],[$ Value]]),Table4_1[[#This Row],[$ Value]],Table4_1[[#This Row],[% Value]]))</f>
        <v>68</v>
      </c>
      <c r="G3963" s="238">
        <v>42185</v>
      </c>
      <c r="H3963">
        <v>4</v>
      </c>
      <c r="I3963" t="s">
        <v>188</v>
      </c>
      <c r="J3963" t="s">
        <v>207</v>
      </c>
      <c r="K3963" t="s">
        <v>192</v>
      </c>
      <c r="L3963" t="s">
        <v>214</v>
      </c>
      <c r="M3963" t="s">
        <v>400</v>
      </c>
      <c r="N3963" t="s">
        <v>401</v>
      </c>
      <c r="O3963" t="s">
        <v>191</v>
      </c>
      <c r="P3963">
        <v>68</v>
      </c>
      <c r="Q3963"/>
      <c r="R3963"/>
      <c r="S3963" t="s">
        <v>933</v>
      </c>
    </row>
    <row r="3964" spans="1:19" hidden="1" x14ac:dyDescent="0.2">
      <c r="A3964" s="162" t="str">
        <f>"FY"&amp;(YEAR(Table4_1[[#This Row],[Date]])-1)&amp;"/"&amp;(YEAR(Table4_1[[#This Row],[Date]])-2000)</f>
        <v>FY2015/16</v>
      </c>
      <c r="B3964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4" s="162" t="str">
        <f>Table4_1[[#This Row],[Licensee]]&amp;" "&amp;Table4_1[[#This Row],[Licence]]</f>
        <v>Western Power EDL1</v>
      </c>
      <c r="D3964" s="162" t="str">
        <f t="shared" si="61"/>
        <v>FY2015/16_CCD9_Western Power EDL1</v>
      </c>
      <c r="E3964" s="164">
        <f>IF(ISNUMBER(Table4_1[[#This Row],[Value]]),Table4_1[[#This Row],[Value]],IF(ISNUMBER(Table4_1[[#This Row],[$ Value]]),Table4_1[[#This Row],[$ Value]],Table4_1[[#This Row],[% Value]]))</f>
        <v>140</v>
      </c>
      <c r="G3964" s="238">
        <v>42551</v>
      </c>
      <c r="H3964">
        <v>4</v>
      </c>
      <c r="I3964" t="s">
        <v>188</v>
      </c>
      <c r="J3964" t="s">
        <v>207</v>
      </c>
      <c r="K3964" t="s">
        <v>192</v>
      </c>
      <c r="L3964" t="s">
        <v>214</v>
      </c>
      <c r="M3964" t="s">
        <v>400</v>
      </c>
      <c r="N3964" t="s">
        <v>401</v>
      </c>
      <c r="O3964" t="s">
        <v>191</v>
      </c>
      <c r="P3964">
        <v>140</v>
      </c>
      <c r="Q3964"/>
      <c r="R3964"/>
      <c r="S3964" t="s">
        <v>933</v>
      </c>
    </row>
    <row r="3965" spans="1:19" hidden="1" x14ac:dyDescent="0.2">
      <c r="A3965" s="162" t="str">
        <f>"FY"&amp;(YEAR(Table4_1[[#This Row],[Date]])-1)&amp;"/"&amp;(YEAR(Table4_1[[#This Row],[Date]])-2000)</f>
        <v>FY2016/17</v>
      </c>
      <c r="B3965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5" s="162" t="str">
        <f>Table4_1[[#This Row],[Licensee]]&amp;" "&amp;Table4_1[[#This Row],[Licence]]</f>
        <v>Western Power EDL1</v>
      </c>
      <c r="D3965" s="162" t="str">
        <f t="shared" si="61"/>
        <v>FY2016/17_CCD9_Western Power EDL1</v>
      </c>
      <c r="E3965" s="164">
        <f>IF(ISNUMBER(Table4_1[[#This Row],[Value]]),Table4_1[[#This Row],[Value]],IF(ISNUMBER(Table4_1[[#This Row],[$ Value]]),Table4_1[[#This Row],[$ Value]],Table4_1[[#This Row],[% Value]]))</f>
        <v>258</v>
      </c>
      <c r="G3965" s="238">
        <v>42916</v>
      </c>
      <c r="H3965">
        <v>4</v>
      </c>
      <c r="I3965" t="s">
        <v>188</v>
      </c>
      <c r="J3965" t="s">
        <v>207</v>
      </c>
      <c r="K3965" t="s">
        <v>192</v>
      </c>
      <c r="L3965" t="s">
        <v>214</v>
      </c>
      <c r="M3965" t="s">
        <v>400</v>
      </c>
      <c r="N3965" t="s">
        <v>401</v>
      </c>
      <c r="O3965" t="s">
        <v>191</v>
      </c>
      <c r="P3965">
        <v>258</v>
      </c>
      <c r="Q3965"/>
      <c r="R3965"/>
      <c r="S3965" t="s">
        <v>933</v>
      </c>
    </row>
    <row r="3966" spans="1:19" hidden="1" x14ac:dyDescent="0.2">
      <c r="A3966" s="162" t="str">
        <f>"FY"&amp;(YEAR(Table4_1[[#This Row],[Date]])-1)&amp;"/"&amp;(YEAR(Table4_1[[#This Row],[Date]])-2000)</f>
        <v>FY2017/18</v>
      </c>
      <c r="B3966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6" s="162" t="str">
        <f>Table4_1[[#This Row],[Licensee]]&amp;" "&amp;Table4_1[[#This Row],[Licence]]</f>
        <v>Western Power EDL1</v>
      </c>
      <c r="D3966" s="162" t="str">
        <f t="shared" si="61"/>
        <v>FY2017/18_CCD9_Western Power EDL1</v>
      </c>
      <c r="E3966" s="164">
        <f>IF(ISNUMBER(Table4_1[[#This Row],[Value]]),Table4_1[[#This Row],[Value]],IF(ISNUMBER(Table4_1[[#This Row],[$ Value]]),Table4_1[[#This Row],[$ Value]],Table4_1[[#This Row],[% Value]]))</f>
        <v>295</v>
      </c>
      <c r="G3966" s="238">
        <v>43281</v>
      </c>
      <c r="H3966">
        <v>4</v>
      </c>
      <c r="I3966" t="s">
        <v>188</v>
      </c>
      <c r="J3966" t="s">
        <v>207</v>
      </c>
      <c r="K3966" t="s">
        <v>192</v>
      </c>
      <c r="L3966" t="s">
        <v>214</v>
      </c>
      <c r="M3966" t="s">
        <v>400</v>
      </c>
      <c r="N3966" t="s">
        <v>401</v>
      </c>
      <c r="O3966" t="s">
        <v>191</v>
      </c>
      <c r="P3966">
        <v>295</v>
      </c>
      <c r="Q3966"/>
      <c r="R3966"/>
      <c r="S3966" t="s">
        <v>933</v>
      </c>
    </row>
    <row r="3967" spans="1:19" hidden="1" x14ac:dyDescent="0.2">
      <c r="A3967" s="162" t="str">
        <f>"FY"&amp;(YEAR(Table4_1[[#This Row],[Date]])-1)&amp;"/"&amp;(YEAR(Table4_1[[#This Row],[Date]])-2000)</f>
        <v>FY2018/19</v>
      </c>
      <c r="B3967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7" s="162" t="str">
        <f>Table4_1[[#This Row],[Licensee]]&amp;" "&amp;Table4_1[[#This Row],[Licence]]</f>
        <v>Western Power EDL1</v>
      </c>
      <c r="D3967" s="162" t="str">
        <f t="shared" si="61"/>
        <v>FY2018/19_CCD9_Western Power EDL1</v>
      </c>
      <c r="E3967" s="164">
        <f>IF(ISNUMBER(Table4_1[[#This Row],[Value]]),Table4_1[[#This Row],[Value]],IF(ISNUMBER(Table4_1[[#This Row],[$ Value]]),Table4_1[[#This Row],[$ Value]],Table4_1[[#This Row],[% Value]]))</f>
        <v>343</v>
      </c>
      <c r="G3967" s="238">
        <v>43646</v>
      </c>
      <c r="H3967">
        <v>4</v>
      </c>
      <c r="I3967" t="s">
        <v>188</v>
      </c>
      <c r="J3967" t="s">
        <v>207</v>
      </c>
      <c r="K3967" t="s">
        <v>192</v>
      </c>
      <c r="L3967" t="s">
        <v>214</v>
      </c>
      <c r="M3967" t="s">
        <v>400</v>
      </c>
      <c r="N3967" t="s">
        <v>401</v>
      </c>
      <c r="O3967" t="s">
        <v>191</v>
      </c>
      <c r="P3967">
        <v>343</v>
      </c>
      <c r="Q3967"/>
      <c r="R3967"/>
      <c r="S3967" t="s">
        <v>933</v>
      </c>
    </row>
    <row r="3968" spans="1:19" hidden="1" x14ac:dyDescent="0.2">
      <c r="A3968" s="162" t="str">
        <f>"FY"&amp;(YEAR(Table4_1[[#This Row],[Date]])-1)&amp;"/"&amp;(YEAR(Table4_1[[#This Row],[Date]])-2000)</f>
        <v>FY2019/20</v>
      </c>
      <c r="B3968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8" s="162" t="str">
        <f>Table4_1[[#This Row],[Licensee]]&amp;" "&amp;Table4_1[[#This Row],[Licence]]</f>
        <v>Western Power EDL1</v>
      </c>
      <c r="D3968" s="162" t="str">
        <f t="shared" si="61"/>
        <v>FY2019/20_CCD9_Western Power EDL1</v>
      </c>
      <c r="E3968" s="164">
        <f>IF(ISNUMBER(Table4_1[[#This Row],[Value]]),Table4_1[[#This Row],[Value]],IF(ISNUMBER(Table4_1[[#This Row],[$ Value]]),Table4_1[[#This Row],[$ Value]],Table4_1[[#This Row],[% Value]]))</f>
        <v>253</v>
      </c>
      <c r="G3968" s="238">
        <v>44012</v>
      </c>
      <c r="H3968">
        <v>4</v>
      </c>
      <c r="I3968" t="s">
        <v>188</v>
      </c>
      <c r="J3968" t="s">
        <v>207</v>
      </c>
      <c r="K3968" t="s">
        <v>192</v>
      </c>
      <c r="L3968" t="s">
        <v>214</v>
      </c>
      <c r="M3968" t="s">
        <v>400</v>
      </c>
      <c r="N3968" t="s">
        <v>401</v>
      </c>
      <c r="O3968" t="s">
        <v>191</v>
      </c>
      <c r="P3968">
        <v>253</v>
      </c>
      <c r="Q3968"/>
      <c r="R3968"/>
      <c r="S3968" t="s">
        <v>933</v>
      </c>
    </row>
    <row r="3969" spans="1:19" hidden="1" x14ac:dyDescent="0.2">
      <c r="A3969" s="162" t="str">
        <f>"FY"&amp;(YEAR(Table4_1[[#This Row],[Date]])-1)&amp;"/"&amp;(YEAR(Table4_1[[#This Row],[Date]])-2000)</f>
        <v>FY2020/21</v>
      </c>
      <c r="B3969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69" s="162" t="str">
        <f>Table4_1[[#This Row],[Licensee]]&amp;" "&amp;Table4_1[[#This Row],[Licence]]</f>
        <v>Western Power EDL1</v>
      </c>
      <c r="D3969" s="162" t="str">
        <f t="shared" si="61"/>
        <v>FY2020/21_CCD9_Western Power EDL1</v>
      </c>
      <c r="E3969" s="164">
        <f>IF(ISNUMBER(Table4_1[[#This Row],[Value]]),Table4_1[[#This Row],[Value]],IF(ISNUMBER(Table4_1[[#This Row],[$ Value]]),Table4_1[[#This Row],[$ Value]],Table4_1[[#This Row],[% Value]]))</f>
        <v>354</v>
      </c>
      <c r="G3969" s="238">
        <v>44377</v>
      </c>
      <c r="H3969">
        <v>4</v>
      </c>
      <c r="I3969" t="s">
        <v>188</v>
      </c>
      <c r="J3969" t="s">
        <v>207</v>
      </c>
      <c r="K3969" t="s">
        <v>192</v>
      </c>
      <c r="L3969" t="s">
        <v>214</v>
      </c>
      <c r="M3969" t="s">
        <v>400</v>
      </c>
      <c r="N3969" t="s">
        <v>401</v>
      </c>
      <c r="O3969" t="s">
        <v>191</v>
      </c>
      <c r="P3969">
        <v>354</v>
      </c>
      <c r="Q3969"/>
      <c r="R3969"/>
      <c r="S3969" t="s">
        <v>933</v>
      </c>
    </row>
    <row r="3970" spans="1:19" hidden="1" x14ac:dyDescent="0.2">
      <c r="A3970" s="162" t="str">
        <f>"FY"&amp;(YEAR(Table4_1[[#This Row],[Date]])-1)&amp;"/"&amp;(YEAR(Table4_1[[#This Row],[Date]])-2000)</f>
        <v>FY2021/22</v>
      </c>
      <c r="B3970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70" s="162" t="str">
        <f>Table4_1[[#This Row],[Licensee]]&amp;" "&amp;Table4_1[[#This Row],[Licence]]</f>
        <v>Western Power EDL1</v>
      </c>
      <c r="D3970" s="162" t="str">
        <f t="shared" si="61"/>
        <v>FY2021/22_CCD9_Western Power EDL1</v>
      </c>
      <c r="E3970" s="164">
        <f>IF(ISNUMBER(Table4_1[[#This Row],[Value]]),Table4_1[[#This Row],[Value]],IF(ISNUMBER(Table4_1[[#This Row],[$ Value]]),Table4_1[[#This Row],[$ Value]],Table4_1[[#This Row],[% Value]]))</f>
        <v>316</v>
      </c>
      <c r="G3970" s="238">
        <v>44742</v>
      </c>
      <c r="H3970">
        <v>4</v>
      </c>
      <c r="I3970" t="s">
        <v>188</v>
      </c>
      <c r="J3970" t="s">
        <v>207</v>
      </c>
      <c r="K3970" t="s">
        <v>192</v>
      </c>
      <c r="L3970" t="s">
        <v>214</v>
      </c>
      <c r="M3970" t="s">
        <v>400</v>
      </c>
      <c r="N3970" t="s">
        <v>401</v>
      </c>
      <c r="O3970" t="s">
        <v>191</v>
      </c>
      <c r="P3970">
        <v>316</v>
      </c>
      <c r="Q3970"/>
      <c r="R3970"/>
      <c r="S3970" t="s">
        <v>933</v>
      </c>
    </row>
    <row r="3971" spans="1:19" hidden="1" x14ac:dyDescent="0.2">
      <c r="A3971" s="162" t="str">
        <f>"FY"&amp;(YEAR(Table4_1[[#This Row],[Date]])-1)&amp;"/"&amp;(YEAR(Table4_1[[#This Row],[Date]])-2000)</f>
        <v>FY2022/23</v>
      </c>
      <c r="B3971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71" s="162" t="str">
        <f>Table4_1[[#This Row],[Licensee]]&amp;" "&amp;Table4_1[[#This Row],[Licence]]</f>
        <v>Western Power EDL1</v>
      </c>
      <c r="D3971" s="162" t="str">
        <f t="shared" ref="D3971:D4034" si="62">A3971&amp;"_"&amp;B3971&amp;"_"&amp;C3971</f>
        <v>FY2022/23_CCD9_Western Power EDL1</v>
      </c>
      <c r="E3971" s="164">
        <f>IF(ISNUMBER(Table4_1[[#This Row],[Value]]),Table4_1[[#This Row],[Value]],IF(ISNUMBER(Table4_1[[#This Row],[$ Value]]),Table4_1[[#This Row],[$ Value]],Table4_1[[#This Row],[% Value]]))</f>
        <v>286</v>
      </c>
      <c r="G3971" s="238">
        <v>45107</v>
      </c>
      <c r="H3971">
        <v>4</v>
      </c>
      <c r="I3971" t="s">
        <v>188</v>
      </c>
      <c r="J3971" t="s">
        <v>207</v>
      </c>
      <c r="K3971" t="s">
        <v>192</v>
      </c>
      <c r="L3971" t="s">
        <v>214</v>
      </c>
      <c r="M3971" t="s">
        <v>400</v>
      </c>
      <c r="N3971" t="s">
        <v>401</v>
      </c>
      <c r="O3971" t="s">
        <v>191</v>
      </c>
      <c r="P3971">
        <v>286</v>
      </c>
      <c r="Q3971"/>
      <c r="R3971"/>
      <c r="S3971" t="s">
        <v>933</v>
      </c>
    </row>
    <row r="3972" spans="1:19" hidden="1" x14ac:dyDescent="0.2">
      <c r="A3972" s="162" t="str">
        <f>"FY"&amp;(YEAR(Table4_1[[#This Row],[Date]])-1)&amp;"/"&amp;(YEAR(Table4_1[[#This Row],[Date]])-2000)</f>
        <v>FY2023/24</v>
      </c>
      <c r="B3972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72" s="162" t="str">
        <f>Table4_1[[#This Row],[Licensee]]&amp;" "&amp;Table4_1[[#This Row],[Licence]]</f>
        <v>Western Power EDL1</v>
      </c>
      <c r="D3972" s="162" t="str">
        <f t="shared" si="62"/>
        <v>FY2023/24_CCD9_Western Power EDL1</v>
      </c>
      <c r="E3972" s="164">
        <f>IF(ISNUMBER(Table4_1[[#This Row],[Value]]),Table4_1[[#This Row],[Value]],IF(ISNUMBER(Table4_1[[#This Row],[$ Value]]),Table4_1[[#This Row],[$ Value]],Table4_1[[#This Row],[% Value]]))</f>
        <v>332</v>
      </c>
      <c r="G3972" s="238">
        <v>45473</v>
      </c>
      <c r="H3972">
        <v>4</v>
      </c>
      <c r="I3972" t="s">
        <v>188</v>
      </c>
      <c r="J3972" t="s">
        <v>207</v>
      </c>
      <c r="K3972" t="s">
        <v>192</v>
      </c>
      <c r="L3972" t="s">
        <v>214</v>
      </c>
      <c r="M3972" t="s">
        <v>400</v>
      </c>
      <c r="N3972" t="s">
        <v>401</v>
      </c>
      <c r="O3972" t="s">
        <v>191</v>
      </c>
      <c r="P3972">
        <v>332</v>
      </c>
      <c r="Q3972"/>
      <c r="R3972"/>
      <c r="S3972" t="s">
        <v>933</v>
      </c>
    </row>
    <row r="3973" spans="1:19" hidden="1" x14ac:dyDescent="0.2">
      <c r="A3973" s="162" t="str">
        <f>"FY"&amp;(YEAR(Table4_1[[#This Row],[Date]])-1)&amp;"/"&amp;(YEAR(Table4_1[[#This Row],[Date]])-2000)</f>
        <v>FY2024/25</v>
      </c>
      <c r="B3973" s="162" t="str">
        <f>VLOOKUP(Table4_1[[#This Row],[Energy]]&amp;Table4_1[[#This Row],[Indicator category]]&amp;Table4_1[[#This Row],[Indicator subcategory]]&amp;Table4_1[[#This Row],[Indicator]]&amp;Table4_1[[#This Row],[ID]],newID,2,FALSE)</f>
        <v>CCD9</v>
      </c>
      <c r="C3973" s="162" t="str">
        <f>Table4_1[[#This Row],[Licensee]]&amp;" "&amp;Table4_1[[#This Row],[Licence]]</f>
        <v>Western Power EDL1</v>
      </c>
      <c r="D3973" s="162" t="str">
        <f t="shared" si="62"/>
        <v>FY2024/25_CCD9_Western Power EDL1</v>
      </c>
      <c r="E3973" s="164">
        <f>IF(ISNUMBER(Table4_1[[#This Row],[Value]]),Table4_1[[#This Row],[Value]],IF(ISNUMBER(Table4_1[[#This Row],[$ Value]]),Table4_1[[#This Row],[$ Value]],Table4_1[[#This Row],[% Value]]))</f>
        <v>329</v>
      </c>
      <c r="G3973" s="238">
        <v>45838</v>
      </c>
      <c r="H3973">
        <v>4</v>
      </c>
      <c r="I3973" t="s">
        <v>188</v>
      </c>
      <c r="J3973" t="s">
        <v>207</v>
      </c>
      <c r="K3973" t="s">
        <v>192</v>
      </c>
      <c r="L3973" t="s">
        <v>214</v>
      </c>
      <c r="M3973" t="s">
        <v>400</v>
      </c>
      <c r="N3973" t="s">
        <v>401</v>
      </c>
      <c r="O3973" t="s">
        <v>191</v>
      </c>
      <c r="P3973">
        <v>329</v>
      </c>
      <c r="Q3973"/>
      <c r="R3973"/>
      <c r="S3973" t="s">
        <v>933</v>
      </c>
    </row>
    <row r="3974" spans="1:19" hidden="1" x14ac:dyDescent="0.2">
      <c r="A3974" s="162" t="str">
        <f>"FY"&amp;(YEAR(Table4_1[[#This Row],[Date]])-1)&amp;"/"&amp;(YEAR(Table4_1[[#This Row],[Date]])-2000)</f>
        <v>FY2023/24</v>
      </c>
      <c r="B3974" s="162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3974" s="162" t="str">
        <f>Table4_1[[#This Row],[Licensee]]&amp;" "&amp;Table4_1[[#This Row],[Licence]]</f>
        <v>Western Power EDL1</v>
      </c>
      <c r="D3974" s="162" t="str">
        <f t="shared" si="62"/>
        <v>FY2023/24_Cust.base_b_Western Power EDL1</v>
      </c>
      <c r="E3974" s="164">
        <f>IF(ISNUMBER(Table4_1[[#This Row],[Value]]),Table4_1[[#This Row],[Value]],IF(ISNUMBER(Table4_1[[#This Row],[$ Value]]),Table4_1[[#This Row],[$ Value]],Table4_1[[#This Row],[% Value]]))</f>
        <v>5925.1666670000004</v>
      </c>
      <c r="G3974" s="238">
        <v>45473</v>
      </c>
      <c r="H3974">
        <v>4</v>
      </c>
      <c r="I3974" t="s">
        <v>188</v>
      </c>
      <c r="J3974" t="s">
        <v>207</v>
      </c>
      <c r="K3974" t="s">
        <v>208</v>
      </c>
      <c r="L3974" t="s">
        <v>340</v>
      </c>
      <c r="M3974" t="s">
        <v>47</v>
      </c>
      <c r="N3974" t="s">
        <v>121</v>
      </c>
      <c r="O3974" t="s">
        <v>191</v>
      </c>
      <c r="P3974">
        <v>5925.1666670000004</v>
      </c>
      <c r="Q3974"/>
      <c r="R3974"/>
      <c r="S3974" t="s">
        <v>933</v>
      </c>
    </row>
    <row r="3975" spans="1:19" hidden="1" x14ac:dyDescent="0.2">
      <c r="A3975" s="162" t="str">
        <f>"FY"&amp;(YEAR(Table4_1[[#This Row],[Date]])-1)&amp;"/"&amp;(YEAR(Table4_1[[#This Row],[Date]])-2000)</f>
        <v>FY2024/25</v>
      </c>
      <c r="B3975" s="162" t="str">
        <f>VLOOKUP(Table4_1[[#This Row],[Energy]]&amp;Table4_1[[#This Row],[Indicator category]]&amp;Table4_1[[#This Row],[Indicator subcategory]]&amp;Table4_1[[#This Row],[Indicator]]&amp;Table4_1[[#This Row],[ID]],newID,2,FALSE)</f>
        <v>Cust.base_b</v>
      </c>
      <c r="C3975" s="162" t="str">
        <f>Table4_1[[#This Row],[Licensee]]&amp;" "&amp;Table4_1[[#This Row],[Licence]]</f>
        <v>Western Power EDL1</v>
      </c>
      <c r="D3975" s="162" t="str">
        <f t="shared" si="62"/>
        <v>FY2024/25_Cust.base_b_Western Power EDL1</v>
      </c>
      <c r="E3975" s="164">
        <f>IF(ISNUMBER(Table4_1[[#This Row],[Value]]),Table4_1[[#This Row],[Value]],IF(ISNUMBER(Table4_1[[#This Row],[$ Value]]),Table4_1[[#This Row],[$ Value]],Table4_1[[#This Row],[% Value]]))</f>
        <v>6089.75</v>
      </c>
      <c r="G3975" s="238">
        <v>45838</v>
      </c>
      <c r="H3975">
        <v>4</v>
      </c>
      <c r="I3975" t="s">
        <v>188</v>
      </c>
      <c r="J3975" t="s">
        <v>207</v>
      </c>
      <c r="K3975" t="s">
        <v>208</v>
      </c>
      <c r="L3975" t="s">
        <v>340</v>
      </c>
      <c r="M3975" t="s">
        <v>47</v>
      </c>
      <c r="N3975" t="s">
        <v>121</v>
      </c>
      <c r="O3975" t="s">
        <v>191</v>
      </c>
      <c r="P3975">
        <v>6089.75</v>
      </c>
      <c r="Q3975"/>
      <c r="R3975"/>
      <c r="S3975" t="s">
        <v>933</v>
      </c>
    </row>
    <row r="3976" spans="1:19" hidden="1" x14ac:dyDescent="0.2">
      <c r="A3976" s="162" t="str">
        <f>"FY"&amp;(YEAR(Table4_1[[#This Row],[Date]])-1)&amp;"/"&amp;(YEAR(Table4_1[[#This Row],[Date]])-2000)</f>
        <v>FY2023/24</v>
      </c>
      <c r="B3976" s="162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3976" s="162" t="str">
        <f>Table4_1[[#This Row],[Licensee]]&amp;" "&amp;Table4_1[[#This Row],[Licence]]</f>
        <v>Western Power EDL1</v>
      </c>
      <c r="D3976" s="162" t="str">
        <f t="shared" si="62"/>
        <v>FY2023/24_Cust.base_c_Western Power EDL1</v>
      </c>
      <c r="E3976" s="164">
        <f>IF(ISNUMBER(Table4_1[[#This Row],[Value]]),Table4_1[[#This Row],[Value]],IF(ISNUMBER(Table4_1[[#This Row],[$ Value]]),Table4_1[[#This Row],[$ Value]],Table4_1[[#This Row],[% Value]]))</f>
        <v>827617.75</v>
      </c>
      <c r="G3976" s="238">
        <v>45473</v>
      </c>
      <c r="H3976">
        <v>4</v>
      </c>
      <c r="I3976" t="s">
        <v>188</v>
      </c>
      <c r="J3976" t="s">
        <v>207</v>
      </c>
      <c r="K3976" t="s">
        <v>208</v>
      </c>
      <c r="L3976" t="s">
        <v>340</v>
      </c>
      <c r="M3976" t="s">
        <v>48</v>
      </c>
      <c r="N3976" t="s">
        <v>121</v>
      </c>
      <c r="O3976" t="s">
        <v>191</v>
      </c>
      <c r="P3976">
        <v>827617.75</v>
      </c>
      <c r="Q3976"/>
      <c r="R3976"/>
      <c r="S3976" t="s">
        <v>933</v>
      </c>
    </row>
    <row r="3977" spans="1:19" hidden="1" x14ac:dyDescent="0.2">
      <c r="A3977" s="162" t="str">
        <f>"FY"&amp;(YEAR(Table4_1[[#This Row],[Date]])-1)&amp;"/"&amp;(YEAR(Table4_1[[#This Row],[Date]])-2000)</f>
        <v>FY2024/25</v>
      </c>
      <c r="B3977" s="162" t="str">
        <f>VLOOKUP(Table4_1[[#This Row],[Energy]]&amp;Table4_1[[#This Row],[Indicator category]]&amp;Table4_1[[#This Row],[Indicator subcategory]]&amp;Table4_1[[#This Row],[Indicator]]&amp;Table4_1[[#This Row],[ID]],newID,2,FALSE)</f>
        <v>Cust.base_c</v>
      </c>
      <c r="C3977" s="162" t="str">
        <f>Table4_1[[#This Row],[Licensee]]&amp;" "&amp;Table4_1[[#This Row],[Licence]]</f>
        <v>Western Power EDL1</v>
      </c>
      <c r="D3977" s="162" t="str">
        <f t="shared" si="62"/>
        <v>FY2024/25_Cust.base_c_Western Power EDL1</v>
      </c>
      <c r="E3977" s="164">
        <f>IF(ISNUMBER(Table4_1[[#This Row],[Value]]),Table4_1[[#This Row],[Value]],IF(ISNUMBER(Table4_1[[#This Row],[$ Value]]),Table4_1[[#This Row],[$ Value]],Table4_1[[#This Row],[% Value]]))</f>
        <v>631048.91669999994</v>
      </c>
      <c r="G3977" s="238">
        <v>45838</v>
      </c>
      <c r="H3977">
        <v>4</v>
      </c>
      <c r="I3977" t="s">
        <v>188</v>
      </c>
      <c r="J3977" t="s">
        <v>207</v>
      </c>
      <c r="K3977" t="s">
        <v>208</v>
      </c>
      <c r="L3977" t="s">
        <v>340</v>
      </c>
      <c r="M3977" t="s">
        <v>48</v>
      </c>
      <c r="N3977" t="s">
        <v>121</v>
      </c>
      <c r="O3977" t="s">
        <v>191</v>
      </c>
      <c r="P3977">
        <v>631048.91669999994</v>
      </c>
      <c r="Q3977"/>
      <c r="R3977"/>
      <c r="S3977" t="s">
        <v>933</v>
      </c>
    </row>
    <row r="3978" spans="1:19" hidden="1" x14ac:dyDescent="0.2">
      <c r="A3978" s="162" t="str">
        <f>"FY"&amp;(YEAR(Table4_1[[#This Row],[Date]])-1)&amp;"/"&amp;(YEAR(Table4_1[[#This Row],[Date]])-2000)</f>
        <v>FY2023/24</v>
      </c>
      <c r="B3978" s="162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3978" s="162" t="str">
        <f>Table4_1[[#This Row],[Licensee]]&amp;" "&amp;Table4_1[[#This Row],[Licence]]</f>
        <v>Western Power EDL1</v>
      </c>
      <c r="D3978" s="162" t="str">
        <f t="shared" si="62"/>
        <v>FY2023/24_Cust.base_d_Western Power EDL1</v>
      </c>
      <c r="E3978" s="164">
        <f>IF(ISNUMBER(Table4_1[[#This Row],[Value]]),Table4_1[[#This Row],[Value]],IF(ISNUMBER(Table4_1[[#This Row],[$ Value]]),Table4_1[[#This Row],[$ Value]],Table4_1[[#This Row],[% Value]]))</f>
        <v>270208.9167</v>
      </c>
      <c r="G3978" s="238">
        <v>45473</v>
      </c>
      <c r="H3978">
        <v>4</v>
      </c>
      <c r="I3978" t="s">
        <v>188</v>
      </c>
      <c r="J3978" t="s">
        <v>207</v>
      </c>
      <c r="K3978" t="s">
        <v>208</v>
      </c>
      <c r="L3978" t="s">
        <v>340</v>
      </c>
      <c r="M3978" t="s">
        <v>49</v>
      </c>
      <c r="N3978" t="s">
        <v>121</v>
      </c>
      <c r="O3978" t="s">
        <v>191</v>
      </c>
      <c r="P3978">
        <v>270208.9167</v>
      </c>
      <c r="Q3978"/>
      <c r="R3978"/>
      <c r="S3978" t="s">
        <v>933</v>
      </c>
    </row>
    <row r="3979" spans="1:19" hidden="1" x14ac:dyDescent="0.2">
      <c r="A3979" s="162" t="str">
        <f>"FY"&amp;(YEAR(Table4_1[[#This Row],[Date]])-1)&amp;"/"&amp;(YEAR(Table4_1[[#This Row],[Date]])-2000)</f>
        <v>FY2024/25</v>
      </c>
      <c r="B3979" s="162" t="str">
        <f>VLOOKUP(Table4_1[[#This Row],[Energy]]&amp;Table4_1[[#This Row],[Indicator category]]&amp;Table4_1[[#This Row],[Indicator subcategory]]&amp;Table4_1[[#This Row],[Indicator]]&amp;Table4_1[[#This Row],[ID]],newID,2,FALSE)</f>
        <v>Cust.base_d</v>
      </c>
      <c r="C3979" s="162" t="str">
        <f>Table4_1[[#This Row],[Licensee]]&amp;" "&amp;Table4_1[[#This Row],[Licence]]</f>
        <v>Western Power EDL1</v>
      </c>
      <c r="D3979" s="162" t="str">
        <f t="shared" si="62"/>
        <v>FY2024/25_Cust.base_d_Western Power EDL1</v>
      </c>
      <c r="E3979" s="164">
        <f>IF(ISNUMBER(Table4_1[[#This Row],[Value]]),Table4_1[[#This Row],[Value]],IF(ISNUMBER(Table4_1[[#This Row],[$ Value]]),Table4_1[[#This Row],[$ Value]],Table4_1[[#This Row],[% Value]]))</f>
        <v>476356.5</v>
      </c>
      <c r="G3979" s="238">
        <v>45838</v>
      </c>
      <c r="H3979">
        <v>4</v>
      </c>
      <c r="I3979" t="s">
        <v>188</v>
      </c>
      <c r="J3979" t="s">
        <v>207</v>
      </c>
      <c r="K3979" t="s">
        <v>208</v>
      </c>
      <c r="L3979" t="s">
        <v>340</v>
      </c>
      <c r="M3979" t="s">
        <v>49</v>
      </c>
      <c r="N3979" t="s">
        <v>121</v>
      </c>
      <c r="O3979" t="s">
        <v>191</v>
      </c>
      <c r="P3979">
        <v>476356.5</v>
      </c>
      <c r="Q3979"/>
      <c r="R3979"/>
      <c r="S3979" t="s">
        <v>933</v>
      </c>
    </row>
    <row r="3980" spans="1:19" hidden="1" x14ac:dyDescent="0.2">
      <c r="A3980" s="162" t="str">
        <f>"FY"&amp;(YEAR(Table4_1[[#This Row],[Date]])-1)&amp;"/"&amp;(YEAR(Table4_1[[#This Row],[Date]])-2000)</f>
        <v>FY2023/24</v>
      </c>
      <c r="B3980" s="162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3980" s="162" t="str">
        <f>Table4_1[[#This Row],[Licensee]]&amp;" "&amp;Table4_1[[#This Row],[Licence]]</f>
        <v>Western Power EDL1</v>
      </c>
      <c r="D3980" s="162" t="str">
        <f t="shared" si="62"/>
        <v>FY2023/24_Cust.base_e_Western Power EDL1</v>
      </c>
      <c r="E3980" s="164">
        <f>IF(ISNUMBER(Table4_1[[#This Row],[Value]]),Table4_1[[#This Row],[Value]],IF(ISNUMBER(Table4_1[[#This Row],[$ Value]]),Table4_1[[#This Row],[$ Value]],Table4_1[[#This Row],[% Value]]))</f>
        <v>99831.083329999994</v>
      </c>
      <c r="G3980" s="238">
        <v>45473</v>
      </c>
      <c r="H3980">
        <v>4</v>
      </c>
      <c r="I3980" t="s">
        <v>188</v>
      </c>
      <c r="J3980" t="s">
        <v>207</v>
      </c>
      <c r="K3980" t="s">
        <v>208</v>
      </c>
      <c r="L3980" t="s">
        <v>340</v>
      </c>
      <c r="M3980" t="s">
        <v>50</v>
      </c>
      <c r="N3980" t="s">
        <v>121</v>
      </c>
      <c r="O3980" t="s">
        <v>191</v>
      </c>
      <c r="P3980">
        <v>99831.083329999994</v>
      </c>
      <c r="Q3980"/>
      <c r="R3980"/>
      <c r="S3980" t="s">
        <v>933</v>
      </c>
    </row>
    <row r="3981" spans="1:19" hidden="1" x14ac:dyDescent="0.2">
      <c r="A3981" s="162" t="str">
        <f>"FY"&amp;(YEAR(Table4_1[[#This Row],[Date]])-1)&amp;"/"&amp;(YEAR(Table4_1[[#This Row],[Date]])-2000)</f>
        <v>FY2024/25</v>
      </c>
      <c r="B3981" s="162" t="str">
        <f>VLOOKUP(Table4_1[[#This Row],[Energy]]&amp;Table4_1[[#This Row],[Indicator category]]&amp;Table4_1[[#This Row],[Indicator subcategory]]&amp;Table4_1[[#This Row],[Indicator]]&amp;Table4_1[[#This Row],[ID]],newID,2,FALSE)</f>
        <v>Cust.base_e</v>
      </c>
      <c r="C3981" s="162" t="str">
        <f>Table4_1[[#This Row],[Licensee]]&amp;" "&amp;Table4_1[[#This Row],[Licence]]</f>
        <v>Western Power EDL1</v>
      </c>
      <c r="D3981" s="162" t="str">
        <f t="shared" si="62"/>
        <v>FY2024/25_Cust.base_e_Western Power EDL1</v>
      </c>
      <c r="E3981" s="164">
        <f>IF(ISNUMBER(Table4_1[[#This Row],[Value]]),Table4_1[[#This Row],[Value]],IF(ISNUMBER(Table4_1[[#This Row],[$ Value]]),Table4_1[[#This Row],[$ Value]],Table4_1[[#This Row],[% Value]]))</f>
        <v>104182.4167</v>
      </c>
      <c r="G3981" s="238">
        <v>45838</v>
      </c>
      <c r="H3981">
        <v>4</v>
      </c>
      <c r="I3981" t="s">
        <v>188</v>
      </c>
      <c r="J3981" t="s">
        <v>207</v>
      </c>
      <c r="K3981" t="s">
        <v>208</v>
      </c>
      <c r="L3981" t="s">
        <v>340</v>
      </c>
      <c r="M3981" t="s">
        <v>50</v>
      </c>
      <c r="N3981" t="s">
        <v>121</v>
      </c>
      <c r="O3981" t="s">
        <v>191</v>
      </c>
      <c r="P3981">
        <v>104182.4167</v>
      </c>
      <c r="Q3981"/>
      <c r="R3981"/>
      <c r="S3981" t="s">
        <v>933</v>
      </c>
    </row>
    <row r="3982" spans="1:19" hidden="1" x14ac:dyDescent="0.2">
      <c r="A3982" s="162" t="str">
        <f>"FY"&amp;(YEAR(Table4_1[[#This Row],[Date]])-1)&amp;"/"&amp;(YEAR(Table4_1[[#This Row],[Date]])-2000)</f>
        <v>FY2013/14</v>
      </c>
      <c r="B3982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2" s="162" t="str">
        <f>Table4_1[[#This Row],[Licensee]]&amp;" "&amp;Table4_1[[#This Row],[Licence]]</f>
        <v>Western Power EDL1</v>
      </c>
      <c r="D3982" s="162" t="str">
        <f t="shared" si="62"/>
        <v>FY2013/14_FC1_Western Power EDL1</v>
      </c>
      <c r="E3982" s="164">
        <f>IF(ISNUMBER(Table4_1[[#This Row],[Value]]),Table4_1[[#This Row],[Value]],IF(ISNUMBER(Table4_1[[#This Row],[$ Value]]),Table4_1[[#This Row],[$ Value]],Table4_1[[#This Row],[% Value]]))</f>
        <v>389</v>
      </c>
      <c r="G3982" s="238">
        <v>41820</v>
      </c>
      <c r="H3982">
        <v>4</v>
      </c>
      <c r="I3982" t="s">
        <v>188</v>
      </c>
      <c r="J3982" t="s">
        <v>207</v>
      </c>
      <c r="K3982" t="s">
        <v>208</v>
      </c>
      <c r="L3982" t="s">
        <v>209</v>
      </c>
      <c r="M3982" t="s">
        <v>115</v>
      </c>
      <c r="N3982" t="s">
        <v>210</v>
      </c>
      <c r="O3982" t="s">
        <v>211</v>
      </c>
      <c r="P3982">
        <v>389</v>
      </c>
      <c r="Q3982"/>
      <c r="R3982"/>
      <c r="S3982" t="s">
        <v>933</v>
      </c>
    </row>
    <row r="3983" spans="1:19" hidden="1" x14ac:dyDescent="0.2">
      <c r="A3983" s="162" t="str">
        <f>"FY"&amp;(YEAR(Table4_1[[#This Row],[Date]])-1)&amp;"/"&amp;(YEAR(Table4_1[[#This Row],[Date]])-2000)</f>
        <v>FY2014/15</v>
      </c>
      <c r="B3983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3" s="162" t="str">
        <f>Table4_1[[#This Row],[Licensee]]&amp;" "&amp;Table4_1[[#This Row],[Licence]]</f>
        <v>Western Power EDL1</v>
      </c>
      <c r="D3983" s="162" t="str">
        <f t="shared" si="62"/>
        <v>FY2014/15_FC1_Western Power EDL1</v>
      </c>
      <c r="E3983" s="164">
        <f>IF(ISNUMBER(Table4_1[[#This Row],[Value]]),Table4_1[[#This Row],[Value]],IF(ISNUMBER(Table4_1[[#This Row],[$ Value]]),Table4_1[[#This Row],[$ Value]],Table4_1[[#This Row],[% Value]]))</f>
        <v>344.7</v>
      </c>
      <c r="G3983" s="238">
        <v>42185</v>
      </c>
      <c r="H3983">
        <v>4</v>
      </c>
      <c r="I3983" t="s">
        <v>188</v>
      </c>
      <c r="J3983" t="s">
        <v>207</v>
      </c>
      <c r="K3983" t="s">
        <v>208</v>
      </c>
      <c r="L3983" t="s">
        <v>209</v>
      </c>
      <c r="M3983" t="s">
        <v>115</v>
      </c>
      <c r="N3983" t="s">
        <v>210</v>
      </c>
      <c r="O3983" t="s">
        <v>211</v>
      </c>
      <c r="P3983">
        <v>344.7</v>
      </c>
      <c r="Q3983"/>
      <c r="R3983"/>
      <c r="S3983" t="s">
        <v>933</v>
      </c>
    </row>
    <row r="3984" spans="1:19" hidden="1" x14ac:dyDescent="0.2">
      <c r="A3984" s="162" t="str">
        <f>"FY"&amp;(YEAR(Table4_1[[#This Row],[Date]])-1)&amp;"/"&amp;(YEAR(Table4_1[[#This Row],[Date]])-2000)</f>
        <v>FY2015/16</v>
      </c>
      <c r="B3984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4" s="162" t="str">
        <f>Table4_1[[#This Row],[Licensee]]&amp;" "&amp;Table4_1[[#This Row],[Licence]]</f>
        <v>Western Power EDL1</v>
      </c>
      <c r="D3984" s="162" t="str">
        <f t="shared" si="62"/>
        <v>FY2015/16_FC1_Western Power EDL1</v>
      </c>
      <c r="E3984" s="164">
        <f>IF(ISNUMBER(Table4_1[[#This Row],[Value]]),Table4_1[[#This Row],[Value]],IF(ISNUMBER(Table4_1[[#This Row],[$ Value]]),Table4_1[[#This Row],[$ Value]],Table4_1[[#This Row],[% Value]]))</f>
        <v>353.2</v>
      </c>
      <c r="G3984" s="238">
        <v>42551</v>
      </c>
      <c r="H3984">
        <v>4</v>
      </c>
      <c r="I3984" t="s">
        <v>188</v>
      </c>
      <c r="J3984" t="s">
        <v>207</v>
      </c>
      <c r="K3984" t="s">
        <v>208</v>
      </c>
      <c r="L3984" t="s">
        <v>209</v>
      </c>
      <c r="M3984" t="s">
        <v>115</v>
      </c>
      <c r="N3984" t="s">
        <v>210</v>
      </c>
      <c r="O3984" t="s">
        <v>211</v>
      </c>
      <c r="P3984">
        <v>353.2</v>
      </c>
      <c r="Q3984"/>
      <c r="R3984"/>
      <c r="S3984" t="s">
        <v>933</v>
      </c>
    </row>
    <row r="3985" spans="1:19" hidden="1" x14ac:dyDescent="0.2">
      <c r="A3985" s="162" t="str">
        <f>"FY"&amp;(YEAR(Table4_1[[#This Row],[Date]])-1)&amp;"/"&amp;(YEAR(Table4_1[[#This Row],[Date]])-2000)</f>
        <v>FY2016/17</v>
      </c>
      <c r="B3985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5" s="162" t="str">
        <f>Table4_1[[#This Row],[Licensee]]&amp;" "&amp;Table4_1[[#This Row],[Licence]]</f>
        <v>Western Power EDL1</v>
      </c>
      <c r="D3985" s="162" t="str">
        <f t="shared" si="62"/>
        <v>FY2016/17_FC1_Western Power EDL1</v>
      </c>
      <c r="E3985" s="164">
        <f>IF(ISNUMBER(Table4_1[[#This Row],[Value]]),Table4_1[[#This Row],[Value]],IF(ISNUMBER(Table4_1[[#This Row],[$ Value]]),Table4_1[[#This Row],[$ Value]],Table4_1[[#This Row],[% Value]]))</f>
        <v>343.4</v>
      </c>
      <c r="G3985" s="238">
        <v>42916</v>
      </c>
      <c r="H3985">
        <v>4</v>
      </c>
      <c r="I3985" t="s">
        <v>188</v>
      </c>
      <c r="J3985" t="s">
        <v>207</v>
      </c>
      <c r="K3985" t="s">
        <v>208</v>
      </c>
      <c r="L3985" t="s">
        <v>209</v>
      </c>
      <c r="M3985" t="s">
        <v>115</v>
      </c>
      <c r="N3985" t="s">
        <v>210</v>
      </c>
      <c r="O3985" t="s">
        <v>211</v>
      </c>
      <c r="P3985">
        <v>343.4</v>
      </c>
      <c r="Q3985"/>
      <c r="R3985"/>
      <c r="S3985" t="s">
        <v>933</v>
      </c>
    </row>
    <row r="3986" spans="1:19" hidden="1" x14ac:dyDescent="0.2">
      <c r="A3986" s="162" t="str">
        <f>"FY"&amp;(YEAR(Table4_1[[#This Row],[Date]])-1)&amp;"/"&amp;(YEAR(Table4_1[[#This Row],[Date]])-2000)</f>
        <v>FY2017/18</v>
      </c>
      <c r="B3986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6" s="162" t="str">
        <f>Table4_1[[#This Row],[Licensee]]&amp;" "&amp;Table4_1[[#This Row],[Licence]]</f>
        <v>Western Power EDL1</v>
      </c>
      <c r="D3986" s="162" t="str">
        <f t="shared" si="62"/>
        <v>FY2017/18_FC1_Western Power EDL1</v>
      </c>
      <c r="E3986" s="164">
        <f>IF(ISNUMBER(Table4_1[[#This Row],[Value]]),Table4_1[[#This Row],[Value]],IF(ISNUMBER(Table4_1[[#This Row],[$ Value]]),Table4_1[[#This Row],[$ Value]],Table4_1[[#This Row],[% Value]]))</f>
        <v>410</v>
      </c>
      <c r="G3986" s="238">
        <v>43281</v>
      </c>
      <c r="H3986">
        <v>4</v>
      </c>
      <c r="I3986" t="s">
        <v>188</v>
      </c>
      <c r="J3986" t="s">
        <v>207</v>
      </c>
      <c r="K3986" t="s">
        <v>208</v>
      </c>
      <c r="L3986" t="s">
        <v>209</v>
      </c>
      <c r="M3986" t="s">
        <v>115</v>
      </c>
      <c r="N3986" t="s">
        <v>210</v>
      </c>
      <c r="O3986" t="s">
        <v>211</v>
      </c>
      <c r="P3986">
        <v>410</v>
      </c>
      <c r="Q3986"/>
      <c r="R3986"/>
      <c r="S3986" t="s">
        <v>933</v>
      </c>
    </row>
    <row r="3987" spans="1:19" hidden="1" x14ac:dyDescent="0.2">
      <c r="A3987" s="162" t="str">
        <f>"FY"&amp;(YEAR(Table4_1[[#This Row],[Date]])-1)&amp;"/"&amp;(YEAR(Table4_1[[#This Row],[Date]])-2000)</f>
        <v>FY2018/19</v>
      </c>
      <c r="B3987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7" s="162" t="str">
        <f>Table4_1[[#This Row],[Licensee]]&amp;" "&amp;Table4_1[[#This Row],[Licence]]</f>
        <v>Western Power EDL1</v>
      </c>
      <c r="D3987" s="162" t="str">
        <f t="shared" si="62"/>
        <v>FY2018/19_FC1_Western Power EDL1</v>
      </c>
      <c r="E3987" s="164">
        <f>IF(ISNUMBER(Table4_1[[#This Row],[Value]]),Table4_1[[#This Row],[Value]],IF(ISNUMBER(Table4_1[[#This Row],[$ Value]]),Table4_1[[#This Row],[$ Value]],Table4_1[[#This Row],[% Value]]))</f>
        <v>274.10000000000002</v>
      </c>
      <c r="G3987" s="238">
        <v>43646</v>
      </c>
      <c r="H3987">
        <v>4</v>
      </c>
      <c r="I3987" t="s">
        <v>188</v>
      </c>
      <c r="J3987" t="s">
        <v>207</v>
      </c>
      <c r="K3987" t="s">
        <v>208</v>
      </c>
      <c r="L3987" t="s">
        <v>209</v>
      </c>
      <c r="M3987" t="s">
        <v>115</v>
      </c>
      <c r="N3987" t="s">
        <v>210</v>
      </c>
      <c r="O3987" t="s">
        <v>211</v>
      </c>
      <c r="P3987">
        <v>274.10000000000002</v>
      </c>
      <c r="Q3987"/>
      <c r="R3987"/>
      <c r="S3987" t="s">
        <v>933</v>
      </c>
    </row>
    <row r="3988" spans="1:19" hidden="1" x14ac:dyDescent="0.2">
      <c r="A3988" s="162" t="str">
        <f>"FY"&amp;(YEAR(Table4_1[[#This Row],[Date]])-1)&amp;"/"&amp;(YEAR(Table4_1[[#This Row],[Date]])-2000)</f>
        <v>FY2019/20</v>
      </c>
      <c r="B3988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8" s="162" t="str">
        <f>Table4_1[[#This Row],[Licensee]]&amp;" "&amp;Table4_1[[#This Row],[Licence]]</f>
        <v>Western Power EDL1</v>
      </c>
      <c r="D3988" s="162" t="str">
        <f t="shared" si="62"/>
        <v>FY2019/20_FC1_Western Power EDL1</v>
      </c>
      <c r="E3988" s="164">
        <f>IF(ISNUMBER(Table4_1[[#This Row],[Value]]),Table4_1[[#This Row],[Value]],IF(ISNUMBER(Table4_1[[#This Row],[$ Value]]),Table4_1[[#This Row],[$ Value]],Table4_1[[#This Row],[% Value]]))</f>
        <v>531</v>
      </c>
      <c r="G3988" s="238">
        <v>44012</v>
      </c>
      <c r="H3988">
        <v>4</v>
      </c>
      <c r="I3988" t="s">
        <v>188</v>
      </c>
      <c r="J3988" t="s">
        <v>207</v>
      </c>
      <c r="K3988" t="s">
        <v>208</v>
      </c>
      <c r="L3988" t="s">
        <v>209</v>
      </c>
      <c r="M3988" t="s">
        <v>115</v>
      </c>
      <c r="N3988" t="s">
        <v>210</v>
      </c>
      <c r="O3988" t="s">
        <v>211</v>
      </c>
      <c r="P3988">
        <v>531</v>
      </c>
      <c r="Q3988"/>
      <c r="R3988"/>
      <c r="S3988" t="s">
        <v>933</v>
      </c>
    </row>
    <row r="3989" spans="1:19" hidden="1" x14ac:dyDescent="0.2">
      <c r="A3989" s="162" t="str">
        <f>"FY"&amp;(YEAR(Table4_1[[#This Row],[Date]])-1)&amp;"/"&amp;(YEAR(Table4_1[[#This Row],[Date]])-2000)</f>
        <v>FY2020/21</v>
      </c>
      <c r="B3989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89" s="162" t="str">
        <f>Table4_1[[#This Row],[Licensee]]&amp;" "&amp;Table4_1[[#This Row],[Licence]]</f>
        <v>Western Power EDL1</v>
      </c>
      <c r="D3989" s="162" t="str">
        <f t="shared" si="62"/>
        <v>FY2020/21_FC1_Western Power EDL1</v>
      </c>
      <c r="E3989" s="164">
        <f>IF(ISNUMBER(Table4_1[[#This Row],[Value]]),Table4_1[[#This Row],[Value]],IF(ISNUMBER(Table4_1[[#This Row],[$ Value]]),Table4_1[[#This Row],[$ Value]],Table4_1[[#This Row],[% Value]]))</f>
        <v>526.20000000000005</v>
      </c>
      <c r="G3989" s="238">
        <v>44377</v>
      </c>
      <c r="H3989">
        <v>4</v>
      </c>
      <c r="I3989" t="s">
        <v>188</v>
      </c>
      <c r="J3989" t="s">
        <v>207</v>
      </c>
      <c r="K3989" t="s">
        <v>208</v>
      </c>
      <c r="L3989" t="s">
        <v>209</v>
      </c>
      <c r="M3989" t="s">
        <v>115</v>
      </c>
      <c r="N3989" t="s">
        <v>210</v>
      </c>
      <c r="O3989" t="s">
        <v>211</v>
      </c>
      <c r="P3989">
        <v>526.20000000000005</v>
      </c>
      <c r="Q3989"/>
      <c r="R3989"/>
      <c r="S3989" t="s">
        <v>933</v>
      </c>
    </row>
    <row r="3990" spans="1:19" hidden="1" x14ac:dyDescent="0.2">
      <c r="A3990" s="162" t="str">
        <f>"FY"&amp;(YEAR(Table4_1[[#This Row],[Date]])-1)&amp;"/"&amp;(YEAR(Table4_1[[#This Row],[Date]])-2000)</f>
        <v>FY2021/22</v>
      </c>
      <c r="B3990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90" s="162" t="str">
        <f>Table4_1[[#This Row],[Licensee]]&amp;" "&amp;Table4_1[[#This Row],[Licence]]</f>
        <v>Western Power EDL1</v>
      </c>
      <c r="D3990" s="162" t="str">
        <f t="shared" si="62"/>
        <v>FY2021/22_FC1_Western Power EDL1</v>
      </c>
      <c r="E3990" s="164">
        <f>IF(ISNUMBER(Table4_1[[#This Row],[Value]]),Table4_1[[#This Row],[Value]],IF(ISNUMBER(Table4_1[[#This Row],[$ Value]]),Table4_1[[#This Row],[$ Value]],Table4_1[[#This Row],[% Value]]))</f>
        <v>457</v>
      </c>
      <c r="G3990" s="238">
        <v>44742</v>
      </c>
      <c r="H3990">
        <v>4</v>
      </c>
      <c r="I3990" t="s">
        <v>188</v>
      </c>
      <c r="J3990" t="s">
        <v>207</v>
      </c>
      <c r="K3990" t="s">
        <v>208</v>
      </c>
      <c r="L3990" t="s">
        <v>209</v>
      </c>
      <c r="M3990" t="s">
        <v>115</v>
      </c>
      <c r="N3990" t="s">
        <v>210</v>
      </c>
      <c r="O3990" t="s">
        <v>211</v>
      </c>
      <c r="P3990">
        <v>457</v>
      </c>
      <c r="Q3990"/>
      <c r="R3990"/>
      <c r="S3990" t="s">
        <v>933</v>
      </c>
    </row>
    <row r="3991" spans="1:19" hidden="1" x14ac:dyDescent="0.2">
      <c r="A3991" s="162" t="str">
        <f>"FY"&amp;(YEAR(Table4_1[[#This Row],[Date]])-1)&amp;"/"&amp;(YEAR(Table4_1[[#This Row],[Date]])-2000)</f>
        <v>FY2022/23</v>
      </c>
      <c r="B3991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91" s="162" t="str">
        <f>Table4_1[[#This Row],[Licensee]]&amp;" "&amp;Table4_1[[#This Row],[Licence]]</f>
        <v>Western Power EDL1</v>
      </c>
      <c r="D3991" s="162" t="str">
        <f t="shared" si="62"/>
        <v>FY2022/23_FC1_Western Power EDL1</v>
      </c>
      <c r="E3991" s="164">
        <f>IF(ISNUMBER(Table4_1[[#This Row],[Value]]),Table4_1[[#This Row],[Value]],IF(ISNUMBER(Table4_1[[#This Row],[$ Value]]),Table4_1[[#This Row],[$ Value]],Table4_1[[#This Row],[% Value]]))</f>
        <v>350.4</v>
      </c>
      <c r="G3991" s="238">
        <v>45107</v>
      </c>
      <c r="H3991">
        <v>4</v>
      </c>
      <c r="I3991" t="s">
        <v>188</v>
      </c>
      <c r="J3991" t="s">
        <v>207</v>
      </c>
      <c r="K3991" t="s">
        <v>208</v>
      </c>
      <c r="L3991" t="s">
        <v>209</v>
      </c>
      <c r="M3991" t="s">
        <v>115</v>
      </c>
      <c r="N3991" t="s">
        <v>210</v>
      </c>
      <c r="O3991" t="s">
        <v>211</v>
      </c>
      <c r="P3991">
        <v>350.4</v>
      </c>
      <c r="Q3991"/>
      <c r="R3991"/>
      <c r="S3991" t="s">
        <v>933</v>
      </c>
    </row>
    <row r="3992" spans="1:19" hidden="1" x14ac:dyDescent="0.2">
      <c r="A3992" s="162" t="str">
        <f>"FY"&amp;(YEAR(Table4_1[[#This Row],[Date]])-1)&amp;"/"&amp;(YEAR(Table4_1[[#This Row],[Date]])-2000)</f>
        <v>FY2023/24</v>
      </c>
      <c r="B3992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92" s="162" t="str">
        <f>Table4_1[[#This Row],[Licensee]]&amp;" "&amp;Table4_1[[#This Row],[Licence]]</f>
        <v>Western Power EDL1</v>
      </c>
      <c r="D3992" s="162" t="str">
        <f t="shared" si="62"/>
        <v>FY2023/24_FC1_Western Power EDL1</v>
      </c>
      <c r="E3992" s="164">
        <f>IF(ISNUMBER(Table4_1[[#This Row],[Value]]),Table4_1[[#This Row],[Value]],IF(ISNUMBER(Table4_1[[#This Row],[$ Value]]),Table4_1[[#This Row],[$ Value]],Table4_1[[#This Row],[% Value]]))</f>
        <v>511.0299334</v>
      </c>
      <c r="G3992" s="238">
        <v>45473</v>
      </c>
      <c r="H3992">
        <v>4</v>
      </c>
      <c r="I3992" t="s">
        <v>188</v>
      </c>
      <c r="J3992" t="s">
        <v>207</v>
      </c>
      <c r="K3992" t="s">
        <v>208</v>
      </c>
      <c r="L3992" t="s">
        <v>209</v>
      </c>
      <c r="M3992" t="s">
        <v>115</v>
      </c>
      <c r="N3992" t="s">
        <v>210</v>
      </c>
      <c r="O3992" t="s">
        <v>211</v>
      </c>
      <c r="P3992">
        <v>511.0299334</v>
      </c>
      <c r="Q3992"/>
      <c r="R3992"/>
      <c r="S3992" t="s">
        <v>933</v>
      </c>
    </row>
    <row r="3993" spans="1:19" hidden="1" x14ac:dyDescent="0.2">
      <c r="A3993" s="162" t="str">
        <f>"FY"&amp;(YEAR(Table4_1[[#This Row],[Date]])-1)&amp;"/"&amp;(YEAR(Table4_1[[#This Row],[Date]])-2000)</f>
        <v>FY2024/25</v>
      </c>
      <c r="B3993" s="162" t="str">
        <f>VLOOKUP(Table4_1[[#This Row],[Energy]]&amp;Table4_1[[#This Row],[Indicator category]]&amp;Table4_1[[#This Row],[Indicator subcategory]]&amp;Table4_1[[#This Row],[Indicator]]&amp;Table4_1[[#This Row],[ID]],newID,2,FALSE)</f>
        <v>FC1</v>
      </c>
      <c r="C3993" s="162" t="str">
        <f>Table4_1[[#This Row],[Licensee]]&amp;" "&amp;Table4_1[[#This Row],[Licence]]</f>
        <v>Western Power EDL1</v>
      </c>
      <c r="D3993" s="162" t="str">
        <f t="shared" si="62"/>
        <v>FY2024/25_FC1_Western Power EDL1</v>
      </c>
      <c r="E3993" s="164">
        <f>IF(ISNUMBER(Table4_1[[#This Row],[Value]]),Table4_1[[#This Row],[Value]],IF(ISNUMBER(Table4_1[[#This Row],[$ Value]]),Table4_1[[#This Row],[$ Value]],Table4_1[[#This Row],[% Value]]))</f>
        <v>437.83958200000001</v>
      </c>
      <c r="G3993" s="238">
        <v>45838</v>
      </c>
      <c r="H3993">
        <v>4</v>
      </c>
      <c r="I3993" t="s">
        <v>188</v>
      </c>
      <c r="J3993" t="s">
        <v>207</v>
      </c>
      <c r="K3993" t="s">
        <v>208</v>
      </c>
      <c r="L3993" t="s">
        <v>209</v>
      </c>
      <c r="M3993" t="s">
        <v>115</v>
      </c>
      <c r="N3993" t="s">
        <v>210</v>
      </c>
      <c r="O3993" t="s">
        <v>211</v>
      </c>
      <c r="P3993">
        <v>437.83958200000001</v>
      </c>
      <c r="Q3993"/>
      <c r="R3993"/>
      <c r="S3993" t="s">
        <v>933</v>
      </c>
    </row>
    <row r="3994" spans="1:19" hidden="1" x14ac:dyDescent="0.2">
      <c r="A3994" s="162" t="str">
        <f>"FY"&amp;(YEAR(Table4_1[[#This Row],[Date]])-1)&amp;"/"&amp;(YEAR(Table4_1[[#This Row],[Date]])-2000)</f>
        <v>FY2023/24</v>
      </c>
      <c r="B3994" s="162" t="str">
        <f>VLOOKUP(Table4_1[[#This Row],[Energy]]&amp;Table4_1[[#This Row],[Indicator category]]&amp;Table4_1[[#This Row],[Indicator subcategory]]&amp;Table4_1[[#This Row],[Indicator]]&amp;Table4_1[[#This Row],[ID]],newID,2,FALSE)</f>
        <v>FC10bi</v>
      </c>
      <c r="C3994" s="162" t="str">
        <f>Table4_1[[#This Row],[Licensee]]&amp;" "&amp;Table4_1[[#This Row],[Licence]]</f>
        <v>Western Power EDL1</v>
      </c>
      <c r="D3994" s="162" t="str">
        <f t="shared" si="62"/>
        <v>FY2023/24_FC10bi_Western Power EDL1</v>
      </c>
      <c r="E3994" s="164">
        <f>IF(ISNUMBER(Table4_1[[#This Row],[Value]]),Table4_1[[#This Row],[Value]],IF(ISNUMBER(Table4_1[[#This Row],[$ Value]]),Table4_1[[#This Row],[$ Value]],Table4_1[[#This Row],[% Value]]))</f>
        <v>436.66514810000001</v>
      </c>
      <c r="G3994" s="238">
        <v>45473</v>
      </c>
      <c r="H3994">
        <v>4</v>
      </c>
      <c r="I3994" t="s">
        <v>188</v>
      </c>
      <c r="J3994" t="s">
        <v>207</v>
      </c>
      <c r="K3994" t="s">
        <v>208</v>
      </c>
      <c r="L3994" t="s">
        <v>246</v>
      </c>
      <c r="M3994" t="s">
        <v>47</v>
      </c>
      <c r="N3994" t="s">
        <v>406</v>
      </c>
      <c r="O3994" t="s">
        <v>117</v>
      </c>
      <c r="P3994">
        <v>436.66514810000001</v>
      </c>
      <c r="Q3994"/>
      <c r="R3994"/>
      <c r="S3994" t="s">
        <v>933</v>
      </c>
    </row>
    <row r="3995" spans="1:19" hidden="1" x14ac:dyDescent="0.2">
      <c r="A3995" s="162" t="str">
        <f>"FY"&amp;(YEAR(Table4_1[[#This Row],[Date]])-1)&amp;"/"&amp;(YEAR(Table4_1[[#This Row],[Date]])-2000)</f>
        <v>FY2024/25</v>
      </c>
      <c r="B3995" s="162" t="str">
        <f>VLOOKUP(Table4_1[[#This Row],[Energy]]&amp;Table4_1[[#This Row],[Indicator category]]&amp;Table4_1[[#This Row],[Indicator subcategory]]&amp;Table4_1[[#This Row],[Indicator]]&amp;Table4_1[[#This Row],[ID]],newID,2,FALSE)</f>
        <v>FC10bi</v>
      </c>
      <c r="C3995" s="162" t="str">
        <f>Table4_1[[#This Row],[Licensee]]&amp;" "&amp;Table4_1[[#This Row],[Licence]]</f>
        <v>Western Power EDL1</v>
      </c>
      <c r="D3995" s="162" t="str">
        <f t="shared" si="62"/>
        <v>FY2024/25_FC10bi_Western Power EDL1</v>
      </c>
      <c r="E3995" s="164">
        <f>IF(ISNUMBER(Table4_1[[#This Row],[Value]]),Table4_1[[#This Row],[Value]],IF(ISNUMBER(Table4_1[[#This Row],[$ Value]]),Table4_1[[#This Row],[$ Value]],Table4_1[[#This Row],[% Value]]))</f>
        <v>350.42975209999997</v>
      </c>
      <c r="G3995" s="238">
        <v>45838</v>
      </c>
      <c r="H3995">
        <v>4</v>
      </c>
      <c r="I3995" t="s">
        <v>188</v>
      </c>
      <c r="J3995" t="s">
        <v>207</v>
      </c>
      <c r="K3995" t="s">
        <v>208</v>
      </c>
      <c r="L3995" t="s">
        <v>246</v>
      </c>
      <c r="M3995" t="s">
        <v>47</v>
      </c>
      <c r="N3995" t="s">
        <v>406</v>
      </c>
      <c r="O3995" t="s">
        <v>117</v>
      </c>
      <c r="P3995">
        <v>350.42975209999997</v>
      </c>
      <c r="Q3995"/>
      <c r="R3995"/>
      <c r="S3995" t="s">
        <v>933</v>
      </c>
    </row>
    <row r="3996" spans="1:19" hidden="1" x14ac:dyDescent="0.2">
      <c r="A3996" s="162" t="str">
        <f>"FY"&amp;(YEAR(Table4_1[[#This Row],[Date]])-1)&amp;"/"&amp;(YEAR(Table4_1[[#This Row],[Date]])-2000)</f>
        <v>FY2023/24</v>
      </c>
      <c r="B3996" s="162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3996" s="162" t="str">
        <f>Table4_1[[#This Row],[Licensee]]&amp;" "&amp;Table4_1[[#This Row],[Licence]]</f>
        <v>Western Power EDL1</v>
      </c>
      <c r="D3996" s="162" t="str">
        <f t="shared" si="62"/>
        <v>FY2023/24_FC10ci_Western Power EDL1</v>
      </c>
      <c r="E3996" s="164">
        <f>IF(ISNUMBER(Table4_1[[#This Row],[Value]]),Table4_1[[#This Row],[Value]],IF(ISNUMBER(Table4_1[[#This Row],[$ Value]]),Table4_1[[#This Row],[$ Value]],Table4_1[[#This Row],[% Value]]))</f>
        <v>302.1475777</v>
      </c>
      <c r="G3996" s="238">
        <v>45473</v>
      </c>
      <c r="H3996">
        <v>4</v>
      </c>
      <c r="I3996" t="s">
        <v>188</v>
      </c>
      <c r="J3996" t="s">
        <v>207</v>
      </c>
      <c r="K3996" t="s">
        <v>208</v>
      </c>
      <c r="L3996" t="s">
        <v>246</v>
      </c>
      <c r="M3996" t="s">
        <v>48</v>
      </c>
      <c r="N3996" t="s">
        <v>356</v>
      </c>
      <c r="O3996" t="s">
        <v>117</v>
      </c>
      <c r="P3996">
        <v>302.1475777</v>
      </c>
      <c r="Q3996"/>
      <c r="R3996"/>
      <c r="S3996" t="s">
        <v>933</v>
      </c>
    </row>
    <row r="3997" spans="1:19" hidden="1" x14ac:dyDescent="0.2">
      <c r="A3997" s="162" t="str">
        <f>"FY"&amp;(YEAR(Table4_1[[#This Row],[Date]])-1)&amp;"/"&amp;(YEAR(Table4_1[[#This Row],[Date]])-2000)</f>
        <v>FY2024/25</v>
      </c>
      <c r="B3997" s="162" t="str">
        <f>VLOOKUP(Table4_1[[#This Row],[Energy]]&amp;Table4_1[[#This Row],[Indicator category]]&amp;Table4_1[[#This Row],[Indicator subcategory]]&amp;Table4_1[[#This Row],[Indicator]]&amp;Table4_1[[#This Row],[ID]],newID,2,FALSE)</f>
        <v>FC10ci</v>
      </c>
      <c r="C3997" s="162" t="str">
        <f>Table4_1[[#This Row],[Licensee]]&amp;" "&amp;Table4_1[[#This Row],[Licence]]</f>
        <v>Western Power EDL1</v>
      </c>
      <c r="D3997" s="162" t="str">
        <f t="shared" si="62"/>
        <v>FY2024/25_FC10ci_Western Power EDL1</v>
      </c>
      <c r="E3997" s="164">
        <f>IF(ISNUMBER(Table4_1[[#This Row],[Value]]),Table4_1[[#This Row],[Value]],IF(ISNUMBER(Table4_1[[#This Row],[$ Value]]),Table4_1[[#This Row],[$ Value]],Table4_1[[#This Row],[% Value]]))</f>
        <v>308.185159</v>
      </c>
      <c r="G3997" s="238">
        <v>45838</v>
      </c>
      <c r="H3997">
        <v>4</v>
      </c>
      <c r="I3997" t="s">
        <v>188</v>
      </c>
      <c r="J3997" t="s">
        <v>207</v>
      </c>
      <c r="K3997" t="s">
        <v>208</v>
      </c>
      <c r="L3997" t="s">
        <v>246</v>
      </c>
      <c r="M3997" t="s">
        <v>48</v>
      </c>
      <c r="N3997" t="s">
        <v>356</v>
      </c>
      <c r="O3997" t="s">
        <v>117</v>
      </c>
      <c r="P3997">
        <v>308.185159</v>
      </c>
      <c r="Q3997"/>
      <c r="R3997"/>
      <c r="S3997" t="s">
        <v>933</v>
      </c>
    </row>
    <row r="3998" spans="1:19" hidden="1" x14ac:dyDescent="0.2">
      <c r="A3998" s="162" t="str">
        <f>"FY"&amp;(YEAR(Table4_1[[#This Row],[Date]])-1)&amp;"/"&amp;(YEAR(Table4_1[[#This Row],[Date]])-2000)</f>
        <v>FY2023/24</v>
      </c>
      <c r="B3998" s="162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3998" s="162" t="str">
        <f>Table4_1[[#This Row],[Licensee]]&amp;" "&amp;Table4_1[[#This Row],[Licence]]</f>
        <v>Western Power EDL1</v>
      </c>
      <c r="D3998" s="162" t="str">
        <f t="shared" si="62"/>
        <v>FY2023/24_FC10di_Western Power EDL1</v>
      </c>
      <c r="E3998" s="164">
        <f>IF(ISNUMBER(Table4_1[[#This Row],[Value]]),Table4_1[[#This Row],[Value]],IF(ISNUMBER(Table4_1[[#This Row],[$ Value]]),Table4_1[[#This Row],[$ Value]],Table4_1[[#This Row],[% Value]]))</f>
        <v>305.35735319999998</v>
      </c>
      <c r="G3998" s="238">
        <v>45473</v>
      </c>
      <c r="H3998">
        <v>4</v>
      </c>
      <c r="I3998" t="s">
        <v>188</v>
      </c>
      <c r="J3998" t="s">
        <v>207</v>
      </c>
      <c r="K3998" t="s">
        <v>208</v>
      </c>
      <c r="L3998" t="s">
        <v>246</v>
      </c>
      <c r="M3998" t="s">
        <v>49</v>
      </c>
      <c r="N3998" t="s">
        <v>407</v>
      </c>
      <c r="O3998" t="s">
        <v>117</v>
      </c>
      <c r="P3998">
        <v>305.35735319999998</v>
      </c>
      <c r="Q3998"/>
      <c r="R3998"/>
      <c r="S3998" t="s">
        <v>933</v>
      </c>
    </row>
    <row r="3999" spans="1:19" hidden="1" x14ac:dyDescent="0.2">
      <c r="A3999" s="162" t="str">
        <f>"FY"&amp;(YEAR(Table4_1[[#This Row],[Date]])-1)&amp;"/"&amp;(YEAR(Table4_1[[#This Row],[Date]])-2000)</f>
        <v>FY2024/25</v>
      </c>
      <c r="B3999" s="162" t="str">
        <f>VLOOKUP(Table4_1[[#This Row],[Energy]]&amp;Table4_1[[#This Row],[Indicator category]]&amp;Table4_1[[#This Row],[Indicator subcategory]]&amp;Table4_1[[#This Row],[Indicator]]&amp;Table4_1[[#This Row],[ID]],newID,2,FALSE)</f>
        <v>FC10di</v>
      </c>
      <c r="C3999" s="162" t="str">
        <f>Table4_1[[#This Row],[Licensee]]&amp;" "&amp;Table4_1[[#This Row],[Licence]]</f>
        <v>Western Power EDL1</v>
      </c>
      <c r="D3999" s="162" t="str">
        <f t="shared" si="62"/>
        <v>FY2024/25_FC10di_Western Power EDL1</v>
      </c>
      <c r="E3999" s="164">
        <f>IF(ISNUMBER(Table4_1[[#This Row],[Value]]),Table4_1[[#This Row],[Value]],IF(ISNUMBER(Table4_1[[#This Row],[$ Value]]),Table4_1[[#This Row],[$ Value]],Table4_1[[#This Row],[% Value]]))</f>
        <v>311.19628990000001</v>
      </c>
      <c r="G3999" s="238">
        <v>45838</v>
      </c>
      <c r="H3999">
        <v>4</v>
      </c>
      <c r="I3999" t="s">
        <v>188</v>
      </c>
      <c r="J3999" t="s">
        <v>207</v>
      </c>
      <c r="K3999" t="s">
        <v>208</v>
      </c>
      <c r="L3999" t="s">
        <v>246</v>
      </c>
      <c r="M3999" t="s">
        <v>49</v>
      </c>
      <c r="N3999" t="s">
        <v>407</v>
      </c>
      <c r="O3999" t="s">
        <v>117</v>
      </c>
      <c r="P3999">
        <v>311.19628990000001</v>
      </c>
      <c r="Q3999"/>
      <c r="R3999"/>
      <c r="S3999" t="s">
        <v>933</v>
      </c>
    </row>
    <row r="4000" spans="1:19" hidden="1" x14ac:dyDescent="0.2">
      <c r="A4000" s="162" t="str">
        <f>"FY"&amp;(YEAR(Table4_1[[#This Row],[Date]])-1)&amp;"/"&amp;(YEAR(Table4_1[[#This Row],[Date]])-2000)</f>
        <v>FY2023/24</v>
      </c>
      <c r="B4000" s="162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4000" s="162" t="str">
        <f>Table4_1[[#This Row],[Licensee]]&amp;" "&amp;Table4_1[[#This Row],[Licence]]</f>
        <v>Western Power EDL1</v>
      </c>
      <c r="D4000" s="162" t="str">
        <f t="shared" si="62"/>
        <v>FY2023/24_FC10ei_Western Power EDL1</v>
      </c>
      <c r="E4000" s="164">
        <f>IF(ISNUMBER(Table4_1[[#This Row],[Value]]),Table4_1[[#This Row],[Value]],IF(ISNUMBER(Table4_1[[#This Row],[$ Value]]),Table4_1[[#This Row],[$ Value]],Table4_1[[#This Row],[% Value]]))</f>
        <v>233.45434979999999</v>
      </c>
      <c r="G4000" s="238">
        <v>45473</v>
      </c>
      <c r="H4000">
        <v>4</v>
      </c>
      <c r="I4000" t="s">
        <v>188</v>
      </c>
      <c r="J4000" t="s">
        <v>207</v>
      </c>
      <c r="K4000" t="s">
        <v>208</v>
      </c>
      <c r="L4000" t="s">
        <v>246</v>
      </c>
      <c r="M4000" t="s">
        <v>50</v>
      </c>
      <c r="N4000" t="s">
        <v>408</v>
      </c>
      <c r="O4000" t="s">
        <v>117</v>
      </c>
      <c r="P4000">
        <v>233.45434979999999</v>
      </c>
      <c r="Q4000"/>
      <c r="R4000"/>
      <c r="S4000" t="s">
        <v>933</v>
      </c>
    </row>
    <row r="4001" spans="1:19" hidden="1" x14ac:dyDescent="0.2">
      <c r="A4001" s="162" t="str">
        <f>"FY"&amp;(YEAR(Table4_1[[#This Row],[Date]])-1)&amp;"/"&amp;(YEAR(Table4_1[[#This Row],[Date]])-2000)</f>
        <v>FY2024/25</v>
      </c>
      <c r="B4001" s="162" t="str">
        <f>VLOOKUP(Table4_1[[#This Row],[Energy]]&amp;Table4_1[[#This Row],[Indicator category]]&amp;Table4_1[[#This Row],[Indicator subcategory]]&amp;Table4_1[[#This Row],[Indicator]]&amp;Table4_1[[#This Row],[ID]],newID,2,FALSE)</f>
        <v>FC10ei</v>
      </c>
      <c r="C4001" s="162" t="str">
        <f>Table4_1[[#This Row],[Licensee]]&amp;" "&amp;Table4_1[[#This Row],[Licence]]</f>
        <v>Western Power EDL1</v>
      </c>
      <c r="D4001" s="162" t="str">
        <f t="shared" si="62"/>
        <v>FY2024/25_FC10ei_Western Power EDL1</v>
      </c>
      <c r="E4001" s="164">
        <f>IF(ISNUMBER(Table4_1[[#This Row],[Value]]),Table4_1[[#This Row],[Value]],IF(ISNUMBER(Table4_1[[#This Row],[$ Value]]),Table4_1[[#This Row],[$ Value]],Table4_1[[#This Row],[% Value]]))</f>
        <v>333.10356760000002</v>
      </c>
      <c r="G4001" s="238">
        <v>45838</v>
      </c>
      <c r="H4001">
        <v>4</v>
      </c>
      <c r="I4001" t="s">
        <v>188</v>
      </c>
      <c r="J4001" t="s">
        <v>207</v>
      </c>
      <c r="K4001" t="s">
        <v>208</v>
      </c>
      <c r="L4001" t="s">
        <v>246</v>
      </c>
      <c r="M4001" t="s">
        <v>50</v>
      </c>
      <c r="N4001" t="s">
        <v>408</v>
      </c>
      <c r="O4001" t="s">
        <v>117</v>
      </c>
      <c r="P4001">
        <v>333.10356760000002</v>
      </c>
      <c r="Q4001"/>
      <c r="R4001"/>
      <c r="S4001" t="s">
        <v>933</v>
      </c>
    </row>
    <row r="4002" spans="1:19" hidden="1" x14ac:dyDescent="0.2">
      <c r="A4002" s="162" t="str">
        <f>"FY"&amp;(YEAR(Table4_1[[#This Row],[Date]])-1)&amp;"/"&amp;(YEAR(Table4_1[[#This Row],[Date]])-2000)</f>
        <v>FY2023/24</v>
      </c>
      <c r="B4002" s="162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4002" s="162" t="str">
        <f>Table4_1[[#This Row],[Licensee]]&amp;" "&amp;Table4_1[[#This Row],[Licence]]</f>
        <v>Western Power EDL1</v>
      </c>
      <c r="D4002" s="162" t="str">
        <f t="shared" si="62"/>
        <v>FY2023/24_FC10i_Western Power EDL1</v>
      </c>
      <c r="E4002" s="164">
        <f>IF(ISNUMBER(Table4_1[[#This Row],[Value]]),Table4_1[[#This Row],[Value]],IF(ISNUMBER(Table4_1[[#This Row],[$ Value]]),Table4_1[[#This Row],[$ Value]],Table4_1[[#This Row],[% Value]]))</f>
        <v>283.30084219999998</v>
      </c>
      <c r="G4002" s="238">
        <v>45473</v>
      </c>
      <c r="H4002">
        <v>4</v>
      </c>
      <c r="I4002" t="s">
        <v>188</v>
      </c>
      <c r="J4002" t="s">
        <v>207</v>
      </c>
      <c r="K4002" t="s">
        <v>208</v>
      </c>
      <c r="L4002" t="s">
        <v>246</v>
      </c>
      <c r="M4002" t="s">
        <v>115</v>
      </c>
      <c r="N4002" t="s">
        <v>247</v>
      </c>
      <c r="O4002" t="s">
        <v>117</v>
      </c>
      <c r="P4002">
        <v>283.30084219999998</v>
      </c>
      <c r="Q4002"/>
      <c r="R4002"/>
      <c r="S4002" t="s">
        <v>933</v>
      </c>
    </row>
    <row r="4003" spans="1:19" hidden="1" x14ac:dyDescent="0.2">
      <c r="A4003" s="162" t="str">
        <f>"FY"&amp;(YEAR(Table4_1[[#This Row],[Date]])-1)&amp;"/"&amp;(YEAR(Table4_1[[#This Row],[Date]])-2000)</f>
        <v>FY2024/25</v>
      </c>
      <c r="B4003" s="162" t="str">
        <f>VLOOKUP(Table4_1[[#This Row],[Energy]]&amp;Table4_1[[#This Row],[Indicator category]]&amp;Table4_1[[#This Row],[Indicator subcategory]]&amp;Table4_1[[#This Row],[Indicator]]&amp;Table4_1[[#This Row],[ID]],newID,2,FALSE)</f>
        <v>FC10i</v>
      </c>
      <c r="C4003" s="162" t="str">
        <f>Table4_1[[#This Row],[Licensee]]&amp;" "&amp;Table4_1[[#This Row],[Licence]]</f>
        <v>Western Power EDL1</v>
      </c>
      <c r="D4003" s="162" t="str">
        <f t="shared" si="62"/>
        <v>FY2024/25_FC10i_Western Power EDL1</v>
      </c>
      <c r="E4003" s="164">
        <f>IF(ISNUMBER(Table4_1[[#This Row],[Value]]),Table4_1[[#This Row],[Value]],IF(ISNUMBER(Table4_1[[#This Row],[$ Value]]),Table4_1[[#This Row],[$ Value]],Table4_1[[#This Row],[% Value]]))</f>
        <v>315.90620840000003</v>
      </c>
      <c r="G4003" s="238">
        <v>45838</v>
      </c>
      <c r="H4003">
        <v>4</v>
      </c>
      <c r="I4003" t="s">
        <v>188</v>
      </c>
      <c r="J4003" t="s">
        <v>207</v>
      </c>
      <c r="K4003" t="s">
        <v>208</v>
      </c>
      <c r="L4003" t="s">
        <v>246</v>
      </c>
      <c r="M4003" t="s">
        <v>115</v>
      </c>
      <c r="N4003" t="s">
        <v>247</v>
      </c>
      <c r="O4003" t="s">
        <v>117</v>
      </c>
      <c r="P4003">
        <v>315.90620840000003</v>
      </c>
      <c r="Q4003"/>
      <c r="R4003"/>
      <c r="S4003" t="s">
        <v>933</v>
      </c>
    </row>
    <row r="4004" spans="1:19" hidden="1" x14ac:dyDescent="0.2">
      <c r="A4004" s="162" t="str">
        <f>"FY"&amp;(YEAR(Table4_1[[#This Row],[Date]])-1)&amp;"/"&amp;(YEAR(Table4_1[[#This Row],[Date]])-2000)</f>
        <v>FY2023/24</v>
      </c>
      <c r="B4004" s="162" t="str">
        <f>VLOOKUP(Table4_1[[#This Row],[Energy]]&amp;Table4_1[[#This Row],[Indicator category]]&amp;Table4_1[[#This Row],[Indicator subcategory]]&amp;Table4_1[[#This Row],[Indicator]]&amp;Table4_1[[#This Row],[ID]],newID,2,FALSE)</f>
        <v>FC11bii</v>
      </c>
      <c r="C4004" s="162" t="str">
        <f>Table4_1[[#This Row],[Licensee]]&amp;" "&amp;Table4_1[[#This Row],[Licence]]</f>
        <v>Western Power EDL1</v>
      </c>
      <c r="D4004" s="162" t="str">
        <f t="shared" si="62"/>
        <v>FY2023/24_FC11bii_Western Power EDL1</v>
      </c>
      <c r="E4004" s="164">
        <f>IF(ISNUMBER(Table4_1[[#This Row],[Value]]),Table4_1[[#This Row],[Value]],IF(ISNUMBER(Table4_1[[#This Row],[$ Value]]),Table4_1[[#This Row],[$ Value]],Table4_1[[#This Row],[% Value]]))</f>
        <v>68.961230920000006</v>
      </c>
      <c r="G4004" s="238">
        <v>45473</v>
      </c>
      <c r="H4004">
        <v>4</v>
      </c>
      <c r="I4004" t="s">
        <v>188</v>
      </c>
      <c r="J4004" t="s">
        <v>207</v>
      </c>
      <c r="K4004" t="s">
        <v>208</v>
      </c>
      <c r="L4004" t="s">
        <v>248</v>
      </c>
      <c r="M4004" t="s">
        <v>47</v>
      </c>
      <c r="N4004" t="s">
        <v>409</v>
      </c>
      <c r="O4004" t="s">
        <v>117</v>
      </c>
      <c r="P4004">
        <v>68.961230920000006</v>
      </c>
      <c r="Q4004"/>
      <c r="R4004"/>
      <c r="S4004" t="s">
        <v>933</v>
      </c>
    </row>
    <row r="4005" spans="1:19" hidden="1" x14ac:dyDescent="0.2">
      <c r="A4005" s="162" t="str">
        <f>"FY"&amp;(YEAR(Table4_1[[#This Row],[Date]])-1)&amp;"/"&amp;(YEAR(Table4_1[[#This Row],[Date]])-2000)</f>
        <v>FY2024/25</v>
      </c>
      <c r="B4005" s="162" t="str">
        <f>VLOOKUP(Table4_1[[#This Row],[Energy]]&amp;Table4_1[[#This Row],[Indicator category]]&amp;Table4_1[[#This Row],[Indicator subcategory]]&amp;Table4_1[[#This Row],[Indicator]]&amp;Table4_1[[#This Row],[ID]],newID,2,FALSE)</f>
        <v>FC11bii</v>
      </c>
      <c r="C4005" s="162" t="str">
        <f>Table4_1[[#This Row],[Licensee]]&amp;" "&amp;Table4_1[[#This Row],[Licence]]</f>
        <v>Western Power EDL1</v>
      </c>
      <c r="D4005" s="162" t="str">
        <f t="shared" si="62"/>
        <v>FY2024/25_FC11bii_Western Power EDL1</v>
      </c>
      <c r="E4005" s="164">
        <f>IF(ISNUMBER(Table4_1[[#This Row],[Value]]),Table4_1[[#This Row],[Value]],IF(ISNUMBER(Table4_1[[#This Row],[$ Value]]),Table4_1[[#This Row],[$ Value]],Table4_1[[#This Row],[% Value]]))</f>
        <v>29.705116889999999</v>
      </c>
      <c r="G4005" s="238">
        <v>45838</v>
      </c>
      <c r="H4005">
        <v>4</v>
      </c>
      <c r="I4005" t="s">
        <v>188</v>
      </c>
      <c r="J4005" t="s">
        <v>207</v>
      </c>
      <c r="K4005" t="s">
        <v>208</v>
      </c>
      <c r="L4005" t="s">
        <v>248</v>
      </c>
      <c r="M4005" t="s">
        <v>47</v>
      </c>
      <c r="N4005" t="s">
        <v>409</v>
      </c>
      <c r="O4005" t="s">
        <v>117</v>
      </c>
      <c r="P4005">
        <v>29.705116889999999</v>
      </c>
      <c r="Q4005"/>
      <c r="R4005"/>
      <c r="S4005" t="s">
        <v>933</v>
      </c>
    </row>
    <row r="4006" spans="1:19" hidden="1" x14ac:dyDescent="0.2">
      <c r="A4006" s="162" t="str">
        <f>"FY"&amp;(YEAR(Table4_1[[#This Row],[Date]])-1)&amp;"/"&amp;(YEAR(Table4_1[[#This Row],[Date]])-2000)</f>
        <v>FY2023/24</v>
      </c>
      <c r="B4006" s="162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4006" s="162" t="str">
        <f>Table4_1[[#This Row],[Licensee]]&amp;" "&amp;Table4_1[[#This Row],[Licence]]</f>
        <v>Western Power EDL1</v>
      </c>
      <c r="D4006" s="162" t="str">
        <f t="shared" si="62"/>
        <v>FY2023/24_FC11cii_Western Power EDL1</v>
      </c>
      <c r="E4006" s="164">
        <f>IF(ISNUMBER(Table4_1[[#This Row],[Value]]),Table4_1[[#This Row],[Value]],IF(ISNUMBER(Table4_1[[#This Row],[$ Value]]),Table4_1[[#This Row],[$ Value]],Table4_1[[#This Row],[% Value]]))</f>
        <v>139.94568279999999</v>
      </c>
      <c r="G4006" s="238">
        <v>45473</v>
      </c>
      <c r="H4006">
        <v>4</v>
      </c>
      <c r="I4006" t="s">
        <v>188</v>
      </c>
      <c r="J4006" t="s">
        <v>207</v>
      </c>
      <c r="K4006" t="s">
        <v>208</v>
      </c>
      <c r="L4006" t="s">
        <v>248</v>
      </c>
      <c r="M4006" t="s">
        <v>48</v>
      </c>
      <c r="N4006" t="s">
        <v>357</v>
      </c>
      <c r="O4006" t="s">
        <v>117</v>
      </c>
      <c r="P4006">
        <v>139.94568279999999</v>
      </c>
      <c r="Q4006"/>
      <c r="R4006"/>
      <c r="S4006" t="s">
        <v>933</v>
      </c>
    </row>
    <row r="4007" spans="1:19" hidden="1" x14ac:dyDescent="0.2">
      <c r="A4007" s="162" t="str">
        <f>"FY"&amp;(YEAR(Table4_1[[#This Row],[Date]])-1)&amp;"/"&amp;(YEAR(Table4_1[[#This Row],[Date]])-2000)</f>
        <v>FY2024/25</v>
      </c>
      <c r="B4007" s="162" t="str">
        <f>VLOOKUP(Table4_1[[#This Row],[Energy]]&amp;Table4_1[[#This Row],[Indicator category]]&amp;Table4_1[[#This Row],[Indicator subcategory]]&amp;Table4_1[[#This Row],[Indicator]]&amp;Table4_1[[#This Row],[ID]],newID,2,FALSE)</f>
        <v>FC11cii</v>
      </c>
      <c r="C4007" s="162" t="str">
        <f>Table4_1[[#This Row],[Licensee]]&amp;" "&amp;Table4_1[[#This Row],[Licence]]</f>
        <v>Western Power EDL1</v>
      </c>
      <c r="D4007" s="162" t="str">
        <f t="shared" si="62"/>
        <v>FY2024/25_FC11cii_Western Power EDL1</v>
      </c>
      <c r="E4007" s="164">
        <f>IF(ISNUMBER(Table4_1[[#This Row],[Value]]),Table4_1[[#This Row],[Value]],IF(ISNUMBER(Table4_1[[#This Row],[$ Value]]),Table4_1[[#This Row],[$ Value]],Table4_1[[#This Row],[% Value]]))</f>
        <v>119.6818057</v>
      </c>
      <c r="G4007" s="238">
        <v>45838</v>
      </c>
      <c r="H4007">
        <v>4</v>
      </c>
      <c r="I4007" t="s">
        <v>188</v>
      </c>
      <c r="J4007" t="s">
        <v>207</v>
      </c>
      <c r="K4007" t="s">
        <v>208</v>
      </c>
      <c r="L4007" t="s">
        <v>248</v>
      </c>
      <c r="M4007" t="s">
        <v>48</v>
      </c>
      <c r="N4007" t="s">
        <v>357</v>
      </c>
      <c r="O4007" t="s">
        <v>117</v>
      </c>
      <c r="P4007">
        <v>119.6818057</v>
      </c>
      <c r="Q4007"/>
      <c r="R4007"/>
      <c r="S4007" t="s">
        <v>933</v>
      </c>
    </row>
    <row r="4008" spans="1:19" hidden="1" x14ac:dyDescent="0.2">
      <c r="A4008" s="162" t="str">
        <f>"FY"&amp;(YEAR(Table4_1[[#This Row],[Date]])-1)&amp;"/"&amp;(YEAR(Table4_1[[#This Row],[Date]])-2000)</f>
        <v>FY2023/24</v>
      </c>
      <c r="B4008" s="162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4008" s="162" t="str">
        <f>Table4_1[[#This Row],[Licensee]]&amp;" "&amp;Table4_1[[#This Row],[Licence]]</f>
        <v>Western Power EDL1</v>
      </c>
      <c r="D4008" s="162" t="str">
        <f t="shared" si="62"/>
        <v>FY2023/24_FC11dii_Western Power EDL1</v>
      </c>
      <c r="E4008" s="164">
        <f>IF(ISNUMBER(Table4_1[[#This Row],[Value]]),Table4_1[[#This Row],[Value]],IF(ISNUMBER(Table4_1[[#This Row],[$ Value]]),Table4_1[[#This Row],[$ Value]],Table4_1[[#This Row],[% Value]]))</f>
        <v>140.88448650000001</v>
      </c>
      <c r="G4008" s="238">
        <v>45473</v>
      </c>
      <c r="H4008">
        <v>4</v>
      </c>
      <c r="I4008" t="s">
        <v>188</v>
      </c>
      <c r="J4008" t="s">
        <v>207</v>
      </c>
      <c r="K4008" t="s">
        <v>208</v>
      </c>
      <c r="L4008" t="s">
        <v>248</v>
      </c>
      <c r="M4008" t="s">
        <v>49</v>
      </c>
      <c r="N4008" t="s">
        <v>410</v>
      </c>
      <c r="O4008" t="s">
        <v>117</v>
      </c>
      <c r="P4008">
        <v>140.88448650000001</v>
      </c>
      <c r="Q4008"/>
      <c r="R4008"/>
      <c r="S4008" t="s">
        <v>933</v>
      </c>
    </row>
    <row r="4009" spans="1:19" hidden="1" x14ac:dyDescent="0.2">
      <c r="A4009" s="162" t="str">
        <f>"FY"&amp;(YEAR(Table4_1[[#This Row],[Date]])-1)&amp;"/"&amp;(YEAR(Table4_1[[#This Row],[Date]])-2000)</f>
        <v>FY2024/25</v>
      </c>
      <c r="B4009" s="162" t="str">
        <f>VLOOKUP(Table4_1[[#This Row],[Energy]]&amp;Table4_1[[#This Row],[Indicator category]]&amp;Table4_1[[#This Row],[Indicator subcategory]]&amp;Table4_1[[#This Row],[Indicator]]&amp;Table4_1[[#This Row],[ID]],newID,2,FALSE)</f>
        <v>FC11dii</v>
      </c>
      <c r="C4009" s="162" t="str">
        <f>Table4_1[[#This Row],[Licensee]]&amp;" "&amp;Table4_1[[#This Row],[Licence]]</f>
        <v>Western Power EDL1</v>
      </c>
      <c r="D4009" s="162" t="str">
        <f t="shared" si="62"/>
        <v>FY2024/25_FC11dii_Western Power EDL1</v>
      </c>
      <c r="E4009" s="164">
        <f>IF(ISNUMBER(Table4_1[[#This Row],[Value]]),Table4_1[[#This Row],[Value]],IF(ISNUMBER(Table4_1[[#This Row],[$ Value]]),Table4_1[[#This Row],[$ Value]],Table4_1[[#This Row],[% Value]]))</f>
        <v>110.95570429999999</v>
      </c>
      <c r="G4009" s="238">
        <v>45838</v>
      </c>
      <c r="H4009">
        <v>4</v>
      </c>
      <c r="I4009" t="s">
        <v>188</v>
      </c>
      <c r="J4009" t="s">
        <v>207</v>
      </c>
      <c r="K4009" t="s">
        <v>208</v>
      </c>
      <c r="L4009" t="s">
        <v>248</v>
      </c>
      <c r="M4009" t="s">
        <v>49</v>
      </c>
      <c r="N4009" t="s">
        <v>410</v>
      </c>
      <c r="O4009" t="s">
        <v>117</v>
      </c>
      <c r="P4009">
        <v>110.95570429999999</v>
      </c>
      <c r="Q4009"/>
      <c r="R4009"/>
      <c r="S4009" t="s">
        <v>933</v>
      </c>
    </row>
    <row r="4010" spans="1:19" hidden="1" x14ac:dyDescent="0.2">
      <c r="A4010" s="162" t="str">
        <f>"FY"&amp;(YEAR(Table4_1[[#This Row],[Date]])-1)&amp;"/"&amp;(YEAR(Table4_1[[#This Row],[Date]])-2000)</f>
        <v>FY2023/24</v>
      </c>
      <c r="B4010" s="162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4010" s="162" t="str">
        <f>Table4_1[[#This Row],[Licensee]]&amp;" "&amp;Table4_1[[#This Row],[Licence]]</f>
        <v>Western Power EDL1</v>
      </c>
      <c r="D4010" s="162" t="str">
        <f t="shared" si="62"/>
        <v>FY2023/24_FC11eii_Western Power EDL1</v>
      </c>
      <c r="E4010" s="164">
        <f>IF(ISNUMBER(Table4_1[[#This Row],[Value]]),Table4_1[[#This Row],[Value]],IF(ISNUMBER(Table4_1[[#This Row],[$ Value]]),Table4_1[[#This Row],[$ Value]],Table4_1[[#This Row],[% Value]]))</f>
        <v>220.2197137</v>
      </c>
      <c r="G4010" s="238">
        <v>45473</v>
      </c>
      <c r="H4010">
        <v>4</v>
      </c>
      <c r="I4010" t="s">
        <v>188</v>
      </c>
      <c r="J4010" t="s">
        <v>207</v>
      </c>
      <c r="K4010" t="s">
        <v>208</v>
      </c>
      <c r="L4010" t="s">
        <v>248</v>
      </c>
      <c r="M4010" t="s">
        <v>50</v>
      </c>
      <c r="N4010" t="s">
        <v>411</v>
      </c>
      <c r="O4010" t="s">
        <v>117</v>
      </c>
      <c r="P4010">
        <v>220.2197137</v>
      </c>
      <c r="Q4010"/>
      <c r="R4010"/>
      <c r="S4010" t="s">
        <v>933</v>
      </c>
    </row>
    <row r="4011" spans="1:19" hidden="1" x14ac:dyDescent="0.2">
      <c r="A4011" s="162" t="str">
        <f>"FY"&amp;(YEAR(Table4_1[[#This Row],[Date]])-1)&amp;"/"&amp;(YEAR(Table4_1[[#This Row],[Date]])-2000)</f>
        <v>FY2024/25</v>
      </c>
      <c r="B4011" s="162" t="str">
        <f>VLOOKUP(Table4_1[[#This Row],[Energy]]&amp;Table4_1[[#This Row],[Indicator category]]&amp;Table4_1[[#This Row],[Indicator subcategory]]&amp;Table4_1[[#This Row],[Indicator]]&amp;Table4_1[[#This Row],[ID]],newID,2,FALSE)</f>
        <v>FC11eii</v>
      </c>
      <c r="C4011" s="162" t="str">
        <f>Table4_1[[#This Row],[Licensee]]&amp;" "&amp;Table4_1[[#This Row],[Licence]]</f>
        <v>Western Power EDL1</v>
      </c>
      <c r="D4011" s="162" t="str">
        <f t="shared" si="62"/>
        <v>FY2024/25_FC11eii_Western Power EDL1</v>
      </c>
      <c r="E4011" s="164">
        <f>IF(ISNUMBER(Table4_1[[#This Row],[Value]]),Table4_1[[#This Row],[Value]],IF(ISNUMBER(Table4_1[[#This Row],[$ Value]]),Table4_1[[#This Row],[$ Value]],Table4_1[[#This Row],[% Value]]))</f>
        <v>171.0169994</v>
      </c>
      <c r="G4011" s="238">
        <v>45838</v>
      </c>
      <c r="H4011">
        <v>4</v>
      </c>
      <c r="I4011" t="s">
        <v>188</v>
      </c>
      <c r="J4011" t="s">
        <v>207</v>
      </c>
      <c r="K4011" t="s">
        <v>208</v>
      </c>
      <c r="L4011" t="s">
        <v>248</v>
      </c>
      <c r="M4011" t="s">
        <v>50</v>
      </c>
      <c r="N4011" t="s">
        <v>411</v>
      </c>
      <c r="O4011" t="s">
        <v>117</v>
      </c>
      <c r="P4011">
        <v>171.0169994</v>
      </c>
      <c r="Q4011"/>
      <c r="R4011"/>
      <c r="S4011" t="s">
        <v>933</v>
      </c>
    </row>
    <row r="4012" spans="1:19" hidden="1" x14ac:dyDescent="0.2">
      <c r="A4012" s="162" t="str">
        <f>"FY"&amp;(YEAR(Table4_1[[#This Row],[Date]])-1)&amp;"/"&amp;(YEAR(Table4_1[[#This Row],[Date]])-2000)</f>
        <v>FY2023/24</v>
      </c>
      <c r="B4012" s="162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4012" s="162" t="str">
        <f>Table4_1[[#This Row],[Licensee]]&amp;" "&amp;Table4_1[[#This Row],[Licence]]</f>
        <v>Western Power EDL1</v>
      </c>
      <c r="D4012" s="162" t="str">
        <f t="shared" si="62"/>
        <v>FY2023/24_FC11ii_Western Power EDL1</v>
      </c>
      <c r="E4012" s="164">
        <f>IF(ISNUMBER(Table4_1[[#This Row],[Value]]),Table4_1[[#This Row],[Value]],IF(ISNUMBER(Table4_1[[#This Row],[$ Value]]),Table4_1[[#This Row],[$ Value]],Table4_1[[#This Row],[% Value]]))</f>
        <v>159.32841300000001</v>
      </c>
      <c r="G4012" s="238">
        <v>45473</v>
      </c>
      <c r="H4012">
        <v>4</v>
      </c>
      <c r="I4012" t="s">
        <v>188</v>
      </c>
      <c r="J4012" t="s">
        <v>207</v>
      </c>
      <c r="K4012" t="s">
        <v>208</v>
      </c>
      <c r="L4012" t="s">
        <v>248</v>
      </c>
      <c r="M4012" t="s">
        <v>115</v>
      </c>
      <c r="N4012" t="s">
        <v>249</v>
      </c>
      <c r="O4012" t="s">
        <v>117</v>
      </c>
      <c r="P4012">
        <v>159.32841300000001</v>
      </c>
      <c r="Q4012"/>
      <c r="R4012"/>
      <c r="S4012" t="s">
        <v>933</v>
      </c>
    </row>
    <row r="4013" spans="1:19" hidden="1" x14ac:dyDescent="0.2">
      <c r="A4013" s="162" t="str">
        <f>"FY"&amp;(YEAR(Table4_1[[#This Row],[Date]])-1)&amp;"/"&amp;(YEAR(Table4_1[[#This Row],[Date]])-2000)</f>
        <v>FY2024/25</v>
      </c>
      <c r="B4013" s="162" t="str">
        <f>VLOOKUP(Table4_1[[#This Row],[Energy]]&amp;Table4_1[[#This Row],[Indicator category]]&amp;Table4_1[[#This Row],[Indicator subcategory]]&amp;Table4_1[[#This Row],[Indicator]]&amp;Table4_1[[#This Row],[ID]],newID,2,FALSE)</f>
        <v>FC11ii</v>
      </c>
      <c r="C4013" s="162" t="str">
        <f>Table4_1[[#This Row],[Licensee]]&amp;" "&amp;Table4_1[[#This Row],[Licence]]</f>
        <v>Western Power EDL1</v>
      </c>
      <c r="D4013" s="162" t="str">
        <f t="shared" si="62"/>
        <v>FY2024/25_FC11ii_Western Power EDL1</v>
      </c>
      <c r="E4013" s="164">
        <f>IF(ISNUMBER(Table4_1[[#This Row],[Value]]),Table4_1[[#This Row],[Value]],IF(ISNUMBER(Table4_1[[#This Row],[$ Value]]),Table4_1[[#This Row],[$ Value]],Table4_1[[#This Row],[% Value]]))</f>
        <v>126.531908</v>
      </c>
      <c r="G4013" s="238">
        <v>45838</v>
      </c>
      <c r="H4013">
        <v>4</v>
      </c>
      <c r="I4013" t="s">
        <v>188</v>
      </c>
      <c r="J4013" t="s">
        <v>207</v>
      </c>
      <c r="K4013" t="s">
        <v>208</v>
      </c>
      <c r="L4013" t="s">
        <v>248</v>
      </c>
      <c r="M4013" t="s">
        <v>115</v>
      </c>
      <c r="N4013" t="s">
        <v>249</v>
      </c>
      <c r="O4013" t="s">
        <v>117</v>
      </c>
      <c r="P4013">
        <v>126.531908</v>
      </c>
      <c r="Q4013"/>
      <c r="R4013"/>
      <c r="S4013" t="s">
        <v>933</v>
      </c>
    </row>
    <row r="4014" spans="1:19" hidden="1" x14ac:dyDescent="0.2">
      <c r="A4014" s="162" t="str">
        <f>"FY"&amp;(YEAR(Table4_1[[#This Row],[Date]])-1)&amp;"/"&amp;(YEAR(Table4_1[[#This Row],[Date]])-2000)</f>
        <v>FY2023/24</v>
      </c>
      <c r="B4014" s="162" t="str">
        <f>VLOOKUP(Table4_1[[#This Row],[Energy]]&amp;Table4_1[[#This Row],[Indicator category]]&amp;Table4_1[[#This Row],[Indicator subcategory]]&amp;Table4_1[[#This Row],[Indicator]]&amp;Table4_1[[#This Row],[ID]],newID,2,FALSE)</f>
        <v>FC12biii</v>
      </c>
      <c r="C4014" s="162" t="str">
        <f>Table4_1[[#This Row],[Licensee]]&amp;" "&amp;Table4_1[[#This Row],[Licence]]</f>
        <v>Western Power EDL1</v>
      </c>
      <c r="D4014" s="162" t="str">
        <f t="shared" si="62"/>
        <v>FY2023/24_FC12biii_Western Power EDL1</v>
      </c>
      <c r="E4014" s="164">
        <f>IF(ISNUMBER(Table4_1[[#This Row],[Value]]),Table4_1[[#This Row],[Value]],IF(ISNUMBER(Table4_1[[#This Row],[$ Value]]),Table4_1[[#This Row],[$ Value]],Table4_1[[#This Row],[% Value]]))</f>
        <v>68.961230920000006</v>
      </c>
      <c r="G4014" s="238">
        <v>45473</v>
      </c>
      <c r="H4014">
        <v>4</v>
      </c>
      <c r="I4014" t="s">
        <v>188</v>
      </c>
      <c r="J4014" t="s">
        <v>207</v>
      </c>
      <c r="K4014" t="s">
        <v>208</v>
      </c>
      <c r="L4014" t="s">
        <v>250</v>
      </c>
      <c r="M4014" t="s">
        <v>47</v>
      </c>
      <c r="N4014" t="s">
        <v>412</v>
      </c>
      <c r="O4014" t="s">
        <v>117</v>
      </c>
      <c r="P4014">
        <v>68.961230920000006</v>
      </c>
      <c r="Q4014"/>
      <c r="R4014"/>
      <c r="S4014" t="s">
        <v>933</v>
      </c>
    </row>
    <row r="4015" spans="1:19" hidden="1" x14ac:dyDescent="0.2">
      <c r="A4015" s="162" t="str">
        <f>"FY"&amp;(YEAR(Table4_1[[#This Row],[Date]])-1)&amp;"/"&amp;(YEAR(Table4_1[[#This Row],[Date]])-2000)</f>
        <v>FY2024/25</v>
      </c>
      <c r="B4015" s="162" t="str">
        <f>VLOOKUP(Table4_1[[#This Row],[Energy]]&amp;Table4_1[[#This Row],[Indicator category]]&amp;Table4_1[[#This Row],[Indicator subcategory]]&amp;Table4_1[[#This Row],[Indicator]]&amp;Table4_1[[#This Row],[ID]],newID,2,FALSE)</f>
        <v>FC12biii</v>
      </c>
      <c r="C4015" s="162" t="str">
        <f>Table4_1[[#This Row],[Licensee]]&amp;" "&amp;Table4_1[[#This Row],[Licence]]</f>
        <v>Western Power EDL1</v>
      </c>
      <c r="D4015" s="162" t="str">
        <f t="shared" si="62"/>
        <v>FY2024/25_FC12biii_Western Power EDL1</v>
      </c>
      <c r="E4015" s="164">
        <f>IF(ISNUMBER(Table4_1[[#This Row],[Value]]),Table4_1[[#This Row],[Value]],IF(ISNUMBER(Table4_1[[#This Row],[$ Value]]),Table4_1[[#This Row],[$ Value]],Table4_1[[#This Row],[% Value]]))</f>
        <v>29.705116889999999</v>
      </c>
      <c r="G4015" s="238">
        <v>45838</v>
      </c>
      <c r="H4015">
        <v>4</v>
      </c>
      <c r="I4015" t="s">
        <v>188</v>
      </c>
      <c r="J4015" t="s">
        <v>207</v>
      </c>
      <c r="K4015" t="s">
        <v>208</v>
      </c>
      <c r="L4015" t="s">
        <v>250</v>
      </c>
      <c r="M4015" t="s">
        <v>47</v>
      </c>
      <c r="N4015" t="s">
        <v>412</v>
      </c>
      <c r="O4015" t="s">
        <v>117</v>
      </c>
      <c r="P4015">
        <v>29.705116889999999</v>
      </c>
      <c r="Q4015"/>
      <c r="R4015"/>
      <c r="S4015" t="s">
        <v>933</v>
      </c>
    </row>
    <row r="4016" spans="1:19" hidden="1" x14ac:dyDescent="0.2">
      <c r="A4016" s="162" t="str">
        <f>"FY"&amp;(YEAR(Table4_1[[#This Row],[Date]])-1)&amp;"/"&amp;(YEAR(Table4_1[[#This Row],[Date]])-2000)</f>
        <v>FY2023/24</v>
      </c>
      <c r="B4016" s="162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4016" s="162" t="str">
        <f>Table4_1[[#This Row],[Licensee]]&amp;" "&amp;Table4_1[[#This Row],[Licence]]</f>
        <v>Western Power EDL1</v>
      </c>
      <c r="D4016" s="162" t="str">
        <f t="shared" si="62"/>
        <v>FY2023/24_FC12ciii_Western Power EDL1</v>
      </c>
      <c r="E4016" s="164">
        <f>IF(ISNUMBER(Table4_1[[#This Row],[Value]]),Table4_1[[#This Row],[Value]],IF(ISNUMBER(Table4_1[[#This Row],[$ Value]]),Table4_1[[#This Row],[$ Value]],Table4_1[[#This Row],[% Value]]))</f>
        <v>105.734646</v>
      </c>
      <c r="G4016" s="238">
        <v>45473</v>
      </c>
      <c r="H4016">
        <v>4</v>
      </c>
      <c r="I4016" t="s">
        <v>188</v>
      </c>
      <c r="J4016" t="s">
        <v>207</v>
      </c>
      <c r="K4016" t="s">
        <v>208</v>
      </c>
      <c r="L4016" t="s">
        <v>250</v>
      </c>
      <c r="M4016" t="s">
        <v>48</v>
      </c>
      <c r="N4016" t="s">
        <v>358</v>
      </c>
      <c r="O4016" t="s">
        <v>117</v>
      </c>
      <c r="P4016">
        <v>105.734646</v>
      </c>
      <c r="Q4016"/>
      <c r="R4016"/>
      <c r="S4016" t="s">
        <v>933</v>
      </c>
    </row>
    <row r="4017" spans="1:19" hidden="1" x14ac:dyDescent="0.2">
      <c r="A4017" s="162" t="str">
        <f>"FY"&amp;(YEAR(Table4_1[[#This Row],[Date]])-1)&amp;"/"&amp;(YEAR(Table4_1[[#This Row],[Date]])-2000)</f>
        <v>FY2024/25</v>
      </c>
      <c r="B4017" s="162" t="str">
        <f>VLOOKUP(Table4_1[[#This Row],[Energy]]&amp;Table4_1[[#This Row],[Indicator category]]&amp;Table4_1[[#This Row],[Indicator subcategory]]&amp;Table4_1[[#This Row],[Indicator]]&amp;Table4_1[[#This Row],[ID]],newID,2,FALSE)</f>
        <v>FC12ciii</v>
      </c>
      <c r="C4017" s="162" t="str">
        <f>Table4_1[[#This Row],[Licensee]]&amp;" "&amp;Table4_1[[#This Row],[Licence]]</f>
        <v>Western Power EDL1</v>
      </c>
      <c r="D4017" s="162" t="str">
        <f t="shared" si="62"/>
        <v>FY2024/25_FC12ciii_Western Power EDL1</v>
      </c>
      <c r="E4017" s="164">
        <f>IF(ISNUMBER(Table4_1[[#This Row],[Value]]),Table4_1[[#This Row],[Value]],IF(ISNUMBER(Table4_1[[#This Row],[$ Value]]),Table4_1[[#This Row],[$ Value]],Table4_1[[#This Row],[% Value]]))</f>
        <v>89.807080859999999</v>
      </c>
      <c r="G4017" s="238">
        <v>45838</v>
      </c>
      <c r="H4017">
        <v>4</v>
      </c>
      <c r="I4017" t="s">
        <v>188</v>
      </c>
      <c r="J4017" t="s">
        <v>207</v>
      </c>
      <c r="K4017" t="s">
        <v>208</v>
      </c>
      <c r="L4017" t="s">
        <v>250</v>
      </c>
      <c r="M4017" t="s">
        <v>48</v>
      </c>
      <c r="N4017" t="s">
        <v>358</v>
      </c>
      <c r="O4017" t="s">
        <v>117</v>
      </c>
      <c r="P4017">
        <v>89.807080859999999</v>
      </c>
      <c r="Q4017"/>
      <c r="R4017"/>
      <c r="S4017" t="s">
        <v>933</v>
      </c>
    </row>
    <row r="4018" spans="1:19" hidden="1" x14ac:dyDescent="0.2">
      <c r="A4018" s="162" t="str">
        <f>"FY"&amp;(YEAR(Table4_1[[#This Row],[Date]])-1)&amp;"/"&amp;(YEAR(Table4_1[[#This Row],[Date]])-2000)</f>
        <v>FY2023/24</v>
      </c>
      <c r="B4018" s="162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4018" s="162" t="str">
        <f>Table4_1[[#This Row],[Licensee]]&amp;" "&amp;Table4_1[[#This Row],[Licence]]</f>
        <v>Western Power EDL1</v>
      </c>
      <c r="D4018" s="162" t="str">
        <f t="shared" si="62"/>
        <v>FY2023/24_FC12diii_Western Power EDL1</v>
      </c>
      <c r="E4018" s="164">
        <f>IF(ISNUMBER(Table4_1[[#This Row],[Value]]),Table4_1[[#This Row],[Value]],IF(ISNUMBER(Table4_1[[#This Row],[$ Value]]),Table4_1[[#This Row],[$ Value]],Table4_1[[#This Row],[% Value]]))</f>
        <v>87.138494489999999</v>
      </c>
      <c r="G4018" s="238">
        <v>45473</v>
      </c>
      <c r="H4018">
        <v>4</v>
      </c>
      <c r="I4018" t="s">
        <v>188</v>
      </c>
      <c r="J4018" t="s">
        <v>207</v>
      </c>
      <c r="K4018" t="s">
        <v>208</v>
      </c>
      <c r="L4018" t="s">
        <v>250</v>
      </c>
      <c r="M4018" t="s">
        <v>49</v>
      </c>
      <c r="N4018" t="s">
        <v>413</v>
      </c>
      <c r="O4018" t="s">
        <v>117</v>
      </c>
      <c r="P4018">
        <v>87.138494489999999</v>
      </c>
      <c r="Q4018"/>
      <c r="R4018"/>
      <c r="S4018" t="s">
        <v>933</v>
      </c>
    </row>
    <row r="4019" spans="1:19" hidden="1" x14ac:dyDescent="0.2">
      <c r="A4019" s="162" t="str">
        <f>"FY"&amp;(YEAR(Table4_1[[#This Row],[Date]])-1)&amp;"/"&amp;(YEAR(Table4_1[[#This Row],[Date]])-2000)</f>
        <v>FY2024/25</v>
      </c>
      <c r="B4019" s="162" t="str">
        <f>VLOOKUP(Table4_1[[#This Row],[Energy]]&amp;Table4_1[[#This Row],[Indicator category]]&amp;Table4_1[[#This Row],[Indicator subcategory]]&amp;Table4_1[[#This Row],[Indicator]]&amp;Table4_1[[#This Row],[ID]],newID,2,FALSE)</f>
        <v>FC12diii</v>
      </c>
      <c r="C4019" s="162" t="str">
        <f>Table4_1[[#This Row],[Licensee]]&amp;" "&amp;Table4_1[[#This Row],[Licence]]</f>
        <v>Western Power EDL1</v>
      </c>
      <c r="D4019" s="162" t="str">
        <f t="shared" si="62"/>
        <v>FY2024/25_FC12diii_Western Power EDL1</v>
      </c>
      <c r="E4019" s="164">
        <f>IF(ISNUMBER(Table4_1[[#This Row],[Value]]),Table4_1[[#This Row],[Value]],IF(ISNUMBER(Table4_1[[#This Row],[$ Value]]),Table4_1[[#This Row],[$ Value]],Table4_1[[#This Row],[% Value]]))</f>
        <v>79.532834059999999</v>
      </c>
      <c r="G4019" s="238">
        <v>45838</v>
      </c>
      <c r="H4019">
        <v>4</v>
      </c>
      <c r="I4019" t="s">
        <v>188</v>
      </c>
      <c r="J4019" t="s">
        <v>207</v>
      </c>
      <c r="K4019" t="s">
        <v>208</v>
      </c>
      <c r="L4019" t="s">
        <v>250</v>
      </c>
      <c r="M4019" t="s">
        <v>49</v>
      </c>
      <c r="N4019" t="s">
        <v>413</v>
      </c>
      <c r="O4019" t="s">
        <v>117</v>
      </c>
      <c r="P4019">
        <v>79.532834059999999</v>
      </c>
      <c r="Q4019"/>
      <c r="R4019"/>
      <c r="S4019" t="s">
        <v>933</v>
      </c>
    </row>
    <row r="4020" spans="1:19" hidden="1" x14ac:dyDescent="0.2">
      <c r="A4020" s="162" t="str">
        <f>"FY"&amp;(YEAR(Table4_1[[#This Row],[Date]])-1)&amp;"/"&amp;(YEAR(Table4_1[[#This Row],[Date]])-2000)</f>
        <v>FY2023/24</v>
      </c>
      <c r="B4020" s="162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4020" s="162" t="str">
        <f>Table4_1[[#This Row],[Licensee]]&amp;" "&amp;Table4_1[[#This Row],[Licence]]</f>
        <v>Western Power EDL1</v>
      </c>
      <c r="D4020" s="162" t="str">
        <f t="shared" si="62"/>
        <v>FY2023/24_FC12eiii_Western Power EDL1</v>
      </c>
      <c r="E4020" s="164">
        <f>IF(ISNUMBER(Table4_1[[#This Row],[Value]]),Table4_1[[#This Row],[Value]],IF(ISNUMBER(Table4_1[[#This Row],[$ Value]]),Table4_1[[#This Row],[$ Value]],Table4_1[[#This Row],[% Value]]))</f>
        <v>148.0975306</v>
      </c>
      <c r="G4020" s="238">
        <v>45473</v>
      </c>
      <c r="H4020">
        <v>4</v>
      </c>
      <c r="I4020" t="s">
        <v>188</v>
      </c>
      <c r="J4020" t="s">
        <v>207</v>
      </c>
      <c r="K4020" t="s">
        <v>208</v>
      </c>
      <c r="L4020" t="s">
        <v>250</v>
      </c>
      <c r="M4020" t="s">
        <v>50</v>
      </c>
      <c r="N4020" t="s">
        <v>414</v>
      </c>
      <c r="O4020" t="s">
        <v>117</v>
      </c>
      <c r="P4020">
        <v>148.0975306</v>
      </c>
      <c r="Q4020"/>
      <c r="R4020"/>
      <c r="S4020" t="s">
        <v>933</v>
      </c>
    </row>
    <row r="4021" spans="1:19" hidden="1" x14ac:dyDescent="0.2">
      <c r="A4021" s="162" t="str">
        <f>"FY"&amp;(YEAR(Table4_1[[#This Row],[Date]])-1)&amp;"/"&amp;(YEAR(Table4_1[[#This Row],[Date]])-2000)</f>
        <v>FY2024/25</v>
      </c>
      <c r="B4021" s="162" t="str">
        <f>VLOOKUP(Table4_1[[#This Row],[Energy]]&amp;Table4_1[[#This Row],[Indicator category]]&amp;Table4_1[[#This Row],[Indicator subcategory]]&amp;Table4_1[[#This Row],[Indicator]]&amp;Table4_1[[#This Row],[ID]],newID,2,FALSE)</f>
        <v>FC12eiii</v>
      </c>
      <c r="C4021" s="162" t="str">
        <f>Table4_1[[#This Row],[Licensee]]&amp;" "&amp;Table4_1[[#This Row],[Licence]]</f>
        <v>Western Power EDL1</v>
      </c>
      <c r="D4021" s="162" t="str">
        <f t="shared" si="62"/>
        <v>FY2024/25_FC12eiii_Western Power EDL1</v>
      </c>
      <c r="E4021" s="164">
        <f>IF(ISNUMBER(Table4_1[[#This Row],[Value]]),Table4_1[[#This Row],[Value]],IF(ISNUMBER(Table4_1[[#This Row],[$ Value]]),Table4_1[[#This Row],[$ Value]],Table4_1[[#This Row],[% Value]]))</f>
        <v>135.08342830000001</v>
      </c>
      <c r="G4021" s="238">
        <v>45838</v>
      </c>
      <c r="H4021">
        <v>4</v>
      </c>
      <c r="I4021" t="s">
        <v>188</v>
      </c>
      <c r="J4021" t="s">
        <v>207</v>
      </c>
      <c r="K4021" t="s">
        <v>208</v>
      </c>
      <c r="L4021" t="s">
        <v>250</v>
      </c>
      <c r="M4021" t="s">
        <v>50</v>
      </c>
      <c r="N4021" t="s">
        <v>414</v>
      </c>
      <c r="O4021" t="s">
        <v>117</v>
      </c>
      <c r="P4021">
        <v>135.08342830000001</v>
      </c>
      <c r="Q4021"/>
      <c r="R4021"/>
      <c r="S4021" t="s">
        <v>933</v>
      </c>
    </row>
    <row r="4022" spans="1:19" hidden="1" x14ac:dyDescent="0.2">
      <c r="A4022" s="162" t="str">
        <f>"FY"&amp;(YEAR(Table4_1[[#This Row],[Date]])-1)&amp;"/"&amp;(YEAR(Table4_1[[#This Row],[Date]])-2000)</f>
        <v>FY2023/24</v>
      </c>
      <c r="B4022" s="162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4022" s="162" t="str">
        <f>Table4_1[[#This Row],[Licensee]]&amp;" "&amp;Table4_1[[#This Row],[Licence]]</f>
        <v>Western Power EDL1</v>
      </c>
      <c r="D4022" s="162" t="str">
        <f t="shared" si="62"/>
        <v>FY2023/24_FC12iii_Western Power EDL1</v>
      </c>
      <c r="E4022" s="164">
        <f>IF(ISNUMBER(Table4_1[[#This Row],[Value]]),Table4_1[[#This Row],[Value]],IF(ISNUMBER(Table4_1[[#This Row],[$ Value]]),Table4_1[[#This Row],[$ Value]],Table4_1[[#This Row],[% Value]]))</f>
        <v>110.15751779999999</v>
      </c>
      <c r="G4022" s="238">
        <v>45473</v>
      </c>
      <c r="H4022">
        <v>4</v>
      </c>
      <c r="I4022" t="s">
        <v>188</v>
      </c>
      <c r="J4022" t="s">
        <v>207</v>
      </c>
      <c r="K4022" t="s">
        <v>208</v>
      </c>
      <c r="L4022" t="s">
        <v>250</v>
      </c>
      <c r="M4022" t="s">
        <v>115</v>
      </c>
      <c r="N4022" t="s">
        <v>251</v>
      </c>
      <c r="O4022" t="s">
        <v>117</v>
      </c>
      <c r="P4022">
        <v>110.15751779999999</v>
      </c>
      <c r="Q4022"/>
      <c r="R4022"/>
      <c r="S4022" t="s">
        <v>933</v>
      </c>
    </row>
    <row r="4023" spans="1:19" hidden="1" x14ac:dyDescent="0.2">
      <c r="A4023" s="162" t="str">
        <f>"FY"&amp;(YEAR(Table4_1[[#This Row],[Date]])-1)&amp;"/"&amp;(YEAR(Table4_1[[#This Row],[Date]])-2000)</f>
        <v>FY2024/25</v>
      </c>
      <c r="B4023" s="162" t="str">
        <f>VLOOKUP(Table4_1[[#This Row],[Energy]]&amp;Table4_1[[#This Row],[Indicator category]]&amp;Table4_1[[#This Row],[Indicator subcategory]]&amp;Table4_1[[#This Row],[Indicator]]&amp;Table4_1[[#This Row],[ID]],newID,2,FALSE)</f>
        <v>FC12iii</v>
      </c>
      <c r="C4023" s="162" t="str">
        <f>Table4_1[[#This Row],[Licensee]]&amp;" "&amp;Table4_1[[#This Row],[Licence]]</f>
        <v>Western Power EDL1</v>
      </c>
      <c r="D4023" s="162" t="str">
        <f t="shared" si="62"/>
        <v>FY2024/25_FC12iii_Western Power EDL1</v>
      </c>
      <c r="E4023" s="164">
        <f>IF(ISNUMBER(Table4_1[[#This Row],[Value]]),Table4_1[[#This Row],[Value]],IF(ISNUMBER(Table4_1[[#This Row],[$ Value]]),Table4_1[[#This Row],[$ Value]],Table4_1[[#This Row],[% Value]]))</f>
        <v>95.307981749999996</v>
      </c>
      <c r="G4023" s="238">
        <v>45838</v>
      </c>
      <c r="H4023">
        <v>4</v>
      </c>
      <c r="I4023" t="s">
        <v>188</v>
      </c>
      <c r="J4023" t="s">
        <v>207</v>
      </c>
      <c r="K4023" t="s">
        <v>208</v>
      </c>
      <c r="L4023" t="s">
        <v>250</v>
      </c>
      <c r="M4023" t="s">
        <v>115</v>
      </c>
      <c r="N4023" t="s">
        <v>251</v>
      </c>
      <c r="O4023" t="s">
        <v>117</v>
      </c>
      <c r="P4023">
        <v>95.307981749999996</v>
      </c>
      <c r="Q4023"/>
      <c r="R4023"/>
      <c r="S4023" t="s">
        <v>933</v>
      </c>
    </row>
    <row r="4024" spans="1:19" hidden="1" x14ac:dyDescent="0.2">
      <c r="A4024" s="162" t="str">
        <f>"FY"&amp;(YEAR(Table4_1[[#This Row],[Date]])-1)&amp;"/"&amp;(YEAR(Table4_1[[#This Row],[Date]])-2000)</f>
        <v>FY2013/14</v>
      </c>
      <c r="B4024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4" s="162" t="str">
        <f>Table4_1[[#This Row],[Licensee]]&amp;" "&amp;Table4_1[[#This Row],[Licence]]</f>
        <v>Western Power EDL1</v>
      </c>
      <c r="D4024" s="162" t="str">
        <f t="shared" si="62"/>
        <v>FY2013/14_FC1b_Western Power EDL1</v>
      </c>
      <c r="E4024" s="164">
        <f>IF(ISNUMBER(Table4_1[[#This Row],[Value]]),Table4_1[[#This Row],[Value]],IF(ISNUMBER(Table4_1[[#This Row],[$ Value]]),Table4_1[[#This Row],[$ Value]],Table4_1[[#This Row],[% Value]]))</f>
        <v>39.700000000000003</v>
      </c>
      <c r="G4024" s="238">
        <v>41820</v>
      </c>
      <c r="H4024">
        <v>4</v>
      </c>
      <c r="I4024" t="s">
        <v>188</v>
      </c>
      <c r="J4024" t="s">
        <v>207</v>
      </c>
      <c r="K4024" t="s">
        <v>208</v>
      </c>
      <c r="L4024" t="s">
        <v>209</v>
      </c>
      <c r="M4024" t="s">
        <v>47</v>
      </c>
      <c r="N4024" t="s">
        <v>419</v>
      </c>
      <c r="O4024" t="s">
        <v>211</v>
      </c>
      <c r="P4024">
        <v>39.700000000000003</v>
      </c>
      <c r="Q4024"/>
      <c r="R4024"/>
      <c r="S4024" t="s">
        <v>933</v>
      </c>
    </row>
    <row r="4025" spans="1:19" hidden="1" x14ac:dyDescent="0.2">
      <c r="A4025" s="162" t="str">
        <f>"FY"&amp;(YEAR(Table4_1[[#This Row],[Date]])-1)&amp;"/"&amp;(YEAR(Table4_1[[#This Row],[Date]])-2000)</f>
        <v>FY2014/15</v>
      </c>
      <c r="B4025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5" s="162" t="str">
        <f>Table4_1[[#This Row],[Licensee]]&amp;" "&amp;Table4_1[[#This Row],[Licence]]</f>
        <v>Western Power EDL1</v>
      </c>
      <c r="D4025" s="162" t="str">
        <f t="shared" si="62"/>
        <v>FY2014/15_FC1b_Western Power EDL1</v>
      </c>
      <c r="E4025" s="164">
        <f>IF(ISNUMBER(Table4_1[[#This Row],[Value]]),Table4_1[[#This Row],[Value]],IF(ISNUMBER(Table4_1[[#This Row],[$ Value]]),Table4_1[[#This Row],[$ Value]],Table4_1[[#This Row],[% Value]]))</f>
        <v>33</v>
      </c>
      <c r="G4025" s="238">
        <v>42185</v>
      </c>
      <c r="H4025">
        <v>4</v>
      </c>
      <c r="I4025" t="s">
        <v>188</v>
      </c>
      <c r="J4025" t="s">
        <v>207</v>
      </c>
      <c r="K4025" t="s">
        <v>208</v>
      </c>
      <c r="L4025" t="s">
        <v>209</v>
      </c>
      <c r="M4025" t="s">
        <v>47</v>
      </c>
      <c r="N4025" t="s">
        <v>419</v>
      </c>
      <c r="O4025" t="s">
        <v>211</v>
      </c>
      <c r="P4025">
        <v>33</v>
      </c>
      <c r="Q4025"/>
      <c r="R4025"/>
      <c r="S4025" t="s">
        <v>933</v>
      </c>
    </row>
    <row r="4026" spans="1:19" hidden="1" x14ac:dyDescent="0.2">
      <c r="A4026" s="162" t="str">
        <f>"FY"&amp;(YEAR(Table4_1[[#This Row],[Date]])-1)&amp;"/"&amp;(YEAR(Table4_1[[#This Row],[Date]])-2000)</f>
        <v>FY2015/16</v>
      </c>
      <c r="B4026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6" s="162" t="str">
        <f>Table4_1[[#This Row],[Licensee]]&amp;" "&amp;Table4_1[[#This Row],[Licence]]</f>
        <v>Western Power EDL1</v>
      </c>
      <c r="D4026" s="162" t="str">
        <f t="shared" si="62"/>
        <v>FY2015/16_FC1b_Western Power EDL1</v>
      </c>
      <c r="E4026" s="164">
        <f>IF(ISNUMBER(Table4_1[[#This Row],[Value]]),Table4_1[[#This Row],[Value]],IF(ISNUMBER(Table4_1[[#This Row],[$ Value]]),Table4_1[[#This Row],[$ Value]],Table4_1[[#This Row],[% Value]]))</f>
        <v>51.2</v>
      </c>
      <c r="G4026" s="238">
        <v>42551</v>
      </c>
      <c r="H4026">
        <v>4</v>
      </c>
      <c r="I4026" t="s">
        <v>188</v>
      </c>
      <c r="J4026" t="s">
        <v>207</v>
      </c>
      <c r="K4026" t="s">
        <v>208</v>
      </c>
      <c r="L4026" t="s">
        <v>209</v>
      </c>
      <c r="M4026" t="s">
        <v>47</v>
      </c>
      <c r="N4026" t="s">
        <v>419</v>
      </c>
      <c r="O4026" t="s">
        <v>211</v>
      </c>
      <c r="P4026">
        <v>51.2</v>
      </c>
      <c r="Q4026"/>
      <c r="R4026"/>
      <c r="S4026" t="s">
        <v>933</v>
      </c>
    </row>
    <row r="4027" spans="1:19" hidden="1" x14ac:dyDescent="0.2">
      <c r="A4027" s="162" t="str">
        <f>"FY"&amp;(YEAR(Table4_1[[#This Row],[Date]])-1)&amp;"/"&amp;(YEAR(Table4_1[[#This Row],[Date]])-2000)</f>
        <v>FY2016/17</v>
      </c>
      <c r="B4027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7" s="162" t="str">
        <f>Table4_1[[#This Row],[Licensee]]&amp;" "&amp;Table4_1[[#This Row],[Licence]]</f>
        <v>Western Power EDL1</v>
      </c>
      <c r="D4027" s="162" t="str">
        <f t="shared" si="62"/>
        <v>FY2016/17_FC1b_Western Power EDL1</v>
      </c>
      <c r="E4027" s="164">
        <f>IF(ISNUMBER(Table4_1[[#This Row],[Value]]),Table4_1[[#This Row],[Value]],IF(ISNUMBER(Table4_1[[#This Row],[$ Value]]),Table4_1[[#This Row],[$ Value]],Table4_1[[#This Row],[% Value]]))</f>
        <v>23</v>
      </c>
      <c r="G4027" s="238">
        <v>42916</v>
      </c>
      <c r="H4027">
        <v>4</v>
      </c>
      <c r="I4027" t="s">
        <v>188</v>
      </c>
      <c r="J4027" t="s">
        <v>207</v>
      </c>
      <c r="K4027" t="s">
        <v>208</v>
      </c>
      <c r="L4027" t="s">
        <v>209</v>
      </c>
      <c r="M4027" t="s">
        <v>47</v>
      </c>
      <c r="N4027" t="s">
        <v>419</v>
      </c>
      <c r="O4027" t="s">
        <v>211</v>
      </c>
      <c r="P4027">
        <v>23</v>
      </c>
      <c r="Q4027"/>
      <c r="R4027"/>
      <c r="S4027" t="s">
        <v>933</v>
      </c>
    </row>
    <row r="4028" spans="1:19" hidden="1" x14ac:dyDescent="0.2">
      <c r="A4028" s="162" t="str">
        <f>"FY"&amp;(YEAR(Table4_1[[#This Row],[Date]])-1)&amp;"/"&amp;(YEAR(Table4_1[[#This Row],[Date]])-2000)</f>
        <v>FY2017/18</v>
      </c>
      <c r="B4028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8" s="162" t="str">
        <f>Table4_1[[#This Row],[Licensee]]&amp;" "&amp;Table4_1[[#This Row],[Licence]]</f>
        <v>Western Power EDL1</v>
      </c>
      <c r="D4028" s="162" t="str">
        <f t="shared" si="62"/>
        <v>FY2017/18_FC1b_Western Power EDL1</v>
      </c>
      <c r="E4028" s="164">
        <f>IF(ISNUMBER(Table4_1[[#This Row],[Value]]),Table4_1[[#This Row],[Value]],IF(ISNUMBER(Table4_1[[#This Row],[$ Value]]),Table4_1[[#This Row],[$ Value]],Table4_1[[#This Row],[% Value]]))</f>
        <v>11</v>
      </c>
      <c r="G4028" s="238">
        <v>43281</v>
      </c>
      <c r="H4028">
        <v>4</v>
      </c>
      <c r="I4028" t="s">
        <v>188</v>
      </c>
      <c r="J4028" t="s">
        <v>207</v>
      </c>
      <c r="K4028" t="s">
        <v>208</v>
      </c>
      <c r="L4028" t="s">
        <v>209</v>
      </c>
      <c r="M4028" t="s">
        <v>47</v>
      </c>
      <c r="N4028" t="s">
        <v>419</v>
      </c>
      <c r="O4028" t="s">
        <v>211</v>
      </c>
      <c r="P4028">
        <v>11</v>
      </c>
      <c r="Q4028"/>
      <c r="R4028"/>
      <c r="S4028" t="s">
        <v>933</v>
      </c>
    </row>
    <row r="4029" spans="1:19" hidden="1" x14ac:dyDescent="0.2">
      <c r="A4029" s="162" t="str">
        <f>"FY"&amp;(YEAR(Table4_1[[#This Row],[Date]])-1)&amp;"/"&amp;(YEAR(Table4_1[[#This Row],[Date]])-2000)</f>
        <v>FY2018/19</v>
      </c>
      <c r="B4029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29" s="162" t="str">
        <f>Table4_1[[#This Row],[Licensee]]&amp;" "&amp;Table4_1[[#This Row],[Licence]]</f>
        <v>Western Power EDL1</v>
      </c>
      <c r="D4029" s="162" t="str">
        <f t="shared" si="62"/>
        <v>FY2018/19_FC1b_Western Power EDL1</v>
      </c>
      <c r="E4029" s="164">
        <f>IF(ISNUMBER(Table4_1[[#This Row],[Value]]),Table4_1[[#This Row],[Value]],IF(ISNUMBER(Table4_1[[#This Row],[$ Value]]),Table4_1[[#This Row],[$ Value]],Table4_1[[#This Row],[% Value]]))</f>
        <v>19.5</v>
      </c>
      <c r="G4029" s="238">
        <v>43646</v>
      </c>
      <c r="H4029">
        <v>4</v>
      </c>
      <c r="I4029" t="s">
        <v>188</v>
      </c>
      <c r="J4029" t="s">
        <v>207</v>
      </c>
      <c r="K4029" t="s">
        <v>208</v>
      </c>
      <c r="L4029" t="s">
        <v>209</v>
      </c>
      <c r="M4029" t="s">
        <v>47</v>
      </c>
      <c r="N4029" t="s">
        <v>419</v>
      </c>
      <c r="O4029" t="s">
        <v>211</v>
      </c>
      <c r="P4029">
        <v>19.5</v>
      </c>
      <c r="Q4029"/>
      <c r="R4029"/>
      <c r="S4029" t="s">
        <v>933</v>
      </c>
    </row>
    <row r="4030" spans="1:19" hidden="1" x14ac:dyDescent="0.2">
      <c r="A4030" s="162" t="str">
        <f>"FY"&amp;(YEAR(Table4_1[[#This Row],[Date]])-1)&amp;"/"&amp;(YEAR(Table4_1[[#This Row],[Date]])-2000)</f>
        <v>FY2019/20</v>
      </c>
      <c r="B4030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0" s="162" t="str">
        <f>Table4_1[[#This Row],[Licensee]]&amp;" "&amp;Table4_1[[#This Row],[Licence]]</f>
        <v>Western Power EDL1</v>
      </c>
      <c r="D4030" s="162" t="str">
        <f t="shared" si="62"/>
        <v>FY2019/20_FC1b_Western Power EDL1</v>
      </c>
      <c r="E4030" s="164">
        <f>IF(ISNUMBER(Table4_1[[#This Row],[Value]]),Table4_1[[#This Row],[Value]],IF(ISNUMBER(Table4_1[[#This Row],[$ Value]]),Table4_1[[#This Row],[$ Value]],Table4_1[[#This Row],[% Value]]))</f>
        <v>52</v>
      </c>
      <c r="G4030" s="238">
        <v>44012</v>
      </c>
      <c r="H4030">
        <v>4</v>
      </c>
      <c r="I4030" t="s">
        <v>188</v>
      </c>
      <c r="J4030" t="s">
        <v>207</v>
      </c>
      <c r="K4030" t="s">
        <v>208</v>
      </c>
      <c r="L4030" t="s">
        <v>209</v>
      </c>
      <c r="M4030" t="s">
        <v>47</v>
      </c>
      <c r="N4030" t="s">
        <v>419</v>
      </c>
      <c r="O4030" t="s">
        <v>211</v>
      </c>
      <c r="P4030">
        <v>52</v>
      </c>
      <c r="Q4030"/>
      <c r="R4030"/>
      <c r="S4030" t="s">
        <v>933</v>
      </c>
    </row>
    <row r="4031" spans="1:19" hidden="1" x14ac:dyDescent="0.2">
      <c r="A4031" s="162" t="str">
        <f>"FY"&amp;(YEAR(Table4_1[[#This Row],[Date]])-1)&amp;"/"&amp;(YEAR(Table4_1[[#This Row],[Date]])-2000)</f>
        <v>FY2020/21</v>
      </c>
      <c r="B4031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1" s="162" t="str">
        <f>Table4_1[[#This Row],[Licensee]]&amp;" "&amp;Table4_1[[#This Row],[Licence]]</f>
        <v>Western Power EDL1</v>
      </c>
      <c r="D4031" s="162" t="str">
        <f t="shared" si="62"/>
        <v>FY2020/21_FC1b_Western Power EDL1</v>
      </c>
      <c r="E4031" s="164">
        <f>IF(ISNUMBER(Table4_1[[#This Row],[Value]]),Table4_1[[#This Row],[Value]],IF(ISNUMBER(Table4_1[[#This Row],[$ Value]]),Table4_1[[#This Row],[$ Value]],Table4_1[[#This Row],[% Value]]))</f>
        <v>78.2</v>
      </c>
      <c r="G4031" s="238">
        <v>44377</v>
      </c>
      <c r="H4031">
        <v>4</v>
      </c>
      <c r="I4031" t="s">
        <v>188</v>
      </c>
      <c r="J4031" t="s">
        <v>207</v>
      </c>
      <c r="K4031" t="s">
        <v>208</v>
      </c>
      <c r="L4031" t="s">
        <v>209</v>
      </c>
      <c r="M4031" t="s">
        <v>47</v>
      </c>
      <c r="N4031" t="s">
        <v>419</v>
      </c>
      <c r="O4031" t="s">
        <v>211</v>
      </c>
      <c r="P4031">
        <v>78.2</v>
      </c>
      <c r="Q4031"/>
      <c r="R4031"/>
      <c r="S4031" t="s">
        <v>933</v>
      </c>
    </row>
    <row r="4032" spans="1:19" hidden="1" x14ac:dyDescent="0.2">
      <c r="A4032" s="162" t="str">
        <f>"FY"&amp;(YEAR(Table4_1[[#This Row],[Date]])-1)&amp;"/"&amp;(YEAR(Table4_1[[#This Row],[Date]])-2000)</f>
        <v>FY2021/22</v>
      </c>
      <c r="B4032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2" s="162" t="str">
        <f>Table4_1[[#This Row],[Licensee]]&amp;" "&amp;Table4_1[[#This Row],[Licence]]</f>
        <v>Western Power EDL1</v>
      </c>
      <c r="D4032" s="162" t="str">
        <f t="shared" si="62"/>
        <v>FY2021/22_FC1b_Western Power EDL1</v>
      </c>
      <c r="E4032" s="164">
        <f>IF(ISNUMBER(Table4_1[[#This Row],[Value]]),Table4_1[[#This Row],[Value]],IF(ISNUMBER(Table4_1[[#This Row],[$ Value]]),Table4_1[[#This Row],[$ Value]],Table4_1[[#This Row],[% Value]]))</f>
        <v>47</v>
      </c>
      <c r="G4032" s="238">
        <v>44742</v>
      </c>
      <c r="H4032">
        <v>4</v>
      </c>
      <c r="I4032" t="s">
        <v>188</v>
      </c>
      <c r="J4032" t="s">
        <v>207</v>
      </c>
      <c r="K4032" t="s">
        <v>208</v>
      </c>
      <c r="L4032" t="s">
        <v>209</v>
      </c>
      <c r="M4032" t="s">
        <v>47</v>
      </c>
      <c r="N4032" t="s">
        <v>419</v>
      </c>
      <c r="O4032" t="s">
        <v>211</v>
      </c>
      <c r="P4032">
        <v>47</v>
      </c>
      <c r="Q4032"/>
      <c r="R4032"/>
      <c r="S4032" t="s">
        <v>933</v>
      </c>
    </row>
    <row r="4033" spans="1:19" hidden="1" x14ac:dyDescent="0.2">
      <c r="A4033" s="162" t="str">
        <f>"FY"&amp;(YEAR(Table4_1[[#This Row],[Date]])-1)&amp;"/"&amp;(YEAR(Table4_1[[#This Row],[Date]])-2000)</f>
        <v>FY2022/23</v>
      </c>
      <c r="B4033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3" s="162" t="str">
        <f>Table4_1[[#This Row],[Licensee]]&amp;" "&amp;Table4_1[[#This Row],[Licence]]</f>
        <v>Western Power EDL1</v>
      </c>
      <c r="D4033" s="162" t="str">
        <f t="shared" si="62"/>
        <v>FY2022/23_FC1b_Western Power EDL1</v>
      </c>
      <c r="E4033" s="164">
        <f>IF(ISNUMBER(Table4_1[[#This Row],[Value]]),Table4_1[[#This Row],[Value]],IF(ISNUMBER(Table4_1[[#This Row],[$ Value]]),Table4_1[[#This Row],[$ Value]],Table4_1[[#This Row],[% Value]]))</f>
        <v>48.9</v>
      </c>
      <c r="G4033" s="238">
        <v>45107</v>
      </c>
      <c r="H4033">
        <v>4</v>
      </c>
      <c r="I4033" t="s">
        <v>188</v>
      </c>
      <c r="J4033" t="s">
        <v>207</v>
      </c>
      <c r="K4033" t="s">
        <v>208</v>
      </c>
      <c r="L4033" t="s">
        <v>209</v>
      </c>
      <c r="M4033" t="s">
        <v>47</v>
      </c>
      <c r="N4033" t="s">
        <v>419</v>
      </c>
      <c r="O4033" t="s">
        <v>211</v>
      </c>
      <c r="P4033">
        <v>48.9</v>
      </c>
      <c r="Q4033"/>
      <c r="R4033"/>
      <c r="S4033" t="s">
        <v>933</v>
      </c>
    </row>
    <row r="4034" spans="1:19" hidden="1" x14ac:dyDescent="0.2">
      <c r="A4034" s="162" t="str">
        <f>"FY"&amp;(YEAR(Table4_1[[#This Row],[Date]])-1)&amp;"/"&amp;(YEAR(Table4_1[[#This Row],[Date]])-2000)</f>
        <v>FY2023/24</v>
      </c>
      <c r="B4034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4" s="162" t="str">
        <f>Table4_1[[#This Row],[Licensee]]&amp;" "&amp;Table4_1[[#This Row],[Licence]]</f>
        <v>Western Power EDL1</v>
      </c>
      <c r="D4034" s="162" t="str">
        <f t="shared" si="62"/>
        <v>FY2023/24_FC1b_Western Power EDL1</v>
      </c>
      <c r="E4034" s="164">
        <f>IF(ISNUMBER(Table4_1[[#This Row],[Value]]),Table4_1[[#This Row],[Value]],IF(ISNUMBER(Table4_1[[#This Row],[$ Value]]),Table4_1[[#This Row],[$ Value]],Table4_1[[#This Row],[% Value]]))</f>
        <v>83.551911340000004</v>
      </c>
      <c r="G4034" s="238">
        <v>45473</v>
      </c>
      <c r="H4034">
        <v>4</v>
      </c>
      <c r="I4034" t="s">
        <v>188</v>
      </c>
      <c r="J4034" t="s">
        <v>207</v>
      </c>
      <c r="K4034" t="s">
        <v>208</v>
      </c>
      <c r="L4034" t="s">
        <v>209</v>
      </c>
      <c r="M4034" t="s">
        <v>47</v>
      </c>
      <c r="N4034" t="s">
        <v>419</v>
      </c>
      <c r="O4034" t="s">
        <v>211</v>
      </c>
      <c r="P4034">
        <v>83.551911340000004</v>
      </c>
      <c r="Q4034"/>
      <c r="R4034"/>
      <c r="S4034" t="s">
        <v>933</v>
      </c>
    </row>
    <row r="4035" spans="1:19" hidden="1" x14ac:dyDescent="0.2">
      <c r="A4035" s="162" t="str">
        <f>"FY"&amp;(YEAR(Table4_1[[#This Row],[Date]])-1)&amp;"/"&amp;(YEAR(Table4_1[[#This Row],[Date]])-2000)</f>
        <v>FY2024/25</v>
      </c>
      <c r="B4035" s="162" t="str">
        <f>VLOOKUP(Table4_1[[#This Row],[Energy]]&amp;Table4_1[[#This Row],[Indicator category]]&amp;Table4_1[[#This Row],[Indicator subcategory]]&amp;Table4_1[[#This Row],[Indicator]]&amp;Table4_1[[#This Row],[ID]],newID,2,FALSE)</f>
        <v>FC1b</v>
      </c>
      <c r="C4035" s="162" t="str">
        <f>Table4_1[[#This Row],[Licensee]]&amp;" "&amp;Table4_1[[#This Row],[Licence]]</f>
        <v>Western Power EDL1</v>
      </c>
      <c r="D4035" s="162" t="str">
        <f t="shared" ref="D4035:D4098" si="63">A4035&amp;"_"&amp;B4035&amp;"_"&amp;C4035</f>
        <v>FY2024/25_FC1b_Western Power EDL1</v>
      </c>
      <c r="E4035" s="164">
        <f>IF(ISNUMBER(Table4_1[[#This Row],[Value]]),Table4_1[[#This Row],[Value]],IF(ISNUMBER(Table4_1[[#This Row],[$ Value]]),Table4_1[[#This Row],[$ Value]],Table4_1[[#This Row],[% Value]]))</f>
        <v>29.667556139999999</v>
      </c>
      <c r="G4035" s="238">
        <v>45838</v>
      </c>
      <c r="H4035">
        <v>4</v>
      </c>
      <c r="I4035" t="s">
        <v>188</v>
      </c>
      <c r="J4035" t="s">
        <v>207</v>
      </c>
      <c r="K4035" t="s">
        <v>208</v>
      </c>
      <c r="L4035" t="s">
        <v>209</v>
      </c>
      <c r="M4035" t="s">
        <v>47</v>
      </c>
      <c r="N4035" t="s">
        <v>419</v>
      </c>
      <c r="O4035" t="s">
        <v>211</v>
      </c>
      <c r="P4035">
        <v>29.667556139999999</v>
      </c>
      <c r="Q4035"/>
      <c r="R4035"/>
      <c r="S4035" t="s">
        <v>933</v>
      </c>
    </row>
    <row r="4036" spans="1:19" hidden="1" x14ac:dyDescent="0.2">
      <c r="A4036" s="162" t="str">
        <f>"FY"&amp;(YEAR(Table4_1[[#This Row],[Date]])-1)&amp;"/"&amp;(YEAR(Table4_1[[#This Row],[Date]])-2000)</f>
        <v>FY2013/14</v>
      </c>
      <c r="B4036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36" s="162" t="str">
        <f>Table4_1[[#This Row],[Licensee]]&amp;" "&amp;Table4_1[[#This Row],[Licence]]</f>
        <v>Western Power EDL1</v>
      </c>
      <c r="D4036" s="162" t="str">
        <f t="shared" si="63"/>
        <v>FY2013/14_FC1c_Western Power EDL1</v>
      </c>
      <c r="E4036" s="164">
        <f>IF(ISNUMBER(Table4_1[[#This Row],[Value]]),Table4_1[[#This Row],[Value]],IF(ISNUMBER(Table4_1[[#This Row],[$ Value]]),Table4_1[[#This Row],[$ Value]],Table4_1[[#This Row],[% Value]]))</f>
        <v>214.3</v>
      </c>
      <c r="G4036" s="238">
        <v>41820</v>
      </c>
      <c r="H4036">
        <v>4</v>
      </c>
      <c r="I4036" t="s">
        <v>188</v>
      </c>
      <c r="J4036" t="s">
        <v>207</v>
      </c>
      <c r="K4036" t="s">
        <v>208</v>
      </c>
      <c r="L4036" t="s">
        <v>209</v>
      </c>
      <c r="M4036" t="s">
        <v>48</v>
      </c>
      <c r="N4036" t="s">
        <v>291</v>
      </c>
      <c r="O4036" t="s">
        <v>211</v>
      </c>
      <c r="P4036">
        <v>214.3</v>
      </c>
      <c r="Q4036"/>
      <c r="R4036"/>
      <c r="S4036" t="s">
        <v>933</v>
      </c>
    </row>
    <row r="4037" spans="1:19" hidden="1" x14ac:dyDescent="0.2">
      <c r="A4037" s="162" t="str">
        <f>"FY"&amp;(YEAR(Table4_1[[#This Row],[Date]])-1)&amp;"/"&amp;(YEAR(Table4_1[[#This Row],[Date]])-2000)</f>
        <v>FY2014/15</v>
      </c>
      <c r="B4037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37" s="162" t="str">
        <f>Table4_1[[#This Row],[Licensee]]&amp;" "&amp;Table4_1[[#This Row],[Licence]]</f>
        <v>Western Power EDL1</v>
      </c>
      <c r="D4037" s="162" t="str">
        <f t="shared" si="63"/>
        <v>FY2014/15_FC1c_Western Power EDL1</v>
      </c>
      <c r="E4037" s="164">
        <f>IF(ISNUMBER(Table4_1[[#This Row],[Value]]),Table4_1[[#This Row],[Value]],IF(ISNUMBER(Table4_1[[#This Row],[$ Value]]),Table4_1[[#This Row],[$ Value]],Table4_1[[#This Row],[% Value]]))</f>
        <v>210.3</v>
      </c>
      <c r="G4037" s="238">
        <v>42185</v>
      </c>
      <c r="H4037">
        <v>4</v>
      </c>
      <c r="I4037" t="s">
        <v>188</v>
      </c>
      <c r="J4037" t="s">
        <v>207</v>
      </c>
      <c r="K4037" t="s">
        <v>208</v>
      </c>
      <c r="L4037" t="s">
        <v>209</v>
      </c>
      <c r="M4037" t="s">
        <v>48</v>
      </c>
      <c r="N4037" t="s">
        <v>291</v>
      </c>
      <c r="O4037" t="s">
        <v>211</v>
      </c>
      <c r="P4037">
        <v>210.3</v>
      </c>
      <c r="Q4037"/>
      <c r="R4037"/>
      <c r="S4037" t="s">
        <v>933</v>
      </c>
    </row>
    <row r="4038" spans="1:19" hidden="1" x14ac:dyDescent="0.2">
      <c r="A4038" s="162" t="str">
        <f>"FY"&amp;(YEAR(Table4_1[[#This Row],[Date]])-1)&amp;"/"&amp;(YEAR(Table4_1[[#This Row],[Date]])-2000)</f>
        <v>FY2015/16</v>
      </c>
      <c r="B4038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38" s="162" t="str">
        <f>Table4_1[[#This Row],[Licensee]]&amp;" "&amp;Table4_1[[#This Row],[Licence]]</f>
        <v>Western Power EDL1</v>
      </c>
      <c r="D4038" s="162" t="str">
        <f t="shared" si="63"/>
        <v>FY2015/16_FC1c_Western Power EDL1</v>
      </c>
      <c r="E4038" s="164">
        <f>IF(ISNUMBER(Table4_1[[#This Row],[Value]]),Table4_1[[#This Row],[Value]],IF(ISNUMBER(Table4_1[[#This Row],[$ Value]]),Table4_1[[#This Row],[$ Value]],Table4_1[[#This Row],[% Value]]))</f>
        <v>183.2</v>
      </c>
      <c r="G4038" s="238">
        <v>42551</v>
      </c>
      <c r="H4038">
        <v>4</v>
      </c>
      <c r="I4038" t="s">
        <v>188</v>
      </c>
      <c r="J4038" t="s">
        <v>207</v>
      </c>
      <c r="K4038" t="s">
        <v>208</v>
      </c>
      <c r="L4038" t="s">
        <v>209</v>
      </c>
      <c r="M4038" t="s">
        <v>48</v>
      </c>
      <c r="N4038" t="s">
        <v>291</v>
      </c>
      <c r="O4038" t="s">
        <v>211</v>
      </c>
      <c r="P4038">
        <v>183.2</v>
      </c>
      <c r="Q4038"/>
      <c r="R4038"/>
      <c r="S4038" t="s">
        <v>933</v>
      </c>
    </row>
    <row r="4039" spans="1:19" hidden="1" x14ac:dyDescent="0.2">
      <c r="A4039" s="162" t="str">
        <f>"FY"&amp;(YEAR(Table4_1[[#This Row],[Date]])-1)&amp;"/"&amp;(YEAR(Table4_1[[#This Row],[Date]])-2000)</f>
        <v>FY2016/17</v>
      </c>
      <c r="B4039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39" s="162" t="str">
        <f>Table4_1[[#This Row],[Licensee]]&amp;" "&amp;Table4_1[[#This Row],[Licence]]</f>
        <v>Western Power EDL1</v>
      </c>
      <c r="D4039" s="162" t="str">
        <f t="shared" si="63"/>
        <v>FY2016/17_FC1c_Western Power EDL1</v>
      </c>
      <c r="E4039" s="164">
        <f>IF(ISNUMBER(Table4_1[[#This Row],[Value]]),Table4_1[[#This Row],[Value]],IF(ISNUMBER(Table4_1[[#This Row],[$ Value]]),Table4_1[[#This Row],[$ Value]],Table4_1[[#This Row],[% Value]]))</f>
        <v>232.4</v>
      </c>
      <c r="G4039" s="238">
        <v>42916</v>
      </c>
      <c r="H4039">
        <v>4</v>
      </c>
      <c r="I4039" t="s">
        <v>188</v>
      </c>
      <c r="J4039" t="s">
        <v>207</v>
      </c>
      <c r="K4039" t="s">
        <v>208</v>
      </c>
      <c r="L4039" t="s">
        <v>209</v>
      </c>
      <c r="M4039" t="s">
        <v>48</v>
      </c>
      <c r="N4039" t="s">
        <v>291</v>
      </c>
      <c r="O4039" t="s">
        <v>211</v>
      </c>
      <c r="P4039">
        <v>232.4</v>
      </c>
      <c r="Q4039"/>
      <c r="R4039"/>
      <c r="S4039" t="s">
        <v>933</v>
      </c>
    </row>
    <row r="4040" spans="1:19" hidden="1" x14ac:dyDescent="0.2">
      <c r="A4040" s="162" t="str">
        <f>"FY"&amp;(YEAR(Table4_1[[#This Row],[Date]])-1)&amp;"/"&amp;(YEAR(Table4_1[[#This Row],[Date]])-2000)</f>
        <v>FY2017/18</v>
      </c>
      <c r="B4040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0" s="162" t="str">
        <f>Table4_1[[#This Row],[Licensee]]&amp;" "&amp;Table4_1[[#This Row],[Licence]]</f>
        <v>Western Power EDL1</v>
      </c>
      <c r="D4040" s="162" t="str">
        <f t="shared" si="63"/>
        <v>FY2017/18_FC1c_Western Power EDL1</v>
      </c>
      <c r="E4040" s="164">
        <f>IF(ISNUMBER(Table4_1[[#This Row],[Value]]),Table4_1[[#This Row],[Value]],IF(ISNUMBER(Table4_1[[#This Row],[$ Value]]),Table4_1[[#This Row],[$ Value]],Table4_1[[#This Row],[% Value]]))</f>
        <v>263</v>
      </c>
      <c r="G4040" s="238">
        <v>43281</v>
      </c>
      <c r="H4040">
        <v>4</v>
      </c>
      <c r="I4040" t="s">
        <v>188</v>
      </c>
      <c r="J4040" t="s">
        <v>207</v>
      </c>
      <c r="K4040" t="s">
        <v>208</v>
      </c>
      <c r="L4040" t="s">
        <v>209</v>
      </c>
      <c r="M4040" t="s">
        <v>48</v>
      </c>
      <c r="N4040" t="s">
        <v>291</v>
      </c>
      <c r="O4040" t="s">
        <v>211</v>
      </c>
      <c r="P4040">
        <v>263</v>
      </c>
      <c r="Q4040"/>
      <c r="R4040"/>
      <c r="S4040" t="s">
        <v>933</v>
      </c>
    </row>
    <row r="4041" spans="1:19" hidden="1" x14ac:dyDescent="0.2">
      <c r="A4041" s="162" t="str">
        <f>"FY"&amp;(YEAR(Table4_1[[#This Row],[Date]])-1)&amp;"/"&amp;(YEAR(Table4_1[[#This Row],[Date]])-2000)</f>
        <v>FY2018/19</v>
      </c>
      <c r="B4041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1" s="162" t="str">
        <f>Table4_1[[#This Row],[Licensee]]&amp;" "&amp;Table4_1[[#This Row],[Licence]]</f>
        <v>Western Power EDL1</v>
      </c>
      <c r="D4041" s="162" t="str">
        <f t="shared" si="63"/>
        <v>FY2018/19_FC1c_Western Power EDL1</v>
      </c>
      <c r="E4041" s="164">
        <f>IF(ISNUMBER(Table4_1[[#This Row],[Value]]),Table4_1[[#This Row],[Value]],IF(ISNUMBER(Table4_1[[#This Row],[$ Value]]),Table4_1[[#This Row],[$ Value]],Table4_1[[#This Row],[% Value]]))</f>
        <v>172.6</v>
      </c>
      <c r="G4041" s="238">
        <v>43646</v>
      </c>
      <c r="H4041">
        <v>4</v>
      </c>
      <c r="I4041" t="s">
        <v>188</v>
      </c>
      <c r="J4041" t="s">
        <v>207</v>
      </c>
      <c r="K4041" t="s">
        <v>208</v>
      </c>
      <c r="L4041" t="s">
        <v>209</v>
      </c>
      <c r="M4041" t="s">
        <v>48</v>
      </c>
      <c r="N4041" t="s">
        <v>291</v>
      </c>
      <c r="O4041" t="s">
        <v>211</v>
      </c>
      <c r="P4041">
        <v>172.6</v>
      </c>
      <c r="Q4041"/>
      <c r="R4041"/>
      <c r="S4041" t="s">
        <v>933</v>
      </c>
    </row>
    <row r="4042" spans="1:19" hidden="1" x14ac:dyDescent="0.2">
      <c r="A4042" s="162" t="str">
        <f>"FY"&amp;(YEAR(Table4_1[[#This Row],[Date]])-1)&amp;"/"&amp;(YEAR(Table4_1[[#This Row],[Date]])-2000)</f>
        <v>FY2019/20</v>
      </c>
      <c r="B4042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2" s="162" t="str">
        <f>Table4_1[[#This Row],[Licensee]]&amp;" "&amp;Table4_1[[#This Row],[Licence]]</f>
        <v>Western Power EDL1</v>
      </c>
      <c r="D4042" s="162" t="str">
        <f t="shared" si="63"/>
        <v>FY2019/20_FC1c_Western Power EDL1</v>
      </c>
      <c r="E4042" s="164">
        <f>IF(ISNUMBER(Table4_1[[#This Row],[Value]]),Table4_1[[#This Row],[Value]],IF(ISNUMBER(Table4_1[[#This Row],[$ Value]]),Table4_1[[#This Row],[$ Value]],Table4_1[[#This Row],[% Value]]))</f>
        <v>345</v>
      </c>
      <c r="G4042" s="238">
        <v>44012</v>
      </c>
      <c r="H4042">
        <v>4</v>
      </c>
      <c r="I4042" t="s">
        <v>188</v>
      </c>
      <c r="J4042" t="s">
        <v>207</v>
      </c>
      <c r="K4042" t="s">
        <v>208</v>
      </c>
      <c r="L4042" t="s">
        <v>209</v>
      </c>
      <c r="M4042" t="s">
        <v>48</v>
      </c>
      <c r="N4042" t="s">
        <v>291</v>
      </c>
      <c r="O4042" t="s">
        <v>211</v>
      </c>
      <c r="P4042">
        <v>345</v>
      </c>
      <c r="Q4042"/>
      <c r="R4042"/>
      <c r="S4042" t="s">
        <v>933</v>
      </c>
    </row>
    <row r="4043" spans="1:19" hidden="1" x14ac:dyDescent="0.2">
      <c r="A4043" s="162" t="str">
        <f>"FY"&amp;(YEAR(Table4_1[[#This Row],[Date]])-1)&amp;"/"&amp;(YEAR(Table4_1[[#This Row],[Date]])-2000)</f>
        <v>FY2020/21</v>
      </c>
      <c r="B4043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3" s="162" t="str">
        <f>Table4_1[[#This Row],[Licensee]]&amp;" "&amp;Table4_1[[#This Row],[Licence]]</f>
        <v>Western Power EDL1</v>
      </c>
      <c r="D4043" s="162" t="str">
        <f t="shared" si="63"/>
        <v>FY2020/21_FC1c_Western Power EDL1</v>
      </c>
      <c r="E4043" s="164">
        <f>IF(ISNUMBER(Table4_1[[#This Row],[Value]]),Table4_1[[#This Row],[Value]],IF(ISNUMBER(Table4_1[[#This Row],[$ Value]]),Table4_1[[#This Row],[$ Value]],Table4_1[[#This Row],[% Value]]))</f>
        <v>215.4</v>
      </c>
      <c r="G4043" s="238">
        <v>44377</v>
      </c>
      <c r="H4043">
        <v>4</v>
      </c>
      <c r="I4043" t="s">
        <v>188</v>
      </c>
      <c r="J4043" t="s">
        <v>207</v>
      </c>
      <c r="K4043" t="s">
        <v>208</v>
      </c>
      <c r="L4043" t="s">
        <v>209</v>
      </c>
      <c r="M4043" t="s">
        <v>48</v>
      </c>
      <c r="N4043" t="s">
        <v>291</v>
      </c>
      <c r="O4043" t="s">
        <v>211</v>
      </c>
      <c r="P4043">
        <v>215.4</v>
      </c>
      <c r="Q4043"/>
      <c r="R4043"/>
      <c r="S4043" t="s">
        <v>933</v>
      </c>
    </row>
    <row r="4044" spans="1:19" hidden="1" x14ac:dyDescent="0.2">
      <c r="A4044" s="162" t="str">
        <f>"FY"&amp;(YEAR(Table4_1[[#This Row],[Date]])-1)&amp;"/"&amp;(YEAR(Table4_1[[#This Row],[Date]])-2000)</f>
        <v>FY2021/22</v>
      </c>
      <c r="B4044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4" s="162" t="str">
        <f>Table4_1[[#This Row],[Licensee]]&amp;" "&amp;Table4_1[[#This Row],[Licence]]</f>
        <v>Western Power EDL1</v>
      </c>
      <c r="D4044" s="162" t="str">
        <f t="shared" si="63"/>
        <v>FY2021/22_FC1c_Western Power EDL1</v>
      </c>
      <c r="E4044" s="164">
        <f>IF(ISNUMBER(Table4_1[[#This Row],[Value]]),Table4_1[[#This Row],[Value]],IF(ISNUMBER(Table4_1[[#This Row],[$ Value]]),Table4_1[[#This Row],[$ Value]],Table4_1[[#This Row],[% Value]]))</f>
        <v>311</v>
      </c>
      <c r="G4044" s="238">
        <v>44742</v>
      </c>
      <c r="H4044">
        <v>4</v>
      </c>
      <c r="I4044" t="s">
        <v>188</v>
      </c>
      <c r="J4044" t="s">
        <v>207</v>
      </c>
      <c r="K4044" t="s">
        <v>208</v>
      </c>
      <c r="L4044" t="s">
        <v>209</v>
      </c>
      <c r="M4044" t="s">
        <v>48</v>
      </c>
      <c r="N4044" t="s">
        <v>291</v>
      </c>
      <c r="O4044" t="s">
        <v>211</v>
      </c>
      <c r="P4044">
        <v>311</v>
      </c>
      <c r="Q4044"/>
      <c r="R4044"/>
      <c r="S4044" t="s">
        <v>933</v>
      </c>
    </row>
    <row r="4045" spans="1:19" hidden="1" x14ac:dyDescent="0.2">
      <c r="A4045" s="162" t="str">
        <f>"FY"&amp;(YEAR(Table4_1[[#This Row],[Date]])-1)&amp;"/"&amp;(YEAR(Table4_1[[#This Row],[Date]])-2000)</f>
        <v>FY2022/23</v>
      </c>
      <c r="B4045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5" s="162" t="str">
        <f>Table4_1[[#This Row],[Licensee]]&amp;" "&amp;Table4_1[[#This Row],[Licence]]</f>
        <v>Western Power EDL1</v>
      </c>
      <c r="D4045" s="162" t="str">
        <f t="shared" si="63"/>
        <v>FY2022/23_FC1c_Western Power EDL1</v>
      </c>
      <c r="E4045" s="164">
        <f>IF(ISNUMBER(Table4_1[[#This Row],[Value]]),Table4_1[[#This Row],[Value]],IF(ISNUMBER(Table4_1[[#This Row],[$ Value]]),Table4_1[[#This Row],[$ Value]],Table4_1[[#This Row],[% Value]]))</f>
        <v>268.8</v>
      </c>
      <c r="G4045" s="238">
        <v>45107</v>
      </c>
      <c r="H4045">
        <v>4</v>
      </c>
      <c r="I4045" t="s">
        <v>188</v>
      </c>
      <c r="J4045" t="s">
        <v>207</v>
      </c>
      <c r="K4045" t="s">
        <v>208</v>
      </c>
      <c r="L4045" t="s">
        <v>209</v>
      </c>
      <c r="M4045" t="s">
        <v>48</v>
      </c>
      <c r="N4045" t="s">
        <v>291</v>
      </c>
      <c r="O4045" t="s">
        <v>211</v>
      </c>
      <c r="P4045">
        <v>268.8</v>
      </c>
      <c r="Q4045"/>
      <c r="R4045"/>
      <c r="S4045" t="s">
        <v>933</v>
      </c>
    </row>
    <row r="4046" spans="1:19" hidden="1" x14ac:dyDescent="0.2">
      <c r="A4046" s="162" t="str">
        <f>"FY"&amp;(YEAR(Table4_1[[#This Row],[Date]])-1)&amp;"/"&amp;(YEAR(Table4_1[[#This Row],[Date]])-2000)</f>
        <v>FY2023/24</v>
      </c>
      <c r="B4046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6" s="162" t="str">
        <f>Table4_1[[#This Row],[Licensee]]&amp;" "&amp;Table4_1[[#This Row],[Licence]]</f>
        <v>Western Power EDL1</v>
      </c>
      <c r="D4046" s="162" t="str">
        <f t="shared" si="63"/>
        <v>FY2023/24_FC1c_Western Power EDL1</v>
      </c>
      <c r="E4046" s="164">
        <f>IF(ISNUMBER(Table4_1[[#This Row],[Value]]),Table4_1[[#This Row],[Value]],IF(ISNUMBER(Table4_1[[#This Row],[$ Value]]),Table4_1[[#This Row],[$ Value]],Table4_1[[#This Row],[% Value]]))</f>
        <v>318.54577469999998</v>
      </c>
      <c r="G4046" s="238">
        <v>45473</v>
      </c>
      <c r="H4046">
        <v>4</v>
      </c>
      <c r="I4046" t="s">
        <v>188</v>
      </c>
      <c r="J4046" t="s">
        <v>207</v>
      </c>
      <c r="K4046" t="s">
        <v>208</v>
      </c>
      <c r="L4046" t="s">
        <v>209</v>
      </c>
      <c r="M4046" t="s">
        <v>48</v>
      </c>
      <c r="N4046" t="s">
        <v>291</v>
      </c>
      <c r="O4046" t="s">
        <v>211</v>
      </c>
      <c r="P4046">
        <v>318.54577469999998</v>
      </c>
      <c r="Q4046"/>
      <c r="R4046"/>
      <c r="S4046" t="s">
        <v>933</v>
      </c>
    </row>
    <row r="4047" spans="1:19" hidden="1" x14ac:dyDescent="0.2">
      <c r="A4047" s="162" t="str">
        <f>"FY"&amp;(YEAR(Table4_1[[#This Row],[Date]])-1)&amp;"/"&amp;(YEAR(Table4_1[[#This Row],[Date]])-2000)</f>
        <v>FY2024/25</v>
      </c>
      <c r="B4047" s="162" t="str">
        <f>VLOOKUP(Table4_1[[#This Row],[Energy]]&amp;Table4_1[[#This Row],[Indicator category]]&amp;Table4_1[[#This Row],[Indicator subcategory]]&amp;Table4_1[[#This Row],[Indicator]]&amp;Table4_1[[#This Row],[ID]],newID,2,FALSE)</f>
        <v>FC1c</v>
      </c>
      <c r="C4047" s="162" t="str">
        <f>Table4_1[[#This Row],[Licensee]]&amp;" "&amp;Table4_1[[#This Row],[Licence]]</f>
        <v>Western Power EDL1</v>
      </c>
      <c r="D4047" s="162" t="str">
        <f t="shared" si="63"/>
        <v>FY2024/25_FC1c_Western Power EDL1</v>
      </c>
      <c r="E4047" s="164">
        <f>IF(ISNUMBER(Table4_1[[#This Row],[Value]]),Table4_1[[#This Row],[Value]],IF(ISNUMBER(Table4_1[[#This Row],[$ Value]]),Table4_1[[#This Row],[$ Value]],Table4_1[[#This Row],[% Value]]))</f>
        <v>298.36343970000001</v>
      </c>
      <c r="G4047" s="238">
        <v>45838</v>
      </c>
      <c r="H4047">
        <v>4</v>
      </c>
      <c r="I4047" t="s">
        <v>188</v>
      </c>
      <c r="J4047" t="s">
        <v>207</v>
      </c>
      <c r="K4047" t="s">
        <v>208</v>
      </c>
      <c r="L4047" t="s">
        <v>209</v>
      </c>
      <c r="M4047" t="s">
        <v>48</v>
      </c>
      <c r="N4047" t="s">
        <v>291</v>
      </c>
      <c r="O4047" t="s">
        <v>211</v>
      </c>
      <c r="P4047">
        <v>298.36343970000001</v>
      </c>
      <c r="Q4047"/>
      <c r="R4047"/>
      <c r="S4047" t="s">
        <v>933</v>
      </c>
    </row>
    <row r="4048" spans="1:19" hidden="1" x14ac:dyDescent="0.2">
      <c r="A4048" s="162" t="str">
        <f>"FY"&amp;(YEAR(Table4_1[[#This Row],[Date]])-1)&amp;"/"&amp;(YEAR(Table4_1[[#This Row],[Date]])-2000)</f>
        <v>FY2013/14</v>
      </c>
      <c r="B4048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48" s="162" t="str">
        <f>Table4_1[[#This Row],[Licensee]]&amp;" "&amp;Table4_1[[#This Row],[Licence]]</f>
        <v>Western Power EDL1</v>
      </c>
      <c r="D4048" s="162" t="str">
        <f t="shared" si="63"/>
        <v>FY2013/14_FC1d_Western Power EDL1</v>
      </c>
      <c r="E4048" s="164">
        <f>IF(ISNUMBER(Table4_1[[#This Row],[Value]]),Table4_1[[#This Row],[Value]],IF(ISNUMBER(Table4_1[[#This Row],[$ Value]]),Table4_1[[#This Row],[$ Value]],Table4_1[[#This Row],[% Value]]))</f>
        <v>517.6</v>
      </c>
      <c r="G4048" s="238">
        <v>41820</v>
      </c>
      <c r="H4048">
        <v>4</v>
      </c>
      <c r="I4048" t="s">
        <v>188</v>
      </c>
      <c r="J4048" t="s">
        <v>207</v>
      </c>
      <c r="K4048" t="s">
        <v>208</v>
      </c>
      <c r="L4048" t="s">
        <v>209</v>
      </c>
      <c r="M4048" t="s">
        <v>49</v>
      </c>
      <c r="N4048" t="s">
        <v>425</v>
      </c>
      <c r="O4048" t="s">
        <v>211</v>
      </c>
      <c r="P4048">
        <v>517.6</v>
      </c>
      <c r="Q4048"/>
      <c r="R4048"/>
      <c r="S4048" t="s">
        <v>933</v>
      </c>
    </row>
    <row r="4049" spans="1:19" hidden="1" x14ac:dyDescent="0.2">
      <c r="A4049" s="162" t="str">
        <f>"FY"&amp;(YEAR(Table4_1[[#This Row],[Date]])-1)&amp;"/"&amp;(YEAR(Table4_1[[#This Row],[Date]])-2000)</f>
        <v>FY2014/15</v>
      </c>
      <c r="B4049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49" s="162" t="str">
        <f>Table4_1[[#This Row],[Licensee]]&amp;" "&amp;Table4_1[[#This Row],[Licence]]</f>
        <v>Western Power EDL1</v>
      </c>
      <c r="D4049" s="162" t="str">
        <f t="shared" si="63"/>
        <v>FY2014/15_FC1d_Western Power EDL1</v>
      </c>
      <c r="E4049" s="164">
        <f>IF(ISNUMBER(Table4_1[[#This Row],[Value]]),Table4_1[[#This Row],[Value]],IF(ISNUMBER(Table4_1[[#This Row],[$ Value]]),Table4_1[[#This Row],[$ Value]],Table4_1[[#This Row],[% Value]]))</f>
        <v>399.3</v>
      </c>
      <c r="G4049" s="238">
        <v>42185</v>
      </c>
      <c r="H4049">
        <v>4</v>
      </c>
      <c r="I4049" t="s">
        <v>188</v>
      </c>
      <c r="J4049" t="s">
        <v>207</v>
      </c>
      <c r="K4049" t="s">
        <v>208</v>
      </c>
      <c r="L4049" t="s">
        <v>209</v>
      </c>
      <c r="M4049" t="s">
        <v>49</v>
      </c>
      <c r="N4049" t="s">
        <v>425</v>
      </c>
      <c r="O4049" t="s">
        <v>211</v>
      </c>
      <c r="P4049">
        <v>399.3</v>
      </c>
      <c r="Q4049"/>
      <c r="R4049"/>
      <c r="S4049" t="s">
        <v>933</v>
      </c>
    </row>
    <row r="4050" spans="1:19" hidden="1" x14ac:dyDescent="0.2">
      <c r="A4050" s="162" t="str">
        <f>"FY"&amp;(YEAR(Table4_1[[#This Row],[Date]])-1)&amp;"/"&amp;(YEAR(Table4_1[[#This Row],[Date]])-2000)</f>
        <v>FY2015/16</v>
      </c>
      <c r="B4050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0" s="162" t="str">
        <f>Table4_1[[#This Row],[Licensee]]&amp;" "&amp;Table4_1[[#This Row],[Licence]]</f>
        <v>Western Power EDL1</v>
      </c>
      <c r="D4050" s="162" t="str">
        <f t="shared" si="63"/>
        <v>FY2015/16_FC1d_Western Power EDL1</v>
      </c>
      <c r="E4050" s="164">
        <f>IF(ISNUMBER(Table4_1[[#This Row],[Value]]),Table4_1[[#This Row],[Value]],IF(ISNUMBER(Table4_1[[#This Row],[$ Value]]),Table4_1[[#This Row],[$ Value]],Table4_1[[#This Row],[% Value]]))</f>
        <v>505.1</v>
      </c>
      <c r="G4050" s="238">
        <v>42551</v>
      </c>
      <c r="H4050">
        <v>4</v>
      </c>
      <c r="I4050" t="s">
        <v>188</v>
      </c>
      <c r="J4050" t="s">
        <v>207</v>
      </c>
      <c r="K4050" t="s">
        <v>208</v>
      </c>
      <c r="L4050" t="s">
        <v>209</v>
      </c>
      <c r="M4050" t="s">
        <v>49</v>
      </c>
      <c r="N4050" t="s">
        <v>425</v>
      </c>
      <c r="O4050" t="s">
        <v>211</v>
      </c>
      <c r="P4050">
        <v>505.1</v>
      </c>
      <c r="Q4050"/>
      <c r="R4050"/>
      <c r="S4050" t="s">
        <v>933</v>
      </c>
    </row>
    <row r="4051" spans="1:19" hidden="1" x14ac:dyDescent="0.2">
      <c r="A4051" s="162" t="str">
        <f>"FY"&amp;(YEAR(Table4_1[[#This Row],[Date]])-1)&amp;"/"&amp;(YEAR(Table4_1[[#This Row],[Date]])-2000)</f>
        <v>FY2016/17</v>
      </c>
      <c r="B4051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1" s="162" t="str">
        <f>Table4_1[[#This Row],[Licensee]]&amp;" "&amp;Table4_1[[#This Row],[Licence]]</f>
        <v>Western Power EDL1</v>
      </c>
      <c r="D4051" s="162" t="str">
        <f t="shared" si="63"/>
        <v>FY2016/17_FC1d_Western Power EDL1</v>
      </c>
      <c r="E4051" s="164">
        <f>IF(ISNUMBER(Table4_1[[#This Row],[Value]]),Table4_1[[#This Row],[Value]],IF(ISNUMBER(Table4_1[[#This Row],[$ Value]]),Table4_1[[#This Row],[$ Value]],Table4_1[[#This Row],[% Value]]))</f>
        <v>410.3</v>
      </c>
      <c r="G4051" s="238">
        <v>42916</v>
      </c>
      <c r="H4051">
        <v>4</v>
      </c>
      <c r="I4051" t="s">
        <v>188</v>
      </c>
      <c r="J4051" t="s">
        <v>207</v>
      </c>
      <c r="K4051" t="s">
        <v>208</v>
      </c>
      <c r="L4051" t="s">
        <v>209</v>
      </c>
      <c r="M4051" t="s">
        <v>49</v>
      </c>
      <c r="N4051" t="s">
        <v>425</v>
      </c>
      <c r="O4051" t="s">
        <v>211</v>
      </c>
      <c r="P4051">
        <v>410.3</v>
      </c>
      <c r="Q4051"/>
      <c r="R4051"/>
      <c r="S4051" t="s">
        <v>933</v>
      </c>
    </row>
    <row r="4052" spans="1:19" hidden="1" x14ac:dyDescent="0.2">
      <c r="A4052" s="162" t="str">
        <f>"FY"&amp;(YEAR(Table4_1[[#This Row],[Date]])-1)&amp;"/"&amp;(YEAR(Table4_1[[#This Row],[Date]])-2000)</f>
        <v>FY2017/18</v>
      </c>
      <c r="B4052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2" s="162" t="str">
        <f>Table4_1[[#This Row],[Licensee]]&amp;" "&amp;Table4_1[[#This Row],[Licence]]</f>
        <v>Western Power EDL1</v>
      </c>
      <c r="D4052" s="162" t="str">
        <f t="shared" si="63"/>
        <v>FY2017/18_FC1d_Western Power EDL1</v>
      </c>
      <c r="E4052" s="164">
        <f>IF(ISNUMBER(Table4_1[[#This Row],[Value]]),Table4_1[[#This Row],[Value]],IF(ISNUMBER(Table4_1[[#This Row],[$ Value]]),Table4_1[[#This Row],[$ Value]],Table4_1[[#This Row],[% Value]]))</f>
        <v>452</v>
      </c>
      <c r="G4052" s="238">
        <v>43281</v>
      </c>
      <c r="H4052">
        <v>4</v>
      </c>
      <c r="I4052" t="s">
        <v>188</v>
      </c>
      <c r="J4052" t="s">
        <v>207</v>
      </c>
      <c r="K4052" t="s">
        <v>208</v>
      </c>
      <c r="L4052" t="s">
        <v>209</v>
      </c>
      <c r="M4052" t="s">
        <v>49</v>
      </c>
      <c r="N4052" t="s">
        <v>425</v>
      </c>
      <c r="O4052" t="s">
        <v>211</v>
      </c>
      <c r="P4052">
        <v>452</v>
      </c>
      <c r="Q4052"/>
      <c r="R4052"/>
      <c r="S4052" t="s">
        <v>933</v>
      </c>
    </row>
    <row r="4053" spans="1:19" hidden="1" x14ac:dyDescent="0.2">
      <c r="A4053" s="162" t="str">
        <f>"FY"&amp;(YEAR(Table4_1[[#This Row],[Date]])-1)&amp;"/"&amp;(YEAR(Table4_1[[#This Row],[Date]])-2000)</f>
        <v>FY2018/19</v>
      </c>
      <c r="B4053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3" s="162" t="str">
        <f>Table4_1[[#This Row],[Licensee]]&amp;" "&amp;Table4_1[[#This Row],[Licence]]</f>
        <v>Western Power EDL1</v>
      </c>
      <c r="D4053" s="162" t="str">
        <f t="shared" si="63"/>
        <v>FY2018/19_FC1d_Western Power EDL1</v>
      </c>
      <c r="E4053" s="164">
        <f>IF(ISNUMBER(Table4_1[[#This Row],[Value]]),Table4_1[[#This Row],[Value]],IF(ISNUMBER(Table4_1[[#This Row],[$ Value]]),Table4_1[[#This Row],[$ Value]],Table4_1[[#This Row],[% Value]]))</f>
        <v>287.3</v>
      </c>
      <c r="G4053" s="238">
        <v>43646</v>
      </c>
      <c r="H4053">
        <v>4</v>
      </c>
      <c r="I4053" t="s">
        <v>188</v>
      </c>
      <c r="J4053" t="s">
        <v>207</v>
      </c>
      <c r="K4053" t="s">
        <v>208</v>
      </c>
      <c r="L4053" t="s">
        <v>209</v>
      </c>
      <c r="M4053" t="s">
        <v>49</v>
      </c>
      <c r="N4053" t="s">
        <v>425</v>
      </c>
      <c r="O4053" t="s">
        <v>211</v>
      </c>
      <c r="P4053">
        <v>287.3</v>
      </c>
      <c r="Q4053"/>
      <c r="R4053"/>
      <c r="S4053" t="s">
        <v>933</v>
      </c>
    </row>
    <row r="4054" spans="1:19" hidden="1" x14ac:dyDescent="0.2">
      <c r="A4054" s="162" t="str">
        <f>"FY"&amp;(YEAR(Table4_1[[#This Row],[Date]])-1)&amp;"/"&amp;(YEAR(Table4_1[[#This Row],[Date]])-2000)</f>
        <v>FY2019/20</v>
      </c>
      <c r="B4054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4" s="162" t="str">
        <f>Table4_1[[#This Row],[Licensee]]&amp;" "&amp;Table4_1[[#This Row],[Licence]]</f>
        <v>Western Power EDL1</v>
      </c>
      <c r="D4054" s="162" t="str">
        <f t="shared" si="63"/>
        <v>FY2019/20_FC1d_Western Power EDL1</v>
      </c>
      <c r="E4054" s="164">
        <f>IF(ISNUMBER(Table4_1[[#This Row],[Value]]),Table4_1[[#This Row],[Value]],IF(ISNUMBER(Table4_1[[#This Row],[$ Value]]),Table4_1[[#This Row],[$ Value]],Table4_1[[#This Row],[% Value]]))</f>
        <v>531</v>
      </c>
      <c r="G4054" s="238">
        <v>44012</v>
      </c>
      <c r="H4054">
        <v>4</v>
      </c>
      <c r="I4054" t="s">
        <v>188</v>
      </c>
      <c r="J4054" t="s">
        <v>207</v>
      </c>
      <c r="K4054" t="s">
        <v>208</v>
      </c>
      <c r="L4054" t="s">
        <v>209</v>
      </c>
      <c r="M4054" t="s">
        <v>49</v>
      </c>
      <c r="N4054" t="s">
        <v>425</v>
      </c>
      <c r="O4054" t="s">
        <v>211</v>
      </c>
      <c r="P4054">
        <v>531</v>
      </c>
      <c r="Q4054"/>
      <c r="R4054"/>
      <c r="S4054" t="s">
        <v>933</v>
      </c>
    </row>
    <row r="4055" spans="1:19" hidden="1" x14ac:dyDescent="0.2">
      <c r="A4055" s="162" t="str">
        <f>"FY"&amp;(YEAR(Table4_1[[#This Row],[Date]])-1)&amp;"/"&amp;(YEAR(Table4_1[[#This Row],[Date]])-2000)</f>
        <v>FY2020/21</v>
      </c>
      <c r="B4055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5" s="162" t="str">
        <f>Table4_1[[#This Row],[Licensee]]&amp;" "&amp;Table4_1[[#This Row],[Licence]]</f>
        <v>Western Power EDL1</v>
      </c>
      <c r="D4055" s="162" t="str">
        <f t="shared" si="63"/>
        <v>FY2020/21_FC1d_Western Power EDL1</v>
      </c>
      <c r="E4055" s="164">
        <f>IF(ISNUMBER(Table4_1[[#This Row],[Value]]),Table4_1[[#This Row],[Value]],IF(ISNUMBER(Table4_1[[#This Row],[$ Value]]),Table4_1[[#This Row],[$ Value]],Table4_1[[#This Row],[% Value]]))</f>
        <v>559.70000000000005</v>
      </c>
      <c r="G4055" s="238">
        <v>44377</v>
      </c>
      <c r="H4055">
        <v>4</v>
      </c>
      <c r="I4055" t="s">
        <v>188</v>
      </c>
      <c r="J4055" t="s">
        <v>207</v>
      </c>
      <c r="K4055" t="s">
        <v>208</v>
      </c>
      <c r="L4055" t="s">
        <v>209</v>
      </c>
      <c r="M4055" t="s">
        <v>49</v>
      </c>
      <c r="N4055" t="s">
        <v>425</v>
      </c>
      <c r="O4055" t="s">
        <v>211</v>
      </c>
      <c r="P4055">
        <v>559.70000000000005</v>
      </c>
      <c r="Q4055"/>
      <c r="R4055"/>
      <c r="S4055" t="s">
        <v>933</v>
      </c>
    </row>
    <row r="4056" spans="1:19" hidden="1" x14ac:dyDescent="0.2">
      <c r="A4056" s="162" t="str">
        <f>"FY"&amp;(YEAR(Table4_1[[#This Row],[Date]])-1)&amp;"/"&amp;(YEAR(Table4_1[[#This Row],[Date]])-2000)</f>
        <v>FY2021/22</v>
      </c>
      <c r="B4056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6" s="162" t="str">
        <f>Table4_1[[#This Row],[Licensee]]&amp;" "&amp;Table4_1[[#This Row],[Licence]]</f>
        <v>Western Power EDL1</v>
      </c>
      <c r="D4056" s="162" t="str">
        <f t="shared" si="63"/>
        <v>FY2021/22_FC1d_Western Power EDL1</v>
      </c>
      <c r="E4056" s="164">
        <f>IF(ISNUMBER(Table4_1[[#This Row],[Value]]),Table4_1[[#This Row],[Value]],IF(ISNUMBER(Table4_1[[#This Row],[$ Value]]),Table4_1[[#This Row],[$ Value]],Table4_1[[#This Row],[% Value]]))</f>
        <v>489</v>
      </c>
      <c r="G4056" s="238">
        <v>44742</v>
      </c>
      <c r="H4056">
        <v>4</v>
      </c>
      <c r="I4056" t="s">
        <v>188</v>
      </c>
      <c r="J4056" t="s">
        <v>207</v>
      </c>
      <c r="K4056" t="s">
        <v>208</v>
      </c>
      <c r="L4056" t="s">
        <v>209</v>
      </c>
      <c r="M4056" t="s">
        <v>49</v>
      </c>
      <c r="N4056" t="s">
        <v>425</v>
      </c>
      <c r="O4056" t="s">
        <v>211</v>
      </c>
      <c r="P4056">
        <v>489</v>
      </c>
      <c r="Q4056"/>
      <c r="R4056"/>
      <c r="S4056" t="s">
        <v>933</v>
      </c>
    </row>
    <row r="4057" spans="1:19" hidden="1" x14ac:dyDescent="0.2">
      <c r="A4057" s="162" t="str">
        <f>"FY"&amp;(YEAR(Table4_1[[#This Row],[Date]])-1)&amp;"/"&amp;(YEAR(Table4_1[[#This Row],[Date]])-2000)</f>
        <v>FY2022/23</v>
      </c>
      <c r="B4057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7" s="162" t="str">
        <f>Table4_1[[#This Row],[Licensee]]&amp;" "&amp;Table4_1[[#This Row],[Licence]]</f>
        <v>Western Power EDL1</v>
      </c>
      <c r="D4057" s="162" t="str">
        <f t="shared" si="63"/>
        <v>FY2022/23_FC1d_Western Power EDL1</v>
      </c>
      <c r="E4057" s="164">
        <f>IF(ISNUMBER(Table4_1[[#This Row],[Value]]),Table4_1[[#This Row],[Value]],IF(ISNUMBER(Table4_1[[#This Row],[$ Value]]),Table4_1[[#This Row],[$ Value]],Table4_1[[#This Row],[% Value]]))</f>
        <v>417.4</v>
      </c>
      <c r="G4057" s="238">
        <v>45107</v>
      </c>
      <c r="H4057">
        <v>4</v>
      </c>
      <c r="I4057" t="s">
        <v>188</v>
      </c>
      <c r="J4057" t="s">
        <v>207</v>
      </c>
      <c r="K4057" t="s">
        <v>208</v>
      </c>
      <c r="L4057" t="s">
        <v>209</v>
      </c>
      <c r="M4057" t="s">
        <v>49</v>
      </c>
      <c r="N4057" t="s">
        <v>425</v>
      </c>
      <c r="O4057" t="s">
        <v>211</v>
      </c>
      <c r="P4057">
        <v>417.4</v>
      </c>
      <c r="Q4057"/>
      <c r="R4057"/>
      <c r="S4057" t="s">
        <v>933</v>
      </c>
    </row>
    <row r="4058" spans="1:19" hidden="1" x14ac:dyDescent="0.2">
      <c r="A4058" s="162" t="str">
        <f>"FY"&amp;(YEAR(Table4_1[[#This Row],[Date]])-1)&amp;"/"&amp;(YEAR(Table4_1[[#This Row],[Date]])-2000)</f>
        <v>FY2023/24</v>
      </c>
      <c r="B4058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8" s="162" t="str">
        <f>Table4_1[[#This Row],[Licensee]]&amp;" "&amp;Table4_1[[#This Row],[Licence]]</f>
        <v>Western Power EDL1</v>
      </c>
      <c r="D4058" s="162" t="str">
        <f t="shared" si="63"/>
        <v>FY2023/24_FC1d_Western Power EDL1</v>
      </c>
      <c r="E4058" s="164">
        <f>IF(ISNUMBER(Table4_1[[#This Row],[Value]]),Table4_1[[#This Row],[Value]],IF(ISNUMBER(Table4_1[[#This Row],[$ Value]]),Table4_1[[#This Row],[$ Value]],Table4_1[[#This Row],[% Value]]))</f>
        <v>611.19662900000003</v>
      </c>
      <c r="G4058" s="238">
        <v>45473</v>
      </c>
      <c r="H4058">
        <v>4</v>
      </c>
      <c r="I4058" t="s">
        <v>188</v>
      </c>
      <c r="J4058" t="s">
        <v>207</v>
      </c>
      <c r="K4058" t="s">
        <v>208</v>
      </c>
      <c r="L4058" t="s">
        <v>209</v>
      </c>
      <c r="M4058" t="s">
        <v>49</v>
      </c>
      <c r="N4058" t="s">
        <v>425</v>
      </c>
      <c r="O4058" t="s">
        <v>211</v>
      </c>
      <c r="P4058">
        <v>611.19662900000003</v>
      </c>
      <c r="Q4058"/>
      <c r="R4058"/>
      <c r="S4058" t="s">
        <v>933</v>
      </c>
    </row>
    <row r="4059" spans="1:19" hidden="1" x14ac:dyDescent="0.2">
      <c r="A4059" s="162" t="str">
        <f>"FY"&amp;(YEAR(Table4_1[[#This Row],[Date]])-1)&amp;"/"&amp;(YEAR(Table4_1[[#This Row],[Date]])-2000)</f>
        <v>FY2024/25</v>
      </c>
      <c r="B4059" s="162" t="str">
        <f>VLOOKUP(Table4_1[[#This Row],[Energy]]&amp;Table4_1[[#This Row],[Indicator category]]&amp;Table4_1[[#This Row],[Indicator subcategory]]&amp;Table4_1[[#This Row],[Indicator]]&amp;Table4_1[[#This Row],[ID]],newID,2,FALSE)</f>
        <v>FC1d</v>
      </c>
      <c r="C4059" s="162" t="str">
        <f>Table4_1[[#This Row],[Licensee]]&amp;" "&amp;Table4_1[[#This Row],[Licence]]</f>
        <v>Western Power EDL1</v>
      </c>
      <c r="D4059" s="162" t="str">
        <f t="shared" si="63"/>
        <v>FY2024/25_FC1d_Western Power EDL1</v>
      </c>
      <c r="E4059" s="164">
        <f>IF(ISNUMBER(Table4_1[[#This Row],[Value]]),Table4_1[[#This Row],[Value]],IF(ISNUMBER(Table4_1[[#This Row],[$ Value]]),Table4_1[[#This Row],[$ Value]],Table4_1[[#This Row],[% Value]]))</f>
        <v>409.17433620000003</v>
      </c>
      <c r="G4059" s="238">
        <v>45838</v>
      </c>
      <c r="H4059">
        <v>4</v>
      </c>
      <c r="I4059" t="s">
        <v>188</v>
      </c>
      <c r="J4059" t="s">
        <v>207</v>
      </c>
      <c r="K4059" t="s">
        <v>208</v>
      </c>
      <c r="L4059" t="s">
        <v>209</v>
      </c>
      <c r="M4059" t="s">
        <v>49</v>
      </c>
      <c r="N4059" t="s">
        <v>425</v>
      </c>
      <c r="O4059" t="s">
        <v>211</v>
      </c>
      <c r="P4059">
        <v>409.17433620000003</v>
      </c>
      <c r="Q4059"/>
      <c r="R4059"/>
      <c r="S4059" t="s">
        <v>933</v>
      </c>
    </row>
    <row r="4060" spans="1:19" hidden="1" x14ac:dyDescent="0.2">
      <c r="A4060" s="162" t="str">
        <f>"FY"&amp;(YEAR(Table4_1[[#This Row],[Date]])-1)&amp;"/"&amp;(YEAR(Table4_1[[#This Row],[Date]])-2000)</f>
        <v>FY2013/14</v>
      </c>
      <c r="B4060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0" s="162" t="str">
        <f>Table4_1[[#This Row],[Licensee]]&amp;" "&amp;Table4_1[[#This Row],[Licence]]</f>
        <v>Western Power EDL1</v>
      </c>
      <c r="D4060" s="162" t="str">
        <f t="shared" si="63"/>
        <v>FY2013/14_FC1e_Western Power EDL1</v>
      </c>
      <c r="E4060" s="164">
        <f>IF(ISNUMBER(Table4_1[[#This Row],[Value]]),Table4_1[[#This Row],[Value]],IF(ISNUMBER(Table4_1[[#This Row],[$ Value]]),Table4_1[[#This Row],[$ Value]],Table4_1[[#This Row],[% Value]]))</f>
        <v>1422.5</v>
      </c>
      <c r="G4060" s="238">
        <v>41820</v>
      </c>
      <c r="H4060">
        <v>4</v>
      </c>
      <c r="I4060" t="s">
        <v>188</v>
      </c>
      <c r="J4060" t="s">
        <v>207</v>
      </c>
      <c r="K4060" t="s">
        <v>208</v>
      </c>
      <c r="L4060" t="s">
        <v>209</v>
      </c>
      <c r="M4060" t="s">
        <v>50</v>
      </c>
      <c r="N4060" t="s">
        <v>426</v>
      </c>
      <c r="O4060" t="s">
        <v>211</v>
      </c>
      <c r="P4060">
        <v>1422.5</v>
      </c>
      <c r="Q4060"/>
      <c r="R4060"/>
      <c r="S4060" t="s">
        <v>933</v>
      </c>
    </row>
    <row r="4061" spans="1:19" hidden="1" x14ac:dyDescent="0.2">
      <c r="A4061" s="162" t="str">
        <f>"FY"&amp;(YEAR(Table4_1[[#This Row],[Date]])-1)&amp;"/"&amp;(YEAR(Table4_1[[#This Row],[Date]])-2000)</f>
        <v>FY2014/15</v>
      </c>
      <c r="B4061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1" s="162" t="str">
        <f>Table4_1[[#This Row],[Licensee]]&amp;" "&amp;Table4_1[[#This Row],[Licence]]</f>
        <v>Western Power EDL1</v>
      </c>
      <c r="D4061" s="162" t="str">
        <f t="shared" si="63"/>
        <v>FY2014/15_FC1e_Western Power EDL1</v>
      </c>
      <c r="E4061" s="164">
        <f>IF(ISNUMBER(Table4_1[[#This Row],[Value]]),Table4_1[[#This Row],[Value]],IF(ISNUMBER(Table4_1[[#This Row],[$ Value]]),Table4_1[[#This Row],[$ Value]],Table4_1[[#This Row],[% Value]]))</f>
        <v>1323.1</v>
      </c>
      <c r="G4061" s="238">
        <v>42185</v>
      </c>
      <c r="H4061">
        <v>4</v>
      </c>
      <c r="I4061" t="s">
        <v>188</v>
      </c>
      <c r="J4061" t="s">
        <v>207</v>
      </c>
      <c r="K4061" t="s">
        <v>208</v>
      </c>
      <c r="L4061" t="s">
        <v>209</v>
      </c>
      <c r="M4061" t="s">
        <v>50</v>
      </c>
      <c r="N4061" t="s">
        <v>426</v>
      </c>
      <c r="O4061" t="s">
        <v>211</v>
      </c>
      <c r="P4061">
        <v>1323.1</v>
      </c>
      <c r="Q4061"/>
      <c r="R4061"/>
      <c r="S4061" t="s">
        <v>933</v>
      </c>
    </row>
    <row r="4062" spans="1:19" hidden="1" x14ac:dyDescent="0.2">
      <c r="A4062" s="162" t="str">
        <f>"FY"&amp;(YEAR(Table4_1[[#This Row],[Date]])-1)&amp;"/"&amp;(YEAR(Table4_1[[#This Row],[Date]])-2000)</f>
        <v>FY2015/16</v>
      </c>
      <c r="B4062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2" s="162" t="str">
        <f>Table4_1[[#This Row],[Licensee]]&amp;" "&amp;Table4_1[[#This Row],[Licence]]</f>
        <v>Western Power EDL1</v>
      </c>
      <c r="D4062" s="162" t="str">
        <f t="shared" si="63"/>
        <v>FY2015/16_FC1e_Western Power EDL1</v>
      </c>
      <c r="E4062" s="164">
        <f>IF(ISNUMBER(Table4_1[[#This Row],[Value]]),Table4_1[[#This Row],[Value]],IF(ISNUMBER(Table4_1[[#This Row],[$ Value]]),Table4_1[[#This Row],[$ Value]],Table4_1[[#This Row],[% Value]]))</f>
        <v>1215.8</v>
      </c>
      <c r="G4062" s="238">
        <v>42551</v>
      </c>
      <c r="H4062">
        <v>4</v>
      </c>
      <c r="I4062" t="s">
        <v>188</v>
      </c>
      <c r="J4062" t="s">
        <v>207</v>
      </c>
      <c r="K4062" t="s">
        <v>208</v>
      </c>
      <c r="L4062" t="s">
        <v>209</v>
      </c>
      <c r="M4062" t="s">
        <v>50</v>
      </c>
      <c r="N4062" t="s">
        <v>426</v>
      </c>
      <c r="O4062" t="s">
        <v>211</v>
      </c>
      <c r="P4062">
        <v>1215.8</v>
      </c>
      <c r="Q4062"/>
      <c r="R4062"/>
      <c r="S4062" t="s">
        <v>933</v>
      </c>
    </row>
    <row r="4063" spans="1:19" hidden="1" x14ac:dyDescent="0.2">
      <c r="A4063" s="162" t="str">
        <f>"FY"&amp;(YEAR(Table4_1[[#This Row],[Date]])-1)&amp;"/"&amp;(YEAR(Table4_1[[#This Row],[Date]])-2000)</f>
        <v>FY2016/17</v>
      </c>
      <c r="B4063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3" s="162" t="str">
        <f>Table4_1[[#This Row],[Licensee]]&amp;" "&amp;Table4_1[[#This Row],[Licence]]</f>
        <v>Western Power EDL1</v>
      </c>
      <c r="D4063" s="162" t="str">
        <f t="shared" si="63"/>
        <v>FY2016/17_FC1e_Western Power EDL1</v>
      </c>
      <c r="E4063" s="164">
        <f>IF(ISNUMBER(Table4_1[[#This Row],[Value]]),Table4_1[[#This Row],[Value]],IF(ISNUMBER(Table4_1[[#This Row],[$ Value]]),Table4_1[[#This Row],[$ Value]],Table4_1[[#This Row],[% Value]]))</f>
        <v>1062</v>
      </c>
      <c r="G4063" s="238">
        <v>42916</v>
      </c>
      <c r="H4063">
        <v>4</v>
      </c>
      <c r="I4063" t="s">
        <v>188</v>
      </c>
      <c r="J4063" t="s">
        <v>207</v>
      </c>
      <c r="K4063" t="s">
        <v>208</v>
      </c>
      <c r="L4063" t="s">
        <v>209</v>
      </c>
      <c r="M4063" t="s">
        <v>50</v>
      </c>
      <c r="N4063" t="s">
        <v>426</v>
      </c>
      <c r="O4063" t="s">
        <v>211</v>
      </c>
      <c r="P4063">
        <v>1062</v>
      </c>
      <c r="Q4063"/>
      <c r="R4063"/>
      <c r="S4063" t="s">
        <v>933</v>
      </c>
    </row>
    <row r="4064" spans="1:19" hidden="1" x14ac:dyDescent="0.2">
      <c r="A4064" s="162" t="str">
        <f>"FY"&amp;(YEAR(Table4_1[[#This Row],[Date]])-1)&amp;"/"&amp;(YEAR(Table4_1[[#This Row],[Date]])-2000)</f>
        <v>FY2017/18</v>
      </c>
      <c r="B4064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4" s="162" t="str">
        <f>Table4_1[[#This Row],[Licensee]]&amp;" "&amp;Table4_1[[#This Row],[Licence]]</f>
        <v>Western Power EDL1</v>
      </c>
      <c r="D4064" s="162" t="str">
        <f t="shared" si="63"/>
        <v>FY2017/18_FC1e_Western Power EDL1</v>
      </c>
      <c r="E4064" s="164">
        <f>IF(ISNUMBER(Table4_1[[#This Row],[Value]]),Table4_1[[#This Row],[Value]],IF(ISNUMBER(Table4_1[[#This Row],[$ Value]]),Table4_1[[#This Row],[$ Value]],Table4_1[[#This Row],[% Value]]))</f>
        <v>1442</v>
      </c>
      <c r="G4064" s="238">
        <v>43281</v>
      </c>
      <c r="H4064">
        <v>4</v>
      </c>
      <c r="I4064" t="s">
        <v>188</v>
      </c>
      <c r="J4064" t="s">
        <v>207</v>
      </c>
      <c r="K4064" t="s">
        <v>208</v>
      </c>
      <c r="L4064" t="s">
        <v>209</v>
      </c>
      <c r="M4064" t="s">
        <v>50</v>
      </c>
      <c r="N4064" t="s">
        <v>426</v>
      </c>
      <c r="O4064" t="s">
        <v>211</v>
      </c>
      <c r="P4064">
        <v>1442</v>
      </c>
      <c r="Q4064"/>
      <c r="R4064"/>
      <c r="S4064" t="s">
        <v>933</v>
      </c>
    </row>
    <row r="4065" spans="1:19" hidden="1" x14ac:dyDescent="0.2">
      <c r="A4065" s="162" t="str">
        <f>"FY"&amp;(YEAR(Table4_1[[#This Row],[Date]])-1)&amp;"/"&amp;(YEAR(Table4_1[[#This Row],[Date]])-2000)</f>
        <v>FY2018/19</v>
      </c>
      <c r="B4065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5" s="162" t="str">
        <f>Table4_1[[#This Row],[Licensee]]&amp;" "&amp;Table4_1[[#This Row],[Licence]]</f>
        <v>Western Power EDL1</v>
      </c>
      <c r="D4065" s="162" t="str">
        <f t="shared" si="63"/>
        <v>FY2018/19_FC1e_Western Power EDL1</v>
      </c>
      <c r="E4065" s="164">
        <f>IF(ISNUMBER(Table4_1[[#This Row],[Value]]),Table4_1[[#This Row],[Value]],IF(ISNUMBER(Table4_1[[#This Row],[$ Value]]),Table4_1[[#This Row],[$ Value]],Table4_1[[#This Row],[% Value]]))</f>
        <v>1060.8</v>
      </c>
      <c r="G4065" s="238">
        <v>43646</v>
      </c>
      <c r="H4065">
        <v>4</v>
      </c>
      <c r="I4065" t="s">
        <v>188</v>
      </c>
      <c r="J4065" t="s">
        <v>207</v>
      </c>
      <c r="K4065" t="s">
        <v>208</v>
      </c>
      <c r="L4065" t="s">
        <v>209</v>
      </c>
      <c r="M4065" t="s">
        <v>50</v>
      </c>
      <c r="N4065" t="s">
        <v>426</v>
      </c>
      <c r="O4065" t="s">
        <v>211</v>
      </c>
      <c r="P4065">
        <v>1060.8</v>
      </c>
      <c r="Q4065"/>
      <c r="R4065"/>
      <c r="S4065" t="s">
        <v>933</v>
      </c>
    </row>
    <row r="4066" spans="1:19" hidden="1" x14ac:dyDescent="0.2">
      <c r="A4066" s="162" t="str">
        <f>"FY"&amp;(YEAR(Table4_1[[#This Row],[Date]])-1)&amp;"/"&amp;(YEAR(Table4_1[[#This Row],[Date]])-2000)</f>
        <v>FY2019/20</v>
      </c>
      <c r="B4066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6" s="162" t="str">
        <f>Table4_1[[#This Row],[Licensee]]&amp;" "&amp;Table4_1[[#This Row],[Licence]]</f>
        <v>Western Power EDL1</v>
      </c>
      <c r="D4066" s="162" t="str">
        <f t="shared" si="63"/>
        <v>FY2019/20_FC1e_Western Power EDL1</v>
      </c>
      <c r="E4066" s="164">
        <f>IF(ISNUMBER(Table4_1[[#This Row],[Value]]),Table4_1[[#This Row],[Value]],IF(ISNUMBER(Table4_1[[#This Row],[$ Value]]),Table4_1[[#This Row],[$ Value]],Table4_1[[#This Row],[% Value]]))</f>
        <v>1905</v>
      </c>
      <c r="G4066" s="238">
        <v>44012</v>
      </c>
      <c r="H4066">
        <v>4</v>
      </c>
      <c r="I4066" t="s">
        <v>188</v>
      </c>
      <c r="J4066" t="s">
        <v>207</v>
      </c>
      <c r="K4066" t="s">
        <v>208</v>
      </c>
      <c r="L4066" t="s">
        <v>209</v>
      </c>
      <c r="M4066" t="s">
        <v>50</v>
      </c>
      <c r="N4066" t="s">
        <v>426</v>
      </c>
      <c r="O4066" t="s">
        <v>211</v>
      </c>
      <c r="P4066">
        <v>1905</v>
      </c>
      <c r="Q4066"/>
      <c r="R4066"/>
      <c r="S4066" t="s">
        <v>933</v>
      </c>
    </row>
    <row r="4067" spans="1:19" hidden="1" x14ac:dyDescent="0.2">
      <c r="A4067" s="162" t="str">
        <f>"FY"&amp;(YEAR(Table4_1[[#This Row],[Date]])-1)&amp;"/"&amp;(YEAR(Table4_1[[#This Row],[Date]])-2000)</f>
        <v>FY2020/21</v>
      </c>
      <c r="B4067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7" s="162" t="str">
        <f>Table4_1[[#This Row],[Licensee]]&amp;" "&amp;Table4_1[[#This Row],[Licence]]</f>
        <v>Western Power EDL1</v>
      </c>
      <c r="D4067" s="162" t="str">
        <f t="shared" si="63"/>
        <v>FY2020/21_FC1e_Western Power EDL1</v>
      </c>
      <c r="E4067" s="164">
        <f>IF(ISNUMBER(Table4_1[[#This Row],[Value]]),Table4_1[[#This Row],[Value]],IF(ISNUMBER(Table4_1[[#This Row],[$ Value]]),Table4_1[[#This Row],[$ Value]],Table4_1[[#This Row],[% Value]]))</f>
        <v>2656</v>
      </c>
      <c r="G4067" s="238">
        <v>44377</v>
      </c>
      <c r="H4067">
        <v>4</v>
      </c>
      <c r="I4067" t="s">
        <v>188</v>
      </c>
      <c r="J4067" t="s">
        <v>207</v>
      </c>
      <c r="K4067" t="s">
        <v>208</v>
      </c>
      <c r="L4067" t="s">
        <v>209</v>
      </c>
      <c r="M4067" t="s">
        <v>50</v>
      </c>
      <c r="N4067" t="s">
        <v>426</v>
      </c>
      <c r="O4067" t="s">
        <v>211</v>
      </c>
      <c r="P4067">
        <v>2656</v>
      </c>
      <c r="Q4067"/>
      <c r="R4067"/>
      <c r="S4067" t="s">
        <v>933</v>
      </c>
    </row>
    <row r="4068" spans="1:19" hidden="1" x14ac:dyDescent="0.2">
      <c r="A4068" s="162" t="str">
        <f>"FY"&amp;(YEAR(Table4_1[[#This Row],[Date]])-1)&amp;"/"&amp;(YEAR(Table4_1[[#This Row],[Date]])-2000)</f>
        <v>FY2021/22</v>
      </c>
      <c r="B4068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8" s="162" t="str">
        <f>Table4_1[[#This Row],[Licensee]]&amp;" "&amp;Table4_1[[#This Row],[Licence]]</f>
        <v>Western Power EDL1</v>
      </c>
      <c r="D4068" s="162" t="str">
        <f t="shared" si="63"/>
        <v>FY2021/22_FC1e_Western Power EDL1</v>
      </c>
      <c r="E4068" s="164">
        <f>IF(ISNUMBER(Table4_1[[#This Row],[Value]]),Table4_1[[#This Row],[Value]],IF(ISNUMBER(Table4_1[[#This Row],[$ Value]]),Table4_1[[#This Row],[$ Value]],Table4_1[[#This Row],[% Value]]))</f>
        <v>1488</v>
      </c>
      <c r="G4068" s="238">
        <v>44742</v>
      </c>
      <c r="H4068">
        <v>4</v>
      </c>
      <c r="I4068" t="s">
        <v>188</v>
      </c>
      <c r="J4068" t="s">
        <v>207</v>
      </c>
      <c r="K4068" t="s">
        <v>208</v>
      </c>
      <c r="L4068" t="s">
        <v>209</v>
      </c>
      <c r="M4068" t="s">
        <v>50</v>
      </c>
      <c r="N4068" t="s">
        <v>426</v>
      </c>
      <c r="O4068" t="s">
        <v>211</v>
      </c>
      <c r="P4068">
        <v>1488</v>
      </c>
      <c r="Q4068"/>
      <c r="R4068"/>
      <c r="S4068" t="s">
        <v>933</v>
      </c>
    </row>
    <row r="4069" spans="1:19" hidden="1" x14ac:dyDescent="0.2">
      <c r="A4069" s="162" t="str">
        <f>"FY"&amp;(YEAR(Table4_1[[#This Row],[Date]])-1)&amp;"/"&amp;(YEAR(Table4_1[[#This Row],[Date]])-2000)</f>
        <v>FY2022/23</v>
      </c>
      <c r="B4069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69" s="162" t="str">
        <f>Table4_1[[#This Row],[Licensee]]&amp;" "&amp;Table4_1[[#This Row],[Licence]]</f>
        <v>Western Power EDL1</v>
      </c>
      <c r="D4069" s="162" t="str">
        <f t="shared" si="63"/>
        <v>FY2022/23_FC1e_Western Power EDL1</v>
      </c>
      <c r="E4069" s="164">
        <f>IF(ISNUMBER(Table4_1[[#This Row],[Value]]),Table4_1[[#This Row],[Value]],IF(ISNUMBER(Table4_1[[#This Row],[$ Value]]),Table4_1[[#This Row],[$ Value]],Table4_1[[#This Row],[% Value]]))</f>
        <v>909.7</v>
      </c>
      <c r="G4069" s="238">
        <v>45107</v>
      </c>
      <c r="H4069">
        <v>4</v>
      </c>
      <c r="I4069" t="s">
        <v>188</v>
      </c>
      <c r="J4069" t="s">
        <v>207</v>
      </c>
      <c r="K4069" t="s">
        <v>208</v>
      </c>
      <c r="L4069" t="s">
        <v>209</v>
      </c>
      <c r="M4069" t="s">
        <v>50</v>
      </c>
      <c r="N4069" t="s">
        <v>426</v>
      </c>
      <c r="O4069" t="s">
        <v>211</v>
      </c>
      <c r="P4069">
        <v>909.7</v>
      </c>
      <c r="Q4069"/>
      <c r="R4069"/>
      <c r="S4069" t="s">
        <v>933</v>
      </c>
    </row>
    <row r="4070" spans="1:19" hidden="1" x14ac:dyDescent="0.2">
      <c r="A4070" s="162" t="str">
        <f>"FY"&amp;(YEAR(Table4_1[[#This Row],[Date]])-1)&amp;"/"&amp;(YEAR(Table4_1[[#This Row],[Date]])-2000)</f>
        <v>FY2023/24</v>
      </c>
      <c r="B4070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70" s="162" t="str">
        <f>Table4_1[[#This Row],[Licensee]]&amp;" "&amp;Table4_1[[#This Row],[Licence]]</f>
        <v>Western Power EDL1</v>
      </c>
      <c r="D4070" s="162" t="str">
        <f t="shared" si="63"/>
        <v>FY2023/24_FC1e_Western Power EDL1</v>
      </c>
      <c r="E4070" s="164">
        <f>IF(ISNUMBER(Table4_1[[#This Row],[Value]]),Table4_1[[#This Row],[Value]],IF(ISNUMBER(Table4_1[[#This Row],[$ Value]]),Table4_1[[#This Row],[$ Value]],Table4_1[[#This Row],[% Value]]))</f>
        <v>1861.0127849999999</v>
      </c>
      <c r="G4070" s="238">
        <v>45473</v>
      </c>
      <c r="H4070">
        <v>4</v>
      </c>
      <c r="I4070" t="s">
        <v>188</v>
      </c>
      <c r="J4070" t="s">
        <v>207</v>
      </c>
      <c r="K4070" t="s">
        <v>208</v>
      </c>
      <c r="L4070" t="s">
        <v>209</v>
      </c>
      <c r="M4070" t="s">
        <v>50</v>
      </c>
      <c r="N4070" t="s">
        <v>426</v>
      </c>
      <c r="O4070" t="s">
        <v>211</v>
      </c>
      <c r="P4070">
        <v>1861.0127849999999</v>
      </c>
      <c r="Q4070"/>
      <c r="R4070"/>
      <c r="S4070" t="s">
        <v>933</v>
      </c>
    </row>
    <row r="4071" spans="1:19" hidden="1" x14ac:dyDescent="0.2">
      <c r="A4071" s="162" t="str">
        <f>"FY"&amp;(YEAR(Table4_1[[#This Row],[Date]])-1)&amp;"/"&amp;(YEAR(Table4_1[[#This Row],[Date]])-2000)</f>
        <v>FY2024/25</v>
      </c>
      <c r="B4071" s="162" t="str">
        <f>VLOOKUP(Table4_1[[#This Row],[Energy]]&amp;Table4_1[[#This Row],[Indicator category]]&amp;Table4_1[[#This Row],[Indicator subcategory]]&amp;Table4_1[[#This Row],[Indicator]]&amp;Table4_1[[#This Row],[ID]],newID,2,FALSE)</f>
        <v>FC1e</v>
      </c>
      <c r="C4071" s="162" t="str">
        <f>Table4_1[[#This Row],[Licensee]]&amp;" "&amp;Table4_1[[#This Row],[Licence]]</f>
        <v>Western Power EDL1</v>
      </c>
      <c r="D4071" s="162" t="str">
        <f t="shared" si="63"/>
        <v>FY2024/25_FC1e_Western Power EDL1</v>
      </c>
      <c r="E4071" s="164">
        <f>IF(ISNUMBER(Table4_1[[#This Row],[Value]]),Table4_1[[#This Row],[Value]],IF(ISNUMBER(Table4_1[[#This Row],[$ Value]]),Table4_1[[#This Row],[$ Value]],Table4_1[[#This Row],[% Value]]))</f>
        <v>1437.593797</v>
      </c>
      <c r="G4071" s="238">
        <v>45838</v>
      </c>
      <c r="H4071">
        <v>4</v>
      </c>
      <c r="I4071" t="s">
        <v>188</v>
      </c>
      <c r="J4071" t="s">
        <v>207</v>
      </c>
      <c r="K4071" t="s">
        <v>208</v>
      </c>
      <c r="L4071" t="s">
        <v>209</v>
      </c>
      <c r="M4071" t="s">
        <v>50</v>
      </c>
      <c r="N4071" t="s">
        <v>426</v>
      </c>
      <c r="O4071" t="s">
        <v>211</v>
      </c>
      <c r="P4071">
        <v>1437.593797</v>
      </c>
      <c r="Q4071"/>
      <c r="R4071"/>
      <c r="S4071" t="s">
        <v>933</v>
      </c>
    </row>
    <row r="4072" spans="1:19" hidden="1" x14ac:dyDescent="0.2">
      <c r="A4072" s="162" t="str">
        <f>"FY"&amp;(YEAR(Table4_1[[#This Row],[Date]])-1)&amp;"/"&amp;(YEAR(Table4_1[[#This Row],[Date]])-2000)</f>
        <v>FY2023/24</v>
      </c>
      <c r="B4072" s="162" t="str">
        <f>VLOOKUP(Table4_1[[#This Row],[Energy]]&amp;Table4_1[[#This Row],[Indicator category]]&amp;Table4_1[[#This Row],[Indicator subcategory]]&amp;Table4_1[[#This Row],[Indicator]]&amp;Table4_1[[#This Row],[ID]],newID,2,FALSE)</f>
        <v>FC2bi</v>
      </c>
      <c r="C4072" s="162" t="str">
        <f>Table4_1[[#This Row],[Licensee]]&amp;" "&amp;Table4_1[[#This Row],[Licence]]</f>
        <v>Western Power EDL1</v>
      </c>
      <c r="D4072" s="162" t="str">
        <f t="shared" si="63"/>
        <v>FY2023/24_FC2bi_Western Power EDL1</v>
      </c>
      <c r="E4072" s="164">
        <f>IF(ISNUMBER(Table4_1[[#This Row],[Value]]),Table4_1[[#This Row],[Value]],IF(ISNUMBER(Table4_1[[#This Row],[$ Value]]),Table4_1[[#This Row],[$ Value]],Table4_1[[#This Row],[% Value]]))</f>
        <v>32.352845209999998</v>
      </c>
      <c r="G4072" s="238">
        <v>45473</v>
      </c>
      <c r="H4072">
        <v>4</v>
      </c>
      <c r="I4072" t="s">
        <v>188</v>
      </c>
      <c r="J4072" t="s">
        <v>207</v>
      </c>
      <c r="K4072" t="s">
        <v>208</v>
      </c>
      <c r="L4072" t="s">
        <v>236</v>
      </c>
      <c r="M4072" t="s">
        <v>47</v>
      </c>
      <c r="N4072" t="s">
        <v>430</v>
      </c>
      <c r="O4072" t="s">
        <v>211</v>
      </c>
      <c r="P4072">
        <v>32.352845209999998</v>
      </c>
      <c r="Q4072"/>
      <c r="R4072"/>
      <c r="S4072" t="s">
        <v>933</v>
      </c>
    </row>
    <row r="4073" spans="1:19" hidden="1" x14ac:dyDescent="0.2">
      <c r="A4073" s="162" t="str">
        <f>"FY"&amp;(YEAR(Table4_1[[#This Row],[Date]])-1)&amp;"/"&amp;(YEAR(Table4_1[[#This Row],[Date]])-2000)</f>
        <v>FY2024/25</v>
      </c>
      <c r="B4073" s="162" t="str">
        <f>VLOOKUP(Table4_1[[#This Row],[Energy]]&amp;Table4_1[[#This Row],[Indicator category]]&amp;Table4_1[[#This Row],[Indicator subcategory]]&amp;Table4_1[[#This Row],[Indicator]]&amp;Table4_1[[#This Row],[ID]],newID,2,FALSE)</f>
        <v>FC2bi</v>
      </c>
      <c r="C4073" s="162" t="str">
        <f>Table4_1[[#This Row],[Licensee]]&amp;" "&amp;Table4_1[[#This Row],[Licence]]</f>
        <v>Western Power EDL1</v>
      </c>
      <c r="D4073" s="162" t="str">
        <f t="shared" si="63"/>
        <v>FY2024/25_FC2bi_Western Power EDL1</v>
      </c>
      <c r="E4073" s="164">
        <f>IF(ISNUMBER(Table4_1[[#This Row],[Value]]),Table4_1[[#This Row],[Value]],IF(ISNUMBER(Table4_1[[#This Row],[$ Value]]),Table4_1[[#This Row],[$ Value]],Table4_1[[#This Row],[% Value]]))</f>
        <v>6.962847408</v>
      </c>
      <c r="G4073" s="238">
        <v>45838</v>
      </c>
      <c r="H4073">
        <v>4</v>
      </c>
      <c r="I4073" t="s">
        <v>188</v>
      </c>
      <c r="J4073" t="s">
        <v>207</v>
      </c>
      <c r="K4073" t="s">
        <v>208</v>
      </c>
      <c r="L4073" t="s">
        <v>236</v>
      </c>
      <c r="M4073" t="s">
        <v>47</v>
      </c>
      <c r="N4073" t="s">
        <v>430</v>
      </c>
      <c r="O4073" t="s">
        <v>211</v>
      </c>
      <c r="P4073">
        <v>6.962847408</v>
      </c>
      <c r="Q4073"/>
      <c r="R4073"/>
      <c r="S4073" t="s">
        <v>933</v>
      </c>
    </row>
    <row r="4074" spans="1:19" hidden="1" x14ac:dyDescent="0.2">
      <c r="A4074" s="162" t="str">
        <f>"FY"&amp;(YEAR(Table4_1[[#This Row],[Date]])-1)&amp;"/"&amp;(YEAR(Table4_1[[#This Row],[Date]])-2000)</f>
        <v>FY2023/24</v>
      </c>
      <c r="B4074" s="162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4074" s="162" t="str">
        <f>Table4_1[[#This Row],[Licensee]]&amp;" "&amp;Table4_1[[#This Row],[Licence]]</f>
        <v>Western Power EDL1</v>
      </c>
      <c r="D4074" s="162" t="str">
        <f t="shared" si="63"/>
        <v>FY2023/24_FC2ci_Western Power EDL1</v>
      </c>
      <c r="E4074" s="164">
        <f>IF(ISNUMBER(Table4_1[[#This Row],[Value]]),Table4_1[[#This Row],[Value]],IF(ISNUMBER(Table4_1[[#This Row],[$ Value]]),Table4_1[[#This Row],[$ Value]],Table4_1[[#This Row],[% Value]]))</f>
        <v>100.4527879</v>
      </c>
      <c r="G4074" s="238">
        <v>45473</v>
      </c>
      <c r="H4074">
        <v>4</v>
      </c>
      <c r="I4074" t="s">
        <v>188</v>
      </c>
      <c r="J4074" t="s">
        <v>207</v>
      </c>
      <c r="K4074" t="s">
        <v>208</v>
      </c>
      <c r="L4074" t="s">
        <v>236</v>
      </c>
      <c r="M4074" t="s">
        <v>48</v>
      </c>
      <c r="N4074" t="s">
        <v>351</v>
      </c>
      <c r="O4074" t="s">
        <v>211</v>
      </c>
      <c r="P4074">
        <v>100.4527879</v>
      </c>
      <c r="Q4074"/>
      <c r="R4074"/>
      <c r="S4074" t="s">
        <v>933</v>
      </c>
    </row>
    <row r="4075" spans="1:19" hidden="1" x14ac:dyDescent="0.2">
      <c r="A4075" s="162" t="str">
        <f>"FY"&amp;(YEAR(Table4_1[[#This Row],[Date]])-1)&amp;"/"&amp;(YEAR(Table4_1[[#This Row],[Date]])-2000)</f>
        <v>FY2024/25</v>
      </c>
      <c r="B4075" s="162" t="str">
        <f>VLOOKUP(Table4_1[[#This Row],[Energy]]&amp;Table4_1[[#This Row],[Indicator category]]&amp;Table4_1[[#This Row],[Indicator subcategory]]&amp;Table4_1[[#This Row],[Indicator]]&amp;Table4_1[[#This Row],[ID]],newID,2,FALSE)</f>
        <v>FC2ci</v>
      </c>
      <c r="C4075" s="162" t="str">
        <f>Table4_1[[#This Row],[Licensee]]&amp;" "&amp;Table4_1[[#This Row],[Licence]]</f>
        <v>Western Power EDL1</v>
      </c>
      <c r="D4075" s="162" t="str">
        <f t="shared" si="63"/>
        <v>FY2024/25_FC2ci_Western Power EDL1</v>
      </c>
      <c r="E4075" s="164">
        <f>IF(ISNUMBER(Table4_1[[#This Row],[Value]]),Table4_1[[#This Row],[Value]],IF(ISNUMBER(Table4_1[[#This Row],[$ Value]]),Table4_1[[#This Row],[$ Value]],Table4_1[[#This Row],[% Value]]))</f>
        <v>117.5759778</v>
      </c>
      <c r="G4075" s="238">
        <v>45838</v>
      </c>
      <c r="H4075">
        <v>4</v>
      </c>
      <c r="I4075" t="s">
        <v>188</v>
      </c>
      <c r="J4075" t="s">
        <v>207</v>
      </c>
      <c r="K4075" t="s">
        <v>208</v>
      </c>
      <c r="L4075" t="s">
        <v>236</v>
      </c>
      <c r="M4075" t="s">
        <v>48</v>
      </c>
      <c r="N4075" t="s">
        <v>351</v>
      </c>
      <c r="O4075" t="s">
        <v>211</v>
      </c>
      <c r="P4075">
        <v>117.5759778</v>
      </c>
      <c r="Q4075"/>
      <c r="R4075"/>
      <c r="S4075" t="s">
        <v>933</v>
      </c>
    </row>
    <row r="4076" spans="1:19" hidden="1" x14ac:dyDescent="0.2">
      <c r="A4076" s="162" t="str">
        <f>"FY"&amp;(YEAR(Table4_1[[#This Row],[Date]])-1)&amp;"/"&amp;(YEAR(Table4_1[[#This Row],[Date]])-2000)</f>
        <v>FY2023/24</v>
      </c>
      <c r="B4076" s="162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4076" s="162" t="str">
        <f>Table4_1[[#This Row],[Licensee]]&amp;" "&amp;Table4_1[[#This Row],[Licence]]</f>
        <v>Western Power EDL1</v>
      </c>
      <c r="D4076" s="162" t="str">
        <f t="shared" si="63"/>
        <v>FY2023/24_FC2di_Western Power EDL1</v>
      </c>
      <c r="E4076" s="164">
        <f>IF(ISNUMBER(Table4_1[[#This Row],[Value]]),Table4_1[[#This Row],[Value]],IF(ISNUMBER(Table4_1[[#This Row],[$ Value]]),Table4_1[[#This Row],[$ Value]],Table4_1[[#This Row],[% Value]]))</f>
        <v>147.7453649</v>
      </c>
      <c r="G4076" s="238">
        <v>45473</v>
      </c>
      <c r="H4076">
        <v>4</v>
      </c>
      <c r="I4076" t="s">
        <v>188</v>
      </c>
      <c r="J4076" t="s">
        <v>207</v>
      </c>
      <c r="K4076" t="s">
        <v>208</v>
      </c>
      <c r="L4076" t="s">
        <v>236</v>
      </c>
      <c r="M4076" t="s">
        <v>49</v>
      </c>
      <c r="N4076" t="s">
        <v>431</v>
      </c>
      <c r="O4076" t="s">
        <v>211</v>
      </c>
      <c r="P4076">
        <v>147.7453649</v>
      </c>
      <c r="Q4076"/>
      <c r="R4076"/>
      <c r="S4076" t="s">
        <v>933</v>
      </c>
    </row>
    <row r="4077" spans="1:19" hidden="1" x14ac:dyDescent="0.2">
      <c r="A4077" s="162" t="str">
        <f>"FY"&amp;(YEAR(Table4_1[[#This Row],[Date]])-1)&amp;"/"&amp;(YEAR(Table4_1[[#This Row],[Date]])-2000)</f>
        <v>FY2024/25</v>
      </c>
      <c r="B4077" s="162" t="str">
        <f>VLOOKUP(Table4_1[[#This Row],[Energy]]&amp;Table4_1[[#This Row],[Indicator category]]&amp;Table4_1[[#This Row],[Indicator subcategory]]&amp;Table4_1[[#This Row],[Indicator]]&amp;Table4_1[[#This Row],[ID]],newID,2,FALSE)</f>
        <v>FC2di</v>
      </c>
      <c r="C4077" s="162" t="str">
        <f>Table4_1[[#This Row],[Licensee]]&amp;" "&amp;Table4_1[[#This Row],[Licence]]</f>
        <v>Western Power EDL1</v>
      </c>
      <c r="D4077" s="162" t="str">
        <f t="shared" si="63"/>
        <v>FY2024/25_FC2di_Western Power EDL1</v>
      </c>
      <c r="E4077" s="164">
        <f>IF(ISNUMBER(Table4_1[[#This Row],[Value]]),Table4_1[[#This Row],[Value]],IF(ISNUMBER(Table4_1[[#This Row],[$ Value]]),Table4_1[[#This Row],[$ Value]],Table4_1[[#This Row],[% Value]]))</f>
        <v>143.7356427</v>
      </c>
      <c r="G4077" s="238">
        <v>45838</v>
      </c>
      <c r="H4077">
        <v>4</v>
      </c>
      <c r="I4077" t="s">
        <v>188</v>
      </c>
      <c r="J4077" t="s">
        <v>207</v>
      </c>
      <c r="K4077" t="s">
        <v>208</v>
      </c>
      <c r="L4077" t="s">
        <v>236</v>
      </c>
      <c r="M4077" t="s">
        <v>49</v>
      </c>
      <c r="N4077" t="s">
        <v>431</v>
      </c>
      <c r="O4077" t="s">
        <v>211</v>
      </c>
      <c r="P4077">
        <v>143.7356427</v>
      </c>
      <c r="Q4077"/>
      <c r="R4077"/>
      <c r="S4077" t="s">
        <v>933</v>
      </c>
    </row>
    <row r="4078" spans="1:19" hidden="1" x14ac:dyDescent="0.2">
      <c r="A4078" s="162" t="str">
        <f>"FY"&amp;(YEAR(Table4_1[[#This Row],[Date]])-1)&amp;"/"&amp;(YEAR(Table4_1[[#This Row],[Date]])-2000)</f>
        <v>FY2023/24</v>
      </c>
      <c r="B4078" s="162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4078" s="162" t="str">
        <f>Table4_1[[#This Row],[Licensee]]&amp;" "&amp;Table4_1[[#This Row],[Licence]]</f>
        <v>Western Power EDL1</v>
      </c>
      <c r="D4078" s="162" t="str">
        <f t="shared" si="63"/>
        <v>FY2023/24_FC2ei_Western Power EDL1</v>
      </c>
      <c r="E4078" s="164">
        <f>IF(ISNUMBER(Table4_1[[#This Row],[Value]]),Table4_1[[#This Row],[Value]],IF(ISNUMBER(Table4_1[[#This Row],[$ Value]]),Table4_1[[#This Row],[$ Value]],Table4_1[[#This Row],[% Value]]))</f>
        <v>387.55854499999998</v>
      </c>
      <c r="G4078" s="238">
        <v>45473</v>
      </c>
      <c r="H4078">
        <v>4</v>
      </c>
      <c r="I4078" t="s">
        <v>188</v>
      </c>
      <c r="J4078" t="s">
        <v>207</v>
      </c>
      <c r="K4078" t="s">
        <v>208</v>
      </c>
      <c r="L4078" t="s">
        <v>236</v>
      </c>
      <c r="M4078" t="s">
        <v>50</v>
      </c>
      <c r="N4078" t="s">
        <v>432</v>
      </c>
      <c r="O4078" t="s">
        <v>211</v>
      </c>
      <c r="P4078">
        <v>387.55854499999998</v>
      </c>
      <c r="Q4078"/>
      <c r="R4078"/>
      <c r="S4078" t="s">
        <v>933</v>
      </c>
    </row>
    <row r="4079" spans="1:19" hidden="1" x14ac:dyDescent="0.2">
      <c r="A4079" s="162" t="str">
        <f>"FY"&amp;(YEAR(Table4_1[[#This Row],[Date]])-1)&amp;"/"&amp;(YEAR(Table4_1[[#This Row],[Date]])-2000)</f>
        <v>FY2024/25</v>
      </c>
      <c r="B4079" s="162" t="str">
        <f>VLOOKUP(Table4_1[[#This Row],[Energy]]&amp;Table4_1[[#This Row],[Indicator category]]&amp;Table4_1[[#This Row],[Indicator subcategory]]&amp;Table4_1[[#This Row],[Indicator]]&amp;Table4_1[[#This Row],[ID]],newID,2,FALSE)</f>
        <v>FC2ei</v>
      </c>
      <c r="C4079" s="162" t="str">
        <f>Table4_1[[#This Row],[Licensee]]&amp;" "&amp;Table4_1[[#This Row],[Licence]]</f>
        <v>Western Power EDL1</v>
      </c>
      <c r="D4079" s="162" t="str">
        <f t="shared" si="63"/>
        <v>FY2024/25_FC2ei_Western Power EDL1</v>
      </c>
      <c r="E4079" s="164">
        <f>IF(ISNUMBER(Table4_1[[#This Row],[Value]]),Table4_1[[#This Row],[Value]],IF(ISNUMBER(Table4_1[[#This Row],[$ Value]]),Table4_1[[#This Row],[$ Value]],Table4_1[[#This Row],[% Value]]))</f>
        <v>530.37631269999997</v>
      </c>
      <c r="G4079" s="238">
        <v>45838</v>
      </c>
      <c r="H4079">
        <v>4</v>
      </c>
      <c r="I4079" t="s">
        <v>188</v>
      </c>
      <c r="J4079" t="s">
        <v>207</v>
      </c>
      <c r="K4079" t="s">
        <v>208</v>
      </c>
      <c r="L4079" t="s">
        <v>236</v>
      </c>
      <c r="M4079" t="s">
        <v>50</v>
      </c>
      <c r="N4079" t="s">
        <v>432</v>
      </c>
      <c r="O4079" t="s">
        <v>211</v>
      </c>
      <c r="P4079">
        <v>530.37631269999997</v>
      </c>
      <c r="Q4079"/>
      <c r="R4079"/>
      <c r="S4079" t="s">
        <v>933</v>
      </c>
    </row>
    <row r="4080" spans="1:19" hidden="1" x14ac:dyDescent="0.2">
      <c r="A4080" s="162" t="str">
        <f>"FY"&amp;(YEAR(Table4_1[[#This Row],[Date]])-1)&amp;"/"&amp;(YEAR(Table4_1[[#This Row],[Date]])-2000)</f>
        <v>FY2023/24</v>
      </c>
      <c r="B4080" s="162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4080" s="162" t="str">
        <f>Table4_1[[#This Row],[Licensee]]&amp;" "&amp;Table4_1[[#This Row],[Licence]]</f>
        <v>Western Power EDL1</v>
      </c>
      <c r="D4080" s="162" t="str">
        <f t="shared" si="63"/>
        <v>FY2023/24_FC2i_Western Power EDL1</v>
      </c>
      <c r="E4080" s="164">
        <f>IF(ISNUMBER(Table4_1[[#This Row],[Value]]),Table4_1[[#This Row],[Value]],IF(ISNUMBER(Table4_1[[#This Row],[$ Value]]),Table4_1[[#This Row],[$ Value]],Table4_1[[#This Row],[% Value]]))</f>
        <v>134.54886110000001</v>
      </c>
      <c r="G4080" s="238">
        <v>45473</v>
      </c>
      <c r="H4080">
        <v>4</v>
      </c>
      <c r="I4080" t="s">
        <v>188</v>
      </c>
      <c r="J4080" t="s">
        <v>207</v>
      </c>
      <c r="K4080" t="s">
        <v>208</v>
      </c>
      <c r="L4080" t="s">
        <v>236</v>
      </c>
      <c r="M4080" t="s">
        <v>115</v>
      </c>
      <c r="N4080" t="s">
        <v>237</v>
      </c>
      <c r="O4080" t="s">
        <v>211</v>
      </c>
      <c r="P4080">
        <v>134.54886110000001</v>
      </c>
      <c r="Q4080"/>
      <c r="R4080"/>
      <c r="S4080" t="s">
        <v>933</v>
      </c>
    </row>
    <row r="4081" spans="1:19" hidden="1" x14ac:dyDescent="0.2">
      <c r="A4081" s="162" t="str">
        <f>"FY"&amp;(YEAR(Table4_1[[#This Row],[Date]])-1)&amp;"/"&amp;(YEAR(Table4_1[[#This Row],[Date]])-2000)</f>
        <v>FY2024/25</v>
      </c>
      <c r="B4081" s="162" t="str">
        <f>VLOOKUP(Table4_1[[#This Row],[Energy]]&amp;Table4_1[[#This Row],[Indicator category]]&amp;Table4_1[[#This Row],[Indicator subcategory]]&amp;Table4_1[[#This Row],[Indicator]]&amp;Table4_1[[#This Row],[ID]],newID,2,FALSE)</f>
        <v>FC2i</v>
      </c>
      <c r="C4081" s="162" t="str">
        <f>Table4_1[[#This Row],[Licensee]]&amp;" "&amp;Table4_1[[#This Row],[Licence]]</f>
        <v>Western Power EDL1</v>
      </c>
      <c r="D4081" s="162" t="str">
        <f t="shared" si="63"/>
        <v>FY2024/25_FC2i_Western Power EDL1</v>
      </c>
      <c r="E4081" s="164">
        <f>IF(ISNUMBER(Table4_1[[#This Row],[Value]]),Table4_1[[#This Row],[Value]],IF(ISNUMBER(Table4_1[[#This Row],[$ Value]]),Table4_1[[#This Row],[$ Value]],Table4_1[[#This Row],[% Value]]))</f>
        <v>162.5749639</v>
      </c>
      <c r="G4081" s="238">
        <v>45838</v>
      </c>
      <c r="H4081">
        <v>4</v>
      </c>
      <c r="I4081" t="s">
        <v>188</v>
      </c>
      <c r="J4081" t="s">
        <v>207</v>
      </c>
      <c r="K4081" t="s">
        <v>208</v>
      </c>
      <c r="L4081" t="s">
        <v>236</v>
      </c>
      <c r="M4081" t="s">
        <v>115</v>
      </c>
      <c r="N4081" t="s">
        <v>237</v>
      </c>
      <c r="O4081" t="s">
        <v>211</v>
      </c>
      <c r="P4081">
        <v>162.5749639</v>
      </c>
      <c r="Q4081"/>
      <c r="R4081"/>
      <c r="S4081" t="s">
        <v>933</v>
      </c>
    </row>
    <row r="4082" spans="1:19" hidden="1" x14ac:dyDescent="0.2">
      <c r="A4082" s="162" t="str">
        <f>"FY"&amp;(YEAR(Table4_1[[#This Row],[Date]])-1)&amp;"/"&amp;(YEAR(Table4_1[[#This Row],[Date]])-2000)</f>
        <v>FY2023/24</v>
      </c>
      <c r="B4082" s="162" t="str">
        <f>VLOOKUP(Table4_1[[#This Row],[Energy]]&amp;Table4_1[[#This Row],[Indicator category]]&amp;Table4_1[[#This Row],[Indicator subcategory]]&amp;Table4_1[[#This Row],[Indicator]]&amp;Table4_1[[#This Row],[ID]],newID,2,FALSE)</f>
        <v>FC3bii</v>
      </c>
      <c r="C4082" s="162" t="str">
        <f>Table4_1[[#This Row],[Licensee]]&amp;" "&amp;Table4_1[[#This Row],[Licence]]</f>
        <v>Western Power EDL1</v>
      </c>
      <c r="D4082" s="162" t="str">
        <f t="shared" si="63"/>
        <v>FY2023/24_FC3bii_Western Power EDL1</v>
      </c>
      <c r="E4082" s="164">
        <f>IF(ISNUMBER(Table4_1[[#This Row],[Value]]),Table4_1[[#This Row],[Value]],IF(ISNUMBER(Table4_1[[#This Row],[$ Value]]),Table4_1[[#This Row],[$ Value]],Table4_1[[#This Row],[% Value]]))</f>
        <v>48.032910469999997</v>
      </c>
      <c r="G4082" s="238">
        <v>45473</v>
      </c>
      <c r="H4082">
        <v>4</v>
      </c>
      <c r="I4082" t="s">
        <v>188</v>
      </c>
      <c r="J4082" t="s">
        <v>207</v>
      </c>
      <c r="K4082" t="s">
        <v>208</v>
      </c>
      <c r="L4082" t="s">
        <v>238</v>
      </c>
      <c r="M4082" t="s">
        <v>47</v>
      </c>
      <c r="N4082" t="s">
        <v>433</v>
      </c>
      <c r="O4082" t="s">
        <v>211</v>
      </c>
      <c r="P4082">
        <v>48.032910469999997</v>
      </c>
      <c r="Q4082"/>
      <c r="R4082"/>
      <c r="S4082" t="s">
        <v>933</v>
      </c>
    </row>
    <row r="4083" spans="1:19" hidden="1" x14ac:dyDescent="0.2">
      <c r="A4083" s="162" t="str">
        <f>"FY"&amp;(YEAR(Table4_1[[#This Row],[Date]])-1)&amp;"/"&amp;(YEAR(Table4_1[[#This Row],[Date]])-2000)</f>
        <v>FY2024/25</v>
      </c>
      <c r="B4083" s="162" t="str">
        <f>VLOOKUP(Table4_1[[#This Row],[Energy]]&amp;Table4_1[[#This Row],[Indicator category]]&amp;Table4_1[[#This Row],[Indicator subcategory]]&amp;Table4_1[[#This Row],[Indicator]]&amp;Table4_1[[#This Row],[ID]],newID,2,FALSE)</f>
        <v>FC3bii</v>
      </c>
      <c r="C4083" s="162" t="str">
        <f>Table4_1[[#This Row],[Licensee]]&amp;" "&amp;Table4_1[[#This Row],[Licence]]</f>
        <v>Western Power EDL1</v>
      </c>
      <c r="D4083" s="162" t="str">
        <f t="shared" si="63"/>
        <v>FY2024/25_FC3bii_Western Power EDL1</v>
      </c>
      <c r="E4083" s="164">
        <f>IF(ISNUMBER(Table4_1[[#This Row],[Value]]),Table4_1[[#This Row],[Value]],IF(ISNUMBER(Table4_1[[#This Row],[$ Value]]),Table4_1[[#This Row],[$ Value]],Table4_1[[#This Row],[% Value]]))</f>
        <v>22.11634304</v>
      </c>
      <c r="G4083" s="238">
        <v>45838</v>
      </c>
      <c r="H4083">
        <v>4</v>
      </c>
      <c r="I4083" t="s">
        <v>188</v>
      </c>
      <c r="J4083" t="s">
        <v>207</v>
      </c>
      <c r="K4083" t="s">
        <v>208</v>
      </c>
      <c r="L4083" t="s">
        <v>238</v>
      </c>
      <c r="M4083" t="s">
        <v>47</v>
      </c>
      <c r="N4083" t="s">
        <v>433</v>
      </c>
      <c r="O4083" t="s">
        <v>211</v>
      </c>
      <c r="P4083">
        <v>22.11634304</v>
      </c>
      <c r="Q4083"/>
      <c r="R4083"/>
      <c r="S4083" t="s">
        <v>933</v>
      </c>
    </row>
    <row r="4084" spans="1:19" hidden="1" x14ac:dyDescent="0.2">
      <c r="A4084" s="162" t="str">
        <f>"FY"&amp;(YEAR(Table4_1[[#This Row],[Date]])-1)&amp;"/"&amp;(YEAR(Table4_1[[#This Row],[Date]])-2000)</f>
        <v>FY2023/24</v>
      </c>
      <c r="B4084" s="162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4084" s="162" t="str">
        <f>Table4_1[[#This Row],[Licensee]]&amp;" "&amp;Table4_1[[#This Row],[Licence]]</f>
        <v>Western Power EDL1</v>
      </c>
      <c r="D4084" s="162" t="str">
        <f t="shared" si="63"/>
        <v>FY2023/24_FC3cii_Western Power EDL1</v>
      </c>
      <c r="E4084" s="164">
        <f>IF(ISNUMBER(Table4_1[[#This Row],[Value]]),Table4_1[[#This Row],[Value]],IF(ISNUMBER(Table4_1[[#This Row],[$ Value]]),Table4_1[[#This Row],[$ Value]],Table4_1[[#This Row],[% Value]]))</f>
        <v>209.0785257</v>
      </c>
      <c r="G4084" s="238">
        <v>45473</v>
      </c>
      <c r="H4084">
        <v>4</v>
      </c>
      <c r="I4084" t="s">
        <v>188</v>
      </c>
      <c r="J4084" t="s">
        <v>207</v>
      </c>
      <c r="K4084" t="s">
        <v>208</v>
      </c>
      <c r="L4084" t="s">
        <v>238</v>
      </c>
      <c r="M4084" t="s">
        <v>48</v>
      </c>
      <c r="N4084" t="s">
        <v>352</v>
      </c>
      <c r="O4084" t="s">
        <v>211</v>
      </c>
      <c r="P4084">
        <v>209.0785257</v>
      </c>
      <c r="Q4084"/>
      <c r="R4084"/>
      <c r="S4084" t="s">
        <v>933</v>
      </c>
    </row>
    <row r="4085" spans="1:19" hidden="1" x14ac:dyDescent="0.2">
      <c r="A4085" s="162" t="str">
        <f>"FY"&amp;(YEAR(Table4_1[[#This Row],[Date]])-1)&amp;"/"&amp;(YEAR(Table4_1[[#This Row],[Date]])-2000)</f>
        <v>FY2024/25</v>
      </c>
      <c r="B4085" s="162" t="str">
        <f>VLOOKUP(Table4_1[[#This Row],[Energy]]&amp;Table4_1[[#This Row],[Indicator category]]&amp;Table4_1[[#This Row],[Indicator subcategory]]&amp;Table4_1[[#This Row],[Indicator]]&amp;Table4_1[[#This Row],[ID]],newID,2,FALSE)</f>
        <v>FC3cii</v>
      </c>
      <c r="C4085" s="162" t="str">
        <f>Table4_1[[#This Row],[Licensee]]&amp;" "&amp;Table4_1[[#This Row],[Licence]]</f>
        <v>Western Power EDL1</v>
      </c>
      <c r="D4085" s="162" t="str">
        <f t="shared" si="63"/>
        <v>FY2024/25_FC3cii_Western Power EDL1</v>
      </c>
      <c r="E4085" s="164">
        <f>IF(ISNUMBER(Table4_1[[#This Row],[Value]]),Table4_1[[#This Row],[Value]],IF(ISNUMBER(Table4_1[[#This Row],[$ Value]]),Table4_1[[#This Row],[$ Value]],Table4_1[[#This Row],[% Value]]))</f>
        <v>179.11070599999999</v>
      </c>
      <c r="G4085" s="238">
        <v>45838</v>
      </c>
      <c r="H4085">
        <v>4</v>
      </c>
      <c r="I4085" t="s">
        <v>188</v>
      </c>
      <c r="J4085" t="s">
        <v>207</v>
      </c>
      <c r="K4085" t="s">
        <v>208</v>
      </c>
      <c r="L4085" t="s">
        <v>238</v>
      </c>
      <c r="M4085" t="s">
        <v>48</v>
      </c>
      <c r="N4085" t="s">
        <v>352</v>
      </c>
      <c r="O4085" t="s">
        <v>211</v>
      </c>
      <c r="P4085">
        <v>179.11070599999999</v>
      </c>
      <c r="Q4085"/>
      <c r="R4085"/>
      <c r="S4085" t="s">
        <v>933</v>
      </c>
    </row>
    <row r="4086" spans="1:19" hidden="1" x14ac:dyDescent="0.2">
      <c r="A4086" s="162" t="str">
        <f>"FY"&amp;(YEAR(Table4_1[[#This Row],[Date]])-1)&amp;"/"&amp;(YEAR(Table4_1[[#This Row],[Date]])-2000)</f>
        <v>FY2023/24</v>
      </c>
      <c r="B4086" s="162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4086" s="162" t="str">
        <f>Table4_1[[#This Row],[Licensee]]&amp;" "&amp;Table4_1[[#This Row],[Licence]]</f>
        <v>Western Power EDL1</v>
      </c>
      <c r="D4086" s="162" t="str">
        <f t="shared" si="63"/>
        <v>FY2023/24_FC3dii_Western Power EDL1</v>
      </c>
      <c r="E4086" s="164">
        <f>IF(ISNUMBER(Table4_1[[#This Row],[Value]]),Table4_1[[#This Row],[Value]],IF(ISNUMBER(Table4_1[[#This Row],[$ Value]]),Table4_1[[#This Row],[$ Value]],Table4_1[[#This Row],[% Value]]))</f>
        <v>457.82245280000001</v>
      </c>
      <c r="G4086" s="238">
        <v>45473</v>
      </c>
      <c r="H4086">
        <v>4</v>
      </c>
      <c r="I4086" t="s">
        <v>188</v>
      </c>
      <c r="J4086" t="s">
        <v>207</v>
      </c>
      <c r="K4086" t="s">
        <v>208</v>
      </c>
      <c r="L4086" t="s">
        <v>238</v>
      </c>
      <c r="M4086" t="s">
        <v>49</v>
      </c>
      <c r="N4086" t="s">
        <v>434</v>
      </c>
      <c r="O4086" t="s">
        <v>211</v>
      </c>
      <c r="P4086">
        <v>457.82245280000001</v>
      </c>
      <c r="Q4086"/>
      <c r="R4086"/>
      <c r="S4086" t="s">
        <v>933</v>
      </c>
    </row>
    <row r="4087" spans="1:19" hidden="1" x14ac:dyDescent="0.2">
      <c r="A4087" s="162" t="str">
        <f>"FY"&amp;(YEAR(Table4_1[[#This Row],[Date]])-1)&amp;"/"&amp;(YEAR(Table4_1[[#This Row],[Date]])-2000)</f>
        <v>FY2024/25</v>
      </c>
      <c r="B4087" s="162" t="str">
        <f>VLOOKUP(Table4_1[[#This Row],[Energy]]&amp;Table4_1[[#This Row],[Indicator category]]&amp;Table4_1[[#This Row],[Indicator subcategory]]&amp;Table4_1[[#This Row],[Indicator]]&amp;Table4_1[[#This Row],[ID]],newID,2,FALSE)</f>
        <v>FC3dii</v>
      </c>
      <c r="C4087" s="162" t="str">
        <f>Table4_1[[#This Row],[Licensee]]&amp;" "&amp;Table4_1[[#This Row],[Licence]]</f>
        <v>Western Power EDL1</v>
      </c>
      <c r="D4087" s="162" t="str">
        <f t="shared" si="63"/>
        <v>FY2024/25_FC3dii_Western Power EDL1</v>
      </c>
      <c r="E4087" s="164">
        <f>IF(ISNUMBER(Table4_1[[#This Row],[Value]]),Table4_1[[#This Row],[Value]],IF(ISNUMBER(Table4_1[[#This Row],[$ Value]]),Table4_1[[#This Row],[$ Value]],Table4_1[[#This Row],[% Value]]))</f>
        <v>262.54297989999998</v>
      </c>
      <c r="G4087" s="238">
        <v>45838</v>
      </c>
      <c r="H4087">
        <v>4</v>
      </c>
      <c r="I4087" t="s">
        <v>188</v>
      </c>
      <c r="J4087" t="s">
        <v>207</v>
      </c>
      <c r="K4087" t="s">
        <v>208</v>
      </c>
      <c r="L4087" t="s">
        <v>238</v>
      </c>
      <c r="M4087" t="s">
        <v>49</v>
      </c>
      <c r="N4087" t="s">
        <v>434</v>
      </c>
      <c r="O4087" t="s">
        <v>211</v>
      </c>
      <c r="P4087">
        <v>262.54297989999998</v>
      </c>
      <c r="Q4087"/>
      <c r="R4087"/>
      <c r="S4087" t="s">
        <v>933</v>
      </c>
    </row>
    <row r="4088" spans="1:19" hidden="1" x14ac:dyDescent="0.2">
      <c r="A4088" s="162" t="str">
        <f>"FY"&amp;(YEAR(Table4_1[[#This Row],[Date]])-1)&amp;"/"&amp;(YEAR(Table4_1[[#This Row],[Date]])-2000)</f>
        <v>FY2023/24</v>
      </c>
      <c r="B4088" s="162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4088" s="162" t="str">
        <f>Table4_1[[#This Row],[Licensee]]&amp;" "&amp;Table4_1[[#This Row],[Licence]]</f>
        <v>Western Power EDL1</v>
      </c>
      <c r="D4088" s="162" t="str">
        <f t="shared" si="63"/>
        <v>FY2023/24_FC3eii_Western Power EDL1</v>
      </c>
      <c r="E4088" s="164">
        <f>IF(ISNUMBER(Table4_1[[#This Row],[Value]]),Table4_1[[#This Row],[Value]],IF(ISNUMBER(Table4_1[[#This Row],[$ Value]]),Table4_1[[#This Row],[$ Value]],Table4_1[[#This Row],[% Value]]))</f>
        <v>1468.439028</v>
      </c>
      <c r="G4088" s="238">
        <v>45473</v>
      </c>
      <c r="H4088">
        <v>4</v>
      </c>
      <c r="I4088" t="s">
        <v>188</v>
      </c>
      <c r="J4088" t="s">
        <v>207</v>
      </c>
      <c r="K4088" t="s">
        <v>208</v>
      </c>
      <c r="L4088" t="s">
        <v>238</v>
      </c>
      <c r="M4088" t="s">
        <v>50</v>
      </c>
      <c r="N4088" t="s">
        <v>435</v>
      </c>
      <c r="O4088" t="s">
        <v>211</v>
      </c>
      <c r="P4088">
        <v>1468.439028</v>
      </c>
      <c r="Q4088"/>
      <c r="R4088"/>
      <c r="S4088" t="s">
        <v>933</v>
      </c>
    </row>
    <row r="4089" spans="1:19" hidden="1" x14ac:dyDescent="0.2">
      <c r="A4089" s="162" t="str">
        <f>"FY"&amp;(YEAR(Table4_1[[#This Row],[Date]])-1)&amp;"/"&amp;(YEAR(Table4_1[[#This Row],[Date]])-2000)</f>
        <v>FY2024/25</v>
      </c>
      <c r="B4089" s="162" t="str">
        <f>VLOOKUP(Table4_1[[#This Row],[Energy]]&amp;Table4_1[[#This Row],[Indicator category]]&amp;Table4_1[[#This Row],[Indicator subcategory]]&amp;Table4_1[[#This Row],[Indicator]]&amp;Table4_1[[#This Row],[ID]],newID,2,FALSE)</f>
        <v>FC3eii</v>
      </c>
      <c r="C4089" s="162" t="str">
        <f>Table4_1[[#This Row],[Licensee]]&amp;" "&amp;Table4_1[[#This Row],[Licence]]</f>
        <v>Western Power EDL1</v>
      </c>
      <c r="D4089" s="162" t="str">
        <f t="shared" si="63"/>
        <v>FY2024/25_FC3eii_Western Power EDL1</v>
      </c>
      <c r="E4089" s="164">
        <f>IF(ISNUMBER(Table4_1[[#This Row],[Value]]),Table4_1[[#This Row],[Value]],IF(ISNUMBER(Table4_1[[#This Row],[$ Value]]),Table4_1[[#This Row],[$ Value]],Table4_1[[#This Row],[% Value]]))</f>
        <v>902.76758789999997</v>
      </c>
      <c r="G4089" s="238">
        <v>45838</v>
      </c>
      <c r="H4089">
        <v>4</v>
      </c>
      <c r="I4089" t="s">
        <v>188</v>
      </c>
      <c r="J4089" t="s">
        <v>207</v>
      </c>
      <c r="K4089" t="s">
        <v>208</v>
      </c>
      <c r="L4089" t="s">
        <v>238</v>
      </c>
      <c r="M4089" t="s">
        <v>50</v>
      </c>
      <c r="N4089" t="s">
        <v>435</v>
      </c>
      <c r="O4089" t="s">
        <v>211</v>
      </c>
      <c r="P4089">
        <v>902.76758789999997</v>
      </c>
      <c r="Q4089"/>
      <c r="R4089"/>
      <c r="S4089" t="s">
        <v>933</v>
      </c>
    </row>
    <row r="4090" spans="1:19" hidden="1" x14ac:dyDescent="0.2">
      <c r="A4090" s="162" t="str">
        <f>"FY"&amp;(YEAR(Table4_1[[#This Row],[Date]])-1)&amp;"/"&amp;(YEAR(Table4_1[[#This Row],[Date]])-2000)</f>
        <v>FY2023/24</v>
      </c>
      <c r="B4090" s="162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4090" s="162" t="str">
        <f>Table4_1[[#This Row],[Licensee]]&amp;" "&amp;Table4_1[[#This Row],[Licence]]</f>
        <v>Western Power EDL1</v>
      </c>
      <c r="D4090" s="162" t="str">
        <f t="shared" si="63"/>
        <v>FY2023/24_FC3ii_Western Power EDL1</v>
      </c>
      <c r="E4090" s="164">
        <f>IF(ISNUMBER(Table4_1[[#This Row],[Value]]),Table4_1[[#This Row],[Value]],IF(ISNUMBER(Table4_1[[#This Row],[$ Value]]),Table4_1[[#This Row],[$ Value]],Table4_1[[#This Row],[% Value]]))</f>
        <v>368.58721059999999</v>
      </c>
      <c r="G4090" s="238">
        <v>45473</v>
      </c>
      <c r="H4090">
        <v>4</v>
      </c>
      <c r="I4090" t="s">
        <v>188</v>
      </c>
      <c r="J4090" t="s">
        <v>207</v>
      </c>
      <c r="K4090" t="s">
        <v>208</v>
      </c>
      <c r="L4090" t="s">
        <v>238</v>
      </c>
      <c r="M4090" t="s">
        <v>115</v>
      </c>
      <c r="N4090" t="s">
        <v>239</v>
      </c>
      <c r="O4090" t="s">
        <v>211</v>
      </c>
      <c r="P4090">
        <v>368.58721059999999</v>
      </c>
      <c r="Q4090"/>
      <c r="R4090"/>
      <c r="S4090" t="s">
        <v>933</v>
      </c>
    </row>
    <row r="4091" spans="1:19" hidden="1" x14ac:dyDescent="0.2">
      <c r="A4091" s="162" t="str">
        <f>"FY"&amp;(YEAR(Table4_1[[#This Row],[Date]])-1)&amp;"/"&amp;(YEAR(Table4_1[[#This Row],[Date]])-2000)</f>
        <v>FY2024/25</v>
      </c>
      <c r="B4091" s="162" t="str">
        <f>VLOOKUP(Table4_1[[#This Row],[Energy]]&amp;Table4_1[[#This Row],[Indicator category]]&amp;Table4_1[[#This Row],[Indicator subcategory]]&amp;Table4_1[[#This Row],[Indicator]]&amp;Table4_1[[#This Row],[ID]],newID,2,FALSE)</f>
        <v>FC3ii</v>
      </c>
      <c r="C4091" s="162" t="str">
        <f>Table4_1[[#This Row],[Licensee]]&amp;" "&amp;Table4_1[[#This Row],[Licence]]</f>
        <v>Western Power EDL1</v>
      </c>
      <c r="D4091" s="162" t="str">
        <f t="shared" si="63"/>
        <v>FY2024/25_FC3ii_Western Power EDL1</v>
      </c>
      <c r="E4091" s="164">
        <f>IF(ISNUMBER(Table4_1[[#This Row],[Value]]),Table4_1[[#This Row],[Value]],IF(ISNUMBER(Table4_1[[#This Row],[$ Value]]),Table4_1[[#This Row],[$ Value]],Table4_1[[#This Row],[% Value]]))</f>
        <v>272.87918289999999</v>
      </c>
      <c r="G4091" s="238">
        <v>45838</v>
      </c>
      <c r="H4091">
        <v>4</v>
      </c>
      <c r="I4091" t="s">
        <v>188</v>
      </c>
      <c r="J4091" t="s">
        <v>207</v>
      </c>
      <c r="K4091" t="s">
        <v>208</v>
      </c>
      <c r="L4091" t="s">
        <v>238</v>
      </c>
      <c r="M4091" t="s">
        <v>115</v>
      </c>
      <c r="N4091" t="s">
        <v>239</v>
      </c>
      <c r="O4091" t="s">
        <v>211</v>
      </c>
      <c r="P4091">
        <v>272.87918289999999</v>
      </c>
      <c r="Q4091"/>
      <c r="R4091"/>
      <c r="S4091" t="s">
        <v>933</v>
      </c>
    </row>
    <row r="4092" spans="1:19" hidden="1" x14ac:dyDescent="0.2">
      <c r="A4092" s="162" t="str">
        <f>"FY"&amp;(YEAR(Table4_1[[#This Row],[Date]])-1)&amp;"/"&amp;(YEAR(Table4_1[[#This Row],[Date]])-2000)</f>
        <v>FY2013/14</v>
      </c>
      <c r="B4092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2" s="162" t="str">
        <f>Table4_1[[#This Row],[Licensee]]&amp;" "&amp;Table4_1[[#This Row],[Licence]]</f>
        <v>Western Power EDL1</v>
      </c>
      <c r="D4092" s="162" t="str">
        <f t="shared" si="63"/>
        <v>FY2013/14_FC4biii_Western Power EDL1</v>
      </c>
      <c r="E4092" s="164">
        <f>IF(ISNUMBER(Table4_1[[#This Row],[Value]]),Table4_1[[#This Row],[Value]],IF(ISNUMBER(Table4_1[[#This Row],[$ Value]]),Table4_1[[#This Row],[$ Value]],Table4_1[[#This Row],[% Value]]))</f>
        <v>18.3</v>
      </c>
      <c r="G4092" s="238">
        <v>41820</v>
      </c>
      <c r="H4092">
        <v>4</v>
      </c>
      <c r="I4092" t="s">
        <v>188</v>
      </c>
      <c r="J4092" t="s">
        <v>207</v>
      </c>
      <c r="K4092" t="s">
        <v>208</v>
      </c>
      <c r="L4092" t="s">
        <v>217</v>
      </c>
      <c r="M4092" t="s">
        <v>47</v>
      </c>
      <c r="N4092" t="s">
        <v>436</v>
      </c>
      <c r="O4092" t="s">
        <v>211</v>
      </c>
      <c r="P4092">
        <v>18.3</v>
      </c>
      <c r="Q4092"/>
      <c r="R4092"/>
      <c r="S4092" t="s">
        <v>933</v>
      </c>
    </row>
    <row r="4093" spans="1:19" hidden="1" x14ac:dyDescent="0.2">
      <c r="A4093" s="162" t="str">
        <f>"FY"&amp;(YEAR(Table4_1[[#This Row],[Date]])-1)&amp;"/"&amp;(YEAR(Table4_1[[#This Row],[Date]])-2000)</f>
        <v>FY2014/15</v>
      </c>
      <c r="B4093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3" s="162" t="str">
        <f>Table4_1[[#This Row],[Licensee]]&amp;" "&amp;Table4_1[[#This Row],[Licence]]</f>
        <v>Western Power EDL1</v>
      </c>
      <c r="D4093" s="162" t="str">
        <f t="shared" si="63"/>
        <v>FY2014/15_FC4biii_Western Power EDL1</v>
      </c>
      <c r="E4093" s="164">
        <f>IF(ISNUMBER(Table4_1[[#This Row],[Value]]),Table4_1[[#This Row],[Value]],IF(ISNUMBER(Table4_1[[#This Row],[$ Value]]),Table4_1[[#This Row],[$ Value]],Table4_1[[#This Row],[% Value]]))</f>
        <v>26.2</v>
      </c>
      <c r="G4093" s="238">
        <v>42185</v>
      </c>
      <c r="H4093">
        <v>4</v>
      </c>
      <c r="I4093" t="s">
        <v>188</v>
      </c>
      <c r="J4093" t="s">
        <v>207</v>
      </c>
      <c r="K4093" t="s">
        <v>208</v>
      </c>
      <c r="L4093" t="s">
        <v>217</v>
      </c>
      <c r="M4093" t="s">
        <v>47</v>
      </c>
      <c r="N4093" t="s">
        <v>436</v>
      </c>
      <c r="O4093" t="s">
        <v>211</v>
      </c>
      <c r="P4093">
        <v>26.2</v>
      </c>
      <c r="Q4093"/>
      <c r="R4093"/>
      <c r="S4093" t="s">
        <v>933</v>
      </c>
    </row>
    <row r="4094" spans="1:19" hidden="1" x14ac:dyDescent="0.2">
      <c r="A4094" s="162" t="str">
        <f>"FY"&amp;(YEAR(Table4_1[[#This Row],[Date]])-1)&amp;"/"&amp;(YEAR(Table4_1[[#This Row],[Date]])-2000)</f>
        <v>FY2015/16</v>
      </c>
      <c r="B4094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4" s="162" t="str">
        <f>Table4_1[[#This Row],[Licensee]]&amp;" "&amp;Table4_1[[#This Row],[Licence]]</f>
        <v>Western Power EDL1</v>
      </c>
      <c r="D4094" s="162" t="str">
        <f t="shared" si="63"/>
        <v>FY2015/16_FC4biii_Western Power EDL1</v>
      </c>
      <c r="E4094" s="164">
        <f>IF(ISNUMBER(Table4_1[[#This Row],[Value]]),Table4_1[[#This Row],[Value]],IF(ISNUMBER(Table4_1[[#This Row],[$ Value]]),Table4_1[[#This Row],[$ Value]],Table4_1[[#This Row],[% Value]]))</f>
        <v>22.6</v>
      </c>
      <c r="G4094" s="238">
        <v>42551</v>
      </c>
      <c r="H4094">
        <v>4</v>
      </c>
      <c r="I4094" t="s">
        <v>188</v>
      </c>
      <c r="J4094" t="s">
        <v>207</v>
      </c>
      <c r="K4094" t="s">
        <v>208</v>
      </c>
      <c r="L4094" t="s">
        <v>217</v>
      </c>
      <c r="M4094" t="s">
        <v>47</v>
      </c>
      <c r="N4094" t="s">
        <v>436</v>
      </c>
      <c r="O4094" t="s">
        <v>211</v>
      </c>
      <c r="P4094">
        <v>22.6</v>
      </c>
      <c r="Q4094"/>
      <c r="R4094"/>
      <c r="S4094" t="s">
        <v>933</v>
      </c>
    </row>
    <row r="4095" spans="1:19" hidden="1" x14ac:dyDescent="0.2">
      <c r="A4095" s="162" t="str">
        <f>"FY"&amp;(YEAR(Table4_1[[#This Row],[Date]])-1)&amp;"/"&amp;(YEAR(Table4_1[[#This Row],[Date]])-2000)</f>
        <v>FY2016/17</v>
      </c>
      <c r="B4095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5" s="162" t="str">
        <f>Table4_1[[#This Row],[Licensee]]&amp;" "&amp;Table4_1[[#This Row],[Licence]]</f>
        <v>Western Power EDL1</v>
      </c>
      <c r="D4095" s="162" t="str">
        <f t="shared" si="63"/>
        <v>FY2016/17_FC4biii_Western Power EDL1</v>
      </c>
      <c r="E4095" s="164">
        <f>IF(ISNUMBER(Table4_1[[#This Row],[Value]]),Table4_1[[#This Row],[Value]],IF(ISNUMBER(Table4_1[[#This Row],[$ Value]]),Table4_1[[#This Row],[$ Value]],Table4_1[[#This Row],[% Value]]))</f>
        <v>13.8</v>
      </c>
      <c r="G4095" s="238">
        <v>42916</v>
      </c>
      <c r="H4095">
        <v>4</v>
      </c>
      <c r="I4095" t="s">
        <v>188</v>
      </c>
      <c r="J4095" t="s">
        <v>207</v>
      </c>
      <c r="K4095" t="s">
        <v>208</v>
      </c>
      <c r="L4095" t="s">
        <v>217</v>
      </c>
      <c r="M4095" t="s">
        <v>47</v>
      </c>
      <c r="N4095" t="s">
        <v>436</v>
      </c>
      <c r="O4095" t="s">
        <v>211</v>
      </c>
      <c r="P4095">
        <v>13.8</v>
      </c>
      <c r="Q4095"/>
      <c r="R4095"/>
      <c r="S4095" t="s">
        <v>933</v>
      </c>
    </row>
    <row r="4096" spans="1:19" hidden="1" x14ac:dyDescent="0.2">
      <c r="A4096" s="162" t="str">
        <f>"FY"&amp;(YEAR(Table4_1[[#This Row],[Date]])-1)&amp;"/"&amp;(YEAR(Table4_1[[#This Row],[Date]])-2000)</f>
        <v>FY2017/18</v>
      </c>
      <c r="B4096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6" s="162" t="str">
        <f>Table4_1[[#This Row],[Licensee]]&amp;" "&amp;Table4_1[[#This Row],[Licence]]</f>
        <v>Western Power EDL1</v>
      </c>
      <c r="D4096" s="162" t="str">
        <f t="shared" si="63"/>
        <v>FY2017/18_FC4biii_Western Power EDL1</v>
      </c>
      <c r="E4096" s="164">
        <f>IF(ISNUMBER(Table4_1[[#This Row],[Value]]),Table4_1[[#This Row],[Value]],IF(ISNUMBER(Table4_1[[#This Row],[$ Value]]),Table4_1[[#This Row],[$ Value]],Table4_1[[#This Row],[% Value]]))</f>
        <v>1</v>
      </c>
      <c r="G4096" s="238">
        <v>43281</v>
      </c>
      <c r="H4096">
        <v>4</v>
      </c>
      <c r="I4096" t="s">
        <v>188</v>
      </c>
      <c r="J4096" t="s">
        <v>207</v>
      </c>
      <c r="K4096" t="s">
        <v>208</v>
      </c>
      <c r="L4096" t="s">
        <v>217</v>
      </c>
      <c r="M4096" t="s">
        <v>47</v>
      </c>
      <c r="N4096" t="s">
        <v>436</v>
      </c>
      <c r="O4096" t="s">
        <v>211</v>
      </c>
      <c r="P4096">
        <v>1</v>
      </c>
      <c r="Q4096"/>
      <c r="R4096"/>
      <c r="S4096" t="s">
        <v>933</v>
      </c>
    </row>
    <row r="4097" spans="1:19" hidden="1" x14ac:dyDescent="0.2">
      <c r="A4097" s="162" t="str">
        <f>"FY"&amp;(YEAR(Table4_1[[#This Row],[Date]])-1)&amp;"/"&amp;(YEAR(Table4_1[[#This Row],[Date]])-2000)</f>
        <v>FY2018/19</v>
      </c>
      <c r="B4097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7" s="162" t="str">
        <f>Table4_1[[#This Row],[Licensee]]&amp;" "&amp;Table4_1[[#This Row],[Licence]]</f>
        <v>Western Power EDL1</v>
      </c>
      <c r="D4097" s="162" t="str">
        <f t="shared" si="63"/>
        <v>FY2018/19_FC4biii_Western Power EDL1</v>
      </c>
      <c r="E4097" s="164">
        <f>IF(ISNUMBER(Table4_1[[#This Row],[Value]]),Table4_1[[#This Row],[Value]],IF(ISNUMBER(Table4_1[[#This Row],[$ Value]]),Table4_1[[#This Row],[$ Value]],Table4_1[[#This Row],[% Value]]))</f>
        <v>14.7</v>
      </c>
      <c r="G4097" s="238">
        <v>43646</v>
      </c>
      <c r="H4097">
        <v>4</v>
      </c>
      <c r="I4097" t="s">
        <v>188</v>
      </c>
      <c r="J4097" t="s">
        <v>207</v>
      </c>
      <c r="K4097" t="s">
        <v>208</v>
      </c>
      <c r="L4097" t="s">
        <v>217</v>
      </c>
      <c r="M4097" t="s">
        <v>47</v>
      </c>
      <c r="N4097" t="s">
        <v>436</v>
      </c>
      <c r="O4097" t="s">
        <v>211</v>
      </c>
      <c r="P4097">
        <v>14.7</v>
      </c>
      <c r="Q4097"/>
      <c r="R4097"/>
      <c r="S4097" t="s">
        <v>933</v>
      </c>
    </row>
    <row r="4098" spans="1:19" hidden="1" x14ac:dyDescent="0.2">
      <c r="A4098" s="162" t="str">
        <f>"FY"&amp;(YEAR(Table4_1[[#This Row],[Date]])-1)&amp;"/"&amp;(YEAR(Table4_1[[#This Row],[Date]])-2000)</f>
        <v>FY2019/20</v>
      </c>
      <c r="B4098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8" s="162" t="str">
        <f>Table4_1[[#This Row],[Licensee]]&amp;" "&amp;Table4_1[[#This Row],[Licence]]</f>
        <v>Western Power EDL1</v>
      </c>
      <c r="D4098" s="162" t="str">
        <f t="shared" si="63"/>
        <v>FY2019/20_FC4biii_Western Power EDL1</v>
      </c>
      <c r="E4098" s="164">
        <f>IF(ISNUMBER(Table4_1[[#This Row],[Value]]),Table4_1[[#This Row],[Value]],IF(ISNUMBER(Table4_1[[#This Row],[$ Value]]),Table4_1[[#This Row],[$ Value]],Table4_1[[#This Row],[% Value]]))</f>
        <v>23</v>
      </c>
      <c r="G4098" s="238">
        <v>44012</v>
      </c>
      <c r="H4098">
        <v>4</v>
      </c>
      <c r="I4098" t="s">
        <v>188</v>
      </c>
      <c r="J4098" t="s">
        <v>207</v>
      </c>
      <c r="K4098" t="s">
        <v>208</v>
      </c>
      <c r="L4098" t="s">
        <v>217</v>
      </c>
      <c r="M4098" t="s">
        <v>47</v>
      </c>
      <c r="N4098" t="s">
        <v>436</v>
      </c>
      <c r="O4098" t="s">
        <v>211</v>
      </c>
      <c r="P4098">
        <v>23</v>
      </c>
      <c r="Q4098"/>
      <c r="R4098"/>
      <c r="S4098" t="s">
        <v>933</v>
      </c>
    </row>
    <row r="4099" spans="1:19" hidden="1" x14ac:dyDescent="0.2">
      <c r="A4099" s="162" t="str">
        <f>"FY"&amp;(YEAR(Table4_1[[#This Row],[Date]])-1)&amp;"/"&amp;(YEAR(Table4_1[[#This Row],[Date]])-2000)</f>
        <v>FY2020/21</v>
      </c>
      <c r="B4099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099" s="162" t="str">
        <f>Table4_1[[#This Row],[Licensee]]&amp;" "&amp;Table4_1[[#This Row],[Licence]]</f>
        <v>Western Power EDL1</v>
      </c>
      <c r="D4099" s="162" t="str">
        <f t="shared" ref="D4099:D4162" si="64">A4099&amp;"_"&amp;B4099&amp;"_"&amp;C4099</f>
        <v>FY2020/21_FC4biii_Western Power EDL1</v>
      </c>
      <c r="E4099" s="164">
        <f>IF(ISNUMBER(Table4_1[[#This Row],[Value]]),Table4_1[[#This Row],[Value]],IF(ISNUMBER(Table4_1[[#This Row],[$ Value]]),Table4_1[[#This Row],[$ Value]],Table4_1[[#This Row],[% Value]]))</f>
        <v>14.1</v>
      </c>
      <c r="G4099" s="238">
        <v>44377</v>
      </c>
      <c r="H4099">
        <v>4</v>
      </c>
      <c r="I4099" t="s">
        <v>188</v>
      </c>
      <c r="J4099" t="s">
        <v>207</v>
      </c>
      <c r="K4099" t="s">
        <v>208</v>
      </c>
      <c r="L4099" t="s">
        <v>217</v>
      </c>
      <c r="M4099" t="s">
        <v>47</v>
      </c>
      <c r="N4099" t="s">
        <v>436</v>
      </c>
      <c r="O4099" t="s">
        <v>211</v>
      </c>
      <c r="P4099">
        <v>14.1</v>
      </c>
      <c r="Q4099"/>
      <c r="R4099"/>
      <c r="S4099" t="s">
        <v>933</v>
      </c>
    </row>
    <row r="4100" spans="1:19" hidden="1" x14ac:dyDescent="0.2">
      <c r="A4100" s="162" t="str">
        <f>"FY"&amp;(YEAR(Table4_1[[#This Row],[Date]])-1)&amp;"/"&amp;(YEAR(Table4_1[[#This Row],[Date]])-2000)</f>
        <v>FY2021/22</v>
      </c>
      <c r="B4100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100" s="162" t="str">
        <f>Table4_1[[#This Row],[Licensee]]&amp;" "&amp;Table4_1[[#This Row],[Licence]]</f>
        <v>Western Power EDL1</v>
      </c>
      <c r="D4100" s="162" t="str">
        <f t="shared" si="64"/>
        <v>FY2021/22_FC4biii_Western Power EDL1</v>
      </c>
      <c r="E4100" s="164">
        <f>IF(ISNUMBER(Table4_1[[#This Row],[Value]]),Table4_1[[#This Row],[Value]],IF(ISNUMBER(Table4_1[[#This Row],[$ Value]]),Table4_1[[#This Row],[$ Value]],Table4_1[[#This Row],[% Value]]))</f>
        <v>14</v>
      </c>
      <c r="G4100" s="238">
        <v>44742</v>
      </c>
      <c r="H4100">
        <v>4</v>
      </c>
      <c r="I4100" t="s">
        <v>188</v>
      </c>
      <c r="J4100" t="s">
        <v>207</v>
      </c>
      <c r="K4100" t="s">
        <v>208</v>
      </c>
      <c r="L4100" t="s">
        <v>217</v>
      </c>
      <c r="M4100" t="s">
        <v>47</v>
      </c>
      <c r="N4100" t="s">
        <v>436</v>
      </c>
      <c r="O4100" t="s">
        <v>211</v>
      </c>
      <c r="P4100">
        <v>14</v>
      </c>
      <c r="Q4100"/>
      <c r="R4100"/>
      <c r="S4100" t="s">
        <v>933</v>
      </c>
    </row>
    <row r="4101" spans="1:19" hidden="1" x14ac:dyDescent="0.2">
      <c r="A4101" s="162" t="str">
        <f>"FY"&amp;(YEAR(Table4_1[[#This Row],[Date]])-1)&amp;"/"&amp;(YEAR(Table4_1[[#This Row],[Date]])-2000)</f>
        <v>FY2022/23</v>
      </c>
      <c r="B4101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101" s="162" t="str">
        <f>Table4_1[[#This Row],[Licensee]]&amp;" "&amp;Table4_1[[#This Row],[Licence]]</f>
        <v>Western Power EDL1</v>
      </c>
      <c r="D4101" s="162" t="str">
        <f t="shared" si="64"/>
        <v>FY2022/23_FC4biii_Western Power EDL1</v>
      </c>
      <c r="E4101" s="164">
        <f>IF(ISNUMBER(Table4_1[[#This Row],[Value]]),Table4_1[[#This Row],[Value]],IF(ISNUMBER(Table4_1[[#This Row],[$ Value]]),Table4_1[[#This Row],[$ Value]],Table4_1[[#This Row],[% Value]]))</f>
        <v>18.5</v>
      </c>
      <c r="G4101" s="238">
        <v>45107</v>
      </c>
      <c r="H4101">
        <v>4</v>
      </c>
      <c r="I4101" t="s">
        <v>188</v>
      </c>
      <c r="J4101" t="s">
        <v>207</v>
      </c>
      <c r="K4101" t="s">
        <v>208</v>
      </c>
      <c r="L4101" t="s">
        <v>217</v>
      </c>
      <c r="M4101" t="s">
        <v>47</v>
      </c>
      <c r="N4101" t="s">
        <v>436</v>
      </c>
      <c r="O4101" t="s">
        <v>211</v>
      </c>
      <c r="P4101">
        <v>18.5</v>
      </c>
      <c r="Q4101"/>
      <c r="R4101"/>
      <c r="S4101" t="s">
        <v>933</v>
      </c>
    </row>
    <row r="4102" spans="1:19" hidden="1" x14ac:dyDescent="0.2">
      <c r="A4102" s="162" t="str">
        <f>"FY"&amp;(YEAR(Table4_1[[#This Row],[Date]])-1)&amp;"/"&amp;(YEAR(Table4_1[[#This Row],[Date]])-2000)</f>
        <v>FY2023/24</v>
      </c>
      <c r="B4102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102" s="162" t="str">
        <f>Table4_1[[#This Row],[Licensee]]&amp;" "&amp;Table4_1[[#This Row],[Licence]]</f>
        <v>Western Power EDL1</v>
      </c>
      <c r="D4102" s="162" t="str">
        <f t="shared" si="64"/>
        <v>FY2023/24_FC4biii_Western Power EDL1</v>
      </c>
      <c r="E4102" s="164">
        <f>IF(ISNUMBER(Table4_1[[#This Row],[Value]]),Table4_1[[#This Row],[Value]],IF(ISNUMBER(Table4_1[[#This Row],[$ Value]]),Table4_1[[#This Row],[$ Value]],Table4_1[[#This Row],[% Value]]))</f>
        <v>48.032910469999997</v>
      </c>
      <c r="G4102" s="238">
        <v>45473</v>
      </c>
      <c r="H4102">
        <v>4</v>
      </c>
      <c r="I4102" t="s">
        <v>188</v>
      </c>
      <c r="J4102" t="s">
        <v>207</v>
      </c>
      <c r="K4102" t="s">
        <v>208</v>
      </c>
      <c r="L4102" t="s">
        <v>217</v>
      </c>
      <c r="M4102" t="s">
        <v>47</v>
      </c>
      <c r="N4102" t="s">
        <v>436</v>
      </c>
      <c r="O4102" t="s">
        <v>211</v>
      </c>
      <c r="P4102">
        <v>48.032910469999997</v>
      </c>
      <c r="Q4102"/>
      <c r="R4102"/>
      <c r="S4102" t="s">
        <v>933</v>
      </c>
    </row>
    <row r="4103" spans="1:19" hidden="1" x14ac:dyDescent="0.2">
      <c r="A4103" s="162" t="str">
        <f>"FY"&amp;(YEAR(Table4_1[[#This Row],[Date]])-1)&amp;"/"&amp;(YEAR(Table4_1[[#This Row],[Date]])-2000)</f>
        <v>FY2024/25</v>
      </c>
      <c r="B4103" s="162" t="str">
        <f>VLOOKUP(Table4_1[[#This Row],[Energy]]&amp;Table4_1[[#This Row],[Indicator category]]&amp;Table4_1[[#This Row],[Indicator subcategory]]&amp;Table4_1[[#This Row],[Indicator]]&amp;Table4_1[[#This Row],[ID]],newID,2,FALSE)</f>
        <v>FC4biii</v>
      </c>
      <c r="C4103" s="162" t="str">
        <f>Table4_1[[#This Row],[Licensee]]&amp;" "&amp;Table4_1[[#This Row],[Licence]]</f>
        <v>Western Power EDL1</v>
      </c>
      <c r="D4103" s="162" t="str">
        <f t="shared" si="64"/>
        <v>FY2024/25_FC4biii_Western Power EDL1</v>
      </c>
      <c r="E4103" s="164">
        <f>IF(ISNUMBER(Table4_1[[#This Row],[Value]]),Table4_1[[#This Row],[Value]],IF(ISNUMBER(Table4_1[[#This Row],[$ Value]]),Table4_1[[#This Row],[$ Value]],Table4_1[[#This Row],[% Value]]))</f>
        <v>22.11634304</v>
      </c>
      <c r="G4103" s="238">
        <v>45838</v>
      </c>
      <c r="H4103">
        <v>4</v>
      </c>
      <c r="I4103" t="s">
        <v>188</v>
      </c>
      <c r="J4103" t="s">
        <v>207</v>
      </c>
      <c r="K4103" t="s">
        <v>208</v>
      </c>
      <c r="L4103" t="s">
        <v>217</v>
      </c>
      <c r="M4103" t="s">
        <v>47</v>
      </c>
      <c r="N4103" t="s">
        <v>436</v>
      </c>
      <c r="O4103" t="s">
        <v>211</v>
      </c>
      <c r="P4103">
        <v>22.11634304</v>
      </c>
      <c r="Q4103"/>
      <c r="R4103"/>
      <c r="S4103" t="s">
        <v>933</v>
      </c>
    </row>
    <row r="4104" spans="1:19" hidden="1" x14ac:dyDescent="0.2">
      <c r="A4104" s="162" t="str">
        <f>"FY"&amp;(YEAR(Table4_1[[#This Row],[Date]])-1)&amp;"/"&amp;(YEAR(Table4_1[[#This Row],[Date]])-2000)</f>
        <v>FY2013/14</v>
      </c>
      <c r="B4104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4" s="162" t="str">
        <f>Table4_1[[#This Row],[Licensee]]&amp;" "&amp;Table4_1[[#This Row],[Licence]]</f>
        <v>Western Power EDL1</v>
      </c>
      <c r="D4104" s="162" t="str">
        <f t="shared" si="64"/>
        <v>FY2013/14_FC4ciii_Western Power EDL1</v>
      </c>
      <c r="E4104" s="164">
        <f>IF(ISNUMBER(Table4_1[[#This Row],[Value]]),Table4_1[[#This Row],[Value]],IF(ISNUMBER(Table4_1[[#This Row],[$ Value]]),Table4_1[[#This Row],[$ Value]],Table4_1[[#This Row],[% Value]]))</f>
        <v>107.3</v>
      </c>
      <c r="G4104" s="238">
        <v>41820</v>
      </c>
      <c r="H4104">
        <v>4</v>
      </c>
      <c r="I4104" t="s">
        <v>188</v>
      </c>
      <c r="J4104" t="s">
        <v>207</v>
      </c>
      <c r="K4104" t="s">
        <v>208</v>
      </c>
      <c r="L4104" t="s">
        <v>217</v>
      </c>
      <c r="M4104" t="s">
        <v>48</v>
      </c>
      <c r="N4104" t="s">
        <v>292</v>
      </c>
      <c r="O4104" t="s">
        <v>211</v>
      </c>
      <c r="P4104">
        <v>107.3</v>
      </c>
      <c r="Q4104"/>
      <c r="R4104"/>
      <c r="S4104" t="s">
        <v>933</v>
      </c>
    </row>
    <row r="4105" spans="1:19" hidden="1" x14ac:dyDescent="0.2">
      <c r="A4105" s="162" t="str">
        <f>"FY"&amp;(YEAR(Table4_1[[#This Row],[Date]])-1)&amp;"/"&amp;(YEAR(Table4_1[[#This Row],[Date]])-2000)</f>
        <v>FY2014/15</v>
      </c>
      <c r="B4105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5" s="162" t="str">
        <f>Table4_1[[#This Row],[Licensee]]&amp;" "&amp;Table4_1[[#This Row],[Licence]]</f>
        <v>Western Power EDL1</v>
      </c>
      <c r="D4105" s="162" t="str">
        <f t="shared" si="64"/>
        <v>FY2014/15_FC4ciii_Western Power EDL1</v>
      </c>
      <c r="E4105" s="164">
        <f>IF(ISNUMBER(Table4_1[[#This Row],[Value]]),Table4_1[[#This Row],[Value]],IF(ISNUMBER(Table4_1[[#This Row],[$ Value]]),Table4_1[[#This Row],[$ Value]],Table4_1[[#This Row],[% Value]]))</f>
        <v>103</v>
      </c>
      <c r="G4105" s="238">
        <v>42185</v>
      </c>
      <c r="H4105">
        <v>4</v>
      </c>
      <c r="I4105" t="s">
        <v>188</v>
      </c>
      <c r="J4105" t="s">
        <v>207</v>
      </c>
      <c r="K4105" t="s">
        <v>208</v>
      </c>
      <c r="L4105" t="s">
        <v>217</v>
      </c>
      <c r="M4105" t="s">
        <v>48</v>
      </c>
      <c r="N4105" t="s">
        <v>292</v>
      </c>
      <c r="O4105" t="s">
        <v>211</v>
      </c>
      <c r="P4105">
        <v>103</v>
      </c>
      <c r="Q4105"/>
      <c r="R4105"/>
      <c r="S4105" t="s">
        <v>933</v>
      </c>
    </row>
    <row r="4106" spans="1:19" hidden="1" x14ac:dyDescent="0.2">
      <c r="A4106" s="162" t="str">
        <f>"FY"&amp;(YEAR(Table4_1[[#This Row],[Date]])-1)&amp;"/"&amp;(YEAR(Table4_1[[#This Row],[Date]])-2000)</f>
        <v>FY2015/16</v>
      </c>
      <c r="B4106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6" s="162" t="str">
        <f>Table4_1[[#This Row],[Licensee]]&amp;" "&amp;Table4_1[[#This Row],[Licence]]</f>
        <v>Western Power EDL1</v>
      </c>
      <c r="D4106" s="162" t="str">
        <f t="shared" si="64"/>
        <v>FY2015/16_FC4ciii_Western Power EDL1</v>
      </c>
      <c r="E4106" s="164">
        <f>IF(ISNUMBER(Table4_1[[#This Row],[Value]]),Table4_1[[#This Row],[Value]],IF(ISNUMBER(Table4_1[[#This Row],[$ Value]]),Table4_1[[#This Row],[$ Value]],Table4_1[[#This Row],[% Value]]))</f>
        <v>91.3</v>
      </c>
      <c r="G4106" s="238">
        <v>42551</v>
      </c>
      <c r="H4106">
        <v>4</v>
      </c>
      <c r="I4106" t="s">
        <v>188</v>
      </c>
      <c r="J4106" t="s">
        <v>207</v>
      </c>
      <c r="K4106" t="s">
        <v>208</v>
      </c>
      <c r="L4106" t="s">
        <v>217</v>
      </c>
      <c r="M4106" t="s">
        <v>48</v>
      </c>
      <c r="N4106" t="s">
        <v>292</v>
      </c>
      <c r="O4106" t="s">
        <v>211</v>
      </c>
      <c r="P4106">
        <v>91.3</v>
      </c>
      <c r="Q4106"/>
      <c r="R4106"/>
      <c r="S4106" t="s">
        <v>933</v>
      </c>
    </row>
    <row r="4107" spans="1:19" hidden="1" x14ac:dyDescent="0.2">
      <c r="A4107" s="162" t="str">
        <f>"FY"&amp;(YEAR(Table4_1[[#This Row],[Date]])-1)&amp;"/"&amp;(YEAR(Table4_1[[#This Row],[Date]])-2000)</f>
        <v>FY2016/17</v>
      </c>
      <c r="B4107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7" s="162" t="str">
        <f>Table4_1[[#This Row],[Licensee]]&amp;" "&amp;Table4_1[[#This Row],[Licence]]</f>
        <v>Western Power EDL1</v>
      </c>
      <c r="D4107" s="162" t="str">
        <f t="shared" si="64"/>
        <v>FY2016/17_FC4ciii_Western Power EDL1</v>
      </c>
      <c r="E4107" s="164">
        <f>IF(ISNUMBER(Table4_1[[#This Row],[Value]]),Table4_1[[#This Row],[Value]],IF(ISNUMBER(Table4_1[[#This Row],[$ Value]]),Table4_1[[#This Row],[$ Value]],Table4_1[[#This Row],[% Value]]))</f>
        <v>104.4</v>
      </c>
      <c r="G4107" s="238">
        <v>42916</v>
      </c>
      <c r="H4107">
        <v>4</v>
      </c>
      <c r="I4107" t="s">
        <v>188</v>
      </c>
      <c r="J4107" t="s">
        <v>207</v>
      </c>
      <c r="K4107" t="s">
        <v>208</v>
      </c>
      <c r="L4107" t="s">
        <v>217</v>
      </c>
      <c r="M4107" t="s">
        <v>48</v>
      </c>
      <c r="N4107" t="s">
        <v>292</v>
      </c>
      <c r="O4107" t="s">
        <v>211</v>
      </c>
      <c r="P4107">
        <v>104.4</v>
      </c>
      <c r="Q4107"/>
      <c r="R4107"/>
      <c r="S4107" t="s">
        <v>933</v>
      </c>
    </row>
    <row r="4108" spans="1:19" hidden="1" x14ac:dyDescent="0.2">
      <c r="A4108" s="162" t="str">
        <f>"FY"&amp;(YEAR(Table4_1[[#This Row],[Date]])-1)&amp;"/"&amp;(YEAR(Table4_1[[#This Row],[Date]])-2000)</f>
        <v>FY2017/18</v>
      </c>
      <c r="B4108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8" s="162" t="str">
        <f>Table4_1[[#This Row],[Licensee]]&amp;" "&amp;Table4_1[[#This Row],[Licence]]</f>
        <v>Western Power EDL1</v>
      </c>
      <c r="D4108" s="162" t="str">
        <f t="shared" si="64"/>
        <v>FY2017/18_FC4ciii_Western Power EDL1</v>
      </c>
      <c r="E4108" s="164">
        <f>IF(ISNUMBER(Table4_1[[#This Row],[Value]]),Table4_1[[#This Row],[Value]],IF(ISNUMBER(Table4_1[[#This Row],[$ Value]]),Table4_1[[#This Row],[$ Value]],Table4_1[[#This Row],[% Value]]))</f>
        <v>103</v>
      </c>
      <c r="G4108" s="238">
        <v>43281</v>
      </c>
      <c r="H4108">
        <v>4</v>
      </c>
      <c r="I4108" t="s">
        <v>188</v>
      </c>
      <c r="J4108" t="s">
        <v>207</v>
      </c>
      <c r="K4108" t="s">
        <v>208</v>
      </c>
      <c r="L4108" t="s">
        <v>217</v>
      </c>
      <c r="M4108" t="s">
        <v>48</v>
      </c>
      <c r="N4108" t="s">
        <v>292</v>
      </c>
      <c r="O4108" t="s">
        <v>211</v>
      </c>
      <c r="P4108">
        <v>103</v>
      </c>
      <c r="Q4108"/>
      <c r="R4108"/>
      <c r="S4108" t="s">
        <v>933</v>
      </c>
    </row>
    <row r="4109" spans="1:19" hidden="1" x14ac:dyDescent="0.2">
      <c r="A4109" s="162" t="str">
        <f>"FY"&amp;(YEAR(Table4_1[[#This Row],[Date]])-1)&amp;"/"&amp;(YEAR(Table4_1[[#This Row],[Date]])-2000)</f>
        <v>FY2018/19</v>
      </c>
      <c r="B4109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09" s="162" t="str">
        <f>Table4_1[[#This Row],[Licensee]]&amp;" "&amp;Table4_1[[#This Row],[Licence]]</f>
        <v>Western Power EDL1</v>
      </c>
      <c r="D4109" s="162" t="str">
        <f t="shared" si="64"/>
        <v>FY2018/19_FC4ciii_Western Power EDL1</v>
      </c>
      <c r="E4109" s="164">
        <f>IF(ISNUMBER(Table4_1[[#This Row],[Value]]),Table4_1[[#This Row],[Value]],IF(ISNUMBER(Table4_1[[#This Row],[$ Value]]),Table4_1[[#This Row],[$ Value]],Table4_1[[#This Row],[% Value]]))</f>
        <v>108.2</v>
      </c>
      <c r="G4109" s="238">
        <v>43646</v>
      </c>
      <c r="H4109">
        <v>4</v>
      </c>
      <c r="I4109" t="s">
        <v>188</v>
      </c>
      <c r="J4109" t="s">
        <v>207</v>
      </c>
      <c r="K4109" t="s">
        <v>208</v>
      </c>
      <c r="L4109" t="s">
        <v>217</v>
      </c>
      <c r="M4109" t="s">
        <v>48</v>
      </c>
      <c r="N4109" t="s">
        <v>292</v>
      </c>
      <c r="O4109" t="s">
        <v>211</v>
      </c>
      <c r="P4109">
        <v>108.2</v>
      </c>
      <c r="Q4109"/>
      <c r="R4109"/>
      <c r="S4109" t="s">
        <v>933</v>
      </c>
    </row>
    <row r="4110" spans="1:19" hidden="1" x14ac:dyDescent="0.2">
      <c r="A4110" s="162" t="str">
        <f>"FY"&amp;(YEAR(Table4_1[[#This Row],[Date]])-1)&amp;"/"&amp;(YEAR(Table4_1[[#This Row],[Date]])-2000)</f>
        <v>FY2019/20</v>
      </c>
      <c r="B4110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0" s="162" t="str">
        <f>Table4_1[[#This Row],[Licensee]]&amp;" "&amp;Table4_1[[#This Row],[Licence]]</f>
        <v>Western Power EDL1</v>
      </c>
      <c r="D4110" s="162" t="str">
        <f t="shared" si="64"/>
        <v>FY2019/20_FC4ciii_Western Power EDL1</v>
      </c>
      <c r="E4110" s="164">
        <f>IF(ISNUMBER(Table4_1[[#This Row],[Value]]),Table4_1[[#This Row],[Value]],IF(ISNUMBER(Table4_1[[#This Row],[$ Value]]),Table4_1[[#This Row],[$ Value]],Table4_1[[#This Row],[% Value]]))</f>
        <v>134</v>
      </c>
      <c r="G4110" s="238">
        <v>44012</v>
      </c>
      <c r="H4110">
        <v>4</v>
      </c>
      <c r="I4110" t="s">
        <v>188</v>
      </c>
      <c r="J4110" t="s">
        <v>207</v>
      </c>
      <c r="K4110" t="s">
        <v>208</v>
      </c>
      <c r="L4110" t="s">
        <v>217</v>
      </c>
      <c r="M4110" t="s">
        <v>48</v>
      </c>
      <c r="N4110" t="s">
        <v>292</v>
      </c>
      <c r="O4110" t="s">
        <v>211</v>
      </c>
      <c r="P4110">
        <v>134</v>
      </c>
      <c r="Q4110"/>
      <c r="R4110"/>
      <c r="S4110" t="s">
        <v>933</v>
      </c>
    </row>
    <row r="4111" spans="1:19" hidden="1" x14ac:dyDescent="0.2">
      <c r="A4111" s="162" t="str">
        <f>"FY"&amp;(YEAR(Table4_1[[#This Row],[Date]])-1)&amp;"/"&amp;(YEAR(Table4_1[[#This Row],[Date]])-2000)</f>
        <v>FY2020/21</v>
      </c>
      <c r="B4111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1" s="162" t="str">
        <f>Table4_1[[#This Row],[Licensee]]&amp;" "&amp;Table4_1[[#This Row],[Licence]]</f>
        <v>Western Power EDL1</v>
      </c>
      <c r="D4111" s="162" t="str">
        <f t="shared" si="64"/>
        <v>FY2020/21_FC4ciii_Western Power EDL1</v>
      </c>
      <c r="E4111" s="164">
        <f>IF(ISNUMBER(Table4_1[[#This Row],[Value]]),Table4_1[[#This Row],[Value]],IF(ISNUMBER(Table4_1[[#This Row],[$ Value]]),Table4_1[[#This Row],[$ Value]],Table4_1[[#This Row],[% Value]]))</f>
        <v>118.4</v>
      </c>
      <c r="G4111" s="238">
        <v>44377</v>
      </c>
      <c r="H4111">
        <v>4</v>
      </c>
      <c r="I4111" t="s">
        <v>188</v>
      </c>
      <c r="J4111" t="s">
        <v>207</v>
      </c>
      <c r="K4111" t="s">
        <v>208</v>
      </c>
      <c r="L4111" t="s">
        <v>217</v>
      </c>
      <c r="M4111" t="s">
        <v>48</v>
      </c>
      <c r="N4111" t="s">
        <v>292</v>
      </c>
      <c r="O4111" t="s">
        <v>211</v>
      </c>
      <c r="P4111">
        <v>118.4</v>
      </c>
      <c r="Q4111"/>
      <c r="R4111"/>
      <c r="S4111" t="s">
        <v>933</v>
      </c>
    </row>
    <row r="4112" spans="1:19" hidden="1" x14ac:dyDescent="0.2">
      <c r="A4112" s="162" t="str">
        <f>"FY"&amp;(YEAR(Table4_1[[#This Row],[Date]])-1)&amp;"/"&amp;(YEAR(Table4_1[[#This Row],[Date]])-2000)</f>
        <v>FY2021/22</v>
      </c>
      <c r="B4112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2" s="162" t="str">
        <f>Table4_1[[#This Row],[Licensee]]&amp;" "&amp;Table4_1[[#This Row],[Licence]]</f>
        <v>Western Power EDL1</v>
      </c>
      <c r="D4112" s="162" t="str">
        <f t="shared" si="64"/>
        <v>FY2021/22_FC4ciii_Western Power EDL1</v>
      </c>
      <c r="E4112" s="164">
        <f>IF(ISNUMBER(Table4_1[[#This Row],[Value]]),Table4_1[[#This Row],[Value]],IF(ISNUMBER(Table4_1[[#This Row],[$ Value]]),Table4_1[[#This Row],[$ Value]],Table4_1[[#This Row],[% Value]]))</f>
        <v>144</v>
      </c>
      <c r="G4112" s="238">
        <v>44742</v>
      </c>
      <c r="H4112">
        <v>4</v>
      </c>
      <c r="I4112" t="s">
        <v>188</v>
      </c>
      <c r="J4112" t="s">
        <v>207</v>
      </c>
      <c r="K4112" t="s">
        <v>208</v>
      </c>
      <c r="L4112" t="s">
        <v>217</v>
      </c>
      <c r="M4112" t="s">
        <v>48</v>
      </c>
      <c r="N4112" t="s">
        <v>292</v>
      </c>
      <c r="O4112" t="s">
        <v>211</v>
      </c>
      <c r="P4112">
        <v>144</v>
      </c>
      <c r="Q4112"/>
      <c r="R4112"/>
      <c r="S4112" t="s">
        <v>933</v>
      </c>
    </row>
    <row r="4113" spans="1:19" hidden="1" x14ac:dyDescent="0.2">
      <c r="A4113" s="162" t="str">
        <f>"FY"&amp;(YEAR(Table4_1[[#This Row],[Date]])-1)&amp;"/"&amp;(YEAR(Table4_1[[#This Row],[Date]])-2000)</f>
        <v>FY2022/23</v>
      </c>
      <c r="B4113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3" s="162" t="str">
        <f>Table4_1[[#This Row],[Licensee]]&amp;" "&amp;Table4_1[[#This Row],[Licence]]</f>
        <v>Western Power EDL1</v>
      </c>
      <c r="D4113" s="162" t="str">
        <f t="shared" si="64"/>
        <v>FY2022/23_FC4ciii_Western Power EDL1</v>
      </c>
      <c r="E4113" s="164">
        <f>IF(ISNUMBER(Table4_1[[#This Row],[Value]]),Table4_1[[#This Row],[Value]],IF(ISNUMBER(Table4_1[[#This Row],[$ Value]]),Table4_1[[#This Row],[$ Value]],Table4_1[[#This Row],[% Value]]))</f>
        <v>132.4</v>
      </c>
      <c r="G4113" s="238">
        <v>45107</v>
      </c>
      <c r="H4113">
        <v>4</v>
      </c>
      <c r="I4113" t="s">
        <v>188</v>
      </c>
      <c r="J4113" t="s">
        <v>207</v>
      </c>
      <c r="K4113" t="s">
        <v>208</v>
      </c>
      <c r="L4113" t="s">
        <v>217</v>
      </c>
      <c r="M4113" t="s">
        <v>48</v>
      </c>
      <c r="N4113" t="s">
        <v>292</v>
      </c>
      <c r="O4113" t="s">
        <v>211</v>
      </c>
      <c r="P4113">
        <v>132.4</v>
      </c>
      <c r="Q4113"/>
      <c r="R4113"/>
      <c r="S4113" t="s">
        <v>933</v>
      </c>
    </row>
    <row r="4114" spans="1:19" hidden="1" x14ac:dyDescent="0.2">
      <c r="A4114" s="162" t="str">
        <f>"FY"&amp;(YEAR(Table4_1[[#This Row],[Date]])-1)&amp;"/"&amp;(YEAR(Table4_1[[#This Row],[Date]])-2000)</f>
        <v>FY2023/24</v>
      </c>
      <c r="B4114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4" s="162" t="str">
        <f>Table4_1[[#This Row],[Licensee]]&amp;" "&amp;Table4_1[[#This Row],[Licence]]</f>
        <v>Western Power EDL1</v>
      </c>
      <c r="D4114" s="162" t="str">
        <f t="shared" si="64"/>
        <v>FY2023/24_FC4ciii_Western Power EDL1</v>
      </c>
      <c r="E4114" s="164">
        <f>IF(ISNUMBER(Table4_1[[#This Row],[Value]]),Table4_1[[#This Row],[Value]],IF(ISNUMBER(Table4_1[[#This Row],[$ Value]]),Table4_1[[#This Row],[$ Value]],Table4_1[[#This Row],[% Value]]))</f>
        <v>137.3726264</v>
      </c>
      <c r="G4114" s="238">
        <v>45473</v>
      </c>
      <c r="H4114">
        <v>4</v>
      </c>
      <c r="I4114" t="s">
        <v>188</v>
      </c>
      <c r="J4114" t="s">
        <v>207</v>
      </c>
      <c r="K4114" t="s">
        <v>208</v>
      </c>
      <c r="L4114" t="s">
        <v>217</v>
      </c>
      <c r="M4114" t="s">
        <v>48</v>
      </c>
      <c r="N4114" t="s">
        <v>292</v>
      </c>
      <c r="O4114" t="s">
        <v>211</v>
      </c>
      <c r="P4114">
        <v>137.3726264</v>
      </c>
      <c r="Q4114"/>
      <c r="R4114"/>
      <c r="S4114" t="s">
        <v>933</v>
      </c>
    </row>
    <row r="4115" spans="1:19" hidden="1" x14ac:dyDescent="0.2">
      <c r="A4115" s="162" t="str">
        <f>"FY"&amp;(YEAR(Table4_1[[#This Row],[Date]])-1)&amp;"/"&amp;(YEAR(Table4_1[[#This Row],[Date]])-2000)</f>
        <v>FY2024/25</v>
      </c>
      <c r="B4115" s="162" t="str">
        <f>VLOOKUP(Table4_1[[#This Row],[Energy]]&amp;Table4_1[[#This Row],[Indicator category]]&amp;Table4_1[[#This Row],[Indicator subcategory]]&amp;Table4_1[[#This Row],[Indicator]]&amp;Table4_1[[#This Row],[ID]],newID,2,FALSE)</f>
        <v>FC4ciii</v>
      </c>
      <c r="C4115" s="162" t="str">
        <f>Table4_1[[#This Row],[Licensee]]&amp;" "&amp;Table4_1[[#This Row],[Licence]]</f>
        <v>Western Power EDL1</v>
      </c>
      <c r="D4115" s="162" t="str">
        <f t="shared" si="64"/>
        <v>FY2024/25_FC4ciii_Western Power EDL1</v>
      </c>
      <c r="E4115" s="164">
        <f>IF(ISNUMBER(Table4_1[[#This Row],[Value]]),Table4_1[[#This Row],[Value]],IF(ISNUMBER(Table4_1[[#This Row],[$ Value]]),Table4_1[[#This Row],[$ Value]],Table4_1[[#This Row],[% Value]]))</f>
        <v>116.5265419</v>
      </c>
      <c r="G4115" s="238">
        <v>45838</v>
      </c>
      <c r="H4115">
        <v>4</v>
      </c>
      <c r="I4115" t="s">
        <v>188</v>
      </c>
      <c r="J4115" t="s">
        <v>207</v>
      </c>
      <c r="K4115" t="s">
        <v>208</v>
      </c>
      <c r="L4115" t="s">
        <v>217</v>
      </c>
      <c r="M4115" t="s">
        <v>48</v>
      </c>
      <c r="N4115" t="s">
        <v>292</v>
      </c>
      <c r="O4115" t="s">
        <v>211</v>
      </c>
      <c r="P4115">
        <v>116.5265419</v>
      </c>
      <c r="Q4115"/>
      <c r="R4115"/>
      <c r="S4115" t="s">
        <v>933</v>
      </c>
    </row>
    <row r="4116" spans="1:19" hidden="1" x14ac:dyDescent="0.2">
      <c r="A4116" s="162" t="str">
        <f>"FY"&amp;(YEAR(Table4_1[[#This Row],[Date]])-1)&amp;"/"&amp;(YEAR(Table4_1[[#This Row],[Date]])-2000)</f>
        <v>FY2013/14</v>
      </c>
      <c r="B4116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16" s="162" t="str">
        <f>Table4_1[[#This Row],[Licensee]]&amp;" "&amp;Table4_1[[#This Row],[Licence]]</f>
        <v>Western Power EDL1</v>
      </c>
      <c r="D4116" s="162" t="str">
        <f t="shared" si="64"/>
        <v>FY2013/14_FC4diii_Western Power EDL1</v>
      </c>
      <c r="E4116" s="164">
        <f>IF(ISNUMBER(Table4_1[[#This Row],[Value]]),Table4_1[[#This Row],[Value]],IF(ISNUMBER(Table4_1[[#This Row],[$ Value]]),Table4_1[[#This Row],[$ Value]],Table4_1[[#This Row],[% Value]]))</f>
        <v>171.1</v>
      </c>
      <c r="G4116" s="238">
        <v>41820</v>
      </c>
      <c r="H4116">
        <v>4</v>
      </c>
      <c r="I4116" t="s">
        <v>188</v>
      </c>
      <c r="J4116" t="s">
        <v>207</v>
      </c>
      <c r="K4116" t="s">
        <v>208</v>
      </c>
      <c r="L4116" t="s">
        <v>217</v>
      </c>
      <c r="M4116" t="s">
        <v>49</v>
      </c>
      <c r="N4116" t="s">
        <v>427</v>
      </c>
      <c r="O4116" t="s">
        <v>211</v>
      </c>
      <c r="P4116">
        <v>171.1</v>
      </c>
      <c r="Q4116"/>
      <c r="R4116"/>
      <c r="S4116" t="s">
        <v>933</v>
      </c>
    </row>
    <row r="4117" spans="1:19" hidden="1" x14ac:dyDescent="0.2">
      <c r="A4117" s="162" t="str">
        <f>"FY"&amp;(YEAR(Table4_1[[#This Row],[Date]])-1)&amp;"/"&amp;(YEAR(Table4_1[[#This Row],[Date]])-2000)</f>
        <v>FY2014/15</v>
      </c>
      <c r="B4117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17" s="162" t="str">
        <f>Table4_1[[#This Row],[Licensee]]&amp;" "&amp;Table4_1[[#This Row],[Licence]]</f>
        <v>Western Power EDL1</v>
      </c>
      <c r="D4117" s="162" t="str">
        <f t="shared" si="64"/>
        <v>FY2014/15_FC4diii_Western Power EDL1</v>
      </c>
      <c r="E4117" s="164">
        <f>IF(ISNUMBER(Table4_1[[#This Row],[Value]]),Table4_1[[#This Row],[Value]],IF(ISNUMBER(Table4_1[[#This Row],[$ Value]]),Table4_1[[#This Row],[$ Value]],Table4_1[[#This Row],[% Value]]))</f>
        <v>182.6</v>
      </c>
      <c r="G4117" s="238">
        <v>42185</v>
      </c>
      <c r="H4117">
        <v>4</v>
      </c>
      <c r="I4117" t="s">
        <v>188</v>
      </c>
      <c r="J4117" t="s">
        <v>207</v>
      </c>
      <c r="K4117" t="s">
        <v>208</v>
      </c>
      <c r="L4117" t="s">
        <v>217</v>
      </c>
      <c r="M4117" t="s">
        <v>49</v>
      </c>
      <c r="N4117" t="s">
        <v>427</v>
      </c>
      <c r="O4117" t="s">
        <v>211</v>
      </c>
      <c r="P4117">
        <v>182.6</v>
      </c>
      <c r="Q4117"/>
      <c r="R4117"/>
      <c r="S4117" t="s">
        <v>933</v>
      </c>
    </row>
    <row r="4118" spans="1:19" hidden="1" x14ac:dyDescent="0.2">
      <c r="A4118" s="162" t="str">
        <f>"FY"&amp;(YEAR(Table4_1[[#This Row],[Date]])-1)&amp;"/"&amp;(YEAR(Table4_1[[#This Row],[Date]])-2000)</f>
        <v>FY2015/16</v>
      </c>
      <c r="B4118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18" s="162" t="str">
        <f>Table4_1[[#This Row],[Licensee]]&amp;" "&amp;Table4_1[[#This Row],[Licence]]</f>
        <v>Western Power EDL1</v>
      </c>
      <c r="D4118" s="162" t="str">
        <f t="shared" si="64"/>
        <v>FY2015/16_FC4diii_Western Power EDL1</v>
      </c>
      <c r="E4118" s="164">
        <f>IF(ISNUMBER(Table4_1[[#This Row],[Value]]),Table4_1[[#This Row],[Value]],IF(ISNUMBER(Table4_1[[#This Row],[$ Value]]),Table4_1[[#This Row],[$ Value]],Table4_1[[#This Row],[% Value]]))</f>
        <v>168.4</v>
      </c>
      <c r="G4118" s="238">
        <v>42551</v>
      </c>
      <c r="H4118">
        <v>4</v>
      </c>
      <c r="I4118" t="s">
        <v>188</v>
      </c>
      <c r="J4118" t="s">
        <v>207</v>
      </c>
      <c r="K4118" t="s">
        <v>208</v>
      </c>
      <c r="L4118" t="s">
        <v>217</v>
      </c>
      <c r="M4118" t="s">
        <v>49</v>
      </c>
      <c r="N4118" t="s">
        <v>427</v>
      </c>
      <c r="O4118" t="s">
        <v>211</v>
      </c>
      <c r="P4118">
        <v>168.4</v>
      </c>
      <c r="Q4118"/>
      <c r="R4118"/>
      <c r="S4118" t="s">
        <v>933</v>
      </c>
    </row>
    <row r="4119" spans="1:19" hidden="1" x14ac:dyDescent="0.2">
      <c r="A4119" s="162" t="str">
        <f>"FY"&amp;(YEAR(Table4_1[[#This Row],[Date]])-1)&amp;"/"&amp;(YEAR(Table4_1[[#This Row],[Date]])-2000)</f>
        <v>FY2016/17</v>
      </c>
      <c r="B4119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19" s="162" t="str">
        <f>Table4_1[[#This Row],[Licensee]]&amp;" "&amp;Table4_1[[#This Row],[Licence]]</f>
        <v>Western Power EDL1</v>
      </c>
      <c r="D4119" s="162" t="str">
        <f t="shared" si="64"/>
        <v>FY2016/17_FC4diii_Western Power EDL1</v>
      </c>
      <c r="E4119" s="164">
        <f>IF(ISNUMBER(Table4_1[[#This Row],[Value]]),Table4_1[[#This Row],[Value]],IF(ISNUMBER(Table4_1[[#This Row],[$ Value]]),Table4_1[[#This Row],[$ Value]],Table4_1[[#This Row],[% Value]]))</f>
        <v>175.6</v>
      </c>
      <c r="G4119" s="238">
        <v>42916</v>
      </c>
      <c r="H4119">
        <v>4</v>
      </c>
      <c r="I4119" t="s">
        <v>188</v>
      </c>
      <c r="J4119" t="s">
        <v>207</v>
      </c>
      <c r="K4119" t="s">
        <v>208</v>
      </c>
      <c r="L4119" t="s">
        <v>217</v>
      </c>
      <c r="M4119" t="s">
        <v>49</v>
      </c>
      <c r="N4119" t="s">
        <v>427</v>
      </c>
      <c r="O4119" t="s">
        <v>211</v>
      </c>
      <c r="P4119">
        <v>175.6</v>
      </c>
      <c r="Q4119"/>
      <c r="R4119"/>
      <c r="S4119" t="s">
        <v>933</v>
      </c>
    </row>
    <row r="4120" spans="1:19" hidden="1" x14ac:dyDescent="0.2">
      <c r="A4120" s="162" t="str">
        <f>"FY"&amp;(YEAR(Table4_1[[#This Row],[Date]])-1)&amp;"/"&amp;(YEAR(Table4_1[[#This Row],[Date]])-2000)</f>
        <v>FY2017/18</v>
      </c>
      <c r="B4120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0" s="162" t="str">
        <f>Table4_1[[#This Row],[Licensee]]&amp;" "&amp;Table4_1[[#This Row],[Licence]]</f>
        <v>Western Power EDL1</v>
      </c>
      <c r="D4120" s="162" t="str">
        <f t="shared" si="64"/>
        <v>FY2017/18_FC4diii_Western Power EDL1</v>
      </c>
      <c r="E4120" s="164">
        <f>IF(ISNUMBER(Table4_1[[#This Row],[Value]]),Table4_1[[#This Row],[Value]],IF(ISNUMBER(Table4_1[[#This Row],[$ Value]]),Table4_1[[#This Row],[$ Value]],Table4_1[[#This Row],[% Value]]))</f>
        <v>148</v>
      </c>
      <c r="G4120" s="238">
        <v>43281</v>
      </c>
      <c r="H4120">
        <v>4</v>
      </c>
      <c r="I4120" t="s">
        <v>188</v>
      </c>
      <c r="J4120" t="s">
        <v>207</v>
      </c>
      <c r="K4120" t="s">
        <v>208</v>
      </c>
      <c r="L4120" t="s">
        <v>217</v>
      </c>
      <c r="M4120" t="s">
        <v>49</v>
      </c>
      <c r="N4120" t="s">
        <v>427</v>
      </c>
      <c r="O4120" t="s">
        <v>211</v>
      </c>
      <c r="P4120">
        <v>148</v>
      </c>
      <c r="Q4120"/>
      <c r="R4120"/>
      <c r="S4120" t="s">
        <v>933</v>
      </c>
    </row>
    <row r="4121" spans="1:19" hidden="1" x14ac:dyDescent="0.2">
      <c r="A4121" s="162" t="str">
        <f>"FY"&amp;(YEAR(Table4_1[[#This Row],[Date]])-1)&amp;"/"&amp;(YEAR(Table4_1[[#This Row],[Date]])-2000)</f>
        <v>FY2018/19</v>
      </c>
      <c r="B4121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1" s="162" t="str">
        <f>Table4_1[[#This Row],[Licensee]]&amp;" "&amp;Table4_1[[#This Row],[Licence]]</f>
        <v>Western Power EDL1</v>
      </c>
      <c r="D4121" s="162" t="str">
        <f t="shared" si="64"/>
        <v>FY2018/19_FC4diii_Western Power EDL1</v>
      </c>
      <c r="E4121" s="164">
        <f>IF(ISNUMBER(Table4_1[[#This Row],[Value]]),Table4_1[[#This Row],[Value]],IF(ISNUMBER(Table4_1[[#This Row],[$ Value]]),Table4_1[[#This Row],[$ Value]],Table4_1[[#This Row],[% Value]]))</f>
        <v>183</v>
      </c>
      <c r="G4121" s="238">
        <v>43646</v>
      </c>
      <c r="H4121">
        <v>4</v>
      </c>
      <c r="I4121" t="s">
        <v>188</v>
      </c>
      <c r="J4121" t="s">
        <v>207</v>
      </c>
      <c r="K4121" t="s">
        <v>208</v>
      </c>
      <c r="L4121" t="s">
        <v>217</v>
      </c>
      <c r="M4121" t="s">
        <v>49</v>
      </c>
      <c r="N4121" t="s">
        <v>427</v>
      </c>
      <c r="O4121" t="s">
        <v>211</v>
      </c>
      <c r="P4121">
        <v>183</v>
      </c>
      <c r="Q4121"/>
      <c r="R4121"/>
      <c r="S4121" t="s">
        <v>933</v>
      </c>
    </row>
    <row r="4122" spans="1:19" hidden="1" x14ac:dyDescent="0.2">
      <c r="A4122" s="162" t="str">
        <f>"FY"&amp;(YEAR(Table4_1[[#This Row],[Date]])-1)&amp;"/"&amp;(YEAR(Table4_1[[#This Row],[Date]])-2000)</f>
        <v>FY2019/20</v>
      </c>
      <c r="B4122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2" s="162" t="str">
        <f>Table4_1[[#This Row],[Licensee]]&amp;" "&amp;Table4_1[[#This Row],[Licence]]</f>
        <v>Western Power EDL1</v>
      </c>
      <c r="D4122" s="162" t="str">
        <f t="shared" si="64"/>
        <v>FY2019/20_FC4diii_Western Power EDL1</v>
      </c>
      <c r="E4122" s="164">
        <f>IF(ISNUMBER(Table4_1[[#This Row],[Value]]),Table4_1[[#This Row],[Value]],IF(ISNUMBER(Table4_1[[#This Row],[$ Value]]),Table4_1[[#This Row],[$ Value]],Table4_1[[#This Row],[% Value]]))</f>
        <v>218</v>
      </c>
      <c r="G4122" s="238">
        <v>44012</v>
      </c>
      <c r="H4122">
        <v>4</v>
      </c>
      <c r="I4122" t="s">
        <v>188</v>
      </c>
      <c r="J4122" t="s">
        <v>207</v>
      </c>
      <c r="K4122" t="s">
        <v>208</v>
      </c>
      <c r="L4122" t="s">
        <v>217</v>
      </c>
      <c r="M4122" t="s">
        <v>49</v>
      </c>
      <c r="N4122" t="s">
        <v>427</v>
      </c>
      <c r="O4122" t="s">
        <v>211</v>
      </c>
      <c r="P4122">
        <v>218</v>
      </c>
      <c r="Q4122"/>
      <c r="R4122"/>
      <c r="S4122" t="s">
        <v>933</v>
      </c>
    </row>
    <row r="4123" spans="1:19" hidden="1" x14ac:dyDescent="0.2">
      <c r="A4123" s="162" t="str">
        <f>"FY"&amp;(YEAR(Table4_1[[#This Row],[Date]])-1)&amp;"/"&amp;(YEAR(Table4_1[[#This Row],[Date]])-2000)</f>
        <v>FY2020/21</v>
      </c>
      <c r="B4123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3" s="162" t="str">
        <f>Table4_1[[#This Row],[Licensee]]&amp;" "&amp;Table4_1[[#This Row],[Licence]]</f>
        <v>Western Power EDL1</v>
      </c>
      <c r="D4123" s="162" t="str">
        <f t="shared" si="64"/>
        <v>FY2020/21_FC4diii_Western Power EDL1</v>
      </c>
      <c r="E4123" s="164">
        <f>IF(ISNUMBER(Table4_1[[#This Row],[Value]]),Table4_1[[#This Row],[Value]],IF(ISNUMBER(Table4_1[[#This Row],[$ Value]]),Table4_1[[#This Row],[$ Value]],Table4_1[[#This Row],[% Value]]))</f>
        <v>212.8</v>
      </c>
      <c r="G4123" s="238">
        <v>44377</v>
      </c>
      <c r="H4123">
        <v>4</v>
      </c>
      <c r="I4123" t="s">
        <v>188</v>
      </c>
      <c r="J4123" t="s">
        <v>207</v>
      </c>
      <c r="K4123" t="s">
        <v>208</v>
      </c>
      <c r="L4123" t="s">
        <v>217</v>
      </c>
      <c r="M4123" t="s">
        <v>49</v>
      </c>
      <c r="N4123" t="s">
        <v>427</v>
      </c>
      <c r="O4123" t="s">
        <v>211</v>
      </c>
      <c r="P4123">
        <v>212.8</v>
      </c>
      <c r="Q4123"/>
      <c r="R4123"/>
      <c r="S4123" t="s">
        <v>933</v>
      </c>
    </row>
    <row r="4124" spans="1:19" hidden="1" x14ac:dyDescent="0.2">
      <c r="A4124" s="162" t="str">
        <f>"FY"&amp;(YEAR(Table4_1[[#This Row],[Date]])-1)&amp;"/"&amp;(YEAR(Table4_1[[#This Row],[Date]])-2000)</f>
        <v>FY2021/22</v>
      </c>
      <c r="B4124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4" s="162" t="str">
        <f>Table4_1[[#This Row],[Licensee]]&amp;" "&amp;Table4_1[[#This Row],[Licence]]</f>
        <v>Western Power EDL1</v>
      </c>
      <c r="D4124" s="162" t="str">
        <f t="shared" si="64"/>
        <v>FY2021/22_FC4diii_Western Power EDL1</v>
      </c>
      <c r="E4124" s="164">
        <f>IF(ISNUMBER(Table4_1[[#This Row],[Value]]),Table4_1[[#This Row],[Value]],IF(ISNUMBER(Table4_1[[#This Row],[$ Value]]),Table4_1[[#This Row],[$ Value]],Table4_1[[#This Row],[% Value]]))</f>
        <v>260</v>
      </c>
      <c r="G4124" s="238">
        <v>44742</v>
      </c>
      <c r="H4124">
        <v>4</v>
      </c>
      <c r="I4124" t="s">
        <v>188</v>
      </c>
      <c r="J4124" t="s">
        <v>207</v>
      </c>
      <c r="K4124" t="s">
        <v>208</v>
      </c>
      <c r="L4124" t="s">
        <v>217</v>
      </c>
      <c r="M4124" t="s">
        <v>49</v>
      </c>
      <c r="N4124" t="s">
        <v>427</v>
      </c>
      <c r="O4124" t="s">
        <v>211</v>
      </c>
      <c r="P4124">
        <v>260</v>
      </c>
      <c r="Q4124"/>
      <c r="R4124"/>
      <c r="S4124" t="s">
        <v>933</v>
      </c>
    </row>
    <row r="4125" spans="1:19" hidden="1" x14ac:dyDescent="0.2">
      <c r="A4125" s="162" t="str">
        <f>"FY"&amp;(YEAR(Table4_1[[#This Row],[Date]])-1)&amp;"/"&amp;(YEAR(Table4_1[[#This Row],[Date]])-2000)</f>
        <v>FY2022/23</v>
      </c>
      <c r="B4125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5" s="162" t="str">
        <f>Table4_1[[#This Row],[Licensee]]&amp;" "&amp;Table4_1[[#This Row],[Licence]]</f>
        <v>Western Power EDL1</v>
      </c>
      <c r="D4125" s="162" t="str">
        <f t="shared" si="64"/>
        <v>FY2022/23_FC4diii_Western Power EDL1</v>
      </c>
      <c r="E4125" s="164">
        <f>IF(ISNUMBER(Table4_1[[#This Row],[Value]]),Table4_1[[#This Row],[Value]],IF(ISNUMBER(Table4_1[[#This Row],[$ Value]]),Table4_1[[#This Row],[$ Value]],Table4_1[[#This Row],[% Value]]))</f>
        <v>206.9</v>
      </c>
      <c r="G4125" s="238">
        <v>45107</v>
      </c>
      <c r="H4125">
        <v>4</v>
      </c>
      <c r="I4125" t="s">
        <v>188</v>
      </c>
      <c r="J4125" t="s">
        <v>207</v>
      </c>
      <c r="K4125" t="s">
        <v>208</v>
      </c>
      <c r="L4125" t="s">
        <v>217</v>
      </c>
      <c r="M4125" t="s">
        <v>49</v>
      </c>
      <c r="N4125" t="s">
        <v>427</v>
      </c>
      <c r="O4125" t="s">
        <v>211</v>
      </c>
      <c r="P4125">
        <v>206.9</v>
      </c>
      <c r="Q4125"/>
      <c r="R4125"/>
      <c r="S4125" t="s">
        <v>933</v>
      </c>
    </row>
    <row r="4126" spans="1:19" hidden="1" x14ac:dyDescent="0.2">
      <c r="A4126" s="162" t="str">
        <f>"FY"&amp;(YEAR(Table4_1[[#This Row],[Date]])-1)&amp;"/"&amp;(YEAR(Table4_1[[#This Row],[Date]])-2000)</f>
        <v>FY2023/24</v>
      </c>
      <c r="B4126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6" s="162" t="str">
        <f>Table4_1[[#This Row],[Licensee]]&amp;" "&amp;Table4_1[[#This Row],[Licence]]</f>
        <v>Western Power EDL1</v>
      </c>
      <c r="D4126" s="162" t="str">
        <f t="shared" si="64"/>
        <v>FY2023/24_FC4diii_Western Power EDL1</v>
      </c>
      <c r="E4126" s="164">
        <f>IF(ISNUMBER(Table4_1[[#This Row],[Value]]),Table4_1[[#This Row],[Value]],IF(ISNUMBER(Table4_1[[#This Row],[$ Value]]),Table4_1[[#This Row],[$ Value]],Table4_1[[#This Row],[% Value]]))</f>
        <v>249.3204178</v>
      </c>
      <c r="G4126" s="238">
        <v>45473</v>
      </c>
      <c r="H4126">
        <v>4</v>
      </c>
      <c r="I4126" t="s">
        <v>188</v>
      </c>
      <c r="J4126" t="s">
        <v>207</v>
      </c>
      <c r="K4126" t="s">
        <v>208</v>
      </c>
      <c r="L4126" t="s">
        <v>217</v>
      </c>
      <c r="M4126" t="s">
        <v>49</v>
      </c>
      <c r="N4126" t="s">
        <v>427</v>
      </c>
      <c r="O4126" t="s">
        <v>211</v>
      </c>
      <c r="P4126">
        <v>249.3204178</v>
      </c>
      <c r="Q4126"/>
      <c r="R4126"/>
      <c r="S4126" t="s">
        <v>933</v>
      </c>
    </row>
    <row r="4127" spans="1:19" hidden="1" x14ac:dyDescent="0.2">
      <c r="A4127" s="162" t="str">
        <f>"FY"&amp;(YEAR(Table4_1[[#This Row],[Date]])-1)&amp;"/"&amp;(YEAR(Table4_1[[#This Row],[Date]])-2000)</f>
        <v>FY2024/25</v>
      </c>
      <c r="B4127" s="162" t="str">
        <f>VLOOKUP(Table4_1[[#This Row],[Energy]]&amp;Table4_1[[#This Row],[Indicator category]]&amp;Table4_1[[#This Row],[Indicator subcategory]]&amp;Table4_1[[#This Row],[Indicator]]&amp;Table4_1[[#This Row],[ID]],newID,2,FALSE)</f>
        <v>FC4diii</v>
      </c>
      <c r="C4127" s="162" t="str">
        <f>Table4_1[[#This Row],[Licensee]]&amp;" "&amp;Table4_1[[#This Row],[Licence]]</f>
        <v>Western Power EDL1</v>
      </c>
      <c r="D4127" s="162" t="str">
        <f t="shared" si="64"/>
        <v>FY2024/25_FC4diii_Western Power EDL1</v>
      </c>
      <c r="E4127" s="164">
        <f>IF(ISNUMBER(Table4_1[[#This Row],[Value]]),Table4_1[[#This Row],[Value]],IF(ISNUMBER(Table4_1[[#This Row],[$ Value]]),Table4_1[[#This Row],[$ Value]],Table4_1[[#This Row],[% Value]]))</f>
        <v>169.43175959999999</v>
      </c>
      <c r="G4127" s="238">
        <v>45838</v>
      </c>
      <c r="H4127">
        <v>4</v>
      </c>
      <c r="I4127" t="s">
        <v>188</v>
      </c>
      <c r="J4127" t="s">
        <v>207</v>
      </c>
      <c r="K4127" t="s">
        <v>208</v>
      </c>
      <c r="L4127" t="s">
        <v>217</v>
      </c>
      <c r="M4127" t="s">
        <v>49</v>
      </c>
      <c r="N4127" t="s">
        <v>427</v>
      </c>
      <c r="O4127" t="s">
        <v>211</v>
      </c>
      <c r="P4127">
        <v>169.43175959999999</v>
      </c>
      <c r="Q4127"/>
      <c r="R4127"/>
      <c r="S4127" t="s">
        <v>933</v>
      </c>
    </row>
    <row r="4128" spans="1:19" hidden="1" x14ac:dyDescent="0.2">
      <c r="A4128" s="162" t="str">
        <f>"FY"&amp;(YEAR(Table4_1[[#This Row],[Date]])-1)&amp;"/"&amp;(YEAR(Table4_1[[#This Row],[Date]])-2000)</f>
        <v>FY2013/14</v>
      </c>
      <c r="B4128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28" s="162" t="str">
        <f>Table4_1[[#This Row],[Licensee]]&amp;" "&amp;Table4_1[[#This Row],[Licence]]</f>
        <v>Western Power EDL1</v>
      </c>
      <c r="D4128" s="162" t="str">
        <f t="shared" si="64"/>
        <v>FY2013/14_FC4eiii_Western Power EDL1</v>
      </c>
      <c r="E4128" s="164">
        <f>IF(ISNUMBER(Table4_1[[#This Row],[Value]]),Table4_1[[#This Row],[Value]],IF(ISNUMBER(Table4_1[[#This Row],[$ Value]]),Table4_1[[#This Row],[$ Value]],Table4_1[[#This Row],[% Value]]))</f>
        <v>1072.4000000000001</v>
      </c>
      <c r="G4128" s="238">
        <v>41820</v>
      </c>
      <c r="H4128">
        <v>4</v>
      </c>
      <c r="I4128" t="s">
        <v>188</v>
      </c>
      <c r="J4128" t="s">
        <v>207</v>
      </c>
      <c r="K4128" t="s">
        <v>208</v>
      </c>
      <c r="L4128" t="s">
        <v>217</v>
      </c>
      <c r="M4128" t="s">
        <v>50</v>
      </c>
      <c r="N4128" t="s">
        <v>437</v>
      </c>
      <c r="O4128" t="s">
        <v>211</v>
      </c>
      <c r="P4128">
        <v>1072.4000000000001</v>
      </c>
      <c r="Q4128"/>
      <c r="R4128"/>
      <c r="S4128" t="s">
        <v>933</v>
      </c>
    </row>
    <row r="4129" spans="1:19" hidden="1" x14ac:dyDescent="0.2">
      <c r="A4129" s="162" t="str">
        <f>"FY"&amp;(YEAR(Table4_1[[#This Row],[Date]])-1)&amp;"/"&amp;(YEAR(Table4_1[[#This Row],[Date]])-2000)</f>
        <v>FY2014/15</v>
      </c>
      <c r="B4129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29" s="162" t="str">
        <f>Table4_1[[#This Row],[Licensee]]&amp;" "&amp;Table4_1[[#This Row],[Licence]]</f>
        <v>Western Power EDL1</v>
      </c>
      <c r="D4129" s="162" t="str">
        <f t="shared" si="64"/>
        <v>FY2014/15_FC4eiii_Western Power EDL1</v>
      </c>
      <c r="E4129" s="164">
        <f>IF(ISNUMBER(Table4_1[[#This Row],[Value]]),Table4_1[[#This Row],[Value]],IF(ISNUMBER(Table4_1[[#This Row],[$ Value]]),Table4_1[[#This Row],[$ Value]],Table4_1[[#This Row],[% Value]]))</f>
        <v>677.5</v>
      </c>
      <c r="G4129" s="238">
        <v>42185</v>
      </c>
      <c r="H4129">
        <v>4</v>
      </c>
      <c r="I4129" t="s">
        <v>188</v>
      </c>
      <c r="J4129" t="s">
        <v>207</v>
      </c>
      <c r="K4129" t="s">
        <v>208</v>
      </c>
      <c r="L4129" t="s">
        <v>217</v>
      </c>
      <c r="M4129" t="s">
        <v>50</v>
      </c>
      <c r="N4129" t="s">
        <v>437</v>
      </c>
      <c r="O4129" t="s">
        <v>211</v>
      </c>
      <c r="P4129">
        <v>677.5</v>
      </c>
      <c r="Q4129"/>
      <c r="R4129"/>
      <c r="S4129" t="s">
        <v>933</v>
      </c>
    </row>
    <row r="4130" spans="1:19" hidden="1" x14ac:dyDescent="0.2">
      <c r="A4130" s="162" t="str">
        <f>"FY"&amp;(YEAR(Table4_1[[#This Row],[Date]])-1)&amp;"/"&amp;(YEAR(Table4_1[[#This Row],[Date]])-2000)</f>
        <v>FY2015/16</v>
      </c>
      <c r="B4130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0" s="162" t="str">
        <f>Table4_1[[#This Row],[Licensee]]&amp;" "&amp;Table4_1[[#This Row],[Licence]]</f>
        <v>Western Power EDL1</v>
      </c>
      <c r="D4130" s="162" t="str">
        <f t="shared" si="64"/>
        <v>FY2015/16_FC4eiii_Western Power EDL1</v>
      </c>
      <c r="E4130" s="164">
        <f>IF(ISNUMBER(Table4_1[[#This Row],[Value]]),Table4_1[[#This Row],[Value]],IF(ISNUMBER(Table4_1[[#This Row],[$ Value]]),Table4_1[[#This Row],[$ Value]],Table4_1[[#This Row],[% Value]]))</f>
        <v>582.6</v>
      </c>
      <c r="G4130" s="238">
        <v>42551</v>
      </c>
      <c r="H4130">
        <v>4</v>
      </c>
      <c r="I4130" t="s">
        <v>188</v>
      </c>
      <c r="J4130" t="s">
        <v>207</v>
      </c>
      <c r="K4130" t="s">
        <v>208</v>
      </c>
      <c r="L4130" t="s">
        <v>217</v>
      </c>
      <c r="M4130" t="s">
        <v>50</v>
      </c>
      <c r="N4130" t="s">
        <v>437</v>
      </c>
      <c r="O4130" t="s">
        <v>211</v>
      </c>
      <c r="P4130">
        <v>582.6</v>
      </c>
      <c r="Q4130"/>
      <c r="R4130"/>
      <c r="S4130" t="s">
        <v>933</v>
      </c>
    </row>
    <row r="4131" spans="1:19" hidden="1" x14ac:dyDescent="0.2">
      <c r="A4131" s="162" t="str">
        <f>"FY"&amp;(YEAR(Table4_1[[#This Row],[Date]])-1)&amp;"/"&amp;(YEAR(Table4_1[[#This Row],[Date]])-2000)</f>
        <v>FY2016/17</v>
      </c>
      <c r="B4131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1" s="162" t="str">
        <f>Table4_1[[#This Row],[Licensee]]&amp;" "&amp;Table4_1[[#This Row],[Licence]]</f>
        <v>Western Power EDL1</v>
      </c>
      <c r="D4131" s="162" t="str">
        <f t="shared" si="64"/>
        <v>FY2016/17_FC4eiii_Western Power EDL1</v>
      </c>
      <c r="E4131" s="164">
        <f>IF(ISNUMBER(Table4_1[[#This Row],[Value]]),Table4_1[[#This Row],[Value]],IF(ISNUMBER(Table4_1[[#This Row],[$ Value]]),Table4_1[[#This Row],[$ Value]],Table4_1[[#This Row],[% Value]]))</f>
        <v>626.20000000000005</v>
      </c>
      <c r="G4131" s="238">
        <v>42916</v>
      </c>
      <c r="H4131">
        <v>4</v>
      </c>
      <c r="I4131" t="s">
        <v>188</v>
      </c>
      <c r="J4131" t="s">
        <v>207</v>
      </c>
      <c r="K4131" t="s">
        <v>208</v>
      </c>
      <c r="L4131" t="s">
        <v>217</v>
      </c>
      <c r="M4131" t="s">
        <v>50</v>
      </c>
      <c r="N4131" t="s">
        <v>437</v>
      </c>
      <c r="O4131" t="s">
        <v>211</v>
      </c>
      <c r="P4131">
        <v>626.20000000000005</v>
      </c>
      <c r="Q4131"/>
      <c r="R4131"/>
      <c r="S4131" t="s">
        <v>933</v>
      </c>
    </row>
    <row r="4132" spans="1:19" hidden="1" x14ac:dyDescent="0.2">
      <c r="A4132" s="162" t="str">
        <f>"FY"&amp;(YEAR(Table4_1[[#This Row],[Date]])-1)&amp;"/"&amp;(YEAR(Table4_1[[#This Row],[Date]])-2000)</f>
        <v>FY2017/18</v>
      </c>
      <c r="B4132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2" s="162" t="str">
        <f>Table4_1[[#This Row],[Licensee]]&amp;" "&amp;Table4_1[[#This Row],[Licence]]</f>
        <v>Western Power EDL1</v>
      </c>
      <c r="D4132" s="162" t="str">
        <f t="shared" si="64"/>
        <v>FY2017/18_FC4eiii_Western Power EDL1</v>
      </c>
      <c r="E4132" s="164">
        <f>IF(ISNUMBER(Table4_1[[#This Row],[Value]]),Table4_1[[#This Row],[Value]],IF(ISNUMBER(Table4_1[[#This Row],[$ Value]]),Table4_1[[#This Row],[$ Value]],Table4_1[[#This Row],[% Value]]))</f>
        <v>685</v>
      </c>
      <c r="G4132" s="238">
        <v>43281</v>
      </c>
      <c r="H4132">
        <v>4</v>
      </c>
      <c r="I4132" t="s">
        <v>188</v>
      </c>
      <c r="J4132" t="s">
        <v>207</v>
      </c>
      <c r="K4132" t="s">
        <v>208</v>
      </c>
      <c r="L4132" t="s">
        <v>217</v>
      </c>
      <c r="M4132" t="s">
        <v>50</v>
      </c>
      <c r="N4132" t="s">
        <v>437</v>
      </c>
      <c r="O4132" t="s">
        <v>211</v>
      </c>
      <c r="P4132">
        <v>685</v>
      </c>
      <c r="Q4132"/>
      <c r="R4132"/>
      <c r="S4132" t="s">
        <v>933</v>
      </c>
    </row>
    <row r="4133" spans="1:19" hidden="1" x14ac:dyDescent="0.2">
      <c r="A4133" s="162" t="str">
        <f>"FY"&amp;(YEAR(Table4_1[[#This Row],[Date]])-1)&amp;"/"&amp;(YEAR(Table4_1[[#This Row],[Date]])-2000)</f>
        <v>FY2018/19</v>
      </c>
      <c r="B4133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3" s="162" t="str">
        <f>Table4_1[[#This Row],[Licensee]]&amp;" "&amp;Table4_1[[#This Row],[Licence]]</f>
        <v>Western Power EDL1</v>
      </c>
      <c r="D4133" s="162" t="str">
        <f t="shared" si="64"/>
        <v>FY2018/19_FC4eiii_Western Power EDL1</v>
      </c>
      <c r="E4133" s="164">
        <f>IF(ISNUMBER(Table4_1[[#This Row],[Value]]),Table4_1[[#This Row],[Value]],IF(ISNUMBER(Table4_1[[#This Row],[$ Value]]),Table4_1[[#This Row],[$ Value]],Table4_1[[#This Row],[% Value]]))</f>
        <v>731.8</v>
      </c>
      <c r="G4133" s="238">
        <v>43646</v>
      </c>
      <c r="H4133">
        <v>4</v>
      </c>
      <c r="I4133" t="s">
        <v>188</v>
      </c>
      <c r="J4133" t="s">
        <v>207</v>
      </c>
      <c r="K4133" t="s">
        <v>208</v>
      </c>
      <c r="L4133" t="s">
        <v>217</v>
      </c>
      <c r="M4133" t="s">
        <v>50</v>
      </c>
      <c r="N4133" t="s">
        <v>437</v>
      </c>
      <c r="O4133" t="s">
        <v>211</v>
      </c>
      <c r="P4133">
        <v>731.8</v>
      </c>
      <c r="Q4133"/>
      <c r="R4133"/>
      <c r="S4133" t="s">
        <v>933</v>
      </c>
    </row>
    <row r="4134" spans="1:19" hidden="1" x14ac:dyDescent="0.2">
      <c r="A4134" s="162" t="str">
        <f>"FY"&amp;(YEAR(Table4_1[[#This Row],[Date]])-1)&amp;"/"&amp;(YEAR(Table4_1[[#This Row],[Date]])-2000)</f>
        <v>FY2019/20</v>
      </c>
      <c r="B4134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4" s="162" t="str">
        <f>Table4_1[[#This Row],[Licensee]]&amp;" "&amp;Table4_1[[#This Row],[Licence]]</f>
        <v>Western Power EDL1</v>
      </c>
      <c r="D4134" s="162" t="str">
        <f t="shared" si="64"/>
        <v>FY2019/20_FC4eiii_Western Power EDL1</v>
      </c>
      <c r="E4134" s="164">
        <f>IF(ISNUMBER(Table4_1[[#This Row],[Value]]),Table4_1[[#This Row],[Value]],IF(ISNUMBER(Table4_1[[#This Row],[$ Value]]),Table4_1[[#This Row],[$ Value]],Table4_1[[#This Row],[% Value]]))</f>
        <v>738</v>
      </c>
      <c r="G4134" s="238">
        <v>44012</v>
      </c>
      <c r="H4134">
        <v>4</v>
      </c>
      <c r="I4134" t="s">
        <v>188</v>
      </c>
      <c r="J4134" t="s">
        <v>207</v>
      </c>
      <c r="K4134" t="s">
        <v>208</v>
      </c>
      <c r="L4134" t="s">
        <v>217</v>
      </c>
      <c r="M4134" t="s">
        <v>50</v>
      </c>
      <c r="N4134" t="s">
        <v>437</v>
      </c>
      <c r="O4134" t="s">
        <v>211</v>
      </c>
      <c r="P4134">
        <v>738</v>
      </c>
      <c r="Q4134"/>
      <c r="R4134"/>
      <c r="S4134" t="s">
        <v>933</v>
      </c>
    </row>
    <row r="4135" spans="1:19" hidden="1" x14ac:dyDescent="0.2">
      <c r="A4135" s="162" t="str">
        <f>"FY"&amp;(YEAR(Table4_1[[#This Row],[Date]])-1)&amp;"/"&amp;(YEAR(Table4_1[[#This Row],[Date]])-2000)</f>
        <v>FY2020/21</v>
      </c>
      <c r="B4135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5" s="162" t="str">
        <f>Table4_1[[#This Row],[Licensee]]&amp;" "&amp;Table4_1[[#This Row],[Licence]]</f>
        <v>Western Power EDL1</v>
      </c>
      <c r="D4135" s="162" t="str">
        <f t="shared" si="64"/>
        <v>FY2020/21_FC4eiii_Western Power EDL1</v>
      </c>
      <c r="E4135" s="164">
        <f>IF(ISNUMBER(Table4_1[[#This Row],[Value]]),Table4_1[[#This Row],[Value]],IF(ISNUMBER(Table4_1[[#This Row],[$ Value]]),Table4_1[[#This Row],[$ Value]],Table4_1[[#This Row],[% Value]]))</f>
        <v>741.7</v>
      </c>
      <c r="G4135" s="238">
        <v>44377</v>
      </c>
      <c r="H4135">
        <v>4</v>
      </c>
      <c r="I4135" t="s">
        <v>188</v>
      </c>
      <c r="J4135" t="s">
        <v>207</v>
      </c>
      <c r="K4135" t="s">
        <v>208</v>
      </c>
      <c r="L4135" t="s">
        <v>217</v>
      </c>
      <c r="M4135" t="s">
        <v>50</v>
      </c>
      <c r="N4135" t="s">
        <v>437</v>
      </c>
      <c r="O4135" t="s">
        <v>211</v>
      </c>
      <c r="P4135">
        <v>741.7</v>
      </c>
      <c r="Q4135"/>
      <c r="R4135"/>
      <c r="S4135" t="s">
        <v>933</v>
      </c>
    </row>
    <row r="4136" spans="1:19" hidden="1" x14ac:dyDescent="0.2">
      <c r="A4136" s="162" t="str">
        <f>"FY"&amp;(YEAR(Table4_1[[#This Row],[Date]])-1)&amp;"/"&amp;(YEAR(Table4_1[[#This Row],[Date]])-2000)</f>
        <v>FY2021/22</v>
      </c>
      <c r="B4136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6" s="162" t="str">
        <f>Table4_1[[#This Row],[Licensee]]&amp;" "&amp;Table4_1[[#This Row],[Licence]]</f>
        <v>Western Power EDL1</v>
      </c>
      <c r="D4136" s="162" t="str">
        <f t="shared" si="64"/>
        <v>FY2021/22_FC4eiii_Western Power EDL1</v>
      </c>
      <c r="E4136" s="164">
        <f>IF(ISNUMBER(Table4_1[[#This Row],[Value]]),Table4_1[[#This Row],[Value]],IF(ISNUMBER(Table4_1[[#This Row],[$ Value]]),Table4_1[[#This Row],[$ Value]],Table4_1[[#This Row],[% Value]]))</f>
        <v>870</v>
      </c>
      <c r="G4136" s="238">
        <v>44742</v>
      </c>
      <c r="H4136">
        <v>4</v>
      </c>
      <c r="I4136" t="s">
        <v>188</v>
      </c>
      <c r="J4136" t="s">
        <v>207</v>
      </c>
      <c r="K4136" t="s">
        <v>208</v>
      </c>
      <c r="L4136" t="s">
        <v>217</v>
      </c>
      <c r="M4136" t="s">
        <v>50</v>
      </c>
      <c r="N4136" t="s">
        <v>437</v>
      </c>
      <c r="O4136" t="s">
        <v>211</v>
      </c>
      <c r="P4136">
        <v>870</v>
      </c>
      <c r="Q4136"/>
      <c r="R4136"/>
      <c r="S4136" t="s">
        <v>933</v>
      </c>
    </row>
    <row r="4137" spans="1:19" hidden="1" x14ac:dyDescent="0.2">
      <c r="A4137" s="162" t="str">
        <f>"FY"&amp;(YEAR(Table4_1[[#This Row],[Date]])-1)&amp;"/"&amp;(YEAR(Table4_1[[#This Row],[Date]])-2000)</f>
        <v>FY2022/23</v>
      </c>
      <c r="B4137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7" s="162" t="str">
        <f>Table4_1[[#This Row],[Licensee]]&amp;" "&amp;Table4_1[[#This Row],[Licence]]</f>
        <v>Western Power EDL1</v>
      </c>
      <c r="D4137" s="162" t="str">
        <f t="shared" si="64"/>
        <v>FY2022/23_FC4eiii_Western Power EDL1</v>
      </c>
      <c r="E4137" s="164">
        <f>IF(ISNUMBER(Table4_1[[#This Row],[Value]]),Table4_1[[#This Row],[Value]],IF(ISNUMBER(Table4_1[[#This Row],[$ Value]]),Table4_1[[#This Row],[$ Value]],Table4_1[[#This Row],[% Value]]))</f>
        <v>598.70000000000005</v>
      </c>
      <c r="G4137" s="238">
        <v>45107</v>
      </c>
      <c r="H4137">
        <v>4</v>
      </c>
      <c r="I4137" t="s">
        <v>188</v>
      </c>
      <c r="J4137" t="s">
        <v>207</v>
      </c>
      <c r="K4137" t="s">
        <v>208</v>
      </c>
      <c r="L4137" t="s">
        <v>217</v>
      </c>
      <c r="M4137" t="s">
        <v>50</v>
      </c>
      <c r="N4137" t="s">
        <v>437</v>
      </c>
      <c r="O4137" t="s">
        <v>211</v>
      </c>
      <c r="P4137">
        <v>598.70000000000005</v>
      </c>
      <c r="Q4137"/>
      <c r="R4137"/>
      <c r="S4137" t="s">
        <v>933</v>
      </c>
    </row>
    <row r="4138" spans="1:19" hidden="1" x14ac:dyDescent="0.2">
      <c r="A4138" s="162" t="str">
        <f>"FY"&amp;(YEAR(Table4_1[[#This Row],[Date]])-1)&amp;"/"&amp;(YEAR(Table4_1[[#This Row],[Date]])-2000)</f>
        <v>FY2023/24</v>
      </c>
      <c r="B4138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8" s="162" t="str">
        <f>Table4_1[[#This Row],[Licensee]]&amp;" "&amp;Table4_1[[#This Row],[Licence]]</f>
        <v>Western Power EDL1</v>
      </c>
      <c r="D4138" s="162" t="str">
        <f t="shared" si="64"/>
        <v>FY2023/24_FC4eiii_Western Power EDL1</v>
      </c>
      <c r="E4138" s="164">
        <f>IF(ISNUMBER(Table4_1[[#This Row],[Value]]),Table4_1[[#This Row],[Value]],IF(ISNUMBER(Table4_1[[#This Row],[$ Value]]),Table4_1[[#This Row],[$ Value]],Table4_1[[#This Row],[% Value]]))</f>
        <v>888.45537920000004</v>
      </c>
      <c r="G4138" s="238">
        <v>45473</v>
      </c>
      <c r="H4138">
        <v>4</v>
      </c>
      <c r="I4138" t="s">
        <v>188</v>
      </c>
      <c r="J4138" t="s">
        <v>207</v>
      </c>
      <c r="K4138" t="s">
        <v>208</v>
      </c>
      <c r="L4138" t="s">
        <v>217</v>
      </c>
      <c r="M4138" t="s">
        <v>50</v>
      </c>
      <c r="N4138" t="s">
        <v>437</v>
      </c>
      <c r="O4138" t="s">
        <v>211</v>
      </c>
      <c r="P4138">
        <v>888.45537920000004</v>
      </c>
      <c r="Q4138"/>
      <c r="R4138"/>
      <c r="S4138" t="s">
        <v>933</v>
      </c>
    </row>
    <row r="4139" spans="1:19" hidden="1" x14ac:dyDescent="0.2">
      <c r="A4139" s="162" t="str">
        <f>"FY"&amp;(YEAR(Table4_1[[#This Row],[Date]])-1)&amp;"/"&amp;(YEAR(Table4_1[[#This Row],[Date]])-2000)</f>
        <v>FY2024/25</v>
      </c>
      <c r="B4139" s="162" t="str">
        <f>VLOOKUP(Table4_1[[#This Row],[Energy]]&amp;Table4_1[[#This Row],[Indicator category]]&amp;Table4_1[[#This Row],[Indicator subcategory]]&amp;Table4_1[[#This Row],[Indicator]]&amp;Table4_1[[#This Row],[ID]],newID,2,FALSE)</f>
        <v>FC4eiii</v>
      </c>
      <c r="C4139" s="162" t="str">
        <f>Table4_1[[#This Row],[Licensee]]&amp;" "&amp;Table4_1[[#This Row],[Licence]]</f>
        <v>Western Power EDL1</v>
      </c>
      <c r="D4139" s="162" t="str">
        <f t="shared" si="64"/>
        <v>FY2024/25_FC4eiii_Western Power EDL1</v>
      </c>
      <c r="E4139" s="164">
        <f>IF(ISNUMBER(Table4_1[[#This Row],[Value]]),Table4_1[[#This Row],[Value]],IF(ISNUMBER(Table4_1[[#This Row],[$ Value]]),Table4_1[[#This Row],[$ Value]],Table4_1[[#This Row],[% Value]]))</f>
        <v>678.37329239999997</v>
      </c>
      <c r="G4139" s="238">
        <v>45838</v>
      </c>
      <c r="H4139">
        <v>4</v>
      </c>
      <c r="I4139" t="s">
        <v>188</v>
      </c>
      <c r="J4139" t="s">
        <v>207</v>
      </c>
      <c r="K4139" t="s">
        <v>208</v>
      </c>
      <c r="L4139" t="s">
        <v>217</v>
      </c>
      <c r="M4139" t="s">
        <v>50</v>
      </c>
      <c r="N4139" t="s">
        <v>437</v>
      </c>
      <c r="O4139" t="s">
        <v>211</v>
      </c>
      <c r="P4139">
        <v>678.37329239999997</v>
      </c>
      <c r="Q4139"/>
      <c r="R4139"/>
      <c r="S4139" t="s">
        <v>933</v>
      </c>
    </row>
    <row r="4140" spans="1:19" hidden="1" x14ac:dyDescent="0.2">
      <c r="A4140" s="162" t="str">
        <f>"FY"&amp;(YEAR(Table4_1[[#This Row],[Date]])-1)&amp;"/"&amp;(YEAR(Table4_1[[#This Row],[Date]])-2000)</f>
        <v>FY2013/14</v>
      </c>
      <c r="B4140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0" s="162" t="str">
        <f>Table4_1[[#This Row],[Licensee]]&amp;" "&amp;Table4_1[[#This Row],[Licence]]</f>
        <v>Western Power EDL1</v>
      </c>
      <c r="D4140" s="162" t="str">
        <f t="shared" si="64"/>
        <v>FY2013/14_FC4iii_Western Power EDL1</v>
      </c>
      <c r="E4140" s="164">
        <f>IF(ISNUMBER(Table4_1[[#This Row],[Value]]),Table4_1[[#This Row],[Value]],IF(ISNUMBER(Table4_1[[#This Row],[$ Value]]),Table4_1[[#This Row],[$ Value]],Table4_1[[#This Row],[% Value]]))</f>
        <v>171.5</v>
      </c>
      <c r="G4140" s="238">
        <v>41820</v>
      </c>
      <c r="H4140">
        <v>4</v>
      </c>
      <c r="I4140" t="s">
        <v>188</v>
      </c>
      <c r="J4140" t="s">
        <v>207</v>
      </c>
      <c r="K4140" t="s">
        <v>208</v>
      </c>
      <c r="L4140" t="s">
        <v>217</v>
      </c>
      <c r="M4140" t="s">
        <v>115</v>
      </c>
      <c r="N4140" t="s">
        <v>218</v>
      </c>
      <c r="O4140" t="s">
        <v>211</v>
      </c>
      <c r="P4140">
        <v>171.5</v>
      </c>
      <c r="Q4140"/>
      <c r="R4140"/>
      <c r="S4140" t="s">
        <v>933</v>
      </c>
    </row>
    <row r="4141" spans="1:19" hidden="1" x14ac:dyDescent="0.2">
      <c r="A4141" s="162" t="str">
        <f>"FY"&amp;(YEAR(Table4_1[[#This Row],[Date]])-1)&amp;"/"&amp;(YEAR(Table4_1[[#This Row],[Date]])-2000)</f>
        <v>FY2014/15</v>
      </c>
      <c r="B4141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1" s="162" t="str">
        <f>Table4_1[[#This Row],[Licensee]]&amp;" "&amp;Table4_1[[#This Row],[Licence]]</f>
        <v>Western Power EDL1</v>
      </c>
      <c r="D4141" s="162" t="str">
        <f t="shared" si="64"/>
        <v>FY2014/15_FC4iii_Western Power EDL1</v>
      </c>
      <c r="E4141" s="164">
        <f>IF(ISNUMBER(Table4_1[[#This Row],[Value]]),Table4_1[[#This Row],[Value]],IF(ISNUMBER(Table4_1[[#This Row],[$ Value]]),Table4_1[[#This Row],[$ Value]],Table4_1[[#This Row],[% Value]]))</f>
        <v>168.8</v>
      </c>
      <c r="G4141" s="238">
        <v>42185</v>
      </c>
      <c r="H4141">
        <v>4</v>
      </c>
      <c r="I4141" t="s">
        <v>188</v>
      </c>
      <c r="J4141" t="s">
        <v>207</v>
      </c>
      <c r="K4141" t="s">
        <v>208</v>
      </c>
      <c r="L4141" t="s">
        <v>217</v>
      </c>
      <c r="M4141" t="s">
        <v>115</v>
      </c>
      <c r="N4141" t="s">
        <v>218</v>
      </c>
      <c r="O4141" t="s">
        <v>211</v>
      </c>
      <c r="P4141">
        <v>168.8</v>
      </c>
      <c r="Q4141"/>
      <c r="R4141"/>
      <c r="S4141" t="s">
        <v>933</v>
      </c>
    </row>
    <row r="4142" spans="1:19" hidden="1" x14ac:dyDescent="0.2">
      <c r="A4142" s="162" t="str">
        <f>"FY"&amp;(YEAR(Table4_1[[#This Row],[Date]])-1)&amp;"/"&amp;(YEAR(Table4_1[[#This Row],[Date]])-2000)</f>
        <v>FY2015/16</v>
      </c>
      <c r="B4142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2" s="162" t="str">
        <f>Table4_1[[#This Row],[Licensee]]&amp;" "&amp;Table4_1[[#This Row],[Licence]]</f>
        <v>Western Power EDL1</v>
      </c>
      <c r="D4142" s="162" t="str">
        <f t="shared" si="64"/>
        <v>FY2015/16_FC4iii_Western Power EDL1</v>
      </c>
      <c r="E4142" s="164">
        <f>IF(ISNUMBER(Table4_1[[#This Row],[Value]]),Table4_1[[#This Row],[Value]],IF(ISNUMBER(Table4_1[[#This Row],[$ Value]]),Table4_1[[#This Row],[$ Value]],Table4_1[[#This Row],[% Value]]))</f>
        <v>152</v>
      </c>
      <c r="G4142" s="238">
        <v>42551</v>
      </c>
      <c r="H4142">
        <v>4</v>
      </c>
      <c r="I4142" t="s">
        <v>188</v>
      </c>
      <c r="J4142" t="s">
        <v>207</v>
      </c>
      <c r="K4142" t="s">
        <v>208</v>
      </c>
      <c r="L4142" t="s">
        <v>217</v>
      </c>
      <c r="M4142" t="s">
        <v>115</v>
      </c>
      <c r="N4142" t="s">
        <v>218</v>
      </c>
      <c r="O4142" t="s">
        <v>211</v>
      </c>
      <c r="P4142">
        <v>152</v>
      </c>
      <c r="Q4142"/>
      <c r="R4142"/>
      <c r="S4142" t="s">
        <v>933</v>
      </c>
    </row>
    <row r="4143" spans="1:19" hidden="1" x14ac:dyDescent="0.2">
      <c r="A4143" s="162" t="str">
        <f>"FY"&amp;(YEAR(Table4_1[[#This Row],[Date]])-1)&amp;"/"&amp;(YEAR(Table4_1[[#This Row],[Date]])-2000)</f>
        <v>FY2016/17</v>
      </c>
      <c r="B4143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3" s="162" t="str">
        <f>Table4_1[[#This Row],[Licensee]]&amp;" "&amp;Table4_1[[#This Row],[Licence]]</f>
        <v>Western Power EDL1</v>
      </c>
      <c r="D4143" s="162" t="str">
        <f t="shared" si="64"/>
        <v>FY2016/17_FC4iii_Western Power EDL1</v>
      </c>
      <c r="E4143" s="164">
        <f>IF(ISNUMBER(Table4_1[[#This Row],[Value]]),Table4_1[[#This Row],[Value]],IF(ISNUMBER(Table4_1[[#This Row],[$ Value]]),Table4_1[[#This Row],[$ Value]],Table4_1[[#This Row],[% Value]]))</f>
        <v>165</v>
      </c>
      <c r="G4143" s="238">
        <v>42916</v>
      </c>
      <c r="H4143">
        <v>4</v>
      </c>
      <c r="I4143" t="s">
        <v>188</v>
      </c>
      <c r="J4143" t="s">
        <v>207</v>
      </c>
      <c r="K4143" t="s">
        <v>208</v>
      </c>
      <c r="L4143" t="s">
        <v>217</v>
      </c>
      <c r="M4143" t="s">
        <v>115</v>
      </c>
      <c r="N4143" t="s">
        <v>218</v>
      </c>
      <c r="O4143" t="s">
        <v>211</v>
      </c>
      <c r="P4143">
        <v>165</v>
      </c>
      <c r="Q4143"/>
      <c r="R4143"/>
      <c r="S4143" t="s">
        <v>933</v>
      </c>
    </row>
    <row r="4144" spans="1:19" hidden="1" x14ac:dyDescent="0.2">
      <c r="A4144" s="162" t="str">
        <f>"FY"&amp;(YEAR(Table4_1[[#This Row],[Date]])-1)&amp;"/"&amp;(YEAR(Table4_1[[#This Row],[Date]])-2000)</f>
        <v>FY2017/18</v>
      </c>
      <c r="B4144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4" s="162" t="str">
        <f>Table4_1[[#This Row],[Licensee]]&amp;" "&amp;Table4_1[[#This Row],[Licence]]</f>
        <v>Western Power EDL1</v>
      </c>
      <c r="D4144" s="162" t="str">
        <f t="shared" si="64"/>
        <v>FY2017/18_FC4iii_Western Power EDL1</v>
      </c>
      <c r="E4144" s="164">
        <f>IF(ISNUMBER(Table4_1[[#This Row],[Value]]),Table4_1[[#This Row],[Value]],IF(ISNUMBER(Table4_1[[#This Row],[$ Value]]),Table4_1[[#This Row],[$ Value]],Table4_1[[#This Row],[% Value]]))</f>
        <v>164</v>
      </c>
      <c r="G4144" s="238">
        <v>43281</v>
      </c>
      <c r="H4144">
        <v>4</v>
      </c>
      <c r="I4144" t="s">
        <v>188</v>
      </c>
      <c r="J4144" t="s">
        <v>207</v>
      </c>
      <c r="K4144" t="s">
        <v>208</v>
      </c>
      <c r="L4144" t="s">
        <v>217</v>
      </c>
      <c r="M4144" t="s">
        <v>115</v>
      </c>
      <c r="N4144" t="s">
        <v>218</v>
      </c>
      <c r="O4144" t="s">
        <v>211</v>
      </c>
      <c r="P4144">
        <v>164</v>
      </c>
      <c r="Q4144"/>
      <c r="R4144"/>
      <c r="S4144" t="s">
        <v>933</v>
      </c>
    </row>
    <row r="4145" spans="1:19" hidden="1" x14ac:dyDescent="0.2">
      <c r="A4145" s="162" t="str">
        <f>"FY"&amp;(YEAR(Table4_1[[#This Row],[Date]])-1)&amp;"/"&amp;(YEAR(Table4_1[[#This Row],[Date]])-2000)</f>
        <v>FY2018/19</v>
      </c>
      <c r="B4145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5" s="162" t="str">
        <f>Table4_1[[#This Row],[Licensee]]&amp;" "&amp;Table4_1[[#This Row],[Licence]]</f>
        <v>Western Power EDL1</v>
      </c>
      <c r="D4145" s="162" t="str">
        <f t="shared" si="64"/>
        <v>FY2018/19_FC4iii_Western Power EDL1</v>
      </c>
      <c r="E4145" s="164">
        <f>IF(ISNUMBER(Table4_1[[#This Row],[Value]]),Table4_1[[#This Row],[Value]],IF(ISNUMBER(Table4_1[[#This Row],[$ Value]]),Table4_1[[#This Row],[$ Value]],Table4_1[[#This Row],[% Value]]))</f>
        <v>175.7</v>
      </c>
      <c r="G4145" s="238">
        <v>43646</v>
      </c>
      <c r="H4145">
        <v>4</v>
      </c>
      <c r="I4145" t="s">
        <v>188</v>
      </c>
      <c r="J4145" t="s">
        <v>207</v>
      </c>
      <c r="K4145" t="s">
        <v>208</v>
      </c>
      <c r="L4145" t="s">
        <v>217</v>
      </c>
      <c r="M4145" t="s">
        <v>115</v>
      </c>
      <c r="N4145" t="s">
        <v>218</v>
      </c>
      <c r="O4145" t="s">
        <v>211</v>
      </c>
      <c r="P4145">
        <v>175.7</v>
      </c>
      <c r="Q4145"/>
      <c r="R4145"/>
      <c r="S4145" t="s">
        <v>933</v>
      </c>
    </row>
    <row r="4146" spans="1:19" hidden="1" x14ac:dyDescent="0.2">
      <c r="A4146" s="162" t="str">
        <f>"FY"&amp;(YEAR(Table4_1[[#This Row],[Date]])-1)&amp;"/"&amp;(YEAR(Table4_1[[#This Row],[Date]])-2000)</f>
        <v>FY2019/20</v>
      </c>
      <c r="B4146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6" s="162" t="str">
        <f>Table4_1[[#This Row],[Licensee]]&amp;" "&amp;Table4_1[[#This Row],[Licence]]</f>
        <v>Western Power EDL1</v>
      </c>
      <c r="D4146" s="162" t="str">
        <f t="shared" si="64"/>
        <v>FY2019/20_FC4iii_Western Power EDL1</v>
      </c>
      <c r="E4146" s="164">
        <f>IF(ISNUMBER(Table4_1[[#This Row],[Value]]),Table4_1[[#This Row],[Value]],IF(ISNUMBER(Table4_1[[#This Row],[$ Value]]),Table4_1[[#This Row],[$ Value]],Table4_1[[#This Row],[% Value]]))</f>
        <v>209</v>
      </c>
      <c r="G4146" s="238">
        <v>44012</v>
      </c>
      <c r="H4146">
        <v>4</v>
      </c>
      <c r="I4146" t="s">
        <v>188</v>
      </c>
      <c r="J4146" t="s">
        <v>207</v>
      </c>
      <c r="K4146" t="s">
        <v>208</v>
      </c>
      <c r="L4146" t="s">
        <v>217</v>
      </c>
      <c r="M4146" t="s">
        <v>115</v>
      </c>
      <c r="N4146" t="s">
        <v>218</v>
      </c>
      <c r="O4146" t="s">
        <v>211</v>
      </c>
      <c r="P4146">
        <v>209</v>
      </c>
      <c r="Q4146"/>
      <c r="R4146"/>
      <c r="S4146" t="s">
        <v>933</v>
      </c>
    </row>
    <row r="4147" spans="1:19" hidden="1" x14ac:dyDescent="0.2">
      <c r="A4147" s="162" t="str">
        <f>"FY"&amp;(YEAR(Table4_1[[#This Row],[Date]])-1)&amp;"/"&amp;(YEAR(Table4_1[[#This Row],[Date]])-2000)</f>
        <v>FY2020/21</v>
      </c>
      <c r="B4147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7" s="162" t="str">
        <f>Table4_1[[#This Row],[Licensee]]&amp;" "&amp;Table4_1[[#This Row],[Licence]]</f>
        <v>Western Power EDL1</v>
      </c>
      <c r="D4147" s="162" t="str">
        <f t="shared" si="64"/>
        <v>FY2020/21_FC4iii_Western Power EDL1</v>
      </c>
      <c r="E4147" s="164">
        <f>IF(ISNUMBER(Table4_1[[#This Row],[Value]]),Table4_1[[#This Row],[Value]],IF(ISNUMBER(Table4_1[[#This Row],[$ Value]]),Table4_1[[#This Row],[$ Value]],Table4_1[[#This Row],[% Value]]))</f>
        <v>197.1</v>
      </c>
      <c r="G4147" s="238">
        <v>44377</v>
      </c>
      <c r="H4147">
        <v>4</v>
      </c>
      <c r="I4147" t="s">
        <v>188</v>
      </c>
      <c r="J4147" t="s">
        <v>207</v>
      </c>
      <c r="K4147" t="s">
        <v>208</v>
      </c>
      <c r="L4147" t="s">
        <v>217</v>
      </c>
      <c r="M4147" t="s">
        <v>115</v>
      </c>
      <c r="N4147" t="s">
        <v>218</v>
      </c>
      <c r="O4147" t="s">
        <v>211</v>
      </c>
      <c r="P4147">
        <v>197.1</v>
      </c>
      <c r="Q4147"/>
      <c r="R4147"/>
      <c r="S4147" t="s">
        <v>933</v>
      </c>
    </row>
    <row r="4148" spans="1:19" hidden="1" x14ac:dyDescent="0.2">
      <c r="A4148" s="162" t="str">
        <f>"FY"&amp;(YEAR(Table4_1[[#This Row],[Date]])-1)&amp;"/"&amp;(YEAR(Table4_1[[#This Row],[Date]])-2000)</f>
        <v>FY2021/22</v>
      </c>
      <c r="B4148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8" s="162" t="str">
        <f>Table4_1[[#This Row],[Licensee]]&amp;" "&amp;Table4_1[[#This Row],[Licence]]</f>
        <v>Western Power EDL1</v>
      </c>
      <c r="D4148" s="162" t="str">
        <f t="shared" si="64"/>
        <v>FY2021/22_FC4iii_Western Power EDL1</v>
      </c>
      <c r="E4148" s="164">
        <f>IF(ISNUMBER(Table4_1[[#This Row],[Value]]),Table4_1[[#This Row],[Value]],IF(ISNUMBER(Table4_1[[#This Row],[$ Value]]),Table4_1[[#This Row],[$ Value]],Table4_1[[#This Row],[% Value]]))</f>
        <v>236</v>
      </c>
      <c r="G4148" s="238">
        <v>44742</v>
      </c>
      <c r="H4148">
        <v>4</v>
      </c>
      <c r="I4148" t="s">
        <v>188</v>
      </c>
      <c r="J4148" t="s">
        <v>207</v>
      </c>
      <c r="K4148" t="s">
        <v>208</v>
      </c>
      <c r="L4148" t="s">
        <v>217</v>
      </c>
      <c r="M4148" t="s">
        <v>115</v>
      </c>
      <c r="N4148" t="s">
        <v>218</v>
      </c>
      <c r="O4148" t="s">
        <v>211</v>
      </c>
      <c r="P4148">
        <v>236</v>
      </c>
      <c r="Q4148"/>
      <c r="R4148"/>
      <c r="S4148" t="s">
        <v>933</v>
      </c>
    </row>
    <row r="4149" spans="1:19" hidden="1" x14ac:dyDescent="0.2">
      <c r="A4149" s="162" t="str">
        <f>"FY"&amp;(YEAR(Table4_1[[#This Row],[Date]])-1)&amp;"/"&amp;(YEAR(Table4_1[[#This Row],[Date]])-2000)</f>
        <v>FY2022/23</v>
      </c>
      <c r="B4149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49" s="162" t="str">
        <f>Table4_1[[#This Row],[Licensee]]&amp;" "&amp;Table4_1[[#This Row],[Licence]]</f>
        <v>Western Power EDL1</v>
      </c>
      <c r="D4149" s="162" t="str">
        <f t="shared" si="64"/>
        <v>FY2022/23_FC4iii_Western Power EDL1</v>
      </c>
      <c r="E4149" s="164">
        <f>IF(ISNUMBER(Table4_1[[#This Row],[Value]]),Table4_1[[#This Row],[Value]],IF(ISNUMBER(Table4_1[[#This Row],[$ Value]]),Table4_1[[#This Row],[$ Value]],Table4_1[[#This Row],[% Value]]))</f>
        <v>185.5</v>
      </c>
      <c r="G4149" s="238">
        <v>45107</v>
      </c>
      <c r="H4149">
        <v>4</v>
      </c>
      <c r="I4149" t="s">
        <v>188</v>
      </c>
      <c r="J4149" t="s">
        <v>207</v>
      </c>
      <c r="K4149" t="s">
        <v>208</v>
      </c>
      <c r="L4149" t="s">
        <v>217</v>
      </c>
      <c r="M4149" t="s">
        <v>115</v>
      </c>
      <c r="N4149" t="s">
        <v>218</v>
      </c>
      <c r="O4149" t="s">
        <v>211</v>
      </c>
      <c r="P4149">
        <v>185.5</v>
      </c>
      <c r="Q4149"/>
      <c r="R4149"/>
      <c r="S4149" t="s">
        <v>933</v>
      </c>
    </row>
    <row r="4150" spans="1:19" hidden="1" x14ac:dyDescent="0.2">
      <c r="A4150" s="162" t="str">
        <f>"FY"&amp;(YEAR(Table4_1[[#This Row],[Date]])-1)&amp;"/"&amp;(YEAR(Table4_1[[#This Row],[Date]])-2000)</f>
        <v>FY2023/24</v>
      </c>
      <c r="B4150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50" s="162" t="str">
        <f>Table4_1[[#This Row],[Licensee]]&amp;" "&amp;Table4_1[[#This Row],[Licence]]</f>
        <v>Western Power EDL1</v>
      </c>
      <c r="D4150" s="162" t="str">
        <f t="shared" si="64"/>
        <v>FY2023/24_FC4iii_Western Power EDL1</v>
      </c>
      <c r="E4150" s="164">
        <f>IF(ISNUMBER(Table4_1[[#This Row],[Value]]),Table4_1[[#This Row],[Value]],IF(ISNUMBER(Table4_1[[#This Row],[$ Value]]),Table4_1[[#This Row],[$ Value]],Table4_1[[#This Row],[% Value]]))</f>
        <v>224.36401040000001</v>
      </c>
      <c r="G4150" s="238">
        <v>45473</v>
      </c>
      <c r="H4150">
        <v>4</v>
      </c>
      <c r="I4150" t="s">
        <v>188</v>
      </c>
      <c r="J4150" t="s">
        <v>207</v>
      </c>
      <c r="K4150" t="s">
        <v>208</v>
      </c>
      <c r="L4150" t="s">
        <v>217</v>
      </c>
      <c r="M4150" t="s">
        <v>115</v>
      </c>
      <c r="N4150" t="s">
        <v>218</v>
      </c>
      <c r="O4150" t="s">
        <v>211</v>
      </c>
      <c r="P4150">
        <v>224.36401040000001</v>
      </c>
      <c r="Q4150"/>
      <c r="R4150"/>
      <c r="S4150" t="s">
        <v>933</v>
      </c>
    </row>
    <row r="4151" spans="1:19" hidden="1" x14ac:dyDescent="0.2">
      <c r="A4151" s="162" t="str">
        <f>"FY"&amp;(YEAR(Table4_1[[#This Row],[Date]])-1)&amp;"/"&amp;(YEAR(Table4_1[[#This Row],[Date]])-2000)</f>
        <v>FY2024/25</v>
      </c>
      <c r="B4151" s="162" t="str">
        <f>VLOOKUP(Table4_1[[#This Row],[Energy]]&amp;Table4_1[[#This Row],[Indicator category]]&amp;Table4_1[[#This Row],[Indicator subcategory]]&amp;Table4_1[[#This Row],[Indicator]]&amp;Table4_1[[#This Row],[ID]],newID,2,FALSE)</f>
        <v>FC4iii</v>
      </c>
      <c r="C4151" s="162" t="str">
        <f>Table4_1[[#This Row],[Licensee]]&amp;" "&amp;Table4_1[[#This Row],[Licence]]</f>
        <v>Western Power EDL1</v>
      </c>
      <c r="D4151" s="162" t="str">
        <f t="shared" si="64"/>
        <v>FY2024/25_FC4iii_Western Power EDL1</v>
      </c>
      <c r="E4151" s="164">
        <f>IF(ISNUMBER(Table4_1[[#This Row],[Value]]),Table4_1[[#This Row],[Value]],IF(ISNUMBER(Table4_1[[#This Row],[$ Value]]),Table4_1[[#This Row],[$ Value]],Table4_1[[#This Row],[% Value]]))</f>
        <v>184.82160060000001</v>
      </c>
      <c r="G4151" s="238">
        <v>45838</v>
      </c>
      <c r="H4151">
        <v>4</v>
      </c>
      <c r="I4151" t="s">
        <v>188</v>
      </c>
      <c r="J4151" t="s">
        <v>207</v>
      </c>
      <c r="K4151" t="s">
        <v>208</v>
      </c>
      <c r="L4151" t="s">
        <v>217</v>
      </c>
      <c r="M4151" t="s">
        <v>115</v>
      </c>
      <c r="N4151" t="s">
        <v>218</v>
      </c>
      <c r="O4151" t="s">
        <v>211</v>
      </c>
      <c r="P4151">
        <v>184.82160060000001</v>
      </c>
      <c r="Q4151"/>
      <c r="R4151"/>
      <c r="S4151" t="s">
        <v>933</v>
      </c>
    </row>
    <row r="4152" spans="1:19" hidden="1" x14ac:dyDescent="0.2">
      <c r="A4152" s="162" t="str">
        <f>"FY"&amp;(YEAR(Table4_1[[#This Row],[Date]])-1)&amp;"/"&amp;(YEAR(Table4_1[[#This Row],[Date]])-2000)</f>
        <v>FY2013/14</v>
      </c>
      <c r="B4152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2" s="162" t="str">
        <f>Table4_1[[#This Row],[Licensee]]&amp;" "&amp;Table4_1[[#This Row],[Licence]]</f>
        <v>Western Power EDL1</v>
      </c>
      <c r="D4152" s="162" t="str">
        <f t="shared" si="64"/>
        <v>FY2013/14_FC5_Western Power EDL1</v>
      </c>
      <c r="E4152" s="164">
        <f>IF(ISNUMBER(Table4_1[[#This Row],[Value]]),Table4_1[[#This Row],[Value]],IF(ISNUMBER(Table4_1[[#This Row],[$ Value]]),Table4_1[[#This Row],[$ Value]],Table4_1[[#This Row],[% Value]]))</f>
        <v>2.5</v>
      </c>
      <c r="G4152" s="238">
        <v>41820</v>
      </c>
      <c r="H4152">
        <v>4</v>
      </c>
      <c r="I4152" t="s">
        <v>188</v>
      </c>
      <c r="J4152" t="s">
        <v>207</v>
      </c>
      <c r="K4152" t="s">
        <v>208</v>
      </c>
      <c r="L4152" t="s">
        <v>219</v>
      </c>
      <c r="M4152" t="s">
        <v>115</v>
      </c>
      <c r="N4152" t="s">
        <v>220</v>
      </c>
      <c r="O4152" t="s">
        <v>116</v>
      </c>
      <c r="P4152">
        <v>2.5</v>
      </c>
      <c r="Q4152"/>
      <c r="R4152"/>
      <c r="S4152" t="s">
        <v>933</v>
      </c>
    </row>
    <row r="4153" spans="1:19" hidden="1" x14ac:dyDescent="0.2">
      <c r="A4153" s="162" t="str">
        <f>"FY"&amp;(YEAR(Table4_1[[#This Row],[Date]])-1)&amp;"/"&amp;(YEAR(Table4_1[[#This Row],[Date]])-2000)</f>
        <v>FY2014/15</v>
      </c>
      <c r="B4153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3" s="162" t="str">
        <f>Table4_1[[#This Row],[Licensee]]&amp;" "&amp;Table4_1[[#This Row],[Licence]]</f>
        <v>Western Power EDL1</v>
      </c>
      <c r="D4153" s="162" t="str">
        <f t="shared" si="64"/>
        <v>FY2014/15_FC5_Western Power EDL1</v>
      </c>
      <c r="E4153" s="164">
        <f>IF(ISNUMBER(Table4_1[[#This Row],[Value]]),Table4_1[[#This Row],[Value]],IF(ISNUMBER(Table4_1[[#This Row],[$ Value]]),Table4_1[[#This Row],[$ Value]],Table4_1[[#This Row],[% Value]]))</f>
        <v>2.4</v>
      </c>
      <c r="G4153" s="238">
        <v>42185</v>
      </c>
      <c r="H4153">
        <v>4</v>
      </c>
      <c r="I4153" t="s">
        <v>188</v>
      </c>
      <c r="J4153" t="s">
        <v>207</v>
      </c>
      <c r="K4153" t="s">
        <v>208</v>
      </c>
      <c r="L4153" t="s">
        <v>219</v>
      </c>
      <c r="M4153" t="s">
        <v>115</v>
      </c>
      <c r="N4153" t="s">
        <v>220</v>
      </c>
      <c r="O4153" t="s">
        <v>116</v>
      </c>
      <c r="P4153">
        <v>2.4</v>
      </c>
      <c r="Q4153"/>
      <c r="R4153"/>
      <c r="S4153" t="s">
        <v>933</v>
      </c>
    </row>
    <row r="4154" spans="1:19" hidden="1" x14ac:dyDescent="0.2">
      <c r="A4154" s="162" t="str">
        <f>"FY"&amp;(YEAR(Table4_1[[#This Row],[Date]])-1)&amp;"/"&amp;(YEAR(Table4_1[[#This Row],[Date]])-2000)</f>
        <v>FY2015/16</v>
      </c>
      <c r="B4154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4" s="162" t="str">
        <f>Table4_1[[#This Row],[Licensee]]&amp;" "&amp;Table4_1[[#This Row],[Licence]]</f>
        <v>Western Power EDL1</v>
      </c>
      <c r="D4154" s="162" t="str">
        <f t="shared" si="64"/>
        <v>FY2015/16_FC5_Western Power EDL1</v>
      </c>
      <c r="E4154" s="164">
        <f>IF(ISNUMBER(Table4_1[[#This Row],[Value]]),Table4_1[[#This Row],[Value]],IF(ISNUMBER(Table4_1[[#This Row],[$ Value]]),Table4_1[[#This Row],[$ Value]],Table4_1[[#This Row],[% Value]]))</f>
        <v>2.13</v>
      </c>
      <c r="G4154" s="238">
        <v>42551</v>
      </c>
      <c r="H4154">
        <v>4</v>
      </c>
      <c r="I4154" t="s">
        <v>188</v>
      </c>
      <c r="J4154" t="s">
        <v>207</v>
      </c>
      <c r="K4154" t="s">
        <v>208</v>
      </c>
      <c r="L4154" t="s">
        <v>219</v>
      </c>
      <c r="M4154" t="s">
        <v>115</v>
      </c>
      <c r="N4154" t="s">
        <v>220</v>
      </c>
      <c r="O4154" t="s">
        <v>116</v>
      </c>
      <c r="P4154">
        <v>2.13</v>
      </c>
      <c r="Q4154"/>
      <c r="R4154"/>
      <c r="S4154" t="s">
        <v>933</v>
      </c>
    </row>
    <row r="4155" spans="1:19" hidden="1" x14ac:dyDescent="0.2">
      <c r="A4155" s="162" t="str">
        <f>"FY"&amp;(YEAR(Table4_1[[#This Row],[Date]])-1)&amp;"/"&amp;(YEAR(Table4_1[[#This Row],[Date]])-2000)</f>
        <v>FY2016/17</v>
      </c>
      <c r="B4155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5" s="162" t="str">
        <f>Table4_1[[#This Row],[Licensee]]&amp;" "&amp;Table4_1[[#This Row],[Licence]]</f>
        <v>Western Power EDL1</v>
      </c>
      <c r="D4155" s="162" t="str">
        <f t="shared" si="64"/>
        <v>FY2016/17_FC5_Western Power EDL1</v>
      </c>
      <c r="E4155" s="164">
        <f>IF(ISNUMBER(Table4_1[[#This Row],[Value]]),Table4_1[[#This Row],[Value]],IF(ISNUMBER(Table4_1[[#This Row],[$ Value]]),Table4_1[[#This Row],[$ Value]],Table4_1[[#This Row],[% Value]]))</f>
        <v>2.27</v>
      </c>
      <c r="G4155" s="238">
        <v>42916</v>
      </c>
      <c r="H4155">
        <v>4</v>
      </c>
      <c r="I4155" t="s">
        <v>188</v>
      </c>
      <c r="J4155" t="s">
        <v>207</v>
      </c>
      <c r="K4155" t="s">
        <v>208</v>
      </c>
      <c r="L4155" t="s">
        <v>219</v>
      </c>
      <c r="M4155" t="s">
        <v>115</v>
      </c>
      <c r="N4155" t="s">
        <v>220</v>
      </c>
      <c r="O4155" t="s">
        <v>116</v>
      </c>
      <c r="P4155">
        <v>2.27</v>
      </c>
      <c r="Q4155"/>
      <c r="R4155"/>
      <c r="S4155" t="s">
        <v>933</v>
      </c>
    </row>
    <row r="4156" spans="1:19" hidden="1" x14ac:dyDescent="0.2">
      <c r="A4156" s="162" t="str">
        <f>"FY"&amp;(YEAR(Table4_1[[#This Row],[Date]])-1)&amp;"/"&amp;(YEAR(Table4_1[[#This Row],[Date]])-2000)</f>
        <v>FY2017/18</v>
      </c>
      <c r="B4156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6" s="162" t="str">
        <f>Table4_1[[#This Row],[Licensee]]&amp;" "&amp;Table4_1[[#This Row],[Licence]]</f>
        <v>Western Power EDL1</v>
      </c>
      <c r="D4156" s="162" t="str">
        <f t="shared" si="64"/>
        <v>FY2017/18_FC5_Western Power EDL1</v>
      </c>
      <c r="E4156" s="164">
        <f>IF(ISNUMBER(Table4_1[[#This Row],[Value]]),Table4_1[[#This Row],[Value]],IF(ISNUMBER(Table4_1[[#This Row],[$ Value]]),Table4_1[[#This Row],[$ Value]],Table4_1[[#This Row],[% Value]]))</f>
        <v>2.25</v>
      </c>
      <c r="G4156" s="238">
        <v>43281</v>
      </c>
      <c r="H4156">
        <v>4</v>
      </c>
      <c r="I4156" t="s">
        <v>188</v>
      </c>
      <c r="J4156" t="s">
        <v>207</v>
      </c>
      <c r="K4156" t="s">
        <v>208</v>
      </c>
      <c r="L4156" t="s">
        <v>219</v>
      </c>
      <c r="M4156" t="s">
        <v>115</v>
      </c>
      <c r="N4156" t="s">
        <v>220</v>
      </c>
      <c r="O4156" t="s">
        <v>116</v>
      </c>
      <c r="P4156">
        <v>2.25</v>
      </c>
      <c r="Q4156"/>
      <c r="R4156"/>
      <c r="S4156" t="s">
        <v>933</v>
      </c>
    </row>
    <row r="4157" spans="1:19" hidden="1" x14ac:dyDescent="0.2">
      <c r="A4157" s="162" t="str">
        <f>"FY"&amp;(YEAR(Table4_1[[#This Row],[Date]])-1)&amp;"/"&amp;(YEAR(Table4_1[[#This Row],[Date]])-2000)</f>
        <v>FY2018/19</v>
      </c>
      <c r="B4157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7" s="162" t="str">
        <f>Table4_1[[#This Row],[Licensee]]&amp;" "&amp;Table4_1[[#This Row],[Licence]]</f>
        <v>Western Power EDL1</v>
      </c>
      <c r="D4157" s="162" t="str">
        <f t="shared" si="64"/>
        <v>FY2018/19_FC5_Western Power EDL1</v>
      </c>
      <c r="E4157" s="164">
        <f>IF(ISNUMBER(Table4_1[[#This Row],[Value]]),Table4_1[[#This Row],[Value]],IF(ISNUMBER(Table4_1[[#This Row],[$ Value]]),Table4_1[[#This Row],[$ Value]],Table4_1[[#This Row],[% Value]]))</f>
        <v>1.94</v>
      </c>
      <c r="G4157" s="238">
        <v>43646</v>
      </c>
      <c r="H4157">
        <v>4</v>
      </c>
      <c r="I4157" t="s">
        <v>188</v>
      </c>
      <c r="J4157" t="s">
        <v>207</v>
      </c>
      <c r="K4157" t="s">
        <v>208</v>
      </c>
      <c r="L4157" t="s">
        <v>219</v>
      </c>
      <c r="M4157" t="s">
        <v>115</v>
      </c>
      <c r="N4157" t="s">
        <v>220</v>
      </c>
      <c r="O4157" t="s">
        <v>116</v>
      </c>
      <c r="P4157">
        <v>1.94</v>
      </c>
      <c r="Q4157"/>
      <c r="R4157"/>
      <c r="S4157" t="s">
        <v>933</v>
      </c>
    </row>
    <row r="4158" spans="1:19" hidden="1" x14ac:dyDescent="0.2">
      <c r="A4158" s="162" t="str">
        <f>"FY"&amp;(YEAR(Table4_1[[#This Row],[Date]])-1)&amp;"/"&amp;(YEAR(Table4_1[[#This Row],[Date]])-2000)</f>
        <v>FY2019/20</v>
      </c>
      <c r="B4158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8" s="162" t="str">
        <f>Table4_1[[#This Row],[Licensee]]&amp;" "&amp;Table4_1[[#This Row],[Licence]]</f>
        <v>Western Power EDL1</v>
      </c>
      <c r="D4158" s="162" t="str">
        <f t="shared" si="64"/>
        <v>FY2019/20_FC5_Western Power EDL1</v>
      </c>
      <c r="E4158" s="164">
        <f>IF(ISNUMBER(Table4_1[[#This Row],[Value]]),Table4_1[[#This Row],[Value]],IF(ISNUMBER(Table4_1[[#This Row],[$ Value]]),Table4_1[[#This Row],[$ Value]],Table4_1[[#This Row],[% Value]]))</f>
        <v>2.9</v>
      </c>
      <c r="G4158" s="238">
        <v>44012</v>
      </c>
      <c r="H4158">
        <v>4</v>
      </c>
      <c r="I4158" t="s">
        <v>188</v>
      </c>
      <c r="J4158" t="s">
        <v>207</v>
      </c>
      <c r="K4158" t="s">
        <v>208</v>
      </c>
      <c r="L4158" t="s">
        <v>219</v>
      </c>
      <c r="M4158" t="s">
        <v>115</v>
      </c>
      <c r="N4158" t="s">
        <v>220</v>
      </c>
      <c r="O4158" t="s">
        <v>116</v>
      </c>
      <c r="P4158">
        <v>2.9</v>
      </c>
      <c r="Q4158"/>
      <c r="R4158"/>
      <c r="S4158" t="s">
        <v>933</v>
      </c>
    </row>
    <row r="4159" spans="1:19" hidden="1" x14ac:dyDescent="0.2">
      <c r="A4159" s="162" t="str">
        <f>"FY"&amp;(YEAR(Table4_1[[#This Row],[Date]])-1)&amp;"/"&amp;(YEAR(Table4_1[[#This Row],[Date]])-2000)</f>
        <v>FY2020/21</v>
      </c>
      <c r="B4159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59" s="162" t="str">
        <f>Table4_1[[#This Row],[Licensee]]&amp;" "&amp;Table4_1[[#This Row],[Licence]]</f>
        <v>Western Power EDL1</v>
      </c>
      <c r="D4159" s="162" t="str">
        <f t="shared" si="64"/>
        <v>FY2020/21_FC5_Western Power EDL1</v>
      </c>
      <c r="E4159" s="164">
        <f>IF(ISNUMBER(Table4_1[[#This Row],[Value]]),Table4_1[[#This Row],[Value]],IF(ISNUMBER(Table4_1[[#This Row],[$ Value]]),Table4_1[[#This Row],[$ Value]],Table4_1[[#This Row],[% Value]]))</f>
        <v>2.17</v>
      </c>
      <c r="G4159" s="238">
        <v>44377</v>
      </c>
      <c r="H4159">
        <v>4</v>
      </c>
      <c r="I4159" t="s">
        <v>188</v>
      </c>
      <c r="J4159" t="s">
        <v>207</v>
      </c>
      <c r="K4159" t="s">
        <v>208</v>
      </c>
      <c r="L4159" t="s">
        <v>219</v>
      </c>
      <c r="M4159" t="s">
        <v>115</v>
      </c>
      <c r="N4159" t="s">
        <v>220</v>
      </c>
      <c r="O4159" t="s">
        <v>116</v>
      </c>
      <c r="P4159">
        <v>2.17</v>
      </c>
      <c r="Q4159"/>
      <c r="R4159"/>
      <c r="S4159" t="s">
        <v>933</v>
      </c>
    </row>
    <row r="4160" spans="1:19" hidden="1" x14ac:dyDescent="0.2">
      <c r="A4160" s="162" t="str">
        <f>"FY"&amp;(YEAR(Table4_1[[#This Row],[Date]])-1)&amp;"/"&amp;(YEAR(Table4_1[[#This Row],[Date]])-2000)</f>
        <v>FY2021/22</v>
      </c>
      <c r="B4160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60" s="162" t="str">
        <f>Table4_1[[#This Row],[Licensee]]&amp;" "&amp;Table4_1[[#This Row],[Licence]]</f>
        <v>Western Power EDL1</v>
      </c>
      <c r="D4160" s="162" t="str">
        <f t="shared" si="64"/>
        <v>FY2021/22_FC5_Western Power EDL1</v>
      </c>
      <c r="E4160" s="164">
        <f>IF(ISNUMBER(Table4_1[[#This Row],[Value]]),Table4_1[[#This Row],[Value]],IF(ISNUMBER(Table4_1[[#This Row],[$ Value]]),Table4_1[[#This Row],[$ Value]],Table4_1[[#This Row],[% Value]]))</f>
        <v>2.72</v>
      </c>
      <c r="G4160" s="238">
        <v>44742</v>
      </c>
      <c r="H4160">
        <v>4</v>
      </c>
      <c r="I4160" t="s">
        <v>188</v>
      </c>
      <c r="J4160" t="s">
        <v>207</v>
      </c>
      <c r="K4160" t="s">
        <v>208</v>
      </c>
      <c r="L4160" t="s">
        <v>219</v>
      </c>
      <c r="M4160" t="s">
        <v>115</v>
      </c>
      <c r="N4160" t="s">
        <v>220</v>
      </c>
      <c r="O4160" t="s">
        <v>116</v>
      </c>
      <c r="P4160">
        <v>2.72</v>
      </c>
      <c r="Q4160"/>
      <c r="R4160"/>
      <c r="S4160" t="s">
        <v>933</v>
      </c>
    </row>
    <row r="4161" spans="1:19" hidden="1" x14ac:dyDescent="0.2">
      <c r="A4161" s="162" t="str">
        <f>"FY"&amp;(YEAR(Table4_1[[#This Row],[Date]])-1)&amp;"/"&amp;(YEAR(Table4_1[[#This Row],[Date]])-2000)</f>
        <v>FY2022/23</v>
      </c>
      <c r="B4161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61" s="162" t="str">
        <f>Table4_1[[#This Row],[Licensee]]&amp;" "&amp;Table4_1[[#This Row],[Licence]]</f>
        <v>Western Power EDL1</v>
      </c>
      <c r="D4161" s="162" t="str">
        <f t="shared" si="64"/>
        <v>FY2022/23_FC5_Western Power EDL1</v>
      </c>
      <c r="E4161" s="164">
        <f>IF(ISNUMBER(Table4_1[[#This Row],[Value]]),Table4_1[[#This Row],[Value]],IF(ISNUMBER(Table4_1[[#This Row],[$ Value]]),Table4_1[[#This Row],[$ Value]],Table4_1[[#This Row],[% Value]]))</f>
        <v>2.46</v>
      </c>
      <c r="G4161" s="238">
        <v>45107</v>
      </c>
      <c r="H4161">
        <v>4</v>
      </c>
      <c r="I4161" t="s">
        <v>188</v>
      </c>
      <c r="J4161" t="s">
        <v>207</v>
      </c>
      <c r="K4161" t="s">
        <v>208</v>
      </c>
      <c r="L4161" t="s">
        <v>219</v>
      </c>
      <c r="M4161" t="s">
        <v>115</v>
      </c>
      <c r="N4161" t="s">
        <v>220</v>
      </c>
      <c r="O4161" t="s">
        <v>116</v>
      </c>
      <c r="P4161">
        <v>2.46</v>
      </c>
      <c r="Q4161"/>
      <c r="R4161"/>
      <c r="S4161" t="s">
        <v>933</v>
      </c>
    </row>
    <row r="4162" spans="1:19" hidden="1" x14ac:dyDescent="0.2">
      <c r="A4162" s="162" t="str">
        <f>"FY"&amp;(YEAR(Table4_1[[#This Row],[Date]])-1)&amp;"/"&amp;(YEAR(Table4_1[[#This Row],[Date]])-2000)</f>
        <v>FY2023/24</v>
      </c>
      <c r="B4162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62" s="162" t="str">
        <f>Table4_1[[#This Row],[Licensee]]&amp;" "&amp;Table4_1[[#This Row],[Licence]]</f>
        <v>Western Power EDL1</v>
      </c>
      <c r="D4162" s="162" t="str">
        <f t="shared" si="64"/>
        <v>FY2023/24_FC5_Western Power EDL1</v>
      </c>
      <c r="E4162" s="164">
        <f>IF(ISNUMBER(Table4_1[[#This Row],[Value]]),Table4_1[[#This Row],[Value]],IF(ISNUMBER(Table4_1[[#This Row],[$ Value]]),Table4_1[[#This Row],[$ Value]],Table4_1[[#This Row],[% Value]]))</f>
        <v>2.8246936319999998</v>
      </c>
      <c r="G4162" s="238">
        <v>45473</v>
      </c>
      <c r="H4162">
        <v>4</v>
      </c>
      <c r="I4162" t="s">
        <v>188</v>
      </c>
      <c r="J4162" t="s">
        <v>207</v>
      </c>
      <c r="K4162" t="s">
        <v>208</v>
      </c>
      <c r="L4162" t="s">
        <v>219</v>
      </c>
      <c r="M4162" t="s">
        <v>115</v>
      </c>
      <c r="N4162" t="s">
        <v>220</v>
      </c>
      <c r="O4162" t="s">
        <v>116</v>
      </c>
      <c r="P4162">
        <v>2.8246936319999998</v>
      </c>
      <c r="Q4162"/>
      <c r="R4162"/>
      <c r="S4162" t="s">
        <v>933</v>
      </c>
    </row>
    <row r="4163" spans="1:19" hidden="1" x14ac:dyDescent="0.2">
      <c r="A4163" s="162" t="str">
        <f>"FY"&amp;(YEAR(Table4_1[[#This Row],[Date]])-1)&amp;"/"&amp;(YEAR(Table4_1[[#This Row],[Date]])-2000)</f>
        <v>FY2024/25</v>
      </c>
      <c r="B4163" s="162" t="str">
        <f>VLOOKUP(Table4_1[[#This Row],[Energy]]&amp;Table4_1[[#This Row],[Indicator category]]&amp;Table4_1[[#This Row],[Indicator subcategory]]&amp;Table4_1[[#This Row],[Indicator]]&amp;Table4_1[[#This Row],[ID]],newID,2,FALSE)</f>
        <v>FC5</v>
      </c>
      <c r="C4163" s="162" t="str">
        <f>Table4_1[[#This Row],[Licensee]]&amp;" "&amp;Table4_1[[#This Row],[Licence]]</f>
        <v>Western Power EDL1</v>
      </c>
      <c r="D4163" s="162" t="str">
        <f t="shared" ref="D4163:D4226" si="65">A4163&amp;"_"&amp;B4163&amp;"_"&amp;C4163</f>
        <v>FY2024/25_FC5_Western Power EDL1</v>
      </c>
      <c r="E4163" s="164">
        <f>IF(ISNUMBER(Table4_1[[#This Row],[Value]]),Table4_1[[#This Row],[Value]],IF(ISNUMBER(Table4_1[[#This Row],[$ Value]]),Table4_1[[#This Row],[$ Value]],Table4_1[[#This Row],[% Value]]))</f>
        <v>2.691988458</v>
      </c>
      <c r="G4163" s="238">
        <v>45838</v>
      </c>
      <c r="H4163">
        <v>4</v>
      </c>
      <c r="I4163" t="s">
        <v>188</v>
      </c>
      <c r="J4163" t="s">
        <v>207</v>
      </c>
      <c r="K4163" t="s">
        <v>208</v>
      </c>
      <c r="L4163" t="s">
        <v>219</v>
      </c>
      <c r="M4163" t="s">
        <v>115</v>
      </c>
      <c r="N4163" t="s">
        <v>220</v>
      </c>
      <c r="O4163" t="s">
        <v>116</v>
      </c>
      <c r="P4163">
        <v>2.691988458</v>
      </c>
      <c r="Q4163"/>
      <c r="R4163"/>
      <c r="S4163" t="s">
        <v>933</v>
      </c>
    </row>
    <row r="4164" spans="1:19" hidden="1" x14ac:dyDescent="0.2">
      <c r="A4164" s="162" t="str">
        <f>"FY"&amp;(YEAR(Table4_1[[#This Row],[Date]])-1)&amp;"/"&amp;(YEAR(Table4_1[[#This Row],[Date]])-2000)</f>
        <v>FY2013/14</v>
      </c>
      <c r="B4164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4" s="162" t="str">
        <f>Table4_1[[#This Row],[Licensee]]&amp;" "&amp;Table4_1[[#This Row],[Licence]]</f>
        <v>Western Power EDL1</v>
      </c>
      <c r="D4164" s="162" t="str">
        <f t="shared" si="65"/>
        <v>FY2013/14_FC5b_Western Power EDL1</v>
      </c>
      <c r="E4164" s="164">
        <f>IF(ISNUMBER(Table4_1[[#This Row],[Value]]),Table4_1[[#This Row],[Value]],IF(ISNUMBER(Table4_1[[#This Row],[$ Value]]),Table4_1[[#This Row],[$ Value]],Table4_1[[#This Row],[% Value]]))</f>
        <v>0.24</v>
      </c>
      <c r="G4164" s="238">
        <v>41820</v>
      </c>
      <c r="H4164">
        <v>4</v>
      </c>
      <c r="I4164" t="s">
        <v>188</v>
      </c>
      <c r="J4164" t="s">
        <v>207</v>
      </c>
      <c r="K4164" t="s">
        <v>208</v>
      </c>
      <c r="L4164" t="s">
        <v>219</v>
      </c>
      <c r="M4164" t="s">
        <v>47</v>
      </c>
      <c r="N4164" t="s">
        <v>438</v>
      </c>
      <c r="O4164" t="s">
        <v>116</v>
      </c>
      <c r="P4164">
        <v>0.24</v>
      </c>
      <c r="Q4164"/>
      <c r="R4164"/>
      <c r="S4164" t="s">
        <v>933</v>
      </c>
    </row>
    <row r="4165" spans="1:19" hidden="1" x14ac:dyDescent="0.2">
      <c r="A4165" s="162" t="str">
        <f>"FY"&amp;(YEAR(Table4_1[[#This Row],[Date]])-1)&amp;"/"&amp;(YEAR(Table4_1[[#This Row],[Date]])-2000)</f>
        <v>FY2014/15</v>
      </c>
      <c r="B4165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5" s="162" t="str">
        <f>Table4_1[[#This Row],[Licensee]]&amp;" "&amp;Table4_1[[#This Row],[Licence]]</f>
        <v>Western Power EDL1</v>
      </c>
      <c r="D4165" s="162" t="str">
        <f t="shared" si="65"/>
        <v>FY2014/15_FC5b_Western Power EDL1</v>
      </c>
      <c r="E4165" s="164">
        <f>IF(ISNUMBER(Table4_1[[#This Row],[Value]]),Table4_1[[#This Row],[Value]],IF(ISNUMBER(Table4_1[[#This Row],[$ Value]]),Table4_1[[#This Row],[$ Value]],Table4_1[[#This Row],[% Value]]))</f>
        <v>0.2</v>
      </c>
      <c r="G4165" s="238">
        <v>42185</v>
      </c>
      <c r="H4165">
        <v>4</v>
      </c>
      <c r="I4165" t="s">
        <v>188</v>
      </c>
      <c r="J4165" t="s">
        <v>207</v>
      </c>
      <c r="K4165" t="s">
        <v>208</v>
      </c>
      <c r="L4165" t="s">
        <v>219</v>
      </c>
      <c r="M4165" t="s">
        <v>47</v>
      </c>
      <c r="N4165" t="s">
        <v>438</v>
      </c>
      <c r="O4165" t="s">
        <v>116</v>
      </c>
      <c r="P4165">
        <v>0.2</v>
      </c>
      <c r="Q4165"/>
      <c r="R4165"/>
      <c r="S4165" t="s">
        <v>933</v>
      </c>
    </row>
    <row r="4166" spans="1:19" hidden="1" x14ac:dyDescent="0.2">
      <c r="A4166" s="162" t="str">
        <f>"FY"&amp;(YEAR(Table4_1[[#This Row],[Date]])-1)&amp;"/"&amp;(YEAR(Table4_1[[#This Row],[Date]])-2000)</f>
        <v>FY2015/16</v>
      </c>
      <c r="B4166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6" s="162" t="str">
        <f>Table4_1[[#This Row],[Licensee]]&amp;" "&amp;Table4_1[[#This Row],[Licence]]</f>
        <v>Western Power EDL1</v>
      </c>
      <c r="D4166" s="162" t="str">
        <f t="shared" si="65"/>
        <v>FY2015/16_FC5b_Western Power EDL1</v>
      </c>
      <c r="E4166" s="164">
        <f>IF(ISNUMBER(Table4_1[[#This Row],[Value]]),Table4_1[[#This Row],[Value]],IF(ISNUMBER(Table4_1[[#This Row],[$ Value]]),Table4_1[[#This Row],[$ Value]],Table4_1[[#This Row],[% Value]]))</f>
        <v>0.19</v>
      </c>
      <c r="G4166" s="238">
        <v>42551</v>
      </c>
      <c r="H4166">
        <v>4</v>
      </c>
      <c r="I4166" t="s">
        <v>188</v>
      </c>
      <c r="J4166" t="s">
        <v>207</v>
      </c>
      <c r="K4166" t="s">
        <v>208</v>
      </c>
      <c r="L4166" t="s">
        <v>219</v>
      </c>
      <c r="M4166" t="s">
        <v>47</v>
      </c>
      <c r="N4166" t="s">
        <v>438</v>
      </c>
      <c r="O4166" t="s">
        <v>116</v>
      </c>
      <c r="P4166">
        <v>0.19</v>
      </c>
      <c r="Q4166"/>
      <c r="R4166"/>
      <c r="S4166" t="s">
        <v>933</v>
      </c>
    </row>
    <row r="4167" spans="1:19" hidden="1" x14ac:dyDescent="0.2">
      <c r="A4167" s="162" t="str">
        <f>"FY"&amp;(YEAR(Table4_1[[#This Row],[Date]])-1)&amp;"/"&amp;(YEAR(Table4_1[[#This Row],[Date]])-2000)</f>
        <v>FY2016/17</v>
      </c>
      <c r="B4167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7" s="162" t="str">
        <f>Table4_1[[#This Row],[Licensee]]&amp;" "&amp;Table4_1[[#This Row],[Licence]]</f>
        <v>Western Power EDL1</v>
      </c>
      <c r="D4167" s="162" t="str">
        <f t="shared" si="65"/>
        <v>FY2016/17_FC5b_Western Power EDL1</v>
      </c>
      <c r="E4167" s="164">
        <f>IF(ISNUMBER(Table4_1[[#This Row],[Value]]),Table4_1[[#This Row],[Value]],IF(ISNUMBER(Table4_1[[#This Row],[$ Value]]),Table4_1[[#This Row],[$ Value]],Table4_1[[#This Row],[% Value]]))</f>
        <v>0.14000000000000001</v>
      </c>
      <c r="G4167" s="238">
        <v>42916</v>
      </c>
      <c r="H4167">
        <v>4</v>
      </c>
      <c r="I4167" t="s">
        <v>188</v>
      </c>
      <c r="J4167" t="s">
        <v>207</v>
      </c>
      <c r="K4167" t="s">
        <v>208</v>
      </c>
      <c r="L4167" t="s">
        <v>219</v>
      </c>
      <c r="M4167" t="s">
        <v>47</v>
      </c>
      <c r="N4167" t="s">
        <v>438</v>
      </c>
      <c r="O4167" t="s">
        <v>116</v>
      </c>
      <c r="P4167">
        <v>0.14000000000000001</v>
      </c>
      <c r="Q4167"/>
      <c r="R4167"/>
      <c r="S4167" t="s">
        <v>933</v>
      </c>
    </row>
    <row r="4168" spans="1:19" hidden="1" x14ac:dyDescent="0.2">
      <c r="A4168" s="162" t="str">
        <f>"FY"&amp;(YEAR(Table4_1[[#This Row],[Date]])-1)&amp;"/"&amp;(YEAR(Table4_1[[#This Row],[Date]])-2000)</f>
        <v>FY2017/18</v>
      </c>
      <c r="B4168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8" s="162" t="str">
        <f>Table4_1[[#This Row],[Licensee]]&amp;" "&amp;Table4_1[[#This Row],[Licence]]</f>
        <v>Western Power EDL1</v>
      </c>
      <c r="D4168" s="162" t="str">
        <f t="shared" si="65"/>
        <v>FY2017/18_FC5b_Western Power EDL1</v>
      </c>
      <c r="E4168" s="164">
        <f>IF(ISNUMBER(Table4_1[[#This Row],[Value]]),Table4_1[[#This Row],[Value]],IF(ISNUMBER(Table4_1[[#This Row],[$ Value]]),Table4_1[[#This Row],[$ Value]],Table4_1[[#This Row],[% Value]]))</f>
        <v>7.0000000000000007E-2</v>
      </c>
      <c r="G4168" s="238">
        <v>43281</v>
      </c>
      <c r="H4168">
        <v>4</v>
      </c>
      <c r="I4168" t="s">
        <v>188</v>
      </c>
      <c r="J4168" t="s">
        <v>207</v>
      </c>
      <c r="K4168" t="s">
        <v>208</v>
      </c>
      <c r="L4168" t="s">
        <v>219</v>
      </c>
      <c r="M4168" t="s">
        <v>47</v>
      </c>
      <c r="N4168" t="s">
        <v>438</v>
      </c>
      <c r="O4168" t="s">
        <v>116</v>
      </c>
      <c r="P4168">
        <v>7.0000000000000007E-2</v>
      </c>
      <c r="Q4168"/>
      <c r="R4168"/>
      <c r="S4168" t="s">
        <v>933</v>
      </c>
    </row>
    <row r="4169" spans="1:19" hidden="1" x14ac:dyDescent="0.2">
      <c r="A4169" s="162" t="str">
        <f>"FY"&amp;(YEAR(Table4_1[[#This Row],[Date]])-1)&amp;"/"&amp;(YEAR(Table4_1[[#This Row],[Date]])-2000)</f>
        <v>FY2018/19</v>
      </c>
      <c r="B4169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69" s="162" t="str">
        <f>Table4_1[[#This Row],[Licensee]]&amp;" "&amp;Table4_1[[#This Row],[Licence]]</f>
        <v>Western Power EDL1</v>
      </c>
      <c r="D4169" s="162" t="str">
        <f t="shared" si="65"/>
        <v>FY2018/19_FC5b_Western Power EDL1</v>
      </c>
      <c r="E4169" s="164">
        <f>IF(ISNUMBER(Table4_1[[#This Row],[Value]]),Table4_1[[#This Row],[Value]],IF(ISNUMBER(Table4_1[[#This Row],[$ Value]]),Table4_1[[#This Row],[$ Value]],Table4_1[[#This Row],[% Value]]))</f>
        <v>0.12</v>
      </c>
      <c r="G4169" s="238">
        <v>43646</v>
      </c>
      <c r="H4169">
        <v>4</v>
      </c>
      <c r="I4169" t="s">
        <v>188</v>
      </c>
      <c r="J4169" t="s">
        <v>207</v>
      </c>
      <c r="K4169" t="s">
        <v>208</v>
      </c>
      <c r="L4169" t="s">
        <v>219</v>
      </c>
      <c r="M4169" t="s">
        <v>47</v>
      </c>
      <c r="N4169" t="s">
        <v>438</v>
      </c>
      <c r="O4169" t="s">
        <v>116</v>
      </c>
      <c r="P4169">
        <v>0.12</v>
      </c>
      <c r="Q4169"/>
      <c r="R4169"/>
      <c r="S4169" t="s">
        <v>933</v>
      </c>
    </row>
    <row r="4170" spans="1:19" hidden="1" x14ac:dyDescent="0.2">
      <c r="A4170" s="162" t="str">
        <f>"FY"&amp;(YEAR(Table4_1[[#This Row],[Date]])-1)&amp;"/"&amp;(YEAR(Table4_1[[#This Row],[Date]])-2000)</f>
        <v>FY2019/20</v>
      </c>
      <c r="B4170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0" s="162" t="str">
        <f>Table4_1[[#This Row],[Licensee]]&amp;" "&amp;Table4_1[[#This Row],[Licence]]</f>
        <v>Western Power EDL1</v>
      </c>
      <c r="D4170" s="162" t="str">
        <f t="shared" si="65"/>
        <v>FY2019/20_FC5b_Western Power EDL1</v>
      </c>
      <c r="E4170" s="164">
        <f>IF(ISNUMBER(Table4_1[[#This Row],[Value]]),Table4_1[[#This Row],[Value]],IF(ISNUMBER(Table4_1[[#This Row],[$ Value]]),Table4_1[[#This Row],[$ Value]],Table4_1[[#This Row],[% Value]]))</f>
        <v>0.35</v>
      </c>
      <c r="G4170" s="238">
        <v>44012</v>
      </c>
      <c r="H4170">
        <v>4</v>
      </c>
      <c r="I4170" t="s">
        <v>188</v>
      </c>
      <c r="J4170" t="s">
        <v>207</v>
      </c>
      <c r="K4170" t="s">
        <v>208</v>
      </c>
      <c r="L4170" t="s">
        <v>219</v>
      </c>
      <c r="M4170" t="s">
        <v>47</v>
      </c>
      <c r="N4170" t="s">
        <v>438</v>
      </c>
      <c r="O4170" t="s">
        <v>116</v>
      </c>
      <c r="P4170">
        <v>0.35</v>
      </c>
      <c r="Q4170"/>
      <c r="R4170"/>
      <c r="S4170" t="s">
        <v>933</v>
      </c>
    </row>
    <row r="4171" spans="1:19" hidden="1" x14ac:dyDescent="0.2">
      <c r="A4171" s="162" t="str">
        <f>"FY"&amp;(YEAR(Table4_1[[#This Row],[Date]])-1)&amp;"/"&amp;(YEAR(Table4_1[[#This Row],[Date]])-2000)</f>
        <v>FY2020/21</v>
      </c>
      <c r="B4171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1" s="162" t="str">
        <f>Table4_1[[#This Row],[Licensee]]&amp;" "&amp;Table4_1[[#This Row],[Licence]]</f>
        <v>Western Power EDL1</v>
      </c>
      <c r="D4171" s="162" t="str">
        <f t="shared" si="65"/>
        <v>FY2020/21_FC5b_Western Power EDL1</v>
      </c>
      <c r="E4171" s="164">
        <f>IF(ISNUMBER(Table4_1[[#This Row],[Value]]),Table4_1[[#This Row],[Value]],IF(ISNUMBER(Table4_1[[#This Row],[$ Value]]),Table4_1[[#This Row],[$ Value]],Table4_1[[#This Row],[% Value]]))</f>
        <v>0.42</v>
      </c>
      <c r="G4171" s="238">
        <v>44377</v>
      </c>
      <c r="H4171">
        <v>4</v>
      </c>
      <c r="I4171" t="s">
        <v>188</v>
      </c>
      <c r="J4171" t="s">
        <v>207</v>
      </c>
      <c r="K4171" t="s">
        <v>208</v>
      </c>
      <c r="L4171" t="s">
        <v>219</v>
      </c>
      <c r="M4171" t="s">
        <v>47</v>
      </c>
      <c r="N4171" t="s">
        <v>438</v>
      </c>
      <c r="O4171" t="s">
        <v>116</v>
      </c>
      <c r="P4171">
        <v>0.42</v>
      </c>
      <c r="Q4171"/>
      <c r="R4171"/>
      <c r="S4171" t="s">
        <v>933</v>
      </c>
    </row>
    <row r="4172" spans="1:19" hidden="1" x14ac:dyDescent="0.2">
      <c r="A4172" s="162" t="str">
        <f>"FY"&amp;(YEAR(Table4_1[[#This Row],[Date]])-1)&amp;"/"&amp;(YEAR(Table4_1[[#This Row],[Date]])-2000)</f>
        <v>FY2021/22</v>
      </c>
      <c r="B4172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2" s="162" t="str">
        <f>Table4_1[[#This Row],[Licensee]]&amp;" "&amp;Table4_1[[#This Row],[Licence]]</f>
        <v>Western Power EDL1</v>
      </c>
      <c r="D4172" s="162" t="str">
        <f t="shared" si="65"/>
        <v>FY2021/22_FC5b_Western Power EDL1</v>
      </c>
      <c r="E4172" s="164">
        <f>IF(ISNUMBER(Table4_1[[#This Row],[Value]]),Table4_1[[#This Row],[Value]],IF(ISNUMBER(Table4_1[[#This Row],[$ Value]]),Table4_1[[#This Row],[$ Value]],Table4_1[[#This Row],[% Value]]))</f>
        <v>0.48</v>
      </c>
      <c r="G4172" s="238">
        <v>44742</v>
      </c>
      <c r="H4172">
        <v>4</v>
      </c>
      <c r="I4172" t="s">
        <v>188</v>
      </c>
      <c r="J4172" t="s">
        <v>207</v>
      </c>
      <c r="K4172" t="s">
        <v>208</v>
      </c>
      <c r="L4172" t="s">
        <v>219</v>
      </c>
      <c r="M4172" t="s">
        <v>47</v>
      </c>
      <c r="N4172" t="s">
        <v>438</v>
      </c>
      <c r="O4172" t="s">
        <v>116</v>
      </c>
      <c r="P4172">
        <v>0.48</v>
      </c>
      <c r="Q4172"/>
      <c r="R4172"/>
      <c r="S4172" t="s">
        <v>933</v>
      </c>
    </row>
    <row r="4173" spans="1:19" hidden="1" x14ac:dyDescent="0.2">
      <c r="A4173" s="162" t="str">
        <f>"FY"&amp;(YEAR(Table4_1[[#This Row],[Date]])-1)&amp;"/"&amp;(YEAR(Table4_1[[#This Row],[Date]])-2000)</f>
        <v>FY2022/23</v>
      </c>
      <c r="B4173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3" s="162" t="str">
        <f>Table4_1[[#This Row],[Licensee]]&amp;" "&amp;Table4_1[[#This Row],[Licence]]</f>
        <v>Western Power EDL1</v>
      </c>
      <c r="D4173" s="162" t="str">
        <f t="shared" si="65"/>
        <v>FY2022/23_FC5b_Western Power EDL1</v>
      </c>
      <c r="E4173" s="164">
        <f>IF(ISNUMBER(Table4_1[[#This Row],[Value]]),Table4_1[[#This Row],[Value]],IF(ISNUMBER(Table4_1[[#This Row],[$ Value]]),Table4_1[[#This Row],[$ Value]],Table4_1[[#This Row],[% Value]]))</f>
        <v>0.34</v>
      </c>
      <c r="G4173" s="238">
        <v>45107</v>
      </c>
      <c r="H4173">
        <v>4</v>
      </c>
      <c r="I4173" t="s">
        <v>188</v>
      </c>
      <c r="J4173" t="s">
        <v>207</v>
      </c>
      <c r="K4173" t="s">
        <v>208</v>
      </c>
      <c r="L4173" t="s">
        <v>219</v>
      </c>
      <c r="M4173" t="s">
        <v>47</v>
      </c>
      <c r="N4173" t="s">
        <v>438</v>
      </c>
      <c r="O4173" t="s">
        <v>116</v>
      </c>
      <c r="P4173">
        <v>0.34</v>
      </c>
      <c r="Q4173"/>
      <c r="R4173"/>
      <c r="S4173" t="s">
        <v>933</v>
      </c>
    </row>
    <row r="4174" spans="1:19" hidden="1" x14ac:dyDescent="0.2">
      <c r="A4174" s="162" t="str">
        <f>"FY"&amp;(YEAR(Table4_1[[#This Row],[Date]])-1)&amp;"/"&amp;(YEAR(Table4_1[[#This Row],[Date]])-2000)</f>
        <v>FY2023/24</v>
      </c>
      <c r="B4174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4" s="162" t="str">
        <f>Table4_1[[#This Row],[Licensee]]&amp;" "&amp;Table4_1[[#This Row],[Licence]]</f>
        <v>Western Power EDL1</v>
      </c>
      <c r="D4174" s="162" t="str">
        <f t="shared" si="65"/>
        <v>FY2023/24_FC5b_Western Power EDL1</v>
      </c>
      <c r="E4174" s="164">
        <f>IF(ISNUMBER(Table4_1[[#This Row],[Value]]),Table4_1[[#This Row],[Value]],IF(ISNUMBER(Table4_1[[#This Row],[$ Value]]),Table4_1[[#This Row],[$ Value]],Table4_1[[#This Row],[% Value]]))</f>
        <v>0.795758207</v>
      </c>
      <c r="G4174" s="238">
        <v>45473</v>
      </c>
      <c r="H4174">
        <v>4</v>
      </c>
      <c r="I4174" t="s">
        <v>188</v>
      </c>
      <c r="J4174" t="s">
        <v>207</v>
      </c>
      <c r="K4174" t="s">
        <v>208</v>
      </c>
      <c r="L4174" t="s">
        <v>219</v>
      </c>
      <c r="M4174" t="s">
        <v>47</v>
      </c>
      <c r="N4174" t="s">
        <v>438</v>
      </c>
      <c r="O4174" t="s">
        <v>116</v>
      </c>
      <c r="P4174">
        <v>0.795758207</v>
      </c>
      <c r="Q4174"/>
      <c r="R4174"/>
      <c r="S4174" t="s">
        <v>933</v>
      </c>
    </row>
    <row r="4175" spans="1:19" hidden="1" x14ac:dyDescent="0.2">
      <c r="A4175" s="162" t="str">
        <f>"FY"&amp;(YEAR(Table4_1[[#This Row],[Date]])-1)&amp;"/"&amp;(YEAR(Table4_1[[#This Row],[Date]])-2000)</f>
        <v>FY2024/25</v>
      </c>
      <c r="B4175" s="162" t="str">
        <f>VLOOKUP(Table4_1[[#This Row],[Energy]]&amp;Table4_1[[#This Row],[Indicator category]]&amp;Table4_1[[#This Row],[Indicator subcategory]]&amp;Table4_1[[#This Row],[Indicator]]&amp;Table4_1[[#This Row],[ID]],newID,2,FALSE)</f>
        <v>FC5b</v>
      </c>
      <c r="C4175" s="162" t="str">
        <f>Table4_1[[#This Row],[Licensee]]&amp;" "&amp;Table4_1[[#This Row],[Licence]]</f>
        <v>Western Power EDL1</v>
      </c>
      <c r="D4175" s="162" t="str">
        <f t="shared" si="65"/>
        <v>FY2024/25_FC5b_Western Power EDL1</v>
      </c>
      <c r="E4175" s="164">
        <f>IF(ISNUMBER(Table4_1[[#This Row],[Value]]),Table4_1[[#This Row],[Value]],IF(ISNUMBER(Table4_1[[#This Row],[$ Value]]),Table4_1[[#This Row],[$ Value]],Table4_1[[#This Row],[% Value]]))</f>
        <v>0.77375918600000004</v>
      </c>
      <c r="G4175" s="238">
        <v>45838</v>
      </c>
      <c r="H4175">
        <v>4</v>
      </c>
      <c r="I4175" t="s">
        <v>188</v>
      </c>
      <c r="J4175" t="s">
        <v>207</v>
      </c>
      <c r="K4175" t="s">
        <v>208</v>
      </c>
      <c r="L4175" t="s">
        <v>219</v>
      </c>
      <c r="M4175" t="s">
        <v>47</v>
      </c>
      <c r="N4175" t="s">
        <v>438</v>
      </c>
      <c r="O4175" t="s">
        <v>116</v>
      </c>
      <c r="P4175">
        <v>0.77375918600000004</v>
      </c>
      <c r="Q4175"/>
      <c r="R4175"/>
      <c r="S4175" t="s">
        <v>933</v>
      </c>
    </row>
    <row r="4176" spans="1:19" hidden="1" x14ac:dyDescent="0.2">
      <c r="A4176" s="162" t="str">
        <f>"FY"&amp;(YEAR(Table4_1[[#This Row],[Date]])-1)&amp;"/"&amp;(YEAR(Table4_1[[#This Row],[Date]])-2000)</f>
        <v>FY2013/14</v>
      </c>
      <c r="B4176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76" s="162" t="str">
        <f>Table4_1[[#This Row],[Licensee]]&amp;" "&amp;Table4_1[[#This Row],[Licence]]</f>
        <v>Western Power EDL1</v>
      </c>
      <c r="D4176" s="162" t="str">
        <f t="shared" si="65"/>
        <v>FY2013/14_FC5c_Western Power EDL1</v>
      </c>
      <c r="E4176" s="164">
        <f>IF(ISNUMBER(Table4_1[[#This Row],[Value]]),Table4_1[[#This Row],[Value]],IF(ISNUMBER(Table4_1[[#This Row],[$ Value]]),Table4_1[[#This Row],[$ Value]],Table4_1[[#This Row],[% Value]]))</f>
        <v>1.72</v>
      </c>
      <c r="G4176" s="238">
        <v>41820</v>
      </c>
      <c r="H4176">
        <v>4</v>
      </c>
      <c r="I4176" t="s">
        <v>188</v>
      </c>
      <c r="J4176" t="s">
        <v>207</v>
      </c>
      <c r="K4176" t="s">
        <v>208</v>
      </c>
      <c r="L4176" t="s">
        <v>219</v>
      </c>
      <c r="M4176" t="s">
        <v>48</v>
      </c>
      <c r="N4176" t="s">
        <v>293</v>
      </c>
      <c r="O4176" t="s">
        <v>116</v>
      </c>
      <c r="P4176">
        <v>1.72</v>
      </c>
      <c r="Q4176"/>
      <c r="R4176"/>
      <c r="S4176" t="s">
        <v>933</v>
      </c>
    </row>
    <row r="4177" spans="1:19" hidden="1" x14ac:dyDescent="0.2">
      <c r="A4177" s="162" t="str">
        <f>"FY"&amp;(YEAR(Table4_1[[#This Row],[Date]])-1)&amp;"/"&amp;(YEAR(Table4_1[[#This Row],[Date]])-2000)</f>
        <v>FY2014/15</v>
      </c>
      <c r="B4177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77" s="162" t="str">
        <f>Table4_1[[#This Row],[Licensee]]&amp;" "&amp;Table4_1[[#This Row],[Licence]]</f>
        <v>Western Power EDL1</v>
      </c>
      <c r="D4177" s="162" t="str">
        <f t="shared" si="65"/>
        <v>FY2014/15_FC5c_Western Power EDL1</v>
      </c>
      <c r="E4177" s="164">
        <f>IF(ISNUMBER(Table4_1[[#This Row],[Value]]),Table4_1[[#This Row],[Value]],IF(ISNUMBER(Table4_1[[#This Row],[$ Value]]),Table4_1[[#This Row],[$ Value]],Table4_1[[#This Row],[% Value]]))</f>
        <v>1.71</v>
      </c>
      <c r="G4177" s="238">
        <v>42185</v>
      </c>
      <c r="H4177">
        <v>4</v>
      </c>
      <c r="I4177" t="s">
        <v>188</v>
      </c>
      <c r="J4177" t="s">
        <v>207</v>
      </c>
      <c r="K4177" t="s">
        <v>208</v>
      </c>
      <c r="L4177" t="s">
        <v>219</v>
      </c>
      <c r="M4177" t="s">
        <v>48</v>
      </c>
      <c r="N4177" t="s">
        <v>293</v>
      </c>
      <c r="O4177" t="s">
        <v>116</v>
      </c>
      <c r="P4177">
        <v>1.71</v>
      </c>
      <c r="Q4177"/>
      <c r="R4177"/>
      <c r="S4177" t="s">
        <v>933</v>
      </c>
    </row>
    <row r="4178" spans="1:19" hidden="1" x14ac:dyDescent="0.2">
      <c r="A4178" s="162" t="str">
        <f>"FY"&amp;(YEAR(Table4_1[[#This Row],[Date]])-1)&amp;"/"&amp;(YEAR(Table4_1[[#This Row],[Date]])-2000)</f>
        <v>FY2015/16</v>
      </c>
      <c r="B4178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78" s="162" t="str">
        <f>Table4_1[[#This Row],[Licensee]]&amp;" "&amp;Table4_1[[#This Row],[Licence]]</f>
        <v>Western Power EDL1</v>
      </c>
      <c r="D4178" s="162" t="str">
        <f t="shared" si="65"/>
        <v>FY2015/16_FC5c_Western Power EDL1</v>
      </c>
      <c r="E4178" s="164">
        <f>IF(ISNUMBER(Table4_1[[#This Row],[Value]]),Table4_1[[#This Row],[Value]],IF(ISNUMBER(Table4_1[[#This Row],[$ Value]]),Table4_1[[#This Row],[$ Value]],Table4_1[[#This Row],[% Value]]))</f>
        <v>1.33</v>
      </c>
      <c r="G4178" s="238">
        <v>42551</v>
      </c>
      <c r="H4178">
        <v>4</v>
      </c>
      <c r="I4178" t="s">
        <v>188</v>
      </c>
      <c r="J4178" t="s">
        <v>207</v>
      </c>
      <c r="K4178" t="s">
        <v>208</v>
      </c>
      <c r="L4178" t="s">
        <v>219</v>
      </c>
      <c r="M4178" t="s">
        <v>48</v>
      </c>
      <c r="N4178" t="s">
        <v>293</v>
      </c>
      <c r="O4178" t="s">
        <v>116</v>
      </c>
      <c r="P4178">
        <v>1.33</v>
      </c>
      <c r="Q4178"/>
      <c r="R4178"/>
      <c r="S4178" t="s">
        <v>933</v>
      </c>
    </row>
    <row r="4179" spans="1:19" hidden="1" x14ac:dyDescent="0.2">
      <c r="A4179" s="162" t="str">
        <f>"FY"&amp;(YEAR(Table4_1[[#This Row],[Date]])-1)&amp;"/"&amp;(YEAR(Table4_1[[#This Row],[Date]])-2000)</f>
        <v>FY2016/17</v>
      </c>
      <c r="B4179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79" s="162" t="str">
        <f>Table4_1[[#This Row],[Licensee]]&amp;" "&amp;Table4_1[[#This Row],[Licence]]</f>
        <v>Western Power EDL1</v>
      </c>
      <c r="D4179" s="162" t="str">
        <f t="shared" si="65"/>
        <v>FY2016/17_FC5c_Western Power EDL1</v>
      </c>
      <c r="E4179" s="164">
        <f>IF(ISNUMBER(Table4_1[[#This Row],[Value]]),Table4_1[[#This Row],[Value]],IF(ISNUMBER(Table4_1[[#This Row],[$ Value]]),Table4_1[[#This Row],[$ Value]],Table4_1[[#This Row],[% Value]]))</f>
        <v>1.7</v>
      </c>
      <c r="G4179" s="238">
        <v>42916</v>
      </c>
      <c r="H4179">
        <v>4</v>
      </c>
      <c r="I4179" t="s">
        <v>188</v>
      </c>
      <c r="J4179" t="s">
        <v>207</v>
      </c>
      <c r="K4179" t="s">
        <v>208</v>
      </c>
      <c r="L4179" t="s">
        <v>219</v>
      </c>
      <c r="M4179" t="s">
        <v>48</v>
      </c>
      <c r="N4179" t="s">
        <v>293</v>
      </c>
      <c r="O4179" t="s">
        <v>116</v>
      </c>
      <c r="P4179">
        <v>1.7</v>
      </c>
      <c r="Q4179"/>
      <c r="R4179"/>
      <c r="S4179" t="s">
        <v>933</v>
      </c>
    </row>
    <row r="4180" spans="1:19" hidden="1" x14ac:dyDescent="0.2">
      <c r="A4180" s="162" t="str">
        <f>"FY"&amp;(YEAR(Table4_1[[#This Row],[Date]])-1)&amp;"/"&amp;(YEAR(Table4_1[[#This Row],[Date]])-2000)</f>
        <v>FY2017/18</v>
      </c>
      <c r="B4180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0" s="162" t="str">
        <f>Table4_1[[#This Row],[Licensee]]&amp;" "&amp;Table4_1[[#This Row],[Licence]]</f>
        <v>Western Power EDL1</v>
      </c>
      <c r="D4180" s="162" t="str">
        <f t="shared" si="65"/>
        <v>FY2017/18_FC5c_Western Power EDL1</v>
      </c>
      <c r="E4180" s="164">
        <f>IF(ISNUMBER(Table4_1[[#This Row],[Value]]),Table4_1[[#This Row],[Value]],IF(ISNUMBER(Table4_1[[#This Row],[$ Value]]),Table4_1[[#This Row],[$ Value]],Table4_1[[#This Row],[% Value]]))</f>
        <v>1.6</v>
      </c>
      <c r="G4180" s="238">
        <v>43281</v>
      </c>
      <c r="H4180">
        <v>4</v>
      </c>
      <c r="I4180" t="s">
        <v>188</v>
      </c>
      <c r="J4180" t="s">
        <v>207</v>
      </c>
      <c r="K4180" t="s">
        <v>208</v>
      </c>
      <c r="L4180" t="s">
        <v>219</v>
      </c>
      <c r="M4180" t="s">
        <v>48</v>
      </c>
      <c r="N4180" t="s">
        <v>293</v>
      </c>
      <c r="O4180" t="s">
        <v>116</v>
      </c>
      <c r="P4180">
        <v>1.6</v>
      </c>
      <c r="Q4180"/>
      <c r="R4180"/>
      <c r="S4180" t="s">
        <v>933</v>
      </c>
    </row>
    <row r="4181" spans="1:19" hidden="1" x14ac:dyDescent="0.2">
      <c r="A4181" s="162" t="str">
        <f>"FY"&amp;(YEAR(Table4_1[[#This Row],[Date]])-1)&amp;"/"&amp;(YEAR(Table4_1[[#This Row],[Date]])-2000)</f>
        <v>FY2018/19</v>
      </c>
      <c r="B4181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1" s="162" t="str">
        <f>Table4_1[[#This Row],[Licensee]]&amp;" "&amp;Table4_1[[#This Row],[Licence]]</f>
        <v>Western Power EDL1</v>
      </c>
      <c r="D4181" s="162" t="str">
        <f t="shared" si="65"/>
        <v>FY2018/19_FC5c_Western Power EDL1</v>
      </c>
      <c r="E4181" s="164">
        <f>IF(ISNUMBER(Table4_1[[#This Row],[Value]]),Table4_1[[#This Row],[Value]],IF(ISNUMBER(Table4_1[[#This Row],[$ Value]]),Table4_1[[#This Row],[$ Value]],Table4_1[[#This Row],[% Value]]))</f>
        <v>1.34</v>
      </c>
      <c r="G4181" s="238">
        <v>43646</v>
      </c>
      <c r="H4181">
        <v>4</v>
      </c>
      <c r="I4181" t="s">
        <v>188</v>
      </c>
      <c r="J4181" t="s">
        <v>207</v>
      </c>
      <c r="K4181" t="s">
        <v>208</v>
      </c>
      <c r="L4181" t="s">
        <v>219</v>
      </c>
      <c r="M4181" t="s">
        <v>48</v>
      </c>
      <c r="N4181" t="s">
        <v>293</v>
      </c>
      <c r="O4181" t="s">
        <v>116</v>
      </c>
      <c r="P4181">
        <v>1.34</v>
      </c>
      <c r="Q4181"/>
      <c r="R4181"/>
      <c r="S4181" t="s">
        <v>933</v>
      </c>
    </row>
    <row r="4182" spans="1:19" hidden="1" x14ac:dyDescent="0.2">
      <c r="A4182" s="162" t="str">
        <f>"FY"&amp;(YEAR(Table4_1[[#This Row],[Date]])-1)&amp;"/"&amp;(YEAR(Table4_1[[#This Row],[Date]])-2000)</f>
        <v>FY2019/20</v>
      </c>
      <c r="B4182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2" s="162" t="str">
        <f>Table4_1[[#This Row],[Licensee]]&amp;" "&amp;Table4_1[[#This Row],[Licence]]</f>
        <v>Western Power EDL1</v>
      </c>
      <c r="D4182" s="162" t="str">
        <f t="shared" si="65"/>
        <v>FY2019/20_FC5c_Western Power EDL1</v>
      </c>
      <c r="E4182" s="164">
        <f>IF(ISNUMBER(Table4_1[[#This Row],[Value]]),Table4_1[[#This Row],[Value]],IF(ISNUMBER(Table4_1[[#This Row],[$ Value]]),Table4_1[[#This Row],[$ Value]],Table4_1[[#This Row],[% Value]]))</f>
        <v>2.17</v>
      </c>
      <c r="G4182" s="238">
        <v>44012</v>
      </c>
      <c r="H4182">
        <v>4</v>
      </c>
      <c r="I4182" t="s">
        <v>188</v>
      </c>
      <c r="J4182" t="s">
        <v>207</v>
      </c>
      <c r="K4182" t="s">
        <v>208</v>
      </c>
      <c r="L4182" t="s">
        <v>219</v>
      </c>
      <c r="M4182" t="s">
        <v>48</v>
      </c>
      <c r="N4182" t="s">
        <v>293</v>
      </c>
      <c r="O4182" t="s">
        <v>116</v>
      </c>
      <c r="P4182">
        <v>2.17</v>
      </c>
      <c r="Q4182"/>
      <c r="R4182"/>
      <c r="S4182" t="s">
        <v>933</v>
      </c>
    </row>
    <row r="4183" spans="1:19" hidden="1" x14ac:dyDescent="0.2">
      <c r="A4183" s="162" t="str">
        <f>"FY"&amp;(YEAR(Table4_1[[#This Row],[Date]])-1)&amp;"/"&amp;(YEAR(Table4_1[[#This Row],[Date]])-2000)</f>
        <v>FY2020/21</v>
      </c>
      <c r="B4183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3" s="162" t="str">
        <f>Table4_1[[#This Row],[Licensee]]&amp;" "&amp;Table4_1[[#This Row],[Licence]]</f>
        <v>Western Power EDL1</v>
      </c>
      <c r="D4183" s="162" t="str">
        <f t="shared" si="65"/>
        <v>FY2020/21_FC5c_Western Power EDL1</v>
      </c>
      <c r="E4183" s="164">
        <f>IF(ISNUMBER(Table4_1[[#This Row],[Value]]),Table4_1[[#This Row],[Value]],IF(ISNUMBER(Table4_1[[#This Row],[$ Value]]),Table4_1[[#This Row],[$ Value]],Table4_1[[#This Row],[% Value]]))</f>
        <v>1.48</v>
      </c>
      <c r="G4183" s="238">
        <v>44377</v>
      </c>
      <c r="H4183">
        <v>4</v>
      </c>
      <c r="I4183" t="s">
        <v>188</v>
      </c>
      <c r="J4183" t="s">
        <v>207</v>
      </c>
      <c r="K4183" t="s">
        <v>208</v>
      </c>
      <c r="L4183" t="s">
        <v>219</v>
      </c>
      <c r="M4183" t="s">
        <v>48</v>
      </c>
      <c r="N4183" t="s">
        <v>293</v>
      </c>
      <c r="O4183" t="s">
        <v>116</v>
      </c>
      <c r="P4183">
        <v>1.48</v>
      </c>
      <c r="Q4183"/>
      <c r="R4183"/>
      <c r="S4183" t="s">
        <v>933</v>
      </c>
    </row>
    <row r="4184" spans="1:19" hidden="1" x14ac:dyDescent="0.2">
      <c r="A4184" s="162" t="str">
        <f>"FY"&amp;(YEAR(Table4_1[[#This Row],[Date]])-1)&amp;"/"&amp;(YEAR(Table4_1[[#This Row],[Date]])-2000)</f>
        <v>FY2021/22</v>
      </c>
      <c r="B4184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4" s="162" t="str">
        <f>Table4_1[[#This Row],[Licensee]]&amp;" "&amp;Table4_1[[#This Row],[Licence]]</f>
        <v>Western Power EDL1</v>
      </c>
      <c r="D4184" s="162" t="str">
        <f t="shared" si="65"/>
        <v>FY2021/22_FC5c_Western Power EDL1</v>
      </c>
      <c r="E4184" s="164">
        <f>IF(ISNUMBER(Table4_1[[#This Row],[Value]]),Table4_1[[#This Row],[Value]],IF(ISNUMBER(Table4_1[[#This Row],[$ Value]]),Table4_1[[#This Row],[$ Value]],Table4_1[[#This Row],[% Value]]))</f>
        <v>1.9</v>
      </c>
      <c r="G4184" s="238">
        <v>44742</v>
      </c>
      <c r="H4184">
        <v>4</v>
      </c>
      <c r="I4184" t="s">
        <v>188</v>
      </c>
      <c r="J4184" t="s">
        <v>207</v>
      </c>
      <c r="K4184" t="s">
        <v>208</v>
      </c>
      <c r="L4184" t="s">
        <v>219</v>
      </c>
      <c r="M4184" t="s">
        <v>48</v>
      </c>
      <c r="N4184" t="s">
        <v>293</v>
      </c>
      <c r="O4184" t="s">
        <v>116</v>
      </c>
      <c r="P4184">
        <v>1.9</v>
      </c>
      <c r="Q4184"/>
      <c r="R4184"/>
      <c r="S4184" t="s">
        <v>933</v>
      </c>
    </row>
    <row r="4185" spans="1:19" hidden="1" x14ac:dyDescent="0.2">
      <c r="A4185" s="162" t="str">
        <f>"FY"&amp;(YEAR(Table4_1[[#This Row],[Date]])-1)&amp;"/"&amp;(YEAR(Table4_1[[#This Row],[Date]])-2000)</f>
        <v>FY2022/23</v>
      </c>
      <c r="B4185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5" s="162" t="str">
        <f>Table4_1[[#This Row],[Licensee]]&amp;" "&amp;Table4_1[[#This Row],[Licence]]</f>
        <v>Western Power EDL1</v>
      </c>
      <c r="D4185" s="162" t="str">
        <f t="shared" si="65"/>
        <v>FY2022/23_FC5c_Western Power EDL1</v>
      </c>
      <c r="E4185" s="164">
        <f>IF(ISNUMBER(Table4_1[[#This Row],[Value]]),Table4_1[[#This Row],[Value]],IF(ISNUMBER(Table4_1[[#This Row],[$ Value]]),Table4_1[[#This Row],[$ Value]],Table4_1[[#This Row],[% Value]]))</f>
        <v>1.8</v>
      </c>
      <c r="G4185" s="238">
        <v>45107</v>
      </c>
      <c r="H4185">
        <v>4</v>
      </c>
      <c r="I4185" t="s">
        <v>188</v>
      </c>
      <c r="J4185" t="s">
        <v>207</v>
      </c>
      <c r="K4185" t="s">
        <v>208</v>
      </c>
      <c r="L4185" t="s">
        <v>219</v>
      </c>
      <c r="M4185" t="s">
        <v>48</v>
      </c>
      <c r="N4185" t="s">
        <v>293</v>
      </c>
      <c r="O4185" t="s">
        <v>116</v>
      </c>
      <c r="P4185">
        <v>1.8</v>
      </c>
      <c r="Q4185"/>
      <c r="R4185"/>
      <c r="S4185" t="s">
        <v>933</v>
      </c>
    </row>
    <row r="4186" spans="1:19" hidden="1" x14ac:dyDescent="0.2">
      <c r="A4186" s="162" t="str">
        <f>"FY"&amp;(YEAR(Table4_1[[#This Row],[Date]])-1)&amp;"/"&amp;(YEAR(Table4_1[[#This Row],[Date]])-2000)</f>
        <v>FY2023/24</v>
      </c>
      <c r="B4186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6" s="162" t="str">
        <f>Table4_1[[#This Row],[Licensee]]&amp;" "&amp;Table4_1[[#This Row],[Licence]]</f>
        <v>Western Power EDL1</v>
      </c>
      <c r="D4186" s="162" t="str">
        <f t="shared" si="65"/>
        <v>FY2023/24_FC5c_Western Power EDL1</v>
      </c>
      <c r="E4186" s="164">
        <f>IF(ISNUMBER(Table4_1[[#This Row],[Value]]),Table4_1[[#This Row],[Value]],IF(ISNUMBER(Table4_1[[#This Row],[$ Value]]),Table4_1[[#This Row],[$ Value]],Table4_1[[#This Row],[% Value]]))</f>
        <v>1.859745033</v>
      </c>
      <c r="G4186" s="238">
        <v>45473</v>
      </c>
      <c r="H4186">
        <v>4</v>
      </c>
      <c r="I4186" t="s">
        <v>188</v>
      </c>
      <c r="J4186" t="s">
        <v>207</v>
      </c>
      <c r="K4186" t="s">
        <v>208</v>
      </c>
      <c r="L4186" t="s">
        <v>219</v>
      </c>
      <c r="M4186" t="s">
        <v>48</v>
      </c>
      <c r="N4186" t="s">
        <v>293</v>
      </c>
      <c r="O4186" t="s">
        <v>116</v>
      </c>
      <c r="P4186">
        <v>1.859745033</v>
      </c>
      <c r="Q4186"/>
      <c r="R4186"/>
      <c r="S4186" t="s">
        <v>933</v>
      </c>
    </row>
    <row r="4187" spans="1:19" hidden="1" x14ac:dyDescent="0.2">
      <c r="A4187" s="162" t="str">
        <f>"FY"&amp;(YEAR(Table4_1[[#This Row],[Date]])-1)&amp;"/"&amp;(YEAR(Table4_1[[#This Row],[Date]])-2000)</f>
        <v>FY2024/25</v>
      </c>
      <c r="B4187" s="162" t="str">
        <f>VLOOKUP(Table4_1[[#This Row],[Energy]]&amp;Table4_1[[#This Row],[Indicator category]]&amp;Table4_1[[#This Row],[Indicator subcategory]]&amp;Table4_1[[#This Row],[Indicator]]&amp;Table4_1[[#This Row],[ID]],newID,2,FALSE)</f>
        <v>FC5c</v>
      </c>
      <c r="C4187" s="162" t="str">
        <f>Table4_1[[#This Row],[Licensee]]&amp;" "&amp;Table4_1[[#This Row],[Licence]]</f>
        <v>Western Power EDL1</v>
      </c>
      <c r="D4187" s="162" t="str">
        <f t="shared" si="65"/>
        <v>FY2024/25_FC5c_Western Power EDL1</v>
      </c>
      <c r="E4187" s="164">
        <f>IF(ISNUMBER(Table4_1[[#This Row],[Value]]),Table4_1[[#This Row],[Value]],IF(ISNUMBER(Table4_1[[#This Row],[$ Value]]),Table4_1[[#This Row],[$ Value]],Table4_1[[#This Row],[% Value]]))</f>
        <v>1.8898202159999999</v>
      </c>
      <c r="G4187" s="238">
        <v>45838</v>
      </c>
      <c r="H4187">
        <v>4</v>
      </c>
      <c r="I4187" t="s">
        <v>188</v>
      </c>
      <c r="J4187" t="s">
        <v>207</v>
      </c>
      <c r="K4187" t="s">
        <v>208</v>
      </c>
      <c r="L4187" t="s">
        <v>219</v>
      </c>
      <c r="M4187" t="s">
        <v>48</v>
      </c>
      <c r="N4187" t="s">
        <v>293</v>
      </c>
      <c r="O4187" t="s">
        <v>116</v>
      </c>
      <c r="P4187">
        <v>1.8898202159999999</v>
      </c>
      <c r="Q4187"/>
      <c r="R4187"/>
      <c r="S4187" t="s">
        <v>933</v>
      </c>
    </row>
    <row r="4188" spans="1:19" hidden="1" x14ac:dyDescent="0.2">
      <c r="A4188" s="162" t="str">
        <f>"FY"&amp;(YEAR(Table4_1[[#This Row],[Date]])-1)&amp;"/"&amp;(YEAR(Table4_1[[#This Row],[Date]])-2000)</f>
        <v>FY2013/14</v>
      </c>
      <c r="B4188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88" s="162" t="str">
        <f>Table4_1[[#This Row],[Licensee]]&amp;" "&amp;Table4_1[[#This Row],[Licence]]</f>
        <v>Western Power EDL1</v>
      </c>
      <c r="D4188" s="162" t="str">
        <f t="shared" si="65"/>
        <v>FY2013/14_FC5d_Western Power EDL1</v>
      </c>
      <c r="E4188" s="164">
        <f>IF(ISNUMBER(Table4_1[[#This Row],[Value]]),Table4_1[[#This Row],[Value]],IF(ISNUMBER(Table4_1[[#This Row],[$ Value]]),Table4_1[[#This Row],[$ Value]],Table4_1[[#This Row],[% Value]]))</f>
        <v>3.1</v>
      </c>
      <c r="G4188" s="238">
        <v>41820</v>
      </c>
      <c r="H4188">
        <v>4</v>
      </c>
      <c r="I4188" t="s">
        <v>188</v>
      </c>
      <c r="J4188" t="s">
        <v>207</v>
      </c>
      <c r="K4188" t="s">
        <v>208</v>
      </c>
      <c r="L4188" t="s">
        <v>219</v>
      </c>
      <c r="M4188" t="s">
        <v>49</v>
      </c>
      <c r="N4188" t="s">
        <v>428</v>
      </c>
      <c r="O4188" t="s">
        <v>116</v>
      </c>
      <c r="P4188">
        <v>3.1</v>
      </c>
      <c r="Q4188"/>
      <c r="R4188"/>
      <c r="S4188" t="s">
        <v>933</v>
      </c>
    </row>
    <row r="4189" spans="1:19" hidden="1" x14ac:dyDescent="0.2">
      <c r="A4189" s="162" t="str">
        <f>"FY"&amp;(YEAR(Table4_1[[#This Row],[Date]])-1)&amp;"/"&amp;(YEAR(Table4_1[[#This Row],[Date]])-2000)</f>
        <v>FY2014/15</v>
      </c>
      <c r="B4189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89" s="162" t="str">
        <f>Table4_1[[#This Row],[Licensee]]&amp;" "&amp;Table4_1[[#This Row],[Licence]]</f>
        <v>Western Power EDL1</v>
      </c>
      <c r="D4189" s="162" t="str">
        <f t="shared" si="65"/>
        <v>FY2014/15_FC5d_Western Power EDL1</v>
      </c>
      <c r="E4189" s="164">
        <f>IF(ISNUMBER(Table4_1[[#This Row],[Value]]),Table4_1[[#This Row],[Value]],IF(ISNUMBER(Table4_1[[#This Row],[$ Value]]),Table4_1[[#This Row],[$ Value]],Table4_1[[#This Row],[% Value]]))</f>
        <v>2.99</v>
      </c>
      <c r="G4189" s="238">
        <v>42185</v>
      </c>
      <c r="H4189">
        <v>4</v>
      </c>
      <c r="I4189" t="s">
        <v>188</v>
      </c>
      <c r="J4189" t="s">
        <v>207</v>
      </c>
      <c r="K4189" t="s">
        <v>208</v>
      </c>
      <c r="L4189" t="s">
        <v>219</v>
      </c>
      <c r="M4189" t="s">
        <v>49</v>
      </c>
      <c r="N4189" t="s">
        <v>428</v>
      </c>
      <c r="O4189" t="s">
        <v>116</v>
      </c>
      <c r="P4189">
        <v>2.99</v>
      </c>
      <c r="Q4189"/>
      <c r="R4189"/>
      <c r="S4189" t="s">
        <v>933</v>
      </c>
    </row>
    <row r="4190" spans="1:19" hidden="1" x14ac:dyDescent="0.2">
      <c r="A4190" s="162" t="str">
        <f>"FY"&amp;(YEAR(Table4_1[[#This Row],[Date]])-1)&amp;"/"&amp;(YEAR(Table4_1[[#This Row],[Date]])-2000)</f>
        <v>FY2015/16</v>
      </c>
      <c r="B4190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0" s="162" t="str">
        <f>Table4_1[[#This Row],[Licensee]]&amp;" "&amp;Table4_1[[#This Row],[Licence]]</f>
        <v>Western Power EDL1</v>
      </c>
      <c r="D4190" s="162" t="str">
        <f t="shared" si="65"/>
        <v>FY2015/16_FC5d_Western Power EDL1</v>
      </c>
      <c r="E4190" s="164">
        <f>IF(ISNUMBER(Table4_1[[#This Row],[Value]]),Table4_1[[#This Row],[Value]],IF(ISNUMBER(Table4_1[[#This Row],[$ Value]]),Table4_1[[#This Row],[$ Value]],Table4_1[[#This Row],[% Value]]))</f>
        <v>2.72</v>
      </c>
      <c r="G4190" s="238">
        <v>42551</v>
      </c>
      <c r="H4190">
        <v>4</v>
      </c>
      <c r="I4190" t="s">
        <v>188</v>
      </c>
      <c r="J4190" t="s">
        <v>207</v>
      </c>
      <c r="K4190" t="s">
        <v>208</v>
      </c>
      <c r="L4190" t="s">
        <v>219</v>
      </c>
      <c r="M4190" t="s">
        <v>49</v>
      </c>
      <c r="N4190" t="s">
        <v>428</v>
      </c>
      <c r="O4190" t="s">
        <v>116</v>
      </c>
      <c r="P4190">
        <v>2.72</v>
      </c>
      <c r="Q4190"/>
      <c r="R4190"/>
      <c r="S4190" t="s">
        <v>933</v>
      </c>
    </row>
    <row r="4191" spans="1:19" hidden="1" x14ac:dyDescent="0.2">
      <c r="A4191" s="162" t="str">
        <f>"FY"&amp;(YEAR(Table4_1[[#This Row],[Date]])-1)&amp;"/"&amp;(YEAR(Table4_1[[#This Row],[Date]])-2000)</f>
        <v>FY2016/17</v>
      </c>
      <c r="B4191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1" s="162" t="str">
        <f>Table4_1[[#This Row],[Licensee]]&amp;" "&amp;Table4_1[[#This Row],[Licence]]</f>
        <v>Western Power EDL1</v>
      </c>
      <c r="D4191" s="162" t="str">
        <f t="shared" si="65"/>
        <v>FY2016/17_FC5d_Western Power EDL1</v>
      </c>
      <c r="E4191" s="164">
        <f>IF(ISNUMBER(Table4_1[[#This Row],[Value]]),Table4_1[[#This Row],[Value]],IF(ISNUMBER(Table4_1[[#This Row],[$ Value]]),Table4_1[[#This Row],[$ Value]],Table4_1[[#This Row],[% Value]]))</f>
        <v>2.76</v>
      </c>
      <c r="G4191" s="238">
        <v>42916</v>
      </c>
      <c r="H4191">
        <v>4</v>
      </c>
      <c r="I4191" t="s">
        <v>188</v>
      </c>
      <c r="J4191" t="s">
        <v>207</v>
      </c>
      <c r="K4191" t="s">
        <v>208</v>
      </c>
      <c r="L4191" t="s">
        <v>219</v>
      </c>
      <c r="M4191" t="s">
        <v>49</v>
      </c>
      <c r="N4191" t="s">
        <v>428</v>
      </c>
      <c r="O4191" t="s">
        <v>116</v>
      </c>
      <c r="P4191">
        <v>2.76</v>
      </c>
      <c r="Q4191"/>
      <c r="R4191"/>
      <c r="S4191" t="s">
        <v>933</v>
      </c>
    </row>
    <row r="4192" spans="1:19" hidden="1" x14ac:dyDescent="0.2">
      <c r="A4192" s="162" t="str">
        <f>"FY"&amp;(YEAR(Table4_1[[#This Row],[Date]])-1)&amp;"/"&amp;(YEAR(Table4_1[[#This Row],[Date]])-2000)</f>
        <v>FY2017/18</v>
      </c>
      <c r="B4192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2" s="162" t="str">
        <f>Table4_1[[#This Row],[Licensee]]&amp;" "&amp;Table4_1[[#This Row],[Licence]]</f>
        <v>Western Power EDL1</v>
      </c>
      <c r="D4192" s="162" t="str">
        <f t="shared" si="65"/>
        <v>FY2017/18_FC5d_Western Power EDL1</v>
      </c>
      <c r="E4192" s="164">
        <f>IF(ISNUMBER(Table4_1[[#This Row],[Value]]),Table4_1[[#This Row],[Value]],IF(ISNUMBER(Table4_1[[#This Row],[$ Value]]),Table4_1[[#This Row],[$ Value]],Table4_1[[#This Row],[% Value]]))</f>
        <v>2.64</v>
      </c>
      <c r="G4192" s="238">
        <v>43281</v>
      </c>
      <c r="H4192">
        <v>4</v>
      </c>
      <c r="I4192" t="s">
        <v>188</v>
      </c>
      <c r="J4192" t="s">
        <v>207</v>
      </c>
      <c r="K4192" t="s">
        <v>208</v>
      </c>
      <c r="L4192" t="s">
        <v>219</v>
      </c>
      <c r="M4192" t="s">
        <v>49</v>
      </c>
      <c r="N4192" t="s">
        <v>428</v>
      </c>
      <c r="O4192" t="s">
        <v>116</v>
      </c>
      <c r="P4192">
        <v>2.64</v>
      </c>
      <c r="Q4192"/>
      <c r="R4192"/>
      <c r="S4192" t="s">
        <v>933</v>
      </c>
    </row>
    <row r="4193" spans="1:19" hidden="1" x14ac:dyDescent="0.2">
      <c r="A4193" s="162" t="str">
        <f>"FY"&amp;(YEAR(Table4_1[[#This Row],[Date]])-1)&amp;"/"&amp;(YEAR(Table4_1[[#This Row],[Date]])-2000)</f>
        <v>FY2018/19</v>
      </c>
      <c r="B4193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3" s="162" t="str">
        <f>Table4_1[[#This Row],[Licensee]]&amp;" "&amp;Table4_1[[#This Row],[Licence]]</f>
        <v>Western Power EDL1</v>
      </c>
      <c r="D4193" s="162" t="str">
        <f t="shared" si="65"/>
        <v>FY2018/19_FC5d_Western Power EDL1</v>
      </c>
      <c r="E4193" s="164">
        <f>IF(ISNUMBER(Table4_1[[#This Row],[Value]]),Table4_1[[#This Row],[Value]],IF(ISNUMBER(Table4_1[[#This Row],[$ Value]]),Table4_1[[#This Row],[$ Value]],Table4_1[[#This Row],[% Value]]))</f>
        <v>2.31</v>
      </c>
      <c r="G4193" s="238">
        <v>43646</v>
      </c>
      <c r="H4193">
        <v>4</v>
      </c>
      <c r="I4193" t="s">
        <v>188</v>
      </c>
      <c r="J4193" t="s">
        <v>207</v>
      </c>
      <c r="K4193" t="s">
        <v>208</v>
      </c>
      <c r="L4193" t="s">
        <v>219</v>
      </c>
      <c r="M4193" t="s">
        <v>49</v>
      </c>
      <c r="N4193" t="s">
        <v>428</v>
      </c>
      <c r="O4193" t="s">
        <v>116</v>
      </c>
      <c r="P4193">
        <v>2.31</v>
      </c>
      <c r="Q4193"/>
      <c r="R4193"/>
      <c r="S4193" t="s">
        <v>933</v>
      </c>
    </row>
    <row r="4194" spans="1:19" hidden="1" x14ac:dyDescent="0.2">
      <c r="A4194" s="162" t="str">
        <f>"FY"&amp;(YEAR(Table4_1[[#This Row],[Date]])-1)&amp;"/"&amp;(YEAR(Table4_1[[#This Row],[Date]])-2000)</f>
        <v>FY2019/20</v>
      </c>
      <c r="B4194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4" s="162" t="str">
        <f>Table4_1[[#This Row],[Licensee]]&amp;" "&amp;Table4_1[[#This Row],[Licence]]</f>
        <v>Western Power EDL1</v>
      </c>
      <c r="D4194" s="162" t="str">
        <f t="shared" si="65"/>
        <v>FY2019/20_FC5d_Western Power EDL1</v>
      </c>
      <c r="E4194" s="164">
        <f>IF(ISNUMBER(Table4_1[[#This Row],[Value]]),Table4_1[[#This Row],[Value]],IF(ISNUMBER(Table4_1[[#This Row],[$ Value]]),Table4_1[[#This Row],[$ Value]],Table4_1[[#This Row],[% Value]]))</f>
        <v>3.13</v>
      </c>
      <c r="G4194" s="238">
        <v>44012</v>
      </c>
      <c r="H4194">
        <v>4</v>
      </c>
      <c r="I4194" t="s">
        <v>188</v>
      </c>
      <c r="J4194" t="s">
        <v>207</v>
      </c>
      <c r="K4194" t="s">
        <v>208</v>
      </c>
      <c r="L4194" t="s">
        <v>219</v>
      </c>
      <c r="M4194" t="s">
        <v>49</v>
      </c>
      <c r="N4194" t="s">
        <v>428</v>
      </c>
      <c r="O4194" t="s">
        <v>116</v>
      </c>
      <c r="P4194">
        <v>3.13</v>
      </c>
      <c r="Q4194"/>
      <c r="R4194"/>
      <c r="S4194" t="s">
        <v>933</v>
      </c>
    </row>
    <row r="4195" spans="1:19" hidden="1" x14ac:dyDescent="0.2">
      <c r="A4195" s="162" t="str">
        <f>"FY"&amp;(YEAR(Table4_1[[#This Row],[Date]])-1)&amp;"/"&amp;(YEAR(Table4_1[[#This Row],[Date]])-2000)</f>
        <v>FY2020/21</v>
      </c>
      <c r="B4195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5" s="162" t="str">
        <f>Table4_1[[#This Row],[Licensee]]&amp;" "&amp;Table4_1[[#This Row],[Licence]]</f>
        <v>Western Power EDL1</v>
      </c>
      <c r="D4195" s="162" t="str">
        <f t="shared" si="65"/>
        <v>FY2020/21_FC5d_Western Power EDL1</v>
      </c>
      <c r="E4195" s="164">
        <f>IF(ISNUMBER(Table4_1[[#This Row],[Value]]),Table4_1[[#This Row],[Value]],IF(ISNUMBER(Table4_1[[#This Row],[$ Value]]),Table4_1[[#This Row],[$ Value]],Table4_1[[#This Row],[% Value]]))</f>
        <v>2.64</v>
      </c>
      <c r="G4195" s="238">
        <v>44377</v>
      </c>
      <c r="H4195">
        <v>4</v>
      </c>
      <c r="I4195" t="s">
        <v>188</v>
      </c>
      <c r="J4195" t="s">
        <v>207</v>
      </c>
      <c r="K4195" t="s">
        <v>208</v>
      </c>
      <c r="L4195" t="s">
        <v>219</v>
      </c>
      <c r="M4195" t="s">
        <v>49</v>
      </c>
      <c r="N4195" t="s">
        <v>428</v>
      </c>
      <c r="O4195" t="s">
        <v>116</v>
      </c>
      <c r="P4195">
        <v>2.64</v>
      </c>
      <c r="Q4195"/>
      <c r="R4195"/>
      <c r="S4195" t="s">
        <v>933</v>
      </c>
    </row>
    <row r="4196" spans="1:19" hidden="1" x14ac:dyDescent="0.2">
      <c r="A4196" s="162" t="str">
        <f>"FY"&amp;(YEAR(Table4_1[[#This Row],[Date]])-1)&amp;"/"&amp;(YEAR(Table4_1[[#This Row],[Date]])-2000)</f>
        <v>FY2021/22</v>
      </c>
      <c r="B4196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6" s="162" t="str">
        <f>Table4_1[[#This Row],[Licensee]]&amp;" "&amp;Table4_1[[#This Row],[Licence]]</f>
        <v>Western Power EDL1</v>
      </c>
      <c r="D4196" s="162" t="str">
        <f t="shared" si="65"/>
        <v>FY2021/22_FC5d_Western Power EDL1</v>
      </c>
      <c r="E4196" s="164">
        <f>IF(ISNUMBER(Table4_1[[#This Row],[Value]]),Table4_1[[#This Row],[Value]],IF(ISNUMBER(Table4_1[[#This Row],[$ Value]]),Table4_1[[#This Row],[$ Value]],Table4_1[[#This Row],[% Value]]))</f>
        <v>3.39</v>
      </c>
      <c r="G4196" s="238">
        <v>44742</v>
      </c>
      <c r="H4196">
        <v>4</v>
      </c>
      <c r="I4196" t="s">
        <v>188</v>
      </c>
      <c r="J4196" t="s">
        <v>207</v>
      </c>
      <c r="K4196" t="s">
        <v>208</v>
      </c>
      <c r="L4196" t="s">
        <v>219</v>
      </c>
      <c r="M4196" t="s">
        <v>49</v>
      </c>
      <c r="N4196" t="s">
        <v>428</v>
      </c>
      <c r="O4196" t="s">
        <v>116</v>
      </c>
      <c r="P4196">
        <v>3.39</v>
      </c>
      <c r="Q4196"/>
      <c r="R4196"/>
      <c r="S4196" t="s">
        <v>933</v>
      </c>
    </row>
    <row r="4197" spans="1:19" hidden="1" x14ac:dyDescent="0.2">
      <c r="A4197" s="162" t="str">
        <f>"FY"&amp;(YEAR(Table4_1[[#This Row],[Date]])-1)&amp;"/"&amp;(YEAR(Table4_1[[#This Row],[Date]])-2000)</f>
        <v>FY2022/23</v>
      </c>
      <c r="B4197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7" s="162" t="str">
        <f>Table4_1[[#This Row],[Licensee]]&amp;" "&amp;Table4_1[[#This Row],[Licence]]</f>
        <v>Western Power EDL1</v>
      </c>
      <c r="D4197" s="162" t="str">
        <f t="shared" si="65"/>
        <v>FY2022/23_FC5d_Western Power EDL1</v>
      </c>
      <c r="E4197" s="164">
        <f>IF(ISNUMBER(Table4_1[[#This Row],[Value]]),Table4_1[[#This Row],[Value]],IF(ISNUMBER(Table4_1[[#This Row],[$ Value]]),Table4_1[[#This Row],[$ Value]],Table4_1[[#This Row],[% Value]]))</f>
        <v>3.39</v>
      </c>
      <c r="G4197" s="238">
        <v>45107</v>
      </c>
      <c r="H4197">
        <v>4</v>
      </c>
      <c r="I4197" t="s">
        <v>188</v>
      </c>
      <c r="J4197" t="s">
        <v>207</v>
      </c>
      <c r="K4197" t="s">
        <v>208</v>
      </c>
      <c r="L4197" t="s">
        <v>219</v>
      </c>
      <c r="M4197" t="s">
        <v>49</v>
      </c>
      <c r="N4197" t="s">
        <v>428</v>
      </c>
      <c r="O4197" t="s">
        <v>116</v>
      </c>
      <c r="P4197">
        <v>3.39</v>
      </c>
      <c r="Q4197"/>
      <c r="R4197"/>
      <c r="S4197" t="s">
        <v>933</v>
      </c>
    </row>
    <row r="4198" spans="1:19" hidden="1" x14ac:dyDescent="0.2">
      <c r="A4198" s="162" t="str">
        <f>"FY"&amp;(YEAR(Table4_1[[#This Row],[Date]])-1)&amp;"/"&amp;(YEAR(Table4_1[[#This Row],[Date]])-2000)</f>
        <v>FY2023/24</v>
      </c>
      <c r="B4198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8" s="162" t="str">
        <f>Table4_1[[#This Row],[Licensee]]&amp;" "&amp;Table4_1[[#This Row],[Licence]]</f>
        <v>Western Power EDL1</v>
      </c>
      <c r="D4198" s="162" t="str">
        <f t="shared" si="65"/>
        <v>FY2023/24_FC5d_Western Power EDL1</v>
      </c>
      <c r="E4198" s="164">
        <f>IF(ISNUMBER(Table4_1[[#This Row],[Value]]),Table4_1[[#This Row],[Value]],IF(ISNUMBER(Table4_1[[#This Row],[$ Value]]),Table4_1[[#This Row],[$ Value]],Table4_1[[#This Row],[% Value]]))</f>
        <v>3.7741278579999999</v>
      </c>
      <c r="G4198" s="238">
        <v>45473</v>
      </c>
      <c r="H4198">
        <v>4</v>
      </c>
      <c r="I4198" t="s">
        <v>188</v>
      </c>
      <c r="J4198" t="s">
        <v>207</v>
      </c>
      <c r="K4198" t="s">
        <v>208</v>
      </c>
      <c r="L4198" t="s">
        <v>219</v>
      </c>
      <c r="M4198" t="s">
        <v>49</v>
      </c>
      <c r="N4198" t="s">
        <v>428</v>
      </c>
      <c r="O4198" t="s">
        <v>116</v>
      </c>
      <c r="P4198">
        <v>3.7741278579999999</v>
      </c>
      <c r="Q4198"/>
      <c r="R4198"/>
      <c r="S4198" t="s">
        <v>933</v>
      </c>
    </row>
    <row r="4199" spans="1:19" hidden="1" x14ac:dyDescent="0.2">
      <c r="A4199" s="162" t="str">
        <f>"FY"&amp;(YEAR(Table4_1[[#This Row],[Date]])-1)&amp;"/"&amp;(YEAR(Table4_1[[#This Row],[Date]])-2000)</f>
        <v>FY2024/25</v>
      </c>
      <c r="B4199" s="162" t="str">
        <f>VLOOKUP(Table4_1[[#This Row],[Energy]]&amp;Table4_1[[#This Row],[Indicator category]]&amp;Table4_1[[#This Row],[Indicator subcategory]]&amp;Table4_1[[#This Row],[Indicator]]&amp;Table4_1[[#This Row],[ID]],newID,2,FALSE)</f>
        <v>FC5d</v>
      </c>
      <c r="C4199" s="162" t="str">
        <f>Table4_1[[#This Row],[Licensee]]&amp;" "&amp;Table4_1[[#This Row],[Licence]]</f>
        <v>Western Power EDL1</v>
      </c>
      <c r="D4199" s="162" t="str">
        <f t="shared" si="65"/>
        <v>FY2024/25_FC5d_Western Power EDL1</v>
      </c>
      <c r="E4199" s="164">
        <f>IF(ISNUMBER(Table4_1[[#This Row],[Value]]),Table4_1[[#This Row],[Value]],IF(ISNUMBER(Table4_1[[#This Row],[$ Value]]),Table4_1[[#This Row],[$ Value]],Table4_1[[#This Row],[% Value]]))</f>
        <v>2.8608006819999998</v>
      </c>
      <c r="G4199" s="238">
        <v>45838</v>
      </c>
      <c r="H4199">
        <v>4</v>
      </c>
      <c r="I4199" t="s">
        <v>188</v>
      </c>
      <c r="J4199" t="s">
        <v>207</v>
      </c>
      <c r="K4199" t="s">
        <v>208</v>
      </c>
      <c r="L4199" t="s">
        <v>219</v>
      </c>
      <c r="M4199" t="s">
        <v>49</v>
      </c>
      <c r="N4199" t="s">
        <v>428</v>
      </c>
      <c r="O4199" t="s">
        <v>116</v>
      </c>
      <c r="P4199">
        <v>2.8608006819999998</v>
      </c>
      <c r="Q4199"/>
      <c r="R4199"/>
      <c r="S4199" t="s">
        <v>933</v>
      </c>
    </row>
    <row r="4200" spans="1:19" hidden="1" x14ac:dyDescent="0.2">
      <c r="A4200" s="162" t="str">
        <f>"FY"&amp;(YEAR(Table4_1[[#This Row],[Date]])-1)&amp;"/"&amp;(YEAR(Table4_1[[#This Row],[Date]])-2000)</f>
        <v>FY2013/14</v>
      </c>
      <c r="B4200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0" s="162" t="str">
        <f>Table4_1[[#This Row],[Licensee]]&amp;" "&amp;Table4_1[[#This Row],[Licence]]</f>
        <v>Western Power EDL1</v>
      </c>
      <c r="D4200" s="162" t="str">
        <f t="shared" si="65"/>
        <v>FY2013/14_FC5e_Western Power EDL1</v>
      </c>
      <c r="E4200" s="164">
        <f>IF(ISNUMBER(Table4_1[[#This Row],[Value]]),Table4_1[[#This Row],[Value]],IF(ISNUMBER(Table4_1[[#This Row],[$ Value]]),Table4_1[[#This Row],[$ Value]],Table4_1[[#This Row],[% Value]]))</f>
        <v>6.91</v>
      </c>
      <c r="G4200" s="238">
        <v>41820</v>
      </c>
      <c r="H4200">
        <v>4</v>
      </c>
      <c r="I4200" t="s">
        <v>188</v>
      </c>
      <c r="J4200" t="s">
        <v>207</v>
      </c>
      <c r="K4200" t="s">
        <v>208</v>
      </c>
      <c r="L4200" t="s">
        <v>219</v>
      </c>
      <c r="M4200" t="s">
        <v>50</v>
      </c>
      <c r="N4200" t="s">
        <v>449</v>
      </c>
      <c r="O4200" t="s">
        <v>116</v>
      </c>
      <c r="P4200">
        <v>6.91</v>
      </c>
      <c r="Q4200"/>
      <c r="R4200"/>
      <c r="S4200" t="s">
        <v>933</v>
      </c>
    </row>
    <row r="4201" spans="1:19" hidden="1" x14ac:dyDescent="0.2">
      <c r="A4201" s="162" t="str">
        <f>"FY"&amp;(YEAR(Table4_1[[#This Row],[Date]])-1)&amp;"/"&amp;(YEAR(Table4_1[[#This Row],[Date]])-2000)</f>
        <v>FY2014/15</v>
      </c>
      <c r="B4201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1" s="162" t="str">
        <f>Table4_1[[#This Row],[Licensee]]&amp;" "&amp;Table4_1[[#This Row],[Licence]]</f>
        <v>Western Power EDL1</v>
      </c>
      <c r="D4201" s="162" t="str">
        <f t="shared" si="65"/>
        <v>FY2014/15_FC5e_Western Power EDL1</v>
      </c>
      <c r="E4201" s="164">
        <f>IF(ISNUMBER(Table4_1[[#This Row],[Value]]),Table4_1[[#This Row],[Value]],IF(ISNUMBER(Table4_1[[#This Row],[$ Value]]),Table4_1[[#This Row],[$ Value]],Table4_1[[#This Row],[% Value]]))</f>
        <v>6.71</v>
      </c>
      <c r="G4201" s="238">
        <v>42185</v>
      </c>
      <c r="H4201">
        <v>4</v>
      </c>
      <c r="I4201" t="s">
        <v>188</v>
      </c>
      <c r="J4201" t="s">
        <v>207</v>
      </c>
      <c r="K4201" t="s">
        <v>208</v>
      </c>
      <c r="L4201" t="s">
        <v>219</v>
      </c>
      <c r="M4201" t="s">
        <v>50</v>
      </c>
      <c r="N4201" t="s">
        <v>449</v>
      </c>
      <c r="O4201" t="s">
        <v>116</v>
      </c>
      <c r="P4201">
        <v>6.71</v>
      </c>
      <c r="Q4201"/>
      <c r="R4201"/>
      <c r="S4201" t="s">
        <v>933</v>
      </c>
    </row>
    <row r="4202" spans="1:19" hidden="1" x14ac:dyDescent="0.2">
      <c r="A4202" s="162" t="str">
        <f>"FY"&amp;(YEAR(Table4_1[[#This Row],[Date]])-1)&amp;"/"&amp;(YEAR(Table4_1[[#This Row],[Date]])-2000)</f>
        <v>FY2015/16</v>
      </c>
      <c r="B4202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2" s="162" t="str">
        <f>Table4_1[[#This Row],[Licensee]]&amp;" "&amp;Table4_1[[#This Row],[Licence]]</f>
        <v>Western Power EDL1</v>
      </c>
      <c r="D4202" s="162" t="str">
        <f t="shared" si="65"/>
        <v>FY2015/16_FC5e_Western Power EDL1</v>
      </c>
      <c r="E4202" s="164">
        <f>IF(ISNUMBER(Table4_1[[#This Row],[Value]]),Table4_1[[#This Row],[Value]],IF(ISNUMBER(Table4_1[[#This Row],[$ Value]]),Table4_1[[#This Row],[$ Value]],Table4_1[[#This Row],[% Value]]))</f>
        <v>6.56</v>
      </c>
      <c r="G4202" s="238">
        <v>42551</v>
      </c>
      <c r="H4202">
        <v>4</v>
      </c>
      <c r="I4202" t="s">
        <v>188</v>
      </c>
      <c r="J4202" t="s">
        <v>207</v>
      </c>
      <c r="K4202" t="s">
        <v>208</v>
      </c>
      <c r="L4202" t="s">
        <v>219</v>
      </c>
      <c r="M4202" t="s">
        <v>50</v>
      </c>
      <c r="N4202" t="s">
        <v>449</v>
      </c>
      <c r="O4202" t="s">
        <v>116</v>
      </c>
      <c r="P4202">
        <v>6.56</v>
      </c>
      <c r="Q4202"/>
      <c r="R4202"/>
      <c r="S4202" t="s">
        <v>933</v>
      </c>
    </row>
    <row r="4203" spans="1:19" hidden="1" x14ac:dyDescent="0.2">
      <c r="A4203" s="162" t="str">
        <f>"FY"&amp;(YEAR(Table4_1[[#This Row],[Date]])-1)&amp;"/"&amp;(YEAR(Table4_1[[#This Row],[Date]])-2000)</f>
        <v>FY2016/17</v>
      </c>
      <c r="B4203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3" s="162" t="str">
        <f>Table4_1[[#This Row],[Licensee]]&amp;" "&amp;Table4_1[[#This Row],[Licence]]</f>
        <v>Western Power EDL1</v>
      </c>
      <c r="D4203" s="162" t="str">
        <f t="shared" si="65"/>
        <v>FY2016/17_FC5e_Western Power EDL1</v>
      </c>
      <c r="E4203" s="164">
        <f>IF(ISNUMBER(Table4_1[[#This Row],[Value]]),Table4_1[[#This Row],[Value]],IF(ISNUMBER(Table4_1[[#This Row],[$ Value]]),Table4_1[[#This Row],[$ Value]],Table4_1[[#This Row],[% Value]]))</f>
        <v>5.57</v>
      </c>
      <c r="G4203" s="238">
        <v>42916</v>
      </c>
      <c r="H4203">
        <v>4</v>
      </c>
      <c r="I4203" t="s">
        <v>188</v>
      </c>
      <c r="J4203" t="s">
        <v>207</v>
      </c>
      <c r="K4203" t="s">
        <v>208</v>
      </c>
      <c r="L4203" t="s">
        <v>219</v>
      </c>
      <c r="M4203" t="s">
        <v>50</v>
      </c>
      <c r="N4203" t="s">
        <v>449</v>
      </c>
      <c r="O4203" t="s">
        <v>116</v>
      </c>
      <c r="P4203">
        <v>5.57</v>
      </c>
      <c r="Q4203"/>
      <c r="R4203"/>
      <c r="S4203" t="s">
        <v>933</v>
      </c>
    </row>
    <row r="4204" spans="1:19" hidden="1" x14ac:dyDescent="0.2">
      <c r="A4204" s="162" t="str">
        <f>"FY"&amp;(YEAR(Table4_1[[#This Row],[Date]])-1)&amp;"/"&amp;(YEAR(Table4_1[[#This Row],[Date]])-2000)</f>
        <v>FY2017/18</v>
      </c>
      <c r="B4204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4" s="162" t="str">
        <f>Table4_1[[#This Row],[Licensee]]&amp;" "&amp;Table4_1[[#This Row],[Licence]]</f>
        <v>Western Power EDL1</v>
      </c>
      <c r="D4204" s="162" t="str">
        <f t="shared" si="65"/>
        <v>FY2017/18_FC5e_Western Power EDL1</v>
      </c>
      <c r="E4204" s="164">
        <f>IF(ISNUMBER(Table4_1[[#This Row],[Value]]),Table4_1[[#This Row],[Value]],IF(ISNUMBER(Table4_1[[#This Row],[$ Value]]),Table4_1[[#This Row],[$ Value]],Table4_1[[#This Row],[% Value]]))</f>
        <v>5.9</v>
      </c>
      <c r="G4204" s="238">
        <v>43281</v>
      </c>
      <c r="H4204">
        <v>4</v>
      </c>
      <c r="I4204" t="s">
        <v>188</v>
      </c>
      <c r="J4204" t="s">
        <v>207</v>
      </c>
      <c r="K4204" t="s">
        <v>208</v>
      </c>
      <c r="L4204" t="s">
        <v>219</v>
      </c>
      <c r="M4204" t="s">
        <v>50</v>
      </c>
      <c r="N4204" t="s">
        <v>449</v>
      </c>
      <c r="O4204" t="s">
        <v>116</v>
      </c>
      <c r="P4204">
        <v>5.9</v>
      </c>
      <c r="Q4204"/>
      <c r="R4204"/>
      <c r="S4204" t="s">
        <v>933</v>
      </c>
    </row>
    <row r="4205" spans="1:19" hidden="1" x14ac:dyDescent="0.2">
      <c r="A4205" s="162" t="str">
        <f>"FY"&amp;(YEAR(Table4_1[[#This Row],[Date]])-1)&amp;"/"&amp;(YEAR(Table4_1[[#This Row],[Date]])-2000)</f>
        <v>FY2018/19</v>
      </c>
      <c r="B4205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5" s="162" t="str">
        <f>Table4_1[[#This Row],[Licensee]]&amp;" "&amp;Table4_1[[#This Row],[Licence]]</f>
        <v>Western Power EDL1</v>
      </c>
      <c r="D4205" s="162" t="str">
        <f t="shared" si="65"/>
        <v>FY2018/19_FC5e_Western Power EDL1</v>
      </c>
      <c r="E4205" s="164">
        <f>IF(ISNUMBER(Table4_1[[#This Row],[Value]]),Table4_1[[#This Row],[Value]],IF(ISNUMBER(Table4_1[[#This Row],[$ Value]]),Table4_1[[#This Row],[$ Value]],Table4_1[[#This Row],[% Value]]))</f>
        <v>5.43</v>
      </c>
      <c r="G4205" s="238">
        <v>43646</v>
      </c>
      <c r="H4205">
        <v>4</v>
      </c>
      <c r="I4205" t="s">
        <v>188</v>
      </c>
      <c r="J4205" t="s">
        <v>207</v>
      </c>
      <c r="K4205" t="s">
        <v>208</v>
      </c>
      <c r="L4205" t="s">
        <v>219</v>
      </c>
      <c r="M4205" t="s">
        <v>50</v>
      </c>
      <c r="N4205" t="s">
        <v>449</v>
      </c>
      <c r="O4205" t="s">
        <v>116</v>
      </c>
      <c r="P4205">
        <v>5.43</v>
      </c>
      <c r="Q4205"/>
      <c r="R4205"/>
      <c r="S4205" t="s">
        <v>933</v>
      </c>
    </row>
    <row r="4206" spans="1:19" hidden="1" x14ac:dyDescent="0.2">
      <c r="A4206" s="162" t="str">
        <f>"FY"&amp;(YEAR(Table4_1[[#This Row],[Date]])-1)&amp;"/"&amp;(YEAR(Table4_1[[#This Row],[Date]])-2000)</f>
        <v>FY2019/20</v>
      </c>
      <c r="B4206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6" s="162" t="str">
        <f>Table4_1[[#This Row],[Licensee]]&amp;" "&amp;Table4_1[[#This Row],[Licence]]</f>
        <v>Western Power EDL1</v>
      </c>
      <c r="D4206" s="162" t="str">
        <f t="shared" si="65"/>
        <v>FY2019/20_FC5e_Western Power EDL1</v>
      </c>
      <c r="E4206" s="164">
        <f>IF(ISNUMBER(Table4_1[[#This Row],[Value]]),Table4_1[[#This Row],[Value]],IF(ISNUMBER(Table4_1[[#This Row],[$ Value]]),Table4_1[[#This Row],[$ Value]],Table4_1[[#This Row],[% Value]]))</f>
        <v>6.95</v>
      </c>
      <c r="G4206" s="238">
        <v>44012</v>
      </c>
      <c r="H4206">
        <v>4</v>
      </c>
      <c r="I4206" t="s">
        <v>188</v>
      </c>
      <c r="J4206" t="s">
        <v>207</v>
      </c>
      <c r="K4206" t="s">
        <v>208</v>
      </c>
      <c r="L4206" t="s">
        <v>219</v>
      </c>
      <c r="M4206" t="s">
        <v>50</v>
      </c>
      <c r="N4206" t="s">
        <v>449</v>
      </c>
      <c r="O4206" t="s">
        <v>116</v>
      </c>
      <c r="P4206">
        <v>6.95</v>
      </c>
      <c r="Q4206"/>
      <c r="R4206"/>
      <c r="S4206" t="s">
        <v>933</v>
      </c>
    </row>
    <row r="4207" spans="1:19" hidden="1" x14ac:dyDescent="0.2">
      <c r="A4207" s="162" t="str">
        <f>"FY"&amp;(YEAR(Table4_1[[#This Row],[Date]])-1)&amp;"/"&amp;(YEAR(Table4_1[[#This Row],[Date]])-2000)</f>
        <v>FY2020/21</v>
      </c>
      <c r="B4207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7" s="162" t="str">
        <f>Table4_1[[#This Row],[Licensee]]&amp;" "&amp;Table4_1[[#This Row],[Licence]]</f>
        <v>Western Power EDL1</v>
      </c>
      <c r="D4207" s="162" t="str">
        <f t="shared" si="65"/>
        <v>FY2020/21_FC5e_Western Power EDL1</v>
      </c>
      <c r="E4207" s="164">
        <f>IF(ISNUMBER(Table4_1[[#This Row],[Value]]),Table4_1[[#This Row],[Value]],IF(ISNUMBER(Table4_1[[#This Row],[$ Value]]),Table4_1[[#This Row],[$ Value]],Table4_1[[#This Row],[% Value]]))</f>
        <v>5.47</v>
      </c>
      <c r="G4207" s="238">
        <v>44377</v>
      </c>
      <c r="H4207">
        <v>4</v>
      </c>
      <c r="I4207" t="s">
        <v>188</v>
      </c>
      <c r="J4207" t="s">
        <v>207</v>
      </c>
      <c r="K4207" t="s">
        <v>208</v>
      </c>
      <c r="L4207" t="s">
        <v>219</v>
      </c>
      <c r="M4207" t="s">
        <v>50</v>
      </c>
      <c r="N4207" t="s">
        <v>449</v>
      </c>
      <c r="O4207" t="s">
        <v>116</v>
      </c>
      <c r="P4207">
        <v>5.47</v>
      </c>
      <c r="Q4207"/>
      <c r="R4207"/>
      <c r="S4207" t="s">
        <v>933</v>
      </c>
    </row>
    <row r="4208" spans="1:19" hidden="1" x14ac:dyDescent="0.2">
      <c r="A4208" s="162" t="str">
        <f>"FY"&amp;(YEAR(Table4_1[[#This Row],[Date]])-1)&amp;"/"&amp;(YEAR(Table4_1[[#This Row],[Date]])-2000)</f>
        <v>FY2021/22</v>
      </c>
      <c r="B4208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8" s="162" t="str">
        <f>Table4_1[[#This Row],[Licensee]]&amp;" "&amp;Table4_1[[#This Row],[Licence]]</f>
        <v>Western Power EDL1</v>
      </c>
      <c r="D4208" s="162" t="str">
        <f t="shared" si="65"/>
        <v>FY2021/22_FC5e_Western Power EDL1</v>
      </c>
      <c r="E4208" s="164">
        <f>IF(ISNUMBER(Table4_1[[#This Row],[Value]]),Table4_1[[#This Row],[Value]],IF(ISNUMBER(Table4_1[[#This Row],[$ Value]]),Table4_1[[#This Row],[$ Value]],Table4_1[[#This Row],[% Value]]))</f>
        <v>6.8890000000000002</v>
      </c>
      <c r="G4208" s="238">
        <v>44742</v>
      </c>
      <c r="H4208">
        <v>4</v>
      </c>
      <c r="I4208" t="s">
        <v>188</v>
      </c>
      <c r="J4208" t="s">
        <v>207</v>
      </c>
      <c r="K4208" t="s">
        <v>208</v>
      </c>
      <c r="L4208" t="s">
        <v>219</v>
      </c>
      <c r="M4208" t="s">
        <v>50</v>
      </c>
      <c r="N4208" t="s">
        <v>449</v>
      </c>
      <c r="O4208" t="s">
        <v>116</v>
      </c>
      <c r="P4208">
        <v>6.8890000000000002</v>
      </c>
      <c r="Q4208"/>
      <c r="R4208"/>
      <c r="S4208" t="s">
        <v>933</v>
      </c>
    </row>
    <row r="4209" spans="1:19" hidden="1" x14ac:dyDescent="0.2">
      <c r="A4209" s="162" t="str">
        <f>"FY"&amp;(YEAR(Table4_1[[#This Row],[Date]])-1)&amp;"/"&amp;(YEAR(Table4_1[[#This Row],[Date]])-2000)</f>
        <v>FY2022/23</v>
      </c>
      <c r="B4209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09" s="162" t="str">
        <f>Table4_1[[#This Row],[Licensee]]&amp;" "&amp;Table4_1[[#This Row],[Licence]]</f>
        <v>Western Power EDL1</v>
      </c>
      <c r="D4209" s="162" t="str">
        <f t="shared" si="65"/>
        <v>FY2022/23_FC5e_Western Power EDL1</v>
      </c>
      <c r="E4209" s="164">
        <f>IF(ISNUMBER(Table4_1[[#This Row],[Value]]),Table4_1[[#This Row],[Value]],IF(ISNUMBER(Table4_1[[#This Row],[$ Value]]),Table4_1[[#This Row],[$ Value]],Table4_1[[#This Row],[% Value]]))</f>
        <v>5.94</v>
      </c>
      <c r="G4209" s="238">
        <v>45107</v>
      </c>
      <c r="H4209">
        <v>4</v>
      </c>
      <c r="I4209" t="s">
        <v>188</v>
      </c>
      <c r="J4209" t="s">
        <v>207</v>
      </c>
      <c r="K4209" t="s">
        <v>208</v>
      </c>
      <c r="L4209" t="s">
        <v>219</v>
      </c>
      <c r="M4209" t="s">
        <v>50</v>
      </c>
      <c r="N4209" t="s">
        <v>449</v>
      </c>
      <c r="O4209" t="s">
        <v>116</v>
      </c>
      <c r="P4209">
        <v>5.94</v>
      </c>
      <c r="Q4209"/>
      <c r="R4209"/>
      <c r="S4209" t="s">
        <v>933</v>
      </c>
    </row>
    <row r="4210" spans="1:19" hidden="1" x14ac:dyDescent="0.2">
      <c r="A4210" s="162" t="str">
        <f>"FY"&amp;(YEAR(Table4_1[[#This Row],[Date]])-1)&amp;"/"&amp;(YEAR(Table4_1[[#This Row],[Date]])-2000)</f>
        <v>FY2023/24</v>
      </c>
      <c r="B4210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10" s="162" t="str">
        <f>Table4_1[[#This Row],[Licensee]]&amp;" "&amp;Table4_1[[#This Row],[Licence]]</f>
        <v>Western Power EDL1</v>
      </c>
      <c r="D4210" s="162" t="str">
        <f t="shared" si="65"/>
        <v>FY2023/24_FC5e_Western Power EDL1</v>
      </c>
      <c r="E4210" s="164">
        <f>IF(ISNUMBER(Table4_1[[#This Row],[Value]]),Table4_1[[#This Row],[Value]],IF(ISNUMBER(Table4_1[[#This Row],[$ Value]]),Table4_1[[#This Row],[$ Value]],Table4_1[[#This Row],[% Value]]))</f>
        <v>8.3749166299999995</v>
      </c>
      <c r="G4210" s="238">
        <v>45473</v>
      </c>
      <c r="H4210">
        <v>4</v>
      </c>
      <c r="I4210" t="s">
        <v>188</v>
      </c>
      <c r="J4210" t="s">
        <v>207</v>
      </c>
      <c r="K4210" t="s">
        <v>208</v>
      </c>
      <c r="L4210" t="s">
        <v>219</v>
      </c>
      <c r="M4210" t="s">
        <v>50</v>
      </c>
      <c r="N4210" t="s">
        <v>449</v>
      </c>
      <c r="O4210" t="s">
        <v>116</v>
      </c>
      <c r="P4210">
        <v>8.3749166299999995</v>
      </c>
      <c r="Q4210"/>
      <c r="R4210"/>
      <c r="S4210" t="s">
        <v>933</v>
      </c>
    </row>
    <row r="4211" spans="1:19" hidden="1" x14ac:dyDescent="0.2">
      <c r="A4211" s="162" t="str">
        <f>"FY"&amp;(YEAR(Table4_1[[#This Row],[Date]])-1)&amp;"/"&amp;(YEAR(Table4_1[[#This Row],[Date]])-2000)</f>
        <v>FY2024/25</v>
      </c>
      <c r="B4211" s="162" t="str">
        <f>VLOOKUP(Table4_1[[#This Row],[Energy]]&amp;Table4_1[[#This Row],[Indicator category]]&amp;Table4_1[[#This Row],[Indicator subcategory]]&amp;Table4_1[[#This Row],[Indicator]]&amp;Table4_1[[#This Row],[ID]],newID,2,FALSE)</f>
        <v>FC5e</v>
      </c>
      <c r="C4211" s="162" t="str">
        <f>Table4_1[[#This Row],[Licensee]]&amp;" "&amp;Table4_1[[#This Row],[Licence]]</f>
        <v>Western Power EDL1</v>
      </c>
      <c r="D4211" s="162" t="str">
        <f t="shared" si="65"/>
        <v>FY2024/25_FC5e_Western Power EDL1</v>
      </c>
      <c r="E4211" s="164">
        <f>IF(ISNUMBER(Table4_1[[#This Row],[Value]]),Table4_1[[#This Row],[Value]],IF(ISNUMBER(Table4_1[[#This Row],[$ Value]]),Table4_1[[#This Row],[$ Value]],Table4_1[[#This Row],[% Value]]))</f>
        <v>6.8911052650000002</v>
      </c>
      <c r="G4211" s="238">
        <v>45838</v>
      </c>
      <c r="H4211">
        <v>4</v>
      </c>
      <c r="I4211" t="s">
        <v>188</v>
      </c>
      <c r="J4211" t="s">
        <v>207</v>
      </c>
      <c r="K4211" t="s">
        <v>208</v>
      </c>
      <c r="L4211" t="s">
        <v>219</v>
      </c>
      <c r="M4211" t="s">
        <v>50</v>
      </c>
      <c r="N4211" t="s">
        <v>449</v>
      </c>
      <c r="O4211" t="s">
        <v>116</v>
      </c>
      <c r="P4211">
        <v>6.8911052650000002</v>
      </c>
      <c r="Q4211"/>
      <c r="R4211"/>
      <c r="S4211" t="s">
        <v>933</v>
      </c>
    </row>
    <row r="4212" spans="1:19" hidden="1" x14ac:dyDescent="0.2">
      <c r="A4212" s="162" t="str">
        <f>"FY"&amp;(YEAR(Table4_1[[#This Row],[Date]])-1)&amp;"/"&amp;(YEAR(Table4_1[[#This Row],[Date]])-2000)</f>
        <v>FY2023/24</v>
      </c>
      <c r="B4212" s="162" t="str">
        <f>VLOOKUP(Table4_1[[#This Row],[Energy]]&amp;Table4_1[[#This Row],[Indicator category]]&amp;Table4_1[[#This Row],[Indicator subcategory]]&amp;Table4_1[[#This Row],[Indicator]]&amp;Table4_1[[#This Row],[ID]],newID,2,FALSE)</f>
        <v>FC6bi</v>
      </c>
      <c r="C4212" s="162" t="str">
        <f>Table4_1[[#This Row],[Licensee]]&amp;" "&amp;Table4_1[[#This Row],[Licence]]</f>
        <v>Western Power EDL1</v>
      </c>
      <c r="D4212" s="162" t="str">
        <f t="shared" si="65"/>
        <v>FY2023/24_FC6bi_Western Power EDL1</v>
      </c>
      <c r="E4212" s="164">
        <f>IF(ISNUMBER(Table4_1[[#This Row],[Value]]),Table4_1[[#This Row],[Value]],IF(ISNUMBER(Table4_1[[#This Row],[$ Value]]),Table4_1[[#This Row],[$ Value]],Table4_1[[#This Row],[% Value]]))</f>
        <v>7.4090743000000001E-2</v>
      </c>
      <c r="G4212" s="238">
        <v>45473</v>
      </c>
      <c r="H4212">
        <v>4</v>
      </c>
      <c r="I4212" t="s">
        <v>188</v>
      </c>
      <c r="J4212" t="s">
        <v>207</v>
      </c>
      <c r="K4212" t="s">
        <v>208</v>
      </c>
      <c r="L4212" t="s">
        <v>240</v>
      </c>
      <c r="M4212" t="s">
        <v>47</v>
      </c>
      <c r="N4212" t="s">
        <v>657</v>
      </c>
      <c r="O4212" t="s">
        <v>116</v>
      </c>
      <c r="P4212">
        <v>7.4090743000000001E-2</v>
      </c>
      <c r="Q4212"/>
      <c r="R4212"/>
      <c r="S4212" t="s">
        <v>933</v>
      </c>
    </row>
    <row r="4213" spans="1:19" hidden="1" x14ac:dyDescent="0.2">
      <c r="A4213" s="162" t="str">
        <f>"FY"&amp;(YEAR(Table4_1[[#This Row],[Date]])-1)&amp;"/"&amp;(YEAR(Table4_1[[#This Row],[Date]])-2000)</f>
        <v>FY2024/25</v>
      </c>
      <c r="B4213" s="162" t="str">
        <f>VLOOKUP(Table4_1[[#This Row],[Energy]]&amp;Table4_1[[#This Row],[Indicator category]]&amp;Table4_1[[#This Row],[Indicator subcategory]]&amp;Table4_1[[#This Row],[Indicator]]&amp;Table4_1[[#This Row],[ID]],newID,2,FALSE)</f>
        <v>FC6bi</v>
      </c>
      <c r="C4213" s="162" t="str">
        <f>Table4_1[[#This Row],[Licensee]]&amp;" "&amp;Table4_1[[#This Row],[Licence]]</f>
        <v>Western Power EDL1</v>
      </c>
      <c r="D4213" s="162" t="str">
        <f t="shared" si="65"/>
        <v>FY2024/25_FC6bi_Western Power EDL1</v>
      </c>
      <c r="E4213" s="164">
        <f>IF(ISNUMBER(Table4_1[[#This Row],[Value]]),Table4_1[[#This Row],[Value]],IF(ISNUMBER(Table4_1[[#This Row],[$ Value]]),Table4_1[[#This Row],[$ Value]],Table4_1[[#This Row],[% Value]]))</f>
        <v>1.9869452999999999E-2</v>
      </c>
      <c r="G4213" s="238">
        <v>45838</v>
      </c>
      <c r="H4213">
        <v>4</v>
      </c>
      <c r="I4213" t="s">
        <v>188</v>
      </c>
      <c r="J4213" t="s">
        <v>207</v>
      </c>
      <c r="K4213" t="s">
        <v>208</v>
      </c>
      <c r="L4213" t="s">
        <v>240</v>
      </c>
      <c r="M4213" t="s">
        <v>47</v>
      </c>
      <c r="N4213" t="s">
        <v>657</v>
      </c>
      <c r="O4213" t="s">
        <v>116</v>
      </c>
      <c r="P4213">
        <v>1.9869452999999999E-2</v>
      </c>
      <c r="Q4213"/>
      <c r="R4213"/>
      <c r="S4213" t="s">
        <v>933</v>
      </c>
    </row>
    <row r="4214" spans="1:19" hidden="1" x14ac:dyDescent="0.2">
      <c r="A4214" s="162" t="str">
        <f>"FY"&amp;(YEAR(Table4_1[[#This Row],[Date]])-1)&amp;"/"&amp;(YEAR(Table4_1[[#This Row],[Date]])-2000)</f>
        <v>FY2023/24</v>
      </c>
      <c r="B4214" s="162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4214" s="162" t="str">
        <f>Table4_1[[#This Row],[Licensee]]&amp;" "&amp;Table4_1[[#This Row],[Licence]]</f>
        <v>Western Power EDL1</v>
      </c>
      <c r="D4214" s="162" t="str">
        <f t="shared" si="65"/>
        <v>FY2023/24_FC6ci_Western Power EDL1</v>
      </c>
      <c r="E4214" s="164">
        <f>IF(ISNUMBER(Table4_1[[#This Row],[Value]]),Table4_1[[#This Row],[Value]],IF(ISNUMBER(Table4_1[[#This Row],[$ Value]]),Table4_1[[#This Row],[$ Value]],Table4_1[[#This Row],[% Value]]))</f>
        <v>0.33246266200000002</v>
      </c>
      <c r="G4214" s="238">
        <v>45473</v>
      </c>
      <c r="H4214">
        <v>4</v>
      </c>
      <c r="I4214" t="s">
        <v>188</v>
      </c>
      <c r="J4214" t="s">
        <v>207</v>
      </c>
      <c r="K4214" t="s">
        <v>208</v>
      </c>
      <c r="L4214" t="s">
        <v>240</v>
      </c>
      <c r="M4214" t="s">
        <v>48</v>
      </c>
      <c r="N4214" t="s">
        <v>353</v>
      </c>
      <c r="O4214" t="s">
        <v>116</v>
      </c>
      <c r="P4214">
        <v>0.33246266200000002</v>
      </c>
      <c r="Q4214"/>
      <c r="R4214"/>
      <c r="S4214" t="s">
        <v>933</v>
      </c>
    </row>
    <row r="4215" spans="1:19" hidden="1" x14ac:dyDescent="0.2">
      <c r="A4215" s="162" t="str">
        <f>"FY"&amp;(YEAR(Table4_1[[#This Row],[Date]])-1)&amp;"/"&amp;(YEAR(Table4_1[[#This Row],[Date]])-2000)</f>
        <v>FY2024/25</v>
      </c>
      <c r="B4215" s="162" t="str">
        <f>VLOOKUP(Table4_1[[#This Row],[Energy]]&amp;Table4_1[[#This Row],[Indicator category]]&amp;Table4_1[[#This Row],[Indicator subcategory]]&amp;Table4_1[[#This Row],[Indicator]]&amp;Table4_1[[#This Row],[ID]],newID,2,FALSE)</f>
        <v>FC6ci</v>
      </c>
      <c r="C4215" s="162" t="str">
        <f>Table4_1[[#This Row],[Licensee]]&amp;" "&amp;Table4_1[[#This Row],[Licence]]</f>
        <v>Western Power EDL1</v>
      </c>
      <c r="D4215" s="162" t="str">
        <f t="shared" si="65"/>
        <v>FY2024/25_FC6ci_Western Power EDL1</v>
      </c>
      <c r="E4215" s="164">
        <f>IF(ISNUMBER(Table4_1[[#This Row],[Value]]),Table4_1[[#This Row],[Value]],IF(ISNUMBER(Table4_1[[#This Row],[$ Value]]),Table4_1[[#This Row],[$ Value]],Table4_1[[#This Row],[% Value]]))</f>
        <v>0.38151083600000002</v>
      </c>
      <c r="G4215" s="238">
        <v>45838</v>
      </c>
      <c r="H4215">
        <v>4</v>
      </c>
      <c r="I4215" t="s">
        <v>188</v>
      </c>
      <c r="J4215" t="s">
        <v>207</v>
      </c>
      <c r="K4215" t="s">
        <v>208</v>
      </c>
      <c r="L4215" t="s">
        <v>240</v>
      </c>
      <c r="M4215" t="s">
        <v>48</v>
      </c>
      <c r="N4215" t="s">
        <v>353</v>
      </c>
      <c r="O4215" t="s">
        <v>116</v>
      </c>
      <c r="P4215">
        <v>0.38151083600000002</v>
      </c>
      <c r="Q4215"/>
      <c r="R4215"/>
      <c r="S4215" t="s">
        <v>933</v>
      </c>
    </row>
    <row r="4216" spans="1:19" hidden="1" x14ac:dyDescent="0.2">
      <c r="A4216" s="162" t="str">
        <f>"FY"&amp;(YEAR(Table4_1[[#This Row],[Date]])-1)&amp;"/"&amp;(YEAR(Table4_1[[#This Row],[Date]])-2000)</f>
        <v>FY2023/24</v>
      </c>
      <c r="B4216" s="162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4216" s="162" t="str">
        <f>Table4_1[[#This Row],[Licensee]]&amp;" "&amp;Table4_1[[#This Row],[Licence]]</f>
        <v>Western Power EDL1</v>
      </c>
      <c r="D4216" s="162" t="str">
        <f t="shared" si="65"/>
        <v>FY2023/24_FC6di_Western Power EDL1</v>
      </c>
      <c r="E4216" s="164">
        <f>IF(ISNUMBER(Table4_1[[#This Row],[Value]]),Table4_1[[#This Row],[Value]],IF(ISNUMBER(Table4_1[[#This Row],[$ Value]]),Table4_1[[#This Row],[$ Value]],Table4_1[[#This Row],[% Value]]))</f>
        <v>0.48384413700000001</v>
      </c>
      <c r="G4216" s="238">
        <v>45473</v>
      </c>
      <c r="H4216">
        <v>4</v>
      </c>
      <c r="I4216" t="s">
        <v>188</v>
      </c>
      <c r="J4216" t="s">
        <v>207</v>
      </c>
      <c r="K4216" t="s">
        <v>208</v>
      </c>
      <c r="L4216" t="s">
        <v>240</v>
      </c>
      <c r="M4216" t="s">
        <v>49</v>
      </c>
      <c r="N4216" t="s">
        <v>440</v>
      </c>
      <c r="O4216" t="s">
        <v>116</v>
      </c>
      <c r="P4216">
        <v>0.48384413700000001</v>
      </c>
      <c r="Q4216"/>
      <c r="R4216"/>
      <c r="S4216" t="s">
        <v>933</v>
      </c>
    </row>
    <row r="4217" spans="1:19" hidden="1" x14ac:dyDescent="0.2">
      <c r="A4217" s="162" t="str">
        <f>"FY"&amp;(YEAR(Table4_1[[#This Row],[Date]])-1)&amp;"/"&amp;(YEAR(Table4_1[[#This Row],[Date]])-2000)</f>
        <v>FY2024/25</v>
      </c>
      <c r="B4217" s="162" t="str">
        <f>VLOOKUP(Table4_1[[#This Row],[Energy]]&amp;Table4_1[[#This Row],[Indicator category]]&amp;Table4_1[[#This Row],[Indicator subcategory]]&amp;Table4_1[[#This Row],[Indicator]]&amp;Table4_1[[#This Row],[ID]],newID,2,FALSE)</f>
        <v>FC6di</v>
      </c>
      <c r="C4217" s="162" t="str">
        <f>Table4_1[[#This Row],[Licensee]]&amp;" "&amp;Table4_1[[#This Row],[Licence]]</f>
        <v>Western Power EDL1</v>
      </c>
      <c r="D4217" s="162" t="str">
        <f t="shared" si="65"/>
        <v>FY2024/25_FC6di_Western Power EDL1</v>
      </c>
      <c r="E4217" s="164">
        <f>IF(ISNUMBER(Table4_1[[#This Row],[Value]]),Table4_1[[#This Row],[Value]],IF(ISNUMBER(Table4_1[[#This Row],[$ Value]]),Table4_1[[#This Row],[$ Value]],Table4_1[[#This Row],[% Value]]))</f>
        <v>0.46188096499999998</v>
      </c>
      <c r="G4217" s="238">
        <v>45838</v>
      </c>
      <c r="H4217">
        <v>4</v>
      </c>
      <c r="I4217" t="s">
        <v>188</v>
      </c>
      <c r="J4217" t="s">
        <v>207</v>
      </c>
      <c r="K4217" t="s">
        <v>208</v>
      </c>
      <c r="L4217" t="s">
        <v>240</v>
      </c>
      <c r="M4217" t="s">
        <v>49</v>
      </c>
      <c r="N4217" t="s">
        <v>440</v>
      </c>
      <c r="O4217" t="s">
        <v>116</v>
      </c>
      <c r="P4217">
        <v>0.46188096499999998</v>
      </c>
      <c r="Q4217"/>
      <c r="R4217"/>
      <c r="S4217" t="s">
        <v>933</v>
      </c>
    </row>
    <row r="4218" spans="1:19" hidden="1" x14ac:dyDescent="0.2">
      <c r="A4218" s="162" t="str">
        <f>"FY"&amp;(YEAR(Table4_1[[#This Row],[Date]])-1)&amp;"/"&amp;(YEAR(Table4_1[[#This Row],[Date]])-2000)</f>
        <v>FY2023/24</v>
      </c>
      <c r="B4218" s="162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4218" s="162" t="str">
        <f>Table4_1[[#This Row],[Licensee]]&amp;" "&amp;Table4_1[[#This Row],[Licence]]</f>
        <v>Western Power EDL1</v>
      </c>
      <c r="D4218" s="162" t="str">
        <f t="shared" si="65"/>
        <v>FY2023/24_FC6ei_Western Power EDL1</v>
      </c>
      <c r="E4218" s="164">
        <f>IF(ISNUMBER(Table4_1[[#This Row],[Value]]),Table4_1[[#This Row],[Value]],IF(ISNUMBER(Table4_1[[#This Row],[$ Value]]),Table4_1[[#This Row],[$ Value]],Table4_1[[#This Row],[% Value]]))</f>
        <v>1.660104193</v>
      </c>
      <c r="G4218" s="238">
        <v>45473</v>
      </c>
      <c r="H4218">
        <v>4</v>
      </c>
      <c r="I4218" t="s">
        <v>188</v>
      </c>
      <c r="J4218" t="s">
        <v>207</v>
      </c>
      <c r="K4218" t="s">
        <v>208</v>
      </c>
      <c r="L4218" t="s">
        <v>240</v>
      </c>
      <c r="M4218" t="s">
        <v>50</v>
      </c>
      <c r="N4218" t="s">
        <v>453</v>
      </c>
      <c r="O4218" t="s">
        <v>116</v>
      </c>
      <c r="P4218">
        <v>1.660104193</v>
      </c>
      <c r="Q4218"/>
      <c r="R4218"/>
      <c r="S4218" t="s">
        <v>933</v>
      </c>
    </row>
    <row r="4219" spans="1:19" hidden="1" x14ac:dyDescent="0.2">
      <c r="A4219" s="162" t="str">
        <f>"FY"&amp;(YEAR(Table4_1[[#This Row],[Date]])-1)&amp;"/"&amp;(YEAR(Table4_1[[#This Row],[Date]])-2000)</f>
        <v>FY2024/25</v>
      </c>
      <c r="B4219" s="162" t="str">
        <f>VLOOKUP(Table4_1[[#This Row],[Energy]]&amp;Table4_1[[#This Row],[Indicator category]]&amp;Table4_1[[#This Row],[Indicator subcategory]]&amp;Table4_1[[#This Row],[Indicator]]&amp;Table4_1[[#This Row],[ID]],newID,2,FALSE)</f>
        <v>FC6ei</v>
      </c>
      <c r="C4219" s="162" t="str">
        <f>Table4_1[[#This Row],[Licensee]]&amp;" "&amp;Table4_1[[#This Row],[Licence]]</f>
        <v>Western Power EDL1</v>
      </c>
      <c r="D4219" s="162" t="str">
        <f t="shared" si="65"/>
        <v>FY2024/25_FC6ei_Western Power EDL1</v>
      </c>
      <c r="E4219" s="164">
        <f>IF(ISNUMBER(Table4_1[[#This Row],[Value]]),Table4_1[[#This Row],[Value]],IF(ISNUMBER(Table4_1[[#This Row],[$ Value]]),Table4_1[[#This Row],[$ Value]],Table4_1[[#This Row],[% Value]]))</f>
        <v>1.592226455</v>
      </c>
      <c r="G4219" s="238">
        <v>45838</v>
      </c>
      <c r="H4219">
        <v>4</v>
      </c>
      <c r="I4219" t="s">
        <v>188</v>
      </c>
      <c r="J4219" t="s">
        <v>207</v>
      </c>
      <c r="K4219" t="s">
        <v>208</v>
      </c>
      <c r="L4219" t="s">
        <v>240</v>
      </c>
      <c r="M4219" t="s">
        <v>50</v>
      </c>
      <c r="N4219" t="s">
        <v>453</v>
      </c>
      <c r="O4219" t="s">
        <v>116</v>
      </c>
      <c r="P4219">
        <v>1.592226455</v>
      </c>
      <c r="Q4219"/>
      <c r="R4219"/>
      <c r="S4219" t="s">
        <v>933</v>
      </c>
    </row>
    <row r="4220" spans="1:19" hidden="1" x14ac:dyDescent="0.2">
      <c r="A4220" s="162" t="str">
        <f>"FY"&amp;(YEAR(Table4_1[[#This Row],[Date]])-1)&amp;"/"&amp;(YEAR(Table4_1[[#This Row],[Date]])-2000)</f>
        <v>FY2023/24</v>
      </c>
      <c r="B4220" s="162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4220" s="162" t="str">
        <f>Table4_1[[#This Row],[Licensee]]&amp;" "&amp;Table4_1[[#This Row],[Licence]]</f>
        <v>Western Power EDL1</v>
      </c>
      <c r="D4220" s="162" t="str">
        <f t="shared" si="65"/>
        <v>FY2023/24_FC6i_Western Power EDL1</v>
      </c>
      <c r="E4220" s="164">
        <f>IF(ISNUMBER(Table4_1[[#This Row],[Value]]),Table4_1[[#This Row],[Value]],IF(ISNUMBER(Table4_1[[#This Row],[$ Value]]),Table4_1[[#This Row],[$ Value]],Table4_1[[#This Row],[% Value]]))</f>
        <v>0.47493279599999999</v>
      </c>
      <c r="G4220" s="238">
        <v>45473</v>
      </c>
      <c r="H4220">
        <v>4</v>
      </c>
      <c r="I4220" t="s">
        <v>188</v>
      </c>
      <c r="J4220" t="s">
        <v>207</v>
      </c>
      <c r="K4220" t="s">
        <v>208</v>
      </c>
      <c r="L4220" t="s">
        <v>240</v>
      </c>
      <c r="M4220" t="s">
        <v>115</v>
      </c>
      <c r="N4220" t="s">
        <v>241</v>
      </c>
      <c r="O4220" t="s">
        <v>116</v>
      </c>
      <c r="P4220">
        <v>0.47493279599999999</v>
      </c>
      <c r="Q4220"/>
      <c r="R4220"/>
      <c r="S4220" t="s">
        <v>933</v>
      </c>
    </row>
    <row r="4221" spans="1:19" hidden="1" x14ac:dyDescent="0.2">
      <c r="A4221" s="162" t="str">
        <f>"FY"&amp;(YEAR(Table4_1[[#This Row],[Date]])-1)&amp;"/"&amp;(YEAR(Table4_1[[#This Row],[Date]])-2000)</f>
        <v>FY2024/25</v>
      </c>
      <c r="B4221" s="162" t="str">
        <f>VLOOKUP(Table4_1[[#This Row],[Energy]]&amp;Table4_1[[#This Row],[Indicator category]]&amp;Table4_1[[#This Row],[Indicator subcategory]]&amp;Table4_1[[#This Row],[Indicator]]&amp;Table4_1[[#This Row],[ID]],newID,2,FALSE)</f>
        <v>FC6i</v>
      </c>
      <c r="C4221" s="162" t="str">
        <f>Table4_1[[#This Row],[Licensee]]&amp;" "&amp;Table4_1[[#This Row],[Licence]]</f>
        <v>Western Power EDL1</v>
      </c>
      <c r="D4221" s="162" t="str">
        <f t="shared" si="65"/>
        <v>FY2024/25_FC6i_Western Power EDL1</v>
      </c>
      <c r="E4221" s="164">
        <f>IF(ISNUMBER(Table4_1[[#This Row],[Value]]),Table4_1[[#This Row],[Value]],IF(ISNUMBER(Table4_1[[#This Row],[$ Value]]),Table4_1[[#This Row],[$ Value]],Table4_1[[#This Row],[% Value]]))</f>
        <v>0.51463048099999997</v>
      </c>
      <c r="G4221" s="238">
        <v>45838</v>
      </c>
      <c r="H4221">
        <v>4</v>
      </c>
      <c r="I4221" t="s">
        <v>188</v>
      </c>
      <c r="J4221" t="s">
        <v>207</v>
      </c>
      <c r="K4221" t="s">
        <v>208</v>
      </c>
      <c r="L4221" t="s">
        <v>240</v>
      </c>
      <c r="M4221" t="s">
        <v>115</v>
      </c>
      <c r="N4221" t="s">
        <v>241</v>
      </c>
      <c r="O4221" t="s">
        <v>116</v>
      </c>
      <c r="P4221">
        <v>0.51463048099999997</v>
      </c>
      <c r="Q4221"/>
      <c r="R4221"/>
      <c r="S4221" t="s">
        <v>933</v>
      </c>
    </row>
    <row r="4222" spans="1:19" hidden="1" x14ac:dyDescent="0.2">
      <c r="A4222" s="162" t="str">
        <f>"FY"&amp;(YEAR(Table4_1[[#This Row],[Date]])-1)&amp;"/"&amp;(YEAR(Table4_1[[#This Row],[Date]])-2000)</f>
        <v>FY2023/24</v>
      </c>
      <c r="B4222" s="162" t="str">
        <f>VLOOKUP(Table4_1[[#This Row],[Energy]]&amp;Table4_1[[#This Row],[Indicator category]]&amp;Table4_1[[#This Row],[Indicator subcategory]]&amp;Table4_1[[#This Row],[Indicator]]&amp;Table4_1[[#This Row],[ID]],newID,2,FALSE)</f>
        <v>FC7bii</v>
      </c>
      <c r="C4222" s="162" t="str">
        <f>Table4_1[[#This Row],[Licensee]]&amp;" "&amp;Table4_1[[#This Row],[Licence]]</f>
        <v>Western Power EDL1</v>
      </c>
      <c r="D4222" s="162" t="str">
        <f t="shared" si="65"/>
        <v>FY2023/24_FC7bii_Western Power EDL1</v>
      </c>
      <c r="E4222" s="164">
        <f>IF(ISNUMBER(Table4_1[[#This Row],[Value]]),Table4_1[[#This Row],[Value]],IF(ISNUMBER(Table4_1[[#This Row],[$ Value]]),Table4_1[[#This Row],[$ Value]],Table4_1[[#This Row],[% Value]]))</f>
        <v>0.69652049199999999</v>
      </c>
      <c r="G4222" s="238">
        <v>45473</v>
      </c>
      <c r="H4222">
        <v>4</v>
      </c>
      <c r="I4222" t="s">
        <v>188</v>
      </c>
      <c r="J4222" t="s">
        <v>207</v>
      </c>
      <c r="K4222" t="s">
        <v>208</v>
      </c>
      <c r="L4222" t="s">
        <v>242</v>
      </c>
      <c r="M4222" t="s">
        <v>47</v>
      </c>
      <c r="N4222" t="s">
        <v>457</v>
      </c>
      <c r="O4222" t="s">
        <v>116</v>
      </c>
      <c r="P4222">
        <v>0.69652049199999999</v>
      </c>
      <c r="Q4222"/>
      <c r="R4222"/>
      <c r="S4222" t="s">
        <v>933</v>
      </c>
    </row>
    <row r="4223" spans="1:19" hidden="1" x14ac:dyDescent="0.2">
      <c r="A4223" s="162" t="str">
        <f>"FY"&amp;(YEAR(Table4_1[[#This Row],[Date]])-1)&amp;"/"&amp;(YEAR(Table4_1[[#This Row],[Date]])-2000)</f>
        <v>FY2024/25</v>
      </c>
      <c r="B4223" s="162" t="str">
        <f>VLOOKUP(Table4_1[[#This Row],[Energy]]&amp;Table4_1[[#This Row],[Indicator category]]&amp;Table4_1[[#This Row],[Indicator subcategory]]&amp;Table4_1[[#This Row],[Indicator]]&amp;Table4_1[[#This Row],[ID]],newID,2,FALSE)</f>
        <v>FC7bii</v>
      </c>
      <c r="C4223" s="162" t="str">
        <f>Table4_1[[#This Row],[Licensee]]&amp;" "&amp;Table4_1[[#This Row],[Licence]]</f>
        <v>Western Power EDL1</v>
      </c>
      <c r="D4223" s="162" t="str">
        <f t="shared" si="65"/>
        <v>FY2024/25_FC7bii_Western Power EDL1</v>
      </c>
      <c r="E4223" s="164">
        <f>IF(ISNUMBER(Table4_1[[#This Row],[Value]]),Table4_1[[#This Row],[Value]],IF(ISNUMBER(Table4_1[[#This Row],[$ Value]]),Table4_1[[#This Row],[$ Value]],Table4_1[[#This Row],[% Value]]))</f>
        <v>0.74452974299999997</v>
      </c>
      <c r="G4223" s="238">
        <v>45838</v>
      </c>
      <c r="H4223">
        <v>4</v>
      </c>
      <c r="I4223" t="s">
        <v>188</v>
      </c>
      <c r="J4223" t="s">
        <v>207</v>
      </c>
      <c r="K4223" t="s">
        <v>208</v>
      </c>
      <c r="L4223" t="s">
        <v>242</v>
      </c>
      <c r="M4223" t="s">
        <v>47</v>
      </c>
      <c r="N4223" t="s">
        <v>457</v>
      </c>
      <c r="O4223" t="s">
        <v>116</v>
      </c>
      <c r="P4223">
        <v>0.74452974299999997</v>
      </c>
      <c r="Q4223"/>
      <c r="R4223"/>
      <c r="S4223" t="s">
        <v>933</v>
      </c>
    </row>
    <row r="4224" spans="1:19" hidden="1" x14ac:dyDescent="0.2">
      <c r="A4224" s="162" t="str">
        <f>"FY"&amp;(YEAR(Table4_1[[#This Row],[Date]])-1)&amp;"/"&amp;(YEAR(Table4_1[[#This Row],[Date]])-2000)</f>
        <v>FY2023/24</v>
      </c>
      <c r="B4224" s="162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4224" s="162" t="str">
        <f>Table4_1[[#This Row],[Licensee]]&amp;" "&amp;Table4_1[[#This Row],[Licence]]</f>
        <v>Western Power EDL1</v>
      </c>
      <c r="D4224" s="162" t="str">
        <f t="shared" si="65"/>
        <v>FY2023/24_FC7cii_Western Power EDL1</v>
      </c>
      <c r="E4224" s="164">
        <f>IF(ISNUMBER(Table4_1[[#This Row],[Value]]),Table4_1[[#This Row],[Value]],IF(ISNUMBER(Table4_1[[#This Row],[$ Value]]),Table4_1[[#This Row],[$ Value]],Table4_1[[#This Row],[% Value]]))</f>
        <v>1.493997682</v>
      </c>
      <c r="G4224" s="238">
        <v>45473</v>
      </c>
      <c r="H4224">
        <v>4</v>
      </c>
      <c r="I4224" t="s">
        <v>188</v>
      </c>
      <c r="J4224" t="s">
        <v>207</v>
      </c>
      <c r="K4224" t="s">
        <v>208</v>
      </c>
      <c r="L4224" t="s">
        <v>242</v>
      </c>
      <c r="M4224" t="s">
        <v>48</v>
      </c>
      <c r="N4224" t="s">
        <v>354</v>
      </c>
      <c r="O4224" t="s">
        <v>116</v>
      </c>
      <c r="P4224">
        <v>1.493997682</v>
      </c>
      <c r="Q4224"/>
      <c r="R4224"/>
      <c r="S4224" t="s">
        <v>933</v>
      </c>
    </row>
    <row r="4225" spans="1:19" hidden="1" x14ac:dyDescent="0.2">
      <c r="A4225" s="162" t="str">
        <f>"FY"&amp;(YEAR(Table4_1[[#This Row],[Date]])-1)&amp;"/"&amp;(YEAR(Table4_1[[#This Row],[Date]])-2000)</f>
        <v>FY2024/25</v>
      </c>
      <c r="B4225" s="162" t="str">
        <f>VLOOKUP(Table4_1[[#This Row],[Energy]]&amp;Table4_1[[#This Row],[Indicator category]]&amp;Table4_1[[#This Row],[Indicator subcategory]]&amp;Table4_1[[#This Row],[Indicator]]&amp;Table4_1[[#This Row],[ID]],newID,2,FALSE)</f>
        <v>FC7cii</v>
      </c>
      <c r="C4225" s="162" t="str">
        <f>Table4_1[[#This Row],[Licensee]]&amp;" "&amp;Table4_1[[#This Row],[Licence]]</f>
        <v>Western Power EDL1</v>
      </c>
      <c r="D4225" s="162" t="str">
        <f t="shared" si="65"/>
        <v>FY2024/25_FC7cii_Western Power EDL1</v>
      </c>
      <c r="E4225" s="164">
        <f>IF(ISNUMBER(Table4_1[[#This Row],[Value]]),Table4_1[[#This Row],[Value]],IF(ISNUMBER(Table4_1[[#This Row],[$ Value]]),Table4_1[[#This Row],[$ Value]],Table4_1[[#This Row],[% Value]]))</f>
        <v>1.4965575170000001</v>
      </c>
      <c r="G4225" s="238">
        <v>45838</v>
      </c>
      <c r="H4225">
        <v>4</v>
      </c>
      <c r="I4225" t="s">
        <v>188</v>
      </c>
      <c r="J4225" t="s">
        <v>207</v>
      </c>
      <c r="K4225" t="s">
        <v>208</v>
      </c>
      <c r="L4225" t="s">
        <v>242</v>
      </c>
      <c r="M4225" t="s">
        <v>48</v>
      </c>
      <c r="N4225" t="s">
        <v>354</v>
      </c>
      <c r="O4225" t="s">
        <v>116</v>
      </c>
      <c r="P4225">
        <v>1.4965575170000001</v>
      </c>
      <c r="Q4225"/>
      <c r="R4225"/>
      <c r="S4225" t="s">
        <v>933</v>
      </c>
    </row>
    <row r="4226" spans="1:19" hidden="1" x14ac:dyDescent="0.2">
      <c r="A4226" s="162" t="str">
        <f>"FY"&amp;(YEAR(Table4_1[[#This Row],[Date]])-1)&amp;"/"&amp;(YEAR(Table4_1[[#This Row],[Date]])-2000)</f>
        <v>FY2023/24</v>
      </c>
      <c r="B4226" s="162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4226" s="162" t="str">
        <f>Table4_1[[#This Row],[Licensee]]&amp;" "&amp;Table4_1[[#This Row],[Licence]]</f>
        <v>Western Power EDL1</v>
      </c>
      <c r="D4226" s="162" t="str">
        <f t="shared" si="65"/>
        <v>FY2023/24_FC7dii_Western Power EDL1</v>
      </c>
      <c r="E4226" s="164">
        <f>IF(ISNUMBER(Table4_1[[#This Row],[Value]]),Table4_1[[#This Row],[Value]],IF(ISNUMBER(Table4_1[[#This Row],[$ Value]]),Table4_1[[#This Row],[$ Value]],Table4_1[[#This Row],[% Value]]))</f>
        <v>3.2496299930000001</v>
      </c>
      <c r="G4226" s="238">
        <v>45473</v>
      </c>
      <c r="H4226">
        <v>4</v>
      </c>
      <c r="I4226" t="s">
        <v>188</v>
      </c>
      <c r="J4226" t="s">
        <v>207</v>
      </c>
      <c r="K4226" t="s">
        <v>208</v>
      </c>
      <c r="L4226" t="s">
        <v>242</v>
      </c>
      <c r="M4226" t="s">
        <v>49</v>
      </c>
      <c r="N4226" t="s">
        <v>441</v>
      </c>
      <c r="O4226" t="s">
        <v>116</v>
      </c>
      <c r="P4226">
        <v>3.2496299930000001</v>
      </c>
      <c r="Q4226"/>
      <c r="R4226"/>
      <c r="S4226" t="s">
        <v>933</v>
      </c>
    </row>
    <row r="4227" spans="1:19" hidden="1" x14ac:dyDescent="0.2">
      <c r="A4227" s="162" t="str">
        <f>"FY"&amp;(YEAR(Table4_1[[#This Row],[Date]])-1)&amp;"/"&amp;(YEAR(Table4_1[[#This Row],[Date]])-2000)</f>
        <v>FY2024/25</v>
      </c>
      <c r="B4227" s="162" t="str">
        <f>VLOOKUP(Table4_1[[#This Row],[Energy]]&amp;Table4_1[[#This Row],[Indicator category]]&amp;Table4_1[[#This Row],[Indicator subcategory]]&amp;Table4_1[[#This Row],[Indicator]]&amp;Table4_1[[#This Row],[ID]],newID,2,FALSE)</f>
        <v>FC7dii</v>
      </c>
      <c r="C4227" s="162" t="str">
        <f>Table4_1[[#This Row],[Licensee]]&amp;" "&amp;Table4_1[[#This Row],[Licence]]</f>
        <v>Western Power EDL1</v>
      </c>
      <c r="D4227" s="162" t="str">
        <f t="shared" ref="D4227:D4290" si="66">A4227&amp;"_"&amp;B4227&amp;"_"&amp;C4227</f>
        <v>FY2024/25_FC7dii_Western Power EDL1</v>
      </c>
      <c r="E4227" s="164">
        <f>IF(ISNUMBER(Table4_1[[#This Row],[Value]]),Table4_1[[#This Row],[Value]],IF(ISNUMBER(Table4_1[[#This Row],[$ Value]]),Table4_1[[#This Row],[$ Value]],Table4_1[[#This Row],[% Value]]))</f>
        <v>2.3661963259999998</v>
      </c>
      <c r="G4227" s="238">
        <v>45838</v>
      </c>
      <c r="H4227">
        <v>4</v>
      </c>
      <c r="I4227" t="s">
        <v>188</v>
      </c>
      <c r="J4227" t="s">
        <v>207</v>
      </c>
      <c r="K4227" t="s">
        <v>208</v>
      </c>
      <c r="L4227" t="s">
        <v>242</v>
      </c>
      <c r="M4227" t="s">
        <v>49</v>
      </c>
      <c r="N4227" t="s">
        <v>441</v>
      </c>
      <c r="O4227" t="s">
        <v>116</v>
      </c>
      <c r="P4227">
        <v>2.3661963259999998</v>
      </c>
      <c r="Q4227"/>
      <c r="R4227"/>
      <c r="S4227" t="s">
        <v>933</v>
      </c>
    </row>
    <row r="4228" spans="1:19" hidden="1" x14ac:dyDescent="0.2">
      <c r="A4228" s="162" t="str">
        <f>"FY"&amp;(YEAR(Table4_1[[#This Row],[Date]])-1)&amp;"/"&amp;(YEAR(Table4_1[[#This Row],[Date]])-2000)</f>
        <v>FY2023/24</v>
      </c>
      <c r="B4228" s="162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4228" s="162" t="str">
        <f>Table4_1[[#This Row],[Licensee]]&amp;" "&amp;Table4_1[[#This Row],[Licence]]</f>
        <v>Western Power EDL1</v>
      </c>
      <c r="D4228" s="162" t="str">
        <f t="shared" si="66"/>
        <v>FY2023/24_FC7eii_Western Power EDL1</v>
      </c>
      <c r="E4228" s="164">
        <f>IF(ISNUMBER(Table4_1[[#This Row],[Value]]),Table4_1[[#This Row],[Value]],IF(ISNUMBER(Table4_1[[#This Row],[$ Value]]),Table4_1[[#This Row],[$ Value]],Table4_1[[#This Row],[% Value]]))</f>
        <v>6.668063471</v>
      </c>
      <c r="G4228" s="238">
        <v>45473</v>
      </c>
      <c r="H4228">
        <v>4</v>
      </c>
      <c r="I4228" t="s">
        <v>188</v>
      </c>
      <c r="J4228" t="s">
        <v>207</v>
      </c>
      <c r="K4228" t="s">
        <v>208</v>
      </c>
      <c r="L4228" t="s">
        <v>242</v>
      </c>
      <c r="M4228" t="s">
        <v>50</v>
      </c>
      <c r="N4228" t="s">
        <v>458</v>
      </c>
      <c r="O4228" t="s">
        <v>116</v>
      </c>
      <c r="P4228">
        <v>6.668063471</v>
      </c>
      <c r="Q4228"/>
      <c r="R4228"/>
      <c r="S4228" t="s">
        <v>933</v>
      </c>
    </row>
    <row r="4229" spans="1:19" hidden="1" x14ac:dyDescent="0.2">
      <c r="A4229" s="162" t="str">
        <f>"FY"&amp;(YEAR(Table4_1[[#This Row],[Date]])-1)&amp;"/"&amp;(YEAR(Table4_1[[#This Row],[Date]])-2000)</f>
        <v>FY2024/25</v>
      </c>
      <c r="B4229" s="162" t="str">
        <f>VLOOKUP(Table4_1[[#This Row],[Energy]]&amp;Table4_1[[#This Row],[Indicator category]]&amp;Table4_1[[#This Row],[Indicator subcategory]]&amp;Table4_1[[#This Row],[Indicator]]&amp;Table4_1[[#This Row],[ID]],newID,2,FALSE)</f>
        <v>FC7eii</v>
      </c>
      <c r="C4229" s="162" t="str">
        <f>Table4_1[[#This Row],[Licensee]]&amp;" "&amp;Table4_1[[#This Row],[Licence]]</f>
        <v>Western Power EDL1</v>
      </c>
      <c r="D4229" s="162" t="str">
        <f t="shared" si="66"/>
        <v>FY2024/25_FC7eii_Western Power EDL1</v>
      </c>
      <c r="E4229" s="164">
        <f>IF(ISNUMBER(Table4_1[[#This Row],[Value]]),Table4_1[[#This Row],[Value]],IF(ISNUMBER(Table4_1[[#This Row],[$ Value]]),Table4_1[[#This Row],[$ Value]],Table4_1[[#This Row],[% Value]]))</f>
        <v>5.2788178429999997</v>
      </c>
      <c r="G4229" s="238">
        <v>45838</v>
      </c>
      <c r="H4229">
        <v>4</v>
      </c>
      <c r="I4229" t="s">
        <v>188</v>
      </c>
      <c r="J4229" t="s">
        <v>207</v>
      </c>
      <c r="K4229" t="s">
        <v>208</v>
      </c>
      <c r="L4229" t="s">
        <v>242</v>
      </c>
      <c r="M4229" t="s">
        <v>50</v>
      </c>
      <c r="N4229" t="s">
        <v>458</v>
      </c>
      <c r="O4229" t="s">
        <v>116</v>
      </c>
      <c r="P4229">
        <v>5.2788178429999997</v>
      </c>
      <c r="Q4229"/>
      <c r="R4229"/>
      <c r="S4229" t="s">
        <v>933</v>
      </c>
    </row>
    <row r="4230" spans="1:19" hidden="1" x14ac:dyDescent="0.2">
      <c r="A4230" s="162" t="str">
        <f>"FY"&amp;(YEAR(Table4_1[[#This Row],[Date]])-1)&amp;"/"&amp;(YEAR(Table4_1[[#This Row],[Date]])-2000)</f>
        <v>FY2023/24</v>
      </c>
      <c r="B4230" s="162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4230" s="162" t="str">
        <f>Table4_1[[#This Row],[Licensee]]&amp;" "&amp;Table4_1[[#This Row],[Licence]]</f>
        <v>Western Power EDL1</v>
      </c>
      <c r="D4230" s="162" t="str">
        <f t="shared" si="66"/>
        <v>FY2023/24_FC7ii_Western Power EDL1</v>
      </c>
      <c r="E4230" s="164">
        <f>IF(ISNUMBER(Table4_1[[#This Row],[Value]]),Table4_1[[#This Row],[Value]],IF(ISNUMBER(Table4_1[[#This Row],[$ Value]]),Table4_1[[#This Row],[$ Value]],Table4_1[[#This Row],[% Value]]))</f>
        <v>2.3133802929999998</v>
      </c>
      <c r="G4230" s="238">
        <v>45473</v>
      </c>
      <c r="H4230">
        <v>4</v>
      </c>
      <c r="I4230" t="s">
        <v>188</v>
      </c>
      <c r="J4230" t="s">
        <v>207</v>
      </c>
      <c r="K4230" t="s">
        <v>208</v>
      </c>
      <c r="L4230" t="s">
        <v>242</v>
      </c>
      <c r="M4230" t="s">
        <v>115</v>
      </c>
      <c r="N4230" t="s">
        <v>243</v>
      </c>
      <c r="O4230" t="s">
        <v>116</v>
      </c>
      <c r="P4230">
        <v>2.3133802929999998</v>
      </c>
      <c r="Q4230"/>
      <c r="R4230"/>
      <c r="S4230" t="s">
        <v>933</v>
      </c>
    </row>
    <row r="4231" spans="1:19" hidden="1" x14ac:dyDescent="0.2">
      <c r="A4231" s="162" t="str">
        <f>"FY"&amp;(YEAR(Table4_1[[#This Row],[Date]])-1)&amp;"/"&amp;(YEAR(Table4_1[[#This Row],[Date]])-2000)</f>
        <v>FY2024/25</v>
      </c>
      <c r="B4231" s="162" t="str">
        <f>VLOOKUP(Table4_1[[#This Row],[Energy]]&amp;Table4_1[[#This Row],[Indicator category]]&amp;Table4_1[[#This Row],[Indicator subcategory]]&amp;Table4_1[[#This Row],[Indicator]]&amp;Table4_1[[#This Row],[ID]],newID,2,FALSE)</f>
        <v>FC7ii</v>
      </c>
      <c r="C4231" s="162" t="str">
        <f>Table4_1[[#This Row],[Licensee]]&amp;" "&amp;Table4_1[[#This Row],[Licence]]</f>
        <v>Western Power EDL1</v>
      </c>
      <c r="D4231" s="162" t="str">
        <f t="shared" si="66"/>
        <v>FY2024/25_FC7ii_Western Power EDL1</v>
      </c>
      <c r="E4231" s="164">
        <f>IF(ISNUMBER(Table4_1[[#This Row],[Value]]),Table4_1[[#This Row],[Value]],IF(ISNUMBER(Table4_1[[#This Row],[$ Value]]),Table4_1[[#This Row],[$ Value]],Table4_1[[#This Row],[% Value]]))</f>
        <v>2.1566037150000001</v>
      </c>
      <c r="G4231" s="238">
        <v>45838</v>
      </c>
      <c r="H4231">
        <v>4</v>
      </c>
      <c r="I4231" t="s">
        <v>188</v>
      </c>
      <c r="J4231" t="s">
        <v>207</v>
      </c>
      <c r="K4231" t="s">
        <v>208</v>
      </c>
      <c r="L4231" t="s">
        <v>242</v>
      </c>
      <c r="M4231" t="s">
        <v>115</v>
      </c>
      <c r="N4231" t="s">
        <v>243</v>
      </c>
      <c r="O4231" t="s">
        <v>116</v>
      </c>
      <c r="P4231">
        <v>2.1566037150000001</v>
      </c>
      <c r="Q4231"/>
      <c r="R4231"/>
      <c r="S4231" t="s">
        <v>933</v>
      </c>
    </row>
    <row r="4232" spans="1:19" hidden="1" x14ac:dyDescent="0.2">
      <c r="A4232" s="162" t="str">
        <f>"FY"&amp;(YEAR(Table4_1[[#This Row],[Date]])-1)&amp;"/"&amp;(YEAR(Table4_1[[#This Row],[Date]])-2000)</f>
        <v>FY2013/14</v>
      </c>
      <c r="B4232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2" s="162" t="str">
        <f>Table4_1[[#This Row],[Licensee]]&amp;" "&amp;Table4_1[[#This Row],[Licence]]</f>
        <v>Western Power EDL1</v>
      </c>
      <c r="D4232" s="162" t="str">
        <f t="shared" si="66"/>
        <v>FY2013/14_FC8biii_Western Power EDL1</v>
      </c>
      <c r="E4232" s="164">
        <f>IF(ISNUMBER(Table4_1[[#This Row],[Value]]),Table4_1[[#This Row],[Value]],IF(ISNUMBER(Table4_1[[#This Row],[$ Value]]),Table4_1[[#This Row],[$ Value]],Table4_1[[#This Row],[% Value]]))</f>
        <v>0.2</v>
      </c>
      <c r="G4232" s="238">
        <v>41820</v>
      </c>
      <c r="H4232">
        <v>4</v>
      </c>
      <c r="I4232" t="s">
        <v>188</v>
      </c>
      <c r="J4232" t="s">
        <v>207</v>
      </c>
      <c r="K4232" t="s">
        <v>208</v>
      </c>
      <c r="L4232" t="s">
        <v>221</v>
      </c>
      <c r="M4232" t="s">
        <v>47</v>
      </c>
      <c r="N4232" t="s">
        <v>459</v>
      </c>
      <c r="O4232" t="s">
        <v>116</v>
      </c>
      <c r="P4232">
        <v>0.2</v>
      </c>
      <c r="Q4232"/>
      <c r="R4232"/>
      <c r="S4232" t="s">
        <v>933</v>
      </c>
    </row>
    <row r="4233" spans="1:19" hidden="1" x14ac:dyDescent="0.2">
      <c r="A4233" s="162" t="str">
        <f>"FY"&amp;(YEAR(Table4_1[[#This Row],[Date]])-1)&amp;"/"&amp;(YEAR(Table4_1[[#This Row],[Date]])-2000)</f>
        <v>FY2014/15</v>
      </c>
      <c r="B4233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3" s="162" t="str">
        <f>Table4_1[[#This Row],[Licensee]]&amp;" "&amp;Table4_1[[#This Row],[Licence]]</f>
        <v>Western Power EDL1</v>
      </c>
      <c r="D4233" s="162" t="str">
        <f t="shared" si="66"/>
        <v>FY2014/15_FC8biii_Western Power EDL1</v>
      </c>
      <c r="E4233" s="164">
        <f>IF(ISNUMBER(Table4_1[[#This Row],[Value]]),Table4_1[[#This Row],[Value]],IF(ISNUMBER(Table4_1[[#This Row],[$ Value]]),Table4_1[[#This Row],[$ Value]],Table4_1[[#This Row],[% Value]]))</f>
        <v>0.17</v>
      </c>
      <c r="G4233" s="238">
        <v>42185</v>
      </c>
      <c r="H4233">
        <v>4</v>
      </c>
      <c r="I4233" t="s">
        <v>188</v>
      </c>
      <c r="J4233" t="s">
        <v>207</v>
      </c>
      <c r="K4233" t="s">
        <v>208</v>
      </c>
      <c r="L4233" t="s">
        <v>221</v>
      </c>
      <c r="M4233" t="s">
        <v>47</v>
      </c>
      <c r="N4233" t="s">
        <v>459</v>
      </c>
      <c r="O4233" t="s">
        <v>116</v>
      </c>
      <c r="P4233">
        <v>0.17</v>
      </c>
      <c r="Q4233"/>
      <c r="R4233"/>
      <c r="S4233" t="s">
        <v>933</v>
      </c>
    </row>
    <row r="4234" spans="1:19" hidden="1" x14ac:dyDescent="0.2">
      <c r="A4234" s="162" t="str">
        <f>"FY"&amp;(YEAR(Table4_1[[#This Row],[Date]])-1)&amp;"/"&amp;(YEAR(Table4_1[[#This Row],[Date]])-2000)</f>
        <v>FY2015/16</v>
      </c>
      <c r="B4234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4" s="162" t="str">
        <f>Table4_1[[#This Row],[Licensee]]&amp;" "&amp;Table4_1[[#This Row],[Licence]]</f>
        <v>Western Power EDL1</v>
      </c>
      <c r="D4234" s="162" t="str">
        <f t="shared" si="66"/>
        <v>FY2015/16_FC8biii_Western Power EDL1</v>
      </c>
      <c r="E4234" s="164">
        <f>IF(ISNUMBER(Table4_1[[#This Row],[Value]]),Table4_1[[#This Row],[Value]],IF(ISNUMBER(Table4_1[[#This Row],[$ Value]]),Table4_1[[#This Row],[$ Value]],Table4_1[[#This Row],[% Value]]))</f>
        <v>0.1</v>
      </c>
      <c r="G4234" s="238">
        <v>42551</v>
      </c>
      <c r="H4234">
        <v>4</v>
      </c>
      <c r="I4234" t="s">
        <v>188</v>
      </c>
      <c r="J4234" t="s">
        <v>207</v>
      </c>
      <c r="K4234" t="s">
        <v>208</v>
      </c>
      <c r="L4234" t="s">
        <v>221</v>
      </c>
      <c r="M4234" t="s">
        <v>47</v>
      </c>
      <c r="N4234" t="s">
        <v>459</v>
      </c>
      <c r="O4234" t="s">
        <v>116</v>
      </c>
      <c r="P4234">
        <v>0.1</v>
      </c>
      <c r="Q4234"/>
      <c r="R4234"/>
      <c r="S4234" t="s">
        <v>933</v>
      </c>
    </row>
    <row r="4235" spans="1:19" hidden="1" x14ac:dyDescent="0.2">
      <c r="A4235" s="162" t="str">
        <f>"FY"&amp;(YEAR(Table4_1[[#This Row],[Date]])-1)&amp;"/"&amp;(YEAR(Table4_1[[#This Row],[Date]])-2000)</f>
        <v>FY2016/17</v>
      </c>
      <c r="B4235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5" s="162" t="str">
        <f>Table4_1[[#This Row],[Licensee]]&amp;" "&amp;Table4_1[[#This Row],[Licence]]</f>
        <v>Western Power EDL1</v>
      </c>
      <c r="D4235" s="162" t="str">
        <f t="shared" si="66"/>
        <v>FY2016/17_FC8biii_Western Power EDL1</v>
      </c>
      <c r="E4235" s="164">
        <f>IF(ISNUMBER(Table4_1[[#This Row],[Value]]),Table4_1[[#This Row],[Value]],IF(ISNUMBER(Table4_1[[#This Row],[$ Value]]),Table4_1[[#This Row],[$ Value]],Table4_1[[#This Row],[% Value]]))</f>
        <v>0.11</v>
      </c>
      <c r="G4235" s="238">
        <v>42916</v>
      </c>
      <c r="H4235">
        <v>4</v>
      </c>
      <c r="I4235" t="s">
        <v>188</v>
      </c>
      <c r="J4235" t="s">
        <v>207</v>
      </c>
      <c r="K4235" t="s">
        <v>208</v>
      </c>
      <c r="L4235" t="s">
        <v>221</v>
      </c>
      <c r="M4235" t="s">
        <v>47</v>
      </c>
      <c r="N4235" t="s">
        <v>459</v>
      </c>
      <c r="O4235" t="s">
        <v>116</v>
      </c>
      <c r="P4235">
        <v>0.11</v>
      </c>
      <c r="Q4235"/>
      <c r="R4235"/>
      <c r="S4235" t="s">
        <v>933</v>
      </c>
    </row>
    <row r="4236" spans="1:19" hidden="1" x14ac:dyDescent="0.2">
      <c r="A4236" s="162" t="str">
        <f>"FY"&amp;(YEAR(Table4_1[[#This Row],[Date]])-1)&amp;"/"&amp;(YEAR(Table4_1[[#This Row],[Date]])-2000)</f>
        <v>FY2017/18</v>
      </c>
      <c r="B4236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6" s="162" t="str">
        <f>Table4_1[[#This Row],[Licensee]]&amp;" "&amp;Table4_1[[#This Row],[Licence]]</f>
        <v>Western Power EDL1</v>
      </c>
      <c r="D4236" s="162" t="str">
        <f t="shared" si="66"/>
        <v>FY2017/18_FC8biii_Western Power EDL1</v>
      </c>
      <c r="E4236" s="164">
        <f>IF(ISNUMBER(Table4_1[[#This Row],[Value]]),Table4_1[[#This Row],[Value]],IF(ISNUMBER(Table4_1[[#This Row],[$ Value]]),Table4_1[[#This Row],[$ Value]],Table4_1[[#This Row],[% Value]]))</f>
        <v>0.04</v>
      </c>
      <c r="G4236" s="238">
        <v>43281</v>
      </c>
      <c r="H4236">
        <v>4</v>
      </c>
      <c r="I4236" t="s">
        <v>188</v>
      </c>
      <c r="J4236" t="s">
        <v>207</v>
      </c>
      <c r="K4236" t="s">
        <v>208</v>
      </c>
      <c r="L4236" t="s">
        <v>221</v>
      </c>
      <c r="M4236" t="s">
        <v>47</v>
      </c>
      <c r="N4236" t="s">
        <v>459</v>
      </c>
      <c r="O4236" t="s">
        <v>116</v>
      </c>
      <c r="P4236">
        <v>0.04</v>
      </c>
      <c r="Q4236"/>
      <c r="R4236"/>
      <c r="S4236" t="s">
        <v>933</v>
      </c>
    </row>
    <row r="4237" spans="1:19" hidden="1" x14ac:dyDescent="0.2">
      <c r="A4237" s="162" t="str">
        <f>"FY"&amp;(YEAR(Table4_1[[#This Row],[Date]])-1)&amp;"/"&amp;(YEAR(Table4_1[[#This Row],[Date]])-2000)</f>
        <v>FY2018/19</v>
      </c>
      <c r="B4237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7" s="162" t="str">
        <f>Table4_1[[#This Row],[Licensee]]&amp;" "&amp;Table4_1[[#This Row],[Licence]]</f>
        <v>Western Power EDL1</v>
      </c>
      <c r="D4237" s="162" t="str">
        <f t="shared" si="66"/>
        <v>FY2018/19_FC8biii_Western Power EDL1</v>
      </c>
      <c r="E4237" s="164">
        <f>IF(ISNUMBER(Table4_1[[#This Row],[Value]]),Table4_1[[#This Row],[Value]],IF(ISNUMBER(Table4_1[[#This Row],[$ Value]]),Table4_1[[#This Row],[$ Value]],Table4_1[[#This Row],[% Value]]))</f>
        <v>0.11</v>
      </c>
      <c r="G4237" s="238">
        <v>43646</v>
      </c>
      <c r="H4237">
        <v>4</v>
      </c>
      <c r="I4237" t="s">
        <v>188</v>
      </c>
      <c r="J4237" t="s">
        <v>207</v>
      </c>
      <c r="K4237" t="s">
        <v>208</v>
      </c>
      <c r="L4237" t="s">
        <v>221</v>
      </c>
      <c r="M4237" t="s">
        <v>47</v>
      </c>
      <c r="N4237" t="s">
        <v>459</v>
      </c>
      <c r="O4237" t="s">
        <v>116</v>
      </c>
      <c r="P4237">
        <v>0.11</v>
      </c>
      <c r="Q4237"/>
      <c r="R4237"/>
      <c r="S4237" t="s">
        <v>933</v>
      </c>
    </row>
    <row r="4238" spans="1:19" hidden="1" x14ac:dyDescent="0.2">
      <c r="A4238" s="162" t="str">
        <f>"FY"&amp;(YEAR(Table4_1[[#This Row],[Date]])-1)&amp;"/"&amp;(YEAR(Table4_1[[#This Row],[Date]])-2000)</f>
        <v>FY2019/20</v>
      </c>
      <c r="B4238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8" s="162" t="str">
        <f>Table4_1[[#This Row],[Licensee]]&amp;" "&amp;Table4_1[[#This Row],[Licence]]</f>
        <v>Western Power EDL1</v>
      </c>
      <c r="D4238" s="162" t="str">
        <f t="shared" si="66"/>
        <v>FY2019/20_FC8biii_Western Power EDL1</v>
      </c>
      <c r="E4238" s="164">
        <f>IF(ISNUMBER(Table4_1[[#This Row],[Value]]),Table4_1[[#This Row],[Value]],IF(ISNUMBER(Table4_1[[#This Row],[$ Value]]),Table4_1[[#This Row],[$ Value]],Table4_1[[#This Row],[% Value]]))</f>
        <v>0.2</v>
      </c>
      <c r="G4238" s="238">
        <v>44012</v>
      </c>
      <c r="H4238">
        <v>4</v>
      </c>
      <c r="I4238" t="s">
        <v>188</v>
      </c>
      <c r="J4238" t="s">
        <v>207</v>
      </c>
      <c r="K4238" t="s">
        <v>208</v>
      </c>
      <c r="L4238" t="s">
        <v>221</v>
      </c>
      <c r="M4238" t="s">
        <v>47</v>
      </c>
      <c r="N4238" t="s">
        <v>459</v>
      </c>
      <c r="O4238" t="s">
        <v>116</v>
      </c>
      <c r="P4238">
        <v>0.2</v>
      </c>
      <c r="Q4238"/>
      <c r="R4238"/>
      <c r="S4238" t="s">
        <v>933</v>
      </c>
    </row>
    <row r="4239" spans="1:19" hidden="1" x14ac:dyDescent="0.2">
      <c r="A4239" s="162" t="str">
        <f>"FY"&amp;(YEAR(Table4_1[[#This Row],[Date]])-1)&amp;"/"&amp;(YEAR(Table4_1[[#This Row],[Date]])-2000)</f>
        <v>FY2020/21</v>
      </c>
      <c r="B4239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39" s="162" t="str">
        <f>Table4_1[[#This Row],[Licensee]]&amp;" "&amp;Table4_1[[#This Row],[Licence]]</f>
        <v>Western Power EDL1</v>
      </c>
      <c r="D4239" s="162" t="str">
        <f t="shared" si="66"/>
        <v>FY2020/21_FC8biii_Western Power EDL1</v>
      </c>
      <c r="E4239" s="164">
        <f>IF(ISNUMBER(Table4_1[[#This Row],[Value]]),Table4_1[[#This Row],[Value]],IF(ISNUMBER(Table4_1[[#This Row],[$ Value]]),Table4_1[[#This Row],[$ Value]],Table4_1[[#This Row],[% Value]]))</f>
        <v>0.26</v>
      </c>
      <c r="G4239" s="238">
        <v>44377</v>
      </c>
      <c r="H4239">
        <v>4</v>
      </c>
      <c r="I4239" t="s">
        <v>188</v>
      </c>
      <c r="J4239" t="s">
        <v>207</v>
      </c>
      <c r="K4239" t="s">
        <v>208</v>
      </c>
      <c r="L4239" t="s">
        <v>221</v>
      </c>
      <c r="M4239" t="s">
        <v>47</v>
      </c>
      <c r="N4239" t="s">
        <v>459</v>
      </c>
      <c r="O4239" t="s">
        <v>116</v>
      </c>
      <c r="P4239">
        <v>0.26</v>
      </c>
      <c r="Q4239"/>
      <c r="R4239"/>
      <c r="S4239" t="s">
        <v>933</v>
      </c>
    </row>
    <row r="4240" spans="1:19" hidden="1" x14ac:dyDescent="0.2">
      <c r="A4240" s="162" t="str">
        <f>"FY"&amp;(YEAR(Table4_1[[#This Row],[Date]])-1)&amp;"/"&amp;(YEAR(Table4_1[[#This Row],[Date]])-2000)</f>
        <v>FY2021/22</v>
      </c>
      <c r="B4240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40" s="162" t="str">
        <f>Table4_1[[#This Row],[Licensee]]&amp;" "&amp;Table4_1[[#This Row],[Licence]]</f>
        <v>Western Power EDL1</v>
      </c>
      <c r="D4240" s="162" t="str">
        <f t="shared" si="66"/>
        <v>FY2021/22_FC8biii_Western Power EDL1</v>
      </c>
      <c r="E4240" s="164">
        <f>IF(ISNUMBER(Table4_1[[#This Row],[Value]]),Table4_1[[#This Row],[Value]],IF(ISNUMBER(Table4_1[[#This Row],[$ Value]]),Table4_1[[#This Row],[$ Value]],Table4_1[[#This Row],[% Value]]))</f>
        <v>0.4</v>
      </c>
      <c r="G4240" s="238">
        <v>44742</v>
      </c>
      <c r="H4240">
        <v>4</v>
      </c>
      <c r="I4240" t="s">
        <v>188</v>
      </c>
      <c r="J4240" t="s">
        <v>207</v>
      </c>
      <c r="K4240" t="s">
        <v>208</v>
      </c>
      <c r="L4240" t="s">
        <v>221</v>
      </c>
      <c r="M4240" t="s">
        <v>47</v>
      </c>
      <c r="N4240" t="s">
        <v>459</v>
      </c>
      <c r="O4240" t="s">
        <v>116</v>
      </c>
      <c r="P4240">
        <v>0.4</v>
      </c>
      <c r="Q4240"/>
      <c r="R4240"/>
      <c r="S4240" t="s">
        <v>933</v>
      </c>
    </row>
    <row r="4241" spans="1:19" hidden="1" x14ac:dyDescent="0.2">
      <c r="A4241" s="162" t="str">
        <f>"FY"&amp;(YEAR(Table4_1[[#This Row],[Date]])-1)&amp;"/"&amp;(YEAR(Table4_1[[#This Row],[Date]])-2000)</f>
        <v>FY2022/23</v>
      </c>
      <c r="B4241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41" s="162" t="str">
        <f>Table4_1[[#This Row],[Licensee]]&amp;" "&amp;Table4_1[[#This Row],[Licence]]</f>
        <v>Western Power EDL1</v>
      </c>
      <c r="D4241" s="162" t="str">
        <f t="shared" si="66"/>
        <v>FY2022/23_FC8biii_Western Power EDL1</v>
      </c>
      <c r="E4241" s="164">
        <f>IF(ISNUMBER(Table4_1[[#This Row],[Value]]),Table4_1[[#This Row],[Value]],IF(ISNUMBER(Table4_1[[#This Row],[$ Value]]),Table4_1[[#This Row],[$ Value]],Table4_1[[#This Row],[% Value]]))</f>
        <v>0.24</v>
      </c>
      <c r="G4241" s="238">
        <v>45107</v>
      </c>
      <c r="H4241">
        <v>4</v>
      </c>
      <c r="I4241" t="s">
        <v>188</v>
      </c>
      <c r="J4241" t="s">
        <v>207</v>
      </c>
      <c r="K4241" t="s">
        <v>208</v>
      </c>
      <c r="L4241" t="s">
        <v>221</v>
      </c>
      <c r="M4241" t="s">
        <v>47</v>
      </c>
      <c r="N4241" t="s">
        <v>459</v>
      </c>
      <c r="O4241" t="s">
        <v>116</v>
      </c>
      <c r="P4241">
        <v>0.24</v>
      </c>
      <c r="Q4241"/>
      <c r="R4241"/>
      <c r="S4241" t="s">
        <v>933</v>
      </c>
    </row>
    <row r="4242" spans="1:19" hidden="1" x14ac:dyDescent="0.2">
      <c r="A4242" s="162" t="str">
        <f>"FY"&amp;(YEAR(Table4_1[[#This Row],[Date]])-1)&amp;"/"&amp;(YEAR(Table4_1[[#This Row],[Date]])-2000)</f>
        <v>FY2023/24</v>
      </c>
      <c r="B4242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42" s="162" t="str">
        <f>Table4_1[[#This Row],[Licensee]]&amp;" "&amp;Table4_1[[#This Row],[Licence]]</f>
        <v>Western Power EDL1</v>
      </c>
      <c r="D4242" s="162" t="str">
        <f t="shared" si="66"/>
        <v>FY2023/24_FC8biii_Western Power EDL1</v>
      </c>
      <c r="E4242" s="164">
        <f>IF(ISNUMBER(Table4_1[[#This Row],[Value]]),Table4_1[[#This Row],[Value]],IF(ISNUMBER(Table4_1[[#This Row],[$ Value]]),Table4_1[[#This Row],[$ Value]],Table4_1[[#This Row],[% Value]]))</f>
        <v>0.69652049199999999</v>
      </c>
      <c r="G4242" s="238">
        <v>45473</v>
      </c>
      <c r="H4242">
        <v>4</v>
      </c>
      <c r="I4242" t="s">
        <v>188</v>
      </c>
      <c r="J4242" t="s">
        <v>207</v>
      </c>
      <c r="K4242" t="s">
        <v>208</v>
      </c>
      <c r="L4242" t="s">
        <v>221</v>
      </c>
      <c r="M4242" t="s">
        <v>47</v>
      </c>
      <c r="N4242" t="s">
        <v>459</v>
      </c>
      <c r="O4242" t="s">
        <v>116</v>
      </c>
      <c r="P4242">
        <v>0.69652049199999999</v>
      </c>
      <c r="Q4242"/>
      <c r="R4242"/>
      <c r="S4242" t="s">
        <v>933</v>
      </c>
    </row>
    <row r="4243" spans="1:19" hidden="1" x14ac:dyDescent="0.2">
      <c r="A4243" s="162" t="str">
        <f>"FY"&amp;(YEAR(Table4_1[[#This Row],[Date]])-1)&amp;"/"&amp;(YEAR(Table4_1[[#This Row],[Date]])-2000)</f>
        <v>FY2024/25</v>
      </c>
      <c r="B4243" s="162" t="str">
        <f>VLOOKUP(Table4_1[[#This Row],[Energy]]&amp;Table4_1[[#This Row],[Indicator category]]&amp;Table4_1[[#This Row],[Indicator subcategory]]&amp;Table4_1[[#This Row],[Indicator]]&amp;Table4_1[[#This Row],[ID]],newID,2,FALSE)</f>
        <v>FC8biii</v>
      </c>
      <c r="C4243" s="162" t="str">
        <f>Table4_1[[#This Row],[Licensee]]&amp;" "&amp;Table4_1[[#This Row],[Licence]]</f>
        <v>Western Power EDL1</v>
      </c>
      <c r="D4243" s="162" t="str">
        <f t="shared" si="66"/>
        <v>FY2024/25_FC8biii_Western Power EDL1</v>
      </c>
      <c r="E4243" s="164">
        <f>IF(ISNUMBER(Table4_1[[#This Row],[Value]]),Table4_1[[#This Row],[Value]],IF(ISNUMBER(Table4_1[[#This Row],[$ Value]]),Table4_1[[#This Row],[$ Value]],Table4_1[[#This Row],[% Value]]))</f>
        <v>0.74452974299999997</v>
      </c>
      <c r="G4243" s="238">
        <v>45838</v>
      </c>
      <c r="H4243">
        <v>4</v>
      </c>
      <c r="I4243" t="s">
        <v>188</v>
      </c>
      <c r="J4243" t="s">
        <v>207</v>
      </c>
      <c r="K4243" t="s">
        <v>208</v>
      </c>
      <c r="L4243" t="s">
        <v>221</v>
      </c>
      <c r="M4243" t="s">
        <v>47</v>
      </c>
      <c r="N4243" t="s">
        <v>459</v>
      </c>
      <c r="O4243" t="s">
        <v>116</v>
      </c>
      <c r="P4243">
        <v>0.74452974299999997</v>
      </c>
      <c r="Q4243"/>
      <c r="R4243"/>
      <c r="S4243" t="s">
        <v>933</v>
      </c>
    </row>
    <row r="4244" spans="1:19" hidden="1" x14ac:dyDescent="0.2">
      <c r="A4244" s="162" t="str">
        <f>"FY"&amp;(YEAR(Table4_1[[#This Row],[Date]])-1)&amp;"/"&amp;(YEAR(Table4_1[[#This Row],[Date]])-2000)</f>
        <v>FY2013/14</v>
      </c>
      <c r="B4244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4" s="162" t="str">
        <f>Table4_1[[#This Row],[Licensee]]&amp;" "&amp;Table4_1[[#This Row],[Licence]]</f>
        <v>Western Power EDL1</v>
      </c>
      <c r="D4244" s="162" t="str">
        <f t="shared" si="66"/>
        <v>FY2013/14_FC8ciii_Western Power EDL1</v>
      </c>
      <c r="E4244" s="164">
        <f>IF(ISNUMBER(Table4_1[[#This Row],[Value]]),Table4_1[[#This Row],[Value]],IF(ISNUMBER(Table4_1[[#This Row],[$ Value]]),Table4_1[[#This Row],[$ Value]],Table4_1[[#This Row],[% Value]]))</f>
        <v>1.1299999999999999</v>
      </c>
      <c r="G4244" s="238">
        <v>41820</v>
      </c>
      <c r="H4244">
        <v>4</v>
      </c>
      <c r="I4244" t="s">
        <v>188</v>
      </c>
      <c r="J4244" t="s">
        <v>207</v>
      </c>
      <c r="K4244" t="s">
        <v>208</v>
      </c>
      <c r="L4244" t="s">
        <v>221</v>
      </c>
      <c r="M4244" t="s">
        <v>48</v>
      </c>
      <c r="N4244" t="s">
        <v>294</v>
      </c>
      <c r="O4244" t="s">
        <v>116</v>
      </c>
      <c r="P4244">
        <v>1.1299999999999999</v>
      </c>
      <c r="Q4244"/>
      <c r="R4244"/>
      <c r="S4244" t="s">
        <v>933</v>
      </c>
    </row>
    <row r="4245" spans="1:19" hidden="1" x14ac:dyDescent="0.2">
      <c r="A4245" s="162" t="str">
        <f>"FY"&amp;(YEAR(Table4_1[[#This Row],[Date]])-1)&amp;"/"&amp;(YEAR(Table4_1[[#This Row],[Date]])-2000)</f>
        <v>FY2014/15</v>
      </c>
      <c r="B4245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5" s="162" t="str">
        <f>Table4_1[[#This Row],[Licensee]]&amp;" "&amp;Table4_1[[#This Row],[Licence]]</f>
        <v>Western Power EDL1</v>
      </c>
      <c r="D4245" s="162" t="str">
        <f t="shared" si="66"/>
        <v>FY2014/15_FC8ciii_Western Power EDL1</v>
      </c>
      <c r="E4245" s="164">
        <f>IF(ISNUMBER(Table4_1[[#This Row],[Value]]),Table4_1[[#This Row],[Value]],IF(ISNUMBER(Table4_1[[#This Row],[$ Value]]),Table4_1[[#This Row],[$ Value]],Table4_1[[#This Row],[% Value]]))</f>
        <v>1.0900000000000001</v>
      </c>
      <c r="G4245" s="238">
        <v>42185</v>
      </c>
      <c r="H4245">
        <v>4</v>
      </c>
      <c r="I4245" t="s">
        <v>188</v>
      </c>
      <c r="J4245" t="s">
        <v>207</v>
      </c>
      <c r="K4245" t="s">
        <v>208</v>
      </c>
      <c r="L4245" t="s">
        <v>221</v>
      </c>
      <c r="M4245" t="s">
        <v>48</v>
      </c>
      <c r="N4245" t="s">
        <v>294</v>
      </c>
      <c r="O4245" t="s">
        <v>116</v>
      </c>
      <c r="P4245">
        <v>1.0900000000000001</v>
      </c>
      <c r="Q4245"/>
      <c r="R4245"/>
      <c r="S4245" t="s">
        <v>933</v>
      </c>
    </row>
    <row r="4246" spans="1:19" hidden="1" x14ac:dyDescent="0.2">
      <c r="A4246" s="162" t="str">
        <f>"FY"&amp;(YEAR(Table4_1[[#This Row],[Date]])-1)&amp;"/"&amp;(YEAR(Table4_1[[#This Row],[Date]])-2000)</f>
        <v>FY2015/16</v>
      </c>
      <c r="B4246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6" s="162" t="str">
        <f>Table4_1[[#This Row],[Licensee]]&amp;" "&amp;Table4_1[[#This Row],[Licence]]</f>
        <v>Western Power EDL1</v>
      </c>
      <c r="D4246" s="162" t="str">
        <f t="shared" si="66"/>
        <v>FY2015/16_FC8ciii_Western Power EDL1</v>
      </c>
      <c r="E4246" s="164">
        <f>IF(ISNUMBER(Table4_1[[#This Row],[Value]]),Table4_1[[#This Row],[Value]],IF(ISNUMBER(Table4_1[[#This Row],[$ Value]]),Table4_1[[#This Row],[$ Value]],Table4_1[[#This Row],[% Value]]))</f>
        <v>0.91</v>
      </c>
      <c r="G4246" s="238">
        <v>42551</v>
      </c>
      <c r="H4246">
        <v>4</v>
      </c>
      <c r="I4246" t="s">
        <v>188</v>
      </c>
      <c r="J4246" t="s">
        <v>207</v>
      </c>
      <c r="K4246" t="s">
        <v>208</v>
      </c>
      <c r="L4246" t="s">
        <v>221</v>
      </c>
      <c r="M4246" t="s">
        <v>48</v>
      </c>
      <c r="N4246" t="s">
        <v>294</v>
      </c>
      <c r="O4246" t="s">
        <v>116</v>
      </c>
      <c r="P4246">
        <v>0.91</v>
      </c>
      <c r="Q4246"/>
      <c r="R4246"/>
      <c r="S4246" t="s">
        <v>933</v>
      </c>
    </row>
    <row r="4247" spans="1:19" hidden="1" x14ac:dyDescent="0.2">
      <c r="A4247" s="162" t="str">
        <f>"FY"&amp;(YEAR(Table4_1[[#This Row],[Date]])-1)&amp;"/"&amp;(YEAR(Table4_1[[#This Row],[Date]])-2000)</f>
        <v>FY2016/17</v>
      </c>
      <c r="B4247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7" s="162" t="str">
        <f>Table4_1[[#This Row],[Licensee]]&amp;" "&amp;Table4_1[[#This Row],[Licence]]</f>
        <v>Western Power EDL1</v>
      </c>
      <c r="D4247" s="162" t="str">
        <f t="shared" si="66"/>
        <v>FY2016/17_FC8ciii_Western Power EDL1</v>
      </c>
      <c r="E4247" s="164">
        <f>IF(ISNUMBER(Table4_1[[#This Row],[Value]]),Table4_1[[#This Row],[Value]],IF(ISNUMBER(Table4_1[[#This Row],[$ Value]]),Table4_1[[#This Row],[$ Value]],Table4_1[[#This Row],[% Value]]))</f>
        <v>1.02</v>
      </c>
      <c r="G4247" s="238">
        <v>42916</v>
      </c>
      <c r="H4247">
        <v>4</v>
      </c>
      <c r="I4247" t="s">
        <v>188</v>
      </c>
      <c r="J4247" t="s">
        <v>207</v>
      </c>
      <c r="K4247" t="s">
        <v>208</v>
      </c>
      <c r="L4247" t="s">
        <v>221</v>
      </c>
      <c r="M4247" t="s">
        <v>48</v>
      </c>
      <c r="N4247" t="s">
        <v>294</v>
      </c>
      <c r="O4247" t="s">
        <v>116</v>
      </c>
      <c r="P4247">
        <v>1.02</v>
      </c>
      <c r="Q4247"/>
      <c r="R4247"/>
      <c r="S4247" t="s">
        <v>933</v>
      </c>
    </row>
    <row r="4248" spans="1:19" hidden="1" x14ac:dyDescent="0.2">
      <c r="A4248" s="162" t="str">
        <f>"FY"&amp;(YEAR(Table4_1[[#This Row],[Date]])-1)&amp;"/"&amp;(YEAR(Table4_1[[#This Row],[Date]])-2000)</f>
        <v>FY2017/18</v>
      </c>
      <c r="B4248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8" s="162" t="str">
        <f>Table4_1[[#This Row],[Licensee]]&amp;" "&amp;Table4_1[[#This Row],[Licence]]</f>
        <v>Western Power EDL1</v>
      </c>
      <c r="D4248" s="162" t="str">
        <f t="shared" si="66"/>
        <v>FY2017/18_FC8ciii_Western Power EDL1</v>
      </c>
      <c r="E4248" s="164">
        <f>IF(ISNUMBER(Table4_1[[#This Row],[Value]]),Table4_1[[#This Row],[Value]],IF(ISNUMBER(Table4_1[[#This Row],[$ Value]]),Table4_1[[#This Row],[$ Value]],Table4_1[[#This Row],[% Value]]))</f>
        <v>1.02</v>
      </c>
      <c r="G4248" s="238">
        <v>43281</v>
      </c>
      <c r="H4248">
        <v>4</v>
      </c>
      <c r="I4248" t="s">
        <v>188</v>
      </c>
      <c r="J4248" t="s">
        <v>207</v>
      </c>
      <c r="K4248" t="s">
        <v>208</v>
      </c>
      <c r="L4248" t="s">
        <v>221</v>
      </c>
      <c r="M4248" t="s">
        <v>48</v>
      </c>
      <c r="N4248" t="s">
        <v>294</v>
      </c>
      <c r="O4248" t="s">
        <v>116</v>
      </c>
      <c r="P4248">
        <v>1.02</v>
      </c>
      <c r="Q4248"/>
      <c r="R4248"/>
      <c r="S4248" t="s">
        <v>933</v>
      </c>
    </row>
    <row r="4249" spans="1:19" hidden="1" x14ac:dyDescent="0.2">
      <c r="A4249" s="162" t="str">
        <f>"FY"&amp;(YEAR(Table4_1[[#This Row],[Date]])-1)&amp;"/"&amp;(YEAR(Table4_1[[#This Row],[Date]])-2000)</f>
        <v>FY2018/19</v>
      </c>
      <c r="B4249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49" s="162" t="str">
        <f>Table4_1[[#This Row],[Licensee]]&amp;" "&amp;Table4_1[[#This Row],[Licence]]</f>
        <v>Western Power EDL1</v>
      </c>
      <c r="D4249" s="162" t="str">
        <f t="shared" si="66"/>
        <v>FY2018/19_FC8ciii_Western Power EDL1</v>
      </c>
      <c r="E4249" s="164">
        <f>IF(ISNUMBER(Table4_1[[#This Row],[Value]]),Table4_1[[#This Row],[Value]],IF(ISNUMBER(Table4_1[[#This Row],[$ Value]]),Table4_1[[#This Row],[$ Value]],Table4_1[[#This Row],[% Value]]))</f>
        <v>0.99</v>
      </c>
      <c r="G4249" s="238">
        <v>43646</v>
      </c>
      <c r="H4249">
        <v>4</v>
      </c>
      <c r="I4249" t="s">
        <v>188</v>
      </c>
      <c r="J4249" t="s">
        <v>207</v>
      </c>
      <c r="K4249" t="s">
        <v>208</v>
      </c>
      <c r="L4249" t="s">
        <v>221</v>
      </c>
      <c r="M4249" t="s">
        <v>48</v>
      </c>
      <c r="N4249" t="s">
        <v>294</v>
      </c>
      <c r="O4249" t="s">
        <v>116</v>
      </c>
      <c r="P4249">
        <v>0.99</v>
      </c>
      <c r="Q4249"/>
      <c r="R4249"/>
      <c r="S4249" t="s">
        <v>933</v>
      </c>
    </row>
    <row r="4250" spans="1:19" hidden="1" x14ac:dyDescent="0.2">
      <c r="A4250" s="162" t="str">
        <f>"FY"&amp;(YEAR(Table4_1[[#This Row],[Date]])-1)&amp;"/"&amp;(YEAR(Table4_1[[#This Row],[Date]])-2000)</f>
        <v>FY2019/20</v>
      </c>
      <c r="B4250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0" s="162" t="str">
        <f>Table4_1[[#This Row],[Licensee]]&amp;" "&amp;Table4_1[[#This Row],[Licence]]</f>
        <v>Western Power EDL1</v>
      </c>
      <c r="D4250" s="162" t="str">
        <f t="shared" si="66"/>
        <v>FY2019/20_FC8ciii_Western Power EDL1</v>
      </c>
      <c r="E4250" s="164">
        <f>IF(ISNUMBER(Table4_1[[#This Row],[Value]]),Table4_1[[#This Row],[Value]],IF(ISNUMBER(Table4_1[[#This Row],[$ Value]]),Table4_1[[#This Row],[$ Value]],Table4_1[[#This Row],[% Value]]))</f>
        <v>1.1399999999999999</v>
      </c>
      <c r="G4250" s="238">
        <v>44012</v>
      </c>
      <c r="H4250">
        <v>4</v>
      </c>
      <c r="I4250" t="s">
        <v>188</v>
      </c>
      <c r="J4250" t="s">
        <v>207</v>
      </c>
      <c r="K4250" t="s">
        <v>208</v>
      </c>
      <c r="L4250" t="s">
        <v>221</v>
      </c>
      <c r="M4250" t="s">
        <v>48</v>
      </c>
      <c r="N4250" t="s">
        <v>294</v>
      </c>
      <c r="O4250" t="s">
        <v>116</v>
      </c>
      <c r="P4250">
        <v>1.1399999999999999</v>
      </c>
      <c r="Q4250"/>
      <c r="R4250"/>
      <c r="S4250" t="s">
        <v>933</v>
      </c>
    </row>
    <row r="4251" spans="1:19" hidden="1" x14ac:dyDescent="0.2">
      <c r="A4251" s="162" t="str">
        <f>"FY"&amp;(YEAR(Table4_1[[#This Row],[Date]])-1)&amp;"/"&amp;(YEAR(Table4_1[[#This Row],[Date]])-2000)</f>
        <v>FY2020/21</v>
      </c>
      <c r="B4251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1" s="162" t="str">
        <f>Table4_1[[#This Row],[Licensee]]&amp;" "&amp;Table4_1[[#This Row],[Licence]]</f>
        <v>Western Power EDL1</v>
      </c>
      <c r="D4251" s="162" t="str">
        <f t="shared" si="66"/>
        <v>FY2020/21_FC8ciii_Western Power EDL1</v>
      </c>
      <c r="E4251" s="164">
        <f>IF(ISNUMBER(Table4_1[[#This Row],[Value]]),Table4_1[[#This Row],[Value]],IF(ISNUMBER(Table4_1[[#This Row],[$ Value]]),Table4_1[[#This Row],[$ Value]],Table4_1[[#This Row],[% Value]]))</f>
        <v>1.1299999999999999</v>
      </c>
      <c r="G4251" s="238">
        <v>44377</v>
      </c>
      <c r="H4251">
        <v>4</v>
      </c>
      <c r="I4251" t="s">
        <v>188</v>
      </c>
      <c r="J4251" t="s">
        <v>207</v>
      </c>
      <c r="K4251" t="s">
        <v>208</v>
      </c>
      <c r="L4251" t="s">
        <v>221</v>
      </c>
      <c r="M4251" t="s">
        <v>48</v>
      </c>
      <c r="N4251" t="s">
        <v>294</v>
      </c>
      <c r="O4251" t="s">
        <v>116</v>
      </c>
      <c r="P4251">
        <v>1.1299999999999999</v>
      </c>
      <c r="Q4251"/>
      <c r="R4251"/>
      <c r="S4251" t="s">
        <v>933</v>
      </c>
    </row>
    <row r="4252" spans="1:19" hidden="1" x14ac:dyDescent="0.2">
      <c r="A4252" s="162" t="str">
        <f>"FY"&amp;(YEAR(Table4_1[[#This Row],[Date]])-1)&amp;"/"&amp;(YEAR(Table4_1[[#This Row],[Date]])-2000)</f>
        <v>FY2021/22</v>
      </c>
      <c r="B4252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2" s="162" t="str">
        <f>Table4_1[[#This Row],[Licensee]]&amp;" "&amp;Table4_1[[#This Row],[Licence]]</f>
        <v>Western Power EDL1</v>
      </c>
      <c r="D4252" s="162" t="str">
        <f t="shared" si="66"/>
        <v>FY2021/22_FC8ciii_Western Power EDL1</v>
      </c>
      <c r="E4252" s="164">
        <f>IF(ISNUMBER(Table4_1[[#This Row],[Value]]),Table4_1[[#This Row],[Value]],IF(ISNUMBER(Table4_1[[#This Row],[$ Value]]),Table4_1[[#This Row],[$ Value]],Table4_1[[#This Row],[% Value]]))</f>
        <v>1.38</v>
      </c>
      <c r="G4252" s="238">
        <v>44742</v>
      </c>
      <c r="H4252">
        <v>4</v>
      </c>
      <c r="I4252" t="s">
        <v>188</v>
      </c>
      <c r="J4252" t="s">
        <v>207</v>
      </c>
      <c r="K4252" t="s">
        <v>208</v>
      </c>
      <c r="L4252" t="s">
        <v>221</v>
      </c>
      <c r="M4252" t="s">
        <v>48</v>
      </c>
      <c r="N4252" t="s">
        <v>294</v>
      </c>
      <c r="O4252" t="s">
        <v>116</v>
      </c>
      <c r="P4252">
        <v>1.38</v>
      </c>
      <c r="Q4252"/>
      <c r="R4252"/>
      <c r="S4252" t="s">
        <v>933</v>
      </c>
    </row>
    <row r="4253" spans="1:19" hidden="1" x14ac:dyDescent="0.2">
      <c r="A4253" s="162" t="str">
        <f>"FY"&amp;(YEAR(Table4_1[[#This Row],[Date]])-1)&amp;"/"&amp;(YEAR(Table4_1[[#This Row],[Date]])-2000)</f>
        <v>FY2022/23</v>
      </c>
      <c r="B4253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3" s="162" t="str">
        <f>Table4_1[[#This Row],[Licensee]]&amp;" "&amp;Table4_1[[#This Row],[Licence]]</f>
        <v>Western Power EDL1</v>
      </c>
      <c r="D4253" s="162" t="str">
        <f t="shared" si="66"/>
        <v>FY2022/23_FC8ciii_Western Power EDL1</v>
      </c>
      <c r="E4253" s="164">
        <f>IF(ISNUMBER(Table4_1[[#This Row],[Value]]),Table4_1[[#This Row],[Value]],IF(ISNUMBER(Table4_1[[#This Row],[$ Value]]),Table4_1[[#This Row],[$ Value]],Table4_1[[#This Row],[% Value]]))</f>
        <v>1.35</v>
      </c>
      <c r="G4253" s="238">
        <v>45107</v>
      </c>
      <c r="H4253">
        <v>4</v>
      </c>
      <c r="I4253" t="s">
        <v>188</v>
      </c>
      <c r="J4253" t="s">
        <v>207</v>
      </c>
      <c r="K4253" t="s">
        <v>208</v>
      </c>
      <c r="L4253" t="s">
        <v>221</v>
      </c>
      <c r="M4253" t="s">
        <v>48</v>
      </c>
      <c r="N4253" t="s">
        <v>294</v>
      </c>
      <c r="O4253" t="s">
        <v>116</v>
      </c>
      <c r="P4253">
        <v>1.35</v>
      </c>
      <c r="Q4253"/>
      <c r="R4253"/>
      <c r="S4253" t="s">
        <v>933</v>
      </c>
    </row>
    <row r="4254" spans="1:19" hidden="1" x14ac:dyDescent="0.2">
      <c r="A4254" s="162" t="str">
        <f>"FY"&amp;(YEAR(Table4_1[[#This Row],[Date]])-1)&amp;"/"&amp;(YEAR(Table4_1[[#This Row],[Date]])-2000)</f>
        <v>FY2023/24</v>
      </c>
      <c r="B4254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4" s="162" t="str">
        <f>Table4_1[[#This Row],[Licensee]]&amp;" "&amp;Table4_1[[#This Row],[Licence]]</f>
        <v>Western Power EDL1</v>
      </c>
      <c r="D4254" s="162" t="str">
        <f t="shared" si="66"/>
        <v>FY2023/24_FC8ciii_Western Power EDL1</v>
      </c>
      <c r="E4254" s="164">
        <f>IF(ISNUMBER(Table4_1[[#This Row],[Value]]),Table4_1[[#This Row],[Value]],IF(ISNUMBER(Table4_1[[#This Row],[$ Value]]),Table4_1[[#This Row],[$ Value]],Table4_1[[#This Row],[% Value]]))</f>
        <v>1.2992205640000001</v>
      </c>
      <c r="G4254" s="238">
        <v>45473</v>
      </c>
      <c r="H4254">
        <v>4</v>
      </c>
      <c r="I4254" t="s">
        <v>188</v>
      </c>
      <c r="J4254" t="s">
        <v>207</v>
      </c>
      <c r="K4254" t="s">
        <v>208</v>
      </c>
      <c r="L4254" t="s">
        <v>221</v>
      </c>
      <c r="M4254" t="s">
        <v>48</v>
      </c>
      <c r="N4254" t="s">
        <v>294</v>
      </c>
      <c r="O4254" t="s">
        <v>116</v>
      </c>
      <c r="P4254">
        <v>1.2992205640000001</v>
      </c>
      <c r="Q4254"/>
      <c r="R4254"/>
      <c r="S4254" t="s">
        <v>933</v>
      </c>
    </row>
    <row r="4255" spans="1:19" hidden="1" x14ac:dyDescent="0.2">
      <c r="A4255" s="162" t="str">
        <f>"FY"&amp;(YEAR(Table4_1[[#This Row],[Date]])-1)&amp;"/"&amp;(YEAR(Table4_1[[#This Row],[Date]])-2000)</f>
        <v>FY2024/25</v>
      </c>
      <c r="B4255" s="162" t="str">
        <f>VLOOKUP(Table4_1[[#This Row],[Energy]]&amp;Table4_1[[#This Row],[Indicator category]]&amp;Table4_1[[#This Row],[Indicator subcategory]]&amp;Table4_1[[#This Row],[Indicator]]&amp;Table4_1[[#This Row],[ID]],newID,2,FALSE)</f>
        <v>FC8ciii</v>
      </c>
      <c r="C4255" s="162" t="str">
        <f>Table4_1[[#This Row],[Licensee]]&amp;" "&amp;Table4_1[[#This Row],[Licence]]</f>
        <v>Western Power EDL1</v>
      </c>
      <c r="D4255" s="162" t="str">
        <f t="shared" si="66"/>
        <v>FY2024/25_FC8ciii_Western Power EDL1</v>
      </c>
      <c r="E4255" s="164">
        <f>IF(ISNUMBER(Table4_1[[#This Row],[Value]]),Table4_1[[#This Row],[Value]],IF(ISNUMBER(Table4_1[[#This Row],[$ Value]]),Table4_1[[#This Row],[$ Value]],Table4_1[[#This Row],[% Value]]))</f>
        <v>1.297520649</v>
      </c>
      <c r="G4255" s="238">
        <v>45838</v>
      </c>
      <c r="H4255">
        <v>4</v>
      </c>
      <c r="I4255" t="s">
        <v>188</v>
      </c>
      <c r="J4255" t="s">
        <v>207</v>
      </c>
      <c r="K4255" t="s">
        <v>208</v>
      </c>
      <c r="L4255" t="s">
        <v>221</v>
      </c>
      <c r="M4255" t="s">
        <v>48</v>
      </c>
      <c r="N4255" t="s">
        <v>294</v>
      </c>
      <c r="O4255" t="s">
        <v>116</v>
      </c>
      <c r="P4255">
        <v>1.297520649</v>
      </c>
      <c r="Q4255"/>
      <c r="R4255"/>
      <c r="S4255" t="s">
        <v>933</v>
      </c>
    </row>
    <row r="4256" spans="1:19" hidden="1" x14ac:dyDescent="0.2">
      <c r="A4256" s="162" t="str">
        <f>"FY"&amp;(YEAR(Table4_1[[#This Row],[Date]])-1)&amp;"/"&amp;(YEAR(Table4_1[[#This Row],[Date]])-2000)</f>
        <v>FY2013/14</v>
      </c>
      <c r="B4256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56" s="162" t="str">
        <f>Table4_1[[#This Row],[Licensee]]&amp;" "&amp;Table4_1[[#This Row],[Licence]]</f>
        <v>Western Power EDL1</v>
      </c>
      <c r="D4256" s="162" t="str">
        <f t="shared" si="66"/>
        <v>FY2013/14_FC8diii_Western Power EDL1</v>
      </c>
      <c r="E4256" s="164">
        <f>IF(ISNUMBER(Table4_1[[#This Row],[Value]]),Table4_1[[#This Row],[Value]],IF(ISNUMBER(Table4_1[[#This Row],[$ Value]]),Table4_1[[#This Row],[$ Value]],Table4_1[[#This Row],[% Value]]))</f>
        <v>1.83</v>
      </c>
      <c r="G4256" s="238">
        <v>41820</v>
      </c>
      <c r="H4256">
        <v>4</v>
      </c>
      <c r="I4256" t="s">
        <v>188</v>
      </c>
      <c r="J4256" t="s">
        <v>207</v>
      </c>
      <c r="K4256" t="s">
        <v>208</v>
      </c>
      <c r="L4256" t="s">
        <v>221</v>
      </c>
      <c r="M4256" t="s">
        <v>49</v>
      </c>
      <c r="N4256" t="s">
        <v>429</v>
      </c>
      <c r="O4256" t="s">
        <v>116</v>
      </c>
      <c r="P4256">
        <v>1.83</v>
      </c>
      <c r="Q4256"/>
      <c r="R4256"/>
      <c r="S4256" t="s">
        <v>933</v>
      </c>
    </row>
    <row r="4257" spans="1:19" hidden="1" x14ac:dyDescent="0.2">
      <c r="A4257" s="162" t="str">
        <f>"FY"&amp;(YEAR(Table4_1[[#This Row],[Date]])-1)&amp;"/"&amp;(YEAR(Table4_1[[#This Row],[Date]])-2000)</f>
        <v>FY2014/15</v>
      </c>
      <c r="B4257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57" s="162" t="str">
        <f>Table4_1[[#This Row],[Licensee]]&amp;" "&amp;Table4_1[[#This Row],[Licence]]</f>
        <v>Western Power EDL1</v>
      </c>
      <c r="D4257" s="162" t="str">
        <f t="shared" si="66"/>
        <v>FY2014/15_FC8diii_Western Power EDL1</v>
      </c>
      <c r="E4257" s="164">
        <f>IF(ISNUMBER(Table4_1[[#This Row],[Value]]),Table4_1[[#This Row],[Value]],IF(ISNUMBER(Table4_1[[#This Row],[$ Value]]),Table4_1[[#This Row],[$ Value]],Table4_1[[#This Row],[% Value]]))</f>
        <v>1.98</v>
      </c>
      <c r="G4257" s="238">
        <v>42185</v>
      </c>
      <c r="H4257">
        <v>4</v>
      </c>
      <c r="I4257" t="s">
        <v>188</v>
      </c>
      <c r="J4257" t="s">
        <v>207</v>
      </c>
      <c r="K4257" t="s">
        <v>208</v>
      </c>
      <c r="L4257" t="s">
        <v>221</v>
      </c>
      <c r="M4257" t="s">
        <v>49</v>
      </c>
      <c r="N4257" t="s">
        <v>429</v>
      </c>
      <c r="O4257" t="s">
        <v>116</v>
      </c>
      <c r="P4257">
        <v>1.98</v>
      </c>
      <c r="Q4257"/>
      <c r="R4257"/>
      <c r="S4257" t="s">
        <v>933</v>
      </c>
    </row>
    <row r="4258" spans="1:19" hidden="1" x14ac:dyDescent="0.2">
      <c r="A4258" s="162" t="str">
        <f>"FY"&amp;(YEAR(Table4_1[[#This Row],[Date]])-1)&amp;"/"&amp;(YEAR(Table4_1[[#This Row],[Date]])-2000)</f>
        <v>FY2015/16</v>
      </c>
      <c r="B4258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58" s="162" t="str">
        <f>Table4_1[[#This Row],[Licensee]]&amp;" "&amp;Table4_1[[#This Row],[Licence]]</f>
        <v>Western Power EDL1</v>
      </c>
      <c r="D4258" s="162" t="str">
        <f t="shared" si="66"/>
        <v>FY2015/16_FC8diii_Western Power EDL1</v>
      </c>
      <c r="E4258" s="164">
        <f>IF(ISNUMBER(Table4_1[[#This Row],[Value]]),Table4_1[[#This Row],[Value]],IF(ISNUMBER(Table4_1[[#This Row],[$ Value]]),Table4_1[[#This Row],[$ Value]],Table4_1[[#This Row],[% Value]]))</f>
        <v>1.75</v>
      </c>
      <c r="G4258" s="238">
        <v>42551</v>
      </c>
      <c r="H4258">
        <v>4</v>
      </c>
      <c r="I4258" t="s">
        <v>188</v>
      </c>
      <c r="J4258" t="s">
        <v>207</v>
      </c>
      <c r="K4258" t="s">
        <v>208</v>
      </c>
      <c r="L4258" t="s">
        <v>221</v>
      </c>
      <c r="M4258" t="s">
        <v>49</v>
      </c>
      <c r="N4258" t="s">
        <v>429</v>
      </c>
      <c r="O4258" t="s">
        <v>116</v>
      </c>
      <c r="P4258">
        <v>1.75</v>
      </c>
      <c r="Q4258"/>
      <c r="R4258"/>
      <c r="S4258" t="s">
        <v>933</v>
      </c>
    </row>
    <row r="4259" spans="1:19" hidden="1" x14ac:dyDescent="0.2">
      <c r="A4259" s="162" t="str">
        <f>"FY"&amp;(YEAR(Table4_1[[#This Row],[Date]])-1)&amp;"/"&amp;(YEAR(Table4_1[[#This Row],[Date]])-2000)</f>
        <v>FY2016/17</v>
      </c>
      <c r="B4259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59" s="162" t="str">
        <f>Table4_1[[#This Row],[Licensee]]&amp;" "&amp;Table4_1[[#This Row],[Licence]]</f>
        <v>Western Power EDL1</v>
      </c>
      <c r="D4259" s="162" t="str">
        <f t="shared" si="66"/>
        <v>FY2016/17_FC8diii_Western Power EDL1</v>
      </c>
      <c r="E4259" s="164">
        <f>IF(ISNUMBER(Table4_1[[#This Row],[Value]]),Table4_1[[#This Row],[Value]],IF(ISNUMBER(Table4_1[[#This Row],[$ Value]]),Table4_1[[#This Row],[$ Value]],Table4_1[[#This Row],[% Value]]))</f>
        <v>1.76</v>
      </c>
      <c r="G4259" s="238">
        <v>42916</v>
      </c>
      <c r="H4259">
        <v>4</v>
      </c>
      <c r="I4259" t="s">
        <v>188</v>
      </c>
      <c r="J4259" t="s">
        <v>207</v>
      </c>
      <c r="K4259" t="s">
        <v>208</v>
      </c>
      <c r="L4259" t="s">
        <v>221</v>
      </c>
      <c r="M4259" t="s">
        <v>49</v>
      </c>
      <c r="N4259" t="s">
        <v>429</v>
      </c>
      <c r="O4259" t="s">
        <v>116</v>
      </c>
      <c r="P4259">
        <v>1.76</v>
      </c>
      <c r="Q4259"/>
      <c r="R4259"/>
      <c r="S4259" t="s">
        <v>933</v>
      </c>
    </row>
    <row r="4260" spans="1:19" hidden="1" x14ac:dyDescent="0.2">
      <c r="A4260" s="162" t="str">
        <f>"FY"&amp;(YEAR(Table4_1[[#This Row],[Date]])-1)&amp;"/"&amp;(YEAR(Table4_1[[#This Row],[Date]])-2000)</f>
        <v>FY2017/18</v>
      </c>
      <c r="B4260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0" s="162" t="str">
        <f>Table4_1[[#This Row],[Licensee]]&amp;" "&amp;Table4_1[[#This Row],[Licence]]</f>
        <v>Western Power EDL1</v>
      </c>
      <c r="D4260" s="162" t="str">
        <f t="shared" si="66"/>
        <v>FY2017/18_FC8diii_Western Power EDL1</v>
      </c>
      <c r="E4260" s="164">
        <f>IF(ISNUMBER(Table4_1[[#This Row],[Value]]),Table4_1[[#This Row],[Value]],IF(ISNUMBER(Table4_1[[#This Row],[$ Value]]),Table4_1[[#This Row],[$ Value]],Table4_1[[#This Row],[% Value]]))</f>
        <v>1.56</v>
      </c>
      <c r="G4260" s="238">
        <v>43281</v>
      </c>
      <c r="H4260">
        <v>4</v>
      </c>
      <c r="I4260" t="s">
        <v>188</v>
      </c>
      <c r="J4260" t="s">
        <v>207</v>
      </c>
      <c r="K4260" t="s">
        <v>208</v>
      </c>
      <c r="L4260" t="s">
        <v>221</v>
      </c>
      <c r="M4260" t="s">
        <v>49</v>
      </c>
      <c r="N4260" t="s">
        <v>429</v>
      </c>
      <c r="O4260" t="s">
        <v>116</v>
      </c>
      <c r="P4260">
        <v>1.56</v>
      </c>
      <c r="Q4260"/>
      <c r="R4260"/>
      <c r="S4260" t="s">
        <v>933</v>
      </c>
    </row>
    <row r="4261" spans="1:19" hidden="1" x14ac:dyDescent="0.2">
      <c r="A4261" s="162" t="str">
        <f>"FY"&amp;(YEAR(Table4_1[[#This Row],[Date]])-1)&amp;"/"&amp;(YEAR(Table4_1[[#This Row],[Date]])-2000)</f>
        <v>FY2018/19</v>
      </c>
      <c r="B4261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1" s="162" t="str">
        <f>Table4_1[[#This Row],[Licensee]]&amp;" "&amp;Table4_1[[#This Row],[Licence]]</f>
        <v>Western Power EDL1</v>
      </c>
      <c r="D4261" s="162" t="str">
        <f t="shared" si="66"/>
        <v>FY2018/19_FC8diii_Western Power EDL1</v>
      </c>
      <c r="E4261" s="164">
        <f>IF(ISNUMBER(Table4_1[[#This Row],[Value]]),Table4_1[[#This Row],[Value]],IF(ISNUMBER(Table4_1[[#This Row],[$ Value]]),Table4_1[[#This Row],[$ Value]],Table4_1[[#This Row],[% Value]]))</f>
        <v>1.83</v>
      </c>
      <c r="G4261" s="238">
        <v>43646</v>
      </c>
      <c r="H4261">
        <v>4</v>
      </c>
      <c r="I4261" t="s">
        <v>188</v>
      </c>
      <c r="J4261" t="s">
        <v>207</v>
      </c>
      <c r="K4261" t="s">
        <v>208</v>
      </c>
      <c r="L4261" t="s">
        <v>221</v>
      </c>
      <c r="M4261" t="s">
        <v>49</v>
      </c>
      <c r="N4261" t="s">
        <v>429</v>
      </c>
      <c r="O4261" t="s">
        <v>116</v>
      </c>
      <c r="P4261">
        <v>1.83</v>
      </c>
      <c r="Q4261"/>
      <c r="R4261"/>
      <c r="S4261" t="s">
        <v>933</v>
      </c>
    </row>
    <row r="4262" spans="1:19" hidden="1" x14ac:dyDescent="0.2">
      <c r="A4262" s="162" t="str">
        <f>"FY"&amp;(YEAR(Table4_1[[#This Row],[Date]])-1)&amp;"/"&amp;(YEAR(Table4_1[[#This Row],[Date]])-2000)</f>
        <v>FY2019/20</v>
      </c>
      <c r="B4262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2" s="162" t="str">
        <f>Table4_1[[#This Row],[Licensee]]&amp;" "&amp;Table4_1[[#This Row],[Licence]]</f>
        <v>Western Power EDL1</v>
      </c>
      <c r="D4262" s="162" t="str">
        <f t="shared" si="66"/>
        <v>FY2019/20_FC8diii_Western Power EDL1</v>
      </c>
      <c r="E4262" s="164">
        <f>IF(ISNUMBER(Table4_1[[#This Row],[Value]]),Table4_1[[#This Row],[Value]],IF(ISNUMBER(Table4_1[[#This Row],[$ Value]]),Table4_1[[#This Row],[$ Value]],Table4_1[[#This Row],[% Value]]))</f>
        <v>2.11</v>
      </c>
      <c r="G4262" s="238">
        <v>44012</v>
      </c>
      <c r="H4262">
        <v>4</v>
      </c>
      <c r="I4262" t="s">
        <v>188</v>
      </c>
      <c r="J4262" t="s">
        <v>207</v>
      </c>
      <c r="K4262" t="s">
        <v>208</v>
      </c>
      <c r="L4262" t="s">
        <v>221</v>
      </c>
      <c r="M4262" t="s">
        <v>49</v>
      </c>
      <c r="N4262" t="s">
        <v>429</v>
      </c>
      <c r="O4262" t="s">
        <v>116</v>
      </c>
      <c r="P4262">
        <v>2.11</v>
      </c>
      <c r="Q4262"/>
      <c r="R4262"/>
      <c r="S4262" t="s">
        <v>933</v>
      </c>
    </row>
    <row r="4263" spans="1:19" hidden="1" x14ac:dyDescent="0.2">
      <c r="A4263" s="162" t="str">
        <f>"FY"&amp;(YEAR(Table4_1[[#This Row],[Date]])-1)&amp;"/"&amp;(YEAR(Table4_1[[#This Row],[Date]])-2000)</f>
        <v>FY2020/21</v>
      </c>
      <c r="B4263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3" s="162" t="str">
        <f>Table4_1[[#This Row],[Licensee]]&amp;" "&amp;Table4_1[[#This Row],[Licence]]</f>
        <v>Western Power EDL1</v>
      </c>
      <c r="D4263" s="162" t="str">
        <f t="shared" si="66"/>
        <v>FY2020/21_FC8diii_Western Power EDL1</v>
      </c>
      <c r="E4263" s="164">
        <f>IF(ISNUMBER(Table4_1[[#This Row],[Value]]),Table4_1[[#This Row],[Value]],IF(ISNUMBER(Table4_1[[#This Row],[$ Value]]),Table4_1[[#This Row],[$ Value]],Table4_1[[#This Row],[% Value]]))</f>
        <v>1.94</v>
      </c>
      <c r="G4263" s="238">
        <v>44377</v>
      </c>
      <c r="H4263">
        <v>4</v>
      </c>
      <c r="I4263" t="s">
        <v>188</v>
      </c>
      <c r="J4263" t="s">
        <v>207</v>
      </c>
      <c r="K4263" t="s">
        <v>208</v>
      </c>
      <c r="L4263" t="s">
        <v>221</v>
      </c>
      <c r="M4263" t="s">
        <v>49</v>
      </c>
      <c r="N4263" t="s">
        <v>429</v>
      </c>
      <c r="O4263" t="s">
        <v>116</v>
      </c>
      <c r="P4263">
        <v>1.94</v>
      </c>
      <c r="Q4263"/>
      <c r="R4263"/>
      <c r="S4263" t="s">
        <v>933</v>
      </c>
    </row>
    <row r="4264" spans="1:19" hidden="1" x14ac:dyDescent="0.2">
      <c r="A4264" s="162" t="str">
        <f>"FY"&amp;(YEAR(Table4_1[[#This Row],[Date]])-1)&amp;"/"&amp;(YEAR(Table4_1[[#This Row],[Date]])-2000)</f>
        <v>FY2021/22</v>
      </c>
      <c r="B4264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4" s="162" t="str">
        <f>Table4_1[[#This Row],[Licensee]]&amp;" "&amp;Table4_1[[#This Row],[Licence]]</f>
        <v>Western Power EDL1</v>
      </c>
      <c r="D4264" s="162" t="str">
        <f t="shared" si="66"/>
        <v>FY2021/22_FC8diii_Western Power EDL1</v>
      </c>
      <c r="E4264" s="164">
        <f>IF(ISNUMBER(Table4_1[[#This Row],[Value]]),Table4_1[[#This Row],[Value]],IF(ISNUMBER(Table4_1[[#This Row],[$ Value]]),Table4_1[[#This Row],[$ Value]],Table4_1[[#This Row],[% Value]]))</f>
        <v>2.4700000000000002</v>
      </c>
      <c r="G4264" s="238">
        <v>44742</v>
      </c>
      <c r="H4264">
        <v>4</v>
      </c>
      <c r="I4264" t="s">
        <v>188</v>
      </c>
      <c r="J4264" t="s">
        <v>207</v>
      </c>
      <c r="K4264" t="s">
        <v>208</v>
      </c>
      <c r="L4264" t="s">
        <v>221</v>
      </c>
      <c r="M4264" t="s">
        <v>49</v>
      </c>
      <c r="N4264" t="s">
        <v>429</v>
      </c>
      <c r="O4264" t="s">
        <v>116</v>
      </c>
      <c r="P4264">
        <v>2.4700000000000002</v>
      </c>
      <c r="Q4264"/>
      <c r="R4264"/>
      <c r="S4264" t="s">
        <v>933</v>
      </c>
    </row>
    <row r="4265" spans="1:19" hidden="1" x14ac:dyDescent="0.2">
      <c r="A4265" s="162" t="str">
        <f>"FY"&amp;(YEAR(Table4_1[[#This Row],[Date]])-1)&amp;"/"&amp;(YEAR(Table4_1[[#This Row],[Date]])-2000)</f>
        <v>FY2022/23</v>
      </c>
      <c r="B4265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5" s="162" t="str">
        <f>Table4_1[[#This Row],[Licensee]]&amp;" "&amp;Table4_1[[#This Row],[Licence]]</f>
        <v>Western Power EDL1</v>
      </c>
      <c r="D4265" s="162" t="str">
        <f t="shared" si="66"/>
        <v>FY2022/23_FC8diii_Western Power EDL1</v>
      </c>
      <c r="E4265" s="164">
        <f>IF(ISNUMBER(Table4_1[[#This Row],[Value]]),Table4_1[[#This Row],[Value]],IF(ISNUMBER(Table4_1[[#This Row],[$ Value]]),Table4_1[[#This Row],[$ Value]],Table4_1[[#This Row],[% Value]]))</f>
        <v>2.66</v>
      </c>
      <c r="G4265" s="238">
        <v>45107</v>
      </c>
      <c r="H4265">
        <v>4</v>
      </c>
      <c r="I4265" t="s">
        <v>188</v>
      </c>
      <c r="J4265" t="s">
        <v>207</v>
      </c>
      <c r="K4265" t="s">
        <v>208</v>
      </c>
      <c r="L4265" t="s">
        <v>221</v>
      </c>
      <c r="M4265" t="s">
        <v>49</v>
      </c>
      <c r="N4265" t="s">
        <v>429</v>
      </c>
      <c r="O4265" t="s">
        <v>116</v>
      </c>
      <c r="P4265">
        <v>2.66</v>
      </c>
      <c r="Q4265"/>
      <c r="R4265"/>
      <c r="S4265" t="s">
        <v>933</v>
      </c>
    </row>
    <row r="4266" spans="1:19" hidden="1" x14ac:dyDescent="0.2">
      <c r="A4266" s="162" t="str">
        <f>"FY"&amp;(YEAR(Table4_1[[#This Row],[Date]])-1)&amp;"/"&amp;(YEAR(Table4_1[[#This Row],[Date]])-2000)</f>
        <v>FY2023/24</v>
      </c>
      <c r="B4266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6" s="162" t="str">
        <f>Table4_1[[#This Row],[Licensee]]&amp;" "&amp;Table4_1[[#This Row],[Licence]]</f>
        <v>Western Power EDL1</v>
      </c>
      <c r="D4266" s="162" t="str">
        <f t="shared" si="66"/>
        <v>FY2023/24_FC8diii_Western Power EDL1</v>
      </c>
      <c r="E4266" s="164">
        <f>IF(ISNUMBER(Table4_1[[#This Row],[Value]]),Table4_1[[#This Row],[Value]],IF(ISNUMBER(Table4_1[[#This Row],[$ Value]]),Table4_1[[#This Row],[$ Value]],Table4_1[[#This Row],[% Value]]))</f>
        <v>2.8611972159999999</v>
      </c>
      <c r="G4266" s="238">
        <v>45473</v>
      </c>
      <c r="H4266">
        <v>4</v>
      </c>
      <c r="I4266" t="s">
        <v>188</v>
      </c>
      <c r="J4266" t="s">
        <v>207</v>
      </c>
      <c r="K4266" t="s">
        <v>208</v>
      </c>
      <c r="L4266" t="s">
        <v>221</v>
      </c>
      <c r="M4266" t="s">
        <v>49</v>
      </c>
      <c r="N4266" t="s">
        <v>429</v>
      </c>
      <c r="O4266" t="s">
        <v>116</v>
      </c>
      <c r="P4266">
        <v>2.8611972159999999</v>
      </c>
      <c r="Q4266"/>
      <c r="R4266"/>
      <c r="S4266" t="s">
        <v>933</v>
      </c>
    </row>
    <row r="4267" spans="1:19" hidden="1" x14ac:dyDescent="0.2">
      <c r="A4267" s="162" t="str">
        <f>"FY"&amp;(YEAR(Table4_1[[#This Row],[Date]])-1)&amp;"/"&amp;(YEAR(Table4_1[[#This Row],[Date]])-2000)</f>
        <v>FY2024/25</v>
      </c>
      <c r="B4267" s="162" t="str">
        <f>VLOOKUP(Table4_1[[#This Row],[Energy]]&amp;Table4_1[[#This Row],[Indicator category]]&amp;Table4_1[[#This Row],[Indicator subcategory]]&amp;Table4_1[[#This Row],[Indicator]]&amp;Table4_1[[#This Row],[ID]],newID,2,FALSE)</f>
        <v>FC8diii</v>
      </c>
      <c r="C4267" s="162" t="str">
        <f>Table4_1[[#This Row],[Licensee]]&amp;" "&amp;Table4_1[[#This Row],[Licence]]</f>
        <v>Western Power EDL1</v>
      </c>
      <c r="D4267" s="162" t="str">
        <f t="shared" si="66"/>
        <v>FY2024/25_FC8diii_Western Power EDL1</v>
      </c>
      <c r="E4267" s="164">
        <f>IF(ISNUMBER(Table4_1[[#This Row],[Value]]),Table4_1[[#This Row],[Value]],IF(ISNUMBER(Table4_1[[#This Row],[$ Value]]),Table4_1[[#This Row],[$ Value]],Table4_1[[#This Row],[% Value]]))</f>
        <v>2.130337258</v>
      </c>
      <c r="G4267" s="238">
        <v>45838</v>
      </c>
      <c r="H4267">
        <v>4</v>
      </c>
      <c r="I4267" t="s">
        <v>188</v>
      </c>
      <c r="J4267" t="s">
        <v>207</v>
      </c>
      <c r="K4267" t="s">
        <v>208</v>
      </c>
      <c r="L4267" t="s">
        <v>221</v>
      </c>
      <c r="M4267" t="s">
        <v>49</v>
      </c>
      <c r="N4267" t="s">
        <v>429</v>
      </c>
      <c r="O4267" t="s">
        <v>116</v>
      </c>
      <c r="P4267">
        <v>2.130337258</v>
      </c>
      <c r="Q4267"/>
      <c r="R4267"/>
      <c r="S4267" t="s">
        <v>933</v>
      </c>
    </row>
    <row r="4268" spans="1:19" hidden="1" x14ac:dyDescent="0.2">
      <c r="A4268" s="162" t="str">
        <f>"FY"&amp;(YEAR(Table4_1[[#This Row],[Date]])-1)&amp;"/"&amp;(YEAR(Table4_1[[#This Row],[Date]])-2000)</f>
        <v>FY2013/14</v>
      </c>
      <c r="B4268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68" s="162" t="str">
        <f>Table4_1[[#This Row],[Licensee]]&amp;" "&amp;Table4_1[[#This Row],[Licence]]</f>
        <v>Western Power EDL1</v>
      </c>
      <c r="D4268" s="162" t="str">
        <f t="shared" si="66"/>
        <v>FY2013/14_FC8eiii_Western Power EDL1</v>
      </c>
      <c r="E4268" s="164">
        <f>IF(ISNUMBER(Table4_1[[#This Row],[Value]]),Table4_1[[#This Row],[Value]],IF(ISNUMBER(Table4_1[[#This Row],[$ Value]]),Table4_1[[#This Row],[$ Value]],Table4_1[[#This Row],[% Value]]))</f>
        <v>4.9800000000000004</v>
      </c>
      <c r="G4268" s="238">
        <v>41820</v>
      </c>
      <c r="H4268">
        <v>4</v>
      </c>
      <c r="I4268" t="s">
        <v>188</v>
      </c>
      <c r="J4268" t="s">
        <v>207</v>
      </c>
      <c r="K4268" t="s">
        <v>208</v>
      </c>
      <c r="L4268" t="s">
        <v>221</v>
      </c>
      <c r="M4268" t="s">
        <v>50</v>
      </c>
      <c r="N4268" t="s">
        <v>460</v>
      </c>
      <c r="O4268" t="s">
        <v>116</v>
      </c>
      <c r="P4268">
        <v>4.9800000000000004</v>
      </c>
      <c r="Q4268"/>
      <c r="R4268"/>
      <c r="S4268" t="s">
        <v>933</v>
      </c>
    </row>
    <row r="4269" spans="1:19" hidden="1" x14ac:dyDescent="0.2">
      <c r="A4269" s="162" t="str">
        <f>"FY"&amp;(YEAR(Table4_1[[#This Row],[Date]])-1)&amp;"/"&amp;(YEAR(Table4_1[[#This Row],[Date]])-2000)</f>
        <v>FY2014/15</v>
      </c>
      <c r="B4269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69" s="162" t="str">
        <f>Table4_1[[#This Row],[Licensee]]&amp;" "&amp;Table4_1[[#This Row],[Licence]]</f>
        <v>Western Power EDL1</v>
      </c>
      <c r="D4269" s="162" t="str">
        <f t="shared" si="66"/>
        <v>FY2014/15_FC8eiii_Western Power EDL1</v>
      </c>
      <c r="E4269" s="164">
        <f>IF(ISNUMBER(Table4_1[[#This Row],[Value]]),Table4_1[[#This Row],[Value]],IF(ISNUMBER(Table4_1[[#This Row],[$ Value]]),Table4_1[[#This Row],[$ Value]],Table4_1[[#This Row],[% Value]]))</f>
        <v>4.41</v>
      </c>
      <c r="G4269" s="238">
        <v>42185</v>
      </c>
      <c r="H4269">
        <v>4</v>
      </c>
      <c r="I4269" t="s">
        <v>188</v>
      </c>
      <c r="J4269" t="s">
        <v>207</v>
      </c>
      <c r="K4269" t="s">
        <v>208</v>
      </c>
      <c r="L4269" t="s">
        <v>221</v>
      </c>
      <c r="M4269" t="s">
        <v>50</v>
      </c>
      <c r="N4269" t="s">
        <v>460</v>
      </c>
      <c r="O4269" t="s">
        <v>116</v>
      </c>
      <c r="P4269">
        <v>4.41</v>
      </c>
      <c r="Q4269"/>
      <c r="R4269"/>
      <c r="S4269" t="s">
        <v>933</v>
      </c>
    </row>
    <row r="4270" spans="1:19" hidden="1" x14ac:dyDescent="0.2">
      <c r="A4270" s="162" t="str">
        <f>"FY"&amp;(YEAR(Table4_1[[#This Row],[Date]])-1)&amp;"/"&amp;(YEAR(Table4_1[[#This Row],[Date]])-2000)</f>
        <v>FY2015/16</v>
      </c>
      <c r="B4270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0" s="162" t="str">
        <f>Table4_1[[#This Row],[Licensee]]&amp;" "&amp;Table4_1[[#This Row],[Licence]]</f>
        <v>Western Power EDL1</v>
      </c>
      <c r="D4270" s="162" t="str">
        <f t="shared" si="66"/>
        <v>FY2015/16_FC8eiii_Western Power EDL1</v>
      </c>
      <c r="E4270" s="164">
        <f>IF(ISNUMBER(Table4_1[[#This Row],[Value]]),Table4_1[[#This Row],[Value]],IF(ISNUMBER(Table4_1[[#This Row],[$ Value]]),Table4_1[[#This Row],[$ Value]],Table4_1[[#This Row],[% Value]]))</f>
        <v>3.99</v>
      </c>
      <c r="G4270" s="238">
        <v>42551</v>
      </c>
      <c r="H4270">
        <v>4</v>
      </c>
      <c r="I4270" t="s">
        <v>188</v>
      </c>
      <c r="J4270" t="s">
        <v>207</v>
      </c>
      <c r="K4270" t="s">
        <v>208</v>
      </c>
      <c r="L4270" t="s">
        <v>221</v>
      </c>
      <c r="M4270" t="s">
        <v>50</v>
      </c>
      <c r="N4270" t="s">
        <v>460</v>
      </c>
      <c r="O4270" t="s">
        <v>116</v>
      </c>
      <c r="P4270">
        <v>3.99</v>
      </c>
      <c r="Q4270"/>
      <c r="R4270"/>
      <c r="S4270" t="s">
        <v>933</v>
      </c>
    </row>
    <row r="4271" spans="1:19" hidden="1" x14ac:dyDescent="0.2">
      <c r="A4271" s="162" t="str">
        <f>"FY"&amp;(YEAR(Table4_1[[#This Row],[Date]])-1)&amp;"/"&amp;(YEAR(Table4_1[[#This Row],[Date]])-2000)</f>
        <v>FY2016/17</v>
      </c>
      <c r="B4271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1" s="162" t="str">
        <f>Table4_1[[#This Row],[Licensee]]&amp;" "&amp;Table4_1[[#This Row],[Licence]]</f>
        <v>Western Power EDL1</v>
      </c>
      <c r="D4271" s="162" t="str">
        <f t="shared" si="66"/>
        <v>FY2016/17_FC8eiii_Western Power EDL1</v>
      </c>
      <c r="E4271" s="164">
        <f>IF(ISNUMBER(Table4_1[[#This Row],[Value]]),Table4_1[[#This Row],[Value]],IF(ISNUMBER(Table4_1[[#This Row],[$ Value]]),Table4_1[[#This Row],[$ Value]],Table4_1[[#This Row],[% Value]]))</f>
        <v>3.95</v>
      </c>
      <c r="G4271" s="238">
        <v>42916</v>
      </c>
      <c r="H4271">
        <v>4</v>
      </c>
      <c r="I4271" t="s">
        <v>188</v>
      </c>
      <c r="J4271" t="s">
        <v>207</v>
      </c>
      <c r="K4271" t="s">
        <v>208</v>
      </c>
      <c r="L4271" t="s">
        <v>221</v>
      </c>
      <c r="M4271" t="s">
        <v>50</v>
      </c>
      <c r="N4271" t="s">
        <v>460</v>
      </c>
      <c r="O4271" t="s">
        <v>116</v>
      </c>
      <c r="P4271">
        <v>3.95</v>
      </c>
      <c r="Q4271"/>
      <c r="R4271"/>
      <c r="S4271" t="s">
        <v>933</v>
      </c>
    </row>
    <row r="4272" spans="1:19" hidden="1" x14ac:dyDescent="0.2">
      <c r="A4272" s="162" t="str">
        <f>"FY"&amp;(YEAR(Table4_1[[#This Row],[Date]])-1)&amp;"/"&amp;(YEAR(Table4_1[[#This Row],[Date]])-2000)</f>
        <v>FY2017/18</v>
      </c>
      <c r="B4272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2" s="162" t="str">
        <f>Table4_1[[#This Row],[Licensee]]&amp;" "&amp;Table4_1[[#This Row],[Licence]]</f>
        <v>Western Power EDL1</v>
      </c>
      <c r="D4272" s="162" t="str">
        <f t="shared" si="66"/>
        <v>FY2017/18_FC8eiii_Western Power EDL1</v>
      </c>
      <c r="E4272" s="164">
        <f>IF(ISNUMBER(Table4_1[[#This Row],[Value]]),Table4_1[[#This Row],[Value]],IF(ISNUMBER(Table4_1[[#This Row],[$ Value]]),Table4_1[[#This Row],[$ Value]],Table4_1[[#This Row],[% Value]]))</f>
        <v>3.83</v>
      </c>
      <c r="G4272" s="238">
        <v>43281</v>
      </c>
      <c r="H4272">
        <v>4</v>
      </c>
      <c r="I4272" t="s">
        <v>188</v>
      </c>
      <c r="J4272" t="s">
        <v>207</v>
      </c>
      <c r="K4272" t="s">
        <v>208</v>
      </c>
      <c r="L4272" t="s">
        <v>221</v>
      </c>
      <c r="M4272" t="s">
        <v>50</v>
      </c>
      <c r="N4272" t="s">
        <v>460</v>
      </c>
      <c r="O4272" t="s">
        <v>116</v>
      </c>
      <c r="P4272">
        <v>3.83</v>
      </c>
      <c r="Q4272"/>
      <c r="R4272"/>
      <c r="S4272" t="s">
        <v>933</v>
      </c>
    </row>
    <row r="4273" spans="1:19" hidden="1" x14ac:dyDescent="0.2">
      <c r="A4273" s="162" t="str">
        <f>"FY"&amp;(YEAR(Table4_1[[#This Row],[Date]])-1)&amp;"/"&amp;(YEAR(Table4_1[[#This Row],[Date]])-2000)</f>
        <v>FY2018/19</v>
      </c>
      <c r="B4273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3" s="162" t="str">
        <f>Table4_1[[#This Row],[Licensee]]&amp;" "&amp;Table4_1[[#This Row],[Licence]]</f>
        <v>Western Power EDL1</v>
      </c>
      <c r="D4273" s="162" t="str">
        <f t="shared" si="66"/>
        <v>FY2018/19_FC8eiii_Western Power EDL1</v>
      </c>
      <c r="E4273" s="164">
        <f>IF(ISNUMBER(Table4_1[[#This Row],[Value]]),Table4_1[[#This Row],[Value]],IF(ISNUMBER(Table4_1[[#This Row],[$ Value]]),Table4_1[[#This Row],[$ Value]],Table4_1[[#This Row],[% Value]]))</f>
        <v>4.13</v>
      </c>
      <c r="G4273" s="238">
        <v>43646</v>
      </c>
      <c r="H4273">
        <v>4</v>
      </c>
      <c r="I4273" t="s">
        <v>188</v>
      </c>
      <c r="J4273" t="s">
        <v>207</v>
      </c>
      <c r="K4273" t="s">
        <v>208</v>
      </c>
      <c r="L4273" t="s">
        <v>221</v>
      </c>
      <c r="M4273" t="s">
        <v>50</v>
      </c>
      <c r="N4273" t="s">
        <v>460</v>
      </c>
      <c r="O4273" t="s">
        <v>116</v>
      </c>
      <c r="P4273">
        <v>4.13</v>
      </c>
      <c r="Q4273"/>
      <c r="R4273"/>
      <c r="S4273" t="s">
        <v>933</v>
      </c>
    </row>
    <row r="4274" spans="1:19" hidden="1" x14ac:dyDescent="0.2">
      <c r="A4274" s="162" t="str">
        <f>"FY"&amp;(YEAR(Table4_1[[#This Row],[Date]])-1)&amp;"/"&amp;(YEAR(Table4_1[[#This Row],[Date]])-2000)</f>
        <v>FY2019/20</v>
      </c>
      <c r="B4274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4" s="162" t="str">
        <f>Table4_1[[#This Row],[Licensee]]&amp;" "&amp;Table4_1[[#This Row],[Licence]]</f>
        <v>Western Power EDL1</v>
      </c>
      <c r="D4274" s="162" t="str">
        <f t="shared" si="66"/>
        <v>FY2019/20_FC8eiii_Western Power EDL1</v>
      </c>
      <c r="E4274" s="164">
        <f>IF(ISNUMBER(Table4_1[[#This Row],[Value]]),Table4_1[[#This Row],[Value]],IF(ISNUMBER(Table4_1[[#This Row],[$ Value]]),Table4_1[[#This Row],[$ Value]],Table4_1[[#This Row],[% Value]]))</f>
        <v>3.77</v>
      </c>
      <c r="G4274" s="238">
        <v>44012</v>
      </c>
      <c r="H4274">
        <v>4</v>
      </c>
      <c r="I4274" t="s">
        <v>188</v>
      </c>
      <c r="J4274" t="s">
        <v>207</v>
      </c>
      <c r="K4274" t="s">
        <v>208</v>
      </c>
      <c r="L4274" t="s">
        <v>221</v>
      </c>
      <c r="M4274" t="s">
        <v>50</v>
      </c>
      <c r="N4274" t="s">
        <v>460</v>
      </c>
      <c r="O4274" t="s">
        <v>116</v>
      </c>
      <c r="P4274">
        <v>3.77</v>
      </c>
      <c r="Q4274"/>
      <c r="R4274"/>
      <c r="S4274" t="s">
        <v>933</v>
      </c>
    </row>
    <row r="4275" spans="1:19" hidden="1" x14ac:dyDescent="0.2">
      <c r="A4275" s="162" t="str">
        <f>"FY"&amp;(YEAR(Table4_1[[#This Row],[Date]])-1)&amp;"/"&amp;(YEAR(Table4_1[[#This Row],[Date]])-2000)</f>
        <v>FY2020/21</v>
      </c>
      <c r="B4275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5" s="162" t="str">
        <f>Table4_1[[#This Row],[Licensee]]&amp;" "&amp;Table4_1[[#This Row],[Licence]]</f>
        <v>Western Power EDL1</v>
      </c>
      <c r="D4275" s="162" t="str">
        <f t="shared" si="66"/>
        <v>FY2020/21_FC8eiii_Western Power EDL1</v>
      </c>
      <c r="E4275" s="164">
        <f>IF(ISNUMBER(Table4_1[[#This Row],[Value]]),Table4_1[[#This Row],[Value]],IF(ISNUMBER(Table4_1[[#This Row],[$ Value]]),Table4_1[[#This Row],[$ Value]],Table4_1[[#This Row],[% Value]]))</f>
        <v>4.26</v>
      </c>
      <c r="G4275" s="238">
        <v>44377</v>
      </c>
      <c r="H4275">
        <v>4</v>
      </c>
      <c r="I4275" t="s">
        <v>188</v>
      </c>
      <c r="J4275" t="s">
        <v>207</v>
      </c>
      <c r="K4275" t="s">
        <v>208</v>
      </c>
      <c r="L4275" t="s">
        <v>221</v>
      </c>
      <c r="M4275" t="s">
        <v>50</v>
      </c>
      <c r="N4275" t="s">
        <v>460</v>
      </c>
      <c r="O4275" t="s">
        <v>116</v>
      </c>
      <c r="P4275">
        <v>4.26</v>
      </c>
      <c r="Q4275"/>
      <c r="R4275"/>
      <c r="S4275" t="s">
        <v>933</v>
      </c>
    </row>
    <row r="4276" spans="1:19" hidden="1" x14ac:dyDescent="0.2">
      <c r="A4276" s="162" t="str">
        <f>"FY"&amp;(YEAR(Table4_1[[#This Row],[Date]])-1)&amp;"/"&amp;(YEAR(Table4_1[[#This Row],[Date]])-2000)</f>
        <v>FY2021/22</v>
      </c>
      <c r="B4276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6" s="162" t="str">
        <f>Table4_1[[#This Row],[Licensee]]&amp;" "&amp;Table4_1[[#This Row],[Licence]]</f>
        <v>Western Power EDL1</v>
      </c>
      <c r="D4276" s="162" t="str">
        <f t="shared" si="66"/>
        <v>FY2021/22_FC8eiii_Western Power EDL1</v>
      </c>
      <c r="E4276" s="164">
        <f>IF(ISNUMBER(Table4_1[[#This Row],[Value]]),Table4_1[[#This Row],[Value]],IF(ISNUMBER(Table4_1[[#This Row],[$ Value]]),Table4_1[[#This Row],[$ Value]],Table4_1[[#This Row],[% Value]]))</f>
        <v>5.0599999999999996</v>
      </c>
      <c r="G4276" s="238">
        <v>44742</v>
      </c>
      <c r="H4276">
        <v>4</v>
      </c>
      <c r="I4276" t="s">
        <v>188</v>
      </c>
      <c r="J4276" t="s">
        <v>207</v>
      </c>
      <c r="K4276" t="s">
        <v>208</v>
      </c>
      <c r="L4276" t="s">
        <v>221</v>
      </c>
      <c r="M4276" t="s">
        <v>50</v>
      </c>
      <c r="N4276" t="s">
        <v>460</v>
      </c>
      <c r="O4276" t="s">
        <v>116</v>
      </c>
      <c r="P4276">
        <v>5.0599999999999996</v>
      </c>
      <c r="Q4276"/>
      <c r="R4276"/>
      <c r="S4276" t="s">
        <v>933</v>
      </c>
    </row>
    <row r="4277" spans="1:19" hidden="1" x14ac:dyDescent="0.2">
      <c r="A4277" s="162" t="str">
        <f>"FY"&amp;(YEAR(Table4_1[[#This Row],[Date]])-1)&amp;"/"&amp;(YEAR(Table4_1[[#This Row],[Date]])-2000)</f>
        <v>FY2022/23</v>
      </c>
      <c r="B4277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7" s="162" t="str">
        <f>Table4_1[[#This Row],[Licensee]]&amp;" "&amp;Table4_1[[#This Row],[Licence]]</f>
        <v>Western Power EDL1</v>
      </c>
      <c r="D4277" s="162" t="str">
        <f t="shared" si="66"/>
        <v>FY2022/23_FC8eiii_Western Power EDL1</v>
      </c>
      <c r="E4277" s="164">
        <f>IF(ISNUMBER(Table4_1[[#This Row],[Value]]),Table4_1[[#This Row],[Value]],IF(ISNUMBER(Table4_1[[#This Row],[$ Value]]),Table4_1[[#This Row],[$ Value]],Table4_1[[#This Row],[% Value]]))</f>
        <v>4.66</v>
      </c>
      <c r="G4277" s="238">
        <v>45107</v>
      </c>
      <c r="H4277">
        <v>4</v>
      </c>
      <c r="I4277" t="s">
        <v>188</v>
      </c>
      <c r="J4277" t="s">
        <v>207</v>
      </c>
      <c r="K4277" t="s">
        <v>208</v>
      </c>
      <c r="L4277" t="s">
        <v>221</v>
      </c>
      <c r="M4277" t="s">
        <v>50</v>
      </c>
      <c r="N4277" t="s">
        <v>460</v>
      </c>
      <c r="O4277" t="s">
        <v>116</v>
      </c>
      <c r="P4277">
        <v>4.66</v>
      </c>
      <c r="Q4277"/>
      <c r="R4277"/>
      <c r="S4277" t="s">
        <v>933</v>
      </c>
    </row>
    <row r="4278" spans="1:19" hidden="1" x14ac:dyDescent="0.2">
      <c r="A4278" s="162" t="str">
        <f>"FY"&amp;(YEAR(Table4_1[[#This Row],[Date]])-1)&amp;"/"&amp;(YEAR(Table4_1[[#This Row],[Date]])-2000)</f>
        <v>FY2023/24</v>
      </c>
      <c r="B4278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8" s="162" t="str">
        <f>Table4_1[[#This Row],[Licensee]]&amp;" "&amp;Table4_1[[#This Row],[Licence]]</f>
        <v>Western Power EDL1</v>
      </c>
      <c r="D4278" s="162" t="str">
        <f t="shared" si="66"/>
        <v>FY2023/24_FC8eiii_Western Power EDL1</v>
      </c>
      <c r="E4278" s="164">
        <f>IF(ISNUMBER(Table4_1[[#This Row],[Value]]),Table4_1[[#This Row],[Value]],IF(ISNUMBER(Table4_1[[#This Row],[$ Value]]),Table4_1[[#This Row],[$ Value]],Table4_1[[#This Row],[% Value]]))</f>
        <v>5.9991235190000003</v>
      </c>
      <c r="G4278" s="238">
        <v>45473</v>
      </c>
      <c r="H4278">
        <v>4</v>
      </c>
      <c r="I4278" t="s">
        <v>188</v>
      </c>
      <c r="J4278" t="s">
        <v>207</v>
      </c>
      <c r="K4278" t="s">
        <v>208</v>
      </c>
      <c r="L4278" t="s">
        <v>221</v>
      </c>
      <c r="M4278" t="s">
        <v>50</v>
      </c>
      <c r="N4278" t="s">
        <v>460</v>
      </c>
      <c r="O4278" t="s">
        <v>116</v>
      </c>
      <c r="P4278">
        <v>5.9991235190000003</v>
      </c>
      <c r="Q4278"/>
      <c r="R4278"/>
      <c r="S4278" t="s">
        <v>933</v>
      </c>
    </row>
    <row r="4279" spans="1:19" hidden="1" x14ac:dyDescent="0.2">
      <c r="A4279" s="162" t="str">
        <f>"FY"&amp;(YEAR(Table4_1[[#This Row],[Date]])-1)&amp;"/"&amp;(YEAR(Table4_1[[#This Row],[Date]])-2000)</f>
        <v>FY2024/25</v>
      </c>
      <c r="B4279" s="162" t="str">
        <f>VLOOKUP(Table4_1[[#This Row],[Energy]]&amp;Table4_1[[#This Row],[Indicator category]]&amp;Table4_1[[#This Row],[Indicator subcategory]]&amp;Table4_1[[#This Row],[Indicator]]&amp;Table4_1[[#This Row],[ID]],newID,2,FALSE)</f>
        <v>FC8eiii</v>
      </c>
      <c r="C4279" s="162" t="str">
        <f>Table4_1[[#This Row],[Licensee]]&amp;" "&amp;Table4_1[[#This Row],[Licence]]</f>
        <v>Western Power EDL1</v>
      </c>
      <c r="D4279" s="162" t="str">
        <f t="shared" si="66"/>
        <v>FY2024/25_FC8eiii_Western Power EDL1</v>
      </c>
      <c r="E4279" s="164">
        <f>IF(ISNUMBER(Table4_1[[#This Row],[Value]]),Table4_1[[#This Row],[Value]],IF(ISNUMBER(Table4_1[[#This Row],[$ Value]]),Table4_1[[#This Row],[$ Value]],Table4_1[[#This Row],[% Value]]))</f>
        <v>5.0218838909999999</v>
      </c>
      <c r="G4279" s="238">
        <v>45838</v>
      </c>
      <c r="H4279">
        <v>4</v>
      </c>
      <c r="I4279" t="s">
        <v>188</v>
      </c>
      <c r="J4279" t="s">
        <v>207</v>
      </c>
      <c r="K4279" t="s">
        <v>208</v>
      </c>
      <c r="L4279" t="s">
        <v>221</v>
      </c>
      <c r="M4279" t="s">
        <v>50</v>
      </c>
      <c r="N4279" t="s">
        <v>460</v>
      </c>
      <c r="O4279" t="s">
        <v>116</v>
      </c>
      <c r="P4279">
        <v>5.0218838909999999</v>
      </c>
      <c r="Q4279"/>
      <c r="R4279"/>
      <c r="S4279" t="s">
        <v>933</v>
      </c>
    </row>
    <row r="4280" spans="1:19" hidden="1" x14ac:dyDescent="0.2">
      <c r="A4280" s="162" t="str">
        <f>"FY"&amp;(YEAR(Table4_1[[#This Row],[Date]])-1)&amp;"/"&amp;(YEAR(Table4_1[[#This Row],[Date]])-2000)</f>
        <v>FY2013/14</v>
      </c>
      <c r="B4280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0" s="162" t="str">
        <f>Table4_1[[#This Row],[Licensee]]&amp;" "&amp;Table4_1[[#This Row],[Licence]]</f>
        <v>Western Power EDL1</v>
      </c>
      <c r="D4280" s="162" t="str">
        <f t="shared" si="66"/>
        <v>FY2013/14_FC8iii_Western Power EDL1</v>
      </c>
      <c r="E4280" s="164">
        <f>IF(ISNUMBER(Table4_1[[#This Row],[Value]]),Table4_1[[#This Row],[Value]],IF(ISNUMBER(Table4_1[[#This Row],[$ Value]]),Table4_1[[#This Row],[$ Value]],Table4_1[[#This Row],[% Value]]))</f>
        <v>1.62</v>
      </c>
      <c r="G4280" s="238">
        <v>41820</v>
      </c>
      <c r="H4280">
        <v>4</v>
      </c>
      <c r="I4280" t="s">
        <v>188</v>
      </c>
      <c r="J4280" t="s">
        <v>207</v>
      </c>
      <c r="K4280" t="s">
        <v>208</v>
      </c>
      <c r="L4280" t="s">
        <v>221</v>
      </c>
      <c r="M4280" t="s">
        <v>115</v>
      </c>
      <c r="N4280" t="s">
        <v>222</v>
      </c>
      <c r="O4280" t="s">
        <v>116</v>
      </c>
      <c r="P4280">
        <v>1.62</v>
      </c>
      <c r="Q4280"/>
      <c r="R4280"/>
      <c r="S4280" t="s">
        <v>933</v>
      </c>
    </row>
    <row r="4281" spans="1:19" hidden="1" x14ac:dyDescent="0.2">
      <c r="A4281" s="162" t="str">
        <f>"FY"&amp;(YEAR(Table4_1[[#This Row],[Date]])-1)&amp;"/"&amp;(YEAR(Table4_1[[#This Row],[Date]])-2000)</f>
        <v>FY2014/15</v>
      </c>
      <c r="B4281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1" s="162" t="str">
        <f>Table4_1[[#This Row],[Licensee]]&amp;" "&amp;Table4_1[[#This Row],[Licence]]</f>
        <v>Western Power EDL1</v>
      </c>
      <c r="D4281" s="162" t="str">
        <f t="shared" si="66"/>
        <v>FY2014/15_FC8iii_Western Power EDL1</v>
      </c>
      <c r="E4281" s="164">
        <f>IF(ISNUMBER(Table4_1[[#This Row],[Value]]),Table4_1[[#This Row],[Value]],IF(ISNUMBER(Table4_1[[#This Row],[$ Value]]),Table4_1[[#This Row],[$ Value]],Table4_1[[#This Row],[% Value]]))</f>
        <v>1.56</v>
      </c>
      <c r="G4281" s="238">
        <v>42185</v>
      </c>
      <c r="H4281">
        <v>4</v>
      </c>
      <c r="I4281" t="s">
        <v>188</v>
      </c>
      <c r="J4281" t="s">
        <v>207</v>
      </c>
      <c r="K4281" t="s">
        <v>208</v>
      </c>
      <c r="L4281" t="s">
        <v>221</v>
      </c>
      <c r="M4281" t="s">
        <v>115</v>
      </c>
      <c r="N4281" t="s">
        <v>222</v>
      </c>
      <c r="O4281" t="s">
        <v>116</v>
      </c>
      <c r="P4281">
        <v>1.56</v>
      </c>
      <c r="Q4281"/>
      <c r="R4281"/>
      <c r="S4281" t="s">
        <v>933</v>
      </c>
    </row>
    <row r="4282" spans="1:19" hidden="1" x14ac:dyDescent="0.2">
      <c r="A4282" s="162" t="str">
        <f>"FY"&amp;(YEAR(Table4_1[[#This Row],[Date]])-1)&amp;"/"&amp;(YEAR(Table4_1[[#This Row],[Date]])-2000)</f>
        <v>FY2015/16</v>
      </c>
      <c r="B4282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2" s="162" t="str">
        <f>Table4_1[[#This Row],[Licensee]]&amp;" "&amp;Table4_1[[#This Row],[Licence]]</f>
        <v>Western Power EDL1</v>
      </c>
      <c r="D4282" s="162" t="str">
        <f t="shared" si="66"/>
        <v>FY2015/16_FC8iii_Western Power EDL1</v>
      </c>
      <c r="E4282" s="164">
        <f>IF(ISNUMBER(Table4_1[[#This Row],[Value]]),Table4_1[[#This Row],[Value]],IF(ISNUMBER(Table4_1[[#This Row],[$ Value]]),Table4_1[[#This Row],[$ Value]],Table4_1[[#This Row],[% Value]]))</f>
        <v>1.37</v>
      </c>
      <c r="G4282" s="238">
        <v>42551</v>
      </c>
      <c r="H4282">
        <v>4</v>
      </c>
      <c r="I4282" t="s">
        <v>188</v>
      </c>
      <c r="J4282" t="s">
        <v>207</v>
      </c>
      <c r="K4282" t="s">
        <v>208</v>
      </c>
      <c r="L4282" t="s">
        <v>221</v>
      </c>
      <c r="M4282" t="s">
        <v>115</v>
      </c>
      <c r="N4282" t="s">
        <v>222</v>
      </c>
      <c r="O4282" t="s">
        <v>116</v>
      </c>
      <c r="P4282">
        <v>1.37</v>
      </c>
      <c r="Q4282"/>
      <c r="R4282"/>
      <c r="S4282" t="s">
        <v>933</v>
      </c>
    </row>
    <row r="4283" spans="1:19" hidden="1" x14ac:dyDescent="0.2">
      <c r="A4283" s="162" t="str">
        <f>"FY"&amp;(YEAR(Table4_1[[#This Row],[Date]])-1)&amp;"/"&amp;(YEAR(Table4_1[[#This Row],[Date]])-2000)</f>
        <v>FY2016/17</v>
      </c>
      <c r="B4283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3" s="162" t="str">
        <f>Table4_1[[#This Row],[Licensee]]&amp;" "&amp;Table4_1[[#This Row],[Licence]]</f>
        <v>Western Power EDL1</v>
      </c>
      <c r="D4283" s="162" t="str">
        <f t="shared" si="66"/>
        <v>FY2016/17_FC8iii_Western Power EDL1</v>
      </c>
      <c r="E4283" s="164">
        <f>IF(ISNUMBER(Table4_1[[#This Row],[Value]]),Table4_1[[#This Row],[Value]],IF(ISNUMBER(Table4_1[[#This Row],[$ Value]]),Table4_1[[#This Row],[$ Value]],Table4_1[[#This Row],[% Value]]))</f>
        <v>1.44</v>
      </c>
      <c r="G4283" s="238">
        <v>42916</v>
      </c>
      <c r="H4283">
        <v>4</v>
      </c>
      <c r="I4283" t="s">
        <v>188</v>
      </c>
      <c r="J4283" t="s">
        <v>207</v>
      </c>
      <c r="K4283" t="s">
        <v>208</v>
      </c>
      <c r="L4283" t="s">
        <v>221</v>
      </c>
      <c r="M4283" t="s">
        <v>115</v>
      </c>
      <c r="N4283" t="s">
        <v>222</v>
      </c>
      <c r="O4283" t="s">
        <v>116</v>
      </c>
      <c r="P4283">
        <v>1.44</v>
      </c>
      <c r="Q4283"/>
      <c r="R4283"/>
      <c r="S4283" t="s">
        <v>933</v>
      </c>
    </row>
    <row r="4284" spans="1:19" hidden="1" x14ac:dyDescent="0.2">
      <c r="A4284" s="162" t="str">
        <f>"FY"&amp;(YEAR(Table4_1[[#This Row],[Date]])-1)&amp;"/"&amp;(YEAR(Table4_1[[#This Row],[Date]])-2000)</f>
        <v>FY2017/18</v>
      </c>
      <c r="B4284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4" s="162" t="str">
        <f>Table4_1[[#This Row],[Licensee]]&amp;" "&amp;Table4_1[[#This Row],[Licence]]</f>
        <v>Western Power EDL1</v>
      </c>
      <c r="D4284" s="162" t="str">
        <f t="shared" si="66"/>
        <v>FY2017/18_FC8iii_Western Power EDL1</v>
      </c>
      <c r="E4284" s="164">
        <f>IF(ISNUMBER(Table4_1[[#This Row],[Value]]),Table4_1[[#This Row],[Value]],IF(ISNUMBER(Table4_1[[#This Row],[$ Value]]),Table4_1[[#This Row],[$ Value]],Table4_1[[#This Row],[% Value]]))</f>
        <v>1.4</v>
      </c>
      <c r="G4284" s="238">
        <v>43281</v>
      </c>
      <c r="H4284">
        <v>4</v>
      </c>
      <c r="I4284" t="s">
        <v>188</v>
      </c>
      <c r="J4284" t="s">
        <v>207</v>
      </c>
      <c r="K4284" t="s">
        <v>208</v>
      </c>
      <c r="L4284" t="s">
        <v>221</v>
      </c>
      <c r="M4284" t="s">
        <v>115</v>
      </c>
      <c r="N4284" t="s">
        <v>222</v>
      </c>
      <c r="O4284" t="s">
        <v>116</v>
      </c>
      <c r="P4284">
        <v>1.4</v>
      </c>
      <c r="Q4284"/>
      <c r="R4284"/>
      <c r="S4284" t="s">
        <v>933</v>
      </c>
    </row>
    <row r="4285" spans="1:19" hidden="1" x14ac:dyDescent="0.2">
      <c r="A4285" s="162" t="str">
        <f>"FY"&amp;(YEAR(Table4_1[[#This Row],[Date]])-1)&amp;"/"&amp;(YEAR(Table4_1[[#This Row],[Date]])-2000)</f>
        <v>FY2018/19</v>
      </c>
      <c r="B4285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5" s="162" t="str">
        <f>Table4_1[[#This Row],[Licensee]]&amp;" "&amp;Table4_1[[#This Row],[Licence]]</f>
        <v>Western Power EDL1</v>
      </c>
      <c r="D4285" s="162" t="str">
        <f t="shared" si="66"/>
        <v>FY2018/19_FC8iii_Western Power EDL1</v>
      </c>
      <c r="E4285" s="164">
        <f>IF(ISNUMBER(Table4_1[[#This Row],[Value]]),Table4_1[[#This Row],[Value]],IF(ISNUMBER(Table4_1[[#This Row],[$ Value]]),Table4_1[[#This Row],[$ Value]],Table4_1[[#This Row],[% Value]]))</f>
        <v>1.44</v>
      </c>
      <c r="G4285" s="238">
        <v>43646</v>
      </c>
      <c r="H4285">
        <v>4</v>
      </c>
      <c r="I4285" t="s">
        <v>188</v>
      </c>
      <c r="J4285" t="s">
        <v>207</v>
      </c>
      <c r="K4285" t="s">
        <v>208</v>
      </c>
      <c r="L4285" t="s">
        <v>221</v>
      </c>
      <c r="M4285" t="s">
        <v>115</v>
      </c>
      <c r="N4285" t="s">
        <v>222</v>
      </c>
      <c r="O4285" t="s">
        <v>116</v>
      </c>
      <c r="P4285">
        <v>1.44</v>
      </c>
      <c r="Q4285"/>
      <c r="R4285"/>
      <c r="S4285" t="s">
        <v>933</v>
      </c>
    </row>
    <row r="4286" spans="1:19" hidden="1" x14ac:dyDescent="0.2">
      <c r="A4286" s="162" t="str">
        <f>"FY"&amp;(YEAR(Table4_1[[#This Row],[Date]])-1)&amp;"/"&amp;(YEAR(Table4_1[[#This Row],[Date]])-2000)</f>
        <v>FY2019/20</v>
      </c>
      <c r="B4286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6" s="162" t="str">
        <f>Table4_1[[#This Row],[Licensee]]&amp;" "&amp;Table4_1[[#This Row],[Licence]]</f>
        <v>Western Power EDL1</v>
      </c>
      <c r="D4286" s="162" t="str">
        <f t="shared" si="66"/>
        <v>FY2019/20_FC8iii_Western Power EDL1</v>
      </c>
      <c r="E4286" s="164">
        <f>IF(ISNUMBER(Table4_1[[#This Row],[Value]]),Table4_1[[#This Row],[Value]],IF(ISNUMBER(Table4_1[[#This Row],[$ Value]]),Table4_1[[#This Row],[$ Value]],Table4_1[[#This Row],[% Value]]))</f>
        <v>1.63</v>
      </c>
      <c r="G4286" s="238">
        <v>44012</v>
      </c>
      <c r="H4286">
        <v>4</v>
      </c>
      <c r="I4286" t="s">
        <v>188</v>
      </c>
      <c r="J4286" t="s">
        <v>207</v>
      </c>
      <c r="K4286" t="s">
        <v>208</v>
      </c>
      <c r="L4286" t="s">
        <v>221</v>
      </c>
      <c r="M4286" t="s">
        <v>115</v>
      </c>
      <c r="N4286" t="s">
        <v>222</v>
      </c>
      <c r="O4286" t="s">
        <v>116</v>
      </c>
      <c r="P4286">
        <v>1.63</v>
      </c>
      <c r="Q4286"/>
      <c r="R4286"/>
      <c r="S4286" t="s">
        <v>933</v>
      </c>
    </row>
    <row r="4287" spans="1:19" hidden="1" x14ac:dyDescent="0.2">
      <c r="A4287" s="162" t="str">
        <f>"FY"&amp;(YEAR(Table4_1[[#This Row],[Date]])-1)&amp;"/"&amp;(YEAR(Table4_1[[#This Row],[Date]])-2000)</f>
        <v>FY2020/21</v>
      </c>
      <c r="B4287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7" s="162" t="str">
        <f>Table4_1[[#This Row],[Licensee]]&amp;" "&amp;Table4_1[[#This Row],[Licence]]</f>
        <v>Western Power EDL1</v>
      </c>
      <c r="D4287" s="162" t="str">
        <f t="shared" si="66"/>
        <v>FY2020/21_FC8iii_Western Power EDL1</v>
      </c>
      <c r="E4287" s="164">
        <f>IF(ISNUMBER(Table4_1[[#This Row],[Value]]),Table4_1[[#This Row],[Value]],IF(ISNUMBER(Table4_1[[#This Row],[$ Value]]),Table4_1[[#This Row],[$ Value]],Table4_1[[#This Row],[% Value]]))</f>
        <v>1.62</v>
      </c>
      <c r="G4287" s="238">
        <v>44377</v>
      </c>
      <c r="H4287">
        <v>4</v>
      </c>
      <c r="I4287" t="s">
        <v>188</v>
      </c>
      <c r="J4287" t="s">
        <v>207</v>
      </c>
      <c r="K4287" t="s">
        <v>208</v>
      </c>
      <c r="L4287" t="s">
        <v>221</v>
      </c>
      <c r="M4287" t="s">
        <v>115</v>
      </c>
      <c r="N4287" t="s">
        <v>222</v>
      </c>
      <c r="O4287" t="s">
        <v>116</v>
      </c>
      <c r="P4287">
        <v>1.62</v>
      </c>
      <c r="Q4287"/>
      <c r="R4287"/>
      <c r="S4287" t="s">
        <v>933</v>
      </c>
    </row>
    <row r="4288" spans="1:19" hidden="1" x14ac:dyDescent="0.2">
      <c r="A4288" s="162" t="str">
        <f>"FY"&amp;(YEAR(Table4_1[[#This Row],[Date]])-1)&amp;"/"&amp;(YEAR(Table4_1[[#This Row],[Date]])-2000)</f>
        <v>FY2021/22</v>
      </c>
      <c r="B4288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8" s="162" t="str">
        <f>Table4_1[[#This Row],[Licensee]]&amp;" "&amp;Table4_1[[#This Row],[Licence]]</f>
        <v>Western Power EDL1</v>
      </c>
      <c r="D4288" s="162" t="str">
        <f t="shared" si="66"/>
        <v>FY2021/22_FC8iii_Western Power EDL1</v>
      </c>
      <c r="E4288" s="164">
        <f>IF(ISNUMBER(Table4_1[[#This Row],[Value]]),Table4_1[[#This Row],[Value]],IF(ISNUMBER(Table4_1[[#This Row],[$ Value]]),Table4_1[[#This Row],[$ Value]],Table4_1[[#This Row],[% Value]]))</f>
        <v>1.98</v>
      </c>
      <c r="G4288" s="238">
        <v>44742</v>
      </c>
      <c r="H4288">
        <v>4</v>
      </c>
      <c r="I4288" t="s">
        <v>188</v>
      </c>
      <c r="J4288" t="s">
        <v>207</v>
      </c>
      <c r="K4288" t="s">
        <v>208</v>
      </c>
      <c r="L4288" t="s">
        <v>221</v>
      </c>
      <c r="M4288" t="s">
        <v>115</v>
      </c>
      <c r="N4288" t="s">
        <v>222</v>
      </c>
      <c r="O4288" t="s">
        <v>116</v>
      </c>
      <c r="P4288">
        <v>1.98</v>
      </c>
      <c r="Q4288"/>
      <c r="R4288"/>
      <c r="S4288" t="s">
        <v>933</v>
      </c>
    </row>
    <row r="4289" spans="1:19" hidden="1" x14ac:dyDescent="0.2">
      <c r="A4289" s="162" t="str">
        <f>"FY"&amp;(YEAR(Table4_1[[#This Row],[Date]])-1)&amp;"/"&amp;(YEAR(Table4_1[[#This Row],[Date]])-2000)</f>
        <v>FY2022/23</v>
      </c>
      <c r="B4289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89" s="162" t="str">
        <f>Table4_1[[#This Row],[Licensee]]&amp;" "&amp;Table4_1[[#This Row],[Licence]]</f>
        <v>Western Power EDL1</v>
      </c>
      <c r="D4289" s="162" t="str">
        <f t="shared" si="66"/>
        <v>FY2022/23_FC8iii_Western Power EDL1</v>
      </c>
      <c r="E4289" s="164">
        <f>IF(ISNUMBER(Table4_1[[#This Row],[Value]]),Table4_1[[#This Row],[Value]],IF(ISNUMBER(Table4_1[[#This Row],[$ Value]]),Table4_1[[#This Row],[$ Value]],Table4_1[[#This Row],[% Value]]))</f>
        <v>1.88</v>
      </c>
      <c r="G4289" s="238">
        <v>45107</v>
      </c>
      <c r="H4289">
        <v>4</v>
      </c>
      <c r="I4289" t="s">
        <v>188</v>
      </c>
      <c r="J4289" t="s">
        <v>207</v>
      </c>
      <c r="K4289" t="s">
        <v>208</v>
      </c>
      <c r="L4289" t="s">
        <v>221</v>
      </c>
      <c r="M4289" t="s">
        <v>115</v>
      </c>
      <c r="N4289" t="s">
        <v>222</v>
      </c>
      <c r="O4289" t="s">
        <v>116</v>
      </c>
      <c r="P4289">
        <v>1.88</v>
      </c>
      <c r="Q4289"/>
      <c r="R4289"/>
      <c r="S4289" t="s">
        <v>933</v>
      </c>
    </row>
    <row r="4290" spans="1:19" hidden="1" x14ac:dyDescent="0.2">
      <c r="A4290" s="162" t="str">
        <f>"FY"&amp;(YEAR(Table4_1[[#This Row],[Date]])-1)&amp;"/"&amp;(YEAR(Table4_1[[#This Row],[Date]])-2000)</f>
        <v>FY2023/24</v>
      </c>
      <c r="B4290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90" s="162" t="str">
        <f>Table4_1[[#This Row],[Licensee]]&amp;" "&amp;Table4_1[[#This Row],[Licence]]</f>
        <v>Western Power EDL1</v>
      </c>
      <c r="D4290" s="162" t="str">
        <f t="shared" si="66"/>
        <v>FY2023/24_FC8iii_Western Power EDL1</v>
      </c>
      <c r="E4290" s="164">
        <f>IF(ISNUMBER(Table4_1[[#This Row],[Value]]),Table4_1[[#This Row],[Value]],IF(ISNUMBER(Table4_1[[#This Row],[$ Value]]),Table4_1[[#This Row],[$ Value]],Table4_1[[#This Row],[% Value]]))</f>
        <v>2.0367562270000001</v>
      </c>
      <c r="G4290" s="238">
        <v>45473</v>
      </c>
      <c r="H4290">
        <v>4</v>
      </c>
      <c r="I4290" t="s">
        <v>188</v>
      </c>
      <c r="J4290" t="s">
        <v>207</v>
      </c>
      <c r="K4290" t="s">
        <v>208</v>
      </c>
      <c r="L4290" t="s">
        <v>221</v>
      </c>
      <c r="M4290" t="s">
        <v>115</v>
      </c>
      <c r="N4290" t="s">
        <v>222</v>
      </c>
      <c r="O4290" t="s">
        <v>116</v>
      </c>
      <c r="P4290">
        <v>2.0367562270000001</v>
      </c>
      <c r="Q4290"/>
      <c r="R4290"/>
      <c r="S4290" t="s">
        <v>933</v>
      </c>
    </row>
    <row r="4291" spans="1:19" hidden="1" x14ac:dyDescent="0.2">
      <c r="A4291" s="162" t="str">
        <f>"FY"&amp;(YEAR(Table4_1[[#This Row],[Date]])-1)&amp;"/"&amp;(YEAR(Table4_1[[#This Row],[Date]])-2000)</f>
        <v>FY2024/25</v>
      </c>
      <c r="B4291" s="162" t="str">
        <f>VLOOKUP(Table4_1[[#This Row],[Energy]]&amp;Table4_1[[#This Row],[Indicator category]]&amp;Table4_1[[#This Row],[Indicator subcategory]]&amp;Table4_1[[#This Row],[Indicator]]&amp;Table4_1[[#This Row],[ID]],newID,2,FALSE)</f>
        <v>FC8iii</v>
      </c>
      <c r="C4291" s="162" t="str">
        <f>Table4_1[[#This Row],[Licensee]]&amp;" "&amp;Table4_1[[#This Row],[Licence]]</f>
        <v>Western Power EDL1</v>
      </c>
      <c r="D4291" s="162" t="str">
        <f t="shared" ref="D4291:D4354" si="67">A4291&amp;"_"&amp;B4291&amp;"_"&amp;C4291</f>
        <v>FY2024/25_FC8iii_Western Power EDL1</v>
      </c>
      <c r="E4291" s="164">
        <f>IF(ISNUMBER(Table4_1[[#This Row],[Value]]),Table4_1[[#This Row],[Value]],IF(ISNUMBER(Table4_1[[#This Row],[$ Value]]),Table4_1[[#This Row],[$ Value]],Table4_1[[#This Row],[% Value]]))</f>
        <v>1.9392038030000001</v>
      </c>
      <c r="G4291" s="238">
        <v>45838</v>
      </c>
      <c r="H4291">
        <v>4</v>
      </c>
      <c r="I4291" t="s">
        <v>188</v>
      </c>
      <c r="J4291" t="s">
        <v>207</v>
      </c>
      <c r="K4291" t="s">
        <v>208</v>
      </c>
      <c r="L4291" t="s">
        <v>221</v>
      </c>
      <c r="M4291" t="s">
        <v>115</v>
      </c>
      <c r="N4291" t="s">
        <v>222</v>
      </c>
      <c r="O4291" t="s">
        <v>116</v>
      </c>
      <c r="P4291">
        <v>1.9392038030000001</v>
      </c>
      <c r="Q4291"/>
      <c r="R4291"/>
      <c r="S4291" t="s">
        <v>933</v>
      </c>
    </row>
    <row r="4292" spans="1:19" hidden="1" x14ac:dyDescent="0.2">
      <c r="A4292" s="162" t="str">
        <f>"FY"&amp;(YEAR(Table4_1[[#This Row],[Date]])-1)&amp;"/"&amp;(YEAR(Table4_1[[#This Row],[Date]])-2000)</f>
        <v>FY2023/24</v>
      </c>
      <c r="B4292" s="162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4292" s="162" t="str">
        <f>Table4_1[[#This Row],[Licensee]]&amp;" "&amp;Table4_1[[#This Row],[Licence]]</f>
        <v>Western Power EDL1</v>
      </c>
      <c r="D4292" s="162" t="str">
        <f t="shared" si="67"/>
        <v>FY2023/24_FC9_Western Power EDL1</v>
      </c>
      <c r="E4292" s="164">
        <f>IF(ISNUMBER(Table4_1[[#This Row],[Value]]),Table4_1[[#This Row],[Value]],IF(ISNUMBER(Table4_1[[#This Row],[$ Value]]),Table4_1[[#This Row],[$ Value]],Table4_1[[#This Row],[% Value]]))</f>
        <v>180.9151717</v>
      </c>
      <c r="G4292" s="238">
        <v>45473</v>
      </c>
      <c r="H4292">
        <v>4</v>
      </c>
      <c r="I4292" t="s">
        <v>188</v>
      </c>
      <c r="J4292" t="s">
        <v>207</v>
      </c>
      <c r="K4292" t="s">
        <v>208</v>
      </c>
      <c r="L4292" t="s">
        <v>244</v>
      </c>
      <c r="M4292" t="s">
        <v>115</v>
      </c>
      <c r="N4292" t="s">
        <v>245</v>
      </c>
      <c r="O4292" t="s">
        <v>117</v>
      </c>
      <c r="P4292">
        <v>180.9151717</v>
      </c>
      <c r="Q4292"/>
      <c r="R4292"/>
      <c r="S4292" t="s">
        <v>933</v>
      </c>
    </row>
    <row r="4293" spans="1:19" hidden="1" x14ac:dyDescent="0.2">
      <c r="A4293" s="162" t="str">
        <f>"FY"&amp;(YEAR(Table4_1[[#This Row],[Date]])-1)&amp;"/"&amp;(YEAR(Table4_1[[#This Row],[Date]])-2000)</f>
        <v>FY2024/25</v>
      </c>
      <c r="B4293" s="162" t="str">
        <f>VLOOKUP(Table4_1[[#This Row],[Energy]]&amp;Table4_1[[#This Row],[Indicator category]]&amp;Table4_1[[#This Row],[Indicator subcategory]]&amp;Table4_1[[#This Row],[Indicator]]&amp;Table4_1[[#This Row],[ID]],newID,2,FALSE)</f>
        <v>FC9</v>
      </c>
      <c r="C4293" s="162" t="str">
        <f>Table4_1[[#This Row],[Licensee]]&amp;" "&amp;Table4_1[[#This Row],[Licence]]</f>
        <v>Western Power EDL1</v>
      </c>
      <c r="D4293" s="162" t="str">
        <f t="shared" si="67"/>
        <v>FY2024/25_FC9_Western Power EDL1</v>
      </c>
      <c r="E4293" s="164">
        <f>IF(ISNUMBER(Table4_1[[#This Row],[Value]]),Table4_1[[#This Row],[Value]],IF(ISNUMBER(Table4_1[[#This Row],[$ Value]]),Table4_1[[#This Row],[$ Value]],Table4_1[[#This Row],[% Value]]))</f>
        <v>162.64541579999999</v>
      </c>
      <c r="G4293" s="238">
        <v>45838</v>
      </c>
      <c r="H4293">
        <v>4</v>
      </c>
      <c r="I4293" t="s">
        <v>188</v>
      </c>
      <c r="J4293" t="s">
        <v>207</v>
      </c>
      <c r="K4293" t="s">
        <v>208</v>
      </c>
      <c r="L4293" t="s">
        <v>244</v>
      </c>
      <c r="M4293" t="s">
        <v>115</v>
      </c>
      <c r="N4293" t="s">
        <v>245</v>
      </c>
      <c r="O4293" t="s">
        <v>117</v>
      </c>
      <c r="P4293">
        <v>162.64541579999999</v>
      </c>
      <c r="Q4293"/>
      <c r="R4293"/>
      <c r="S4293" t="s">
        <v>933</v>
      </c>
    </row>
    <row r="4294" spans="1:19" hidden="1" x14ac:dyDescent="0.2">
      <c r="A4294" s="162" t="str">
        <f>"FY"&amp;(YEAR(Table4_1[[#This Row],[Date]])-1)&amp;"/"&amp;(YEAR(Table4_1[[#This Row],[Date]])-2000)</f>
        <v>FY2023/24</v>
      </c>
      <c r="B4294" s="162" t="str">
        <f>VLOOKUP(Table4_1[[#This Row],[Energy]]&amp;Table4_1[[#This Row],[Indicator category]]&amp;Table4_1[[#This Row],[Indicator subcategory]]&amp;Table4_1[[#This Row],[Indicator]]&amp;Table4_1[[#This Row],[ID]],newID,2,FALSE)</f>
        <v>FC9b</v>
      </c>
      <c r="C4294" s="162" t="str">
        <f>Table4_1[[#This Row],[Licensee]]&amp;" "&amp;Table4_1[[#This Row],[Licence]]</f>
        <v>Western Power EDL1</v>
      </c>
      <c r="D4294" s="162" t="str">
        <f t="shared" si="67"/>
        <v>FY2023/24_FC9b_Western Power EDL1</v>
      </c>
      <c r="E4294" s="164">
        <f>IF(ISNUMBER(Table4_1[[#This Row],[Value]]),Table4_1[[#This Row],[Value]],IF(ISNUMBER(Table4_1[[#This Row],[$ Value]]),Table4_1[[#This Row],[$ Value]],Table4_1[[#This Row],[% Value]]))</f>
        <v>104.99660660000001</v>
      </c>
      <c r="G4294" s="238">
        <v>45473</v>
      </c>
      <c r="H4294">
        <v>4</v>
      </c>
      <c r="I4294" t="s">
        <v>188</v>
      </c>
      <c r="J4294" t="s">
        <v>207</v>
      </c>
      <c r="K4294" t="s">
        <v>208</v>
      </c>
      <c r="L4294" t="s">
        <v>244</v>
      </c>
      <c r="M4294" t="s">
        <v>47</v>
      </c>
      <c r="N4294" t="s">
        <v>462</v>
      </c>
      <c r="O4294" t="s">
        <v>117</v>
      </c>
      <c r="P4294">
        <v>104.99660660000001</v>
      </c>
      <c r="Q4294"/>
      <c r="R4294"/>
      <c r="S4294" t="s">
        <v>933</v>
      </c>
    </row>
    <row r="4295" spans="1:19" hidden="1" x14ac:dyDescent="0.2">
      <c r="A4295" s="162" t="str">
        <f>"FY"&amp;(YEAR(Table4_1[[#This Row],[Date]])-1)&amp;"/"&amp;(YEAR(Table4_1[[#This Row],[Date]])-2000)</f>
        <v>FY2024/25</v>
      </c>
      <c r="B4295" s="162" t="str">
        <f>VLOOKUP(Table4_1[[#This Row],[Energy]]&amp;Table4_1[[#This Row],[Indicator category]]&amp;Table4_1[[#This Row],[Indicator subcategory]]&amp;Table4_1[[#This Row],[Indicator]]&amp;Table4_1[[#This Row],[ID]],newID,2,FALSE)</f>
        <v>FC9b</v>
      </c>
      <c r="C4295" s="162" t="str">
        <f>Table4_1[[#This Row],[Licensee]]&amp;" "&amp;Table4_1[[#This Row],[Licence]]</f>
        <v>Western Power EDL1</v>
      </c>
      <c r="D4295" s="162" t="str">
        <f t="shared" si="67"/>
        <v>FY2024/25_FC9b_Western Power EDL1</v>
      </c>
      <c r="E4295" s="164">
        <f>IF(ISNUMBER(Table4_1[[#This Row],[Value]]),Table4_1[[#This Row],[Value]],IF(ISNUMBER(Table4_1[[#This Row],[$ Value]]),Table4_1[[#This Row],[$ Value]],Table4_1[[#This Row],[% Value]]))</f>
        <v>38.342105259999997</v>
      </c>
      <c r="G4295" s="238">
        <v>45838</v>
      </c>
      <c r="H4295">
        <v>4</v>
      </c>
      <c r="I4295" t="s">
        <v>188</v>
      </c>
      <c r="J4295" t="s">
        <v>207</v>
      </c>
      <c r="K4295" t="s">
        <v>208</v>
      </c>
      <c r="L4295" t="s">
        <v>244</v>
      </c>
      <c r="M4295" t="s">
        <v>47</v>
      </c>
      <c r="N4295" t="s">
        <v>462</v>
      </c>
      <c r="O4295" t="s">
        <v>117</v>
      </c>
      <c r="P4295">
        <v>38.342105259999997</v>
      </c>
      <c r="Q4295"/>
      <c r="R4295"/>
      <c r="S4295" t="s">
        <v>933</v>
      </c>
    </row>
    <row r="4296" spans="1:19" hidden="1" x14ac:dyDescent="0.2">
      <c r="A4296" s="162" t="str">
        <f>"FY"&amp;(YEAR(Table4_1[[#This Row],[Date]])-1)&amp;"/"&amp;(YEAR(Table4_1[[#This Row],[Date]])-2000)</f>
        <v>FY2023/24</v>
      </c>
      <c r="B4296" s="162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4296" s="162" t="str">
        <f>Table4_1[[#This Row],[Licensee]]&amp;" "&amp;Table4_1[[#This Row],[Licence]]</f>
        <v>Western Power EDL1</v>
      </c>
      <c r="D4296" s="162" t="str">
        <f t="shared" si="67"/>
        <v>FY2023/24_FC9c_Western Power EDL1</v>
      </c>
      <c r="E4296" s="164">
        <f>IF(ISNUMBER(Table4_1[[#This Row],[Value]]),Table4_1[[#This Row],[Value]],IF(ISNUMBER(Table4_1[[#This Row],[$ Value]]),Table4_1[[#This Row],[$ Value]],Table4_1[[#This Row],[% Value]]))</f>
        <v>171.28464869999999</v>
      </c>
      <c r="G4296" s="238">
        <v>45473</v>
      </c>
      <c r="H4296">
        <v>4</v>
      </c>
      <c r="I4296" t="s">
        <v>188</v>
      </c>
      <c r="J4296" t="s">
        <v>207</v>
      </c>
      <c r="K4296" t="s">
        <v>208</v>
      </c>
      <c r="L4296" t="s">
        <v>244</v>
      </c>
      <c r="M4296" t="s">
        <v>48</v>
      </c>
      <c r="N4296" t="s">
        <v>355</v>
      </c>
      <c r="O4296" t="s">
        <v>117</v>
      </c>
      <c r="P4296">
        <v>171.28464869999999</v>
      </c>
      <c r="Q4296"/>
      <c r="R4296"/>
      <c r="S4296" t="s">
        <v>933</v>
      </c>
    </row>
    <row r="4297" spans="1:19" hidden="1" x14ac:dyDescent="0.2">
      <c r="A4297" s="162" t="str">
        <f>"FY"&amp;(YEAR(Table4_1[[#This Row],[Date]])-1)&amp;"/"&amp;(YEAR(Table4_1[[#This Row],[Date]])-2000)</f>
        <v>FY2024/25</v>
      </c>
      <c r="B4297" s="162" t="str">
        <f>VLOOKUP(Table4_1[[#This Row],[Energy]]&amp;Table4_1[[#This Row],[Indicator category]]&amp;Table4_1[[#This Row],[Indicator subcategory]]&amp;Table4_1[[#This Row],[Indicator]]&amp;Table4_1[[#This Row],[ID]],newID,2,FALSE)</f>
        <v>FC9c</v>
      </c>
      <c r="C4297" s="162" t="str">
        <f>Table4_1[[#This Row],[Licensee]]&amp;" "&amp;Table4_1[[#This Row],[Licence]]</f>
        <v>Western Power EDL1</v>
      </c>
      <c r="D4297" s="162" t="str">
        <f t="shared" si="67"/>
        <v>FY2024/25_FC9c_Western Power EDL1</v>
      </c>
      <c r="E4297" s="164">
        <f>IF(ISNUMBER(Table4_1[[#This Row],[Value]]),Table4_1[[#This Row],[Value]],IF(ISNUMBER(Table4_1[[#This Row],[$ Value]]),Table4_1[[#This Row],[$ Value]],Table4_1[[#This Row],[% Value]]))</f>
        <v>157.87927189999999</v>
      </c>
      <c r="G4297" s="238">
        <v>45838</v>
      </c>
      <c r="H4297">
        <v>4</v>
      </c>
      <c r="I4297" t="s">
        <v>188</v>
      </c>
      <c r="J4297" t="s">
        <v>207</v>
      </c>
      <c r="K4297" t="s">
        <v>208</v>
      </c>
      <c r="L4297" t="s">
        <v>244</v>
      </c>
      <c r="M4297" t="s">
        <v>48</v>
      </c>
      <c r="N4297" t="s">
        <v>355</v>
      </c>
      <c r="O4297" t="s">
        <v>117</v>
      </c>
      <c r="P4297">
        <v>157.87927189999999</v>
      </c>
      <c r="Q4297"/>
      <c r="R4297"/>
      <c r="S4297" t="s">
        <v>933</v>
      </c>
    </row>
    <row r="4298" spans="1:19" hidden="1" x14ac:dyDescent="0.2">
      <c r="A4298" s="162" t="str">
        <f>"FY"&amp;(YEAR(Table4_1[[#This Row],[Date]])-1)&amp;"/"&amp;(YEAR(Table4_1[[#This Row],[Date]])-2000)</f>
        <v>FY2023/24</v>
      </c>
      <c r="B4298" s="162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4298" s="162" t="str">
        <f>Table4_1[[#This Row],[Licensee]]&amp;" "&amp;Table4_1[[#This Row],[Licence]]</f>
        <v>Western Power EDL1</v>
      </c>
      <c r="D4298" s="162" t="str">
        <f t="shared" si="67"/>
        <v>FY2023/24_FC9d_Western Power EDL1</v>
      </c>
      <c r="E4298" s="164">
        <f>IF(ISNUMBER(Table4_1[[#This Row],[Value]]),Table4_1[[#This Row],[Value]],IF(ISNUMBER(Table4_1[[#This Row],[$ Value]]),Table4_1[[#This Row],[$ Value]],Table4_1[[#This Row],[% Value]]))</f>
        <v>161.94380580000001</v>
      </c>
      <c r="G4298" s="238">
        <v>45473</v>
      </c>
      <c r="H4298">
        <v>4</v>
      </c>
      <c r="I4298" t="s">
        <v>188</v>
      </c>
      <c r="J4298" t="s">
        <v>207</v>
      </c>
      <c r="K4298" t="s">
        <v>208</v>
      </c>
      <c r="L4298" t="s">
        <v>244</v>
      </c>
      <c r="M4298" t="s">
        <v>49</v>
      </c>
      <c r="N4298" t="s">
        <v>442</v>
      </c>
      <c r="O4298" t="s">
        <v>117</v>
      </c>
      <c r="P4298">
        <v>161.94380580000001</v>
      </c>
      <c r="Q4298"/>
      <c r="R4298"/>
      <c r="S4298" t="s">
        <v>933</v>
      </c>
    </row>
    <row r="4299" spans="1:19" hidden="1" x14ac:dyDescent="0.2">
      <c r="A4299" s="162" t="str">
        <f>"FY"&amp;(YEAR(Table4_1[[#This Row],[Date]])-1)&amp;"/"&amp;(YEAR(Table4_1[[#This Row],[Date]])-2000)</f>
        <v>FY2024/25</v>
      </c>
      <c r="B4299" s="162" t="str">
        <f>VLOOKUP(Table4_1[[#This Row],[Energy]]&amp;Table4_1[[#This Row],[Indicator category]]&amp;Table4_1[[#This Row],[Indicator subcategory]]&amp;Table4_1[[#This Row],[Indicator]]&amp;Table4_1[[#This Row],[ID]],newID,2,FALSE)</f>
        <v>FC9d</v>
      </c>
      <c r="C4299" s="162" t="str">
        <f>Table4_1[[#This Row],[Licensee]]&amp;" "&amp;Table4_1[[#This Row],[Licence]]</f>
        <v>Western Power EDL1</v>
      </c>
      <c r="D4299" s="162" t="str">
        <f t="shared" si="67"/>
        <v>FY2024/25_FC9d_Western Power EDL1</v>
      </c>
      <c r="E4299" s="164">
        <f>IF(ISNUMBER(Table4_1[[#This Row],[Value]]),Table4_1[[#This Row],[Value]],IF(ISNUMBER(Table4_1[[#This Row],[$ Value]]),Table4_1[[#This Row],[$ Value]],Table4_1[[#This Row],[% Value]]))</f>
        <v>143.02790780000001</v>
      </c>
      <c r="G4299" s="238">
        <v>45838</v>
      </c>
      <c r="H4299">
        <v>4</v>
      </c>
      <c r="I4299" t="s">
        <v>188</v>
      </c>
      <c r="J4299" t="s">
        <v>207</v>
      </c>
      <c r="K4299" t="s">
        <v>208</v>
      </c>
      <c r="L4299" t="s">
        <v>244</v>
      </c>
      <c r="M4299" t="s">
        <v>49</v>
      </c>
      <c r="N4299" t="s">
        <v>442</v>
      </c>
      <c r="O4299" t="s">
        <v>117</v>
      </c>
      <c r="P4299">
        <v>143.02790780000001</v>
      </c>
      <c r="Q4299"/>
      <c r="R4299"/>
      <c r="S4299" t="s">
        <v>933</v>
      </c>
    </row>
    <row r="4300" spans="1:19" hidden="1" x14ac:dyDescent="0.2">
      <c r="A4300" s="162" t="str">
        <f>"FY"&amp;(YEAR(Table4_1[[#This Row],[Date]])-1)&amp;"/"&amp;(YEAR(Table4_1[[#This Row],[Date]])-2000)</f>
        <v>FY2023/24</v>
      </c>
      <c r="B4300" s="162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4300" s="162" t="str">
        <f>Table4_1[[#This Row],[Licensee]]&amp;" "&amp;Table4_1[[#This Row],[Licence]]</f>
        <v>Western Power EDL1</v>
      </c>
      <c r="D4300" s="162" t="str">
        <f t="shared" si="67"/>
        <v>FY2023/24_FC9e_Western Power EDL1</v>
      </c>
      <c r="E4300" s="164">
        <f>IF(ISNUMBER(Table4_1[[#This Row],[Value]]),Table4_1[[#This Row],[Value]],IF(ISNUMBER(Table4_1[[#This Row],[$ Value]]),Table4_1[[#This Row],[$ Value]],Table4_1[[#This Row],[% Value]]))</f>
        <v>222.21269380000001</v>
      </c>
      <c r="G4300" s="238">
        <v>45473</v>
      </c>
      <c r="H4300">
        <v>4</v>
      </c>
      <c r="I4300" t="s">
        <v>188</v>
      </c>
      <c r="J4300" t="s">
        <v>207</v>
      </c>
      <c r="K4300" t="s">
        <v>208</v>
      </c>
      <c r="L4300" t="s">
        <v>244</v>
      </c>
      <c r="M4300" t="s">
        <v>50</v>
      </c>
      <c r="N4300" t="s">
        <v>463</v>
      </c>
      <c r="O4300" t="s">
        <v>117</v>
      </c>
      <c r="P4300">
        <v>222.21269380000001</v>
      </c>
      <c r="Q4300"/>
      <c r="R4300"/>
      <c r="S4300" t="s">
        <v>933</v>
      </c>
    </row>
    <row r="4301" spans="1:19" hidden="1" x14ac:dyDescent="0.2">
      <c r="A4301" s="162" t="str">
        <f>"FY"&amp;(YEAR(Table4_1[[#This Row],[Date]])-1)&amp;"/"&amp;(YEAR(Table4_1[[#This Row],[Date]])-2000)</f>
        <v>FY2024/25</v>
      </c>
      <c r="B4301" s="162" t="str">
        <f>VLOOKUP(Table4_1[[#This Row],[Energy]]&amp;Table4_1[[#This Row],[Indicator category]]&amp;Table4_1[[#This Row],[Indicator subcategory]]&amp;Table4_1[[#This Row],[Indicator]]&amp;Table4_1[[#This Row],[ID]],newID,2,FALSE)</f>
        <v>FC9e</v>
      </c>
      <c r="C4301" s="162" t="str">
        <f>Table4_1[[#This Row],[Licensee]]&amp;" "&amp;Table4_1[[#This Row],[Licence]]</f>
        <v>Western Power EDL1</v>
      </c>
      <c r="D4301" s="162" t="str">
        <f t="shared" si="67"/>
        <v>FY2024/25_FC9e_Western Power EDL1</v>
      </c>
      <c r="E4301" s="164">
        <f>IF(ISNUMBER(Table4_1[[#This Row],[Value]]),Table4_1[[#This Row],[Value]],IF(ISNUMBER(Table4_1[[#This Row],[$ Value]]),Table4_1[[#This Row],[$ Value]],Table4_1[[#This Row],[% Value]]))</f>
        <v>208.61585220000001</v>
      </c>
      <c r="G4301" s="238">
        <v>45838</v>
      </c>
      <c r="H4301">
        <v>4</v>
      </c>
      <c r="I4301" t="s">
        <v>188</v>
      </c>
      <c r="J4301" t="s">
        <v>207</v>
      </c>
      <c r="K4301" t="s">
        <v>208</v>
      </c>
      <c r="L4301" t="s">
        <v>244</v>
      </c>
      <c r="M4301" t="s">
        <v>50</v>
      </c>
      <c r="N4301" t="s">
        <v>463</v>
      </c>
      <c r="O4301" t="s">
        <v>117</v>
      </c>
      <c r="P4301">
        <v>208.61585220000001</v>
      </c>
      <c r="Q4301"/>
      <c r="R4301"/>
      <c r="S4301" t="s">
        <v>933</v>
      </c>
    </row>
    <row r="4302" spans="1:19" hidden="1" x14ac:dyDescent="0.2">
      <c r="A4302" s="162" t="str">
        <f>"FY"&amp;(YEAR(Table4_1[[#This Row],[Date]])-1)&amp;"/"&amp;(YEAR(Table4_1[[#This Row],[Date]])-2000)</f>
        <v>FY2013/14</v>
      </c>
      <c r="B4302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2" s="162" t="str">
        <f>Table4_1[[#This Row],[Licensee]]&amp;" "&amp;Table4_1[[#This Row],[Licence]]</f>
        <v>Western Power EDL1</v>
      </c>
      <c r="D4302" s="162" t="str">
        <f t="shared" si="67"/>
        <v>FY2013/14_NQR1_Western Power EDL1</v>
      </c>
      <c r="E4302" s="164">
        <f>IF(ISNUMBER(Table4_1[[#This Row],[Value]]),Table4_1[[#This Row],[Value]],IF(ISNUMBER(Table4_1[[#This Row],[$ Value]]),Table4_1[[#This Row],[$ Value]],Table4_1[[#This Row],[% Value]]))</f>
        <v>43750</v>
      </c>
      <c r="G4302" s="238">
        <v>41820</v>
      </c>
      <c r="H4302">
        <v>4</v>
      </c>
      <c r="I4302" t="s">
        <v>188</v>
      </c>
      <c r="J4302" t="s">
        <v>207</v>
      </c>
      <c r="K4302" t="s">
        <v>208</v>
      </c>
      <c r="L4302" t="s">
        <v>464</v>
      </c>
      <c r="M4302" t="s">
        <v>465</v>
      </c>
      <c r="N4302" t="s">
        <v>466</v>
      </c>
      <c r="O4302" t="s">
        <v>191</v>
      </c>
      <c r="P4302">
        <v>43750</v>
      </c>
      <c r="Q4302"/>
      <c r="R4302"/>
      <c r="S4302" t="s">
        <v>933</v>
      </c>
    </row>
    <row r="4303" spans="1:19" hidden="1" x14ac:dyDescent="0.2">
      <c r="A4303" s="162" t="str">
        <f>"FY"&amp;(YEAR(Table4_1[[#This Row],[Date]])-1)&amp;"/"&amp;(YEAR(Table4_1[[#This Row],[Date]])-2000)</f>
        <v>FY2014/15</v>
      </c>
      <c r="B4303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3" s="162" t="str">
        <f>Table4_1[[#This Row],[Licensee]]&amp;" "&amp;Table4_1[[#This Row],[Licence]]</f>
        <v>Western Power EDL1</v>
      </c>
      <c r="D4303" s="162" t="str">
        <f t="shared" si="67"/>
        <v>FY2014/15_NQR1_Western Power EDL1</v>
      </c>
      <c r="E4303" s="164">
        <f>IF(ISNUMBER(Table4_1[[#This Row],[Value]]),Table4_1[[#This Row],[Value]],IF(ISNUMBER(Table4_1[[#This Row],[$ Value]]),Table4_1[[#This Row],[$ Value]],Table4_1[[#This Row],[% Value]]))</f>
        <v>37280</v>
      </c>
      <c r="G4303" s="238">
        <v>42185</v>
      </c>
      <c r="H4303">
        <v>4</v>
      </c>
      <c r="I4303" t="s">
        <v>188</v>
      </c>
      <c r="J4303" t="s">
        <v>207</v>
      </c>
      <c r="K4303" t="s">
        <v>208</v>
      </c>
      <c r="L4303" t="s">
        <v>464</v>
      </c>
      <c r="M4303" t="s">
        <v>465</v>
      </c>
      <c r="N4303" t="s">
        <v>466</v>
      </c>
      <c r="O4303" t="s">
        <v>191</v>
      </c>
      <c r="P4303">
        <v>37280</v>
      </c>
      <c r="Q4303"/>
      <c r="R4303"/>
      <c r="S4303" t="s">
        <v>933</v>
      </c>
    </row>
    <row r="4304" spans="1:19" hidden="1" x14ac:dyDescent="0.2">
      <c r="A4304" s="162" t="str">
        <f>"FY"&amp;(YEAR(Table4_1[[#This Row],[Date]])-1)&amp;"/"&amp;(YEAR(Table4_1[[#This Row],[Date]])-2000)</f>
        <v>FY2015/16</v>
      </c>
      <c r="B4304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4" s="162" t="str">
        <f>Table4_1[[#This Row],[Licensee]]&amp;" "&amp;Table4_1[[#This Row],[Licence]]</f>
        <v>Western Power EDL1</v>
      </c>
      <c r="D4304" s="162" t="str">
        <f t="shared" si="67"/>
        <v>FY2015/16_NQR1_Western Power EDL1</v>
      </c>
      <c r="E4304" s="164">
        <f>IF(ISNUMBER(Table4_1[[#This Row],[Value]]),Table4_1[[#This Row],[Value]],IF(ISNUMBER(Table4_1[[#This Row],[$ Value]]),Table4_1[[#This Row],[$ Value]],Table4_1[[#This Row],[% Value]]))</f>
        <v>39495</v>
      </c>
      <c r="G4304" s="238">
        <v>42551</v>
      </c>
      <c r="H4304">
        <v>4</v>
      </c>
      <c r="I4304" t="s">
        <v>188</v>
      </c>
      <c r="J4304" t="s">
        <v>207</v>
      </c>
      <c r="K4304" t="s">
        <v>208</v>
      </c>
      <c r="L4304" t="s">
        <v>464</v>
      </c>
      <c r="M4304" t="s">
        <v>465</v>
      </c>
      <c r="N4304" t="s">
        <v>466</v>
      </c>
      <c r="O4304" t="s">
        <v>191</v>
      </c>
      <c r="P4304">
        <v>39495</v>
      </c>
      <c r="Q4304"/>
      <c r="R4304"/>
      <c r="S4304" t="s">
        <v>933</v>
      </c>
    </row>
    <row r="4305" spans="1:19" hidden="1" x14ac:dyDescent="0.2">
      <c r="A4305" s="162" t="str">
        <f>"FY"&amp;(YEAR(Table4_1[[#This Row],[Date]])-1)&amp;"/"&amp;(YEAR(Table4_1[[#This Row],[Date]])-2000)</f>
        <v>FY2016/17</v>
      </c>
      <c r="B4305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5" s="162" t="str">
        <f>Table4_1[[#This Row],[Licensee]]&amp;" "&amp;Table4_1[[#This Row],[Licence]]</f>
        <v>Western Power EDL1</v>
      </c>
      <c r="D4305" s="162" t="str">
        <f t="shared" si="67"/>
        <v>FY2016/17_NQR1_Western Power EDL1</v>
      </c>
      <c r="E4305" s="164">
        <f>IF(ISNUMBER(Table4_1[[#This Row],[Value]]),Table4_1[[#This Row],[Value]],IF(ISNUMBER(Table4_1[[#This Row],[$ Value]]),Table4_1[[#This Row],[$ Value]],Table4_1[[#This Row],[% Value]]))</f>
        <v>43794</v>
      </c>
      <c r="G4305" s="238">
        <v>42916</v>
      </c>
      <c r="H4305">
        <v>4</v>
      </c>
      <c r="I4305" t="s">
        <v>188</v>
      </c>
      <c r="J4305" t="s">
        <v>207</v>
      </c>
      <c r="K4305" t="s">
        <v>208</v>
      </c>
      <c r="L4305" t="s">
        <v>464</v>
      </c>
      <c r="M4305" t="s">
        <v>465</v>
      </c>
      <c r="N4305" t="s">
        <v>466</v>
      </c>
      <c r="O4305" t="s">
        <v>191</v>
      </c>
      <c r="P4305">
        <v>43794</v>
      </c>
      <c r="Q4305"/>
      <c r="R4305"/>
      <c r="S4305" t="s">
        <v>933</v>
      </c>
    </row>
    <row r="4306" spans="1:19" hidden="1" x14ac:dyDescent="0.2">
      <c r="A4306" s="162" t="str">
        <f>"FY"&amp;(YEAR(Table4_1[[#This Row],[Date]])-1)&amp;"/"&amp;(YEAR(Table4_1[[#This Row],[Date]])-2000)</f>
        <v>FY2017/18</v>
      </c>
      <c r="B4306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6" s="162" t="str">
        <f>Table4_1[[#This Row],[Licensee]]&amp;" "&amp;Table4_1[[#This Row],[Licence]]</f>
        <v>Western Power EDL1</v>
      </c>
      <c r="D4306" s="162" t="str">
        <f t="shared" si="67"/>
        <v>FY2017/18_NQR1_Western Power EDL1</v>
      </c>
      <c r="E4306" s="164">
        <f>IF(ISNUMBER(Table4_1[[#This Row],[Value]]),Table4_1[[#This Row],[Value]],IF(ISNUMBER(Table4_1[[#This Row],[$ Value]]),Table4_1[[#This Row],[$ Value]],Table4_1[[#This Row],[% Value]]))</f>
        <v>70490</v>
      </c>
      <c r="G4306" s="238">
        <v>43281</v>
      </c>
      <c r="H4306">
        <v>4</v>
      </c>
      <c r="I4306" t="s">
        <v>188</v>
      </c>
      <c r="J4306" t="s">
        <v>207</v>
      </c>
      <c r="K4306" t="s">
        <v>208</v>
      </c>
      <c r="L4306" t="s">
        <v>464</v>
      </c>
      <c r="M4306" t="s">
        <v>465</v>
      </c>
      <c r="N4306" t="s">
        <v>466</v>
      </c>
      <c r="O4306" t="s">
        <v>191</v>
      </c>
      <c r="P4306">
        <v>70490</v>
      </c>
      <c r="Q4306"/>
      <c r="R4306"/>
      <c r="S4306" t="s">
        <v>933</v>
      </c>
    </row>
    <row r="4307" spans="1:19" hidden="1" x14ac:dyDescent="0.2">
      <c r="A4307" s="162" t="str">
        <f>"FY"&amp;(YEAR(Table4_1[[#This Row],[Date]])-1)&amp;"/"&amp;(YEAR(Table4_1[[#This Row],[Date]])-2000)</f>
        <v>FY2018/19</v>
      </c>
      <c r="B4307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7" s="162" t="str">
        <f>Table4_1[[#This Row],[Licensee]]&amp;" "&amp;Table4_1[[#This Row],[Licence]]</f>
        <v>Western Power EDL1</v>
      </c>
      <c r="D4307" s="162" t="str">
        <f t="shared" si="67"/>
        <v>FY2018/19_NQR1_Western Power EDL1</v>
      </c>
      <c r="E4307" s="164">
        <f>IF(ISNUMBER(Table4_1[[#This Row],[Value]]),Table4_1[[#This Row],[Value]],IF(ISNUMBER(Table4_1[[#This Row],[$ Value]]),Table4_1[[#This Row],[$ Value]],Table4_1[[#This Row],[% Value]]))</f>
        <v>37599</v>
      </c>
      <c r="G4307" s="238">
        <v>43646</v>
      </c>
      <c r="H4307">
        <v>4</v>
      </c>
      <c r="I4307" t="s">
        <v>188</v>
      </c>
      <c r="J4307" t="s">
        <v>207</v>
      </c>
      <c r="K4307" t="s">
        <v>208</v>
      </c>
      <c r="L4307" t="s">
        <v>464</v>
      </c>
      <c r="M4307" t="s">
        <v>465</v>
      </c>
      <c r="N4307" t="s">
        <v>466</v>
      </c>
      <c r="O4307" t="s">
        <v>191</v>
      </c>
      <c r="P4307">
        <v>37599</v>
      </c>
      <c r="Q4307"/>
      <c r="R4307"/>
      <c r="S4307" t="s">
        <v>933</v>
      </c>
    </row>
    <row r="4308" spans="1:19" hidden="1" x14ac:dyDescent="0.2">
      <c r="A4308" s="162" t="str">
        <f>"FY"&amp;(YEAR(Table4_1[[#This Row],[Date]])-1)&amp;"/"&amp;(YEAR(Table4_1[[#This Row],[Date]])-2000)</f>
        <v>FY2019/20</v>
      </c>
      <c r="B4308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8" s="162" t="str">
        <f>Table4_1[[#This Row],[Licensee]]&amp;" "&amp;Table4_1[[#This Row],[Licence]]</f>
        <v>Western Power EDL1</v>
      </c>
      <c r="D4308" s="162" t="str">
        <f t="shared" si="67"/>
        <v>FY2019/20_NQR1_Western Power EDL1</v>
      </c>
      <c r="E4308" s="164">
        <f>IF(ISNUMBER(Table4_1[[#This Row],[Value]]),Table4_1[[#This Row],[Value]],IF(ISNUMBER(Table4_1[[#This Row],[$ Value]]),Table4_1[[#This Row],[$ Value]],Table4_1[[#This Row],[% Value]]))</f>
        <v>98159</v>
      </c>
      <c r="G4308" s="238">
        <v>44012</v>
      </c>
      <c r="H4308">
        <v>4</v>
      </c>
      <c r="I4308" t="s">
        <v>188</v>
      </c>
      <c r="J4308" t="s">
        <v>207</v>
      </c>
      <c r="K4308" t="s">
        <v>208</v>
      </c>
      <c r="L4308" t="s">
        <v>464</v>
      </c>
      <c r="M4308" t="s">
        <v>465</v>
      </c>
      <c r="N4308" t="s">
        <v>466</v>
      </c>
      <c r="O4308" t="s">
        <v>191</v>
      </c>
      <c r="P4308">
        <v>98159</v>
      </c>
      <c r="Q4308"/>
      <c r="R4308"/>
      <c r="S4308" t="s">
        <v>933</v>
      </c>
    </row>
    <row r="4309" spans="1:19" hidden="1" x14ac:dyDescent="0.2">
      <c r="A4309" s="162" t="str">
        <f>"FY"&amp;(YEAR(Table4_1[[#This Row],[Date]])-1)&amp;"/"&amp;(YEAR(Table4_1[[#This Row],[Date]])-2000)</f>
        <v>FY2020/21</v>
      </c>
      <c r="B4309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09" s="162" t="str">
        <f>Table4_1[[#This Row],[Licensee]]&amp;" "&amp;Table4_1[[#This Row],[Licence]]</f>
        <v>Western Power EDL1</v>
      </c>
      <c r="D4309" s="162" t="str">
        <f t="shared" si="67"/>
        <v>FY2020/21_NQR1_Western Power EDL1</v>
      </c>
      <c r="E4309" s="164">
        <f>IF(ISNUMBER(Table4_1[[#This Row],[Value]]),Table4_1[[#This Row],[Value]],IF(ISNUMBER(Table4_1[[#This Row],[$ Value]]),Table4_1[[#This Row],[$ Value]],Table4_1[[#This Row],[% Value]]))</f>
        <v>69955</v>
      </c>
      <c r="G4309" s="238">
        <v>44377</v>
      </c>
      <c r="H4309">
        <v>4</v>
      </c>
      <c r="I4309" t="s">
        <v>188</v>
      </c>
      <c r="J4309" t="s">
        <v>207</v>
      </c>
      <c r="K4309" t="s">
        <v>208</v>
      </c>
      <c r="L4309" t="s">
        <v>464</v>
      </c>
      <c r="M4309" t="s">
        <v>465</v>
      </c>
      <c r="N4309" t="s">
        <v>466</v>
      </c>
      <c r="O4309" t="s">
        <v>191</v>
      </c>
      <c r="P4309">
        <v>69955</v>
      </c>
      <c r="Q4309"/>
      <c r="R4309"/>
      <c r="S4309" t="s">
        <v>933</v>
      </c>
    </row>
    <row r="4310" spans="1:19" hidden="1" x14ac:dyDescent="0.2">
      <c r="A4310" s="162" t="str">
        <f>"FY"&amp;(YEAR(Table4_1[[#This Row],[Date]])-1)&amp;"/"&amp;(YEAR(Table4_1[[#This Row],[Date]])-2000)</f>
        <v>FY2021/22</v>
      </c>
      <c r="B4310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10" s="162" t="str">
        <f>Table4_1[[#This Row],[Licensee]]&amp;" "&amp;Table4_1[[#This Row],[Licence]]</f>
        <v>Western Power EDL1</v>
      </c>
      <c r="D4310" s="162" t="str">
        <f t="shared" si="67"/>
        <v>FY2021/22_NQR1_Western Power EDL1</v>
      </c>
      <c r="E4310" s="164">
        <f>IF(ISNUMBER(Table4_1[[#This Row],[Value]]),Table4_1[[#This Row],[Value]],IF(ISNUMBER(Table4_1[[#This Row],[$ Value]]),Table4_1[[#This Row],[$ Value]],Table4_1[[#This Row],[% Value]]))</f>
        <v>82939</v>
      </c>
      <c r="G4310" s="238">
        <v>44742</v>
      </c>
      <c r="H4310">
        <v>4</v>
      </c>
      <c r="I4310" t="s">
        <v>188</v>
      </c>
      <c r="J4310" t="s">
        <v>207</v>
      </c>
      <c r="K4310" t="s">
        <v>208</v>
      </c>
      <c r="L4310" t="s">
        <v>464</v>
      </c>
      <c r="M4310" t="s">
        <v>465</v>
      </c>
      <c r="N4310" t="s">
        <v>466</v>
      </c>
      <c r="O4310" t="s">
        <v>191</v>
      </c>
      <c r="P4310">
        <v>82939</v>
      </c>
      <c r="Q4310"/>
      <c r="R4310"/>
      <c r="S4310" t="s">
        <v>933</v>
      </c>
    </row>
    <row r="4311" spans="1:19" hidden="1" x14ac:dyDescent="0.2">
      <c r="A4311" s="162" t="str">
        <f>"FY"&amp;(YEAR(Table4_1[[#This Row],[Date]])-1)&amp;"/"&amp;(YEAR(Table4_1[[#This Row],[Date]])-2000)</f>
        <v>FY2022/23</v>
      </c>
      <c r="B4311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11" s="162" t="str">
        <f>Table4_1[[#This Row],[Licensee]]&amp;" "&amp;Table4_1[[#This Row],[Licence]]</f>
        <v>Western Power EDL1</v>
      </c>
      <c r="D4311" s="162" t="str">
        <f t="shared" si="67"/>
        <v>FY2022/23_NQR1_Western Power EDL1</v>
      </c>
      <c r="E4311" s="164">
        <f>IF(ISNUMBER(Table4_1[[#This Row],[Value]]),Table4_1[[#This Row],[Value]],IF(ISNUMBER(Table4_1[[#This Row],[$ Value]]),Table4_1[[#This Row],[$ Value]],Table4_1[[#This Row],[% Value]]))</f>
        <v>44314</v>
      </c>
      <c r="G4311" s="238">
        <v>45107</v>
      </c>
      <c r="H4311">
        <v>4</v>
      </c>
      <c r="I4311" t="s">
        <v>188</v>
      </c>
      <c r="J4311" t="s">
        <v>207</v>
      </c>
      <c r="K4311" t="s">
        <v>208</v>
      </c>
      <c r="L4311" t="s">
        <v>464</v>
      </c>
      <c r="M4311" t="s">
        <v>465</v>
      </c>
      <c r="N4311" t="s">
        <v>466</v>
      </c>
      <c r="O4311" t="s">
        <v>191</v>
      </c>
      <c r="P4311">
        <v>44314</v>
      </c>
      <c r="Q4311"/>
      <c r="R4311"/>
      <c r="S4311" t="s">
        <v>933</v>
      </c>
    </row>
    <row r="4312" spans="1:19" hidden="1" x14ac:dyDescent="0.2">
      <c r="A4312" s="162" t="str">
        <f>"FY"&amp;(YEAR(Table4_1[[#This Row],[Date]])-1)&amp;"/"&amp;(YEAR(Table4_1[[#This Row],[Date]])-2000)</f>
        <v>FY2023/24</v>
      </c>
      <c r="B4312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12" s="162" t="str">
        <f>Table4_1[[#This Row],[Licensee]]&amp;" "&amp;Table4_1[[#This Row],[Licence]]</f>
        <v>Western Power EDL1</v>
      </c>
      <c r="D4312" s="162" t="str">
        <f t="shared" si="67"/>
        <v>FY2023/24_NQR1_Western Power EDL1</v>
      </c>
      <c r="E4312" s="164">
        <f>IF(ISNUMBER(Table4_1[[#This Row],[Value]]),Table4_1[[#This Row],[Value]],IF(ISNUMBER(Table4_1[[#This Row],[$ Value]]),Table4_1[[#This Row],[$ Value]],Table4_1[[#This Row],[% Value]]))</f>
        <v>98114</v>
      </c>
      <c r="G4312" s="238">
        <v>45473</v>
      </c>
      <c r="H4312">
        <v>4</v>
      </c>
      <c r="I4312" t="s">
        <v>188</v>
      </c>
      <c r="J4312" t="s">
        <v>207</v>
      </c>
      <c r="K4312" t="s">
        <v>208</v>
      </c>
      <c r="L4312" t="s">
        <v>464</v>
      </c>
      <c r="M4312" t="s">
        <v>465</v>
      </c>
      <c r="N4312" t="s">
        <v>466</v>
      </c>
      <c r="O4312" t="s">
        <v>191</v>
      </c>
      <c r="P4312">
        <v>98114</v>
      </c>
      <c r="Q4312"/>
      <c r="R4312"/>
      <c r="S4312" t="s">
        <v>933</v>
      </c>
    </row>
    <row r="4313" spans="1:19" hidden="1" x14ac:dyDescent="0.2">
      <c r="A4313" s="162" t="str">
        <f>"FY"&amp;(YEAR(Table4_1[[#This Row],[Date]])-1)&amp;"/"&amp;(YEAR(Table4_1[[#This Row],[Date]])-2000)</f>
        <v>FY2024/25</v>
      </c>
      <c r="B4313" s="162" t="str">
        <f>VLOOKUP(Table4_1[[#This Row],[Energy]]&amp;Table4_1[[#This Row],[Indicator category]]&amp;Table4_1[[#This Row],[Indicator subcategory]]&amp;Table4_1[[#This Row],[Indicator]]&amp;Table4_1[[#This Row],[ID]],newID,2,FALSE)</f>
        <v>NQR1</v>
      </c>
      <c r="C4313" s="162" t="str">
        <f>Table4_1[[#This Row],[Licensee]]&amp;" "&amp;Table4_1[[#This Row],[Licence]]</f>
        <v>Western Power EDL1</v>
      </c>
      <c r="D4313" s="162" t="str">
        <f t="shared" si="67"/>
        <v>FY2024/25_NQR1_Western Power EDL1</v>
      </c>
      <c r="E4313" s="164">
        <f>IF(ISNUMBER(Table4_1[[#This Row],[Value]]),Table4_1[[#This Row],[Value]],IF(ISNUMBER(Table4_1[[#This Row],[$ Value]]),Table4_1[[#This Row],[$ Value]],Table4_1[[#This Row],[% Value]]))</f>
        <v>61901</v>
      </c>
      <c r="G4313" s="238">
        <v>45838</v>
      </c>
      <c r="H4313">
        <v>4</v>
      </c>
      <c r="I4313" t="s">
        <v>188</v>
      </c>
      <c r="J4313" t="s">
        <v>207</v>
      </c>
      <c r="K4313" t="s">
        <v>208</v>
      </c>
      <c r="L4313" t="s">
        <v>464</v>
      </c>
      <c r="M4313" t="s">
        <v>465</v>
      </c>
      <c r="N4313" t="s">
        <v>466</v>
      </c>
      <c r="O4313" t="s">
        <v>191</v>
      </c>
      <c r="P4313">
        <v>61901</v>
      </c>
      <c r="Q4313"/>
      <c r="R4313"/>
      <c r="S4313" t="s">
        <v>933</v>
      </c>
    </row>
    <row r="4314" spans="1:19" hidden="1" x14ac:dyDescent="0.2">
      <c r="A4314" s="162" t="str">
        <f>"FY"&amp;(YEAR(Table4_1[[#This Row],[Date]])-1)&amp;"/"&amp;(YEAR(Table4_1[[#This Row],[Date]])-2000)</f>
        <v>FY2013/14</v>
      </c>
      <c r="B4314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4" s="162" t="str">
        <f>Table4_1[[#This Row],[Licensee]]&amp;" "&amp;Table4_1[[#This Row],[Licence]]</f>
        <v>Western Power EDL1</v>
      </c>
      <c r="D4314" s="162" t="str">
        <f t="shared" si="67"/>
        <v>FY2013/14_NQR10_Western Power EDL1</v>
      </c>
      <c r="E4314" s="164">
        <f>IF(ISNUMBER(Table4_1[[#This Row],[Value]]),Table4_1[[#This Row],[Value]],IF(ISNUMBER(Table4_1[[#This Row],[$ Value]]),Table4_1[[#This Row],[$ Value]],Table4_1[[#This Row],[% Value]]))</f>
        <v>751</v>
      </c>
      <c r="G4314" s="238">
        <v>41820</v>
      </c>
      <c r="H4314">
        <v>4</v>
      </c>
      <c r="I4314" t="s">
        <v>188</v>
      </c>
      <c r="J4314" t="s">
        <v>207</v>
      </c>
      <c r="K4314" t="s">
        <v>37</v>
      </c>
      <c r="L4314"/>
      <c r="M4314" t="s">
        <v>452</v>
      </c>
      <c r="N4314" t="s">
        <v>451</v>
      </c>
      <c r="O4314" t="s">
        <v>191</v>
      </c>
      <c r="P4314">
        <v>751</v>
      </c>
      <c r="Q4314"/>
      <c r="R4314"/>
      <c r="S4314" t="s">
        <v>933</v>
      </c>
    </row>
    <row r="4315" spans="1:19" hidden="1" x14ac:dyDescent="0.2">
      <c r="A4315" s="162" t="str">
        <f>"FY"&amp;(YEAR(Table4_1[[#This Row],[Date]])-1)&amp;"/"&amp;(YEAR(Table4_1[[#This Row],[Date]])-2000)</f>
        <v>FY2014/15</v>
      </c>
      <c r="B4315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5" s="162" t="str">
        <f>Table4_1[[#This Row],[Licensee]]&amp;" "&amp;Table4_1[[#This Row],[Licence]]</f>
        <v>Western Power EDL1</v>
      </c>
      <c r="D4315" s="162" t="str">
        <f t="shared" si="67"/>
        <v>FY2014/15_NQR10_Western Power EDL1</v>
      </c>
      <c r="E4315" s="164">
        <f>IF(ISNUMBER(Table4_1[[#This Row],[Value]]),Table4_1[[#This Row],[Value]],IF(ISNUMBER(Table4_1[[#This Row],[$ Value]]),Table4_1[[#This Row],[$ Value]],Table4_1[[#This Row],[% Value]]))</f>
        <v>341</v>
      </c>
      <c r="G4315" s="238">
        <v>42185</v>
      </c>
      <c r="H4315">
        <v>4</v>
      </c>
      <c r="I4315" t="s">
        <v>188</v>
      </c>
      <c r="J4315" t="s">
        <v>207</v>
      </c>
      <c r="K4315" t="s">
        <v>37</v>
      </c>
      <c r="L4315"/>
      <c r="M4315" t="s">
        <v>452</v>
      </c>
      <c r="N4315" t="s">
        <v>451</v>
      </c>
      <c r="O4315" t="s">
        <v>191</v>
      </c>
      <c r="P4315">
        <v>341</v>
      </c>
      <c r="Q4315"/>
      <c r="R4315"/>
      <c r="S4315" t="s">
        <v>933</v>
      </c>
    </row>
    <row r="4316" spans="1:19" hidden="1" x14ac:dyDescent="0.2">
      <c r="A4316" s="162" t="str">
        <f>"FY"&amp;(YEAR(Table4_1[[#This Row],[Date]])-1)&amp;"/"&amp;(YEAR(Table4_1[[#This Row],[Date]])-2000)</f>
        <v>FY2015/16</v>
      </c>
      <c r="B4316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6" s="162" t="str">
        <f>Table4_1[[#This Row],[Licensee]]&amp;" "&amp;Table4_1[[#This Row],[Licence]]</f>
        <v>Western Power EDL1</v>
      </c>
      <c r="D4316" s="162" t="str">
        <f t="shared" si="67"/>
        <v>FY2015/16_NQR10_Western Power EDL1</v>
      </c>
      <c r="E4316" s="164">
        <f>IF(ISNUMBER(Table4_1[[#This Row],[Value]]),Table4_1[[#This Row],[Value]],IF(ISNUMBER(Table4_1[[#This Row],[$ Value]]),Table4_1[[#This Row],[$ Value]],Table4_1[[#This Row],[% Value]]))</f>
        <v>408</v>
      </c>
      <c r="G4316" s="238">
        <v>42551</v>
      </c>
      <c r="H4316">
        <v>4</v>
      </c>
      <c r="I4316" t="s">
        <v>188</v>
      </c>
      <c r="J4316" t="s">
        <v>207</v>
      </c>
      <c r="K4316" t="s">
        <v>37</v>
      </c>
      <c r="L4316"/>
      <c r="M4316" t="s">
        <v>452</v>
      </c>
      <c r="N4316" t="s">
        <v>451</v>
      </c>
      <c r="O4316" t="s">
        <v>191</v>
      </c>
      <c r="P4316">
        <v>408</v>
      </c>
      <c r="Q4316"/>
      <c r="R4316"/>
      <c r="S4316" t="s">
        <v>933</v>
      </c>
    </row>
    <row r="4317" spans="1:19" hidden="1" x14ac:dyDescent="0.2">
      <c r="A4317" s="162" t="str">
        <f>"FY"&amp;(YEAR(Table4_1[[#This Row],[Date]])-1)&amp;"/"&amp;(YEAR(Table4_1[[#This Row],[Date]])-2000)</f>
        <v>FY2016/17</v>
      </c>
      <c r="B4317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7" s="162" t="str">
        <f>Table4_1[[#This Row],[Licensee]]&amp;" "&amp;Table4_1[[#This Row],[Licence]]</f>
        <v>Western Power EDL1</v>
      </c>
      <c r="D4317" s="162" t="str">
        <f t="shared" si="67"/>
        <v>FY2016/17_NQR10_Western Power EDL1</v>
      </c>
      <c r="E4317" s="164">
        <f>IF(ISNUMBER(Table4_1[[#This Row],[Value]]),Table4_1[[#This Row],[Value]],IF(ISNUMBER(Table4_1[[#This Row],[$ Value]]),Table4_1[[#This Row],[$ Value]],Table4_1[[#This Row],[% Value]]))</f>
        <v>601</v>
      </c>
      <c r="G4317" s="238">
        <v>42916</v>
      </c>
      <c r="H4317">
        <v>4</v>
      </c>
      <c r="I4317" t="s">
        <v>188</v>
      </c>
      <c r="J4317" t="s">
        <v>207</v>
      </c>
      <c r="K4317" t="s">
        <v>37</v>
      </c>
      <c r="L4317"/>
      <c r="M4317" t="s">
        <v>452</v>
      </c>
      <c r="N4317" t="s">
        <v>451</v>
      </c>
      <c r="O4317" t="s">
        <v>191</v>
      </c>
      <c r="P4317">
        <v>601</v>
      </c>
      <c r="Q4317"/>
      <c r="R4317"/>
      <c r="S4317" t="s">
        <v>933</v>
      </c>
    </row>
    <row r="4318" spans="1:19" hidden="1" x14ac:dyDescent="0.2">
      <c r="A4318" s="162" t="str">
        <f>"FY"&amp;(YEAR(Table4_1[[#This Row],[Date]])-1)&amp;"/"&amp;(YEAR(Table4_1[[#This Row],[Date]])-2000)</f>
        <v>FY2017/18</v>
      </c>
      <c r="B4318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8" s="162" t="str">
        <f>Table4_1[[#This Row],[Licensee]]&amp;" "&amp;Table4_1[[#This Row],[Licence]]</f>
        <v>Western Power EDL1</v>
      </c>
      <c r="D4318" s="162" t="str">
        <f t="shared" si="67"/>
        <v>FY2017/18_NQR10_Western Power EDL1</v>
      </c>
      <c r="E4318" s="164">
        <f>IF(ISNUMBER(Table4_1[[#This Row],[Value]]),Table4_1[[#This Row],[Value]],IF(ISNUMBER(Table4_1[[#This Row],[$ Value]]),Table4_1[[#This Row],[$ Value]],Table4_1[[#This Row],[% Value]]))</f>
        <v>376</v>
      </c>
      <c r="G4318" s="238">
        <v>43281</v>
      </c>
      <c r="H4318">
        <v>4</v>
      </c>
      <c r="I4318" t="s">
        <v>188</v>
      </c>
      <c r="J4318" t="s">
        <v>207</v>
      </c>
      <c r="K4318" t="s">
        <v>37</v>
      </c>
      <c r="L4318"/>
      <c r="M4318" t="s">
        <v>452</v>
      </c>
      <c r="N4318" t="s">
        <v>451</v>
      </c>
      <c r="O4318" t="s">
        <v>191</v>
      </c>
      <c r="P4318">
        <v>376</v>
      </c>
      <c r="Q4318"/>
      <c r="R4318"/>
      <c r="S4318" t="s">
        <v>933</v>
      </c>
    </row>
    <row r="4319" spans="1:19" hidden="1" x14ac:dyDescent="0.2">
      <c r="A4319" s="162" t="str">
        <f>"FY"&amp;(YEAR(Table4_1[[#This Row],[Date]])-1)&amp;"/"&amp;(YEAR(Table4_1[[#This Row],[Date]])-2000)</f>
        <v>FY2018/19</v>
      </c>
      <c r="B4319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19" s="162" t="str">
        <f>Table4_1[[#This Row],[Licensee]]&amp;" "&amp;Table4_1[[#This Row],[Licence]]</f>
        <v>Western Power EDL1</v>
      </c>
      <c r="D4319" s="162" t="str">
        <f t="shared" si="67"/>
        <v>FY2018/19_NQR10_Western Power EDL1</v>
      </c>
      <c r="E4319" s="164">
        <f>IF(ISNUMBER(Table4_1[[#This Row],[Value]]),Table4_1[[#This Row],[Value]],IF(ISNUMBER(Table4_1[[#This Row],[$ Value]]),Table4_1[[#This Row],[$ Value]],Table4_1[[#This Row],[% Value]]))</f>
        <v>290</v>
      </c>
      <c r="G4319" s="238">
        <v>43646</v>
      </c>
      <c r="H4319">
        <v>4</v>
      </c>
      <c r="I4319" t="s">
        <v>188</v>
      </c>
      <c r="J4319" t="s">
        <v>207</v>
      </c>
      <c r="K4319" t="s">
        <v>37</v>
      </c>
      <c r="L4319"/>
      <c r="M4319" t="s">
        <v>452</v>
      </c>
      <c r="N4319" t="s">
        <v>451</v>
      </c>
      <c r="O4319" t="s">
        <v>191</v>
      </c>
      <c r="P4319">
        <v>290</v>
      </c>
      <c r="Q4319"/>
      <c r="R4319"/>
      <c r="S4319" t="s">
        <v>933</v>
      </c>
    </row>
    <row r="4320" spans="1:19" hidden="1" x14ac:dyDescent="0.2">
      <c r="A4320" s="162" t="str">
        <f>"FY"&amp;(YEAR(Table4_1[[#This Row],[Date]])-1)&amp;"/"&amp;(YEAR(Table4_1[[#This Row],[Date]])-2000)</f>
        <v>FY2019/20</v>
      </c>
      <c r="B4320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0" s="162" t="str">
        <f>Table4_1[[#This Row],[Licensee]]&amp;" "&amp;Table4_1[[#This Row],[Licence]]</f>
        <v>Western Power EDL1</v>
      </c>
      <c r="D4320" s="162" t="str">
        <f t="shared" si="67"/>
        <v>FY2019/20_NQR10_Western Power EDL1</v>
      </c>
      <c r="E4320" s="164">
        <f>IF(ISNUMBER(Table4_1[[#This Row],[Value]]),Table4_1[[#This Row],[Value]],IF(ISNUMBER(Table4_1[[#This Row],[$ Value]]),Table4_1[[#This Row],[$ Value]],Table4_1[[#This Row],[% Value]]))</f>
        <v>212</v>
      </c>
      <c r="G4320" s="238">
        <v>44012</v>
      </c>
      <c r="H4320">
        <v>4</v>
      </c>
      <c r="I4320" t="s">
        <v>188</v>
      </c>
      <c r="J4320" t="s">
        <v>207</v>
      </c>
      <c r="K4320" t="s">
        <v>37</v>
      </c>
      <c r="L4320"/>
      <c r="M4320" t="s">
        <v>452</v>
      </c>
      <c r="N4320" t="s">
        <v>451</v>
      </c>
      <c r="O4320" t="s">
        <v>191</v>
      </c>
      <c r="P4320">
        <v>212</v>
      </c>
      <c r="Q4320"/>
      <c r="R4320"/>
      <c r="S4320" t="s">
        <v>933</v>
      </c>
    </row>
    <row r="4321" spans="1:19" hidden="1" x14ac:dyDescent="0.2">
      <c r="A4321" s="162" t="str">
        <f>"FY"&amp;(YEAR(Table4_1[[#This Row],[Date]])-1)&amp;"/"&amp;(YEAR(Table4_1[[#This Row],[Date]])-2000)</f>
        <v>FY2020/21</v>
      </c>
      <c r="B4321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1" s="162" t="str">
        <f>Table4_1[[#This Row],[Licensee]]&amp;" "&amp;Table4_1[[#This Row],[Licence]]</f>
        <v>Western Power EDL1</v>
      </c>
      <c r="D4321" s="162" t="str">
        <f t="shared" si="67"/>
        <v>FY2020/21_NQR10_Western Power EDL1</v>
      </c>
      <c r="E4321" s="164">
        <f>IF(ISNUMBER(Table4_1[[#This Row],[Value]]),Table4_1[[#This Row],[Value]],IF(ISNUMBER(Table4_1[[#This Row],[$ Value]]),Table4_1[[#This Row],[$ Value]],Table4_1[[#This Row],[% Value]]))</f>
        <v>325</v>
      </c>
      <c r="G4321" s="238">
        <v>44377</v>
      </c>
      <c r="H4321">
        <v>4</v>
      </c>
      <c r="I4321" t="s">
        <v>188</v>
      </c>
      <c r="J4321" t="s">
        <v>207</v>
      </c>
      <c r="K4321" t="s">
        <v>37</v>
      </c>
      <c r="L4321"/>
      <c r="M4321" t="s">
        <v>452</v>
      </c>
      <c r="N4321" t="s">
        <v>451</v>
      </c>
      <c r="O4321" t="s">
        <v>191</v>
      </c>
      <c r="P4321">
        <v>325</v>
      </c>
      <c r="Q4321"/>
      <c r="R4321"/>
      <c r="S4321" t="s">
        <v>933</v>
      </c>
    </row>
    <row r="4322" spans="1:19" hidden="1" x14ac:dyDescent="0.2">
      <c r="A4322" s="162" t="str">
        <f>"FY"&amp;(YEAR(Table4_1[[#This Row],[Date]])-1)&amp;"/"&amp;(YEAR(Table4_1[[#This Row],[Date]])-2000)</f>
        <v>FY2021/22</v>
      </c>
      <c r="B4322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2" s="162" t="str">
        <f>Table4_1[[#This Row],[Licensee]]&amp;" "&amp;Table4_1[[#This Row],[Licence]]</f>
        <v>Western Power EDL1</v>
      </c>
      <c r="D4322" s="162" t="str">
        <f t="shared" si="67"/>
        <v>FY2021/22_NQR10_Western Power EDL1</v>
      </c>
      <c r="E4322" s="164">
        <f>IF(ISNUMBER(Table4_1[[#This Row],[Value]]),Table4_1[[#This Row],[Value]],IF(ISNUMBER(Table4_1[[#This Row],[$ Value]]),Table4_1[[#This Row],[$ Value]],Table4_1[[#This Row],[% Value]]))</f>
        <v>227</v>
      </c>
      <c r="G4322" s="238">
        <v>44742</v>
      </c>
      <c r="H4322">
        <v>4</v>
      </c>
      <c r="I4322" t="s">
        <v>188</v>
      </c>
      <c r="J4322" t="s">
        <v>207</v>
      </c>
      <c r="K4322" t="s">
        <v>37</v>
      </c>
      <c r="L4322"/>
      <c r="M4322" t="s">
        <v>452</v>
      </c>
      <c r="N4322" t="s">
        <v>451</v>
      </c>
      <c r="O4322" t="s">
        <v>191</v>
      </c>
      <c r="P4322">
        <v>227</v>
      </c>
      <c r="Q4322"/>
      <c r="R4322"/>
      <c r="S4322" t="s">
        <v>933</v>
      </c>
    </row>
    <row r="4323" spans="1:19" hidden="1" x14ac:dyDescent="0.2">
      <c r="A4323" s="162" t="str">
        <f>"FY"&amp;(YEAR(Table4_1[[#This Row],[Date]])-1)&amp;"/"&amp;(YEAR(Table4_1[[#This Row],[Date]])-2000)</f>
        <v>FY2022/23</v>
      </c>
      <c r="B4323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3" s="162" t="str">
        <f>Table4_1[[#This Row],[Licensee]]&amp;" "&amp;Table4_1[[#This Row],[Licence]]</f>
        <v>Western Power EDL1</v>
      </c>
      <c r="D4323" s="162" t="str">
        <f t="shared" si="67"/>
        <v>FY2022/23_NQR10_Western Power EDL1</v>
      </c>
      <c r="E4323" s="164">
        <f>IF(ISNUMBER(Table4_1[[#This Row],[Value]]),Table4_1[[#This Row],[Value]],IF(ISNUMBER(Table4_1[[#This Row],[$ Value]]),Table4_1[[#This Row],[$ Value]],Table4_1[[#This Row],[% Value]]))</f>
        <v>240</v>
      </c>
      <c r="G4323" s="238">
        <v>45107</v>
      </c>
      <c r="H4323">
        <v>4</v>
      </c>
      <c r="I4323" t="s">
        <v>188</v>
      </c>
      <c r="J4323" t="s">
        <v>207</v>
      </c>
      <c r="K4323" t="s">
        <v>37</v>
      </c>
      <c r="L4323"/>
      <c r="M4323" t="s">
        <v>452</v>
      </c>
      <c r="N4323" t="s">
        <v>451</v>
      </c>
      <c r="O4323" t="s">
        <v>191</v>
      </c>
      <c r="P4323">
        <v>240</v>
      </c>
      <c r="Q4323"/>
      <c r="R4323"/>
      <c r="S4323" t="s">
        <v>933</v>
      </c>
    </row>
    <row r="4324" spans="1:19" hidden="1" x14ac:dyDescent="0.2">
      <c r="A4324" s="162" t="str">
        <f>"FY"&amp;(YEAR(Table4_1[[#This Row],[Date]])-1)&amp;"/"&amp;(YEAR(Table4_1[[#This Row],[Date]])-2000)</f>
        <v>FY2023/24</v>
      </c>
      <c r="B4324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4" s="162" t="str">
        <f>Table4_1[[#This Row],[Licensee]]&amp;" "&amp;Table4_1[[#This Row],[Licence]]</f>
        <v>Western Power EDL1</v>
      </c>
      <c r="D4324" s="162" t="str">
        <f t="shared" si="67"/>
        <v>FY2023/24_NQR10_Western Power EDL1</v>
      </c>
      <c r="E4324" s="164">
        <f>IF(ISNUMBER(Table4_1[[#This Row],[Value]]),Table4_1[[#This Row],[Value]],IF(ISNUMBER(Table4_1[[#This Row],[$ Value]]),Table4_1[[#This Row],[$ Value]],Table4_1[[#This Row],[% Value]]))</f>
        <v>219</v>
      </c>
      <c r="G4324" s="238">
        <v>45473</v>
      </c>
      <c r="H4324">
        <v>4</v>
      </c>
      <c r="I4324" t="s">
        <v>188</v>
      </c>
      <c r="J4324" t="s">
        <v>207</v>
      </c>
      <c r="K4324" t="s">
        <v>37</v>
      </c>
      <c r="L4324"/>
      <c r="M4324" t="s">
        <v>452</v>
      </c>
      <c r="N4324" t="s">
        <v>451</v>
      </c>
      <c r="O4324" t="s">
        <v>191</v>
      </c>
      <c r="P4324">
        <v>219</v>
      </c>
      <c r="Q4324"/>
      <c r="R4324"/>
      <c r="S4324" t="s">
        <v>933</v>
      </c>
    </row>
    <row r="4325" spans="1:19" hidden="1" x14ac:dyDescent="0.2">
      <c r="A4325" s="162" t="str">
        <f>"FY"&amp;(YEAR(Table4_1[[#This Row],[Date]])-1)&amp;"/"&amp;(YEAR(Table4_1[[#This Row],[Date]])-2000)</f>
        <v>FY2024/25</v>
      </c>
      <c r="B4325" s="162" t="str">
        <f>VLOOKUP(Table4_1[[#This Row],[Energy]]&amp;Table4_1[[#This Row],[Indicator category]]&amp;Table4_1[[#This Row],[Indicator subcategory]]&amp;Table4_1[[#This Row],[Indicator]]&amp;Table4_1[[#This Row],[ID]],newID,2,FALSE)</f>
        <v>NQR10</v>
      </c>
      <c r="C4325" s="162" t="str">
        <f>Table4_1[[#This Row],[Licensee]]&amp;" "&amp;Table4_1[[#This Row],[Licence]]</f>
        <v>Western Power EDL1</v>
      </c>
      <c r="D4325" s="162" t="str">
        <f t="shared" si="67"/>
        <v>FY2024/25_NQR10_Western Power EDL1</v>
      </c>
      <c r="E4325" s="164">
        <f>IF(ISNUMBER(Table4_1[[#This Row],[Value]]),Table4_1[[#This Row],[Value]],IF(ISNUMBER(Table4_1[[#This Row],[$ Value]]),Table4_1[[#This Row],[$ Value]],Table4_1[[#This Row],[% Value]]))</f>
        <v>362</v>
      </c>
      <c r="G4325" s="238">
        <v>45838</v>
      </c>
      <c r="H4325">
        <v>4</v>
      </c>
      <c r="I4325" t="s">
        <v>188</v>
      </c>
      <c r="J4325" t="s">
        <v>207</v>
      </c>
      <c r="K4325" t="s">
        <v>37</v>
      </c>
      <c r="L4325"/>
      <c r="M4325" t="s">
        <v>452</v>
      </c>
      <c r="N4325" t="s">
        <v>451</v>
      </c>
      <c r="O4325" t="s">
        <v>191</v>
      </c>
      <c r="P4325">
        <v>362</v>
      </c>
      <c r="Q4325"/>
      <c r="R4325"/>
      <c r="S4325" t="s">
        <v>933</v>
      </c>
    </row>
    <row r="4326" spans="1:19" hidden="1" x14ac:dyDescent="0.2">
      <c r="A4326" s="162" t="str">
        <f>"FY"&amp;(YEAR(Table4_1[[#This Row],[Date]])-1)&amp;"/"&amp;(YEAR(Table4_1[[#This Row],[Date]])-2000)</f>
        <v>FY2023/24</v>
      </c>
      <c r="B4326" s="162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4326" s="162" t="str">
        <f>Table4_1[[#This Row],[Licensee]]&amp;" "&amp;Table4_1[[#This Row],[Licence]]</f>
        <v>Western Power EDL1</v>
      </c>
      <c r="D4326" s="162" t="str">
        <f t="shared" si="67"/>
        <v>FY2023/24_NQR10a_Western Power EDL1</v>
      </c>
      <c r="E4326" s="164">
        <f>IF(ISNUMBER(Table4_1[[#This Row],[Value]]),Table4_1[[#This Row],[Value]],IF(ISNUMBER(Table4_1[[#This Row],[$ Value]]),Table4_1[[#This Row],[$ Value]],Table4_1[[#This Row],[% Value]]))</f>
        <v>4380</v>
      </c>
      <c r="G4326" s="238">
        <v>45473</v>
      </c>
      <c r="H4326">
        <v>4</v>
      </c>
      <c r="I4326" t="s">
        <v>188</v>
      </c>
      <c r="J4326" t="s">
        <v>207</v>
      </c>
      <c r="K4326" t="s">
        <v>37</v>
      </c>
      <c r="L4326"/>
      <c r="M4326" t="s">
        <v>450</v>
      </c>
      <c r="N4326" t="s">
        <v>451</v>
      </c>
      <c r="O4326" t="s">
        <v>194</v>
      </c>
      <c r="P4326"/>
      <c r="Q4326"/>
      <c r="R4326">
        <v>4380</v>
      </c>
      <c r="S4326" t="s">
        <v>933</v>
      </c>
    </row>
    <row r="4327" spans="1:19" hidden="1" x14ac:dyDescent="0.2">
      <c r="A4327" s="162" t="str">
        <f>"FY"&amp;(YEAR(Table4_1[[#This Row],[Date]])-1)&amp;"/"&amp;(YEAR(Table4_1[[#This Row],[Date]])-2000)</f>
        <v>FY2024/25</v>
      </c>
      <c r="B4327" s="162" t="str">
        <f>VLOOKUP(Table4_1[[#This Row],[Energy]]&amp;Table4_1[[#This Row],[Indicator category]]&amp;Table4_1[[#This Row],[Indicator subcategory]]&amp;Table4_1[[#This Row],[Indicator]]&amp;Table4_1[[#This Row],[ID]],newID,2,FALSE)</f>
        <v>NQR10a</v>
      </c>
      <c r="C4327" s="162" t="str">
        <f>Table4_1[[#This Row],[Licensee]]&amp;" "&amp;Table4_1[[#This Row],[Licence]]</f>
        <v>Western Power EDL1</v>
      </c>
      <c r="D4327" s="162" t="str">
        <f t="shared" si="67"/>
        <v>FY2024/25_NQR10a_Western Power EDL1</v>
      </c>
      <c r="E4327" s="164">
        <f>IF(ISNUMBER(Table4_1[[#This Row],[Value]]),Table4_1[[#This Row],[Value]],IF(ISNUMBER(Table4_1[[#This Row],[$ Value]]),Table4_1[[#This Row],[$ Value]],Table4_1[[#This Row],[% Value]]))</f>
        <v>7240</v>
      </c>
      <c r="G4327" s="238">
        <v>45838</v>
      </c>
      <c r="H4327">
        <v>4</v>
      </c>
      <c r="I4327" t="s">
        <v>188</v>
      </c>
      <c r="J4327" t="s">
        <v>207</v>
      </c>
      <c r="K4327" t="s">
        <v>37</v>
      </c>
      <c r="L4327"/>
      <c r="M4327" t="s">
        <v>450</v>
      </c>
      <c r="N4327" t="s">
        <v>451</v>
      </c>
      <c r="O4327" t="s">
        <v>194</v>
      </c>
      <c r="P4327"/>
      <c r="Q4327"/>
      <c r="R4327">
        <v>7240</v>
      </c>
      <c r="S4327" t="s">
        <v>933</v>
      </c>
    </row>
    <row r="4328" spans="1:19" hidden="1" x14ac:dyDescent="0.2">
      <c r="A4328" s="162" t="str">
        <f>"FY"&amp;(YEAR(Table4_1[[#This Row],[Date]])-1)&amp;"/"&amp;(YEAR(Table4_1[[#This Row],[Date]])-2000)</f>
        <v>FY2013/14</v>
      </c>
      <c r="B4328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28" s="162" t="str">
        <f>Table4_1[[#This Row],[Licensee]]&amp;" "&amp;Table4_1[[#This Row],[Licence]]</f>
        <v>Western Power EDL1</v>
      </c>
      <c r="D4328" s="162" t="str">
        <f t="shared" si="67"/>
        <v>FY2013/14_NQR11_Western Power EDL1</v>
      </c>
      <c r="E4328" s="164">
        <f>IF(ISNUMBER(Table4_1[[#This Row],[Value]]),Table4_1[[#This Row],[Value]],IF(ISNUMBER(Table4_1[[#This Row],[$ Value]]),Table4_1[[#This Row],[$ Value]],Table4_1[[#This Row],[% Value]]))</f>
        <v>15166</v>
      </c>
      <c r="G4328" s="238">
        <v>41820</v>
      </c>
      <c r="H4328">
        <v>4</v>
      </c>
      <c r="I4328" t="s">
        <v>188</v>
      </c>
      <c r="J4328" t="s">
        <v>207</v>
      </c>
      <c r="K4328" t="s">
        <v>37</v>
      </c>
      <c r="L4328"/>
      <c r="M4328" t="s">
        <v>448</v>
      </c>
      <c r="N4328" t="s">
        <v>447</v>
      </c>
      <c r="O4328" t="s">
        <v>191</v>
      </c>
      <c r="P4328">
        <v>15166</v>
      </c>
      <c r="Q4328"/>
      <c r="R4328"/>
      <c r="S4328" t="s">
        <v>933</v>
      </c>
    </row>
    <row r="4329" spans="1:19" hidden="1" x14ac:dyDescent="0.2">
      <c r="A4329" s="162" t="str">
        <f>"FY"&amp;(YEAR(Table4_1[[#This Row],[Date]])-1)&amp;"/"&amp;(YEAR(Table4_1[[#This Row],[Date]])-2000)</f>
        <v>FY2014/15</v>
      </c>
      <c r="B4329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29" s="162" t="str">
        <f>Table4_1[[#This Row],[Licensee]]&amp;" "&amp;Table4_1[[#This Row],[Licence]]</f>
        <v>Western Power EDL1</v>
      </c>
      <c r="D4329" s="162" t="str">
        <f t="shared" si="67"/>
        <v>FY2014/15_NQR11_Western Power EDL1</v>
      </c>
      <c r="E4329" s="164">
        <f>IF(ISNUMBER(Table4_1[[#This Row],[Value]]),Table4_1[[#This Row],[Value]],IF(ISNUMBER(Table4_1[[#This Row],[$ Value]]),Table4_1[[#This Row],[$ Value]],Table4_1[[#This Row],[% Value]]))</f>
        <v>7509</v>
      </c>
      <c r="G4329" s="238">
        <v>42185</v>
      </c>
      <c r="H4329">
        <v>4</v>
      </c>
      <c r="I4329" t="s">
        <v>188</v>
      </c>
      <c r="J4329" t="s">
        <v>207</v>
      </c>
      <c r="K4329" t="s">
        <v>37</v>
      </c>
      <c r="L4329"/>
      <c r="M4329" t="s">
        <v>448</v>
      </c>
      <c r="N4329" t="s">
        <v>447</v>
      </c>
      <c r="O4329" t="s">
        <v>191</v>
      </c>
      <c r="P4329">
        <v>7509</v>
      </c>
      <c r="Q4329"/>
      <c r="R4329"/>
      <c r="S4329" t="s">
        <v>933</v>
      </c>
    </row>
    <row r="4330" spans="1:19" hidden="1" x14ac:dyDescent="0.2">
      <c r="A4330" s="162" t="str">
        <f>"FY"&amp;(YEAR(Table4_1[[#This Row],[Date]])-1)&amp;"/"&amp;(YEAR(Table4_1[[#This Row],[Date]])-2000)</f>
        <v>FY2015/16</v>
      </c>
      <c r="B4330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0" s="162" t="str">
        <f>Table4_1[[#This Row],[Licensee]]&amp;" "&amp;Table4_1[[#This Row],[Licence]]</f>
        <v>Western Power EDL1</v>
      </c>
      <c r="D4330" s="162" t="str">
        <f t="shared" si="67"/>
        <v>FY2015/16_NQR11_Western Power EDL1</v>
      </c>
      <c r="E4330" s="164">
        <f>IF(ISNUMBER(Table4_1[[#This Row],[Value]]),Table4_1[[#This Row],[Value]],IF(ISNUMBER(Table4_1[[#This Row],[$ Value]]),Table4_1[[#This Row],[$ Value]],Table4_1[[#This Row],[% Value]]))</f>
        <v>9518</v>
      </c>
      <c r="G4330" s="238">
        <v>42551</v>
      </c>
      <c r="H4330">
        <v>4</v>
      </c>
      <c r="I4330" t="s">
        <v>188</v>
      </c>
      <c r="J4330" t="s">
        <v>207</v>
      </c>
      <c r="K4330" t="s">
        <v>37</v>
      </c>
      <c r="L4330"/>
      <c r="M4330" t="s">
        <v>448</v>
      </c>
      <c r="N4330" t="s">
        <v>447</v>
      </c>
      <c r="O4330" t="s">
        <v>191</v>
      </c>
      <c r="P4330">
        <v>9518</v>
      </c>
      <c r="Q4330"/>
      <c r="R4330"/>
      <c r="S4330" t="s">
        <v>933</v>
      </c>
    </row>
    <row r="4331" spans="1:19" hidden="1" x14ac:dyDescent="0.2">
      <c r="A4331" s="162" t="str">
        <f>"FY"&amp;(YEAR(Table4_1[[#This Row],[Date]])-1)&amp;"/"&amp;(YEAR(Table4_1[[#This Row],[Date]])-2000)</f>
        <v>FY2016/17</v>
      </c>
      <c r="B4331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1" s="162" t="str">
        <f>Table4_1[[#This Row],[Licensee]]&amp;" "&amp;Table4_1[[#This Row],[Licence]]</f>
        <v>Western Power EDL1</v>
      </c>
      <c r="D4331" s="162" t="str">
        <f t="shared" si="67"/>
        <v>FY2016/17_NQR11_Western Power EDL1</v>
      </c>
      <c r="E4331" s="164">
        <f>IF(ISNUMBER(Table4_1[[#This Row],[Value]]),Table4_1[[#This Row],[Value]],IF(ISNUMBER(Table4_1[[#This Row],[$ Value]]),Table4_1[[#This Row],[$ Value]],Table4_1[[#This Row],[% Value]]))</f>
        <v>13289</v>
      </c>
      <c r="G4331" s="238">
        <v>42916</v>
      </c>
      <c r="H4331">
        <v>4</v>
      </c>
      <c r="I4331" t="s">
        <v>188</v>
      </c>
      <c r="J4331" t="s">
        <v>207</v>
      </c>
      <c r="K4331" t="s">
        <v>37</v>
      </c>
      <c r="L4331"/>
      <c r="M4331" t="s">
        <v>448</v>
      </c>
      <c r="N4331" t="s">
        <v>447</v>
      </c>
      <c r="O4331" t="s">
        <v>191</v>
      </c>
      <c r="P4331">
        <v>13289</v>
      </c>
      <c r="Q4331"/>
      <c r="R4331"/>
      <c r="S4331" t="s">
        <v>933</v>
      </c>
    </row>
    <row r="4332" spans="1:19" hidden="1" x14ac:dyDescent="0.2">
      <c r="A4332" s="162" t="str">
        <f>"FY"&amp;(YEAR(Table4_1[[#This Row],[Date]])-1)&amp;"/"&amp;(YEAR(Table4_1[[#This Row],[Date]])-2000)</f>
        <v>FY2017/18</v>
      </c>
      <c r="B4332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2" s="162" t="str">
        <f>Table4_1[[#This Row],[Licensee]]&amp;" "&amp;Table4_1[[#This Row],[Licence]]</f>
        <v>Western Power EDL1</v>
      </c>
      <c r="D4332" s="162" t="str">
        <f t="shared" si="67"/>
        <v>FY2017/18_NQR11_Western Power EDL1</v>
      </c>
      <c r="E4332" s="164">
        <f>IF(ISNUMBER(Table4_1[[#This Row],[Value]]),Table4_1[[#This Row],[Value]],IF(ISNUMBER(Table4_1[[#This Row],[$ Value]]),Table4_1[[#This Row],[$ Value]],Table4_1[[#This Row],[% Value]]))</f>
        <v>19832</v>
      </c>
      <c r="G4332" s="238">
        <v>43281</v>
      </c>
      <c r="H4332">
        <v>4</v>
      </c>
      <c r="I4332" t="s">
        <v>188</v>
      </c>
      <c r="J4332" t="s">
        <v>207</v>
      </c>
      <c r="K4332" t="s">
        <v>37</v>
      </c>
      <c r="L4332"/>
      <c r="M4332" t="s">
        <v>448</v>
      </c>
      <c r="N4332" t="s">
        <v>447</v>
      </c>
      <c r="O4332" t="s">
        <v>191</v>
      </c>
      <c r="P4332">
        <v>19832</v>
      </c>
      <c r="Q4332"/>
      <c r="R4332"/>
      <c r="S4332" t="s">
        <v>933</v>
      </c>
    </row>
    <row r="4333" spans="1:19" hidden="1" x14ac:dyDescent="0.2">
      <c r="A4333" s="162" t="str">
        <f>"FY"&amp;(YEAR(Table4_1[[#This Row],[Date]])-1)&amp;"/"&amp;(YEAR(Table4_1[[#This Row],[Date]])-2000)</f>
        <v>FY2018/19</v>
      </c>
      <c r="B4333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3" s="162" t="str">
        <f>Table4_1[[#This Row],[Licensee]]&amp;" "&amp;Table4_1[[#This Row],[Licence]]</f>
        <v>Western Power EDL1</v>
      </c>
      <c r="D4333" s="162" t="str">
        <f t="shared" si="67"/>
        <v>FY2018/19_NQR11_Western Power EDL1</v>
      </c>
      <c r="E4333" s="164">
        <f>IF(ISNUMBER(Table4_1[[#This Row],[Value]]),Table4_1[[#This Row],[Value]],IF(ISNUMBER(Table4_1[[#This Row],[$ Value]]),Table4_1[[#This Row],[$ Value]],Table4_1[[#This Row],[% Value]]))</f>
        <v>12008</v>
      </c>
      <c r="G4333" s="238">
        <v>43646</v>
      </c>
      <c r="H4333">
        <v>4</v>
      </c>
      <c r="I4333" t="s">
        <v>188</v>
      </c>
      <c r="J4333" t="s">
        <v>207</v>
      </c>
      <c r="K4333" t="s">
        <v>37</v>
      </c>
      <c r="L4333"/>
      <c r="M4333" t="s">
        <v>448</v>
      </c>
      <c r="N4333" t="s">
        <v>447</v>
      </c>
      <c r="O4333" t="s">
        <v>191</v>
      </c>
      <c r="P4333">
        <v>12008</v>
      </c>
      <c r="Q4333"/>
      <c r="R4333"/>
      <c r="S4333" t="s">
        <v>933</v>
      </c>
    </row>
    <row r="4334" spans="1:19" hidden="1" x14ac:dyDescent="0.2">
      <c r="A4334" s="162" t="str">
        <f>"FY"&amp;(YEAR(Table4_1[[#This Row],[Date]])-1)&amp;"/"&amp;(YEAR(Table4_1[[#This Row],[Date]])-2000)</f>
        <v>FY2019/20</v>
      </c>
      <c r="B4334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4" s="162" t="str">
        <f>Table4_1[[#This Row],[Licensee]]&amp;" "&amp;Table4_1[[#This Row],[Licence]]</f>
        <v>Western Power EDL1</v>
      </c>
      <c r="D4334" s="162" t="str">
        <f t="shared" si="67"/>
        <v>FY2019/20_NQR11_Western Power EDL1</v>
      </c>
      <c r="E4334" s="164">
        <f>IF(ISNUMBER(Table4_1[[#This Row],[Value]]),Table4_1[[#This Row],[Value]],IF(ISNUMBER(Table4_1[[#This Row],[$ Value]]),Table4_1[[#This Row],[$ Value]],Table4_1[[#This Row],[% Value]]))</f>
        <v>34770</v>
      </c>
      <c r="G4334" s="238">
        <v>44012</v>
      </c>
      <c r="H4334">
        <v>4</v>
      </c>
      <c r="I4334" t="s">
        <v>188</v>
      </c>
      <c r="J4334" t="s">
        <v>207</v>
      </c>
      <c r="K4334" t="s">
        <v>37</v>
      </c>
      <c r="L4334"/>
      <c r="M4334" t="s">
        <v>448</v>
      </c>
      <c r="N4334" t="s">
        <v>447</v>
      </c>
      <c r="O4334" t="s">
        <v>191</v>
      </c>
      <c r="P4334">
        <v>34770</v>
      </c>
      <c r="Q4334"/>
      <c r="R4334"/>
      <c r="S4334" t="s">
        <v>933</v>
      </c>
    </row>
    <row r="4335" spans="1:19" hidden="1" x14ac:dyDescent="0.2">
      <c r="A4335" s="162" t="str">
        <f>"FY"&amp;(YEAR(Table4_1[[#This Row],[Date]])-1)&amp;"/"&amp;(YEAR(Table4_1[[#This Row],[Date]])-2000)</f>
        <v>FY2020/21</v>
      </c>
      <c r="B4335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5" s="162" t="str">
        <f>Table4_1[[#This Row],[Licensee]]&amp;" "&amp;Table4_1[[#This Row],[Licence]]</f>
        <v>Western Power EDL1</v>
      </c>
      <c r="D4335" s="162" t="str">
        <f t="shared" si="67"/>
        <v>FY2020/21_NQR11_Western Power EDL1</v>
      </c>
      <c r="E4335" s="164">
        <f>IF(ISNUMBER(Table4_1[[#This Row],[Value]]),Table4_1[[#This Row],[Value]],IF(ISNUMBER(Table4_1[[#This Row],[$ Value]]),Table4_1[[#This Row],[$ Value]],Table4_1[[#This Row],[% Value]]))</f>
        <v>30119</v>
      </c>
      <c r="G4335" s="238">
        <v>44377</v>
      </c>
      <c r="H4335">
        <v>4</v>
      </c>
      <c r="I4335" t="s">
        <v>188</v>
      </c>
      <c r="J4335" t="s">
        <v>207</v>
      </c>
      <c r="K4335" t="s">
        <v>37</v>
      </c>
      <c r="L4335"/>
      <c r="M4335" t="s">
        <v>448</v>
      </c>
      <c r="N4335" t="s">
        <v>447</v>
      </c>
      <c r="O4335" t="s">
        <v>191</v>
      </c>
      <c r="P4335">
        <v>30119</v>
      </c>
      <c r="Q4335"/>
      <c r="R4335"/>
      <c r="S4335" t="s">
        <v>933</v>
      </c>
    </row>
    <row r="4336" spans="1:19" hidden="1" x14ac:dyDescent="0.2">
      <c r="A4336" s="162" t="str">
        <f>"FY"&amp;(YEAR(Table4_1[[#This Row],[Date]])-1)&amp;"/"&amp;(YEAR(Table4_1[[#This Row],[Date]])-2000)</f>
        <v>FY2021/22</v>
      </c>
      <c r="B4336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6" s="162" t="str">
        <f>Table4_1[[#This Row],[Licensee]]&amp;" "&amp;Table4_1[[#This Row],[Licence]]</f>
        <v>Western Power EDL1</v>
      </c>
      <c r="D4336" s="162" t="str">
        <f t="shared" si="67"/>
        <v>FY2021/22_NQR11_Western Power EDL1</v>
      </c>
      <c r="E4336" s="164">
        <f>IF(ISNUMBER(Table4_1[[#This Row],[Value]]),Table4_1[[#This Row],[Value]],IF(ISNUMBER(Table4_1[[#This Row],[$ Value]]),Table4_1[[#This Row],[$ Value]],Table4_1[[#This Row],[% Value]]))</f>
        <v>40848</v>
      </c>
      <c r="G4336" s="238">
        <v>44742</v>
      </c>
      <c r="H4336">
        <v>4</v>
      </c>
      <c r="I4336" t="s">
        <v>188</v>
      </c>
      <c r="J4336" t="s">
        <v>207</v>
      </c>
      <c r="K4336" t="s">
        <v>37</v>
      </c>
      <c r="L4336"/>
      <c r="M4336" t="s">
        <v>448</v>
      </c>
      <c r="N4336" t="s">
        <v>447</v>
      </c>
      <c r="O4336" t="s">
        <v>191</v>
      </c>
      <c r="P4336">
        <v>40848</v>
      </c>
      <c r="Q4336"/>
      <c r="R4336"/>
      <c r="S4336" t="s">
        <v>933</v>
      </c>
    </row>
    <row r="4337" spans="1:19" hidden="1" x14ac:dyDescent="0.2">
      <c r="A4337" s="162" t="str">
        <f>"FY"&amp;(YEAR(Table4_1[[#This Row],[Date]])-1)&amp;"/"&amp;(YEAR(Table4_1[[#This Row],[Date]])-2000)</f>
        <v>FY2022/23</v>
      </c>
      <c r="B4337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7" s="162" t="str">
        <f>Table4_1[[#This Row],[Licensee]]&amp;" "&amp;Table4_1[[#This Row],[Licence]]</f>
        <v>Western Power EDL1</v>
      </c>
      <c r="D4337" s="162" t="str">
        <f t="shared" si="67"/>
        <v>FY2022/23_NQR11_Western Power EDL1</v>
      </c>
      <c r="E4337" s="164">
        <f>IF(ISNUMBER(Table4_1[[#This Row],[Value]]),Table4_1[[#This Row],[Value]],IF(ISNUMBER(Table4_1[[#This Row],[$ Value]]),Table4_1[[#This Row],[$ Value]],Table4_1[[#This Row],[% Value]]))</f>
        <v>19382</v>
      </c>
      <c r="G4337" s="238">
        <v>45107</v>
      </c>
      <c r="H4337">
        <v>4</v>
      </c>
      <c r="I4337" t="s">
        <v>188</v>
      </c>
      <c r="J4337" t="s">
        <v>207</v>
      </c>
      <c r="K4337" t="s">
        <v>37</v>
      </c>
      <c r="L4337"/>
      <c r="M4337" t="s">
        <v>448</v>
      </c>
      <c r="N4337" t="s">
        <v>447</v>
      </c>
      <c r="O4337" t="s">
        <v>191</v>
      </c>
      <c r="P4337">
        <v>19382</v>
      </c>
      <c r="Q4337"/>
      <c r="R4337"/>
      <c r="S4337" t="s">
        <v>933</v>
      </c>
    </row>
    <row r="4338" spans="1:19" hidden="1" x14ac:dyDescent="0.2">
      <c r="A4338" s="162" t="str">
        <f>"FY"&amp;(YEAR(Table4_1[[#This Row],[Date]])-1)&amp;"/"&amp;(YEAR(Table4_1[[#This Row],[Date]])-2000)</f>
        <v>FY2023/24</v>
      </c>
      <c r="B4338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8" s="162" t="str">
        <f>Table4_1[[#This Row],[Licensee]]&amp;" "&amp;Table4_1[[#This Row],[Licence]]</f>
        <v>Western Power EDL1</v>
      </c>
      <c r="D4338" s="162" t="str">
        <f t="shared" si="67"/>
        <v>FY2023/24_NQR11_Western Power EDL1</v>
      </c>
      <c r="E4338" s="164">
        <f>IF(ISNUMBER(Table4_1[[#This Row],[Value]]),Table4_1[[#This Row],[Value]],IF(ISNUMBER(Table4_1[[#This Row],[$ Value]]),Table4_1[[#This Row],[$ Value]],Table4_1[[#This Row],[% Value]]))</f>
        <v>55502</v>
      </c>
      <c r="G4338" s="238">
        <v>45473</v>
      </c>
      <c r="H4338">
        <v>4</v>
      </c>
      <c r="I4338" t="s">
        <v>188</v>
      </c>
      <c r="J4338" t="s">
        <v>207</v>
      </c>
      <c r="K4338" t="s">
        <v>37</v>
      </c>
      <c r="L4338"/>
      <c r="M4338" t="s">
        <v>448</v>
      </c>
      <c r="N4338" t="s">
        <v>447</v>
      </c>
      <c r="O4338" t="s">
        <v>191</v>
      </c>
      <c r="P4338">
        <v>55502</v>
      </c>
      <c r="Q4338"/>
      <c r="R4338"/>
      <c r="S4338" t="s">
        <v>933</v>
      </c>
    </row>
    <row r="4339" spans="1:19" hidden="1" x14ac:dyDescent="0.2">
      <c r="A4339" s="162" t="str">
        <f>"FY"&amp;(YEAR(Table4_1[[#This Row],[Date]])-1)&amp;"/"&amp;(YEAR(Table4_1[[#This Row],[Date]])-2000)</f>
        <v>FY2024/25</v>
      </c>
      <c r="B4339" s="162" t="str">
        <f>VLOOKUP(Table4_1[[#This Row],[Energy]]&amp;Table4_1[[#This Row],[Indicator category]]&amp;Table4_1[[#This Row],[Indicator subcategory]]&amp;Table4_1[[#This Row],[Indicator]]&amp;Table4_1[[#This Row],[ID]],newID,2,FALSE)</f>
        <v>NQR11</v>
      </c>
      <c r="C4339" s="162" t="str">
        <f>Table4_1[[#This Row],[Licensee]]&amp;" "&amp;Table4_1[[#This Row],[Licence]]</f>
        <v>Western Power EDL1</v>
      </c>
      <c r="D4339" s="162" t="str">
        <f t="shared" si="67"/>
        <v>FY2024/25_NQR11_Western Power EDL1</v>
      </c>
      <c r="E4339" s="164">
        <f>IF(ISNUMBER(Table4_1[[#This Row],[Value]]),Table4_1[[#This Row],[Value]],IF(ISNUMBER(Table4_1[[#This Row],[$ Value]]),Table4_1[[#This Row],[$ Value]],Table4_1[[#This Row],[% Value]]))</f>
        <v>28463</v>
      </c>
      <c r="G4339" s="238">
        <v>45838</v>
      </c>
      <c r="H4339">
        <v>4</v>
      </c>
      <c r="I4339" t="s">
        <v>188</v>
      </c>
      <c r="J4339" t="s">
        <v>207</v>
      </c>
      <c r="K4339" t="s">
        <v>37</v>
      </c>
      <c r="L4339"/>
      <c r="M4339" t="s">
        <v>448</v>
      </c>
      <c r="N4339" t="s">
        <v>447</v>
      </c>
      <c r="O4339" t="s">
        <v>191</v>
      </c>
      <c r="P4339">
        <v>28463</v>
      </c>
      <c r="Q4339"/>
      <c r="R4339"/>
      <c r="S4339" t="s">
        <v>933</v>
      </c>
    </row>
    <row r="4340" spans="1:19" hidden="1" x14ac:dyDescent="0.2">
      <c r="A4340" s="162" t="str">
        <f>"FY"&amp;(YEAR(Table4_1[[#This Row],[Date]])-1)&amp;"/"&amp;(YEAR(Table4_1[[#This Row],[Date]])-2000)</f>
        <v>FY2023/24</v>
      </c>
      <c r="B4340" s="162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4340" s="162" t="str">
        <f>Table4_1[[#This Row],[Licensee]]&amp;" "&amp;Table4_1[[#This Row],[Licence]]</f>
        <v>Western Power EDL1</v>
      </c>
      <c r="D4340" s="162" t="str">
        <f t="shared" si="67"/>
        <v>FY2023/24_NQR11a_Western Power EDL1</v>
      </c>
      <c r="E4340" s="164">
        <f>IF(ISNUMBER(Table4_1[[#This Row],[Value]]),Table4_1[[#This Row],[Value]],IF(ISNUMBER(Table4_1[[#This Row],[$ Value]]),Table4_1[[#This Row],[$ Value]],Table4_1[[#This Row],[% Value]]))</f>
        <v>10019720</v>
      </c>
      <c r="G4340" s="238">
        <v>45473</v>
      </c>
      <c r="H4340">
        <v>4</v>
      </c>
      <c r="I4340" t="s">
        <v>188</v>
      </c>
      <c r="J4340" t="s">
        <v>207</v>
      </c>
      <c r="K4340" t="s">
        <v>37</v>
      </c>
      <c r="L4340"/>
      <c r="M4340" t="s">
        <v>446</v>
      </c>
      <c r="N4340" t="s">
        <v>447</v>
      </c>
      <c r="O4340" t="s">
        <v>194</v>
      </c>
      <c r="P4340"/>
      <c r="Q4340"/>
      <c r="R4340">
        <v>10019720</v>
      </c>
      <c r="S4340" t="s">
        <v>933</v>
      </c>
    </row>
    <row r="4341" spans="1:19" hidden="1" x14ac:dyDescent="0.2">
      <c r="A4341" s="162" t="str">
        <f>"FY"&amp;(YEAR(Table4_1[[#This Row],[Date]])-1)&amp;"/"&amp;(YEAR(Table4_1[[#This Row],[Date]])-2000)</f>
        <v>FY2024/25</v>
      </c>
      <c r="B4341" s="162" t="str">
        <f>VLOOKUP(Table4_1[[#This Row],[Energy]]&amp;Table4_1[[#This Row],[Indicator category]]&amp;Table4_1[[#This Row],[Indicator subcategory]]&amp;Table4_1[[#This Row],[Indicator]]&amp;Table4_1[[#This Row],[ID]],newID,2,FALSE)</f>
        <v>NQR11a</v>
      </c>
      <c r="C4341" s="162" t="str">
        <f>Table4_1[[#This Row],[Licensee]]&amp;" "&amp;Table4_1[[#This Row],[Licence]]</f>
        <v>Western Power EDL1</v>
      </c>
      <c r="D4341" s="162" t="str">
        <f t="shared" si="67"/>
        <v>FY2024/25_NQR11a_Western Power EDL1</v>
      </c>
      <c r="E4341" s="164">
        <f>IF(ISNUMBER(Table4_1[[#This Row],[Value]]),Table4_1[[#This Row],[Value]],IF(ISNUMBER(Table4_1[[#This Row],[$ Value]]),Table4_1[[#This Row],[$ Value]],Table4_1[[#This Row],[% Value]]))</f>
        <v>3417240</v>
      </c>
      <c r="G4341" s="238">
        <v>45838</v>
      </c>
      <c r="H4341">
        <v>4</v>
      </c>
      <c r="I4341" t="s">
        <v>188</v>
      </c>
      <c r="J4341" t="s">
        <v>207</v>
      </c>
      <c r="K4341" t="s">
        <v>37</v>
      </c>
      <c r="L4341"/>
      <c r="M4341" t="s">
        <v>446</v>
      </c>
      <c r="N4341" t="s">
        <v>447</v>
      </c>
      <c r="O4341" t="s">
        <v>194</v>
      </c>
      <c r="P4341"/>
      <c r="Q4341"/>
      <c r="R4341">
        <v>3417240</v>
      </c>
      <c r="S4341" t="s">
        <v>933</v>
      </c>
    </row>
    <row r="4342" spans="1:19" hidden="1" x14ac:dyDescent="0.2">
      <c r="A4342" s="162" t="str">
        <f>"FY"&amp;(YEAR(Table4_1[[#This Row],[Date]])-1)&amp;"/"&amp;(YEAR(Table4_1[[#This Row],[Date]])-2000)</f>
        <v>FY2022/23</v>
      </c>
      <c r="B4342" s="162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4342" s="162" t="str">
        <f>Table4_1[[#This Row],[Licensee]]&amp;" "&amp;Table4_1[[#This Row],[Licence]]</f>
        <v>Western Power EDL1</v>
      </c>
      <c r="D4342" s="162" t="str">
        <f t="shared" si="67"/>
        <v>FY2022/23_NQR12ai_Western Power EDL1</v>
      </c>
      <c r="E4342" s="164">
        <f>IF(ISNUMBER(Table4_1[[#This Row],[Value]]),Table4_1[[#This Row],[Value]],IF(ISNUMBER(Table4_1[[#This Row],[$ Value]]),Table4_1[[#This Row],[$ Value]],Table4_1[[#This Row],[% Value]]))</f>
        <v>33</v>
      </c>
      <c r="G4342" s="238">
        <v>45107</v>
      </c>
      <c r="H4342">
        <v>4</v>
      </c>
      <c r="I4342" t="s">
        <v>188</v>
      </c>
      <c r="J4342" t="s">
        <v>207</v>
      </c>
      <c r="K4342" t="s">
        <v>299</v>
      </c>
      <c r="L4342" t="s">
        <v>300</v>
      </c>
      <c r="M4342" t="s">
        <v>422</v>
      </c>
      <c r="N4342" t="s">
        <v>326</v>
      </c>
      <c r="O4342" t="s">
        <v>191</v>
      </c>
      <c r="P4342">
        <v>33</v>
      </c>
      <c r="Q4342"/>
      <c r="R4342"/>
      <c r="S4342" t="s">
        <v>933</v>
      </c>
    </row>
    <row r="4343" spans="1:19" hidden="1" x14ac:dyDescent="0.2">
      <c r="A4343" s="162" t="str">
        <f>"FY"&amp;(YEAR(Table4_1[[#This Row],[Date]])-1)&amp;"/"&amp;(YEAR(Table4_1[[#This Row],[Date]])-2000)</f>
        <v>FY2023/24</v>
      </c>
      <c r="B4343" s="162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4343" s="162" t="str">
        <f>Table4_1[[#This Row],[Licensee]]&amp;" "&amp;Table4_1[[#This Row],[Licence]]</f>
        <v>Western Power EDL1</v>
      </c>
      <c r="D4343" s="162" t="str">
        <f t="shared" si="67"/>
        <v>FY2023/24_NQR12ai_Western Power EDL1</v>
      </c>
      <c r="E4343" s="164">
        <f>IF(ISNUMBER(Table4_1[[#This Row],[Value]]),Table4_1[[#This Row],[Value]],IF(ISNUMBER(Table4_1[[#This Row],[$ Value]]),Table4_1[[#This Row],[$ Value]],Table4_1[[#This Row],[% Value]]))</f>
        <v>49</v>
      </c>
      <c r="G4343" s="238">
        <v>45473</v>
      </c>
      <c r="H4343">
        <v>4</v>
      </c>
      <c r="I4343" t="s">
        <v>188</v>
      </c>
      <c r="J4343" t="s">
        <v>207</v>
      </c>
      <c r="K4343" t="s">
        <v>299</v>
      </c>
      <c r="L4343" t="s">
        <v>300</v>
      </c>
      <c r="M4343" t="s">
        <v>422</v>
      </c>
      <c r="N4343" t="s">
        <v>326</v>
      </c>
      <c r="O4343" t="s">
        <v>191</v>
      </c>
      <c r="P4343">
        <v>49</v>
      </c>
      <c r="Q4343"/>
      <c r="R4343"/>
      <c r="S4343" t="s">
        <v>933</v>
      </c>
    </row>
    <row r="4344" spans="1:19" hidden="1" x14ac:dyDescent="0.2">
      <c r="A4344" s="162" t="str">
        <f>"FY"&amp;(YEAR(Table4_1[[#This Row],[Date]])-1)&amp;"/"&amp;(YEAR(Table4_1[[#This Row],[Date]])-2000)</f>
        <v>FY2024/25</v>
      </c>
      <c r="B4344" s="162" t="str">
        <f>VLOOKUP(Table4_1[[#This Row],[Energy]]&amp;Table4_1[[#This Row],[Indicator category]]&amp;Table4_1[[#This Row],[Indicator subcategory]]&amp;Table4_1[[#This Row],[Indicator]]&amp;Table4_1[[#This Row],[ID]],newID,2,FALSE)</f>
        <v>NQR12ai</v>
      </c>
      <c r="C4344" s="162" t="str">
        <f>Table4_1[[#This Row],[Licensee]]&amp;" "&amp;Table4_1[[#This Row],[Licence]]</f>
        <v>Western Power EDL1</v>
      </c>
      <c r="D4344" s="162" t="str">
        <f t="shared" si="67"/>
        <v>FY2024/25_NQR12ai_Western Power EDL1</v>
      </c>
      <c r="E4344" s="164">
        <f>IF(ISNUMBER(Table4_1[[#This Row],[Value]]),Table4_1[[#This Row],[Value]],IF(ISNUMBER(Table4_1[[#This Row],[$ Value]]),Table4_1[[#This Row],[$ Value]],Table4_1[[#This Row],[% Value]]))</f>
        <v>286</v>
      </c>
      <c r="G4344" s="238">
        <v>45838</v>
      </c>
      <c r="H4344">
        <v>4</v>
      </c>
      <c r="I4344" t="s">
        <v>188</v>
      </c>
      <c r="J4344" t="s">
        <v>207</v>
      </c>
      <c r="K4344" t="s">
        <v>299</v>
      </c>
      <c r="L4344" t="s">
        <v>300</v>
      </c>
      <c r="M4344" t="s">
        <v>422</v>
      </c>
      <c r="N4344" t="s">
        <v>326</v>
      </c>
      <c r="O4344" t="s">
        <v>191</v>
      </c>
      <c r="P4344">
        <v>286</v>
      </c>
      <c r="Q4344"/>
      <c r="R4344"/>
      <c r="S4344" t="s">
        <v>933</v>
      </c>
    </row>
    <row r="4345" spans="1:19" hidden="1" x14ac:dyDescent="0.2">
      <c r="A4345" s="162" t="str">
        <f>"FY"&amp;(YEAR(Table4_1[[#This Row],[Date]])-1)&amp;"/"&amp;(YEAR(Table4_1[[#This Row],[Date]])-2000)</f>
        <v>FY2022/23</v>
      </c>
      <c r="B4345" s="162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4345" s="162" t="str">
        <f>Table4_1[[#This Row],[Licensee]]&amp;" "&amp;Table4_1[[#This Row],[Licence]]</f>
        <v>Western Power EDL1</v>
      </c>
      <c r="D4345" s="162" t="str">
        <f t="shared" si="67"/>
        <v>FY2022/23_NQR12aii_Western Power EDL1</v>
      </c>
      <c r="E4345" s="164">
        <f>IF(ISNUMBER(Table4_1[[#This Row],[Value]]),Table4_1[[#This Row],[Value]],IF(ISNUMBER(Table4_1[[#This Row],[$ Value]]),Table4_1[[#This Row],[$ Value]],Table4_1[[#This Row],[% Value]]))</f>
        <v>138</v>
      </c>
      <c r="G4345" s="238">
        <v>45107</v>
      </c>
      <c r="H4345">
        <v>4</v>
      </c>
      <c r="I4345" t="s">
        <v>188</v>
      </c>
      <c r="J4345" t="s">
        <v>207</v>
      </c>
      <c r="K4345" t="s">
        <v>299</v>
      </c>
      <c r="L4345" t="s">
        <v>300</v>
      </c>
      <c r="M4345" t="s">
        <v>421</v>
      </c>
      <c r="N4345" t="s">
        <v>326</v>
      </c>
      <c r="O4345" t="s">
        <v>191</v>
      </c>
      <c r="P4345">
        <v>138</v>
      </c>
      <c r="Q4345"/>
      <c r="R4345"/>
      <c r="S4345" t="s">
        <v>933</v>
      </c>
    </row>
    <row r="4346" spans="1:19" hidden="1" x14ac:dyDescent="0.2">
      <c r="A4346" s="162" t="str">
        <f>"FY"&amp;(YEAR(Table4_1[[#This Row],[Date]])-1)&amp;"/"&amp;(YEAR(Table4_1[[#This Row],[Date]])-2000)</f>
        <v>FY2023/24</v>
      </c>
      <c r="B4346" s="162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4346" s="162" t="str">
        <f>Table4_1[[#This Row],[Licensee]]&amp;" "&amp;Table4_1[[#This Row],[Licence]]</f>
        <v>Western Power EDL1</v>
      </c>
      <c r="D4346" s="162" t="str">
        <f t="shared" si="67"/>
        <v>FY2023/24_NQR12aii_Western Power EDL1</v>
      </c>
      <c r="E4346" s="164">
        <f>IF(ISNUMBER(Table4_1[[#This Row],[Value]]),Table4_1[[#This Row],[Value]],IF(ISNUMBER(Table4_1[[#This Row],[$ Value]]),Table4_1[[#This Row],[$ Value]],Table4_1[[#This Row],[% Value]]))</f>
        <v>166</v>
      </c>
      <c r="G4346" s="238">
        <v>45473</v>
      </c>
      <c r="H4346">
        <v>4</v>
      </c>
      <c r="I4346" t="s">
        <v>188</v>
      </c>
      <c r="J4346" t="s">
        <v>207</v>
      </c>
      <c r="K4346" t="s">
        <v>299</v>
      </c>
      <c r="L4346" t="s">
        <v>300</v>
      </c>
      <c r="M4346" t="s">
        <v>421</v>
      </c>
      <c r="N4346" t="s">
        <v>326</v>
      </c>
      <c r="O4346" t="s">
        <v>191</v>
      </c>
      <c r="P4346">
        <v>166</v>
      </c>
      <c r="Q4346"/>
      <c r="R4346"/>
      <c r="S4346" t="s">
        <v>933</v>
      </c>
    </row>
    <row r="4347" spans="1:19" hidden="1" x14ac:dyDescent="0.2">
      <c r="A4347" s="162" t="str">
        <f>"FY"&amp;(YEAR(Table4_1[[#This Row],[Date]])-1)&amp;"/"&amp;(YEAR(Table4_1[[#This Row],[Date]])-2000)</f>
        <v>FY2024/25</v>
      </c>
      <c r="B4347" s="162" t="str">
        <f>VLOOKUP(Table4_1[[#This Row],[Energy]]&amp;Table4_1[[#This Row],[Indicator category]]&amp;Table4_1[[#This Row],[Indicator subcategory]]&amp;Table4_1[[#This Row],[Indicator]]&amp;Table4_1[[#This Row],[ID]],newID,2,FALSE)</f>
        <v>NQR12aii</v>
      </c>
      <c r="C4347" s="162" t="str">
        <f>Table4_1[[#This Row],[Licensee]]&amp;" "&amp;Table4_1[[#This Row],[Licence]]</f>
        <v>Western Power EDL1</v>
      </c>
      <c r="D4347" s="162" t="str">
        <f t="shared" si="67"/>
        <v>FY2024/25_NQR12aii_Western Power EDL1</v>
      </c>
      <c r="E4347" s="164">
        <f>IF(ISNUMBER(Table4_1[[#This Row],[Value]]),Table4_1[[#This Row],[Value]],IF(ISNUMBER(Table4_1[[#This Row],[$ Value]]),Table4_1[[#This Row],[$ Value]],Table4_1[[#This Row],[% Value]]))</f>
        <v>31</v>
      </c>
      <c r="G4347" s="238">
        <v>45838</v>
      </c>
      <c r="H4347">
        <v>4</v>
      </c>
      <c r="I4347" t="s">
        <v>188</v>
      </c>
      <c r="J4347" t="s">
        <v>207</v>
      </c>
      <c r="K4347" t="s">
        <v>299</v>
      </c>
      <c r="L4347" t="s">
        <v>300</v>
      </c>
      <c r="M4347" t="s">
        <v>421</v>
      </c>
      <c r="N4347" t="s">
        <v>326</v>
      </c>
      <c r="O4347" t="s">
        <v>191</v>
      </c>
      <c r="P4347">
        <v>31</v>
      </c>
      <c r="Q4347"/>
      <c r="R4347"/>
      <c r="S4347" t="s">
        <v>933</v>
      </c>
    </row>
    <row r="4348" spans="1:19" hidden="1" x14ac:dyDescent="0.2">
      <c r="A4348" s="162" t="str">
        <f>"FY"&amp;(YEAR(Table4_1[[#This Row],[Date]])-1)&amp;"/"&amp;(YEAR(Table4_1[[#This Row],[Date]])-2000)</f>
        <v>FY2023/24</v>
      </c>
      <c r="B4348" s="162" t="str">
        <f>VLOOKUP(Table4_1[[#This Row],[Energy]]&amp;Table4_1[[#This Row],[Indicator category]]&amp;Table4_1[[#This Row],[Indicator subcategory]]&amp;Table4_1[[#This Row],[Indicator]]&amp;Table4_1[[#This Row],[ID]],newID,2,FALSE)</f>
        <v>NQR12aiv</v>
      </c>
      <c r="C4348" s="162" t="str">
        <f>Table4_1[[#This Row],[Licensee]]&amp;" "&amp;Table4_1[[#This Row],[Licence]]</f>
        <v>Western Power EDL1</v>
      </c>
      <c r="D4348" s="162" t="str">
        <f t="shared" si="67"/>
        <v>FY2023/24_NQR12aiv_Western Power EDL1</v>
      </c>
      <c r="E4348" s="164">
        <f>IF(ISNUMBER(Table4_1[[#This Row],[Value]]),Table4_1[[#This Row],[Value]],IF(ISNUMBER(Table4_1[[#This Row],[$ Value]]),Table4_1[[#This Row],[$ Value]],Table4_1[[#This Row],[% Value]]))</f>
        <v>0</v>
      </c>
      <c r="G4348" s="238">
        <v>45473</v>
      </c>
      <c r="H4348">
        <v>4</v>
      </c>
      <c r="I4348" t="s">
        <v>188</v>
      </c>
      <c r="J4348" t="s">
        <v>207</v>
      </c>
      <c r="K4348" t="s">
        <v>299</v>
      </c>
      <c r="L4348" t="s">
        <v>360</v>
      </c>
      <c r="M4348" t="s">
        <v>96</v>
      </c>
      <c r="N4348" t="s">
        <v>328</v>
      </c>
      <c r="O4348" t="s">
        <v>191</v>
      </c>
      <c r="P4348"/>
      <c r="Q4348"/>
      <c r="R4348"/>
      <c r="S4348" t="s">
        <v>933</v>
      </c>
    </row>
    <row r="4349" spans="1:19" hidden="1" x14ac:dyDescent="0.2">
      <c r="A4349" s="162" t="str">
        <f>"FY"&amp;(YEAR(Table4_1[[#This Row],[Date]])-1)&amp;"/"&amp;(YEAR(Table4_1[[#This Row],[Date]])-2000)</f>
        <v>FY2023/24</v>
      </c>
      <c r="B4349" s="162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4349" s="162" t="str">
        <f>Table4_1[[#This Row],[Licensee]]&amp;" "&amp;Table4_1[[#This Row],[Licence]]</f>
        <v>Western Power EDL1</v>
      </c>
      <c r="D4349" s="162" t="str">
        <f t="shared" si="67"/>
        <v>FY2023/24_NQR12av_Western Power EDL1</v>
      </c>
      <c r="E4349" s="164">
        <f>IF(ISNUMBER(Table4_1[[#This Row],[Value]]),Table4_1[[#This Row],[Value]],IF(ISNUMBER(Table4_1[[#This Row],[$ Value]]),Table4_1[[#This Row],[$ Value]],Table4_1[[#This Row],[% Value]]))</f>
        <v>215</v>
      </c>
      <c r="G4349" s="238">
        <v>45473</v>
      </c>
      <c r="H4349">
        <v>4</v>
      </c>
      <c r="I4349" t="s">
        <v>188</v>
      </c>
      <c r="J4349" t="s">
        <v>207</v>
      </c>
      <c r="K4349" t="s">
        <v>299</v>
      </c>
      <c r="L4349" t="s">
        <v>327</v>
      </c>
      <c r="M4349" t="s">
        <v>96</v>
      </c>
      <c r="N4349" t="s">
        <v>328</v>
      </c>
      <c r="O4349" t="s">
        <v>191</v>
      </c>
      <c r="P4349">
        <v>215</v>
      </c>
      <c r="Q4349"/>
      <c r="R4349"/>
      <c r="S4349" t="s">
        <v>933</v>
      </c>
    </row>
    <row r="4350" spans="1:19" hidden="1" x14ac:dyDescent="0.2">
      <c r="A4350" s="162" t="str">
        <f>"FY"&amp;(YEAR(Table4_1[[#This Row],[Date]])-1)&amp;"/"&amp;(YEAR(Table4_1[[#This Row],[Date]])-2000)</f>
        <v>FY2024/25</v>
      </c>
      <c r="B4350" s="162" t="str">
        <f>VLOOKUP(Table4_1[[#This Row],[Energy]]&amp;Table4_1[[#This Row],[Indicator category]]&amp;Table4_1[[#This Row],[Indicator subcategory]]&amp;Table4_1[[#This Row],[Indicator]]&amp;Table4_1[[#This Row],[ID]],newID,2,FALSE)</f>
        <v>NQR12av</v>
      </c>
      <c r="C4350" s="162" t="str">
        <f>Table4_1[[#This Row],[Licensee]]&amp;" "&amp;Table4_1[[#This Row],[Licence]]</f>
        <v>Western Power EDL1</v>
      </c>
      <c r="D4350" s="162" t="str">
        <f t="shared" si="67"/>
        <v>FY2024/25_NQR12av_Western Power EDL1</v>
      </c>
      <c r="E4350" s="164">
        <f>IF(ISNUMBER(Table4_1[[#This Row],[Value]]),Table4_1[[#This Row],[Value]],IF(ISNUMBER(Table4_1[[#This Row],[$ Value]]),Table4_1[[#This Row],[$ Value]],Table4_1[[#This Row],[% Value]]))</f>
        <v>317</v>
      </c>
      <c r="G4350" s="238">
        <v>45838</v>
      </c>
      <c r="H4350">
        <v>4</v>
      </c>
      <c r="I4350" t="s">
        <v>188</v>
      </c>
      <c r="J4350" t="s">
        <v>207</v>
      </c>
      <c r="K4350" t="s">
        <v>299</v>
      </c>
      <c r="L4350" t="s">
        <v>327</v>
      </c>
      <c r="M4350" t="s">
        <v>96</v>
      </c>
      <c r="N4350" t="s">
        <v>328</v>
      </c>
      <c r="O4350" t="s">
        <v>191</v>
      </c>
      <c r="P4350">
        <v>317</v>
      </c>
      <c r="Q4350"/>
      <c r="R4350"/>
      <c r="S4350" t="s">
        <v>933</v>
      </c>
    </row>
    <row r="4351" spans="1:19" hidden="1" x14ac:dyDescent="0.2">
      <c r="A4351" s="162" t="str">
        <f>"FY"&amp;(YEAR(Table4_1[[#This Row],[Date]])-1)&amp;"/"&amp;(YEAR(Table4_1[[#This Row],[Date]])-2000)</f>
        <v>FY2013/14</v>
      </c>
      <c r="B4351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1" s="162" t="str">
        <f>Table4_1[[#This Row],[Licensee]]&amp;" "&amp;Table4_1[[#This Row],[Licence]]</f>
        <v>Western Power EDL1</v>
      </c>
      <c r="D4351" s="162" t="str">
        <f t="shared" si="67"/>
        <v>FY2013/14_NQR12b_Western Power EDL1</v>
      </c>
      <c r="E4351" s="164">
        <f>IF(ISNUMBER(Table4_1[[#This Row],[Value]]),Table4_1[[#This Row],[Value]],IF(ISNUMBER(Table4_1[[#This Row],[$ Value]]),Table4_1[[#This Row],[$ Value]],Table4_1[[#This Row],[% Value]]))</f>
        <v>6811</v>
      </c>
      <c r="G4351" s="238">
        <v>41820</v>
      </c>
      <c r="H4351">
        <v>4</v>
      </c>
      <c r="I4351" t="s">
        <v>188</v>
      </c>
      <c r="J4351" t="s">
        <v>207</v>
      </c>
      <c r="K4351" t="s">
        <v>299</v>
      </c>
      <c r="L4351" t="s">
        <v>300</v>
      </c>
      <c r="M4351" t="s">
        <v>47</v>
      </c>
      <c r="N4351" t="s">
        <v>301</v>
      </c>
      <c r="O4351" t="s">
        <v>191</v>
      </c>
      <c r="P4351">
        <v>6811</v>
      </c>
      <c r="Q4351"/>
      <c r="R4351"/>
      <c r="S4351" t="s">
        <v>933</v>
      </c>
    </row>
    <row r="4352" spans="1:19" hidden="1" x14ac:dyDescent="0.2">
      <c r="A4352" s="162" t="str">
        <f>"FY"&amp;(YEAR(Table4_1[[#This Row],[Date]])-1)&amp;"/"&amp;(YEAR(Table4_1[[#This Row],[Date]])-2000)</f>
        <v>FY2014/15</v>
      </c>
      <c r="B4352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2" s="162" t="str">
        <f>Table4_1[[#This Row],[Licensee]]&amp;" "&amp;Table4_1[[#This Row],[Licence]]</f>
        <v>Western Power EDL1</v>
      </c>
      <c r="D4352" s="162" t="str">
        <f t="shared" si="67"/>
        <v>FY2014/15_NQR12b_Western Power EDL1</v>
      </c>
      <c r="E4352" s="164">
        <f>IF(ISNUMBER(Table4_1[[#This Row],[Value]]),Table4_1[[#This Row],[Value]],IF(ISNUMBER(Table4_1[[#This Row],[$ Value]]),Table4_1[[#This Row],[$ Value]],Table4_1[[#This Row],[% Value]]))</f>
        <v>5976</v>
      </c>
      <c r="G4352" s="238">
        <v>42185</v>
      </c>
      <c r="H4352">
        <v>4</v>
      </c>
      <c r="I4352" t="s">
        <v>188</v>
      </c>
      <c r="J4352" t="s">
        <v>207</v>
      </c>
      <c r="K4352" t="s">
        <v>299</v>
      </c>
      <c r="L4352" t="s">
        <v>300</v>
      </c>
      <c r="M4352" t="s">
        <v>47</v>
      </c>
      <c r="N4352" t="s">
        <v>301</v>
      </c>
      <c r="O4352" t="s">
        <v>191</v>
      </c>
      <c r="P4352">
        <v>5976</v>
      </c>
      <c r="Q4352"/>
      <c r="R4352"/>
      <c r="S4352" t="s">
        <v>933</v>
      </c>
    </row>
    <row r="4353" spans="1:19" hidden="1" x14ac:dyDescent="0.2">
      <c r="A4353" s="162" t="str">
        <f>"FY"&amp;(YEAR(Table4_1[[#This Row],[Date]])-1)&amp;"/"&amp;(YEAR(Table4_1[[#This Row],[Date]])-2000)</f>
        <v>FY2015/16</v>
      </c>
      <c r="B4353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3" s="162" t="str">
        <f>Table4_1[[#This Row],[Licensee]]&amp;" "&amp;Table4_1[[#This Row],[Licence]]</f>
        <v>Western Power EDL1</v>
      </c>
      <c r="D4353" s="162" t="str">
        <f t="shared" si="67"/>
        <v>FY2015/16_NQR12b_Western Power EDL1</v>
      </c>
      <c r="E4353" s="164">
        <f>IF(ISNUMBER(Table4_1[[#This Row],[Value]]),Table4_1[[#This Row],[Value]],IF(ISNUMBER(Table4_1[[#This Row],[$ Value]]),Table4_1[[#This Row],[$ Value]],Table4_1[[#This Row],[% Value]]))</f>
        <v>5601</v>
      </c>
      <c r="G4353" s="238">
        <v>42551</v>
      </c>
      <c r="H4353">
        <v>4</v>
      </c>
      <c r="I4353" t="s">
        <v>188</v>
      </c>
      <c r="J4353" t="s">
        <v>207</v>
      </c>
      <c r="K4353" t="s">
        <v>299</v>
      </c>
      <c r="L4353" t="s">
        <v>300</v>
      </c>
      <c r="M4353" t="s">
        <v>47</v>
      </c>
      <c r="N4353" t="s">
        <v>301</v>
      </c>
      <c r="O4353" t="s">
        <v>191</v>
      </c>
      <c r="P4353">
        <v>5601</v>
      </c>
      <c r="Q4353"/>
      <c r="R4353"/>
      <c r="S4353" t="s">
        <v>933</v>
      </c>
    </row>
    <row r="4354" spans="1:19" hidden="1" x14ac:dyDescent="0.2">
      <c r="A4354" s="162" t="str">
        <f>"FY"&amp;(YEAR(Table4_1[[#This Row],[Date]])-1)&amp;"/"&amp;(YEAR(Table4_1[[#This Row],[Date]])-2000)</f>
        <v>FY2016/17</v>
      </c>
      <c r="B4354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4" s="162" t="str">
        <f>Table4_1[[#This Row],[Licensee]]&amp;" "&amp;Table4_1[[#This Row],[Licence]]</f>
        <v>Western Power EDL1</v>
      </c>
      <c r="D4354" s="162" t="str">
        <f t="shared" si="67"/>
        <v>FY2016/17_NQR12b_Western Power EDL1</v>
      </c>
      <c r="E4354" s="164">
        <f>IF(ISNUMBER(Table4_1[[#This Row],[Value]]),Table4_1[[#This Row],[Value]],IF(ISNUMBER(Table4_1[[#This Row],[$ Value]]),Table4_1[[#This Row],[$ Value]],Table4_1[[#This Row],[% Value]]))</f>
        <v>5520</v>
      </c>
      <c r="G4354" s="238">
        <v>42916</v>
      </c>
      <c r="H4354">
        <v>4</v>
      </c>
      <c r="I4354" t="s">
        <v>188</v>
      </c>
      <c r="J4354" t="s">
        <v>207</v>
      </c>
      <c r="K4354" t="s">
        <v>299</v>
      </c>
      <c r="L4354" t="s">
        <v>300</v>
      </c>
      <c r="M4354" t="s">
        <v>47</v>
      </c>
      <c r="N4354" t="s">
        <v>301</v>
      </c>
      <c r="O4354" t="s">
        <v>191</v>
      </c>
      <c r="P4354">
        <v>5520</v>
      </c>
      <c r="Q4354"/>
      <c r="R4354"/>
      <c r="S4354" t="s">
        <v>933</v>
      </c>
    </row>
    <row r="4355" spans="1:19" hidden="1" x14ac:dyDescent="0.2">
      <c r="A4355" s="162" t="str">
        <f>"FY"&amp;(YEAR(Table4_1[[#This Row],[Date]])-1)&amp;"/"&amp;(YEAR(Table4_1[[#This Row],[Date]])-2000)</f>
        <v>FY2017/18</v>
      </c>
      <c r="B4355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5" s="162" t="str">
        <f>Table4_1[[#This Row],[Licensee]]&amp;" "&amp;Table4_1[[#This Row],[Licence]]</f>
        <v>Western Power EDL1</v>
      </c>
      <c r="D4355" s="162" t="str">
        <f t="shared" ref="D4355:D4418" si="68">A4355&amp;"_"&amp;B4355&amp;"_"&amp;C4355</f>
        <v>FY2017/18_NQR12b_Western Power EDL1</v>
      </c>
      <c r="E4355" s="164">
        <f>IF(ISNUMBER(Table4_1[[#This Row],[Value]]),Table4_1[[#This Row],[Value]],IF(ISNUMBER(Table4_1[[#This Row],[$ Value]]),Table4_1[[#This Row],[$ Value]],Table4_1[[#This Row],[% Value]]))</f>
        <v>5530</v>
      </c>
      <c r="G4355" s="238">
        <v>43281</v>
      </c>
      <c r="H4355">
        <v>4</v>
      </c>
      <c r="I4355" t="s">
        <v>188</v>
      </c>
      <c r="J4355" t="s">
        <v>207</v>
      </c>
      <c r="K4355" t="s">
        <v>299</v>
      </c>
      <c r="L4355" t="s">
        <v>300</v>
      </c>
      <c r="M4355" t="s">
        <v>47</v>
      </c>
      <c r="N4355" t="s">
        <v>301</v>
      </c>
      <c r="O4355" t="s">
        <v>191</v>
      </c>
      <c r="P4355">
        <v>5530</v>
      </c>
      <c r="Q4355"/>
      <c r="R4355"/>
      <c r="S4355" t="s">
        <v>933</v>
      </c>
    </row>
    <row r="4356" spans="1:19" hidden="1" x14ac:dyDescent="0.2">
      <c r="A4356" s="162" t="str">
        <f>"FY"&amp;(YEAR(Table4_1[[#This Row],[Date]])-1)&amp;"/"&amp;(YEAR(Table4_1[[#This Row],[Date]])-2000)</f>
        <v>FY2018/19</v>
      </c>
      <c r="B4356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6" s="162" t="str">
        <f>Table4_1[[#This Row],[Licensee]]&amp;" "&amp;Table4_1[[#This Row],[Licence]]</f>
        <v>Western Power EDL1</v>
      </c>
      <c r="D4356" s="162" t="str">
        <f t="shared" si="68"/>
        <v>FY2018/19_NQR12b_Western Power EDL1</v>
      </c>
      <c r="E4356" s="164">
        <f>IF(ISNUMBER(Table4_1[[#This Row],[Value]]),Table4_1[[#This Row],[Value]],IF(ISNUMBER(Table4_1[[#This Row],[$ Value]]),Table4_1[[#This Row],[$ Value]],Table4_1[[#This Row],[% Value]]))</f>
        <v>5559</v>
      </c>
      <c r="G4356" s="238">
        <v>43646</v>
      </c>
      <c r="H4356">
        <v>4</v>
      </c>
      <c r="I4356" t="s">
        <v>188</v>
      </c>
      <c r="J4356" t="s">
        <v>207</v>
      </c>
      <c r="K4356" t="s">
        <v>299</v>
      </c>
      <c r="L4356" t="s">
        <v>300</v>
      </c>
      <c r="M4356" t="s">
        <v>47</v>
      </c>
      <c r="N4356" t="s">
        <v>301</v>
      </c>
      <c r="O4356" t="s">
        <v>191</v>
      </c>
      <c r="P4356">
        <v>5559</v>
      </c>
      <c r="Q4356"/>
      <c r="R4356"/>
      <c r="S4356" t="s">
        <v>933</v>
      </c>
    </row>
    <row r="4357" spans="1:19" hidden="1" x14ac:dyDescent="0.2">
      <c r="A4357" s="162" t="str">
        <f>"FY"&amp;(YEAR(Table4_1[[#This Row],[Date]])-1)&amp;"/"&amp;(YEAR(Table4_1[[#This Row],[Date]])-2000)</f>
        <v>FY2019/20</v>
      </c>
      <c r="B4357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7" s="162" t="str">
        <f>Table4_1[[#This Row],[Licensee]]&amp;" "&amp;Table4_1[[#This Row],[Licence]]</f>
        <v>Western Power EDL1</v>
      </c>
      <c r="D4357" s="162" t="str">
        <f t="shared" si="68"/>
        <v>FY2019/20_NQR12b_Western Power EDL1</v>
      </c>
      <c r="E4357" s="164">
        <f>IF(ISNUMBER(Table4_1[[#This Row],[Value]]),Table4_1[[#This Row],[Value]],IF(ISNUMBER(Table4_1[[#This Row],[$ Value]]),Table4_1[[#This Row],[$ Value]],Table4_1[[#This Row],[% Value]]))</f>
        <v>4916</v>
      </c>
      <c r="G4357" s="238">
        <v>44012</v>
      </c>
      <c r="H4357">
        <v>4</v>
      </c>
      <c r="I4357" t="s">
        <v>188</v>
      </c>
      <c r="J4357" t="s">
        <v>207</v>
      </c>
      <c r="K4357" t="s">
        <v>299</v>
      </c>
      <c r="L4357" t="s">
        <v>300</v>
      </c>
      <c r="M4357" t="s">
        <v>47</v>
      </c>
      <c r="N4357" t="s">
        <v>301</v>
      </c>
      <c r="O4357" t="s">
        <v>191</v>
      </c>
      <c r="P4357">
        <v>4916</v>
      </c>
      <c r="Q4357"/>
      <c r="R4357"/>
      <c r="S4357" t="s">
        <v>933</v>
      </c>
    </row>
    <row r="4358" spans="1:19" hidden="1" x14ac:dyDescent="0.2">
      <c r="A4358" s="162" t="str">
        <f>"FY"&amp;(YEAR(Table4_1[[#This Row],[Date]])-1)&amp;"/"&amp;(YEAR(Table4_1[[#This Row],[Date]])-2000)</f>
        <v>FY2020/21</v>
      </c>
      <c r="B4358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8" s="162" t="str">
        <f>Table4_1[[#This Row],[Licensee]]&amp;" "&amp;Table4_1[[#This Row],[Licence]]</f>
        <v>Western Power EDL1</v>
      </c>
      <c r="D4358" s="162" t="str">
        <f t="shared" si="68"/>
        <v>FY2020/21_NQR12b_Western Power EDL1</v>
      </c>
      <c r="E4358" s="164">
        <f>IF(ISNUMBER(Table4_1[[#This Row],[Value]]),Table4_1[[#This Row],[Value]],IF(ISNUMBER(Table4_1[[#This Row],[$ Value]]),Table4_1[[#This Row],[$ Value]],Table4_1[[#This Row],[% Value]]))</f>
        <v>5042</v>
      </c>
      <c r="G4358" s="238">
        <v>44377</v>
      </c>
      <c r="H4358">
        <v>4</v>
      </c>
      <c r="I4358" t="s">
        <v>188</v>
      </c>
      <c r="J4358" t="s">
        <v>207</v>
      </c>
      <c r="K4358" t="s">
        <v>299</v>
      </c>
      <c r="L4358" t="s">
        <v>300</v>
      </c>
      <c r="M4358" t="s">
        <v>47</v>
      </c>
      <c r="N4358" t="s">
        <v>301</v>
      </c>
      <c r="O4358" t="s">
        <v>191</v>
      </c>
      <c r="P4358">
        <v>5042</v>
      </c>
      <c r="Q4358"/>
      <c r="R4358"/>
      <c r="S4358" t="s">
        <v>933</v>
      </c>
    </row>
    <row r="4359" spans="1:19" hidden="1" x14ac:dyDescent="0.2">
      <c r="A4359" s="162" t="str">
        <f>"FY"&amp;(YEAR(Table4_1[[#This Row],[Date]])-1)&amp;"/"&amp;(YEAR(Table4_1[[#This Row],[Date]])-2000)</f>
        <v>FY2021/22</v>
      </c>
      <c r="B4359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59" s="162" t="str">
        <f>Table4_1[[#This Row],[Licensee]]&amp;" "&amp;Table4_1[[#This Row],[Licence]]</f>
        <v>Western Power EDL1</v>
      </c>
      <c r="D4359" s="162" t="str">
        <f t="shared" si="68"/>
        <v>FY2021/22_NQR12b_Western Power EDL1</v>
      </c>
      <c r="E4359" s="164">
        <f>IF(ISNUMBER(Table4_1[[#This Row],[Value]]),Table4_1[[#This Row],[Value]],IF(ISNUMBER(Table4_1[[#This Row],[$ Value]]),Table4_1[[#This Row],[$ Value]],Table4_1[[#This Row],[% Value]]))</f>
        <v>5039</v>
      </c>
      <c r="G4359" s="238">
        <v>44742</v>
      </c>
      <c r="H4359">
        <v>4</v>
      </c>
      <c r="I4359" t="s">
        <v>188</v>
      </c>
      <c r="J4359" t="s">
        <v>207</v>
      </c>
      <c r="K4359" t="s">
        <v>299</v>
      </c>
      <c r="L4359" t="s">
        <v>300</v>
      </c>
      <c r="M4359" t="s">
        <v>47</v>
      </c>
      <c r="N4359" t="s">
        <v>301</v>
      </c>
      <c r="O4359" t="s">
        <v>191</v>
      </c>
      <c r="P4359">
        <v>5039</v>
      </c>
      <c r="Q4359"/>
      <c r="R4359"/>
      <c r="S4359" t="s">
        <v>933</v>
      </c>
    </row>
    <row r="4360" spans="1:19" hidden="1" x14ac:dyDescent="0.2">
      <c r="A4360" s="162" t="str">
        <f>"FY"&amp;(YEAR(Table4_1[[#This Row],[Date]])-1)&amp;"/"&amp;(YEAR(Table4_1[[#This Row],[Date]])-2000)</f>
        <v>FY2022/23</v>
      </c>
      <c r="B4360" s="162" t="str">
        <f>VLOOKUP(Table4_1[[#This Row],[Energy]]&amp;Table4_1[[#This Row],[Indicator category]]&amp;Table4_1[[#This Row],[Indicator subcategory]]&amp;Table4_1[[#This Row],[Indicator]]&amp;Table4_1[[#This Row],[ID]],newID,2,FALSE)</f>
        <v>NQR12b</v>
      </c>
      <c r="C4360" s="162" t="str">
        <f>Table4_1[[#This Row],[Licensee]]&amp;" "&amp;Table4_1[[#This Row],[Licence]]</f>
        <v>Western Power EDL1</v>
      </c>
      <c r="D4360" s="162" t="str">
        <f t="shared" si="68"/>
        <v>FY2022/23_NQR12b_Western Power EDL1</v>
      </c>
      <c r="E4360" s="164">
        <f>IF(ISNUMBER(Table4_1[[#This Row],[Value]]),Table4_1[[#This Row],[Value]],IF(ISNUMBER(Table4_1[[#This Row],[$ Value]]),Table4_1[[#This Row],[$ Value]],Table4_1[[#This Row],[% Value]]))</f>
        <v>6072</v>
      </c>
      <c r="G4360" s="238">
        <v>45107</v>
      </c>
      <c r="H4360">
        <v>4</v>
      </c>
      <c r="I4360" t="s">
        <v>188</v>
      </c>
      <c r="J4360" t="s">
        <v>207</v>
      </c>
      <c r="K4360" t="s">
        <v>299</v>
      </c>
      <c r="L4360" t="s">
        <v>300</v>
      </c>
      <c r="M4360" t="s">
        <v>47</v>
      </c>
      <c r="N4360" t="s">
        <v>301</v>
      </c>
      <c r="O4360" t="s">
        <v>191</v>
      </c>
      <c r="P4360">
        <v>6072</v>
      </c>
      <c r="Q4360"/>
      <c r="R4360"/>
      <c r="S4360" t="s">
        <v>933</v>
      </c>
    </row>
    <row r="4361" spans="1:19" hidden="1" x14ac:dyDescent="0.2">
      <c r="A4361" s="162" t="str">
        <f>"FY"&amp;(YEAR(Table4_1[[#This Row],[Date]])-1)&amp;"/"&amp;(YEAR(Table4_1[[#This Row],[Date]])-2000)</f>
        <v>FY2022/23</v>
      </c>
      <c r="B4361" s="162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4361" s="162" t="str">
        <f>Table4_1[[#This Row],[Licensee]]&amp;" "&amp;Table4_1[[#This Row],[Licence]]</f>
        <v>Western Power EDL1</v>
      </c>
      <c r="D4361" s="162" t="str">
        <f t="shared" si="68"/>
        <v>FY2022/23_NQR12bi_Western Power EDL1</v>
      </c>
      <c r="E4361" s="164">
        <f>IF(ISNUMBER(Table4_1[[#This Row],[Value]]),Table4_1[[#This Row],[Value]],IF(ISNUMBER(Table4_1[[#This Row],[$ Value]]),Table4_1[[#This Row],[$ Value]],Table4_1[[#This Row],[% Value]]))</f>
        <v>3710</v>
      </c>
      <c r="G4361" s="238">
        <v>45107</v>
      </c>
      <c r="H4361">
        <v>4</v>
      </c>
      <c r="I4361" t="s">
        <v>188</v>
      </c>
      <c r="J4361" t="s">
        <v>207</v>
      </c>
      <c r="K4361" t="s">
        <v>299</v>
      </c>
      <c r="L4361" t="s">
        <v>300</v>
      </c>
      <c r="M4361" t="s">
        <v>493</v>
      </c>
      <c r="N4361" t="s">
        <v>326</v>
      </c>
      <c r="O4361" t="s">
        <v>191</v>
      </c>
      <c r="P4361">
        <v>3710</v>
      </c>
      <c r="Q4361"/>
      <c r="R4361"/>
      <c r="S4361" t="s">
        <v>933</v>
      </c>
    </row>
    <row r="4362" spans="1:19" hidden="1" x14ac:dyDescent="0.2">
      <c r="A4362" s="162" t="str">
        <f>"FY"&amp;(YEAR(Table4_1[[#This Row],[Date]])-1)&amp;"/"&amp;(YEAR(Table4_1[[#This Row],[Date]])-2000)</f>
        <v>FY2023/24</v>
      </c>
      <c r="B4362" s="162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4362" s="162" t="str">
        <f>Table4_1[[#This Row],[Licensee]]&amp;" "&amp;Table4_1[[#This Row],[Licence]]</f>
        <v>Western Power EDL1</v>
      </c>
      <c r="D4362" s="162" t="str">
        <f t="shared" si="68"/>
        <v>FY2023/24_NQR12bi_Western Power EDL1</v>
      </c>
      <c r="E4362" s="164">
        <f>IF(ISNUMBER(Table4_1[[#This Row],[Value]]),Table4_1[[#This Row],[Value]],IF(ISNUMBER(Table4_1[[#This Row],[$ Value]]),Table4_1[[#This Row],[$ Value]],Table4_1[[#This Row],[% Value]]))</f>
        <v>3689</v>
      </c>
      <c r="G4362" s="238">
        <v>45473</v>
      </c>
      <c r="H4362">
        <v>4</v>
      </c>
      <c r="I4362" t="s">
        <v>188</v>
      </c>
      <c r="J4362" t="s">
        <v>207</v>
      </c>
      <c r="K4362" t="s">
        <v>299</v>
      </c>
      <c r="L4362" t="s">
        <v>300</v>
      </c>
      <c r="M4362" t="s">
        <v>493</v>
      </c>
      <c r="N4362" t="s">
        <v>326</v>
      </c>
      <c r="O4362" t="s">
        <v>191</v>
      </c>
      <c r="P4362">
        <v>3689</v>
      </c>
      <c r="Q4362"/>
      <c r="R4362"/>
      <c r="S4362" t="s">
        <v>933</v>
      </c>
    </row>
    <row r="4363" spans="1:19" hidden="1" x14ac:dyDescent="0.2">
      <c r="A4363" s="162" t="str">
        <f>"FY"&amp;(YEAR(Table4_1[[#This Row],[Date]])-1)&amp;"/"&amp;(YEAR(Table4_1[[#This Row],[Date]])-2000)</f>
        <v>FY2024/25</v>
      </c>
      <c r="B4363" s="162" t="str">
        <f>VLOOKUP(Table4_1[[#This Row],[Energy]]&amp;Table4_1[[#This Row],[Indicator category]]&amp;Table4_1[[#This Row],[Indicator subcategory]]&amp;Table4_1[[#This Row],[Indicator]]&amp;Table4_1[[#This Row],[ID]],newID,2,FALSE)</f>
        <v>NQR12bi</v>
      </c>
      <c r="C4363" s="162" t="str">
        <f>Table4_1[[#This Row],[Licensee]]&amp;" "&amp;Table4_1[[#This Row],[Licence]]</f>
        <v>Western Power EDL1</v>
      </c>
      <c r="D4363" s="162" t="str">
        <f t="shared" si="68"/>
        <v>FY2024/25_NQR12bi_Western Power EDL1</v>
      </c>
      <c r="E4363" s="164">
        <f>IF(ISNUMBER(Table4_1[[#This Row],[Value]]),Table4_1[[#This Row],[Value]],IF(ISNUMBER(Table4_1[[#This Row],[$ Value]]),Table4_1[[#This Row],[$ Value]],Table4_1[[#This Row],[% Value]]))</f>
        <v>3807</v>
      </c>
      <c r="G4363" s="238">
        <v>45838</v>
      </c>
      <c r="H4363">
        <v>4</v>
      </c>
      <c r="I4363" t="s">
        <v>188</v>
      </c>
      <c r="J4363" t="s">
        <v>207</v>
      </c>
      <c r="K4363" t="s">
        <v>299</v>
      </c>
      <c r="L4363" t="s">
        <v>300</v>
      </c>
      <c r="M4363" t="s">
        <v>493</v>
      </c>
      <c r="N4363" t="s">
        <v>326</v>
      </c>
      <c r="O4363" t="s">
        <v>191</v>
      </c>
      <c r="P4363">
        <v>3807</v>
      </c>
      <c r="Q4363"/>
      <c r="R4363"/>
      <c r="S4363" t="s">
        <v>933</v>
      </c>
    </row>
    <row r="4364" spans="1:19" hidden="1" x14ac:dyDescent="0.2">
      <c r="A4364" s="162" t="str">
        <f>"FY"&amp;(YEAR(Table4_1[[#This Row],[Date]])-1)&amp;"/"&amp;(YEAR(Table4_1[[#This Row],[Date]])-2000)</f>
        <v>FY2022/23</v>
      </c>
      <c r="B4364" s="162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4364" s="162" t="str">
        <f>Table4_1[[#This Row],[Licensee]]&amp;" "&amp;Table4_1[[#This Row],[Licence]]</f>
        <v>Western Power EDL1</v>
      </c>
      <c r="D4364" s="162" t="str">
        <f t="shared" si="68"/>
        <v>FY2022/23_NQR12bii_Western Power EDL1</v>
      </c>
      <c r="E4364" s="164">
        <f>IF(ISNUMBER(Table4_1[[#This Row],[Value]]),Table4_1[[#This Row],[Value]],IF(ISNUMBER(Table4_1[[#This Row],[$ Value]]),Table4_1[[#This Row],[$ Value]],Table4_1[[#This Row],[% Value]]))</f>
        <v>2362</v>
      </c>
      <c r="G4364" s="238">
        <v>45107</v>
      </c>
      <c r="H4364">
        <v>4</v>
      </c>
      <c r="I4364" t="s">
        <v>188</v>
      </c>
      <c r="J4364" t="s">
        <v>207</v>
      </c>
      <c r="K4364" t="s">
        <v>299</v>
      </c>
      <c r="L4364" t="s">
        <v>300</v>
      </c>
      <c r="M4364" t="s">
        <v>492</v>
      </c>
      <c r="N4364" t="s">
        <v>326</v>
      </c>
      <c r="O4364" t="s">
        <v>191</v>
      </c>
      <c r="P4364">
        <v>2362</v>
      </c>
      <c r="Q4364"/>
      <c r="R4364"/>
      <c r="S4364" t="s">
        <v>933</v>
      </c>
    </row>
    <row r="4365" spans="1:19" hidden="1" x14ac:dyDescent="0.2">
      <c r="A4365" s="162" t="str">
        <f>"FY"&amp;(YEAR(Table4_1[[#This Row],[Date]])-1)&amp;"/"&amp;(YEAR(Table4_1[[#This Row],[Date]])-2000)</f>
        <v>FY2023/24</v>
      </c>
      <c r="B4365" s="162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4365" s="162" t="str">
        <f>Table4_1[[#This Row],[Licensee]]&amp;" "&amp;Table4_1[[#This Row],[Licence]]</f>
        <v>Western Power EDL1</v>
      </c>
      <c r="D4365" s="162" t="str">
        <f t="shared" si="68"/>
        <v>FY2023/24_NQR12bii_Western Power EDL1</v>
      </c>
      <c r="E4365" s="164">
        <f>IF(ISNUMBER(Table4_1[[#This Row],[Value]]),Table4_1[[#This Row],[Value]],IF(ISNUMBER(Table4_1[[#This Row],[$ Value]]),Table4_1[[#This Row],[$ Value]],Table4_1[[#This Row],[% Value]]))</f>
        <v>2331</v>
      </c>
      <c r="G4365" s="238">
        <v>45473</v>
      </c>
      <c r="H4365">
        <v>4</v>
      </c>
      <c r="I4365" t="s">
        <v>188</v>
      </c>
      <c r="J4365" t="s">
        <v>207</v>
      </c>
      <c r="K4365" t="s">
        <v>299</v>
      </c>
      <c r="L4365" t="s">
        <v>300</v>
      </c>
      <c r="M4365" t="s">
        <v>492</v>
      </c>
      <c r="N4365" t="s">
        <v>326</v>
      </c>
      <c r="O4365" t="s">
        <v>191</v>
      </c>
      <c r="P4365">
        <v>2331</v>
      </c>
      <c r="Q4365"/>
      <c r="R4365"/>
      <c r="S4365" t="s">
        <v>933</v>
      </c>
    </row>
    <row r="4366" spans="1:19" hidden="1" x14ac:dyDescent="0.2">
      <c r="A4366" s="162" t="str">
        <f>"FY"&amp;(YEAR(Table4_1[[#This Row],[Date]])-1)&amp;"/"&amp;(YEAR(Table4_1[[#This Row],[Date]])-2000)</f>
        <v>FY2024/25</v>
      </c>
      <c r="B4366" s="162" t="str">
        <f>VLOOKUP(Table4_1[[#This Row],[Energy]]&amp;Table4_1[[#This Row],[Indicator category]]&amp;Table4_1[[#This Row],[Indicator subcategory]]&amp;Table4_1[[#This Row],[Indicator]]&amp;Table4_1[[#This Row],[ID]],newID,2,FALSE)</f>
        <v>NQR12bii</v>
      </c>
      <c r="C4366" s="162" t="str">
        <f>Table4_1[[#This Row],[Licensee]]&amp;" "&amp;Table4_1[[#This Row],[Licence]]</f>
        <v>Western Power EDL1</v>
      </c>
      <c r="D4366" s="162" t="str">
        <f t="shared" si="68"/>
        <v>FY2024/25_NQR12bii_Western Power EDL1</v>
      </c>
      <c r="E4366" s="164">
        <f>IF(ISNUMBER(Table4_1[[#This Row],[Value]]),Table4_1[[#This Row],[Value]],IF(ISNUMBER(Table4_1[[#This Row],[$ Value]]),Table4_1[[#This Row],[$ Value]],Table4_1[[#This Row],[% Value]]))</f>
        <v>2497</v>
      </c>
      <c r="G4366" s="238">
        <v>45838</v>
      </c>
      <c r="H4366">
        <v>4</v>
      </c>
      <c r="I4366" t="s">
        <v>188</v>
      </c>
      <c r="J4366" t="s">
        <v>207</v>
      </c>
      <c r="K4366" t="s">
        <v>299</v>
      </c>
      <c r="L4366" t="s">
        <v>300</v>
      </c>
      <c r="M4366" t="s">
        <v>492</v>
      </c>
      <c r="N4366" t="s">
        <v>326</v>
      </c>
      <c r="O4366" t="s">
        <v>191</v>
      </c>
      <c r="P4366">
        <v>2497</v>
      </c>
      <c r="Q4366"/>
      <c r="R4366"/>
      <c r="S4366" t="s">
        <v>933</v>
      </c>
    </row>
    <row r="4367" spans="1:19" hidden="1" x14ac:dyDescent="0.2">
      <c r="A4367" s="162" t="str">
        <f>"FY"&amp;(YEAR(Table4_1[[#This Row],[Date]])-1)&amp;"/"&amp;(YEAR(Table4_1[[#This Row],[Date]])-2000)</f>
        <v>FY2023/24</v>
      </c>
      <c r="B4367" s="162" t="str">
        <f>VLOOKUP(Table4_1[[#This Row],[Energy]]&amp;Table4_1[[#This Row],[Indicator category]]&amp;Table4_1[[#This Row],[Indicator subcategory]]&amp;Table4_1[[#This Row],[Indicator]]&amp;Table4_1[[#This Row],[ID]],newID,2,FALSE)</f>
        <v>NQR12biv</v>
      </c>
      <c r="C4367" s="162" t="str">
        <f>Table4_1[[#This Row],[Licensee]]&amp;" "&amp;Table4_1[[#This Row],[Licence]]</f>
        <v>Western Power EDL1</v>
      </c>
      <c r="D4367" s="162" t="str">
        <f t="shared" si="68"/>
        <v>FY2023/24_NQR12biv_Western Power EDL1</v>
      </c>
      <c r="E4367" s="164">
        <f>IF(ISNUMBER(Table4_1[[#This Row],[Value]]),Table4_1[[#This Row],[Value]],IF(ISNUMBER(Table4_1[[#This Row],[$ Value]]),Table4_1[[#This Row],[$ Value]],Table4_1[[#This Row],[% Value]]))</f>
        <v>58</v>
      </c>
      <c r="G4367" s="238">
        <v>45473</v>
      </c>
      <c r="H4367">
        <v>4</v>
      </c>
      <c r="I4367" t="s">
        <v>188</v>
      </c>
      <c r="J4367" t="s">
        <v>207</v>
      </c>
      <c r="K4367" t="s">
        <v>299</v>
      </c>
      <c r="L4367" t="s">
        <v>360</v>
      </c>
      <c r="M4367" t="s">
        <v>47</v>
      </c>
      <c r="N4367" t="s">
        <v>328</v>
      </c>
      <c r="O4367" t="s">
        <v>191</v>
      </c>
      <c r="P4367">
        <v>58</v>
      </c>
      <c r="Q4367"/>
      <c r="R4367"/>
      <c r="S4367" t="s">
        <v>933</v>
      </c>
    </row>
    <row r="4368" spans="1:19" hidden="1" x14ac:dyDescent="0.2">
      <c r="A4368" s="162" t="str">
        <f>"FY"&amp;(YEAR(Table4_1[[#This Row],[Date]])-1)&amp;"/"&amp;(YEAR(Table4_1[[#This Row],[Date]])-2000)</f>
        <v>FY2024/25</v>
      </c>
      <c r="B4368" s="162" t="str">
        <f>VLOOKUP(Table4_1[[#This Row],[Energy]]&amp;Table4_1[[#This Row],[Indicator category]]&amp;Table4_1[[#This Row],[Indicator subcategory]]&amp;Table4_1[[#This Row],[Indicator]]&amp;Table4_1[[#This Row],[ID]],newID,2,FALSE)</f>
        <v>NQR12biv</v>
      </c>
      <c r="C4368" s="162" t="str">
        <f>Table4_1[[#This Row],[Licensee]]&amp;" "&amp;Table4_1[[#This Row],[Licence]]</f>
        <v>Western Power EDL1</v>
      </c>
      <c r="D4368" s="162" t="str">
        <f t="shared" si="68"/>
        <v>FY2024/25_NQR12biv_Western Power EDL1</v>
      </c>
      <c r="E4368" s="164">
        <f>IF(ISNUMBER(Table4_1[[#This Row],[Value]]),Table4_1[[#This Row],[Value]],IF(ISNUMBER(Table4_1[[#This Row],[$ Value]]),Table4_1[[#This Row],[$ Value]],Table4_1[[#This Row],[% Value]]))</f>
        <v>61</v>
      </c>
      <c r="G4368" s="238">
        <v>45838</v>
      </c>
      <c r="H4368">
        <v>4</v>
      </c>
      <c r="I4368" t="s">
        <v>188</v>
      </c>
      <c r="J4368" t="s">
        <v>207</v>
      </c>
      <c r="K4368" t="s">
        <v>299</v>
      </c>
      <c r="L4368" t="s">
        <v>360</v>
      </c>
      <c r="M4368" t="s">
        <v>47</v>
      </c>
      <c r="N4368" t="s">
        <v>328</v>
      </c>
      <c r="O4368" t="s">
        <v>191</v>
      </c>
      <c r="P4368">
        <v>61</v>
      </c>
      <c r="Q4368"/>
      <c r="R4368"/>
      <c r="S4368" t="s">
        <v>933</v>
      </c>
    </row>
    <row r="4369" spans="1:19" hidden="1" x14ac:dyDescent="0.2">
      <c r="A4369" s="162" t="str">
        <f>"FY"&amp;(YEAR(Table4_1[[#This Row],[Date]])-1)&amp;"/"&amp;(YEAR(Table4_1[[#This Row],[Date]])-2000)</f>
        <v>FY2023/24</v>
      </c>
      <c r="B4369" s="162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4369" s="162" t="str">
        <f>Table4_1[[#This Row],[Licensee]]&amp;" "&amp;Table4_1[[#This Row],[Licence]]</f>
        <v>Western Power EDL1</v>
      </c>
      <c r="D4369" s="162" t="str">
        <f t="shared" si="68"/>
        <v>FY2023/24_NQR12bv_Western Power EDL1</v>
      </c>
      <c r="E4369" s="164">
        <f>IF(ISNUMBER(Table4_1[[#This Row],[Value]]),Table4_1[[#This Row],[Value]],IF(ISNUMBER(Table4_1[[#This Row],[$ Value]]),Table4_1[[#This Row],[$ Value]],Table4_1[[#This Row],[% Value]]))</f>
        <v>5962</v>
      </c>
      <c r="G4369" s="238">
        <v>45473</v>
      </c>
      <c r="H4369">
        <v>4</v>
      </c>
      <c r="I4369" t="s">
        <v>188</v>
      </c>
      <c r="J4369" t="s">
        <v>207</v>
      </c>
      <c r="K4369" t="s">
        <v>299</v>
      </c>
      <c r="L4369" t="s">
        <v>327</v>
      </c>
      <c r="M4369" t="s">
        <v>47</v>
      </c>
      <c r="N4369" t="s">
        <v>328</v>
      </c>
      <c r="O4369" t="s">
        <v>191</v>
      </c>
      <c r="P4369">
        <v>5962</v>
      </c>
      <c r="Q4369"/>
      <c r="R4369"/>
      <c r="S4369" t="s">
        <v>933</v>
      </c>
    </row>
    <row r="4370" spans="1:19" hidden="1" x14ac:dyDescent="0.2">
      <c r="A4370" s="162" t="str">
        <f>"FY"&amp;(YEAR(Table4_1[[#This Row],[Date]])-1)&amp;"/"&amp;(YEAR(Table4_1[[#This Row],[Date]])-2000)</f>
        <v>FY2024/25</v>
      </c>
      <c r="B4370" s="162" t="str">
        <f>VLOOKUP(Table4_1[[#This Row],[Energy]]&amp;Table4_1[[#This Row],[Indicator category]]&amp;Table4_1[[#This Row],[Indicator subcategory]]&amp;Table4_1[[#This Row],[Indicator]]&amp;Table4_1[[#This Row],[ID]],newID,2,FALSE)</f>
        <v>NQR12bv</v>
      </c>
      <c r="C4370" s="162" t="str">
        <f>Table4_1[[#This Row],[Licensee]]&amp;" "&amp;Table4_1[[#This Row],[Licence]]</f>
        <v>Western Power EDL1</v>
      </c>
      <c r="D4370" s="162" t="str">
        <f t="shared" si="68"/>
        <v>FY2024/25_NQR12bv_Western Power EDL1</v>
      </c>
      <c r="E4370" s="164">
        <f>IF(ISNUMBER(Table4_1[[#This Row],[Value]]),Table4_1[[#This Row],[Value]],IF(ISNUMBER(Table4_1[[#This Row],[$ Value]]),Table4_1[[#This Row],[$ Value]],Table4_1[[#This Row],[% Value]]))</f>
        <v>6243</v>
      </c>
      <c r="G4370" s="238">
        <v>45838</v>
      </c>
      <c r="H4370">
        <v>4</v>
      </c>
      <c r="I4370" t="s">
        <v>188</v>
      </c>
      <c r="J4370" t="s">
        <v>207</v>
      </c>
      <c r="K4370" t="s">
        <v>299</v>
      </c>
      <c r="L4370" t="s">
        <v>327</v>
      </c>
      <c r="M4370" t="s">
        <v>47</v>
      </c>
      <c r="N4370" t="s">
        <v>328</v>
      </c>
      <c r="O4370" t="s">
        <v>191</v>
      </c>
      <c r="P4370">
        <v>6243</v>
      </c>
      <c r="Q4370"/>
      <c r="R4370"/>
      <c r="S4370" t="s">
        <v>933</v>
      </c>
    </row>
    <row r="4371" spans="1:19" hidden="1" x14ac:dyDescent="0.2">
      <c r="A4371" s="162" t="str">
        <f>"FY"&amp;(YEAR(Table4_1[[#This Row],[Date]])-1)&amp;"/"&amp;(YEAR(Table4_1[[#This Row],[Date]])-2000)</f>
        <v>FY2013/14</v>
      </c>
      <c r="B4371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1" s="162" t="str">
        <f>Table4_1[[#This Row],[Licensee]]&amp;" "&amp;Table4_1[[#This Row],[Licence]]</f>
        <v>Western Power EDL1</v>
      </c>
      <c r="D4371" s="162" t="str">
        <f t="shared" si="68"/>
        <v>FY2013/14_NQR12c_Western Power EDL1</v>
      </c>
      <c r="E4371" s="164">
        <f>IF(ISNUMBER(Table4_1[[#This Row],[Value]]),Table4_1[[#This Row],[Value]],IF(ISNUMBER(Table4_1[[#This Row],[$ Value]]),Table4_1[[#This Row],[$ Value]],Table4_1[[#This Row],[% Value]]))</f>
        <v>752636</v>
      </c>
      <c r="G4371" s="238">
        <v>41820</v>
      </c>
      <c r="H4371">
        <v>4</v>
      </c>
      <c r="I4371" t="s">
        <v>188</v>
      </c>
      <c r="J4371" t="s">
        <v>207</v>
      </c>
      <c r="K4371" t="s">
        <v>299</v>
      </c>
      <c r="L4371" t="s">
        <v>300</v>
      </c>
      <c r="M4371" t="s">
        <v>48</v>
      </c>
      <c r="N4371" t="s">
        <v>301</v>
      </c>
      <c r="O4371" t="s">
        <v>191</v>
      </c>
      <c r="P4371">
        <v>752636</v>
      </c>
      <c r="Q4371"/>
      <c r="R4371"/>
      <c r="S4371" t="s">
        <v>933</v>
      </c>
    </row>
    <row r="4372" spans="1:19" hidden="1" x14ac:dyDescent="0.2">
      <c r="A4372" s="162" t="str">
        <f>"FY"&amp;(YEAR(Table4_1[[#This Row],[Date]])-1)&amp;"/"&amp;(YEAR(Table4_1[[#This Row],[Date]])-2000)</f>
        <v>FY2014/15</v>
      </c>
      <c r="B4372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2" s="162" t="str">
        <f>Table4_1[[#This Row],[Licensee]]&amp;" "&amp;Table4_1[[#This Row],[Licence]]</f>
        <v>Western Power EDL1</v>
      </c>
      <c r="D4372" s="162" t="str">
        <f t="shared" si="68"/>
        <v>FY2014/15_NQR12c_Western Power EDL1</v>
      </c>
      <c r="E4372" s="164">
        <f>IF(ISNUMBER(Table4_1[[#This Row],[Value]]),Table4_1[[#This Row],[Value]],IF(ISNUMBER(Table4_1[[#This Row],[$ Value]]),Table4_1[[#This Row],[$ Value]],Table4_1[[#This Row],[% Value]]))</f>
        <v>774457</v>
      </c>
      <c r="G4372" s="238">
        <v>42185</v>
      </c>
      <c r="H4372">
        <v>4</v>
      </c>
      <c r="I4372" t="s">
        <v>188</v>
      </c>
      <c r="J4372" t="s">
        <v>207</v>
      </c>
      <c r="K4372" t="s">
        <v>299</v>
      </c>
      <c r="L4372" t="s">
        <v>300</v>
      </c>
      <c r="M4372" t="s">
        <v>48</v>
      </c>
      <c r="N4372" t="s">
        <v>301</v>
      </c>
      <c r="O4372" t="s">
        <v>191</v>
      </c>
      <c r="P4372">
        <v>774457</v>
      </c>
      <c r="Q4372"/>
      <c r="R4372"/>
      <c r="S4372" t="s">
        <v>933</v>
      </c>
    </row>
    <row r="4373" spans="1:19" hidden="1" x14ac:dyDescent="0.2">
      <c r="A4373" s="162" t="str">
        <f>"FY"&amp;(YEAR(Table4_1[[#This Row],[Date]])-1)&amp;"/"&amp;(YEAR(Table4_1[[#This Row],[Date]])-2000)</f>
        <v>FY2015/16</v>
      </c>
      <c r="B4373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3" s="162" t="str">
        <f>Table4_1[[#This Row],[Licensee]]&amp;" "&amp;Table4_1[[#This Row],[Licence]]</f>
        <v>Western Power EDL1</v>
      </c>
      <c r="D4373" s="162" t="str">
        <f t="shared" si="68"/>
        <v>FY2015/16_NQR12c_Western Power EDL1</v>
      </c>
      <c r="E4373" s="164">
        <f>IF(ISNUMBER(Table4_1[[#This Row],[Value]]),Table4_1[[#This Row],[Value]],IF(ISNUMBER(Table4_1[[#This Row],[$ Value]]),Table4_1[[#This Row],[$ Value]],Table4_1[[#This Row],[% Value]]))</f>
        <v>734392</v>
      </c>
      <c r="G4373" s="238">
        <v>42551</v>
      </c>
      <c r="H4373">
        <v>4</v>
      </c>
      <c r="I4373" t="s">
        <v>188</v>
      </c>
      <c r="J4373" t="s">
        <v>207</v>
      </c>
      <c r="K4373" t="s">
        <v>299</v>
      </c>
      <c r="L4373" t="s">
        <v>300</v>
      </c>
      <c r="M4373" t="s">
        <v>48</v>
      </c>
      <c r="N4373" t="s">
        <v>301</v>
      </c>
      <c r="O4373" t="s">
        <v>191</v>
      </c>
      <c r="P4373">
        <v>734392</v>
      </c>
      <c r="Q4373"/>
      <c r="R4373"/>
      <c r="S4373" t="s">
        <v>933</v>
      </c>
    </row>
    <row r="4374" spans="1:19" hidden="1" x14ac:dyDescent="0.2">
      <c r="A4374" s="162" t="str">
        <f>"FY"&amp;(YEAR(Table4_1[[#This Row],[Date]])-1)&amp;"/"&amp;(YEAR(Table4_1[[#This Row],[Date]])-2000)</f>
        <v>FY2016/17</v>
      </c>
      <c r="B4374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4" s="162" t="str">
        <f>Table4_1[[#This Row],[Licensee]]&amp;" "&amp;Table4_1[[#This Row],[Licence]]</f>
        <v>Western Power EDL1</v>
      </c>
      <c r="D4374" s="162" t="str">
        <f t="shared" si="68"/>
        <v>FY2016/17_NQR12c_Western Power EDL1</v>
      </c>
      <c r="E4374" s="164">
        <f>IF(ISNUMBER(Table4_1[[#This Row],[Value]]),Table4_1[[#This Row],[Value]],IF(ISNUMBER(Table4_1[[#This Row],[$ Value]]),Table4_1[[#This Row],[$ Value]],Table4_1[[#This Row],[% Value]]))</f>
        <v>770414</v>
      </c>
      <c r="G4374" s="238">
        <v>42916</v>
      </c>
      <c r="H4374">
        <v>4</v>
      </c>
      <c r="I4374" t="s">
        <v>188</v>
      </c>
      <c r="J4374" t="s">
        <v>207</v>
      </c>
      <c r="K4374" t="s">
        <v>299</v>
      </c>
      <c r="L4374" t="s">
        <v>300</v>
      </c>
      <c r="M4374" t="s">
        <v>48</v>
      </c>
      <c r="N4374" t="s">
        <v>301</v>
      </c>
      <c r="O4374" t="s">
        <v>191</v>
      </c>
      <c r="P4374">
        <v>770414</v>
      </c>
      <c r="Q4374"/>
      <c r="R4374"/>
      <c r="S4374" t="s">
        <v>933</v>
      </c>
    </row>
    <row r="4375" spans="1:19" hidden="1" x14ac:dyDescent="0.2">
      <c r="A4375" s="162" t="str">
        <f>"FY"&amp;(YEAR(Table4_1[[#This Row],[Date]])-1)&amp;"/"&amp;(YEAR(Table4_1[[#This Row],[Date]])-2000)</f>
        <v>FY2017/18</v>
      </c>
      <c r="B4375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5" s="162" t="str">
        <f>Table4_1[[#This Row],[Licensee]]&amp;" "&amp;Table4_1[[#This Row],[Licence]]</f>
        <v>Western Power EDL1</v>
      </c>
      <c r="D4375" s="162" t="str">
        <f t="shared" si="68"/>
        <v>FY2017/18_NQR12c_Western Power EDL1</v>
      </c>
      <c r="E4375" s="164">
        <f>IF(ISNUMBER(Table4_1[[#This Row],[Value]]),Table4_1[[#This Row],[Value]],IF(ISNUMBER(Table4_1[[#This Row],[$ Value]]),Table4_1[[#This Row],[$ Value]],Table4_1[[#This Row],[% Value]]))</f>
        <v>743165</v>
      </c>
      <c r="G4375" s="238">
        <v>43281</v>
      </c>
      <c r="H4375">
        <v>4</v>
      </c>
      <c r="I4375" t="s">
        <v>188</v>
      </c>
      <c r="J4375" t="s">
        <v>207</v>
      </c>
      <c r="K4375" t="s">
        <v>299</v>
      </c>
      <c r="L4375" t="s">
        <v>300</v>
      </c>
      <c r="M4375" t="s">
        <v>48</v>
      </c>
      <c r="N4375" t="s">
        <v>301</v>
      </c>
      <c r="O4375" t="s">
        <v>191</v>
      </c>
      <c r="P4375">
        <v>743165</v>
      </c>
      <c r="Q4375"/>
      <c r="R4375"/>
      <c r="S4375" t="s">
        <v>933</v>
      </c>
    </row>
    <row r="4376" spans="1:19" hidden="1" x14ac:dyDescent="0.2">
      <c r="A4376" s="162" t="str">
        <f>"FY"&amp;(YEAR(Table4_1[[#This Row],[Date]])-1)&amp;"/"&amp;(YEAR(Table4_1[[#This Row],[Date]])-2000)</f>
        <v>FY2018/19</v>
      </c>
      <c r="B4376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6" s="162" t="str">
        <f>Table4_1[[#This Row],[Licensee]]&amp;" "&amp;Table4_1[[#This Row],[Licence]]</f>
        <v>Western Power EDL1</v>
      </c>
      <c r="D4376" s="162" t="str">
        <f t="shared" si="68"/>
        <v>FY2018/19_NQR12c_Western Power EDL1</v>
      </c>
      <c r="E4376" s="164">
        <f>IF(ISNUMBER(Table4_1[[#This Row],[Value]]),Table4_1[[#This Row],[Value]],IF(ISNUMBER(Table4_1[[#This Row],[$ Value]]),Table4_1[[#This Row],[$ Value]],Table4_1[[#This Row],[% Value]]))</f>
        <v>752124</v>
      </c>
      <c r="G4376" s="238">
        <v>43646</v>
      </c>
      <c r="H4376">
        <v>4</v>
      </c>
      <c r="I4376" t="s">
        <v>188</v>
      </c>
      <c r="J4376" t="s">
        <v>207</v>
      </c>
      <c r="K4376" t="s">
        <v>299</v>
      </c>
      <c r="L4376" t="s">
        <v>300</v>
      </c>
      <c r="M4376" t="s">
        <v>48</v>
      </c>
      <c r="N4376" t="s">
        <v>301</v>
      </c>
      <c r="O4376" t="s">
        <v>191</v>
      </c>
      <c r="P4376">
        <v>752124</v>
      </c>
      <c r="Q4376"/>
      <c r="R4376"/>
      <c r="S4376" t="s">
        <v>933</v>
      </c>
    </row>
    <row r="4377" spans="1:19" hidden="1" x14ac:dyDescent="0.2">
      <c r="A4377" s="162" t="str">
        <f>"FY"&amp;(YEAR(Table4_1[[#This Row],[Date]])-1)&amp;"/"&amp;(YEAR(Table4_1[[#This Row],[Date]])-2000)</f>
        <v>FY2019/20</v>
      </c>
      <c r="B4377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7" s="162" t="str">
        <f>Table4_1[[#This Row],[Licensee]]&amp;" "&amp;Table4_1[[#This Row],[Licence]]</f>
        <v>Western Power EDL1</v>
      </c>
      <c r="D4377" s="162" t="str">
        <f t="shared" si="68"/>
        <v>FY2019/20_NQR12c_Western Power EDL1</v>
      </c>
      <c r="E4377" s="164">
        <f>IF(ISNUMBER(Table4_1[[#This Row],[Value]]),Table4_1[[#This Row],[Value]],IF(ISNUMBER(Table4_1[[#This Row],[$ Value]]),Table4_1[[#This Row],[$ Value]],Table4_1[[#This Row],[% Value]]))</f>
        <v>737805</v>
      </c>
      <c r="G4377" s="238">
        <v>44012</v>
      </c>
      <c r="H4377">
        <v>4</v>
      </c>
      <c r="I4377" t="s">
        <v>188</v>
      </c>
      <c r="J4377" t="s">
        <v>207</v>
      </c>
      <c r="K4377" t="s">
        <v>299</v>
      </c>
      <c r="L4377" t="s">
        <v>300</v>
      </c>
      <c r="M4377" t="s">
        <v>48</v>
      </c>
      <c r="N4377" t="s">
        <v>301</v>
      </c>
      <c r="O4377" t="s">
        <v>191</v>
      </c>
      <c r="P4377">
        <v>737805</v>
      </c>
      <c r="Q4377"/>
      <c r="R4377"/>
      <c r="S4377" t="s">
        <v>933</v>
      </c>
    </row>
    <row r="4378" spans="1:19" hidden="1" x14ac:dyDescent="0.2">
      <c r="A4378" s="162" t="str">
        <f>"FY"&amp;(YEAR(Table4_1[[#This Row],[Date]])-1)&amp;"/"&amp;(YEAR(Table4_1[[#This Row],[Date]])-2000)</f>
        <v>FY2020/21</v>
      </c>
      <c r="B4378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8" s="162" t="str">
        <f>Table4_1[[#This Row],[Licensee]]&amp;" "&amp;Table4_1[[#This Row],[Licence]]</f>
        <v>Western Power EDL1</v>
      </c>
      <c r="D4378" s="162" t="str">
        <f t="shared" si="68"/>
        <v>FY2020/21_NQR12c_Western Power EDL1</v>
      </c>
      <c r="E4378" s="164">
        <f>IF(ISNUMBER(Table4_1[[#This Row],[Value]]),Table4_1[[#This Row],[Value]],IF(ISNUMBER(Table4_1[[#This Row],[$ Value]]),Table4_1[[#This Row],[$ Value]],Table4_1[[#This Row],[% Value]]))</f>
        <v>756713</v>
      </c>
      <c r="G4378" s="238">
        <v>44377</v>
      </c>
      <c r="H4378">
        <v>4</v>
      </c>
      <c r="I4378" t="s">
        <v>188</v>
      </c>
      <c r="J4378" t="s">
        <v>207</v>
      </c>
      <c r="K4378" t="s">
        <v>299</v>
      </c>
      <c r="L4378" t="s">
        <v>300</v>
      </c>
      <c r="M4378" t="s">
        <v>48</v>
      </c>
      <c r="N4378" t="s">
        <v>301</v>
      </c>
      <c r="O4378" t="s">
        <v>191</v>
      </c>
      <c r="P4378">
        <v>756713</v>
      </c>
      <c r="Q4378"/>
      <c r="R4378"/>
      <c r="S4378" t="s">
        <v>933</v>
      </c>
    </row>
    <row r="4379" spans="1:19" hidden="1" x14ac:dyDescent="0.2">
      <c r="A4379" s="162" t="str">
        <f>"FY"&amp;(YEAR(Table4_1[[#This Row],[Date]])-1)&amp;"/"&amp;(YEAR(Table4_1[[#This Row],[Date]])-2000)</f>
        <v>FY2021/22</v>
      </c>
      <c r="B4379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79" s="162" t="str">
        <f>Table4_1[[#This Row],[Licensee]]&amp;" "&amp;Table4_1[[#This Row],[Licence]]</f>
        <v>Western Power EDL1</v>
      </c>
      <c r="D4379" s="162" t="str">
        <f t="shared" si="68"/>
        <v>FY2021/22_NQR12c_Western Power EDL1</v>
      </c>
      <c r="E4379" s="164">
        <f>IF(ISNUMBER(Table4_1[[#This Row],[Value]]),Table4_1[[#This Row],[Value]],IF(ISNUMBER(Table4_1[[#This Row],[$ Value]]),Table4_1[[#This Row],[$ Value]],Table4_1[[#This Row],[% Value]]))</f>
        <v>766805</v>
      </c>
      <c r="G4379" s="238">
        <v>44742</v>
      </c>
      <c r="H4379">
        <v>4</v>
      </c>
      <c r="I4379" t="s">
        <v>188</v>
      </c>
      <c r="J4379" t="s">
        <v>207</v>
      </c>
      <c r="K4379" t="s">
        <v>299</v>
      </c>
      <c r="L4379" t="s">
        <v>300</v>
      </c>
      <c r="M4379" t="s">
        <v>48</v>
      </c>
      <c r="N4379" t="s">
        <v>301</v>
      </c>
      <c r="O4379" t="s">
        <v>191</v>
      </c>
      <c r="P4379">
        <v>766805</v>
      </c>
      <c r="Q4379"/>
      <c r="R4379"/>
      <c r="S4379" t="s">
        <v>933</v>
      </c>
    </row>
    <row r="4380" spans="1:19" hidden="1" x14ac:dyDescent="0.2">
      <c r="A4380" s="162" t="str">
        <f>"FY"&amp;(YEAR(Table4_1[[#This Row],[Date]])-1)&amp;"/"&amp;(YEAR(Table4_1[[#This Row],[Date]])-2000)</f>
        <v>FY2022/23</v>
      </c>
      <c r="B4380" s="162" t="str">
        <f>VLOOKUP(Table4_1[[#This Row],[Energy]]&amp;Table4_1[[#This Row],[Indicator category]]&amp;Table4_1[[#This Row],[Indicator subcategory]]&amp;Table4_1[[#This Row],[Indicator]]&amp;Table4_1[[#This Row],[ID]],newID,2,FALSE)</f>
        <v>NQR12c</v>
      </c>
      <c r="C4380" s="162" t="str">
        <f>Table4_1[[#This Row],[Licensee]]&amp;" "&amp;Table4_1[[#This Row],[Licence]]</f>
        <v>Western Power EDL1</v>
      </c>
      <c r="D4380" s="162" t="str">
        <f t="shared" si="68"/>
        <v>FY2022/23_NQR12c_Western Power EDL1</v>
      </c>
      <c r="E4380" s="164">
        <f>IF(ISNUMBER(Table4_1[[#This Row],[Value]]),Table4_1[[#This Row],[Value]],IF(ISNUMBER(Table4_1[[#This Row],[$ Value]]),Table4_1[[#This Row],[$ Value]],Table4_1[[#This Row],[% Value]]))</f>
        <v>867509</v>
      </c>
      <c r="G4380" s="238">
        <v>45107</v>
      </c>
      <c r="H4380">
        <v>4</v>
      </c>
      <c r="I4380" t="s">
        <v>188</v>
      </c>
      <c r="J4380" t="s">
        <v>207</v>
      </c>
      <c r="K4380" t="s">
        <v>299</v>
      </c>
      <c r="L4380" t="s">
        <v>300</v>
      </c>
      <c r="M4380" t="s">
        <v>48</v>
      </c>
      <c r="N4380" t="s">
        <v>301</v>
      </c>
      <c r="O4380" t="s">
        <v>191</v>
      </c>
      <c r="P4380">
        <v>867509</v>
      </c>
      <c r="Q4380"/>
      <c r="R4380"/>
      <c r="S4380" t="s">
        <v>933</v>
      </c>
    </row>
    <row r="4381" spans="1:19" hidden="1" x14ac:dyDescent="0.2">
      <c r="A4381" s="162" t="str">
        <f>"FY"&amp;(YEAR(Table4_1[[#This Row],[Date]])-1)&amp;"/"&amp;(YEAR(Table4_1[[#This Row],[Date]])-2000)</f>
        <v>FY2022/23</v>
      </c>
      <c r="B4381" s="162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4381" s="162" t="str">
        <f>Table4_1[[#This Row],[Licensee]]&amp;" "&amp;Table4_1[[#This Row],[Licence]]</f>
        <v>Western Power EDL1</v>
      </c>
      <c r="D4381" s="162" t="str">
        <f t="shared" si="68"/>
        <v>FY2022/23_NQR12ci_Western Power EDL1</v>
      </c>
      <c r="E4381" s="164">
        <f>IF(ISNUMBER(Table4_1[[#This Row],[Value]]),Table4_1[[#This Row],[Value]],IF(ISNUMBER(Table4_1[[#This Row],[$ Value]]),Table4_1[[#This Row],[$ Value]],Table4_1[[#This Row],[% Value]]))</f>
        <v>775733</v>
      </c>
      <c r="G4381" s="238">
        <v>45107</v>
      </c>
      <c r="H4381">
        <v>4</v>
      </c>
      <c r="I4381" t="s">
        <v>188</v>
      </c>
      <c r="J4381" t="s">
        <v>207</v>
      </c>
      <c r="K4381" t="s">
        <v>299</v>
      </c>
      <c r="L4381" t="s">
        <v>300</v>
      </c>
      <c r="M4381" t="s">
        <v>359</v>
      </c>
      <c r="N4381" t="s">
        <v>326</v>
      </c>
      <c r="O4381" t="s">
        <v>191</v>
      </c>
      <c r="P4381">
        <v>775733</v>
      </c>
      <c r="Q4381"/>
      <c r="R4381"/>
      <c r="S4381" t="s">
        <v>933</v>
      </c>
    </row>
    <row r="4382" spans="1:19" hidden="1" x14ac:dyDescent="0.2">
      <c r="A4382" s="162" t="str">
        <f>"FY"&amp;(YEAR(Table4_1[[#This Row],[Date]])-1)&amp;"/"&amp;(YEAR(Table4_1[[#This Row],[Date]])-2000)</f>
        <v>FY2023/24</v>
      </c>
      <c r="B4382" s="162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4382" s="162" t="str">
        <f>Table4_1[[#This Row],[Licensee]]&amp;" "&amp;Table4_1[[#This Row],[Licence]]</f>
        <v>Western Power EDL1</v>
      </c>
      <c r="D4382" s="162" t="str">
        <f t="shared" si="68"/>
        <v>FY2023/24_NQR12ci_Western Power EDL1</v>
      </c>
      <c r="E4382" s="164">
        <f>IF(ISNUMBER(Table4_1[[#This Row],[Value]]),Table4_1[[#This Row],[Value]],IF(ISNUMBER(Table4_1[[#This Row],[$ Value]]),Table4_1[[#This Row],[$ Value]],Table4_1[[#This Row],[% Value]]))</f>
        <v>755305</v>
      </c>
      <c r="G4382" s="238">
        <v>45473</v>
      </c>
      <c r="H4382">
        <v>4</v>
      </c>
      <c r="I4382" t="s">
        <v>188</v>
      </c>
      <c r="J4382" t="s">
        <v>207</v>
      </c>
      <c r="K4382" t="s">
        <v>299</v>
      </c>
      <c r="L4382" t="s">
        <v>300</v>
      </c>
      <c r="M4382" t="s">
        <v>359</v>
      </c>
      <c r="N4382" t="s">
        <v>326</v>
      </c>
      <c r="O4382" t="s">
        <v>191</v>
      </c>
      <c r="P4382">
        <v>755305</v>
      </c>
      <c r="Q4382"/>
      <c r="R4382"/>
      <c r="S4382" t="s">
        <v>933</v>
      </c>
    </row>
    <row r="4383" spans="1:19" hidden="1" x14ac:dyDescent="0.2">
      <c r="A4383" s="162" t="str">
        <f>"FY"&amp;(YEAR(Table4_1[[#This Row],[Date]])-1)&amp;"/"&amp;(YEAR(Table4_1[[#This Row],[Date]])-2000)</f>
        <v>FY2024/25</v>
      </c>
      <c r="B4383" s="162" t="str">
        <f>VLOOKUP(Table4_1[[#This Row],[Energy]]&amp;Table4_1[[#This Row],[Indicator category]]&amp;Table4_1[[#This Row],[Indicator subcategory]]&amp;Table4_1[[#This Row],[Indicator]]&amp;Table4_1[[#This Row],[ID]],newID,2,FALSE)</f>
        <v>NQR12ci</v>
      </c>
      <c r="C4383" s="162" t="str">
        <f>Table4_1[[#This Row],[Licensee]]&amp;" "&amp;Table4_1[[#This Row],[Licence]]</f>
        <v>Western Power EDL1</v>
      </c>
      <c r="D4383" s="162" t="str">
        <f t="shared" si="68"/>
        <v>FY2024/25_NQR12ci_Western Power EDL1</v>
      </c>
      <c r="E4383" s="164">
        <f>IF(ISNUMBER(Table4_1[[#This Row],[Value]]),Table4_1[[#This Row],[Value]],IF(ISNUMBER(Table4_1[[#This Row],[$ Value]]),Table4_1[[#This Row],[$ Value]],Table4_1[[#This Row],[% Value]]))</f>
        <v>561826</v>
      </c>
      <c r="G4383" s="238">
        <v>45838</v>
      </c>
      <c r="H4383">
        <v>4</v>
      </c>
      <c r="I4383" t="s">
        <v>188</v>
      </c>
      <c r="J4383" t="s">
        <v>207</v>
      </c>
      <c r="K4383" t="s">
        <v>299</v>
      </c>
      <c r="L4383" t="s">
        <v>300</v>
      </c>
      <c r="M4383" t="s">
        <v>359</v>
      </c>
      <c r="N4383" t="s">
        <v>326</v>
      </c>
      <c r="O4383" t="s">
        <v>191</v>
      </c>
      <c r="P4383">
        <v>561826</v>
      </c>
      <c r="Q4383"/>
      <c r="R4383"/>
      <c r="S4383" t="s">
        <v>933</v>
      </c>
    </row>
    <row r="4384" spans="1:19" hidden="1" x14ac:dyDescent="0.2">
      <c r="A4384" s="162" t="str">
        <f>"FY"&amp;(YEAR(Table4_1[[#This Row],[Date]])-1)&amp;"/"&amp;(YEAR(Table4_1[[#This Row],[Date]])-2000)</f>
        <v>FY2022/23</v>
      </c>
      <c r="B4384" s="162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4384" s="162" t="str">
        <f>Table4_1[[#This Row],[Licensee]]&amp;" "&amp;Table4_1[[#This Row],[Licence]]</f>
        <v>Western Power EDL1</v>
      </c>
      <c r="D4384" s="162" t="str">
        <f t="shared" si="68"/>
        <v>FY2022/23_NQR12cii_Western Power EDL1</v>
      </c>
      <c r="E4384" s="164">
        <f>IF(ISNUMBER(Table4_1[[#This Row],[Value]]),Table4_1[[#This Row],[Value]],IF(ISNUMBER(Table4_1[[#This Row],[$ Value]]),Table4_1[[#This Row],[$ Value]],Table4_1[[#This Row],[% Value]]))</f>
        <v>91776</v>
      </c>
      <c r="G4384" s="238">
        <v>45107</v>
      </c>
      <c r="H4384">
        <v>4</v>
      </c>
      <c r="I4384" t="s">
        <v>188</v>
      </c>
      <c r="J4384" t="s">
        <v>207</v>
      </c>
      <c r="K4384" t="s">
        <v>299</v>
      </c>
      <c r="L4384" t="s">
        <v>300</v>
      </c>
      <c r="M4384" t="s">
        <v>325</v>
      </c>
      <c r="N4384" t="s">
        <v>326</v>
      </c>
      <c r="O4384" t="s">
        <v>191</v>
      </c>
      <c r="P4384">
        <v>91776</v>
      </c>
      <c r="Q4384"/>
      <c r="R4384"/>
      <c r="S4384" t="s">
        <v>933</v>
      </c>
    </row>
    <row r="4385" spans="1:19" hidden="1" x14ac:dyDescent="0.2">
      <c r="A4385" s="162" t="str">
        <f>"FY"&amp;(YEAR(Table4_1[[#This Row],[Date]])-1)&amp;"/"&amp;(YEAR(Table4_1[[#This Row],[Date]])-2000)</f>
        <v>FY2023/24</v>
      </c>
      <c r="B4385" s="162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4385" s="162" t="str">
        <f>Table4_1[[#This Row],[Licensee]]&amp;" "&amp;Table4_1[[#This Row],[Licence]]</f>
        <v>Western Power EDL1</v>
      </c>
      <c r="D4385" s="162" t="str">
        <f t="shared" si="68"/>
        <v>FY2023/24_NQR12cii_Western Power EDL1</v>
      </c>
      <c r="E4385" s="164">
        <f>IF(ISNUMBER(Table4_1[[#This Row],[Value]]),Table4_1[[#This Row],[Value]],IF(ISNUMBER(Table4_1[[#This Row],[$ Value]]),Table4_1[[#This Row],[$ Value]],Table4_1[[#This Row],[% Value]]))</f>
        <v>90920</v>
      </c>
      <c r="G4385" s="238">
        <v>45473</v>
      </c>
      <c r="H4385">
        <v>4</v>
      </c>
      <c r="I4385" t="s">
        <v>188</v>
      </c>
      <c r="J4385" t="s">
        <v>207</v>
      </c>
      <c r="K4385" t="s">
        <v>299</v>
      </c>
      <c r="L4385" t="s">
        <v>300</v>
      </c>
      <c r="M4385" t="s">
        <v>325</v>
      </c>
      <c r="N4385" t="s">
        <v>326</v>
      </c>
      <c r="O4385" t="s">
        <v>191</v>
      </c>
      <c r="P4385">
        <v>90920</v>
      </c>
      <c r="Q4385"/>
      <c r="R4385"/>
      <c r="S4385" t="s">
        <v>933</v>
      </c>
    </row>
    <row r="4386" spans="1:19" hidden="1" x14ac:dyDescent="0.2">
      <c r="A4386" s="162" t="str">
        <f>"FY"&amp;(YEAR(Table4_1[[#This Row],[Date]])-1)&amp;"/"&amp;(YEAR(Table4_1[[#This Row],[Date]])-2000)</f>
        <v>FY2024/25</v>
      </c>
      <c r="B4386" s="162" t="str">
        <f>VLOOKUP(Table4_1[[#This Row],[Energy]]&amp;Table4_1[[#This Row],[Indicator category]]&amp;Table4_1[[#This Row],[Indicator subcategory]]&amp;Table4_1[[#This Row],[Indicator]]&amp;Table4_1[[#This Row],[ID]],newID,2,FALSE)</f>
        <v>NQR12cii</v>
      </c>
      <c r="C4386" s="162" t="str">
        <f>Table4_1[[#This Row],[Licensee]]&amp;" "&amp;Table4_1[[#This Row],[Licence]]</f>
        <v>Western Power EDL1</v>
      </c>
      <c r="D4386" s="162" t="str">
        <f t="shared" si="68"/>
        <v>FY2024/25_NQR12cii_Western Power EDL1</v>
      </c>
      <c r="E4386" s="164">
        <f>IF(ISNUMBER(Table4_1[[#This Row],[Value]]),Table4_1[[#This Row],[Value]],IF(ISNUMBER(Table4_1[[#This Row],[$ Value]]),Table4_1[[#This Row],[$ Value]],Table4_1[[#This Row],[% Value]]))</f>
        <v>73865</v>
      </c>
      <c r="G4386" s="238">
        <v>45838</v>
      </c>
      <c r="H4386">
        <v>4</v>
      </c>
      <c r="I4386" t="s">
        <v>188</v>
      </c>
      <c r="J4386" t="s">
        <v>207</v>
      </c>
      <c r="K4386" t="s">
        <v>299</v>
      </c>
      <c r="L4386" t="s">
        <v>300</v>
      </c>
      <c r="M4386" t="s">
        <v>325</v>
      </c>
      <c r="N4386" t="s">
        <v>326</v>
      </c>
      <c r="O4386" t="s">
        <v>191</v>
      </c>
      <c r="P4386">
        <v>73865</v>
      </c>
      <c r="Q4386"/>
      <c r="R4386"/>
      <c r="S4386" t="s">
        <v>933</v>
      </c>
    </row>
    <row r="4387" spans="1:19" hidden="1" x14ac:dyDescent="0.2">
      <c r="A4387" s="162" t="str">
        <f>"FY"&amp;(YEAR(Table4_1[[#This Row],[Date]])-1)&amp;"/"&amp;(YEAR(Table4_1[[#This Row],[Date]])-2000)</f>
        <v>FY2023/24</v>
      </c>
      <c r="B4387" s="162" t="str">
        <f>VLOOKUP(Table4_1[[#This Row],[Energy]]&amp;Table4_1[[#This Row],[Indicator category]]&amp;Table4_1[[#This Row],[Indicator subcategory]]&amp;Table4_1[[#This Row],[Indicator]]&amp;Table4_1[[#This Row],[ID]],newID,2,FALSE)</f>
        <v>NQR12civ</v>
      </c>
      <c r="C4387" s="162" t="str">
        <f>Table4_1[[#This Row],[Licensee]]&amp;" "&amp;Table4_1[[#This Row],[Licence]]</f>
        <v>Western Power EDL1</v>
      </c>
      <c r="D4387" s="162" t="str">
        <f t="shared" si="68"/>
        <v>FY2023/24_NQR12civ_Western Power EDL1</v>
      </c>
      <c r="E4387" s="164">
        <f>IF(ISNUMBER(Table4_1[[#This Row],[Value]]),Table4_1[[#This Row],[Value]],IF(ISNUMBER(Table4_1[[#This Row],[$ Value]]),Table4_1[[#This Row],[$ Value]],Table4_1[[#This Row],[% Value]]))</f>
        <v>373</v>
      </c>
      <c r="G4387" s="238">
        <v>45473</v>
      </c>
      <c r="H4387">
        <v>4</v>
      </c>
      <c r="I4387" t="s">
        <v>188</v>
      </c>
      <c r="J4387" t="s">
        <v>207</v>
      </c>
      <c r="K4387" t="s">
        <v>299</v>
      </c>
      <c r="L4387" t="s">
        <v>360</v>
      </c>
      <c r="M4387" t="s">
        <v>48</v>
      </c>
      <c r="N4387" t="s">
        <v>328</v>
      </c>
      <c r="O4387" t="s">
        <v>191</v>
      </c>
      <c r="P4387">
        <v>373</v>
      </c>
      <c r="Q4387"/>
      <c r="R4387"/>
      <c r="S4387" t="s">
        <v>933</v>
      </c>
    </row>
    <row r="4388" spans="1:19" hidden="1" x14ac:dyDescent="0.2">
      <c r="A4388" s="162" t="str">
        <f>"FY"&amp;(YEAR(Table4_1[[#This Row],[Date]])-1)&amp;"/"&amp;(YEAR(Table4_1[[#This Row],[Date]])-2000)</f>
        <v>FY2024/25</v>
      </c>
      <c r="B4388" s="162" t="str">
        <f>VLOOKUP(Table4_1[[#This Row],[Energy]]&amp;Table4_1[[#This Row],[Indicator category]]&amp;Table4_1[[#This Row],[Indicator subcategory]]&amp;Table4_1[[#This Row],[Indicator]]&amp;Table4_1[[#This Row],[ID]],newID,2,FALSE)</f>
        <v>NQR12civ</v>
      </c>
      <c r="C4388" s="162" t="str">
        <f>Table4_1[[#This Row],[Licensee]]&amp;" "&amp;Table4_1[[#This Row],[Licence]]</f>
        <v>Western Power EDL1</v>
      </c>
      <c r="D4388" s="162" t="str">
        <f t="shared" si="68"/>
        <v>FY2024/25_NQR12civ_Western Power EDL1</v>
      </c>
      <c r="E4388" s="164">
        <f>IF(ISNUMBER(Table4_1[[#This Row],[Value]]),Table4_1[[#This Row],[Value]],IF(ISNUMBER(Table4_1[[#This Row],[$ Value]]),Table4_1[[#This Row],[$ Value]],Table4_1[[#This Row],[% Value]]))</f>
        <v>323</v>
      </c>
      <c r="G4388" s="238">
        <v>45838</v>
      </c>
      <c r="H4388">
        <v>4</v>
      </c>
      <c r="I4388" t="s">
        <v>188</v>
      </c>
      <c r="J4388" t="s">
        <v>207</v>
      </c>
      <c r="K4388" t="s">
        <v>299</v>
      </c>
      <c r="L4388" t="s">
        <v>360</v>
      </c>
      <c r="M4388" t="s">
        <v>48</v>
      </c>
      <c r="N4388" t="s">
        <v>328</v>
      </c>
      <c r="O4388" t="s">
        <v>191</v>
      </c>
      <c r="P4388">
        <v>323</v>
      </c>
      <c r="Q4388"/>
      <c r="R4388"/>
      <c r="S4388" t="s">
        <v>933</v>
      </c>
    </row>
    <row r="4389" spans="1:19" hidden="1" x14ac:dyDescent="0.2">
      <c r="A4389" s="162" t="str">
        <f>"FY"&amp;(YEAR(Table4_1[[#This Row],[Date]])-1)&amp;"/"&amp;(YEAR(Table4_1[[#This Row],[Date]])-2000)</f>
        <v>FY2023/24</v>
      </c>
      <c r="B4389" s="162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4389" s="162" t="str">
        <f>Table4_1[[#This Row],[Licensee]]&amp;" "&amp;Table4_1[[#This Row],[Licence]]</f>
        <v>Western Power EDL1</v>
      </c>
      <c r="D4389" s="162" t="str">
        <f t="shared" si="68"/>
        <v>FY2023/24_NQR12cv_Western Power EDL1</v>
      </c>
      <c r="E4389" s="164">
        <f>IF(ISNUMBER(Table4_1[[#This Row],[Value]]),Table4_1[[#This Row],[Value]],IF(ISNUMBER(Table4_1[[#This Row],[$ Value]]),Table4_1[[#This Row],[$ Value]],Table4_1[[#This Row],[% Value]]))</f>
        <v>845852</v>
      </c>
      <c r="G4389" s="238">
        <v>45473</v>
      </c>
      <c r="H4389">
        <v>4</v>
      </c>
      <c r="I4389" t="s">
        <v>188</v>
      </c>
      <c r="J4389" t="s">
        <v>207</v>
      </c>
      <c r="K4389" t="s">
        <v>299</v>
      </c>
      <c r="L4389" t="s">
        <v>327</v>
      </c>
      <c r="M4389" t="s">
        <v>48</v>
      </c>
      <c r="N4389" t="s">
        <v>328</v>
      </c>
      <c r="O4389" t="s">
        <v>191</v>
      </c>
      <c r="P4389">
        <v>845852</v>
      </c>
      <c r="Q4389"/>
      <c r="R4389"/>
      <c r="S4389" t="s">
        <v>933</v>
      </c>
    </row>
    <row r="4390" spans="1:19" hidden="1" x14ac:dyDescent="0.2">
      <c r="A4390" s="162" t="str">
        <f>"FY"&amp;(YEAR(Table4_1[[#This Row],[Date]])-1)&amp;"/"&amp;(YEAR(Table4_1[[#This Row],[Date]])-2000)</f>
        <v>FY2024/25</v>
      </c>
      <c r="B4390" s="162" t="str">
        <f>VLOOKUP(Table4_1[[#This Row],[Energy]]&amp;Table4_1[[#This Row],[Indicator category]]&amp;Table4_1[[#This Row],[Indicator subcategory]]&amp;Table4_1[[#This Row],[Indicator]]&amp;Table4_1[[#This Row],[ID]],newID,2,FALSE)</f>
        <v>NQR12cv</v>
      </c>
      <c r="C4390" s="162" t="str">
        <f>Table4_1[[#This Row],[Licensee]]&amp;" "&amp;Table4_1[[#This Row],[Licence]]</f>
        <v>Western Power EDL1</v>
      </c>
      <c r="D4390" s="162" t="str">
        <f t="shared" si="68"/>
        <v>FY2024/25_NQR12cv_Western Power EDL1</v>
      </c>
      <c r="E4390" s="164">
        <f>IF(ISNUMBER(Table4_1[[#This Row],[Value]]),Table4_1[[#This Row],[Value]],IF(ISNUMBER(Table4_1[[#This Row],[$ Value]]),Table4_1[[#This Row],[$ Value]],Table4_1[[#This Row],[% Value]]))</f>
        <v>635368</v>
      </c>
      <c r="G4390" s="238">
        <v>45838</v>
      </c>
      <c r="H4390">
        <v>4</v>
      </c>
      <c r="I4390" t="s">
        <v>188</v>
      </c>
      <c r="J4390" t="s">
        <v>207</v>
      </c>
      <c r="K4390" t="s">
        <v>299</v>
      </c>
      <c r="L4390" t="s">
        <v>327</v>
      </c>
      <c r="M4390" t="s">
        <v>48</v>
      </c>
      <c r="N4390" t="s">
        <v>328</v>
      </c>
      <c r="O4390" t="s">
        <v>191</v>
      </c>
      <c r="P4390">
        <v>635368</v>
      </c>
      <c r="Q4390"/>
      <c r="R4390"/>
      <c r="S4390" t="s">
        <v>933</v>
      </c>
    </row>
    <row r="4391" spans="1:19" hidden="1" x14ac:dyDescent="0.2">
      <c r="A4391" s="162" t="str">
        <f>"FY"&amp;(YEAR(Table4_1[[#This Row],[Date]])-1)&amp;"/"&amp;(YEAR(Table4_1[[#This Row],[Date]])-2000)</f>
        <v>FY2013/14</v>
      </c>
      <c r="B4391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1" s="162" t="str">
        <f>Table4_1[[#This Row],[Licensee]]&amp;" "&amp;Table4_1[[#This Row],[Licence]]</f>
        <v>Western Power EDL1</v>
      </c>
      <c r="D4391" s="162" t="str">
        <f t="shared" si="68"/>
        <v>FY2013/14_NQR12d_Western Power EDL1</v>
      </c>
      <c r="E4391" s="164">
        <f>IF(ISNUMBER(Table4_1[[#This Row],[Value]]),Table4_1[[#This Row],[Value]],IF(ISNUMBER(Table4_1[[#This Row],[$ Value]]),Table4_1[[#This Row],[$ Value]],Table4_1[[#This Row],[% Value]]))</f>
        <v>221402</v>
      </c>
      <c r="G4391" s="238">
        <v>41820</v>
      </c>
      <c r="H4391">
        <v>4</v>
      </c>
      <c r="I4391" t="s">
        <v>188</v>
      </c>
      <c r="J4391" t="s">
        <v>207</v>
      </c>
      <c r="K4391" t="s">
        <v>299</v>
      </c>
      <c r="L4391" t="s">
        <v>300</v>
      </c>
      <c r="M4391" t="s">
        <v>49</v>
      </c>
      <c r="N4391" t="s">
        <v>301</v>
      </c>
      <c r="O4391" t="s">
        <v>191</v>
      </c>
      <c r="P4391">
        <v>221402</v>
      </c>
      <c r="Q4391"/>
      <c r="R4391"/>
      <c r="S4391" t="s">
        <v>933</v>
      </c>
    </row>
    <row r="4392" spans="1:19" hidden="1" x14ac:dyDescent="0.2">
      <c r="A4392" s="162" t="str">
        <f>"FY"&amp;(YEAR(Table4_1[[#This Row],[Date]])-1)&amp;"/"&amp;(YEAR(Table4_1[[#This Row],[Date]])-2000)</f>
        <v>FY2014/15</v>
      </c>
      <c r="B4392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2" s="162" t="str">
        <f>Table4_1[[#This Row],[Licensee]]&amp;" "&amp;Table4_1[[#This Row],[Licence]]</f>
        <v>Western Power EDL1</v>
      </c>
      <c r="D4392" s="162" t="str">
        <f t="shared" si="68"/>
        <v>FY2014/15_NQR12d_Western Power EDL1</v>
      </c>
      <c r="E4392" s="164">
        <f>IF(ISNUMBER(Table4_1[[#This Row],[Value]]),Table4_1[[#This Row],[Value]],IF(ISNUMBER(Table4_1[[#This Row],[$ Value]]),Table4_1[[#This Row],[$ Value]],Table4_1[[#This Row],[% Value]]))</f>
        <v>213656</v>
      </c>
      <c r="G4392" s="238">
        <v>42185</v>
      </c>
      <c r="H4392">
        <v>4</v>
      </c>
      <c r="I4392" t="s">
        <v>188</v>
      </c>
      <c r="J4392" t="s">
        <v>207</v>
      </c>
      <c r="K4392" t="s">
        <v>299</v>
      </c>
      <c r="L4392" t="s">
        <v>300</v>
      </c>
      <c r="M4392" t="s">
        <v>49</v>
      </c>
      <c r="N4392" t="s">
        <v>301</v>
      </c>
      <c r="O4392" t="s">
        <v>191</v>
      </c>
      <c r="P4392">
        <v>213656</v>
      </c>
      <c r="Q4392"/>
      <c r="R4392"/>
      <c r="S4392" t="s">
        <v>933</v>
      </c>
    </row>
    <row r="4393" spans="1:19" hidden="1" x14ac:dyDescent="0.2">
      <c r="A4393" s="162" t="str">
        <f>"FY"&amp;(YEAR(Table4_1[[#This Row],[Date]])-1)&amp;"/"&amp;(YEAR(Table4_1[[#This Row],[Date]])-2000)</f>
        <v>FY2015/16</v>
      </c>
      <c r="B4393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3" s="162" t="str">
        <f>Table4_1[[#This Row],[Licensee]]&amp;" "&amp;Table4_1[[#This Row],[Licence]]</f>
        <v>Western Power EDL1</v>
      </c>
      <c r="D4393" s="162" t="str">
        <f t="shared" si="68"/>
        <v>FY2015/16_NQR12d_Western Power EDL1</v>
      </c>
      <c r="E4393" s="164">
        <f>IF(ISNUMBER(Table4_1[[#This Row],[Value]]),Table4_1[[#This Row],[Value]],IF(ISNUMBER(Table4_1[[#This Row],[$ Value]]),Table4_1[[#This Row],[$ Value]],Table4_1[[#This Row],[% Value]]))</f>
        <v>275093</v>
      </c>
      <c r="G4393" s="238">
        <v>42551</v>
      </c>
      <c r="H4393">
        <v>4</v>
      </c>
      <c r="I4393" t="s">
        <v>188</v>
      </c>
      <c r="J4393" t="s">
        <v>207</v>
      </c>
      <c r="K4393" t="s">
        <v>299</v>
      </c>
      <c r="L4393" t="s">
        <v>300</v>
      </c>
      <c r="M4393" t="s">
        <v>49</v>
      </c>
      <c r="N4393" t="s">
        <v>301</v>
      </c>
      <c r="O4393" t="s">
        <v>191</v>
      </c>
      <c r="P4393">
        <v>275093</v>
      </c>
      <c r="Q4393"/>
      <c r="R4393"/>
      <c r="S4393" t="s">
        <v>933</v>
      </c>
    </row>
    <row r="4394" spans="1:19" hidden="1" x14ac:dyDescent="0.2">
      <c r="A4394" s="162" t="str">
        <f>"FY"&amp;(YEAR(Table4_1[[#This Row],[Date]])-1)&amp;"/"&amp;(YEAR(Table4_1[[#This Row],[Date]])-2000)</f>
        <v>FY2016/17</v>
      </c>
      <c r="B4394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4" s="162" t="str">
        <f>Table4_1[[#This Row],[Licensee]]&amp;" "&amp;Table4_1[[#This Row],[Licence]]</f>
        <v>Western Power EDL1</v>
      </c>
      <c r="D4394" s="162" t="str">
        <f t="shared" si="68"/>
        <v>FY2016/17_NQR12d_Western Power EDL1</v>
      </c>
      <c r="E4394" s="164">
        <f>IF(ISNUMBER(Table4_1[[#This Row],[Value]]),Table4_1[[#This Row],[Value]],IF(ISNUMBER(Table4_1[[#This Row],[$ Value]]),Table4_1[[#This Row],[$ Value]],Table4_1[[#This Row],[% Value]]))</f>
        <v>258448</v>
      </c>
      <c r="G4394" s="238">
        <v>42916</v>
      </c>
      <c r="H4394">
        <v>4</v>
      </c>
      <c r="I4394" t="s">
        <v>188</v>
      </c>
      <c r="J4394" t="s">
        <v>207</v>
      </c>
      <c r="K4394" t="s">
        <v>299</v>
      </c>
      <c r="L4394" t="s">
        <v>300</v>
      </c>
      <c r="M4394" t="s">
        <v>49</v>
      </c>
      <c r="N4394" t="s">
        <v>301</v>
      </c>
      <c r="O4394" t="s">
        <v>191</v>
      </c>
      <c r="P4394">
        <v>258448</v>
      </c>
      <c r="Q4394"/>
      <c r="R4394"/>
      <c r="S4394" t="s">
        <v>933</v>
      </c>
    </row>
    <row r="4395" spans="1:19" hidden="1" x14ac:dyDescent="0.2">
      <c r="A4395" s="162" t="str">
        <f>"FY"&amp;(YEAR(Table4_1[[#This Row],[Date]])-1)&amp;"/"&amp;(YEAR(Table4_1[[#This Row],[Date]])-2000)</f>
        <v>FY2017/18</v>
      </c>
      <c r="B4395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5" s="162" t="str">
        <f>Table4_1[[#This Row],[Licensee]]&amp;" "&amp;Table4_1[[#This Row],[Licence]]</f>
        <v>Western Power EDL1</v>
      </c>
      <c r="D4395" s="162" t="str">
        <f t="shared" si="68"/>
        <v>FY2017/18_NQR12d_Western Power EDL1</v>
      </c>
      <c r="E4395" s="164">
        <f>IF(ISNUMBER(Table4_1[[#This Row],[Value]]),Table4_1[[#This Row],[Value]],IF(ISNUMBER(Table4_1[[#This Row],[$ Value]]),Table4_1[[#This Row],[$ Value]],Table4_1[[#This Row],[% Value]]))</f>
        <v>301371</v>
      </c>
      <c r="G4395" s="238">
        <v>43281</v>
      </c>
      <c r="H4395">
        <v>4</v>
      </c>
      <c r="I4395" t="s">
        <v>188</v>
      </c>
      <c r="J4395" t="s">
        <v>207</v>
      </c>
      <c r="K4395" t="s">
        <v>299</v>
      </c>
      <c r="L4395" t="s">
        <v>300</v>
      </c>
      <c r="M4395" t="s">
        <v>49</v>
      </c>
      <c r="N4395" t="s">
        <v>301</v>
      </c>
      <c r="O4395" t="s">
        <v>191</v>
      </c>
      <c r="P4395">
        <v>301371</v>
      </c>
      <c r="Q4395"/>
      <c r="R4395"/>
      <c r="S4395" t="s">
        <v>933</v>
      </c>
    </row>
    <row r="4396" spans="1:19" hidden="1" x14ac:dyDescent="0.2">
      <c r="A4396" s="162" t="str">
        <f>"FY"&amp;(YEAR(Table4_1[[#This Row],[Date]])-1)&amp;"/"&amp;(YEAR(Table4_1[[#This Row],[Date]])-2000)</f>
        <v>FY2018/19</v>
      </c>
      <c r="B4396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6" s="162" t="str">
        <f>Table4_1[[#This Row],[Licensee]]&amp;" "&amp;Table4_1[[#This Row],[Licence]]</f>
        <v>Western Power EDL1</v>
      </c>
      <c r="D4396" s="162" t="str">
        <f t="shared" si="68"/>
        <v>FY2018/19_NQR12d_Western Power EDL1</v>
      </c>
      <c r="E4396" s="164">
        <f>IF(ISNUMBER(Table4_1[[#This Row],[Value]]),Table4_1[[#This Row],[Value]],IF(ISNUMBER(Table4_1[[#This Row],[$ Value]]),Table4_1[[#This Row],[$ Value]],Table4_1[[#This Row],[% Value]]))</f>
        <v>302711</v>
      </c>
      <c r="G4396" s="238">
        <v>43646</v>
      </c>
      <c r="H4396">
        <v>4</v>
      </c>
      <c r="I4396" t="s">
        <v>188</v>
      </c>
      <c r="J4396" t="s">
        <v>207</v>
      </c>
      <c r="K4396" t="s">
        <v>299</v>
      </c>
      <c r="L4396" t="s">
        <v>300</v>
      </c>
      <c r="M4396" t="s">
        <v>49</v>
      </c>
      <c r="N4396" t="s">
        <v>301</v>
      </c>
      <c r="O4396" t="s">
        <v>191</v>
      </c>
      <c r="P4396">
        <v>302711</v>
      </c>
      <c r="Q4396"/>
      <c r="R4396"/>
      <c r="S4396" t="s">
        <v>933</v>
      </c>
    </row>
    <row r="4397" spans="1:19" hidden="1" x14ac:dyDescent="0.2">
      <c r="A4397" s="162" t="str">
        <f>"FY"&amp;(YEAR(Table4_1[[#This Row],[Date]])-1)&amp;"/"&amp;(YEAR(Table4_1[[#This Row],[Date]])-2000)</f>
        <v>FY2019/20</v>
      </c>
      <c r="B4397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7" s="162" t="str">
        <f>Table4_1[[#This Row],[Licensee]]&amp;" "&amp;Table4_1[[#This Row],[Licence]]</f>
        <v>Western Power EDL1</v>
      </c>
      <c r="D4397" s="162" t="str">
        <f t="shared" si="68"/>
        <v>FY2019/20_NQR12d_Western Power EDL1</v>
      </c>
      <c r="E4397" s="164">
        <f>IF(ISNUMBER(Table4_1[[#This Row],[Value]]),Table4_1[[#This Row],[Value]],IF(ISNUMBER(Table4_1[[#This Row],[$ Value]]),Table4_1[[#This Row],[$ Value]],Table4_1[[#This Row],[% Value]]))</f>
        <v>323859</v>
      </c>
      <c r="G4397" s="238">
        <v>44012</v>
      </c>
      <c r="H4397">
        <v>4</v>
      </c>
      <c r="I4397" t="s">
        <v>188</v>
      </c>
      <c r="J4397" t="s">
        <v>207</v>
      </c>
      <c r="K4397" t="s">
        <v>299</v>
      </c>
      <c r="L4397" t="s">
        <v>300</v>
      </c>
      <c r="M4397" t="s">
        <v>49</v>
      </c>
      <c r="N4397" t="s">
        <v>301</v>
      </c>
      <c r="O4397" t="s">
        <v>191</v>
      </c>
      <c r="P4397">
        <v>323859</v>
      </c>
      <c r="Q4397"/>
      <c r="R4397"/>
      <c r="S4397" t="s">
        <v>933</v>
      </c>
    </row>
    <row r="4398" spans="1:19" hidden="1" x14ac:dyDescent="0.2">
      <c r="A4398" s="162" t="str">
        <f>"FY"&amp;(YEAR(Table4_1[[#This Row],[Date]])-1)&amp;"/"&amp;(YEAR(Table4_1[[#This Row],[Date]])-2000)</f>
        <v>FY2020/21</v>
      </c>
      <c r="B4398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8" s="162" t="str">
        <f>Table4_1[[#This Row],[Licensee]]&amp;" "&amp;Table4_1[[#This Row],[Licence]]</f>
        <v>Western Power EDL1</v>
      </c>
      <c r="D4398" s="162" t="str">
        <f t="shared" si="68"/>
        <v>FY2020/21_NQR12d_Western Power EDL1</v>
      </c>
      <c r="E4398" s="164">
        <f>IF(ISNUMBER(Table4_1[[#This Row],[Value]]),Table4_1[[#This Row],[Value]],IF(ISNUMBER(Table4_1[[#This Row],[$ Value]]),Table4_1[[#This Row],[$ Value]],Table4_1[[#This Row],[% Value]]))</f>
        <v>317013</v>
      </c>
      <c r="G4398" s="238">
        <v>44377</v>
      </c>
      <c r="H4398">
        <v>4</v>
      </c>
      <c r="I4398" t="s">
        <v>188</v>
      </c>
      <c r="J4398" t="s">
        <v>207</v>
      </c>
      <c r="K4398" t="s">
        <v>299</v>
      </c>
      <c r="L4398" t="s">
        <v>300</v>
      </c>
      <c r="M4398" t="s">
        <v>49</v>
      </c>
      <c r="N4398" t="s">
        <v>301</v>
      </c>
      <c r="O4398" t="s">
        <v>191</v>
      </c>
      <c r="P4398">
        <v>317013</v>
      </c>
      <c r="Q4398"/>
      <c r="R4398"/>
      <c r="S4398" t="s">
        <v>933</v>
      </c>
    </row>
    <row r="4399" spans="1:19" hidden="1" x14ac:dyDescent="0.2">
      <c r="A4399" s="162" t="str">
        <f>"FY"&amp;(YEAR(Table4_1[[#This Row],[Date]])-1)&amp;"/"&amp;(YEAR(Table4_1[[#This Row],[Date]])-2000)</f>
        <v>FY2021/22</v>
      </c>
      <c r="B4399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399" s="162" t="str">
        <f>Table4_1[[#This Row],[Licensee]]&amp;" "&amp;Table4_1[[#This Row],[Licence]]</f>
        <v>Western Power EDL1</v>
      </c>
      <c r="D4399" s="162" t="str">
        <f t="shared" si="68"/>
        <v>FY2021/22_NQR12d_Western Power EDL1</v>
      </c>
      <c r="E4399" s="164">
        <f>IF(ISNUMBER(Table4_1[[#This Row],[Value]]),Table4_1[[#This Row],[Value]],IF(ISNUMBER(Table4_1[[#This Row],[$ Value]]),Table4_1[[#This Row],[$ Value]],Table4_1[[#This Row],[% Value]]))</f>
        <v>322822</v>
      </c>
      <c r="G4399" s="238">
        <v>44742</v>
      </c>
      <c r="H4399">
        <v>4</v>
      </c>
      <c r="I4399" t="s">
        <v>188</v>
      </c>
      <c r="J4399" t="s">
        <v>207</v>
      </c>
      <c r="K4399" t="s">
        <v>299</v>
      </c>
      <c r="L4399" t="s">
        <v>300</v>
      </c>
      <c r="M4399" t="s">
        <v>49</v>
      </c>
      <c r="N4399" t="s">
        <v>301</v>
      </c>
      <c r="O4399" t="s">
        <v>191</v>
      </c>
      <c r="P4399">
        <v>322822</v>
      </c>
      <c r="Q4399"/>
      <c r="R4399"/>
      <c r="S4399" t="s">
        <v>933</v>
      </c>
    </row>
    <row r="4400" spans="1:19" hidden="1" x14ac:dyDescent="0.2">
      <c r="A4400" s="162" t="str">
        <f>"FY"&amp;(YEAR(Table4_1[[#This Row],[Date]])-1)&amp;"/"&amp;(YEAR(Table4_1[[#This Row],[Date]])-2000)</f>
        <v>FY2022/23</v>
      </c>
      <c r="B4400" s="162" t="str">
        <f>VLOOKUP(Table4_1[[#This Row],[Energy]]&amp;Table4_1[[#This Row],[Indicator category]]&amp;Table4_1[[#This Row],[Indicator subcategory]]&amp;Table4_1[[#This Row],[Indicator]]&amp;Table4_1[[#This Row],[ID]],newID,2,FALSE)</f>
        <v>NQR12d</v>
      </c>
      <c r="C4400" s="162" t="str">
        <f>Table4_1[[#This Row],[Licensee]]&amp;" "&amp;Table4_1[[#This Row],[Licence]]</f>
        <v>Western Power EDL1</v>
      </c>
      <c r="D4400" s="162" t="str">
        <f t="shared" si="68"/>
        <v>FY2022/23_NQR12d_Western Power EDL1</v>
      </c>
      <c r="E4400" s="164">
        <f>IF(ISNUMBER(Table4_1[[#This Row],[Value]]),Table4_1[[#This Row],[Value]],IF(ISNUMBER(Table4_1[[#This Row],[$ Value]]),Table4_1[[#This Row],[$ Value]],Table4_1[[#This Row],[% Value]]))</f>
        <v>243099</v>
      </c>
      <c r="G4400" s="238">
        <v>45107</v>
      </c>
      <c r="H4400">
        <v>4</v>
      </c>
      <c r="I4400" t="s">
        <v>188</v>
      </c>
      <c r="J4400" t="s">
        <v>207</v>
      </c>
      <c r="K4400" t="s">
        <v>299</v>
      </c>
      <c r="L4400" t="s">
        <v>300</v>
      </c>
      <c r="M4400" t="s">
        <v>49</v>
      </c>
      <c r="N4400" t="s">
        <v>301</v>
      </c>
      <c r="O4400" t="s">
        <v>191</v>
      </c>
      <c r="P4400">
        <v>243099</v>
      </c>
      <c r="Q4400"/>
      <c r="R4400"/>
      <c r="S4400" t="s">
        <v>933</v>
      </c>
    </row>
    <row r="4401" spans="1:19" hidden="1" x14ac:dyDescent="0.2">
      <c r="A4401" s="162" t="str">
        <f>"FY"&amp;(YEAR(Table4_1[[#This Row],[Date]])-1)&amp;"/"&amp;(YEAR(Table4_1[[#This Row],[Date]])-2000)</f>
        <v>FY2022/23</v>
      </c>
      <c r="B4401" s="162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4401" s="162" t="str">
        <f>Table4_1[[#This Row],[Licensee]]&amp;" "&amp;Table4_1[[#This Row],[Licence]]</f>
        <v>Western Power EDL1</v>
      </c>
      <c r="D4401" s="162" t="str">
        <f t="shared" si="68"/>
        <v>FY2022/23_NQR12di_Western Power EDL1</v>
      </c>
      <c r="E4401" s="164">
        <f>IF(ISNUMBER(Table4_1[[#This Row],[Value]]),Table4_1[[#This Row],[Value]],IF(ISNUMBER(Table4_1[[#This Row],[$ Value]]),Table4_1[[#This Row],[$ Value]],Table4_1[[#This Row],[% Value]]))</f>
        <v>215755</v>
      </c>
      <c r="G4401" s="238">
        <v>45107</v>
      </c>
      <c r="H4401">
        <v>4</v>
      </c>
      <c r="I4401" t="s">
        <v>188</v>
      </c>
      <c r="J4401" t="s">
        <v>207</v>
      </c>
      <c r="K4401" t="s">
        <v>299</v>
      </c>
      <c r="L4401" t="s">
        <v>300</v>
      </c>
      <c r="M4401" t="s">
        <v>443</v>
      </c>
      <c r="N4401" t="s">
        <v>326</v>
      </c>
      <c r="O4401" t="s">
        <v>191</v>
      </c>
      <c r="P4401">
        <v>215755</v>
      </c>
      <c r="Q4401"/>
      <c r="R4401"/>
      <c r="S4401" t="s">
        <v>933</v>
      </c>
    </row>
    <row r="4402" spans="1:19" hidden="1" x14ac:dyDescent="0.2">
      <c r="A4402" s="162" t="str">
        <f>"FY"&amp;(YEAR(Table4_1[[#This Row],[Date]])-1)&amp;"/"&amp;(YEAR(Table4_1[[#This Row],[Date]])-2000)</f>
        <v>FY2023/24</v>
      </c>
      <c r="B4402" s="162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4402" s="162" t="str">
        <f>Table4_1[[#This Row],[Licensee]]&amp;" "&amp;Table4_1[[#This Row],[Licence]]</f>
        <v>Western Power EDL1</v>
      </c>
      <c r="D4402" s="162" t="str">
        <f t="shared" si="68"/>
        <v>FY2023/24_NQR12di_Western Power EDL1</v>
      </c>
      <c r="E4402" s="164">
        <f>IF(ISNUMBER(Table4_1[[#This Row],[Value]]),Table4_1[[#This Row],[Value]],IF(ISNUMBER(Table4_1[[#This Row],[$ Value]]),Table4_1[[#This Row],[$ Value]],Table4_1[[#This Row],[% Value]]))</f>
        <v>242945</v>
      </c>
      <c r="G4402" s="238">
        <v>45473</v>
      </c>
      <c r="H4402">
        <v>4</v>
      </c>
      <c r="I4402" t="s">
        <v>188</v>
      </c>
      <c r="J4402" t="s">
        <v>207</v>
      </c>
      <c r="K4402" t="s">
        <v>299</v>
      </c>
      <c r="L4402" t="s">
        <v>300</v>
      </c>
      <c r="M4402" t="s">
        <v>443</v>
      </c>
      <c r="N4402" t="s">
        <v>326</v>
      </c>
      <c r="O4402" t="s">
        <v>191</v>
      </c>
      <c r="P4402">
        <v>242945</v>
      </c>
      <c r="Q4402"/>
      <c r="R4402"/>
      <c r="S4402" t="s">
        <v>933</v>
      </c>
    </row>
    <row r="4403" spans="1:19" hidden="1" x14ac:dyDescent="0.2">
      <c r="A4403" s="162" t="str">
        <f>"FY"&amp;(YEAR(Table4_1[[#This Row],[Date]])-1)&amp;"/"&amp;(YEAR(Table4_1[[#This Row],[Date]])-2000)</f>
        <v>FY2024/25</v>
      </c>
      <c r="B4403" s="162" t="str">
        <f>VLOOKUP(Table4_1[[#This Row],[Energy]]&amp;Table4_1[[#This Row],[Indicator category]]&amp;Table4_1[[#This Row],[Indicator subcategory]]&amp;Table4_1[[#This Row],[Indicator]]&amp;Table4_1[[#This Row],[ID]],newID,2,FALSE)</f>
        <v>NQR12di</v>
      </c>
      <c r="C4403" s="162" t="str">
        <f>Table4_1[[#This Row],[Licensee]]&amp;" "&amp;Table4_1[[#This Row],[Licence]]</f>
        <v>Western Power EDL1</v>
      </c>
      <c r="D4403" s="162" t="str">
        <f t="shared" si="68"/>
        <v>FY2024/25_NQR12di_Western Power EDL1</v>
      </c>
      <c r="E4403" s="164">
        <f>IF(ISNUMBER(Table4_1[[#This Row],[Value]]),Table4_1[[#This Row],[Value]],IF(ISNUMBER(Table4_1[[#This Row],[$ Value]]),Table4_1[[#This Row],[$ Value]],Table4_1[[#This Row],[% Value]]))</f>
        <v>443683</v>
      </c>
      <c r="G4403" s="238">
        <v>45838</v>
      </c>
      <c r="H4403">
        <v>4</v>
      </c>
      <c r="I4403" t="s">
        <v>188</v>
      </c>
      <c r="J4403" t="s">
        <v>207</v>
      </c>
      <c r="K4403" t="s">
        <v>299</v>
      </c>
      <c r="L4403" t="s">
        <v>300</v>
      </c>
      <c r="M4403" t="s">
        <v>443</v>
      </c>
      <c r="N4403" t="s">
        <v>326</v>
      </c>
      <c r="O4403" t="s">
        <v>191</v>
      </c>
      <c r="P4403">
        <v>443683</v>
      </c>
      <c r="Q4403"/>
      <c r="R4403"/>
      <c r="S4403" t="s">
        <v>933</v>
      </c>
    </row>
    <row r="4404" spans="1:19" hidden="1" x14ac:dyDescent="0.2">
      <c r="A4404" s="162" t="str">
        <f>"FY"&amp;(YEAR(Table4_1[[#This Row],[Date]])-1)&amp;"/"&amp;(YEAR(Table4_1[[#This Row],[Date]])-2000)</f>
        <v>FY2022/23</v>
      </c>
      <c r="B4404" s="162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4404" s="162" t="str">
        <f>Table4_1[[#This Row],[Licensee]]&amp;" "&amp;Table4_1[[#This Row],[Licence]]</f>
        <v>Western Power EDL1</v>
      </c>
      <c r="D4404" s="162" t="str">
        <f t="shared" si="68"/>
        <v>FY2022/23_NQR12dii_Western Power EDL1</v>
      </c>
      <c r="E4404" s="164">
        <f>IF(ISNUMBER(Table4_1[[#This Row],[Value]]),Table4_1[[#This Row],[Value]],IF(ISNUMBER(Table4_1[[#This Row],[$ Value]]),Table4_1[[#This Row],[$ Value]],Table4_1[[#This Row],[% Value]]))</f>
        <v>27344</v>
      </c>
      <c r="G4404" s="238">
        <v>45107</v>
      </c>
      <c r="H4404">
        <v>4</v>
      </c>
      <c r="I4404" t="s">
        <v>188</v>
      </c>
      <c r="J4404" t="s">
        <v>207</v>
      </c>
      <c r="K4404" t="s">
        <v>299</v>
      </c>
      <c r="L4404" t="s">
        <v>300</v>
      </c>
      <c r="M4404" t="s">
        <v>439</v>
      </c>
      <c r="N4404" t="s">
        <v>326</v>
      </c>
      <c r="O4404" t="s">
        <v>191</v>
      </c>
      <c r="P4404">
        <v>27344</v>
      </c>
      <c r="Q4404"/>
      <c r="R4404"/>
      <c r="S4404" t="s">
        <v>933</v>
      </c>
    </row>
    <row r="4405" spans="1:19" hidden="1" x14ac:dyDescent="0.2">
      <c r="A4405" s="162" t="str">
        <f>"FY"&amp;(YEAR(Table4_1[[#This Row],[Date]])-1)&amp;"/"&amp;(YEAR(Table4_1[[#This Row],[Date]])-2000)</f>
        <v>FY2023/24</v>
      </c>
      <c r="B4405" s="162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4405" s="162" t="str">
        <f>Table4_1[[#This Row],[Licensee]]&amp;" "&amp;Table4_1[[#This Row],[Licence]]</f>
        <v>Western Power EDL1</v>
      </c>
      <c r="D4405" s="162" t="str">
        <f t="shared" si="68"/>
        <v>FY2023/24_NQR12dii_Western Power EDL1</v>
      </c>
      <c r="E4405" s="164">
        <f>IF(ISNUMBER(Table4_1[[#This Row],[Value]]),Table4_1[[#This Row],[Value]],IF(ISNUMBER(Table4_1[[#This Row],[$ Value]]),Table4_1[[#This Row],[$ Value]],Table4_1[[#This Row],[% Value]]))</f>
        <v>28576</v>
      </c>
      <c r="G4405" s="238">
        <v>45473</v>
      </c>
      <c r="H4405">
        <v>4</v>
      </c>
      <c r="I4405" t="s">
        <v>188</v>
      </c>
      <c r="J4405" t="s">
        <v>207</v>
      </c>
      <c r="K4405" t="s">
        <v>299</v>
      </c>
      <c r="L4405" t="s">
        <v>300</v>
      </c>
      <c r="M4405" t="s">
        <v>439</v>
      </c>
      <c r="N4405" t="s">
        <v>326</v>
      </c>
      <c r="O4405" t="s">
        <v>191</v>
      </c>
      <c r="P4405">
        <v>28576</v>
      </c>
      <c r="Q4405"/>
      <c r="R4405"/>
      <c r="S4405" t="s">
        <v>933</v>
      </c>
    </row>
    <row r="4406" spans="1:19" hidden="1" x14ac:dyDescent="0.2">
      <c r="A4406" s="162" t="str">
        <f>"FY"&amp;(YEAR(Table4_1[[#This Row],[Date]])-1)&amp;"/"&amp;(YEAR(Table4_1[[#This Row],[Date]])-2000)</f>
        <v>FY2024/25</v>
      </c>
      <c r="B4406" s="162" t="str">
        <f>VLOOKUP(Table4_1[[#This Row],[Energy]]&amp;Table4_1[[#This Row],[Indicator category]]&amp;Table4_1[[#This Row],[Indicator subcategory]]&amp;Table4_1[[#This Row],[Indicator]]&amp;Table4_1[[#This Row],[ID]],newID,2,FALSE)</f>
        <v>NQR12dii</v>
      </c>
      <c r="C4406" s="162" t="str">
        <f>Table4_1[[#This Row],[Licensee]]&amp;" "&amp;Table4_1[[#This Row],[Licence]]</f>
        <v>Western Power EDL1</v>
      </c>
      <c r="D4406" s="162" t="str">
        <f t="shared" si="68"/>
        <v>FY2024/25_NQR12dii_Western Power EDL1</v>
      </c>
      <c r="E4406" s="164">
        <f>IF(ISNUMBER(Table4_1[[#This Row],[Value]]),Table4_1[[#This Row],[Value]],IF(ISNUMBER(Table4_1[[#This Row],[$ Value]]),Table4_1[[#This Row],[$ Value]],Table4_1[[#This Row],[% Value]]))</f>
        <v>45099</v>
      </c>
      <c r="G4406" s="238">
        <v>45838</v>
      </c>
      <c r="H4406">
        <v>4</v>
      </c>
      <c r="I4406" t="s">
        <v>188</v>
      </c>
      <c r="J4406" t="s">
        <v>207</v>
      </c>
      <c r="K4406" t="s">
        <v>299</v>
      </c>
      <c r="L4406" t="s">
        <v>300</v>
      </c>
      <c r="M4406" t="s">
        <v>439</v>
      </c>
      <c r="N4406" t="s">
        <v>326</v>
      </c>
      <c r="O4406" t="s">
        <v>191</v>
      </c>
      <c r="P4406">
        <v>45099</v>
      </c>
      <c r="Q4406"/>
      <c r="R4406"/>
      <c r="S4406" t="s">
        <v>933</v>
      </c>
    </row>
    <row r="4407" spans="1:19" hidden="1" x14ac:dyDescent="0.2">
      <c r="A4407" s="162" t="str">
        <f>"FY"&amp;(YEAR(Table4_1[[#This Row],[Date]])-1)&amp;"/"&amp;(YEAR(Table4_1[[#This Row],[Date]])-2000)</f>
        <v>FY2023/24</v>
      </c>
      <c r="B4407" s="162" t="str">
        <f>VLOOKUP(Table4_1[[#This Row],[Energy]]&amp;Table4_1[[#This Row],[Indicator category]]&amp;Table4_1[[#This Row],[Indicator subcategory]]&amp;Table4_1[[#This Row],[Indicator]]&amp;Table4_1[[#This Row],[ID]],newID,2,FALSE)</f>
        <v>NQR12div</v>
      </c>
      <c r="C4407" s="162" t="str">
        <f>Table4_1[[#This Row],[Licensee]]&amp;" "&amp;Table4_1[[#This Row],[Licence]]</f>
        <v>Western Power EDL1</v>
      </c>
      <c r="D4407" s="162" t="str">
        <f t="shared" si="68"/>
        <v>FY2023/24_NQR12div_Western Power EDL1</v>
      </c>
      <c r="E4407" s="164">
        <f>IF(ISNUMBER(Table4_1[[#This Row],[Value]]),Table4_1[[#This Row],[Value]],IF(ISNUMBER(Table4_1[[#This Row],[$ Value]]),Table4_1[[#This Row],[$ Value]],Table4_1[[#This Row],[% Value]]))</f>
        <v>129</v>
      </c>
      <c r="G4407" s="238">
        <v>45473</v>
      </c>
      <c r="H4407">
        <v>4</v>
      </c>
      <c r="I4407" t="s">
        <v>188</v>
      </c>
      <c r="J4407" t="s">
        <v>207</v>
      </c>
      <c r="K4407" t="s">
        <v>299</v>
      </c>
      <c r="L4407" t="s">
        <v>360</v>
      </c>
      <c r="M4407" t="s">
        <v>49</v>
      </c>
      <c r="N4407" t="s">
        <v>328</v>
      </c>
      <c r="O4407" t="s">
        <v>191</v>
      </c>
      <c r="P4407">
        <v>129</v>
      </c>
      <c r="Q4407"/>
      <c r="R4407"/>
      <c r="S4407" t="s">
        <v>933</v>
      </c>
    </row>
    <row r="4408" spans="1:19" hidden="1" x14ac:dyDescent="0.2">
      <c r="A4408" s="162" t="str">
        <f>"FY"&amp;(YEAR(Table4_1[[#This Row],[Date]])-1)&amp;"/"&amp;(YEAR(Table4_1[[#This Row],[Date]])-2000)</f>
        <v>FY2024/25</v>
      </c>
      <c r="B4408" s="162" t="str">
        <f>VLOOKUP(Table4_1[[#This Row],[Energy]]&amp;Table4_1[[#This Row],[Indicator category]]&amp;Table4_1[[#This Row],[Indicator subcategory]]&amp;Table4_1[[#This Row],[Indicator]]&amp;Table4_1[[#This Row],[ID]],newID,2,FALSE)</f>
        <v>NQR12div</v>
      </c>
      <c r="C4408" s="162" t="str">
        <f>Table4_1[[#This Row],[Licensee]]&amp;" "&amp;Table4_1[[#This Row],[Licence]]</f>
        <v>Western Power EDL1</v>
      </c>
      <c r="D4408" s="162" t="str">
        <f t="shared" si="68"/>
        <v>FY2024/25_NQR12div_Western Power EDL1</v>
      </c>
      <c r="E4408" s="164">
        <f>IF(ISNUMBER(Table4_1[[#This Row],[Value]]),Table4_1[[#This Row],[Value]],IF(ISNUMBER(Table4_1[[#This Row],[$ Value]]),Table4_1[[#This Row],[$ Value]],Table4_1[[#This Row],[% Value]]))</f>
        <v>147</v>
      </c>
      <c r="G4408" s="238">
        <v>45838</v>
      </c>
      <c r="H4408">
        <v>4</v>
      </c>
      <c r="I4408" t="s">
        <v>188</v>
      </c>
      <c r="J4408" t="s">
        <v>207</v>
      </c>
      <c r="K4408" t="s">
        <v>299</v>
      </c>
      <c r="L4408" t="s">
        <v>360</v>
      </c>
      <c r="M4408" t="s">
        <v>49</v>
      </c>
      <c r="N4408" t="s">
        <v>328</v>
      </c>
      <c r="O4408" t="s">
        <v>191</v>
      </c>
      <c r="P4408">
        <v>147</v>
      </c>
      <c r="Q4408"/>
      <c r="R4408"/>
      <c r="S4408" t="s">
        <v>933</v>
      </c>
    </row>
    <row r="4409" spans="1:19" hidden="1" x14ac:dyDescent="0.2">
      <c r="A4409" s="162" t="str">
        <f>"FY"&amp;(YEAR(Table4_1[[#This Row],[Date]])-1)&amp;"/"&amp;(YEAR(Table4_1[[#This Row],[Date]])-2000)</f>
        <v>FY2023/24</v>
      </c>
      <c r="B4409" s="162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4409" s="162" t="str">
        <f>Table4_1[[#This Row],[Licensee]]&amp;" "&amp;Table4_1[[#This Row],[Licence]]</f>
        <v>Western Power EDL1</v>
      </c>
      <c r="D4409" s="162" t="str">
        <f t="shared" si="68"/>
        <v>FY2023/24_NQR12dv_Western Power EDL1</v>
      </c>
      <c r="E4409" s="164">
        <f>IF(ISNUMBER(Table4_1[[#This Row],[Value]]),Table4_1[[#This Row],[Value]],IF(ISNUMBER(Table4_1[[#This Row],[$ Value]]),Table4_1[[#This Row],[$ Value]],Table4_1[[#This Row],[% Value]]))</f>
        <v>271392</v>
      </c>
      <c r="G4409" s="238">
        <v>45473</v>
      </c>
      <c r="H4409">
        <v>4</v>
      </c>
      <c r="I4409" t="s">
        <v>188</v>
      </c>
      <c r="J4409" t="s">
        <v>207</v>
      </c>
      <c r="K4409" t="s">
        <v>299</v>
      </c>
      <c r="L4409" t="s">
        <v>327</v>
      </c>
      <c r="M4409" t="s">
        <v>49</v>
      </c>
      <c r="N4409" t="s">
        <v>328</v>
      </c>
      <c r="O4409" t="s">
        <v>191</v>
      </c>
      <c r="P4409">
        <v>271392</v>
      </c>
      <c r="Q4409"/>
      <c r="R4409"/>
      <c r="S4409" t="s">
        <v>933</v>
      </c>
    </row>
    <row r="4410" spans="1:19" hidden="1" x14ac:dyDescent="0.2">
      <c r="A4410" s="162" t="str">
        <f>"FY"&amp;(YEAR(Table4_1[[#This Row],[Date]])-1)&amp;"/"&amp;(YEAR(Table4_1[[#This Row],[Date]])-2000)</f>
        <v>FY2024/25</v>
      </c>
      <c r="B4410" s="162" t="str">
        <f>VLOOKUP(Table4_1[[#This Row],[Energy]]&amp;Table4_1[[#This Row],[Indicator category]]&amp;Table4_1[[#This Row],[Indicator subcategory]]&amp;Table4_1[[#This Row],[Indicator]]&amp;Table4_1[[#This Row],[ID]],newID,2,FALSE)</f>
        <v>NQR12dv</v>
      </c>
      <c r="C4410" s="162" t="str">
        <f>Table4_1[[#This Row],[Licensee]]&amp;" "&amp;Table4_1[[#This Row],[Licence]]</f>
        <v>Western Power EDL1</v>
      </c>
      <c r="D4410" s="162" t="str">
        <f t="shared" si="68"/>
        <v>FY2024/25_NQR12dv_Western Power EDL1</v>
      </c>
      <c r="E4410" s="164">
        <f>IF(ISNUMBER(Table4_1[[#This Row],[Value]]),Table4_1[[#This Row],[Value]],IF(ISNUMBER(Table4_1[[#This Row],[$ Value]]),Table4_1[[#This Row],[$ Value]],Table4_1[[#This Row],[% Value]]))</f>
        <v>488635</v>
      </c>
      <c r="G4410" s="238">
        <v>45838</v>
      </c>
      <c r="H4410">
        <v>4</v>
      </c>
      <c r="I4410" t="s">
        <v>188</v>
      </c>
      <c r="J4410" t="s">
        <v>207</v>
      </c>
      <c r="K4410" t="s">
        <v>299</v>
      </c>
      <c r="L4410" t="s">
        <v>327</v>
      </c>
      <c r="M4410" t="s">
        <v>49</v>
      </c>
      <c r="N4410" t="s">
        <v>328</v>
      </c>
      <c r="O4410" t="s">
        <v>191</v>
      </c>
      <c r="P4410">
        <v>488635</v>
      </c>
      <c r="Q4410"/>
      <c r="R4410"/>
      <c r="S4410" t="s">
        <v>933</v>
      </c>
    </row>
    <row r="4411" spans="1:19" hidden="1" x14ac:dyDescent="0.2">
      <c r="A4411" s="162" t="str">
        <f>"FY"&amp;(YEAR(Table4_1[[#This Row],[Date]])-1)&amp;"/"&amp;(YEAR(Table4_1[[#This Row],[Date]])-2000)</f>
        <v>FY2013/14</v>
      </c>
      <c r="B4411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1" s="162" t="str">
        <f>Table4_1[[#This Row],[Licensee]]&amp;" "&amp;Table4_1[[#This Row],[Licence]]</f>
        <v>Western Power EDL1</v>
      </c>
      <c r="D4411" s="162" t="str">
        <f t="shared" si="68"/>
        <v>FY2013/14_NQR12e_Western Power EDL1</v>
      </c>
      <c r="E4411" s="164">
        <f>IF(ISNUMBER(Table4_1[[#This Row],[Value]]),Table4_1[[#This Row],[Value]],IF(ISNUMBER(Table4_1[[#This Row],[$ Value]]),Table4_1[[#This Row],[$ Value]],Table4_1[[#This Row],[% Value]]))</f>
        <v>98549</v>
      </c>
      <c r="G4411" s="238">
        <v>41820</v>
      </c>
      <c r="H4411">
        <v>4</v>
      </c>
      <c r="I4411" t="s">
        <v>188</v>
      </c>
      <c r="J4411" t="s">
        <v>207</v>
      </c>
      <c r="K4411" t="s">
        <v>299</v>
      </c>
      <c r="L4411" t="s">
        <v>300</v>
      </c>
      <c r="M4411" t="s">
        <v>50</v>
      </c>
      <c r="N4411" t="s">
        <v>301</v>
      </c>
      <c r="O4411" t="s">
        <v>191</v>
      </c>
      <c r="P4411">
        <v>98549</v>
      </c>
      <c r="Q4411"/>
      <c r="R4411"/>
      <c r="S4411" t="s">
        <v>933</v>
      </c>
    </row>
    <row r="4412" spans="1:19" hidden="1" x14ac:dyDescent="0.2">
      <c r="A4412" s="162" t="str">
        <f>"FY"&amp;(YEAR(Table4_1[[#This Row],[Date]])-1)&amp;"/"&amp;(YEAR(Table4_1[[#This Row],[Date]])-2000)</f>
        <v>FY2014/15</v>
      </c>
      <c r="B4412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2" s="162" t="str">
        <f>Table4_1[[#This Row],[Licensee]]&amp;" "&amp;Table4_1[[#This Row],[Licence]]</f>
        <v>Western Power EDL1</v>
      </c>
      <c r="D4412" s="162" t="str">
        <f t="shared" si="68"/>
        <v>FY2014/15_NQR12e_Western Power EDL1</v>
      </c>
      <c r="E4412" s="164">
        <f>IF(ISNUMBER(Table4_1[[#This Row],[Value]]),Table4_1[[#This Row],[Value]],IF(ISNUMBER(Table4_1[[#This Row],[$ Value]]),Table4_1[[#This Row],[$ Value]],Table4_1[[#This Row],[% Value]]))</f>
        <v>94107</v>
      </c>
      <c r="G4412" s="238">
        <v>42185</v>
      </c>
      <c r="H4412">
        <v>4</v>
      </c>
      <c r="I4412" t="s">
        <v>188</v>
      </c>
      <c r="J4412" t="s">
        <v>207</v>
      </c>
      <c r="K4412" t="s">
        <v>299</v>
      </c>
      <c r="L4412" t="s">
        <v>300</v>
      </c>
      <c r="M4412" t="s">
        <v>50</v>
      </c>
      <c r="N4412" t="s">
        <v>301</v>
      </c>
      <c r="O4412" t="s">
        <v>191</v>
      </c>
      <c r="P4412">
        <v>94107</v>
      </c>
      <c r="Q4412"/>
      <c r="R4412"/>
      <c r="S4412" t="s">
        <v>933</v>
      </c>
    </row>
    <row r="4413" spans="1:19" hidden="1" x14ac:dyDescent="0.2">
      <c r="A4413" s="162" t="str">
        <f>"FY"&amp;(YEAR(Table4_1[[#This Row],[Date]])-1)&amp;"/"&amp;(YEAR(Table4_1[[#This Row],[Date]])-2000)</f>
        <v>FY2015/16</v>
      </c>
      <c r="B4413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3" s="162" t="str">
        <f>Table4_1[[#This Row],[Licensee]]&amp;" "&amp;Table4_1[[#This Row],[Licence]]</f>
        <v>Western Power EDL1</v>
      </c>
      <c r="D4413" s="162" t="str">
        <f t="shared" si="68"/>
        <v>FY2015/16_NQR12e_Western Power EDL1</v>
      </c>
      <c r="E4413" s="164">
        <f>IF(ISNUMBER(Table4_1[[#This Row],[Value]]),Table4_1[[#This Row],[Value]],IF(ISNUMBER(Table4_1[[#This Row],[$ Value]]),Table4_1[[#This Row],[$ Value]],Table4_1[[#This Row],[% Value]]))</f>
        <v>98104</v>
      </c>
      <c r="G4413" s="238">
        <v>42551</v>
      </c>
      <c r="H4413">
        <v>4</v>
      </c>
      <c r="I4413" t="s">
        <v>188</v>
      </c>
      <c r="J4413" t="s">
        <v>207</v>
      </c>
      <c r="K4413" t="s">
        <v>299</v>
      </c>
      <c r="L4413" t="s">
        <v>300</v>
      </c>
      <c r="M4413" t="s">
        <v>50</v>
      </c>
      <c r="N4413" t="s">
        <v>301</v>
      </c>
      <c r="O4413" t="s">
        <v>191</v>
      </c>
      <c r="P4413">
        <v>98104</v>
      </c>
      <c r="Q4413"/>
      <c r="R4413"/>
      <c r="S4413" t="s">
        <v>933</v>
      </c>
    </row>
    <row r="4414" spans="1:19" hidden="1" x14ac:dyDescent="0.2">
      <c r="A4414" s="162" t="str">
        <f>"FY"&amp;(YEAR(Table4_1[[#This Row],[Date]])-1)&amp;"/"&amp;(YEAR(Table4_1[[#This Row],[Date]])-2000)</f>
        <v>FY2016/17</v>
      </c>
      <c r="B4414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4" s="162" t="str">
        <f>Table4_1[[#This Row],[Licensee]]&amp;" "&amp;Table4_1[[#This Row],[Licence]]</f>
        <v>Western Power EDL1</v>
      </c>
      <c r="D4414" s="162" t="str">
        <f t="shared" si="68"/>
        <v>FY2016/17_NQR12e_Western Power EDL1</v>
      </c>
      <c r="E4414" s="164">
        <f>IF(ISNUMBER(Table4_1[[#This Row],[Value]]),Table4_1[[#This Row],[Value]],IF(ISNUMBER(Table4_1[[#This Row],[$ Value]]),Table4_1[[#This Row],[$ Value]],Table4_1[[#This Row],[% Value]]))</f>
        <v>96848</v>
      </c>
      <c r="G4414" s="238">
        <v>42916</v>
      </c>
      <c r="H4414">
        <v>4</v>
      </c>
      <c r="I4414" t="s">
        <v>188</v>
      </c>
      <c r="J4414" t="s">
        <v>207</v>
      </c>
      <c r="K4414" t="s">
        <v>299</v>
      </c>
      <c r="L4414" t="s">
        <v>300</v>
      </c>
      <c r="M4414" t="s">
        <v>50</v>
      </c>
      <c r="N4414" t="s">
        <v>301</v>
      </c>
      <c r="O4414" t="s">
        <v>191</v>
      </c>
      <c r="P4414">
        <v>96848</v>
      </c>
      <c r="Q4414"/>
      <c r="R4414"/>
      <c r="S4414" t="s">
        <v>933</v>
      </c>
    </row>
    <row r="4415" spans="1:19" hidden="1" x14ac:dyDescent="0.2">
      <c r="A4415" s="162" t="str">
        <f>"FY"&amp;(YEAR(Table4_1[[#This Row],[Date]])-1)&amp;"/"&amp;(YEAR(Table4_1[[#This Row],[Date]])-2000)</f>
        <v>FY2017/18</v>
      </c>
      <c r="B4415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5" s="162" t="str">
        <f>Table4_1[[#This Row],[Licensee]]&amp;" "&amp;Table4_1[[#This Row],[Licence]]</f>
        <v>Western Power EDL1</v>
      </c>
      <c r="D4415" s="162" t="str">
        <f t="shared" si="68"/>
        <v>FY2017/18_NQR12e_Western Power EDL1</v>
      </c>
      <c r="E4415" s="164">
        <f>IF(ISNUMBER(Table4_1[[#This Row],[Value]]),Table4_1[[#This Row],[Value]],IF(ISNUMBER(Table4_1[[#This Row],[$ Value]]),Table4_1[[#This Row],[$ Value]],Table4_1[[#This Row],[% Value]]))</f>
        <v>95282</v>
      </c>
      <c r="G4415" s="238">
        <v>43281</v>
      </c>
      <c r="H4415">
        <v>4</v>
      </c>
      <c r="I4415" t="s">
        <v>188</v>
      </c>
      <c r="J4415" t="s">
        <v>207</v>
      </c>
      <c r="K4415" t="s">
        <v>299</v>
      </c>
      <c r="L4415" t="s">
        <v>300</v>
      </c>
      <c r="M4415" t="s">
        <v>50</v>
      </c>
      <c r="N4415" t="s">
        <v>301</v>
      </c>
      <c r="O4415" t="s">
        <v>191</v>
      </c>
      <c r="P4415">
        <v>95282</v>
      </c>
      <c r="Q4415"/>
      <c r="R4415"/>
      <c r="S4415" t="s">
        <v>933</v>
      </c>
    </row>
    <row r="4416" spans="1:19" hidden="1" x14ac:dyDescent="0.2">
      <c r="A4416" s="162" t="str">
        <f>"FY"&amp;(YEAR(Table4_1[[#This Row],[Date]])-1)&amp;"/"&amp;(YEAR(Table4_1[[#This Row],[Date]])-2000)</f>
        <v>FY2018/19</v>
      </c>
      <c r="B4416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6" s="162" t="str">
        <f>Table4_1[[#This Row],[Licensee]]&amp;" "&amp;Table4_1[[#This Row],[Licence]]</f>
        <v>Western Power EDL1</v>
      </c>
      <c r="D4416" s="162" t="str">
        <f t="shared" si="68"/>
        <v>FY2018/19_NQR12e_Western Power EDL1</v>
      </c>
      <c r="E4416" s="164">
        <f>IF(ISNUMBER(Table4_1[[#This Row],[Value]]),Table4_1[[#This Row],[Value]],IF(ISNUMBER(Table4_1[[#This Row],[$ Value]]),Table4_1[[#This Row],[$ Value]],Table4_1[[#This Row],[% Value]]))</f>
        <v>95985</v>
      </c>
      <c r="G4416" s="238">
        <v>43646</v>
      </c>
      <c r="H4416">
        <v>4</v>
      </c>
      <c r="I4416" t="s">
        <v>188</v>
      </c>
      <c r="J4416" t="s">
        <v>207</v>
      </c>
      <c r="K4416" t="s">
        <v>299</v>
      </c>
      <c r="L4416" t="s">
        <v>300</v>
      </c>
      <c r="M4416" t="s">
        <v>50</v>
      </c>
      <c r="N4416" t="s">
        <v>301</v>
      </c>
      <c r="O4416" t="s">
        <v>191</v>
      </c>
      <c r="P4416">
        <v>95985</v>
      </c>
      <c r="Q4416"/>
      <c r="R4416"/>
      <c r="S4416" t="s">
        <v>933</v>
      </c>
    </row>
    <row r="4417" spans="1:19" hidden="1" x14ac:dyDescent="0.2">
      <c r="A4417" s="162" t="str">
        <f>"FY"&amp;(YEAR(Table4_1[[#This Row],[Date]])-1)&amp;"/"&amp;(YEAR(Table4_1[[#This Row],[Date]])-2000)</f>
        <v>FY2019/20</v>
      </c>
      <c r="B4417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7" s="162" t="str">
        <f>Table4_1[[#This Row],[Licensee]]&amp;" "&amp;Table4_1[[#This Row],[Licence]]</f>
        <v>Western Power EDL1</v>
      </c>
      <c r="D4417" s="162" t="str">
        <f t="shared" si="68"/>
        <v>FY2019/20_NQR12e_Western Power EDL1</v>
      </c>
      <c r="E4417" s="164">
        <f>IF(ISNUMBER(Table4_1[[#This Row],[Value]]),Table4_1[[#This Row],[Value]],IF(ISNUMBER(Table4_1[[#This Row],[$ Value]]),Table4_1[[#This Row],[$ Value]],Table4_1[[#This Row],[% Value]]))</f>
        <v>100218</v>
      </c>
      <c r="G4417" s="238">
        <v>44012</v>
      </c>
      <c r="H4417">
        <v>4</v>
      </c>
      <c r="I4417" t="s">
        <v>188</v>
      </c>
      <c r="J4417" t="s">
        <v>207</v>
      </c>
      <c r="K4417" t="s">
        <v>299</v>
      </c>
      <c r="L4417" t="s">
        <v>300</v>
      </c>
      <c r="M4417" t="s">
        <v>50</v>
      </c>
      <c r="N4417" t="s">
        <v>301</v>
      </c>
      <c r="O4417" t="s">
        <v>191</v>
      </c>
      <c r="P4417">
        <v>100218</v>
      </c>
      <c r="Q4417"/>
      <c r="R4417"/>
      <c r="S4417" t="s">
        <v>933</v>
      </c>
    </row>
    <row r="4418" spans="1:19" hidden="1" x14ac:dyDescent="0.2">
      <c r="A4418" s="162" t="str">
        <f>"FY"&amp;(YEAR(Table4_1[[#This Row],[Date]])-1)&amp;"/"&amp;(YEAR(Table4_1[[#This Row],[Date]])-2000)</f>
        <v>FY2020/21</v>
      </c>
      <c r="B4418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8" s="162" t="str">
        <f>Table4_1[[#This Row],[Licensee]]&amp;" "&amp;Table4_1[[#This Row],[Licence]]</f>
        <v>Western Power EDL1</v>
      </c>
      <c r="D4418" s="162" t="str">
        <f t="shared" si="68"/>
        <v>FY2020/21_NQR12e_Western Power EDL1</v>
      </c>
      <c r="E4418" s="164">
        <f>IF(ISNUMBER(Table4_1[[#This Row],[Value]]),Table4_1[[#This Row],[Value]],IF(ISNUMBER(Table4_1[[#This Row],[$ Value]]),Table4_1[[#This Row],[$ Value]],Table4_1[[#This Row],[% Value]]))</f>
        <v>100998</v>
      </c>
      <c r="G4418" s="238">
        <v>44377</v>
      </c>
      <c r="H4418">
        <v>4</v>
      </c>
      <c r="I4418" t="s">
        <v>188</v>
      </c>
      <c r="J4418" t="s">
        <v>207</v>
      </c>
      <c r="K4418" t="s">
        <v>299</v>
      </c>
      <c r="L4418" t="s">
        <v>300</v>
      </c>
      <c r="M4418" t="s">
        <v>50</v>
      </c>
      <c r="N4418" t="s">
        <v>301</v>
      </c>
      <c r="O4418" t="s">
        <v>191</v>
      </c>
      <c r="P4418">
        <v>100998</v>
      </c>
      <c r="Q4418"/>
      <c r="R4418"/>
      <c r="S4418" t="s">
        <v>933</v>
      </c>
    </row>
    <row r="4419" spans="1:19" hidden="1" x14ac:dyDescent="0.2">
      <c r="A4419" s="162" t="str">
        <f>"FY"&amp;(YEAR(Table4_1[[#This Row],[Date]])-1)&amp;"/"&amp;(YEAR(Table4_1[[#This Row],[Date]])-2000)</f>
        <v>FY2021/22</v>
      </c>
      <c r="B4419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19" s="162" t="str">
        <f>Table4_1[[#This Row],[Licensee]]&amp;" "&amp;Table4_1[[#This Row],[Licence]]</f>
        <v>Western Power EDL1</v>
      </c>
      <c r="D4419" s="162" t="str">
        <f t="shared" ref="D4419:D4482" si="69">A4419&amp;"_"&amp;B4419&amp;"_"&amp;C4419</f>
        <v>FY2021/22_NQR12e_Western Power EDL1</v>
      </c>
      <c r="E4419" s="164">
        <f>IF(ISNUMBER(Table4_1[[#This Row],[Value]]),Table4_1[[#This Row],[Value]],IF(ISNUMBER(Table4_1[[#This Row],[$ Value]]),Table4_1[[#This Row],[$ Value]],Table4_1[[#This Row],[% Value]]))</f>
        <v>99196</v>
      </c>
      <c r="G4419" s="238">
        <v>44742</v>
      </c>
      <c r="H4419">
        <v>4</v>
      </c>
      <c r="I4419" t="s">
        <v>188</v>
      </c>
      <c r="J4419" t="s">
        <v>207</v>
      </c>
      <c r="K4419" t="s">
        <v>299</v>
      </c>
      <c r="L4419" t="s">
        <v>300</v>
      </c>
      <c r="M4419" t="s">
        <v>50</v>
      </c>
      <c r="N4419" t="s">
        <v>301</v>
      </c>
      <c r="O4419" t="s">
        <v>191</v>
      </c>
      <c r="P4419">
        <v>99196</v>
      </c>
      <c r="Q4419"/>
      <c r="R4419"/>
      <c r="S4419" t="s">
        <v>933</v>
      </c>
    </row>
    <row r="4420" spans="1:19" hidden="1" x14ac:dyDescent="0.2">
      <c r="A4420" s="162" t="str">
        <f>"FY"&amp;(YEAR(Table4_1[[#This Row],[Date]])-1)&amp;"/"&amp;(YEAR(Table4_1[[#This Row],[Date]])-2000)</f>
        <v>FY2022/23</v>
      </c>
      <c r="B4420" s="162" t="str">
        <f>VLOOKUP(Table4_1[[#This Row],[Energy]]&amp;Table4_1[[#This Row],[Indicator category]]&amp;Table4_1[[#This Row],[Indicator subcategory]]&amp;Table4_1[[#This Row],[Indicator]]&amp;Table4_1[[#This Row],[ID]],newID,2,FALSE)</f>
        <v>NQR12e</v>
      </c>
      <c r="C4420" s="162" t="str">
        <f>Table4_1[[#This Row],[Licensee]]&amp;" "&amp;Table4_1[[#This Row],[Licence]]</f>
        <v>Western Power EDL1</v>
      </c>
      <c r="D4420" s="162" t="str">
        <f t="shared" si="69"/>
        <v>FY2022/23_NQR12e_Western Power EDL1</v>
      </c>
      <c r="E4420" s="164">
        <f>IF(ISNUMBER(Table4_1[[#This Row],[Value]]),Table4_1[[#This Row],[Value]],IF(ISNUMBER(Table4_1[[#This Row],[$ Value]]),Table4_1[[#This Row],[$ Value]],Table4_1[[#This Row],[% Value]]))</f>
        <v>99961</v>
      </c>
      <c r="G4420" s="238">
        <v>45107</v>
      </c>
      <c r="H4420">
        <v>4</v>
      </c>
      <c r="I4420" t="s">
        <v>188</v>
      </c>
      <c r="J4420" t="s">
        <v>207</v>
      </c>
      <c r="K4420" t="s">
        <v>299</v>
      </c>
      <c r="L4420" t="s">
        <v>300</v>
      </c>
      <c r="M4420" t="s">
        <v>50</v>
      </c>
      <c r="N4420" t="s">
        <v>301</v>
      </c>
      <c r="O4420" t="s">
        <v>191</v>
      </c>
      <c r="P4420">
        <v>99961</v>
      </c>
      <c r="Q4420"/>
      <c r="R4420"/>
      <c r="S4420" t="s">
        <v>933</v>
      </c>
    </row>
    <row r="4421" spans="1:19" hidden="1" x14ac:dyDescent="0.2">
      <c r="A4421" s="162" t="str">
        <f>"FY"&amp;(YEAR(Table4_1[[#This Row],[Date]])-1)&amp;"/"&amp;(YEAR(Table4_1[[#This Row],[Date]])-2000)</f>
        <v>FY2022/23</v>
      </c>
      <c r="B4421" s="162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4421" s="162" t="str">
        <f>Table4_1[[#This Row],[Licensee]]&amp;" "&amp;Table4_1[[#This Row],[Licence]]</f>
        <v>Western Power EDL1</v>
      </c>
      <c r="D4421" s="162" t="str">
        <f t="shared" si="69"/>
        <v>FY2022/23_NQR12ei_Western Power EDL1</v>
      </c>
      <c r="E4421" s="164">
        <f>IF(ISNUMBER(Table4_1[[#This Row],[Value]]),Table4_1[[#This Row],[Value]],IF(ISNUMBER(Table4_1[[#This Row],[$ Value]]),Table4_1[[#This Row],[$ Value]],Table4_1[[#This Row],[% Value]]))</f>
        <v>68595</v>
      </c>
      <c r="G4421" s="238">
        <v>45107</v>
      </c>
      <c r="H4421">
        <v>4</v>
      </c>
      <c r="I4421" t="s">
        <v>188</v>
      </c>
      <c r="J4421" t="s">
        <v>207</v>
      </c>
      <c r="K4421" t="s">
        <v>299</v>
      </c>
      <c r="L4421" t="s">
        <v>300</v>
      </c>
      <c r="M4421" t="s">
        <v>534</v>
      </c>
      <c r="N4421" t="s">
        <v>326</v>
      </c>
      <c r="O4421" t="s">
        <v>191</v>
      </c>
      <c r="P4421">
        <v>68595</v>
      </c>
      <c r="Q4421"/>
      <c r="R4421"/>
      <c r="S4421" t="s">
        <v>933</v>
      </c>
    </row>
    <row r="4422" spans="1:19" hidden="1" x14ac:dyDescent="0.2">
      <c r="A4422" s="162" t="str">
        <f>"FY"&amp;(YEAR(Table4_1[[#This Row],[Date]])-1)&amp;"/"&amp;(YEAR(Table4_1[[#This Row],[Date]])-2000)</f>
        <v>FY2023/24</v>
      </c>
      <c r="B4422" s="162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4422" s="162" t="str">
        <f>Table4_1[[#This Row],[Licensee]]&amp;" "&amp;Table4_1[[#This Row],[Licence]]</f>
        <v>Western Power EDL1</v>
      </c>
      <c r="D4422" s="162" t="str">
        <f t="shared" si="69"/>
        <v>FY2023/24_NQR12ei_Western Power EDL1</v>
      </c>
      <c r="E4422" s="164">
        <f>IF(ISNUMBER(Table4_1[[#This Row],[Value]]),Table4_1[[#This Row],[Value]],IF(ISNUMBER(Table4_1[[#This Row],[$ Value]]),Table4_1[[#This Row],[$ Value]],Table4_1[[#This Row],[% Value]]))</f>
        <v>72008</v>
      </c>
      <c r="G4422" s="238">
        <v>45473</v>
      </c>
      <c r="H4422">
        <v>4</v>
      </c>
      <c r="I4422" t="s">
        <v>188</v>
      </c>
      <c r="J4422" t="s">
        <v>207</v>
      </c>
      <c r="K4422" t="s">
        <v>299</v>
      </c>
      <c r="L4422" t="s">
        <v>300</v>
      </c>
      <c r="M4422" t="s">
        <v>534</v>
      </c>
      <c r="N4422" t="s">
        <v>326</v>
      </c>
      <c r="O4422" t="s">
        <v>191</v>
      </c>
      <c r="P4422">
        <v>72008</v>
      </c>
      <c r="Q4422"/>
      <c r="R4422"/>
      <c r="S4422" t="s">
        <v>933</v>
      </c>
    </row>
    <row r="4423" spans="1:19" hidden="1" x14ac:dyDescent="0.2">
      <c r="A4423" s="162" t="str">
        <f>"FY"&amp;(YEAR(Table4_1[[#This Row],[Date]])-1)&amp;"/"&amp;(YEAR(Table4_1[[#This Row],[Date]])-2000)</f>
        <v>FY2024/25</v>
      </c>
      <c r="B4423" s="162" t="str">
        <f>VLOOKUP(Table4_1[[#This Row],[Energy]]&amp;Table4_1[[#This Row],[Indicator category]]&amp;Table4_1[[#This Row],[Indicator subcategory]]&amp;Table4_1[[#This Row],[Indicator]]&amp;Table4_1[[#This Row],[ID]],newID,2,FALSE)</f>
        <v>NQR12ei</v>
      </c>
      <c r="C4423" s="162" t="str">
        <f>Table4_1[[#This Row],[Licensee]]&amp;" "&amp;Table4_1[[#This Row],[Licence]]</f>
        <v>Western Power EDL1</v>
      </c>
      <c r="D4423" s="162" t="str">
        <f t="shared" si="69"/>
        <v>FY2024/25_NQR12ei_Western Power EDL1</v>
      </c>
      <c r="E4423" s="164">
        <f>IF(ISNUMBER(Table4_1[[#This Row],[Value]]),Table4_1[[#This Row],[Value]],IF(ISNUMBER(Table4_1[[#This Row],[$ Value]]),Table4_1[[#This Row],[$ Value]],Table4_1[[#This Row],[% Value]]))</f>
        <v>72743</v>
      </c>
      <c r="G4423" s="238">
        <v>45838</v>
      </c>
      <c r="H4423">
        <v>4</v>
      </c>
      <c r="I4423" t="s">
        <v>188</v>
      </c>
      <c r="J4423" t="s">
        <v>207</v>
      </c>
      <c r="K4423" t="s">
        <v>299</v>
      </c>
      <c r="L4423" t="s">
        <v>300</v>
      </c>
      <c r="M4423" t="s">
        <v>534</v>
      </c>
      <c r="N4423" t="s">
        <v>326</v>
      </c>
      <c r="O4423" t="s">
        <v>191</v>
      </c>
      <c r="P4423">
        <v>72743</v>
      </c>
      <c r="Q4423"/>
      <c r="R4423"/>
      <c r="S4423" t="s">
        <v>933</v>
      </c>
    </row>
    <row r="4424" spans="1:19" hidden="1" x14ac:dyDescent="0.2">
      <c r="A4424" s="162" t="str">
        <f>"FY"&amp;(YEAR(Table4_1[[#This Row],[Date]])-1)&amp;"/"&amp;(YEAR(Table4_1[[#This Row],[Date]])-2000)</f>
        <v>FY2022/23</v>
      </c>
      <c r="B4424" s="162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4424" s="162" t="str">
        <f>Table4_1[[#This Row],[Licensee]]&amp;" "&amp;Table4_1[[#This Row],[Licence]]</f>
        <v>Western Power EDL1</v>
      </c>
      <c r="D4424" s="162" t="str">
        <f t="shared" si="69"/>
        <v>FY2022/23_NQR12eii_Western Power EDL1</v>
      </c>
      <c r="E4424" s="164">
        <f>IF(ISNUMBER(Table4_1[[#This Row],[Value]]),Table4_1[[#This Row],[Value]],IF(ISNUMBER(Table4_1[[#This Row],[$ Value]]),Table4_1[[#This Row],[$ Value]],Table4_1[[#This Row],[% Value]]))</f>
        <v>31366</v>
      </c>
      <c r="G4424" s="238">
        <v>45107</v>
      </c>
      <c r="H4424">
        <v>4</v>
      </c>
      <c r="I4424" t="s">
        <v>188</v>
      </c>
      <c r="J4424" t="s">
        <v>207</v>
      </c>
      <c r="K4424" t="s">
        <v>299</v>
      </c>
      <c r="L4424" t="s">
        <v>300</v>
      </c>
      <c r="M4424" t="s">
        <v>533</v>
      </c>
      <c r="N4424" t="s">
        <v>326</v>
      </c>
      <c r="O4424" t="s">
        <v>191</v>
      </c>
      <c r="P4424">
        <v>31366</v>
      </c>
      <c r="Q4424"/>
      <c r="R4424"/>
      <c r="S4424" t="s">
        <v>933</v>
      </c>
    </row>
    <row r="4425" spans="1:19" hidden="1" x14ac:dyDescent="0.2">
      <c r="A4425" s="162" t="str">
        <f>"FY"&amp;(YEAR(Table4_1[[#This Row],[Date]])-1)&amp;"/"&amp;(YEAR(Table4_1[[#This Row],[Date]])-2000)</f>
        <v>FY2023/24</v>
      </c>
      <c r="B4425" s="162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4425" s="162" t="str">
        <f>Table4_1[[#This Row],[Licensee]]&amp;" "&amp;Table4_1[[#This Row],[Licence]]</f>
        <v>Western Power EDL1</v>
      </c>
      <c r="D4425" s="162" t="str">
        <f t="shared" si="69"/>
        <v>FY2023/24_NQR12eii_Western Power EDL1</v>
      </c>
      <c r="E4425" s="164">
        <f>IF(ISNUMBER(Table4_1[[#This Row],[Value]]),Table4_1[[#This Row],[Value]],IF(ISNUMBER(Table4_1[[#This Row],[$ Value]]),Table4_1[[#This Row],[$ Value]],Table4_1[[#This Row],[% Value]]))</f>
        <v>31656</v>
      </c>
      <c r="G4425" s="238">
        <v>45473</v>
      </c>
      <c r="H4425">
        <v>4</v>
      </c>
      <c r="I4425" t="s">
        <v>188</v>
      </c>
      <c r="J4425" t="s">
        <v>207</v>
      </c>
      <c r="K4425" t="s">
        <v>299</v>
      </c>
      <c r="L4425" t="s">
        <v>300</v>
      </c>
      <c r="M4425" t="s">
        <v>533</v>
      </c>
      <c r="N4425" t="s">
        <v>326</v>
      </c>
      <c r="O4425" t="s">
        <v>191</v>
      </c>
      <c r="P4425">
        <v>31656</v>
      </c>
      <c r="Q4425"/>
      <c r="R4425"/>
      <c r="S4425" t="s">
        <v>933</v>
      </c>
    </row>
    <row r="4426" spans="1:19" hidden="1" x14ac:dyDescent="0.2">
      <c r="A4426" s="162" t="str">
        <f>"FY"&amp;(YEAR(Table4_1[[#This Row],[Date]])-1)&amp;"/"&amp;(YEAR(Table4_1[[#This Row],[Date]])-2000)</f>
        <v>FY2024/25</v>
      </c>
      <c r="B4426" s="162" t="str">
        <f>VLOOKUP(Table4_1[[#This Row],[Energy]]&amp;Table4_1[[#This Row],[Indicator category]]&amp;Table4_1[[#This Row],[Indicator subcategory]]&amp;Table4_1[[#This Row],[Indicator]]&amp;Table4_1[[#This Row],[ID]],newID,2,FALSE)</f>
        <v>NQR12eii</v>
      </c>
      <c r="C4426" s="162" t="str">
        <f>Table4_1[[#This Row],[Licensee]]&amp;" "&amp;Table4_1[[#This Row],[Licence]]</f>
        <v>Western Power EDL1</v>
      </c>
      <c r="D4426" s="162" t="str">
        <f t="shared" si="69"/>
        <v>FY2024/25_NQR12eii_Western Power EDL1</v>
      </c>
      <c r="E4426" s="164">
        <f>IF(ISNUMBER(Table4_1[[#This Row],[Value]]),Table4_1[[#This Row],[Value]],IF(ISNUMBER(Table4_1[[#This Row],[$ Value]]),Table4_1[[#This Row],[$ Value]],Table4_1[[#This Row],[% Value]]))</f>
        <v>32232</v>
      </c>
      <c r="G4426" s="238">
        <v>45838</v>
      </c>
      <c r="H4426">
        <v>4</v>
      </c>
      <c r="I4426" t="s">
        <v>188</v>
      </c>
      <c r="J4426" t="s">
        <v>207</v>
      </c>
      <c r="K4426" t="s">
        <v>299</v>
      </c>
      <c r="L4426" t="s">
        <v>300</v>
      </c>
      <c r="M4426" t="s">
        <v>533</v>
      </c>
      <c r="N4426" t="s">
        <v>326</v>
      </c>
      <c r="O4426" t="s">
        <v>191</v>
      </c>
      <c r="P4426">
        <v>32232</v>
      </c>
      <c r="Q4426"/>
      <c r="R4426"/>
      <c r="S4426" t="s">
        <v>933</v>
      </c>
    </row>
    <row r="4427" spans="1:19" hidden="1" x14ac:dyDescent="0.2">
      <c r="A4427" s="162" t="str">
        <f>"FY"&amp;(YEAR(Table4_1[[#This Row],[Date]])-1)&amp;"/"&amp;(YEAR(Table4_1[[#This Row],[Date]])-2000)</f>
        <v>FY2023/24</v>
      </c>
      <c r="B4427" s="162" t="str">
        <f>VLOOKUP(Table4_1[[#This Row],[Energy]]&amp;Table4_1[[#This Row],[Indicator category]]&amp;Table4_1[[#This Row],[Indicator subcategory]]&amp;Table4_1[[#This Row],[Indicator]]&amp;Table4_1[[#This Row],[ID]],newID,2,FALSE)</f>
        <v>NQR12eiv</v>
      </c>
      <c r="C4427" s="162" t="str">
        <f>Table4_1[[#This Row],[Licensee]]&amp;" "&amp;Table4_1[[#This Row],[Licence]]</f>
        <v>Western Power EDL1</v>
      </c>
      <c r="D4427" s="162" t="str">
        <f t="shared" si="69"/>
        <v>FY2023/24_NQR12eiv_Western Power EDL1</v>
      </c>
      <c r="E4427" s="164">
        <f>IF(ISNUMBER(Table4_1[[#This Row],[Value]]),Table4_1[[#This Row],[Value]],IF(ISNUMBER(Table4_1[[#This Row],[$ Value]]),Table4_1[[#This Row],[$ Value]],Table4_1[[#This Row],[% Value]]))</f>
        <v>38</v>
      </c>
      <c r="G4427" s="238">
        <v>45473</v>
      </c>
      <c r="H4427">
        <v>4</v>
      </c>
      <c r="I4427" t="s">
        <v>188</v>
      </c>
      <c r="J4427" t="s">
        <v>207</v>
      </c>
      <c r="K4427" t="s">
        <v>299</v>
      </c>
      <c r="L4427" t="s">
        <v>360</v>
      </c>
      <c r="M4427" t="s">
        <v>50</v>
      </c>
      <c r="N4427" t="s">
        <v>328</v>
      </c>
      <c r="O4427" t="s">
        <v>191</v>
      </c>
      <c r="P4427">
        <v>38</v>
      </c>
      <c r="Q4427"/>
      <c r="R4427"/>
      <c r="S4427" t="s">
        <v>933</v>
      </c>
    </row>
    <row r="4428" spans="1:19" hidden="1" x14ac:dyDescent="0.2">
      <c r="A4428" s="162" t="str">
        <f>"FY"&amp;(YEAR(Table4_1[[#This Row],[Date]])-1)&amp;"/"&amp;(YEAR(Table4_1[[#This Row],[Date]])-2000)</f>
        <v>FY2024/25</v>
      </c>
      <c r="B4428" s="162" t="str">
        <f>VLOOKUP(Table4_1[[#This Row],[Energy]]&amp;Table4_1[[#This Row],[Indicator category]]&amp;Table4_1[[#This Row],[Indicator subcategory]]&amp;Table4_1[[#This Row],[Indicator]]&amp;Table4_1[[#This Row],[ID]],newID,2,FALSE)</f>
        <v>NQR12eiv</v>
      </c>
      <c r="C4428" s="162" t="str">
        <f>Table4_1[[#This Row],[Licensee]]&amp;" "&amp;Table4_1[[#This Row],[Licence]]</f>
        <v>Western Power EDL1</v>
      </c>
      <c r="D4428" s="162" t="str">
        <f t="shared" si="69"/>
        <v>FY2024/25_NQR12eiv_Western Power EDL1</v>
      </c>
      <c r="E4428" s="164">
        <f>IF(ISNUMBER(Table4_1[[#This Row],[Value]]),Table4_1[[#This Row],[Value]],IF(ISNUMBER(Table4_1[[#This Row],[$ Value]]),Table4_1[[#This Row],[$ Value]],Table4_1[[#This Row],[% Value]]))</f>
        <v>31</v>
      </c>
      <c r="G4428" s="238">
        <v>45838</v>
      </c>
      <c r="H4428">
        <v>4</v>
      </c>
      <c r="I4428" t="s">
        <v>188</v>
      </c>
      <c r="J4428" t="s">
        <v>207</v>
      </c>
      <c r="K4428" t="s">
        <v>299</v>
      </c>
      <c r="L4428" t="s">
        <v>360</v>
      </c>
      <c r="M4428" t="s">
        <v>50</v>
      </c>
      <c r="N4428" t="s">
        <v>328</v>
      </c>
      <c r="O4428" t="s">
        <v>191</v>
      </c>
      <c r="P4428">
        <v>31</v>
      </c>
      <c r="Q4428"/>
      <c r="R4428"/>
      <c r="S4428" t="s">
        <v>933</v>
      </c>
    </row>
    <row r="4429" spans="1:19" hidden="1" x14ac:dyDescent="0.2">
      <c r="A4429" s="162" t="str">
        <f>"FY"&amp;(YEAR(Table4_1[[#This Row],[Date]])-1)&amp;"/"&amp;(YEAR(Table4_1[[#This Row],[Date]])-2000)</f>
        <v>FY2023/24</v>
      </c>
      <c r="B4429" s="162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4429" s="162" t="str">
        <f>Table4_1[[#This Row],[Licensee]]&amp;" "&amp;Table4_1[[#This Row],[Licence]]</f>
        <v>Western Power EDL1</v>
      </c>
      <c r="D4429" s="162" t="str">
        <f t="shared" si="69"/>
        <v>FY2023/24_NQR12ev_Western Power EDL1</v>
      </c>
      <c r="E4429" s="164">
        <f>IF(ISNUMBER(Table4_1[[#This Row],[Value]]),Table4_1[[#This Row],[Value]],IF(ISNUMBER(Table4_1[[#This Row],[$ Value]]),Table4_1[[#This Row],[$ Value]],Table4_1[[#This Row],[% Value]]))</f>
        <v>103626</v>
      </c>
      <c r="G4429" s="238">
        <v>45473</v>
      </c>
      <c r="H4429">
        <v>4</v>
      </c>
      <c r="I4429" t="s">
        <v>188</v>
      </c>
      <c r="J4429" t="s">
        <v>207</v>
      </c>
      <c r="K4429" t="s">
        <v>299</v>
      </c>
      <c r="L4429" t="s">
        <v>327</v>
      </c>
      <c r="M4429" t="s">
        <v>50</v>
      </c>
      <c r="N4429" t="s">
        <v>328</v>
      </c>
      <c r="O4429" t="s">
        <v>191</v>
      </c>
      <c r="P4429">
        <v>103626</v>
      </c>
      <c r="Q4429"/>
      <c r="R4429"/>
      <c r="S4429" t="s">
        <v>933</v>
      </c>
    </row>
    <row r="4430" spans="1:19" hidden="1" x14ac:dyDescent="0.2">
      <c r="A4430" s="162" t="str">
        <f>"FY"&amp;(YEAR(Table4_1[[#This Row],[Date]])-1)&amp;"/"&amp;(YEAR(Table4_1[[#This Row],[Date]])-2000)</f>
        <v>FY2024/25</v>
      </c>
      <c r="B4430" s="162" t="str">
        <f>VLOOKUP(Table4_1[[#This Row],[Energy]]&amp;Table4_1[[#This Row],[Indicator category]]&amp;Table4_1[[#This Row],[Indicator subcategory]]&amp;Table4_1[[#This Row],[Indicator]]&amp;Table4_1[[#This Row],[ID]],newID,2,FALSE)</f>
        <v>NQR12ev</v>
      </c>
      <c r="C4430" s="162" t="str">
        <f>Table4_1[[#This Row],[Licensee]]&amp;" "&amp;Table4_1[[#This Row],[Licence]]</f>
        <v>Western Power EDL1</v>
      </c>
      <c r="D4430" s="162" t="str">
        <f t="shared" si="69"/>
        <v>FY2024/25_NQR12ev_Western Power EDL1</v>
      </c>
      <c r="E4430" s="164">
        <f>IF(ISNUMBER(Table4_1[[#This Row],[Value]]),Table4_1[[#This Row],[Value]],IF(ISNUMBER(Table4_1[[#This Row],[$ Value]]),Table4_1[[#This Row],[$ Value]],Table4_1[[#This Row],[% Value]]))</f>
        <v>104944</v>
      </c>
      <c r="G4430" s="238">
        <v>45838</v>
      </c>
      <c r="H4430">
        <v>4</v>
      </c>
      <c r="I4430" t="s">
        <v>188</v>
      </c>
      <c r="J4430" t="s">
        <v>207</v>
      </c>
      <c r="K4430" t="s">
        <v>299</v>
      </c>
      <c r="L4430" t="s">
        <v>327</v>
      </c>
      <c r="M4430" t="s">
        <v>50</v>
      </c>
      <c r="N4430" t="s">
        <v>328</v>
      </c>
      <c r="O4430" t="s">
        <v>191</v>
      </c>
      <c r="P4430">
        <v>104944</v>
      </c>
      <c r="Q4430"/>
      <c r="R4430"/>
      <c r="S4430" t="s">
        <v>933</v>
      </c>
    </row>
    <row r="4431" spans="1:19" hidden="1" x14ac:dyDescent="0.2">
      <c r="A4431" s="162" t="str">
        <f>"FY"&amp;(YEAR(Table4_1[[#This Row],[Date]])-1)&amp;"/"&amp;(YEAR(Table4_1[[#This Row],[Date]])-2000)</f>
        <v>FY2013/14</v>
      </c>
      <c r="B4431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1" s="162" t="str">
        <f>Table4_1[[#This Row],[Licensee]]&amp;" "&amp;Table4_1[[#This Row],[Licence]]</f>
        <v>Western Power EDL1</v>
      </c>
      <c r="D4431" s="162" t="str">
        <f t="shared" si="69"/>
        <v>FY2013/14_NQR13b_Western Power EDL1</v>
      </c>
      <c r="E4431" s="164">
        <f>IF(ISNUMBER(Table4_1[[#This Row],[Value]]),Table4_1[[#This Row],[Value]],IF(ISNUMBER(Table4_1[[#This Row],[$ Value]]),Table4_1[[#This Row],[$ Value]],Table4_1[[#This Row],[% Value]]))</f>
        <v>416</v>
      </c>
      <c r="G4431" s="238">
        <v>41820</v>
      </c>
      <c r="H4431">
        <v>4</v>
      </c>
      <c r="I4431" t="s">
        <v>188</v>
      </c>
      <c r="J4431" t="s">
        <v>207</v>
      </c>
      <c r="K4431" t="s">
        <v>299</v>
      </c>
      <c r="L4431" t="s">
        <v>56</v>
      </c>
      <c r="M4431" t="s">
        <v>47</v>
      </c>
      <c r="N4431" t="s">
        <v>302</v>
      </c>
      <c r="O4431" t="s">
        <v>191</v>
      </c>
      <c r="P4431">
        <v>416</v>
      </c>
      <c r="Q4431"/>
      <c r="R4431"/>
      <c r="S4431" t="s">
        <v>933</v>
      </c>
    </row>
    <row r="4432" spans="1:19" hidden="1" x14ac:dyDescent="0.2">
      <c r="A4432" s="162" t="str">
        <f>"FY"&amp;(YEAR(Table4_1[[#This Row],[Date]])-1)&amp;"/"&amp;(YEAR(Table4_1[[#This Row],[Date]])-2000)</f>
        <v>FY2014/15</v>
      </c>
      <c r="B4432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2" s="162" t="str">
        <f>Table4_1[[#This Row],[Licensee]]&amp;" "&amp;Table4_1[[#This Row],[Licence]]</f>
        <v>Western Power EDL1</v>
      </c>
      <c r="D4432" s="162" t="str">
        <f t="shared" si="69"/>
        <v>FY2014/15_NQR13b_Western Power EDL1</v>
      </c>
      <c r="E4432" s="164">
        <f>IF(ISNUMBER(Table4_1[[#This Row],[Value]]),Table4_1[[#This Row],[Value]],IF(ISNUMBER(Table4_1[[#This Row],[$ Value]]),Table4_1[[#This Row],[$ Value]],Table4_1[[#This Row],[% Value]]))</f>
        <v>407</v>
      </c>
      <c r="G4432" s="238">
        <v>42185</v>
      </c>
      <c r="H4432">
        <v>4</v>
      </c>
      <c r="I4432" t="s">
        <v>188</v>
      </c>
      <c r="J4432" t="s">
        <v>207</v>
      </c>
      <c r="K4432" t="s">
        <v>299</v>
      </c>
      <c r="L4432" t="s">
        <v>56</v>
      </c>
      <c r="M4432" t="s">
        <v>47</v>
      </c>
      <c r="N4432" t="s">
        <v>302</v>
      </c>
      <c r="O4432" t="s">
        <v>191</v>
      </c>
      <c r="P4432">
        <v>407</v>
      </c>
      <c r="Q4432"/>
      <c r="R4432"/>
      <c r="S4432" t="s">
        <v>933</v>
      </c>
    </row>
    <row r="4433" spans="1:19" hidden="1" x14ac:dyDescent="0.2">
      <c r="A4433" s="162" t="str">
        <f>"FY"&amp;(YEAR(Table4_1[[#This Row],[Date]])-1)&amp;"/"&amp;(YEAR(Table4_1[[#This Row],[Date]])-2000)</f>
        <v>FY2015/16</v>
      </c>
      <c r="B4433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3" s="162" t="str">
        <f>Table4_1[[#This Row],[Licensee]]&amp;" "&amp;Table4_1[[#This Row],[Licence]]</f>
        <v>Western Power EDL1</v>
      </c>
      <c r="D4433" s="162" t="str">
        <f t="shared" si="69"/>
        <v>FY2015/16_NQR13b_Western Power EDL1</v>
      </c>
      <c r="E4433" s="164">
        <f>IF(ISNUMBER(Table4_1[[#This Row],[Value]]),Table4_1[[#This Row],[Value]],IF(ISNUMBER(Table4_1[[#This Row],[$ Value]]),Table4_1[[#This Row],[$ Value]],Table4_1[[#This Row],[% Value]]))</f>
        <v>439</v>
      </c>
      <c r="G4433" s="238">
        <v>42551</v>
      </c>
      <c r="H4433">
        <v>4</v>
      </c>
      <c r="I4433" t="s">
        <v>188</v>
      </c>
      <c r="J4433" t="s">
        <v>207</v>
      </c>
      <c r="K4433" t="s">
        <v>299</v>
      </c>
      <c r="L4433" t="s">
        <v>56</v>
      </c>
      <c r="M4433" t="s">
        <v>47</v>
      </c>
      <c r="N4433" t="s">
        <v>302</v>
      </c>
      <c r="O4433" t="s">
        <v>191</v>
      </c>
      <c r="P4433">
        <v>439</v>
      </c>
      <c r="Q4433"/>
      <c r="R4433"/>
      <c r="S4433" t="s">
        <v>933</v>
      </c>
    </row>
    <row r="4434" spans="1:19" hidden="1" x14ac:dyDescent="0.2">
      <c r="A4434" s="162" t="str">
        <f>"FY"&amp;(YEAR(Table4_1[[#This Row],[Date]])-1)&amp;"/"&amp;(YEAR(Table4_1[[#This Row],[Date]])-2000)</f>
        <v>FY2016/17</v>
      </c>
      <c r="B4434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4" s="162" t="str">
        <f>Table4_1[[#This Row],[Licensee]]&amp;" "&amp;Table4_1[[#This Row],[Licence]]</f>
        <v>Western Power EDL1</v>
      </c>
      <c r="D4434" s="162" t="str">
        <f t="shared" si="69"/>
        <v>FY2016/17_NQR13b_Western Power EDL1</v>
      </c>
      <c r="E4434" s="164">
        <f>IF(ISNUMBER(Table4_1[[#This Row],[Value]]),Table4_1[[#This Row],[Value]],IF(ISNUMBER(Table4_1[[#This Row],[$ Value]]),Table4_1[[#This Row],[$ Value]],Table4_1[[#This Row],[% Value]]))</f>
        <v>438</v>
      </c>
      <c r="G4434" s="238">
        <v>42916</v>
      </c>
      <c r="H4434">
        <v>4</v>
      </c>
      <c r="I4434" t="s">
        <v>188</v>
      </c>
      <c r="J4434" t="s">
        <v>207</v>
      </c>
      <c r="K4434" t="s">
        <v>299</v>
      </c>
      <c r="L4434" t="s">
        <v>56</v>
      </c>
      <c r="M4434" t="s">
        <v>47</v>
      </c>
      <c r="N4434" t="s">
        <v>302</v>
      </c>
      <c r="O4434" t="s">
        <v>191</v>
      </c>
      <c r="P4434">
        <v>438</v>
      </c>
      <c r="Q4434"/>
      <c r="R4434"/>
      <c r="S4434" t="s">
        <v>933</v>
      </c>
    </row>
    <row r="4435" spans="1:19" hidden="1" x14ac:dyDescent="0.2">
      <c r="A4435" s="162" t="str">
        <f>"FY"&amp;(YEAR(Table4_1[[#This Row],[Date]])-1)&amp;"/"&amp;(YEAR(Table4_1[[#This Row],[Date]])-2000)</f>
        <v>FY2017/18</v>
      </c>
      <c r="B4435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5" s="162" t="str">
        <f>Table4_1[[#This Row],[Licensee]]&amp;" "&amp;Table4_1[[#This Row],[Licence]]</f>
        <v>Western Power EDL1</v>
      </c>
      <c r="D4435" s="162" t="str">
        <f t="shared" si="69"/>
        <v>FY2017/18_NQR13b_Western Power EDL1</v>
      </c>
      <c r="E4435" s="164">
        <f>IF(ISNUMBER(Table4_1[[#This Row],[Value]]),Table4_1[[#This Row],[Value]],IF(ISNUMBER(Table4_1[[#This Row],[$ Value]]),Table4_1[[#This Row],[$ Value]],Table4_1[[#This Row],[% Value]]))</f>
        <v>433</v>
      </c>
      <c r="G4435" s="238">
        <v>43281</v>
      </c>
      <c r="H4435">
        <v>4</v>
      </c>
      <c r="I4435" t="s">
        <v>188</v>
      </c>
      <c r="J4435" t="s">
        <v>207</v>
      </c>
      <c r="K4435" t="s">
        <v>299</v>
      </c>
      <c r="L4435" t="s">
        <v>56</v>
      </c>
      <c r="M4435" t="s">
        <v>47</v>
      </c>
      <c r="N4435" t="s">
        <v>302</v>
      </c>
      <c r="O4435" t="s">
        <v>191</v>
      </c>
      <c r="P4435">
        <v>433</v>
      </c>
      <c r="Q4435"/>
      <c r="R4435"/>
      <c r="S4435" t="s">
        <v>933</v>
      </c>
    </row>
    <row r="4436" spans="1:19" hidden="1" x14ac:dyDescent="0.2">
      <c r="A4436" s="162" t="str">
        <f>"FY"&amp;(YEAR(Table4_1[[#This Row],[Date]])-1)&amp;"/"&amp;(YEAR(Table4_1[[#This Row],[Date]])-2000)</f>
        <v>FY2018/19</v>
      </c>
      <c r="B4436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6" s="162" t="str">
        <f>Table4_1[[#This Row],[Licensee]]&amp;" "&amp;Table4_1[[#This Row],[Licence]]</f>
        <v>Western Power EDL1</v>
      </c>
      <c r="D4436" s="162" t="str">
        <f t="shared" si="69"/>
        <v>FY2018/19_NQR13b_Western Power EDL1</v>
      </c>
      <c r="E4436" s="164">
        <f>IF(ISNUMBER(Table4_1[[#This Row],[Value]]),Table4_1[[#This Row],[Value]],IF(ISNUMBER(Table4_1[[#This Row],[$ Value]]),Table4_1[[#This Row],[$ Value]],Table4_1[[#This Row],[% Value]]))</f>
        <v>423</v>
      </c>
      <c r="G4436" s="238">
        <v>43646</v>
      </c>
      <c r="H4436">
        <v>4</v>
      </c>
      <c r="I4436" t="s">
        <v>188</v>
      </c>
      <c r="J4436" t="s">
        <v>207</v>
      </c>
      <c r="K4436" t="s">
        <v>299</v>
      </c>
      <c r="L4436" t="s">
        <v>56</v>
      </c>
      <c r="M4436" t="s">
        <v>47</v>
      </c>
      <c r="N4436" t="s">
        <v>302</v>
      </c>
      <c r="O4436" t="s">
        <v>191</v>
      </c>
      <c r="P4436">
        <v>423</v>
      </c>
      <c r="Q4436"/>
      <c r="R4436"/>
      <c r="S4436" t="s">
        <v>933</v>
      </c>
    </row>
    <row r="4437" spans="1:19" hidden="1" x14ac:dyDescent="0.2">
      <c r="A4437" s="162" t="str">
        <f>"FY"&amp;(YEAR(Table4_1[[#This Row],[Date]])-1)&amp;"/"&amp;(YEAR(Table4_1[[#This Row],[Date]])-2000)</f>
        <v>FY2019/20</v>
      </c>
      <c r="B4437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7" s="162" t="str">
        <f>Table4_1[[#This Row],[Licensee]]&amp;" "&amp;Table4_1[[#This Row],[Licence]]</f>
        <v>Western Power EDL1</v>
      </c>
      <c r="D4437" s="162" t="str">
        <f t="shared" si="69"/>
        <v>FY2019/20_NQR13b_Western Power EDL1</v>
      </c>
      <c r="E4437" s="164">
        <f>IF(ISNUMBER(Table4_1[[#This Row],[Value]]),Table4_1[[#This Row],[Value]],IF(ISNUMBER(Table4_1[[#This Row],[$ Value]]),Table4_1[[#This Row],[$ Value]],Table4_1[[#This Row],[% Value]]))</f>
        <v>389</v>
      </c>
      <c r="G4437" s="238">
        <v>44012</v>
      </c>
      <c r="H4437">
        <v>4</v>
      </c>
      <c r="I4437" t="s">
        <v>188</v>
      </c>
      <c r="J4437" t="s">
        <v>207</v>
      </c>
      <c r="K4437" t="s">
        <v>299</v>
      </c>
      <c r="L4437" t="s">
        <v>56</v>
      </c>
      <c r="M4437" t="s">
        <v>47</v>
      </c>
      <c r="N4437" t="s">
        <v>302</v>
      </c>
      <c r="O4437" t="s">
        <v>191</v>
      </c>
      <c r="P4437">
        <v>389</v>
      </c>
      <c r="Q4437"/>
      <c r="R4437"/>
      <c r="S4437" t="s">
        <v>933</v>
      </c>
    </row>
    <row r="4438" spans="1:19" hidden="1" x14ac:dyDescent="0.2">
      <c r="A4438" s="162" t="str">
        <f>"FY"&amp;(YEAR(Table4_1[[#This Row],[Date]])-1)&amp;"/"&amp;(YEAR(Table4_1[[#This Row],[Date]])-2000)</f>
        <v>FY2020/21</v>
      </c>
      <c r="B4438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8" s="162" t="str">
        <f>Table4_1[[#This Row],[Licensee]]&amp;" "&amp;Table4_1[[#This Row],[Licence]]</f>
        <v>Western Power EDL1</v>
      </c>
      <c r="D4438" s="162" t="str">
        <f t="shared" si="69"/>
        <v>FY2020/21_NQR13b_Western Power EDL1</v>
      </c>
      <c r="E4438" s="164">
        <f>IF(ISNUMBER(Table4_1[[#This Row],[Value]]),Table4_1[[#This Row],[Value]],IF(ISNUMBER(Table4_1[[#This Row],[$ Value]]),Table4_1[[#This Row],[$ Value]],Table4_1[[#This Row],[% Value]]))</f>
        <v>392</v>
      </c>
      <c r="G4438" s="238">
        <v>44377</v>
      </c>
      <c r="H4438">
        <v>4</v>
      </c>
      <c r="I4438" t="s">
        <v>188</v>
      </c>
      <c r="J4438" t="s">
        <v>207</v>
      </c>
      <c r="K4438" t="s">
        <v>299</v>
      </c>
      <c r="L4438" t="s">
        <v>56</v>
      </c>
      <c r="M4438" t="s">
        <v>47</v>
      </c>
      <c r="N4438" t="s">
        <v>302</v>
      </c>
      <c r="O4438" t="s">
        <v>191</v>
      </c>
      <c r="P4438">
        <v>392</v>
      </c>
      <c r="Q4438"/>
      <c r="R4438"/>
      <c r="S4438" t="s">
        <v>933</v>
      </c>
    </row>
    <row r="4439" spans="1:19" hidden="1" x14ac:dyDescent="0.2">
      <c r="A4439" s="162" t="str">
        <f>"FY"&amp;(YEAR(Table4_1[[#This Row],[Date]])-1)&amp;"/"&amp;(YEAR(Table4_1[[#This Row],[Date]])-2000)</f>
        <v>FY2021/22</v>
      </c>
      <c r="B4439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39" s="162" t="str">
        <f>Table4_1[[#This Row],[Licensee]]&amp;" "&amp;Table4_1[[#This Row],[Licence]]</f>
        <v>Western Power EDL1</v>
      </c>
      <c r="D4439" s="162" t="str">
        <f t="shared" si="69"/>
        <v>FY2021/22_NQR13b_Western Power EDL1</v>
      </c>
      <c r="E4439" s="164">
        <f>IF(ISNUMBER(Table4_1[[#This Row],[Value]]),Table4_1[[#This Row],[Value]],IF(ISNUMBER(Table4_1[[#This Row],[$ Value]]),Table4_1[[#This Row],[$ Value]],Table4_1[[#This Row],[% Value]]))</f>
        <v>394</v>
      </c>
      <c r="G4439" s="238">
        <v>44742</v>
      </c>
      <c r="H4439">
        <v>4</v>
      </c>
      <c r="I4439" t="s">
        <v>188</v>
      </c>
      <c r="J4439" t="s">
        <v>207</v>
      </c>
      <c r="K4439" t="s">
        <v>299</v>
      </c>
      <c r="L4439" t="s">
        <v>56</v>
      </c>
      <c r="M4439" t="s">
        <v>47</v>
      </c>
      <c r="N4439" t="s">
        <v>302</v>
      </c>
      <c r="O4439" t="s">
        <v>191</v>
      </c>
      <c r="P4439">
        <v>394</v>
      </c>
      <c r="Q4439"/>
      <c r="R4439"/>
      <c r="S4439" t="s">
        <v>933</v>
      </c>
    </row>
    <row r="4440" spans="1:19" hidden="1" x14ac:dyDescent="0.2">
      <c r="A4440" s="162" t="str">
        <f>"FY"&amp;(YEAR(Table4_1[[#This Row],[Date]])-1)&amp;"/"&amp;(YEAR(Table4_1[[#This Row],[Date]])-2000)</f>
        <v>FY2022/23</v>
      </c>
      <c r="B4440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40" s="162" t="str">
        <f>Table4_1[[#This Row],[Licensee]]&amp;" "&amp;Table4_1[[#This Row],[Licence]]</f>
        <v>Western Power EDL1</v>
      </c>
      <c r="D4440" s="162" t="str">
        <f t="shared" si="69"/>
        <v>FY2022/23_NQR13b_Western Power EDL1</v>
      </c>
      <c r="E4440" s="164">
        <f>IF(ISNUMBER(Table4_1[[#This Row],[Value]]),Table4_1[[#This Row],[Value]],IF(ISNUMBER(Table4_1[[#This Row],[$ Value]]),Table4_1[[#This Row],[$ Value]],Table4_1[[#This Row],[% Value]]))</f>
        <v>399</v>
      </c>
      <c r="G4440" s="238">
        <v>45107</v>
      </c>
      <c r="H4440">
        <v>4</v>
      </c>
      <c r="I4440" t="s">
        <v>188</v>
      </c>
      <c r="J4440" t="s">
        <v>207</v>
      </c>
      <c r="K4440" t="s">
        <v>299</v>
      </c>
      <c r="L4440" t="s">
        <v>56</v>
      </c>
      <c r="M4440" t="s">
        <v>47</v>
      </c>
      <c r="N4440" t="s">
        <v>302</v>
      </c>
      <c r="O4440" t="s">
        <v>191</v>
      </c>
      <c r="P4440">
        <v>399</v>
      </c>
      <c r="Q4440"/>
      <c r="R4440"/>
      <c r="S4440" t="s">
        <v>933</v>
      </c>
    </row>
    <row r="4441" spans="1:19" hidden="1" x14ac:dyDescent="0.2">
      <c r="A4441" s="162" t="str">
        <f>"FY"&amp;(YEAR(Table4_1[[#This Row],[Date]])-1)&amp;"/"&amp;(YEAR(Table4_1[[#This Row],[Date]])-2000)</f>
        <v>FY2023/24</v>
      </c>
      <c r="B4441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41" s="162" t="str">
        <f>Table4_1[[#This Row],[Licensee]]&amp;" "&amp;Table4_1[[#This Row],[Licence]]</f>
        <v>Western Power EDL1</v>
      </c>
      <c r="D4441" s="162" t="str">
        <f t="shared" si="69"/>
        <v>FY2023/24_NQR13b_Western Power EDL1</v>
      </c>
      <c r="E4441" s="164">
        <f>IF(ISNUMBER(Table4_1[[#This Row],[Value]]),Table4_1[[#This Row],[Value]],IF(ISNUMBER(Table4_1[[#This Row],[$ Value]]),Table4_1[[#This Row],[$ Value]],Table4_1[[#This Row],[% Value]]))</f>
        <v>433</v>
      </c>
      <c r="G4441" s="238">
        <v>45473</v>
      </c>
      <c r="H4441">
        <v>4</v>
      </c>
      <c r="I4441" t="s">
        <v>188</v>
      </c>
      <c r="J4441" t="s">
        <v>207</v>
      </c>
      <c r="K4441" t="s">
        <v>299</v>
      </c>
      <c r="L4441" t="s">
        <v>56</v>
      </c>
      <c r="M4441" t="s">
        <v>47</v>
      </c>
      <c r="N4441" t="s">
        <v>302</v>
      </c>
      <c r="O4441" t="s">
        <v>191</v>
      </c>
      <c r="P4441">
        <v>433</v>
      </c>
      <c r="Q4441"/>
      <c r="R4441"/>
      <c r="S4441" t="s">
        <v>933</v>
      </c>
    </row>
    <row r="4442" spans="1:19" hidden="1" x14ac:dyDescent="0.2">
      <c r="A4442" s="162" t="str">
        <f>"FY"&amp;(YEAR(Table4_1[[#This Row],[Date]])-1)&amp;"/"&amp;(YEAR(Table4_1[[#This Row],[Date]])-2000)</f>
        <v>FY2024/25</v>
      </c>
      <c r="B4442" s="162" t="str">
        <f>VLOOKUP(Table4_1[[#This Row],[Energy]]&amp;Table4_1[[#This Row],[Indicator category]]&amp;Table4_1[[#This Row],[Indicator subcategory]]&amp;Table4_1[[#This Row],[Indicator]]&amp;Table4_1[[#This Row],[ID]],newID,2,FALSE)</f>
        <v>NQR13b</v>
      </c>
      <c r="C4442" s="162" t="str">
        <f>Table4_1[[#This Row],[Licensee]]&amp;" "&amp;Table4_1[[#This Row],[Licence]]</f>
        <v>Western Power EDL1</v>
      </c>
      <c r="D4442" s="162" t="str">
        <f t="shared" si="69"/>
        <v>FY2024/25_NQR13b_Western Power EDL1</v>
      </c>
      <c r="E4442" s="164">
        <f>IF(ISNUMBER(Table4_1[[#This Row],[Value]]),Table4_1[[#This Row],[Value]],IF(ISNUMBER(Table4_1[[#This Row],[$ Value]]),Table4_1[[#This Row],[$ Value]],Table4_1[[#This Row],[% Value]]))</f>
        <v>437</v>
      </c>
      <c r="G4442" s="238">
        <v>45838</v>
      </c>
      <c r="H4442">
        <v>4</v>
      </c>
      <c r="I4442" t="s">
        <v>188</v>
      </c>
      <c r="J4442" t="s">
        <v>207</v>
      </c>
      <c r="K4442" t="s">
        <v>299</v>
      </c>
      <c r="L4442" t="s">
        <v>56</v>
      </c>
      <c r="M4442" t="s">
        <v>47</v>
      </c>
      <c r="N4442" t="s">
        <v>302</v>
      </c>
      <c r="O4442" t="s">
        <v>191</v>
      </c>
      <c r="P4442">
        <v>437</v>
      </c>
      <c r="Q4442"/>
      <c r="R4442"/>
      <c r="S4442" t="s">
        <v>933</v>
      </c>
    </row>
    <row r="4443" spans="1:19" hidden="1" x14ac:dyDescent="0.2">
      <c r="A4443" s="162" t="str">
        <f>"FY"&amp;(YEAR(Table4_1[[#This Row],[Date]])-1)&amp;"/"&amp;(YEAR(Table4_1[[#This Row],[Date]])-2000)</f>
        <v>FY2013/14</v>
      </c>
      <c r="B4443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3" s="162" t="str">
        <f>Table4_1[[#This Row],[Licensee]]&amp;" "&amp;Table4_1[[#This Row],[Licence]]</f>
        <v>Western Power EDL1</v>
      </c>
      <c r="D4443" s="162" t="str">
        <f t="shared" si="69"/>
        <v>FY2013/14_NQR13c_Western Power EDL1</v>
      </c>
      <c r="E4443" s="164">
        <f>IF(ISNUMBER(Table4_1[[#This Row],[Value]]),Table4_1[[#This Row],[Value]],IF(ISNUMBER(Table4_1[[#This Row],[$ Value]]),Table4_1[[#This Row],[$ Value]],Table4_1[[#This Row],[% Value]]))</f>
        <v>10360</v>
      </c>
      <c r="G4443" s="238">
        <v>41820</v>
      </c>
      <c r="H4443">
        <v>4</v>
      </c>
      <c r="I4443" t="s">
        <v>188</v>
      </c>
      <c r="J4443" t="s">
        <v>207</v>
      </c>
      <c r="K4443" t="s">
        <v>299</v>
      </c>
      <c r="L4443" t="s">
        <v>56</v>
      </c>
      <c r="M4443" t="s">
        <v>48</v>
      </c>
      <c r="N4443" t="s">
        <v>302</v>
      </c>
      <c r="O4443" t="s">
        <v>191</v>
      </c>
      <c r="P4443">
        <v>10360</v>
      </c>
      <c r="Q4443"/>
      <c r="R4443"/>
      <c r="S4443" t="s">
        <v>933</v>
      </c>
    </row>
    <row r="4444" spans="1:19" hidden="1" x14ac:dyDescent="0.2">
      <c r="A4444" s="162" t="str">
        <f>"FY"&amp;(YEAR(Table4_1[[#This Row],[Date]])-1)&amp;"/"&amp;(YEAR(Table4_1[[#This Row],[Date]])-2000)</f>
        <v>FY2014/15</v>
      </c>
      <c r="B4444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4" s="162" t="str">
        <f>Table4_1[[#This Row],[Licensee]]&amp;" "&amp;Table4_1[[#This Row],[Licence]]</f>
        <v>Western Power EDL1</v>
      </c>
      <c r="D4444" s="162" t="str">
        <f t="shared" si="69"/>
        <v>FY2014/15_NQR13c_Western Power EDL1</v>
      </c>
      <c r="E4444" s="164">
        <f>IF(ISNUMBER(Table4_1[[#This Row],[Value]]),Table4_1[[#This Row],[Value]],IF(ISNUMBER(Table4_1[[#This Row],[$ Value]]),Table4_1[[#This Row],[$ Value]],Table4_1[[#This Row],[% Value]]))</f>
        <v>10387</v>
      </c>
      <c r="G4444" s="238">
        <v>42185</v>
      </c>
      <c r="H4444">
        <v>4</v>
      </c>
      <c r="I4444" t="s">
        <v>188</v>
      </c>
      <c r="J4444" t="s">
        <v>207</v>
      </c>
      <c r="K4444" t="s">
        <v>299</v>
      </c>
      <c r="L4444" t="s">
        <v>56</v>
      </c>
      <c r="M4444" t="s">
        <v>48</v>
      </c>
      <c r="N4444" t="s">
        <v>302</v>
      </c>
      <c r="O4444" t="s">
        <v>191</v>
      </c>
      <c r="P4444">
        <v>10387</v>
      </c>
      <c r="Q4444"/>
      <c r="R4444"/>
      <c r="S4444" t="s">
        <v>933</v>
      </c>
    </row>
    <row r="4445" spans="1:19" hidden="1" x14ac:dyDescent="0.2">
      <c r="A4445" s="162" t="str">
        <f>"FY"&amp;(YEAR(Table4_1[[#This Row],[Date]])-1)&amp;"/"&amp;(YEAR(Table4_1[[#This Row],[Date]])-2000)</f>
        <v>FY2015/16</v>
      </c>
      <c r="B4445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5" s="162" t="str">
        <f>Table4_1[[#This Row],[Licensee]]&amp;" "&amp;Table4_1[[#This Row],[Licence]]</f>
        <v>Western Power EDL1</v>
      </c>
      <c r="D4445" s="162" t="str">
        <f t="shared" si="69"/>
        <v>FY2015/16_NQR13c_Western Power EDL1</v>
      </c>
      <c r="E4445" s="164">
        <f>IF(ISNUMBER(Table4_1[[#This Row],[Value]]),Table4_1[[#This Row],[Value]],IF(ISNUMBER(Table4_1[[#This Row],[$ Value]]),Table4_1[[#This Row],[$ Value]],Table4_1[[#This Row],[% Value]]))</f>
        <v>10019</v>
      </c>
      <c r="G4445" s="238">
        <v>42551</v>
      </c>
      <c r="H4445">
        <v>4</v>
      </c>
      <c r="I4445" t="s">
        <v>188</v>
      </c>
      <c r="J4445" t="s">
        <v>207</v>
      </c>
      <c r="K4445" t="s">
        <v>299</v>
      </c>
      <c r="L4445" t="s">
        <v>56</v>
      </c>
      <c r="M4445" t="s">
        <v>48</v>
      </c>
      <c r="N4445" t="s">
        <v>302</v>
      </c>
      <c r="O4445" t="s">
        <v>191</v>
      </c>
      <c r="P4445">
        <v>10019</v>
      </c>
      <c r="Q4445"/>
      <c r="R4445"/>
      <c r="S4445" t="s">
        <v>933</v>
      </c>
    </row>
    <row r="4446" spans="1:19" hidden="1" x14ac:dyDescent="0.2">
      <c r="A4446" s="162" t="str">
        <f>"FY"&amp;(YEAR(Table4_1[[#This Row],[Date]])-1)&amp;"/"&amp;(YEAR(Table4_1[[#This Row],[Date]])-2000)</f>
        <v>FY2016/17</v>
      </c>
      <c r="B4446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6" s="162" t="str">
        <f>Table4_1[[#This Row],[Licensee]]&amp;" "&amp;Table4_1[[#This Row],[Licence]]</f>
        <v>Western Power EDL1</v>
      </c>
      <c r="D4446" s="162" t="str">
        <f t="shared" si="69"/>
        <v>FY2016/17_NQR13c_Western Power EDL1</v>
      </c>
      <c r="E4446" s="164">
        <f>IF(ISNUMBER(Table4_1[[#This Row],[Value]]),Table4_1[[#This Row],[Value]],IF(ISNUMBER(Table4_1[[#This Row],[$ Value]]),Table4_1[[#This Row],[$ Value]],Table4_1[[#This Row],[% Value]]))</f>
        <v>10810</v>
      </c>
      <c r="G4446" s="238">
        <v>42916</v>
      </c>
      <c r="H4446">
        <v>4</v>
      </c>
      <c r="I4446" t="s">
        <v>188</v>
      </c>
      <c r="J4446" t="s">
        <v>207</v>
      </c>
      <c r="K4446" t="s">
        <v>299</v>
      </c>
      <c r="L4446" t="s">
        <v>56</v>
      </c>
      <c r="M4446" t="s">
        <v>48</v>
      </c>
      <c r="N4446" t="s">
        <v>302</v>
      </c>
      <c r="O4446" t="s">
        <v>191</v>
      </c>
      <c r="P4446">
        <v>10810</v>
      </c>
      <c r="Q4446"/>
      <c r="R4446"/>
      <c r="S4446" t="s">
        <v>933</v>
      </c>
    </row>
    <row r="4447" spans="1:19" hidden="1" x14ac:dyDescent="0.2">
      <c r="A4447" s="162" t="str">
        <f>"FY"&amp;(YEAR(Table4_1[[#This Row],[Date]])-1)&amp;"/"&amp;(YEAR(Table4_1[[#This Row],[Date]])-2000)</f>
        <v>FY2017/18</v>
      </c>
      <c r="B4447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7" s="162" t="str">
        <f>Table4_1[[#This Row],[Licensee]]&amp;" "&amp;Table4_1[[#This Row],[Licence]]</f>
        <v>Western Power EDL1</v>
      </c>
      <c r="D4447" s="162" t="str">
        <f t="shared" si="69"/>
        <v>FY2017/18_NQR13c_Western Power EDL1</v>
      </c>
      <c r="E4447" s="164">
        <f>IF(ISNUMBER(Table4_1[[#This Row],[Value]]),Table4_1[[#This Row],[Value]],IF(ISNUMBER(Table4_1[[#This Row],[$ Value]]),Table4_1[[#This Row],[$ Value]],Table4_1[[#This Row],[% Value]]))</f>
        <v>12126</v>
      </c>
      <c r="G4447" s="238">
        <v>43281</v>
      </c>
      <c r="H4447">
        <v>4</v>
      </c>
      <c r="I4447" t="s">
        <v>188</v>
      </c>
      <c r="J4447" t="s">
        <v>207</v>
      </c>
      <c r="K4447" t="s">
        <v>299</v>
      </c>
      <c r="L4447" t="s">
        <v>56</v>
      </c>
      <c r="M4447" t="s">
        <v>48</v>
      </c>
      <c r="N4447" t="s">
        <v>302</v>
      </c>
      <c r="O4447" t="s">
        <v>191</v>
      </c>
      <c r="P4447">
        <v>12126</v>
      </c>
      <c r="Q4447"/>
      <c r="R4447"/>
      <c r="S4447" t="s">
        <v>933</v>
      </c>
    </row>
    <row r="4448" spans="1:19" hidden="1" x14ac:dyDescent="0.2">
      <c r="A4448" s="162" t="str">
        <f>"FY"&amp;(YEAR(Table4_1[[#This Row],[Date]])-1)&amp;"/"&amp;(YEAR(Table4_1[[#This Row],[Date]])-2000)</f>
        <v>FY2018/19</v>
      </c>
      <c r="B4448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8" s="162" t="str">
        <f>Table4_1[[#This Row],[Licensee]]&amp;" "&amp;Table4_1[[#This Row],[Licence]]</f>
        <v>Western Power EDL1</v>
      </c>
      <c r="D4448" s="162" t="str">
        <f t="shared" si="69"/>
        <v>FY2018/19_NQR13c_Western Power EDL1</v>
      </c>
      <c r="E4448" s="164">
        <f>IF(ISNUMBER(Table4_1[[#This Row],[Value]]),Table4_1[[#This Row],[Value]],IF(ISNUMBER(Table4_1[[#This Row],[$ Value]]),Table4_1[[#This Row],[$ Value]],Table4_1[[#This Row],[% Value]]))</f>
        <v>12644</v>
      </c>
      <c r="G4448" s="238">
        <v>43646</v>
      </c>
      <c r="H4448">
        <v>4</v>
      </c>
      <c r="I4448" t="s">
        <v>188</v>
      </c>
      <c r="J4448" t="s">
        <v>207</v>
      </c>
      <c r="K4448" t="s">
        <v>299</v>
      </c>
      <c r="L4448" t="s">
        <v>56</v>
      </c>
      <c r="M4448" t="s">
        <v>48</v>
      </c>
      <c r="N4448" t="s">
        <v>302</v>
      </c>
      <c r="O4448" t="s">
        <v>191</v>
      </c>
      <c r="P4448">
        <v>12644</v>
      </c>
      <c r="Q4448"/>
      <c r="R4448"/>
      <c r="S4448" t="s">
        <v>933</v>
      </c>
    </row>
    <row r="4449" spans="1:19" hidden="1" x14ac:dyDescent="0.2">
      <c r="A4449" s="162" t="str">
        <f>"FY"&amp;(YEAR(Table4_1[[#This Row],[Date]])-1)&amp;"/"&amp;(YEAR(Table4_1[[#This Row],[Date]])-2000)</f>
        <v>FY2019/20</v>
      </c>
      <c r="B4449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49" s="162" t="str">
        <f>Table4_1[[#This Row],[Licensee]]&amp;" "&amp;Table4_1[[#This Row],[Licence]]</f>
        <v>Western Power EDL1</v>
      </c>
      <c r="D4449" s="162" t="str">
        <f t="shared" si="69"/>
        <v>FY2019/20_NQR13c_Western Power EDL1</v>
      </c>
      <c r="E4449" s="164">
        <f>IF(ISNUMBER(Table4_1[[#This Row],[Value]]),Table4_1[[#This Row],[Value]],IF(ISNUMBER(Table4_1[[#This Row],[$ Value]]),Table4_1[[#This Row],[$ Value]],Table4_1[[#This Row],[% Value]]))</f>
        <v>12147</v>
      </c>
      <c r="G4449" s="238">
        <v>44012</v>
      </c>
      <c r="H4449">
        <v>4</v>
      </c>
      <c r="I4449" t="s">
        <v>188</v>
      </c>
      <c r="J4449" t="s">
        <v>207</v>
      </c>
      <c r="K4449" t="s">
        <v>299</v>
      </c>
      <c r="L4449" t="s">
        <v>56</v>
      </c>
      <c r="M4449" t="s">
        <v>48</v>
      </c>
      <c r="N4449" t="s">
        <v>302</v>
      </c>
      <c r="O4449" t="s">
        <v>191</v>
      </c>
      <c r="P4449">
        <v>12147</v>
      </c>
      <c r="Q4449"/>
      <c r="R4449"/>
      <c r="S4449" t="s">
        <v>933</v>
      </c>
    </row>
    <row r="4450" spans="1:19" hidden="1" x14ac:dyDescent="0.2">
      <c r="A4450" s="162" t="str">
        <f>"FY"&amp;(YEAR(Table4_1[[#This Row],[Date]])-1)&amp;"/"&amp;(YEAR(Table4_1[[#This Row],[Date]])-2000)</f>
        <v>FY2020/21</v>
      </c>
      <c r="B4450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0" s="162" t="str">
        <f>Table4_1[[#This Row],[Licensee]]&amp;" "&amp;Table4_1[[#This Row],[Licence]]</f>
        <v>Western Power EDL1</v>
      </c>
      <c r="D4450" s="162" t="str">
        <f t="shared" si="69"/>
        <v>FY2020/21_NQR13c_Western Power EDL1</v>
      </c>
      <c r="E4450" s="164">
        <f>IF(ISNUMBER(Table4_1[[#This Row],[Value]]),Table4_1[[#This Row],[Value]],IF(ISNUMBER(Table4_1[[#This Row],[$ Value]]),Table4_1[[#This Row],[$ Value]],Table4_1[[#This Row],[% Value]]))</f>
        <v>12288</v>
      </c>
      <c r="G4450" s="238">
        <v>44377</v>
      </c>
      <c r="H4450">
        <v>4</v>
      </c>
      <c r="I4450" t="s">
        <v>188</v>
      </c>
      <c r="J4450" t="s">
        <v>207</v>
      </c>
      <c r="K4450" t="s">
        <v>299</v>
      </c>
      <c r="L4450" t="s">
        <v>56</v>
      </c>
      <c r="M4450" t="s">
        <v>48</v>
      </c>
      <c r="N4450" t="s">
        <v>302</v>
      </c>
      <c r="O4450" t="s">
        <v>191</v>
      </c>
      <c r="P4450">
        <v>12288</v>
      </c>
      <c r="Q4450"/>
      <c r="R4450"/>
      <c r="S4450" t="s">
        <v>933</v>
      </c>
    </row>
    <row r="4451" spans="1:19" hidden="1" x14ac:dyDescent="0.2">
      <c r="A4451" s="162" t="str">
        <f>"FY"&amp;(YEAR(Table4_1[[#This Row],[Date]])-1)&amp;"/"&amp;(YEAR(Table4_1[[#This Row],[Date]])-2000)</f>
        <v>FY2021/22</v>
      </c>
      <c r="B4451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1" s="162" t="str">
        <f>Table4_1[[#This Row],[Licensee]]&amp;" "&amp;Table4_1[[#This Row],[Licence]]</f>
        <v>Western Power EDL1</v>
      </c>
      <c r="D4451" s="162" t="str">
        <f t="shared" si="69"/>
        <v>FY2021/22_NQR13c_Western Power EDL1</v>
      </c>
      <c r="E4451" s="164">
        <f>IF(ISNUMBER(Table4_1[[#This Row],[Value]]),Table4_1[[#This Row],[Value]],IF(ISNUMBER(Table4_1[[#This Row],[$ Value]]),Table4_1[[#This Row],[$ Value]],Table4_1[[#This Row],[% Value]]))</f>
        <v>12089</v>
      </c>
      <c r="G4451" s="238">
        <v>44742</v>
      </c>
      <c r="H4451">
        <v>4</v>
      </c>
      <c r="I4451" t="s">
        <v>188</v>
      </c>
      <c r="J4451" t="s">
        <v>207</v>
      </c>
      <c r="K4451" t="s">
        <v>299</v>
      </c>
      <c r="L4451" t="s">
        <v>56</v>
      </c>
      <c r="M4451" t="s">
        <v>48</v>
      </c>
      <c r="N4451" t="s">
        <v>302</v>
      </c>
      <c r="O4451" t="s">
        <v>191</v>
      </c>
      <c r="P4451">
        <v>12089</v>
      </c>
      <c r="Q4451"/>
      <c r="R4451"/>
      <c r="S4451" t="s">
        <v>933</v>
      </c>
    </row>
    <row r="4452" spans="1:19" hidden="1" x14ac:dyDescent="0.2">
      <c r="A4452" s="162" t="str">
        <f>"FY"&amp;(YEAR(Table4_1[[#This Row],[Date]])-1)&amp;"/"&amp;(YEAR(Table4_1[[#This Row],[Date]])-2000)</f>
        <v>FY2022/23</v>
      </c>
      <c r="B4452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2" s="162" t="str">
        <f>Table4_1[[#This Row],[Licensee]]&amp;" "&amp;Table4_1[[#This Row],[Licence]]</f>
        <v>Western Power EDL1</v>
      </c>
      <c r="D4452" s="162" t="str">
        <f t="shared" si="69"/>
        <v>FY2022/23_NQR13c_Western Power EDL1</v>
      </c>
      <c r="E4452" s="164">
        <f>IF(ISNUMBER(Table4_1[[#This Row],[Value]]),Table4_1[[#This Row],[Value]],IF(ISNUMBER(Table4_1[[#This Row],[$ Value]]),Table4_1[[#This Row],[$ Value]],Table4_1[[#This Row],[% Value]]))</f>
        <v>13507</v>
      </c>
      <c r="G4452" s="238">
        <v>45107</v>
      </c>
      <c r="H4452">
        <v>4</v>
      </c>
      <c r="I4452" t="s">
        <v>188</v>
      </c>
      <c r="J4452" t="s">
        <v>207</v>
      </c>
      <c r="K4452" t="s">
        <v>299</v>
      </c>
      <c r="L4452" t="s">
        <v>56</v>
      </c>
      <c r="M4452" t="s">
        <v>48</v>
      </c>
      <c r="N4452" t="s">
        <v>302</v>
      </c>
      <c r="O4452" t="s">
        <v>191</v>
      </c>
      <c r="P4452">
        <v>13507</v>
      </c>
      <c r="Q4452"/>
      <c r="R4452"/>
      <c r="S4452" t="s">
        <v>933</v>
      </c>
    </row>
    <row r="4453" spans="1:19" hidden="1" x14ac:dyDescent="0.2">
      <c r="A4453" s="162" t="str">
        <f>"FY"&amp;(YEAR(Table4_1[[#This Row],[Date]])-1)&amp;"/"&amp;(YEAR(Table4_1[[#This Row],[Date]])-2000)</f>
        <v>FY2023/24</v>
      </c>
      <c r="B4453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3" s="162" t="str">
        <f>Table4_1[[#This Row],[Licensee]]&amp;" "&amp;Table4_1[[#This Row],[Licence]]</f>
        <v>Western Power EDL1</v>
      </c>
      <c r="D4453" s="162" t="str">
        <f t="shared" si="69"/>
        <v>FY2023/24_NQR13c_Western Power EDL1</v>
      </c>
      <c r="E4453" s="164">
        <f>IF(ISNUMBER(Table4_1[[#This Row],[Value]]),Table4_1[[#This Row],[Value]],IF(ISNUMBER(Table4_1[[#This Row],[$ Value]]),Table4_1[[#This Row],[$ Value]],Table4_1[[#This Row],[% Value]]))</f>
        <v>14419</v>
      </c>
      <c r="G4453" s="238">
        <v>45473</v>
      </c>
      <c r="H4453">
        <v>4</v>
      </c>
      <c r="I4453" t="s">
        <v>188</v>
      </c>
      <c r="J4453" t="s">
        <v>207</v>
      </c>
      <c r="K4453" t="s">
        <v>299</v>
      </c>
      <c r="L4453" t="s">
        <v>56</v>
      </c>
      <c r="M4453" t="s">
        <v>48</v>
      </c>
      <c r="N4453" t="s">
        <v>302</v>
      </c>
      <c r="O4453" t="s">
        <v>191</v>
      </c>
      <c r="P4453">
        <v>14419</v>
      </c>
      <c r="Q4453"/>
      <c r="R4453"/>
      <c r="S4453" t="s">
        <v>933</v>
      </c>
    </row>
    <row r="4454" spans="1:19" hidden="1" x14ac:dyDescent="0.2">
      <c r="A4454" s="162" t="str">
        <f>"FY"&amp;(YEAR(Table4_1[[#This Row],[Date]])-1)&amp;"/"&amp;(YEAR(Table4_1[[#This Row],[Date]])-2000)</f>
        <v>FY2024/25</v>
      </c>
      <c r="B4454" s="162" t="str">
        <f>VLOOKUP(Table4_1[[#This Row],[Energy]]&amp;Table4_1[[#This Row],[Indicator category]]&amp;Table4_1[[#This Row],[Indicator subcategory]]&amp;Table4_1[[#This Row],[Indicator]]&amp;Table4_1[[#This Row],[ID]],newID,2,FALSE)</f>
        <v>NQR13c</v>
      </c>
      <c r="C4454" s="162" t="str">
        <f>Table4_1[[#This Row],[Licensee]]&amp;" "&amp;Table4_1[[#This Row],[Licence]]</f>
        <v>Western Power EDL1</v>
      </c>
      <c r="D4454" s="162" t="str">
        <f t="shared" si="69"/>
        <v>FY2024/25_NQR13c_Western Power EDL1</v>
      </c>
      <c r="E4454" s="164">
        <f>IF(ISNUMBER(Table4_1[[#This Row],[Value]]),Table4_1[[#This Row],[Value]],IF(ISNUMBER(Table4_1[[#This Row],[$ Value]]),Table4_1[[#This Row],[$ Value]],Table4_1[[#This Row],[% Value]]))</f>
        <v>10522</v>
      </c>
      <c r="G4454" s="238">
        <v>45838</v>
      </c>
      <c r="H4454">
        <v>4</v>
      </c>
      <c r="I4454" t="s">
        <v>188</v>
      </c>
      <c r="J4454" t="s">
        <v>207</v>
      </c>
      <c r="K4454" t="s">
        <v>299</v>
      </c>
      <c r="L4454" t="s">
        <v>56</v>
      </c>
      <c r="M4454" t="s">
        <v>48</v>
      </c>
      <c r="N4454" t="s">
        <v>302</v>
      </c>
      <c r="O4454" t="s">
        <v>191</v>
      </c>
      <c r="P4454">
        <v>10522</v>
      </c>
      <c r="Q4454"/>
      <c r="R4454"/>
      <c r="S4454" t="s">
        <v>933</v>
      </c>
    </row>
    <row r="4455" spans="1:19" hidden="1" x14ac:dyDescent="0.2">
      <c r="A4455" s="162" t="str">
        <f>"FY"&amp;(YEAR(Table4_1[[#This Row],[Date]])-1)&amp;"/"&amp;(YEAR(Table4_1[[#This Row],[Date]])-2000)</f>
        <v>FY2013/14</v>
      </c>
      <c r="B4455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5" s="162" t="str">
        <f>Table4_1[[#This Row],[Licensee]]&amp;" "&amp;Table4_1[[#This Row],[Licence]]</f>
        <v>Western Power EDL1</v>
      </c>
      <c r="D4455" s="162" t="str">
        <f t="shared" si="69"/>
        <v>FY2013/14_NQR13d_Western Power EDL1</v>
      </c>
      <c r="E4455" s="164">
        <f>IF(ISNUMBER(Table4_1[[#This Row],[Value]]),Table4_1[[#This Row],[Value]],IF(ISNUMBER(Table4_1[[#This Row],[$ Value]]),Table4_1[[#This Row],[$ Value]],Table4_1[[#This Row],[% Value]]))</f>
        <v>2227</v>
      </c>
      <c r="G4455" s="238">
        <v>41820</v>
      </c>
      <c r="H4455">
        <v>4</v>
      </c>
      <c r="I4455" t="s">
        <v>188</v>
      </c>
      <c r="J4455" t="s">
        <v>207</v>
      </c>
      <c r="K4455" t="s">
        <v>299</v>
      </c>
      <c r="L4455" t="s">
        <v>56</v>
      </c>
      <c r="M4455" t="s">
        <v>49</v>
      </c>
      <c r="N4455" t="s">
        <v>302</v>
      </c>
      <c r="O4455" t="s">
        <v>191</v>
      </c>
      <c r="P4455">
        <v>2227</v>
      </c>
      <c r="Q4455"/>
      <c r="R4455"/>
      <c r="S4455" t="s">
        <v>933</v>
      </c>
    </row>
    <row r="4456" spans="1:19" hidden="1" x14ac:dyDescent="0.2">
      <c r="A4456" s="162" t="str">
        <f>"FY"&amp;(YEAR(Table4_1[[#This Row],[Date]])-1)&amp;"/"&amp;(YEAR(Table4_1[[#This Row],[Date]])-2000)</f>
        <v>FY2014/15</v>
      </c>
      <c r="B4456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6" s="162" t="str">
        <f>Table4_1[[#This Row],[Licensee]]&amp;" "&amp;Table4_1[[#This Row],[Licence]]</f>
        <v>Western Power EDL1</v>
      </c>
      <c r="D4456" s="162" t="str">
        <f t="shared" si="69"/>
        <v>FY2014/15_NQR13d_Western Power EDL1</v>
      </c>
      <c r="E4456" s="164">
        <f>IF(ISNUMBER(Table4_1[[#This Row],[Value]]),Table4_1[[#This Row],[Value]],IF(ISNUMBER(Table4_1[[#This Row],[$ Value]]),Table4_1[[#This Row],[$ Value]],Table4_1[[#This Row],[% Value]]))</f>
        <v>2260</v>
      </c>
      <c r="G4456" s="238">
        <v>42185</v>
      </c>
      <c r="H4456">
        <v>4</v>
      </c>
      <c r="I4456" t="s">
        <v>188</v>
      </c>
      <c r="J4456" t="s">
        <v>207</v>
      </c>
      <c r="K4456" t="s">
        <v>299</v>
      </c>
      <c r="L4456" t="s">
        <v>56</v>
      </c>
      <c r="M4456" t="s">
        <v>49</v>
      </c>
      <c r="N4456" t="s">
        <v>302</v>
      </c>
      <c r="O4456" t="s">
        <v>191</v>
      </c>
      <c r="P4456">
        <v>2260</v>
      </c>
      <c r="Q4456"/>
      <c r="R4456"/>
      <c r="S4456" t="s">
        <v>933</v>
      </c>
    </row>
    <row r="4457" spans="1:19" hidden="1" x14ac:dyDescent="0.2">
      <c r="A4457" s="162" t="str">
        <f>"FY"&amp;(YEAR(Table4_1[[#This Row],[Date]])-1)&amp;"/"&amp;(YEAR(Table4_1[[#This Row],[Date]])-2000)</f>
        <v>FY2015/16</v>
      </c>
      <c r="B4457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7" s="162" t="str">
        <f>Table4_1[[#This Row],[Licensee]]&amp;" "&amp;Table4_1[[#This Row],[Licence]]</f>
        <v>Western Power EDL1</v>
      </c>
      <c r="D4457" s="162" t="str">
        <f t="shared" si="69"/>
        <v>FY2015/16_NQR13d_Western Power EDL1</v>
      </c>
      <c r="E4457" s="164">
        <f>IF(ISNUMBER(Table4_1[[#This Row],[Value]]),Table4_1[[#This Row],[Value]],IF(ISNUMBER(Table4_1[[#This Row],[$ Value]]),Table4_1[[#This Row],[$ Value]],Table4_1[[#This Row],[% Value]]))</f>
        <v>2726</v>
      </c>
      <c r="G4457" s="238">
        <v>42551</v>
      </c>
      <c r="H4457">
        <v>4</v>
      </c>
      <c r="I4457" t="s">
        <v>188</v>
      </c>
      <c r="J4457" t="s">
        <v>207</v>
      </c>
      <c r="K4457" t="s">
        <v>299</v>
      </c>
      <c r="L4457" t="s">
        <v>56</v>
      </c>
      <c r="M4457" t="s">
        <v>49</v>
      </c>
      <c r="N4457" t="s">
        <v>302</v>
      </c>
      <c r="O4457" t="s">
        <v>191</v>
      </c>
      <c r="P4457">
        <v>2726</v>
      </c>
      <c r="Q4457"/>
      <c r="R4457"/>
      <c r="S4457" t="s">
        <v>933</v>
      </c>
    </row>
    <row r="4458" spans="1:19" hidden="1" x14ac:dyDescent="0.2">
      <c r="A4458" s="162" t="str">
        <f>"FY"&amp;(YEAR(Table4_1[[#This Row],[Date]])-1)&amp;"/"&amp;(YEAR(Table4_1[[#This Row],[Date]])-2000)</f>
        <v>FY2016/17</v>
      </c>
      <c r="B4458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8" s="162" t="str">
        <f>Table4_1[[#This Row],[Licensee]]&amp;" "&amp;Table4_1[[#This Row],[Licence]]</f>
        <v>Western Power EDL1</v>
      </c>
      <c r="D4458" s="162" t="str">
        <f t="shared" si="69"/>
        <v>FY2016/17_NQR13d_Western Power EDL1</v>
      </c>
      <c r="E4458" s="164">
        <f>IF(ISNUMBER(Table4_1[[#This Row],[Value]]),Table4_1[[#This Row],[Value]],IF(ISNUMBER(Table4_1[[#This Row],[$ Value]]),Table4_1[[#This Row],[$ Value]],Table4_1[[#This Row],[% Value]]))</f>
        <v>3035</v>
      </c>
      <c r="G4458" s="238">
        <v>42916</v>
      </c>
      <c r="H4458">
        <v>4</v>
      </c>
      <c r="I4458" t="s">
        <v>188</v>
      </c>
      <c r="J4458" t="s">
        <v>207</v>
      </c>
      <c r="K4458" t="s">
        <v>299</v>
      </c>
      <c r="L4458" t="s">
        <v>56</v>
      </c>
      <c r="M4458" t="s">
        <v>49</v>
      </c>
      <c r="N4458" t="s">
        <v>302</v>
      </c>
      <c r="O4458" t="s">
        <v>191</v>
      </c>
      <c r="P4458">
        <v>3035</v>
      </c>
      <c r="Q4458"/>
      <c r="R4458"/>
      <c r="S4458" t="s">
        <v>933</v>
      </c>
    </row>
    <row r="4459" spans="1:19" hidden="1" x14ac:dyDescent="0.2">
      <c r="A4459" s="162" t="str">
        <f>"FY"&amp;(YEAR(Table4_1[[#This Row],[Date]])-1)&amp;"/"&amp;(YEAR(Table4_1[[#This Row],[Date]])-2000)</f>
        <v>FY2017/18</v>
      </c>
      <c r="B4459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59" s="162" t="str">
        <f>Table4_1[[#This Row],[Licensee]]&amp;" "&amp;Table4_1[[#This Row],[Licence]]</f>
        <v>Western Power EDL1</v>
      </c>
      <c r="D4459" s="162" t="str">
        <f t="shared" si="69"/>
        <v>FY2017/18_NQR13d_Western Power EDL1</v>
      </c>
      <c r="E4459" s="164">
        <f>IF(ISNUMBER(Table4_1[[#This Row],[Value]]),Table4_1[[#This Row],[Value]],IF(ISNUMBER(Table4_1[[#This Row],[$ Value]]),Table4_1[[#This Row],[$ Value]],Table4_1[[#This Row],[% Value]]))</f>
        <v>3290</v>
      </c>
      <c r="G4459" s="238">
        <v>43281</v>
      </c>
      <c r="H4459">
        <v>4</v>
      </c>
      <c r="I4459" t="s">
        <v>188</v>
      </c>
      <c r="J4459" t="s">
        <v>207</v>
      </c>
      <c r="K4459" t="s">
        <v>299</v>
      </c>
      <c r="L4459" t="s">
        <v>56</v>
      </c>
      <c r="M4459" t="s">
        <v>49</v>
      </c>
      <c r="N4459" t="s">
        <v>302</v>
      </c>
      <c r="O4459" t="s">
        <v>191</v>
      </c>
      <c r="P4459">
        <v>3290</v>
      </c>
      <c r="Q4459"/>
      <c r="R4459"/>
      <c r="S4459" t="s">
        <v>933</v>
      </c>
    </row>
    <row r="4460" spans="1:19" hidden="1" x14ac:dyDescent="0.2">
      <c r="A4460" s="162" t="str">
        <f>"FY"&amp;(YEAR(Table4_1[[#This Row],[Date]])-1)&amp;"/"&amp;(YEAR(Table4_1[[#This Row],[Date]])-2000)</f>
        <v>FY2018/19</v>
      </c>
      <c r="B4460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0" s="162" t="str">
        <f>Table4_1[[#This Row],[Licensee]]&amp;" "&amp;Table4_1[[#This Row],[Licence]]</f>
        <v>Western Power EDL1</v>
      </c>
      <c r="D4460" s="162" t="str">
        <f t="shared" si="69"/>
        <v>FY2018/19_NQR13d_Western Power EDL1</v>
      </c>
      <c r="E4460" s="164">
        <f>IF(ISNUMBER(Table4_1[[#This Row],[Value]]),Table4_1[[#This Row],[Value]],IF(ISNUMBER(Table4_1[[#This Row],[$ Value]]),Table4_1[[#This Row],[$ Value]],Table4_1[[#This Row],[% Value]]))</f>
        <v>3370</v>
      </c>
      <c r="G4460" s="238">
        <v>43646</v>
      </c>
      <c r="H4460">
        <v>4</v>
      </c>
      <c r="I4460" t="s">
        <v>188</v>
      </c>
      <c r="J4460" t="s">
        <v>207</v>
      </c>
      <c r="K4460" t="s">
        <v>299</v>
      </c>
      <c r="L4460" t="s">
        <v>56</v>
      </c>
      <c r="M4460" t="s">
        <v>49</v>
      </c>
      <c r="N4460" t="s">
        <v>302</v>
      </c>
      <c r="O4460" t="s">
        <v>191</v>
      </c>
      <c r="P4460">
        <v>3370</v>
      </c>
      <c r="Q4460"/>
      <c r="R4460"/>
      <c r="S4460" t="s">
        <v>933</v>
      </c>
    </row>
    <row r="4461" spans="1:19" hidden="1" x14ac:dyDescent="0.2">
      <c r="A4461" s="162" t="str">
        <f>"FY"&amp;(YEAR(Table4_1[[#This Row],[Date]])-1)&amp;"/"&amp;(YEAR(Table4_1[[#This Row],[Date]])-2000)</f>
        <v>FY2019/20</v>
      </c>
      <c r="B4461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1" s="162" t="str">
        <f>Table4_1[[#This Row],[Licensee]]&amp;" "&amp;Table4_1[[#This Row],[Licence]]</f>
        <v>Western Power EDL1</v>
      </c>
      <c r="D4461" s="162" t="str">
        <f t="shared" si="69"/>
        <v>FY2019/20_NQR13d_Western Power EDL1</v>
      </c>
      <c r="E4461" s="164">
        <f>IF(ISNUMBER(Table4_1[[#This Row],[Value]]),Table4_1[[#This Row],[Value]],IF(ISNUMBER(Table4_1[[#This Row],[$ Value]]),Table4_1[[#This Row],[$ Value]],Table4_1[[#This Row],[% Value]]))</f>
        <v>4176</v>
      </c>
      <c r="G4461" s="238">
        <v>44012</v>
      </c>
      <c r="H4461">
        <v>4</v>
      </c>
      <c r="I4461" t="s">
        <v>188</v>
      </c>
      <c r="J4461" t="s">
        <v>207</v>
      </c>
      <c r="K4461" t="s">
        <v>299</v>
      </c>
      <c r="L4461" t="s">
        <v>56</v>
      </c>
      <c r="M4461" t="s">
        <v>49</v>
      </c>
      <c r="N4461" t="s">
        <v>302</v>
      </c>
      <c r="O4461" t="s">
        <v>191</v>
      </c>
      <c r="P4461">
        <v>4176</v>
      </c>
      <c r="Q4461"/>
      <c r="R4461"/>
      <c r="S4461" t="s">
        <v>933</v>
      </c>
    </row>
    <row r="4462" spans="1:19" hidden="1" x14ac:dyDescent="0.2">
      <c r="A4462" s="162" t="str">
        <f>"FY"&amp;(YEAR(Table4_1[[#This Row],[Date]])-1)&amp;"/"&amp;(YEAR(Table4_1[[#This Row],[Date]])-2000)</f>
        <v>FY2020/21</v>
      </c>
      <c r="B4462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2" s="162" t="str">
        <f>Table4_1[[#This Row],[Licensee]]&amp;" "&amp;Table4_1[[#This Row],[Licence]]</f>
        <v>Western Power EDL1</v>
      </c>
      <c r="D4462" s="162" t="str">
        <f t="shared" si="69"/>
        <v>FY2020/21_NQR13d_Western Power EDL1</v>
      </c>
      <c r="E4462" s="164">
        <f>IF(ISNUMBER(Table4_1[[#This Row],[Value]]),Table4_1[[#This Row],[Value]],IF(ISNUMBER(Table4_1[[#This Row],[$ Value]]),Table4_1[[#This Row],[$ Value]],Table4_1[[#This Row],[% Value]]))</f>
        <v>4077</v>
      </c>
      <c r="G4462" s="238">
        <v>44377</v>
      </c>
      <c r="H4462">
        <v>4</v>
      </c>
      <c r="I4462" t="s">
        <v>188</v>
      </c>
      <c r="J4462" t="s">
        <v>207</v>
      </c>
      <c r="K4462" t="s">
        <v>299</v>
      </c>
      <c r="L4462" t="s">
        <v>56</v>
      </c>
      <c r="M4462" t="s">
        <v>49</v>
      </c>
      <c r="N4462" t="s">
        <v>302</v>
      </c>
      <c r="O4462" t="s">
        <v>191</v>
      </c>
      <c r="P4462">
        <v>4077</v>
      </c>
      <c r="Q4462"/>
      <c r="R4462"/>
      <c r="S4462" t="s">
        <v>933</v>
      </c>
    </row>
    <row r="4463" spans="1:19" hidden="1" x14ac:dyDescent="0.2">
      <c r="A4463" s="162" t="str">
        <f>"FY"&amp;(YEAR(Table4_1[[#This Row],[Date]])-1)&amp;"/"&amp;(YEAR(Table4_1[[#This Row],[Date]])-2000)</f>
        <v>FY2021/22</v>
      </c>
      <c r="B4463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3" s="162" t="str">
        <f>Table4_1[[#This Row],[Licensee]]&amp;" "&amp;Table4_1[[#This Row],[Licence]]</f>
        <v>Western Power EDL1</v>
      </c>
      <c r="D4463" s="162" t="str">
        <f t="shared" si="69"/>
        <v>FY2021/22_NQR13d_Western Power EDL1</v>
      </c>
      <c r="E4463" s="164">
        <f>IF(ISNUMBER(Table4_1[[#This Row],[Value]]),Table4_1[[#This Row],[Value]],IF(ISNUMBER(Table4_1[[#This Row],[$ Value]]),Table4_1[[#This Row],[$ Value]],Table4_1[[#This Row],[% Value]]))</f>
        <v>3941</v>
      </c>
      <c r="G4463" s="238">
        <v>44742</v>
      </c>
      <c r="H4463">
        <v>4</v>
      </c>
      <c r="I4463" t="s">
        <v>188</v>
      </c>
      <c r="J4463" t="s">
        <v>207</v>
      </c>
      <c r="K4463" t="s">
        <v>299</v>
      </c>
      <c r="L4463" t="s">
        <v>56</v>
      </c>
      <c r="M4463" t="s">
        <v>49</v>
      </c>
      <c r="N4463" t="s">
        <v>302</v>
      </c>
      <c r="O4463" t="s">
        <v>191</v>
      </c>
      <c r="P4463">
        <v>3941</v>
      </c>
      <c r="Q4463"/>
      <c r="R4463"/>
      <c r="S4463" t="s">
        <v>933</v>
      </c>
    </row>
    <row r="4464" spans="1:19" hidden="1" x14ac:dyDescent="0.2">
      <c r="A4464" s="162" t="str">
        <f>"FY"&amp;(YEAR(Table4_1[[#This Row],[Date]])-1)&amp;"/"&amp;(YEAR(Table4_1[[#This Row],[Date]])-2000)</f>
        <v>FY2022/23</v>
      </c>
      <c r="B4464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4" s="162" t="str">
        <f>Table4_1[[#This Row],[Licensee]]&amp;" "&amp;Table4_1[[#This Row],[Licence]]</f>
        <v>Western Power EDL1</v>
      </c>
      <c r="D4464" s="162" t="str">
        <f t="shared" si="69"/>
        <v>FY2022/23_NQR13d_Western Power EDL1</v>
      </c>
      <c r="E4464" s="164">
        <f>IF(ISNUMBER(Table4_1[[#This Row],[Value]]),Table4_1[[#This Row],[Value]],IF(ISNUMBER(Table4_1[[#This Row],[$ Value]]),Table4_1[[#This Row],[$ Value]],Table4_1[[#This Row],[% Value]]))</f>
        <v>2608</v>
      </c>
      <c r="G4464" s="238">
        <v>45107</v>
      </c>
      <c r="H4464">
        <v>4</v>
      </c>
      <c r="I4464" t="s">
        <v>188</v>
      </c>
      <c r="J4464" t="s">
        <v>207</v>
      </c>
      <c r="K4464" t="s">
        <v>299</v>
      </c>
      <c r="L4464" t="s">
        <v>56</v>
      </c>
      <c r="M4464" t="s">
        <v>49</v>
      </c>
      <c r="N4464" t="s">
        <v>302</v>
      </c>
      <c r="O4464" t="s">
        <v>191</v>
      </c>
      <c r="P4464">
        <v>2608</v>
      </c>
      <c r="Q4464"/>
      <c r="R4464"/>
      <c r="S4464" t="s">
        <v>933</v>
      </c>
    </row>
    <row r="4465" spans="1:19" hidden="1" x14ac:dyDescent="0.2">
      <c r="A4465" s="162" t="str">
        <f>"FY"&amp;(YEAR(Table4_1[[#This Row],[Date]])-1)&amp;"/"&amp;(YEAR(Table4_1[[#This Row],[Date]])-2000)</f>
        <v>FY2023/24</v>
      </c>
      <c r="B4465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5" s="162" t="str">
        <f>Table4_1[[#This Row],[Licensee]]&amp;" "&amp;Table4_1[[#This Row],[Licence]]</f>
        <v>Western Power EDL1</v>
      </c>
      <c r="D4465" s="162" t="str">
        <f t="shared" si="69"/>
        <v>FY2023/24_NQR13d_Western Power EDL1</v>
      </c>
      <c r="E4465" s="164">
        <f>IF(ISNUMBER(Table4_1[[#This Row],[Value]]),Table4_1[[#This Row],[Value]],IF(ISNUMBER(Table4_1[[#This Row],[$ Value]]),Table4_1[[#This Row],[$ Value]],Table4_1[[#This Row],[% Value]]))</f>
        <v>3129</v>
      </c>
      <c r="G4465" s="238">
        <v>45473</v>
      </c>
      <c r="H4465">
        <v>4</v>
      </c>
      <c r="I4465" t="s">
        <v>188</v>
      </c>
      <c r="J4465" t="s">
        <v>207</v>
      </c>
      <c r="K4465" t="s">
        <v>299</v>
      </c>
      <c r="L4465" t="s">
        <v>56</v>
      </c>
      <c r="M4465" t="s">
        <v>49</v>
      </c>
      <c r="N4465" t="s">
        <v>302</v>
      </c>
      <c r="O4465" t="s">
        <v>191</v>
      </c>
      <c r="P4465">
        <v>3129</v>
      </c>
      <c r="Q4465"/>
      <c r="R4465"/>
      <c r="S4465" t="s">
        <v>933</v>
      </c>
    </row>
    <row r="4466" spans="1:19" hidden="1" x14ac:dyDescent="0.2">
      <c r="A4466" s="162" t="str">
        <f>"FY"&amp;(YEAR(Table4_1[[#This Row],[Date]])-1)&amp;"/"&amp;(YEAR(Table4_1[[#This Row],[Date]])-2000)</f>
        <v>FY2024/25</v>
      </c>
      <c r="B4466" s="162" t="str">
        <f>VLOOKUP(Table4_1[[#This Row],[Energy]]&amp;Table4_1[[#This Row],[Indicator category]]&amp;Table4_1[[#This Row],[Indicator subcategory]]&amp;Table4_1[[#This Row],[Indicator]]&amp;Table4_1[[#This Row],[ID]],newID,2,FALSE)</f>
        <v>NQR13d</v>
      </c>
      <c r="C4466" s="162" t="str">
        <f>Table4_1[[#This Row],[Licensee]]&amp;" "&amp;Table4_1[[#This Row],[Licence]]</f>
        <v>Western Power EDL1</v>
      </c>
      <c r="D4466" s="162" t="str">
        <f t="shared" si="69"/>
        <v>FY2024/25_NQR13d_Western Power EDL1</v>
      </c>
      <c r="E4466" s="164">
        <f>IF(ISNUMBER(Table4_1[[#This Row],[Value]]),Table4_1[[#This Row],[Value]],IF(ISNUMBER(Table4_1[[#This Row],[$ Value]]),Table4_1[[#This Row],[$ Value]],Table4_1[[#This Row],[% Value]]))</f>
        <v>6878</v>
      </c>
      <c r="G4466" s="238">
        <v>45838</v>
      </c>
      <c r="H4466">
        <v>4</v>
      </c>
      <c r="I4466" t="s">
        <v>188</v>
      </c>
      <c r="J4466" t="s">
        <v>207</v>
      </c>
      <c r="K4466" t="s">
        <v>299</v>
      </c>
      <c r="L4466" t="s">
        <v>56</v>
      </c>
      <c r="M4466" t="s">
        <v>49</v>
      </c>
      <c r="N4466" t="s">
        <v>302</v>
      </c>
      <c r="O4466" t="s">
        <v>191</v>
      </c>
      <c r="P4466">
        <v>6878</v>
      </c>
      <c r="Q4466"/>
      <c r="R4466"/>
      <c r="S4466" t="s">
        <v>933</v>
      </c>
    </row>
    <row r="4467" spans="1:19" hidden="1" x14ac:dyDescent="0.2">
      <c r="A4467" s="162" t="str">
        <f>"FY"&amp;(YEAR(Table4_1[[#This Row],[Date]])-1)&amp;"/"&amp;(YEAR(Table4_1[[#This Row],[Date]])-2000)</f>
        <v>FY2013/14</v>
      </c>
      <c r="B4467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67" s="162" t="str">
        <f>Table4_1[[#This Row],[Licensee]]&amp;" "&amp;Table4_1[[#This Row],[Licence]]</f>
        <v>Western Power EDL1</v>
      </c>
      <c r="D4467" s="162" t="str">
        <f t="shared" si="69"/>
        <v>FY2013/14_NQR13e_Western Power EDL1</v>
      </c>
      <c r="E4467" s="164">
        <f>IF(ISNUMBER(Table4_1[[#This Row],[Value]]),Table4_1[[#This Row],[Value]],IF(ISNUMBER(Table4_1[[#This Row],[$ Value]]),Table4_1[[#This Row],[$ Value]],Table4_1[[#This Row],[% Value]]))</f>
        <v>873</v>
      </c>
      <c r="G4467" s="238">
        <v>41820</v>
      </c>
      <c r="H4467">
        <v>4</v>
      </c>
      <c r="I4467" t="s">
        <v>188</v>
      </c>
      <c r="J4467" t="s">
        <v>207</v>
      </c>
      <c r="K4467" t="s">
        <v>299</v>
      </c>
      <c r="L4467" t="s">
        <v>56</v>
      </c>
      <c r="M4467" t="s">
        <v>50</v>
      </c>
      <c r="N4467" t="s">
        <v>302</v>
      </c>
      <c r="O4467" t="s">
        <v>191</v>
      </c>
      <c r="P4467">
        <v>873</v>
      </c>
      <c r="Q4467"/>
      <c r="R4467"/>
      <c r="S4467" t="s">
        <v>933</v>
      </c>
    </row>
    <row r="4468" spans="1:19" hidden="1" x14ac:dyDescent="0.2">
      <c r="A4468" s="162" t="str">
        <f>"FY"&amp;(YEAR(Table4_1[[#This Row],[Date]])-1)&amp;"/"&amp;(YEAR(Table4_1[[#This Row],[Date]])-2000)</f>
        <v>FY2014/15</v>
      </c>
      <c r="B4468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68" s="162" t="str">
        <f>Table4_1[[#This Row],[Licensee]]&amp;" "&amp;Table4_1[[#This Row],[Licence]]</f>
        <v>Western Power EDL1</v>
      </c>
      <c r="D4468" s="162" t="str">
        <f t="shared" si="69"/>
        <v>FY2014/15_NQR13e_Western Power EDL1</v>
      </c>
      <c r="E4468" s="164">
        <f>IF(ISNUMBER(Table4_1[[#This Row],[Value]]),Table4_1[[#This Row],[Value]],IF(ISNUMBER(Table4_1[[#This Row],[$ Value]]),Table4_1[[#This Row],[$ Value]],Table4_1[[#This Row],[% Value]]))</f>
        <v>833</v>
      </c>
      <c r="G4468" s="238">
        <v>42185</v>
      </c>
      <c r="H4468">
        <v>4</v>
      </c>
      <c r="I4468" t="s">
        <v>188</v>
      </c>
      <c r="J4468" t="s">
        <v>207</v>
      </c>
      <c r="K4468" t="s">
        <v>299</v>
      </c>
      <c r="L4468" t="s">
        <v>56</v>
      </c>
      <c r="M4468" t="s">
        <v>50</v>
      </c>
      <c r="N4468" t="s">
        <v>302</v>
      </c>
      <c r="O4468" t="s">
        <v>191</v>
      </c>
      <c r="P4468">
        <v>833</v>
      </c>
      <c r="Q4468"/>
      <c r="R4468"/>
      <c r="S4468" t="s">
        <v>933</v>
      </c>
    </row>
    <row r="4469" spans="1:19" hidden="1" x14ac:dyDescent="0.2">
      <c r="A4469" s="162" t="str">
        <f>"FY"&amp;(YEAR(Table4_1[[#This Row],[Date]])-1)&amp;"/"&amp;(YEAR(Table4_1[[#This Row],[Date]])-2000)</f>
        <v>FY2015/16</v>
      </c>
      <c r="B4469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69" s="162" t="str">
        <f>Table4_1[[#This Row],[Licensee]]&amp;" "&amp;Table4_1[[#This Row],[Licence]]</f>
        <v>Western Power EDL1</v>
      </c>
      <c r="D4469" s="162" t="str">
        <f t="shared" si="69"/>
        <v>FY2015/16_NQR13e_Western Power EDL1</v>
      </c>
      <c r="E4469" s="164">
        <f>IF(ISNUMBER(Table4_1[[#This Row],[Value]]),Table4_1[[#This Row],[Value]],IF(ISNUMBER(Table4_1[[#This Row],[$ Value]]),Table4_1[[#This Row],[$ Value]],Table4_1[[#This Row],[% Value]]))</f>
        <v>846</v>
      </c>
      <c r="G4469" s="238">
        <v>42551</v>
      </c>
      <c r="H4469">
        <v>4</v>
      </c>
      <c r="I4469" t="s">
        <v>188</v>
      </c>
      <c r="J4469" t="s">
        <v>207</v>
      </c>
      <c r="K4469" t="s">
        <v>299</v>
      </c>
      <c r="L4469" t="s">
        <v>56</v>
      </c>
      <c r="M4469" t="s">
        <v>50</v>
      </c>
      <c r="N4469" t="s">
        <v>302</v>
      </c>
      <c r="O4469" t="s">
        <v>191</v>
      </c>
      <c r="P4469">
        <v>846</v>
      </c>
      <c r="Q4469"/>
      <c r="R4469"/>
      <c r="S4469" t="s">
        <v>933</v>
      </c>
    </row>
    <row r="4470" spans="1:19" hidden="1" x14ac:dyDescent="0.2">
      <c r="A4470" s="162" t="str">
        <f>"FY"&amp;(YEAR(Table4_1[[#This Row],[Date]])-1)&amp;"/"&amp;(YEAR(Table4_1[[#This Row],[Date]])-2000)</f>
        <v>FY2016/17</v>
      </c>
      <c r="B4470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0" s="162" t="str">
        <f>Table4_1[[#This Row],[Licensee]]&amp;" "&amp;Table4_1[[#This Row],[Licence]]</f>
        <v>Western Power EDL1</v>
      </c>
      <c r="D4470" s="162" t="str">
        <f t="shared" si="69"/>
        <v>FY2016/17_NQR13e_Western Power EDL1</v>
      </c>
      <c r="E4470" s="164">
        <f>IF(ISNUMBER(Table4_1[[#This Row],[Value]]),Table4_1[[#This Row],[Value]],IF(ISNUMBER(Table4_1[[#This Row],[$ Value]]),Table4_1[[#This Row],[$ Value]],Table4_1[[#This Row],[% Value]]))</f>
        <v>1002</v>
      </c>
      <c r="G4470" s="238">
        <v>42916</v>
      </c>
      <c r="H4470">
        <v>4</v>
      </c>
      <c r="I4470" t="s">
        <v>188</v>
      </c>
      <c r="J4470" t="s">
        <v>207</v>
      </c>
      <c r="K4470" t="s">
        <v>299</v>
      </c>
      <c r="L4470" t="s">
        <v>56</v>
      </c>
      <c r="M4470" t="s">
        <v>50</v>
      </c>
      <c r="N4470" t="s">
        <v>302</v>
      </c>
      <c r="O4470" t="s">
        <v>191</v>
      </c>
      <c r="P4470">
        <v>1002</v>
      </c>
      <c r="Q4470"/>
      <c r="R4470"/>
      <c r="S4470" t="s">
        <v>933</v>
      </c>
    </row>
    <row r="4471" spans="1:19" hidden="1" x14ac:dyDescent="0.2">
      <c r="A4471" s="162" t="str">
        <f>"FY"&amp;(YEAR(Table4_1[[#This Row],[Date]])-1)&amp;"/"&amp;(YEAR(Table4_1[[#This Row],[Date]])-2000)</f>
        <v>FY2017/18</v>
      </c>
      <c r="B4471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1" s="162" t="str">
        <f>Table4_1[[#This Row],[Licensee]]&amp;" "&amp;Table4_1[[#This Row],[Licence]]</f>
        <v>Western Power EDL1</v>
      </c>
      <c r="D4471" s="162" t="str">
        <f t="shared" si="69"/>
        <v>FY2017/18_NQR13e_Western Power EDL1</v>
      </c>
      <c r="E4471" s="164">
        <f>IF(ISNUMBER(Table4_1[[#This Row],[Value]]),Table4_1[[#This Row],[Value]],IF(ISNUMBER(Table4_1[[#This Row],[$ Value]]),Table4_1[[#This Row],[$ Value]],Table4_1[[#This Row],[% Value]]))</f>
        <v>1077</v>
      </c>
      <c r="G4471" s="238">
        <v>43281</v>
      </c>
      <c r="H4471">
        <v>4</v>
      </c>
      <c r="I4471" t="s">
        <v>188</v>
      </c>
      <c r="J4471" t="s">
        <v>207</v>
      </c>
      <c r="K4471" t="s">
        <v>299</v>
      </c>
      <c r="L4471" t="s">
        <v>56</v>
      </c>
      <c r="M4471" t="s">
        <v>50</v>
      </c>
      <c r="N4471" t="s">
        <v>302</v>
      </c>
      <c r="O4471" t="s">
        <v>191</v>
      </c>
      <c r="P4471">
        <v>1077</v>
      </c>
      <c r="Q4471"/>
      <c r="R4471"/>
      <c r="S4471" t="s">
        <v>933</v>
      </c>
    </row>
    <row r="4472" spans="1:19" hidden="1" x14ac:dyDescent="0.2">
      <c r="A4472" s="162" t="str">
        <f>"FY"&amp;(YEAR(Table4_1[[#This Row],[Date]])-1)&amp;"/"&amp;(YEAR(Table4_1[[#This Row],[Date]])-2000)</f>
        <v>FY2018/19</v>
      </c>
      <c r="B4472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2" s="162" t="str">
        <f>Table4_1[[#This Row],[Licensee]]&amp;" "&amp;Table4_1[[#This Row],[Licence]]</f>
        <v>Western Power EDL1</v>
      </c>
      <c r="D4472" s="162" t="str">
        <f t="shared" si="69"/>
        <v>FY2018/19_NQR13e_Western Power EDL1</v>
      </c>
      <c r="E4472" s="164">
        <f>IF(ISNUMBER(Table4_1[[#This Row],[Value]]),Table4_1[[#This Row],[Value]],IF(ISNUMBER(Table4_1[[#This Row],[$ Value]]),Table4_1[[#This Row],[$ Value]],Table4_1[[#This Row],[% Value]]))</f>
        <v>1056</v>
      </c>
      <c r="G4472" s="238">
        <v>43646</v>
      </c>
      <c r="H4472">
        <v>4</v>
      </c>
      <c r="I4472" t="s">
        <v>188</v>
      </c>
      <c r="J4472" t="s">
        <v>207</v>
      </c>
      <c r="K4472" t="s">
        <v>299</v>
      </c>
      <c r="L4472" t="s">
        <v>56</v>
      </c>
      <c r="M4472" t="s">
        <v>50</v>
      </c>
      <c r="N4472" t="s">
        <v>302</v>
      </c>
      <c r="O4472" t="s">
        <v>191</v>
      </c>
      <c r="P4472">
        <v>1056</v>
      </c>
      <c r="Q4472"/>
      <c r="R4472"/>
      <c r="S4472" t="s">
        <v>933</v>
      </c>
    </row>
    <row r="4473" spans="1:19" hidden="1" x14ac:dyDescent="0.2">
      <c r="A4473" s="162" t="str">
        <f>"FY"&amp;(YEAR(Table4_1[[#This Row],[Date]])-1)&amp;"/"&amp;(YEAR(Table4_1[[#This Row],[Date]])-2000)</f>
        <v>FY2019/20</v>
      </c>
      <c r="B4473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3" s="162" t="str">
        <f>Table4_1[[#This Row],[Licensee]]&amp;" "&amp;Table4_1[[#This Row],[Licence]]</f>
        <v>Western Power EDL1</v>
      </c>
      <c r="D4473" s="162" t="str">
        <f t="shared" si="69"/>
        <v>FY2019/20_NQR13e_Western Power EDL1</v>
      </c>
      <c r="E4473" s="164">
        <f>IF(ISNUMBER(Table4_1[[#This Row],[Value]]),Table4_1[[#This Row],[Value]],IF(ISNUMBER(Table4_1[[#This Row],[$ Value]]),Table4_1[[#This Row],[$ Value]],Table4_1[[#This Row],[% Value]]))</f>
        <v>1098</v>
      </c>
      <c r="G4473" s="238">
        <v>44012</v>
      </c>
      <c r="H4473">
        <v>4</v>
      </c>
      <c r="I4473" t="s">
        <v>188</v>
      </c>
      <c r="J4473" t="s">
        <v>207</v>
      </c>
      <c r="K4473" t="s">
        <v>299</v>
      </c>
      <c r="L4473" t="s">
        <v>56</v>
      </c>
      <c r="M4473" t="s">
        <v>50</v>
      </c>
      <c r="N4473" t="s">
        <v>302</v>
      </c>
      <c r="O4473" t="s">
        <v>191</v>
      </c>
      <c r="P4473">
        <v>1098</v>
      </c>
      <c r="Q4473"/>
      <c r="R4473"/>
      <c r="S4473" t="s">
        <v>933</v>
      </c>
    </row>
    <row r="4474" spans="1:19" hidden="1" x14ac:dyDescent="0.2">
      <c r="A4474" s="162" t="str">
        <f>"FY"&amp;(YEAR(Table4_1[[#This Row],[Date]])-1)&amp;"/"&amp;(YEAR(Table4_1[[#This Row],[Date]])-2000)</f>
        <v>FY2020/21</v>
      </c>
      <c r="B4474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4" s="162" t="str">
        <f>Table4_1[[#This Row],[Licensee]]&amp;" "&amp;Table4_1[[#This Row],[Licence]]</f>
        <v>Western Power EDL1</v>
      </c>
      <c r="D4474" s="162" t="str">
        <f t="shared" si="69"/>
        <v>FY2020/21_NQR13e_Western Power EDL1</v>
      </c>
      <c r="E4474" s="164">
        <f>IF(ISNUMBER(Table4_1[[#This Row],[Value]]),Table4_1[[#This Row],[Value]],IF(ISNUMBER(Table4_1[[#This Row],[$ Value]]),Table4_1[[#This Row],[$ Value]],Table4_1[[#This Row],[% Value]]))</f>
        <v>1104</v>
      </c>
      <c r="G4474" s="238">
        <v>44377</v>
      </c>
      <c r="H4474">
        <v>4</v>
      </c>
      <c r="I4474" t="s">
        <v>188</v>
      </c>
      <c r="J4474" t="s">
        <v>207</v>
      </c>
      <c r="K4474" t="s">
        <v>299</v>
      </c>
      <c r="L4474" t="s">
        <v>56</v>
      </c>
      <c r="M4474" t="s">
        <v>50</v>
      </c>
      <c r="N4474" t="s">
        <v>302</v>
      </c>
      <c r="O4474" t="s">
        <v>191</v>
      </c>
      <c r="P4474">
        <v>1104</v>
      </c>
      <c r="Q4474"/>
      <c r="R4474"/>
      <c r="S4474" t="s">
        <v>933</v>
      </c>
    </row>
    <row r="4475" spans="1:19" hidden="1" x14ac:dyDescent="0.2">
      <c r="A4475" s="162" t="str">
        <f>"FY"&amp;(YEAR(Table4_1[[#This Row],[Date]])-1)&amp;"/"&amp;(YEAR(Table4_1[[#This Row],[Date]])-2000)</f>
        <v>FY2021/22</v>
      </c>
      <c r="B4475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5" s="162" t="str">
        <f>Table4_1[[#This Row],[Licensee]]&amp;" "&amp;Table4_1[[#This Row],[Licence]]</f>
        <v>Western Power EDL1</v>
      </c>
      <c r="D4475" s="162" t="str">
        <f t="shared" si="69"/>
        <v>FY2021/22_NQR13e_Western Power EDL1</v>
      </c>
      <c r="E4475" s="164">
        <f>IF(ISNUMBER(Table4_1[[#This Row],[Value]]),Table4_1[[#This Row],[Value]],IF(ISNUMBER(Table4_1[[#This Row],[$ Value]]),Table4_1[[#This Row],[$ Value]],Table4_1[[#This Row],[% Value]]))</f>
        <v>911</v>
      </c>
      <c r="G4475" s="238">
        <v>44742</v>
      </c>
      <c r="H4475">
        <v>4</v>
      </c>
      <c r="I4475" t="s">
        <v>188</v>
      </c>
      <c r="J4475" t="s">
        <v>207</v>
      </c>
      <c r="K4475" t="s">
        <v>299</v>
      </c>
      <c r="L4475" t="s">
        <v>56</v>
      </c>
      <c r="M4475" t="s">
        <v>50</v>
      </c>
      <c r="N4475" t="s">
        <v>302</v>
      </c>
      <c r="O4475" t="s">
        <v>191</v>
      </c>
      <c r="P4475">
        <v>911</v>
      </c>
      <c r="Q4475"/>
      <c r="R4475"/>
      <c r="S4475" t="s">
        <v>933</v>
      </c>
    </row>
    <row r="4476" spans="1:19" hidden="1" x14ac:dyDescent="0.2">
      <c r="A4476" s="162" t="str">
        <f>"FY"&amp;(YEAR(Table4_1[[#This Row],[Date]])-1)&amp;"/"&amp;(YEAR(Table4_1[[#This Row],[Date]])-2000)</f>
        <v>FY2022/23</v>
      </c>
      <c r="B4476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6" s="162" t="str">
        <f>Table4_1[[#This Row],[Licensee]]&amp;" "&amp;Table4_1[[#This Row],[Licence]]</f>
        <v>Western Power EDL1</v>
      </c>
      <c r="D4476" s="162" t="str">
        <f t="shared" si="69"/>
        <v>FY2022/23_NQR13e_Western Power EDL1</v>
      </c>
      <c r="E4476" s="164">
        <f>IF(ISNUMBER(Table4_1[[#This Row],[Value]]),Table4_1[[#This Row],[Value]],IF(ISNUMBER(Table4_1[[#This Row],[$ Value]]),Table4_1[[#This Row],[$ Value]],Table4_1[[#This Row],[% Value]]))</f>
        <v>873</v>
      </c>
      <c r="G4476" s="238">
        <v>45107</v>
      </c>
      <c r="H4476">
        <v>4</v>
      </c>
      <c r="I4476" t="s">
        <v>188</v>
      </c>
      <c r="J4476" t="s">
        <v>207</v>
      </c>
      <c r="K4476" t="s">
        <v>299</v>
      </c>
      <c r="L4476" t="s">
        <v>56</v>
      </c>
      <c r="M4476" t="s">
        <v>50</v>
      </c>
      <c r="N4476" t="s">
        <v>302</v>
      </c>
      <c r="O4476" t="s">
        <v>191</v>
      </c>
      <c r="P4476">
        <v>873</v>
      </c>
      <c r="Q4476"/>
      <c r="R4476"/>
      <c r="S4476" t="s">
        <v>933</v>
      </c>
    </row>
    <row r="4477" spans="1:19" hidden="1" x14ac:dyDescent="0.2">
      <c r="A4477" s="162" t="str">
        <f>"FY"&amp;(YEAR(Table4_1[[#This Row],[Date]])-1)&amp;"/"&amp;(YEAR(Table4_1[[#This Row],[Date]])-2000)</f>
        <v>FY2023/24</v>
      </c>
      <c r="B4477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7" s="162" t="str">
        <f>Table4_1[[#This Row],[Licensee]]&amp;" "&amp;Table4_1[[#This Row],[Licence]]</f>
        <v>Western Power EDL1</v>
      </c>
      <c r="D4477" s="162" t="str">
        <f t="shared" si="69"/>
        <v>FY2023/24_NQR13e_Western Power EDL1</v>
      </c>
      <c r="E4477" s="164">
        <f>IF(ISNUMBER(Table4_1[[#This Row],[Value]]),Table4_1[[#This Row],[Value]],IF(ISNUMBER(Table4_1[[#This Row],[$ Value]]),Table4_1[[#This Row],[$ Value]],Table4_1[[#This Row],[% Value]]))</f>
        <v>970</v>
      </c>
      <c r="G4477" s="238">
        <v>45473</v>
      </c>
      <c r="H4477">
        <v>4</v>
      </c>
      <c r="I4477" t="s">
        <v>188</v>
      </c>
      <c r="J4477" t="s">
        <v>207</v>
      </c>
      <c r="K4477" t="s">
        <v>299</v>
      </c>
      <c r="L4477" t="s">
        <v>56</v>
      </c>
      <c r="M4477" t="s">
        <v>50</v>
      </c>
      <c r="N4477" t="s">
        <v>302</v>
      </c>
      <c r="O4477" t="s">
        <v>191</v>
      </c>
      <c r="P4477">
        <v>970</v>
      </c>
      <c r="Q4477"/>
      <c r="R4477"/>
      <c r="S4477" t="s">
        <v>933</v>
      </c>
    </row>
    <row r="4478" spans="1:19" hidden="1" x14ac:dyDescent="0.2">
      <c r="A4478" s="162" t="str">
        <f>"FY"&amp;(YEAR(Table4_1[[#This Row],[Date]])-1)&amp;"/"&amp;(YEAR(Table4_1[[#This Row],[Date]])-2000)</f>
        <v>FY2024/25</v>
      </c>
      <c r="B4478" s="162" t="str">
        <f>VLOOKUP(Table4_1[[#This Row],[Energy]]&amp;Table4_1[[#This Row],[Indicator category]]&amp;Table4_1[[#This Row],[Indicator subcategory]]&amp;Table4_1[[#This Row],[Indicator]]&amp;Table4_1[[#This Row],[ID]],newID,2,FALSE)</f>
        <v>NQR13e</v>
      </c>
      <c r="C4478" s="162" t="str">
        <f>Table4_1[[#This Row],[Licensee]]&amp;" "&amp;Table4_1[[#This Row],[Licence]]</f>
        <v>Western Power EDL1</v>
      </c>
      <c r="D4478" s="162" t="str">
        <f t="shared" si="69"/>
        <v>FY2024/25_NQR13e_Western Power EDL1</v>
      </c>
      <c r="E4478" s="164">
        <f>IF(ISNUMBER(Table4_1[[#This Row],[Value]]),Table4_1[[#This Row],[Value]],IF(ISNUMBER(Table4_1[[#This Row],[$ Value]]),Table4_1[[#This Row],[$ Value]],Table4_1[[#This Row],[% Value]]))</f>
        <v>987</v>
      </c>
      <c r="G4478" s="238">
        <v>45838</v>
      </c>
      <c r="H4478">
        <v>4</v>
      </c>
      <c r="I4478" t="s">
        <v>188</v>
      </c>
      <c r="J4478" t="s">
        <v>207</v>
      </c>
      <c r="K4478" t="s">
        <v>299</v>
      </c>
      <c r="L4478" t="s">
        <v>56</v>
      </c>
      <c r="M4478" t="s">
        <v>50</v>
      </c>
      <c r="N4478" t="s">
        <v>302</v>
      </c>
      <c r="O4478" t="s">
        <v>191</v>
      </c>
      <c r="P4478">
        <v>987</v>
      </c>
      <c r="Q4478"/>
      <c r="R4478"/>
      <c r="S4478" t="s">
        <v>933</v>
      </c>
    </row>
    <row r="4479" spans="1:19" hidden="1" x14ac:dyDescent="0.2">
      <c r="A4479" s="162" t="str">
        <f>"FY"&amp;(YEAR(Table4_1[[#This Row],[Date]])-1)&amp;"/"&amp;(YEAR(Table4_1[[#This Row],[Date]])-2000)</f>
        <v>FY2013/14</v>
      </c>
      <c r="B4479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79" s="162" t="str">
        <f>Table4_1[[#This Row],[Licensee]]&amp;" "&amp;Table4_1[[#This Row],[Licence]]</f>
        <v>Western Power EDL1</v>
      </c>
      <c r="D4479" s="162" t="str">
        <f t="shared" si="69"/>
        <v>FY2013/14_NQR14b_Western Power EDL1</v>
      </c>
      <c r="E4479" s="164">
        <f>IF(ISNUMBER(Table4_1[[#This Row],[Value]]),Table4_1[[#This Row],[Value]],IF(ISNUMBER(Table4_1[[#This Row],[$ Value]]),Table4_1[[#This Row],[$ Value]],Table4_1[[#This Row],[% Value]]))</f>
        <v>615.20926059999999</v>
      </c>
      <c r="G4479" s="238">
        <v>41820</v>
      </c>
      <c r="H4479">
        <v>4</v>
      </c>
      <c r="I4479" t="s">
        <v>188</v>
      </c>
      <c r="J4479" t="s">
        <v>207</v>
      </c>
      <c r="K4479" t="s">
        <v>299</v>
      </c>
      <c r="L4479" t="s">
        <v>306</v>
      </c>
      <c r="M4479" t="s">
        <v>47</v>
      </c>
      <c r="N4479" t="s">
        <v>307</v>
      </c>
      <c r="O4479" t="s">
        <v>59</v>
      </c>
      <c r="P4479">
        <v>615.20926059999999</v>
      </c>
      <c r="Q4479"/>
      <c r="R4479"/>
      <c r="S4479" t="s">
        <v>933</v>
      </c>
    </row>
    <row r="4480" spans="1:19" hidden="1" x14ac:dyDescent="0.2">
      <c r="A4480" s="162" t="str">
        <f>"FY"&amp;(YEAR(Table4_1[[#This Row],[Date]])-1)&amp;"/"&amp;(YEAR(Table4_1[[#This Row],[Date]])-2000)</f>
        <v>FY2014/15</v>
      </c>
      <c r="B4480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0" s="162" t="str">
        <f>Table4_1[[#This Row],[Licensee]]&amp;" "&amp;Table4_1[[#This Row],[Licence]]</f>
        <v>Western Power EDL1</v>
      </c>
      <c r="D4480" s="162" t="str">
        <f t="shared" si="69"/>
        <v>FY2014/15_NQR14b_Western Power EDL1</v>
      </c>
      <c r="E4480" s="164">
        <f>IF(ISNUMBER(Table4_1[[#This Row],[Value]]),Table4_1[[#This Row],[Value]],IF(ISNUMBER(Table4_1[[#This Row],[$ Value]]),Table4_1[[#This Row],[$ Value]],Table4_1[[#This Row],[% Value]]))</f>
        <v>613.08890740000004</v>
      </c>
      <c r="G4480" s="238">
        <v>42185</v>
      </c>
      <c r="H4480">
        <v>4</v>
      </c>
      <c r="I4480" t="s">
        <v>188</v>
      </c>
      <c r="J4480" t="s">
        <v>207</v>
      </c>
      <c r="K4480" t="s">
        <v>299</v>
      </c>
      <c r="L4480" t="s">
        <v>306</v>
      </c>
      <c r="M4480" t="s">
        <v>47</v>
      </c>
      <c r="N4480" t="s">
        <v>307</v>
      </c>
      <c r="O4480" t="s">
        <v>59</v>
      </c>
      <c r="P4480">
        <v>613.08890740000004</v>
      </c>
      <c r="Q4480"/>
      <c r="R4480"/>
      <c r="S4480" t="s">
        <v>933</v>
      </c>
    </row>
    <row r="4481" spans="1:19" hidden="1" x14ac:dyDescent="0.2">
      <c r="A4481" s="162" t="str">
        <f>"FY"&amp;(YEAR(Table4_1[[#This Row],[Date]])-1)&amp;"/"&amp;(YEAR(Table4_1[[#This Row],[Date]])-2000)</f>
        <v>FY2015/16</v>
      </c>
      <c r="B4481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1" s="162" t="str">
        <f>Table4_1[[#This Row],[Licensee]]&amp;" "&amp;Table4_1[[#This Row],[Licence]]</f>
        <v>Western Power EDL1</v>
      </c>
      <c r="D4481" s="162" t="str">
        <f t="shared" si="69"/>
        <v>FY2015/16_NQR14b_Western Power EDL1</v>
      </c>
      <c r="E4481" s="164">
        <f>IF(ISNUMBER(Table4_1[[#This Row],[Value]]),Table4_1[[#This Row],[Value]],IF(ISNUMBER(Table4_1[[#This Row],[$ Value]]),Table4_1[[#This Row],[$ Value]],Table4_1[[#This Row],[% Value]]))</f>
        <v>607.78360380000004</v>
      </c>
      <c r="G4481" s="238">
        <v>42551</v>
      </c>
      <c r="H4481">
        <v>4</v>
      </c>
      <c r="I4481" t="s">
        <v>188</v>
      </c>
      <c r="J4481" t="s">
        <v>207</v>
      </c>
      <c r="K4481" t="s">
        <v>299</v>
      </c>
      <c r="L4481" t="s">
        <v>306</v>
      </c>
      <c r="M4481" t="s">
        <v>47</v>
      </c>
      <c r="N4481" t="s">
        <v>307</v>
      </c>
      <c r="O4481" t="s">
        <v>59</v>
      </c>
      <c r="P4481">
        <v>607.78360380000004</v>
      </c>
      <c r="Q4481"/>
      <c r="R4481"/>
      <c r="S4481" t="s">
        <v>933</v>
      </c>
    </row>
    <row r="4482" spans="1:19" hidden="1" x14ac:dyDescent="0.2">
      <c r="A4482" s="162" t="str">
        <f>"FY"&amp;(YEAR(Table4_1[[#This Row],[Date]])-1)&amp;"/"&amp;(YEAR(Table4_1[[#This Row],[Date]])-2000)</f>
        <v>FY2016/17</v>
      </c>
      <c r="B4482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2" s="162" t="str">
        <f>Table4_1[[#This Row],[Licensee]]&amp;" "&amp;Table4_1[[#This Row],[Licence]]</f>
        <v>Western Power EDL1</v>
      </c>
      <c r="D4482" s="162" t="str">
        <f t="shared" si="69"/>
        <v>FY2016/17_NQR14b_Western Power EDL1</v>
      </c>
      <c r="E4482" s="164">
        <f>IF(ISNUMBER(Table4_1[[#This Row],[Value]]),Table4_1[[#This Row],[Value]],IF(ISNUMBER(Table4_1[[#This Row],[$ Value]]),Table4_1[[#This Row],[$ Value]],Table4_1[[#This Row],[% Value]]))</f>
        <v>519.3393446</v>
      </c>
      <c r="G4482" s="238">
        <v>42916</v>
      </c>
      <c r="H4482">
        <v>4</v>
      </c>
      <c r="I4482" t="s">
        <v>188</v>
      </c>
      <c r="J4482" t="s">
        <v>207</v>
      </c>
      <c r="K4482" t="s">
        <v>299</v>
      </c>
      <c r="L4482" t="s">
        <v>306</v>
      </c>
      <c r="M4482" t="s">
        <v>47</v>
      </c>
      <c r="N4482" t="s">
        <v>307</v>
      </c>
      <c r="O4482" t="s">
        <v>59</v>
      </c>
      <c r="P4482">
        <v>519.3393446</v>
      </c>
      <c r="Q4482"/>
      <c r="R4482"/>
      <c r="S4482" t="s">
        <v>933</v>
      </c>
    </row>
    <row r="4483" spans="1:19" hidden="1" x14ac:dyDescent="0.2">
      <c r="A4483" s="162" t="str">
        <f>"FY"&amp;(YEAR(Table4_1[[#This Row],[Date]])-1)&amp;"/"&amp;(YEAR(Table4_1[[#This Row],[Date]])-2000)</f>
        <v>FY2017/18</v>
      </c>
      <c r="B4483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3" s="162" t="str">
        <f>Table4_1[[#This Row],[Licensee]]&amp;" "&amp;Table4_1[[#This Row],[Licence]]</f>
        <v>Western Power EDL1</v>
      </c>
      <c r="D4483" s="162" t="str">
        <f t="shared" ref="D4483:D4546" si="70">A4483&amp;"_"&amp;B4483&amp;"_"&amp;C4483</f>
        <v>FY2017/18_NQR14b_Western Power EDL1</v>
      </c>
      <c r="E4483" s="164">
        <f>IF(ISNUMBER(Table4_1[[#This Row],[Value]]),Table4_1[[#This Row],[Value]],IF(ISNUMBER(Table4_1[[#This Row],[$ Value]]),Table4_1[[#This Row],[$ Value]],Table4_1[[#This Row],[% Value]]))</f>
        <v>522.71870100000001</v>
      </c>
      <c r="G4483" s="238">
        <v>43281</v>
      </c>
      <c r="H4483">
        <v>4</v>
      </c>
      <c r="I4483" t="s">
        <v>188</v>
      </c>
      <c r="J4483" t="s">
        <v>207</v>
      </c>
      <c r="K4483" t="s">
        <v>299</v>
      </c>
      <c r="L4483" t="s">
        <v>306</v>
      </c>
      <c r="M4483" t="s">
        <v>47</v>
      </c>
      <c r="N4483" t="s">
        <v>307</v>
      </c>
      <c r="O4483" t="s">
        <v>59</v>
      </c>
      <c r="P4483">
        <v>522.71870100000001</v>
      </c>
      <c r="Q4483"/>
      <c r="R4483"/>
      <c r="S4483" t="s">
        <v>933</v>
      </c>
    </row>
    <row r="4484" spans="1:19" hidden="1" x14ac:dyDescent="0.2">
      <c r="A4484" s="162" t="str">
        <f>"FY"&amp;(YEAR(Table4_1[[#This Row],[Date]])-1)&amp;"/"&amp;(YEAR(Table4_1[[#This Row],[Date]])-2000)</f>
        <v>FY2018/19</v>
      </c>
      <c r="B4484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4" s="162" t="str">
        <f>Table4_1[[#This Row],[Licensee]]&amp;" "&amp;Table4_1[[#This Row],[Licence]]</f>
        <v>Western Power EDL1</v>
      </c>
      <c r="D4484" s="162" t="str">
        <f t="shared" si="70"/>
        <v>FY2018/19_NQR14b_Western Power EDL1</v>
      </c>
      <c r="E4484" s="164">
        <f>IF(ISNUMBER(Table4_1[[#This Row],[Value]]),Table4_1[[#This Row],[Value]],IF(ISNUMBER(Table4_1[[#This Row],[$ Value]]),Table4_1[[#This Row],[$ Value]],Table4_1[[#This Row],[% Value]]))</f>
        <v>517</v>
      </c>
      <c r="G4484" s="238">
        <v>43646</v>
      </c>
      <c r="H4484">
        <v>4</v>
      </c>
      <c r="I4484" t="s">
        <v>188</v>
      </c>
      <c r="J4484" t="s">
        <v>207</v>
      </c>
      <c r="K4484" t="s">
        <v>299</v>
      </c>
      <c r="L4484" t="s">
        <v>306</v>
      </c>
      <c r="M4484" t="s">
        <v>47</v>
      </c>
      <c r="N4484" t="s">
        <v>307</v>
      </c>
      <c r="O4484" t="s">
        <v>59</v>
      </c>
      <c r="P4484">
        <v>517</v>
      </c>
      <c r="Q4484"/>
      <c r="R4484"/>
      <c r="S4484" t="s">
        <v>933</v>
      </c>
    </row>
    <row r="4485" spans="1:19" hidden="1" x14ac:dyDescent="0.2">
      <c r="A4485" s="162" t="str">
        <f>"FY"&amp;(YEAR(Table4_1[[#This Row],[Date]])-1)&amp;"/"&amp;(YEAR(Table4_1[[#This Row],[Date]])-2000)</f>
        <v>FY2019/20</v>
      </c>
      <c r="B4485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5" s="162" t="str">
        <f>Table4_1[[#This Row],[Licensee]]&amp;" "&amp;Table4_1[[#This Row],[Licence]]</f>
        <v>Western Power EDL1</v>
      </c>
      <c r="D4485" s="162" t="str">
        <f t="shared" si="70"/>
        <v>FY2019/20_NQR14b_Western Power EDL1</v>
      </c>
      <c r="E4485" s="164">
        <f>IF(ISNUMBER(Table4_1[[#This Row],[Value]]),Table4_1[[#This Row],[Value]],IF(ISNUMBER(Table4_1[[#This Row],[$ Value]]),Table4_1[[#This Row],[$ Value]],Table4_1[[#This Row],[% Value]]))</f>
        <v>443</v>
      </c>
      <c r="G4485" s="238">
        <v>44012</v>
      </c>
      <c r="H4485">
        <v>4</v>
      </c>
      <c r="I4485" t="s">
        <v>188</v>
      </c>
      <c r="J4485" t="s">
        <v>207</v>
      </c>
      <c r="K4485" t="s">
        <v>299</v>
      </c>
      <c r="L4485" t="s">
        <v>306</v>
      </c>
      <c r="M4485" t="s">
        <v>47</v>
      </c>
      <c r="N4485" t="s">
        <v>307</v>
      </c>
      <c r="O4485" t="s">
        <v>59</v>
      </c>
      <c r="P4485">
        <v>443</v>
      </c>
      <c r="Q4485"/>
      <c r="R4485"/>
      <c r="S4485" t="s">
        <v>933</v>
      </c>
    </row>
    <row r="4486" spans="1:19" hidden="1" x14ac:dyDescent="0.2">
      <c r="A4486" s="162" t="str">
        <f>"FY"&amp;(YEAR(Table4_1[[#This Row],[Date]])-1)&amp;"/"&amp;(YEAR(Table4_1[[#This Row],[Date]])-2000)</f>
        <v>FY2020/21</v>
      </c>
      <c r="B4486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6" s="162" t="str">
        <f>Table4_1[[#This Row],[Licensee]]&amp;" "&amp;Table4_1[[#This Row],[Licence]]</f>
        <v>Western Power EDL1</v>
      </c>
      <c r="D4486" s="162" t="str">
        <f t="shared" si="70"/>
        <v>FY2020/21_NQR14b_Western Power EDL1</v>
      </c>
      <c r="E4486" s="164">
        <f>IF(ISNUMBER(Table4_1[[#This Row],[Value]]),Table4_1[[#This Row],[Value]],IF(ISNUMBER(Table4_1[[#This Row],[$ Value]]),Table4_1[[#This Row],[$ Value]],Table4_1[[#This Row],[% Value]]))</f>
        <v>486</v>
      </c>
      <c r="G4486" s="238">
        <v>44377</v>
      </c>
      <c r="H4486">
        <v>4</v>
      </c>
      <c r="I4486" t="s">
        <v>188</v>
      </c>
      <c r="J4486" t="s">
        <v>207</v>
      </c>
      <c r="K4486" t="s">
        <v>299</v>
      </c>
      <c r="L4486" t="s">
        <v>306</v>
      </c>
      <c r="M4486" t="s">
        <v>47</v>
      </c>
      <c r="N4486" t="s">
        <v>307</v>
      </c>
      <c r="O4486" t="s">
        <v>59</v>
      </c>
      <c r="P4486">
        <v>486</v>
      </c>
      <c r="Q4486"/>
      <c r="R4486"/>
      <c r="S4486" t="s">
        <v>933</v>
      </c>
    </row>
    <row r="4487" spans="1:19" hidden="1" x14ac:dyDescent="0.2">
      <c r="A4487" s="162" t="str">
        <f>"FY"&amp;(YEAR(Table4_1[[#This Row],[Date]])-1)&amp;"/"&amp;(YEAR(Table4_1[[#This Row],[Date]])-2000)</f>
        <v>FY2021/22</v>
      </c>
      <c r="B4487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7" s="162" t="str">
        <f>Table4_1[[#This Row],[Licensee]]&amp;" "&amp;Table4_1[[#This Row],[Licence]]</f>
        <v>Western Power EDL1</v>
      </c>
      <c r="D4487" s="162" t="str">
        <f t="shared" si="70"/>
        <v>FY2021/22_NQR14b_Western Power EDL1</v>
      </c>
      <c r="E4487" s="164">
        <f>IF(ISNUMBER(Table4_1[[#This Row],[Value]]),Table4_1[[#This Row],[Value]],IF(ISNUMBER(Table4_1[[#This Row],[$ Value]]),Table4_1[[#This Row],[$ Value]],Table4_1[[#This Row],[% Value]]))</f>
        <v>450</v>
      </c>
      <c r="G4487" s="238">
        <v>44742</v>
      </c>
      <c r="H4487">
        <v>4</v>
      </c>
      <c r="I4487" t="s">
        <v>188</v>
      </c>
      <c r="J4487" t="s">
        <v>207</v>
      </c>
      <c r="K4487" t="s">
        <v>299</v>
      </c>
      <c r="L4487" t="s">
        <v>306</v>
      </c>
      <c r="M4487" t="s">
        <v>47</v>
      </c>
      <c r="N4487" t="s">
        <v>307</v>
      </c>
      <c r="O4487" t="s">
        <v>59</v>
      </c>
      <c r="P4487">
        <v>450</v>
      </c>
      <c r="Q4487"/>
      <c r="R4487"/>
      <c r="S4487" t="s">
        <v>933</v>
      </c>
    </row>
    <row r="4488" spans="1:19" hidden="1" x14ac:dyDescent="0.2">
      <c r="A4488" s="162" t="str">
        <f>"FY"&amp;(YEAR(Table4_1[[#This Row],[Date]])-1)&amp;"/"&amp;(YEAR(Table4_1[[#This Row],[Date]])-2000)</f>
        <v>FY2022/23</v>
      </c>
      <c r="B4488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8" s="162" t="str">
        <f>Table4_1[[#This Row],[Licensee]]&amp;" "&amp;Table4_1[[#This Row],[Licence]]</f>
        <v>Western Power EDL1</v>
      </c>
      <c r="D4488" s="162" t="str">
        <f t="shared" si="70"/>
        <v>FY2022/23_NQR14b_Western Power EDL1</v>
      </c>
      <c r="E4488" s="164">
        <f>IF(ISNUMBER(Table4_1[[#This Row],[Value]]),Table4_1[[#This Row],[Value]],IF(ISNUMBER(Table4_1[[#This Row],[$ Value]]),Table4_1[[#This Row],[$ Value]],Table4_1[[#This Row],[% Value]]))</f>
        <v>467</v>
      </c>
      <c r="G4488" s="238">
        <v>45107</v>
      </c>
      <c r="H4488">
        <v>4</v>
      </c>
      <c r="I4488" t="s">
        <v>188</v>
      </c>
      <c r="J4488" t="s">
        <v>207</v>
      </c>
      <c r="K4488" t="s">
        <v>299</v>
      </c>
      <c r="L4488" t="s">
        <v>306</v>
      </c>
      <c r="M4488" t="s">
        <v>47</v>
      </c>
      <c r="N4488" t="s">
        <v>307</v>
      </c>
      <c r="O4488" t="s">
        <v>59</v>
      </c>
      <c r="P4488">
        <v>467</v>
      </c>
      <c r="Q4488"/>
      <c r="R4488"/>
      <c r="S4488" t="s">
        <v>933</v>
      </c>
    </row>
    <row r="4489" spans="1:19" hidden="1" x14ac:dyDescent="0.2">
      <c r="A4489" s="162" t="str">
        <f>"FY"&amp;(YEAR(Table4_1[[#This Row],[Date]])-1)&amp;"/"&amp;(YEAR(Table4_1[[#This Row],[Date]])-2000)</f>
        <v>FY2023/24</v>
      </c>
      <c r="B4489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89" s="162" t="str">
        <f>Table4_1[[#This Row],[Licensee]]&amp;" "&amp;Table4_1[[#This Row],[Licence]]</f>
        <v>Western Power EDL1</v>
      </c>
      <c r="D4489" s="162" t="str">
        <f t="shared" si="70"/>
        <v>FY2023/24_NQR14b_Western Power EDL1</v>
      </c>
      <c r="E4489" s="164">
        <f>IF(ISNUMBER(Table4_1[[#This Row],[Value]]),Table4_1[[#This Row],[Value]],IF(ISNUMBER(Table4_1[[#This Row],[$ Value]]),Table4_1[[#This Row],[$ Value]],Table4_1[[#This Row],[% Value]]))</f>
        <v>486</v>
      </c>
      <c r="G4489" s="238">
        <v>45473</v>
      </c>
      <c r="H4489">
        <v>4</v>
      </c>
      <c r="I4489" t="s">
        <v>188</v>
      </c>
      <c r="J4489" t="s">
        <v>207</v>
      </c>
      <c r="K4489" t="s">
        <v>299</v>
      </c>
      <c r="L4489" t="s">
        <v>306</v>
      </c>
      <c r="M4489" t="s">
        <v>47</v>
      </c>
      <c r="N4489" t="s">
        <v>307</v>
      </c>
      <c r="O4489" t="s">
        <v>59</v>
      </c>
      <c r="P4489">
        <v>486</v>
      </c>
      <c r="Q4489"/>
      <c r="R4489"/>
      <c r="S4489" t="s">
        <v>933</v>
      </c>
    </row>
    <row r="4490" spans="1:19" hidden="1" x14ac:dyDescent="0.2">
      <c r="A4490" s="162" t="str">
        <f>"FY"&amp;(YEAR(Table4_1[[#This Row],[Date]])-1)&amp;"/"&amp;(YEAR(Table4_1[[#This Row],[Date]])-2000)</f>
        <v>FY2024/25</v>
      </c>
      <c r="B4490" s="162" t="str">
        <f>VLOOKUP(Table4_1[[#This Row],[Energy]]&amp;Table4_1[[#This Row],[Indicator category]]&amp;Table4_1[[#This Row],[Indicator subcategory]]&amp;Table4_1[[#This Row],[Indicator]]&amp;Table4_1[[#This Row],[ID]],newID,2,FALSE)</f>
        <v>NQR14b</v>
      </c>
      <c r="C4490" s="162" t="str">
        <f>Table4_1[[#This Row],[Licensee]]&amp;" "&amp;Table4_1[[#This Row],[Licence]]</f>
        <v>Western Power EDL1</v>
      </c>
      <c r="D4490" s="162" t="str">
        <f t="shared" si="70"/>
        <v>FY2024/25_NQR14b_Western Power EDL1</v>
      </c>
      <c r="E4490" s="164">
        <f>IF(ISNUMBER(Table4_1[[#This Row],[Value]]),Table4_1[[#This Row],[Value]],IF(ISNUMBER(Table4_1[[#This Row],[$ Value]]),Table4_1[[#This Row],[$ Value]],Table4_1[[#This Row],[% Value]]))</f>
        <v>532.87777689999996</v>
      </c>
      <c r="G4490" s="238">
        <v>45838</v>
      </c>
      <c r="H4490">
        <v>4</v>
      </c>
      <c r="I4490" t="s">
        <v>188</v>
      </c>
      <c r="J4490" t="s">
        <v>207</v>
      </c>
      <c r="K4490" t="s">
        <v>299</v>
      </c>
      <c r="L4490" t="s">
        <v>306</v>
      </c>
      <c r="M4490" t="s">
        <v>47</v>
      </c>
      <c r="N4490" t="s">
        <v>307</v>
      </c>
      <c r="O4490" t="s">
        <v>59</v>
      </c>
      <c r="P4490">
        <v>532.87777689999996</v>
      </c>
      <c r="Q4490"/>
      <c r="R4490"/>
      <c r="S4490" t="s">
        <v>933</v>
      </c>
    </row>
    <row r="4491" spans="1:19" hidden="1" x14ac:dyDescent="0.2">
      <c r="A4491" s="162" t="str">
        <f>"FY"&amp;(YEAR(Table4_1[[#This Row],[Date]])-1)&amp;"/"&amp;(YEAR(Table4_1[[#This Row],[Date]])-2000)</f>
        <v>FY2022/23</v>
      </c>
      <c r="B4491" s="162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4491" s="162" t="str">
        <f>Table4_1[[#This Row],[Licensee]]&amp;" "&amp;Table4_1[[#This Row],[Licence]]</f>
        <v>Western Power EDL1</v>
      </c>
      <c r="D4491" s="162" t="str">
        <f t="shared" si="70"/>
        <v>FY2022/23_NQR14bi_Western Power EDL1</v>
      </c>
      <c r="E4491" s="164">
        <f>IF(ISNUMBER(Table4_1[[#This Row],[Value]]),Table4_1[[#This Row],[Value]],IF(ISNUMBER(Table4_1[[#This Row],[$ Value]]),Table4_1[[#This Row],[$ Value]],Table4_1[[#This Row],[% Value]]))</f>
        <v>16</v>
      </c>
      <c r="G4491" s="238">
        <v>45107</v>
      </c>
      <c r="H4491">
        <v>4</v>
      </c>
      <c r="I4491" t="s">
        <v>188</v>
      </c>
      <c r="J4491" t="s">
        <v>207</v>
      </c>
      <c r="K4491" t="s">
        <v>299</v>
      </c>
      <c r="L4491" t="s">
        <v>329</v>
      </c>
      <c r="M4491" t="s">
        <v>47</v>
      </c>
      <c r="N4491" t="s">
        <v>330</v>
      </c>
      <c r="O4491" t="s">
        <v>59</v>
      </c>
      <c r="P4491">
        <v>16</v>
      </c>
      <c r="Q4491"/>
      <c r="R4491"/>
      <c r="S4491" t="s">
        <v>933</v>
      </c>
    </row>
    <row r="4492" spans="1:19" hidden="1" x14ac:dyDescent="0.2">
      <c r="A4492" s="162" t="str">
        <f>"FY"&amp;(YEAR(Table4_1[[#This Row],[Date]])-1)&amp;"/"&amp;(YEAR(Table4_1[[#This Row],[Date]])-2000)</f>
        <v>FY2023/24</v>
      </c>
      <c r="B4492" s="162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4492" s="162" t="str">
        <f>Table4_1[[#This Row],[Licensee]]&amp;" "&amp;Table4_1[[#This Row],[Licence]]</f>
        <v>Western Power EDL1</v>
      </c>
      <c r="D4492" s="162" t="str">
        <f t="shared" si="70"/>
        <v>FY2023/24_NQR14bi_Western Power EDL1</v>
      </c>
      <c r="E4492" s="164">
        <f>IF(ISNUMBER(Table4_1[[#This Row],[Value]]),Table4_1[[#This Row],[Value]],IF(ISNUMBER(Table4_1[[#This Row],[$ Value]]),Table4_1[[#This Row],[$ Value]],Table4_1[[#This Row],[% Value]]))</f>
        <v>17</v>
      </c>
      <c r="G4492" s="238">
        <v>45473</v>
      </c>
      <c r="H4492">
        <v>4</v>
      </c>
      <c r="I4492" t="s">
        <v>188</v>
      </c>
      <c r="J4492" t="s">
        <v>207</v>
      </c>
      <c r="K4492" t="s">
        <v>299</v>
      </c>
      <c r="L4492" t="s">
        <v>329</v>
      </c>
      <c r="M4492" t="s">
        <v>47</v>
      </c>
      <c r="N4492" t="s">
        <v>330</v>
      </c>
      <c r="O4492" t="s">
        <v>59</v>
      </c>
      <c r="P4492">
        <v>17</v>
      </c>
      <c r="Q4492"/>
      <c r="R4492"/>
      <c r="S4492" t="s">
        <v>933</v>
      </c>
    </row>
    <row r="4493" spans="1:19" hidden="1" x14ac:dyDescent="0.2">
      <c r="A4493" s="162" t="str">
        <f>"FY"&amp;(YEAR(Table4_1[[#This Row],[Date]])-1)&amp;"/"&amp;(YEAR(Table4_1[[#This Row],[Date]])-2000)</f>
        <v>FY2024/25</v>
      </c>
      <c r="B4493" s="162" t="str">
        <f>VLOOKUP(Table4_1[[#This Row],[Energy]]&amp;Table4_1[[#This Row],[Indicator category]]&amp;Table4_1[[#This Row],[Indicator subcategory]]&amp;Table4_1[[#This Row],[Indicator]]&amp;Table4_1[[#This Row],[ID]],newID,2,FALSE)</f>
        <v>NQR14bi</v>
      </c>
      <c r="C4493" s="162" t="str">
        <f>Table4_1[[#This Row],[Licensee]]&amp;" "&amp;Table4_1[[#This Row],[Licence]]</f>
        <v>Western Power EDL1</v>
      </c>
      <c r="D4493" s="162" t="str">
        <f t="shared" si="70"/>
        <v>FY2024/25_NQR14bi_Western Power EDL1</v>
      </c>
      <c r="E4493" s="164">
        <f>IF(ISNUMBER(Table4_1[[#This Row],[Value]]),Table4_1[[#This Row],[Value]],IF(ISNUMBER(Table4_1[[#This Row],[$ Value]]),Table4_1[[#This Row],[$ Value]],Table4_1[[#This Row],[% Value]]))</f>
        <v>17.38739941</v>
      </c>
      <c r="G4493" s="238">
        <v>45838</v>
      </c>
      <c r="H4493">
        <v>4</v>
      </c>
      <c r="I4493" t="s">
        <v>188</v>
      </c>
      <c r="J4493" t="s">
        <v>207</v>
      </c>
      <c r="K4493" t="s">
        <v>299</v>
      </c>
      <c r="L4493" t="s">
        <v>329</v>
      </c>
      <c r="M4493" t="s">
        <v>47</v>
      </c>
      <c r="N4493" t="s">
        <v>330</v>
      </c>
      <c r="O4493" t="s">
        <v>59</v>
      </c>
      <c r="P4493">
        <v>17.38739941</v>
      </c>
      <c r="Q4493"/>
      <c r="R4493"/>
      <c r="S4493" t="s">
        <v>933</v>
      </c>
    </row>
    <row r="4494" spans="1:19" hidden="1" x14ac:dyDescent="0.2">
      <c r="A4494" s="162" t="str">
        <f>"FY"&amp;(YEAR(Table4_1[[#This Row],[Date]])-1)&amp;"/"&amp;(YEAR(Table4_1[[#This Row],[Date]])-2000)</f>
        <v>FY2022/23</v>
      </c>
      <c r="B4494" s="162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4494" s="162" t="str">
        <f>Table4_1[[#This Row],[Licensee]]&amp;" "&amp;Table4_1[[#This Row],[Licence]]</f>
        <v>Western Power EDL1</v>
      </c>
      <c r="D4494" s="162" t="str">
        <f t="shared" si="70"/>
        <v>FY2022/23_NQR14bii_Western Power EDL1</v>
      </c>
      <c r="E4494" s="164">
        <f>IF(ISNUMBER(Table4_1[[#This Row],[Value]]),Table4_1[[#This Row],[Value]],IF(ISNUMBER(Table4_1[[#This Row],[$ Value]]),Table4_1[[#This Row],[$ Value]],Table4_1[[#This Row],[% Value]]))</f>
        <v>450</v>
      </c>
      <c r="G4494" s="238">
        <v>45107</v>
      </c>
      <c r="H4494">
        <v>4</v>
      </c>
      <c r="I4494" t="s">
        <v>188</v>
      </c>
      <c r="J4494" t="s">
        <v>207</v>
      </c>
      <c r="K4494" t="s">
        <v>299</v>
      </c>
      <c r="L4494" t="s">
        <v>331</v>
      </c>
      <c r="M4494" t="s">
        <v>47</v>
      </c>
      <c r="N4494" t="s">
        <v>330</v>
      </c>
      <c r="O4494" t="s">
        <v>59</v>
      </c>
      <c r="P4494">
        <v>450</v>
      </c>
      <c r="Q4494"/>
      <c r="R4494"/>
      <c r="S4494" t="s">
        <v>933</v>
      </c>
    </row>
    <row r="4495" spans="1:19" hidden="1" x14ac:dyDescent="0.2">
      <c r="A4495" s="162" t="str">
        <f>"FY"&amp;(YEAR(Table4_1[[#This Row],[Date]])-1)&amp;"/"&amp;(YEAR(Table4_1[[#This Row],[Date]])-2000)</f>
        <v>FY2023/24</v>
      </c>
      <c r="B4495" s="162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4495" s="162" t="str">
        <f>Table4_1[[#This Row],[Licensee]]&amp;" "&amp;Table4_1[[#This Row],[Licence]]</f>
        <v>Western Power EDL1</v>
      </c>
      <c r="D4495" s="162" t="str">
        <f t="shared" si="70"/>
        <v>FY2023/24_NQR14bii_Western Power EDL1</v>
      </c>
      <c r="E4495" s="164">
        <f>IF(ISNUMBER(Table4_1[[#This Row],[Value]]),Table4_1[[#This Row],[Value]],IF(ISNUMBER(Table4_1[[#This Row],[$ Value]]),Table4_1[[#This Row],[$ Value]],Table4_1[[#This Row],[% Value]]))</f>
        <v>469</v>
      </c>
      <c r="G4495" s="238">
        <v>45473</v>
      </c>
      <c r="H4495">
        <v>4</v>
      </c>
      <c r="I4495" t="s">
        <v>188</v>
      </c>
      <c r="J4495" t="s">
        <v>207</v>
      </c>
      <c r="K4495" t="s">
        <v>299</v>
      </c>
      <c r="L4495" t="s">
        <v>331</v>
      </c>
      <c r="M4495" t="s">
        <v>47</v>
      </c>
      <c r="N4495" t="s">
        <v>330</v>
      </c>
      <c r="O4495" t="s">
        <v>59</v>
      </c>
      <c r="P4495">
        <v>469</v>
      </c>
      <c r="Q4495"/>
      <c r="R4495"/>
      <c r="S4495" t="s">
        <v>933</v>
      </c>
    </row>
    <row r="4496" spans="1:19" hidden="1" x14ac:dyDescent="0.2">
      <c r="A4496" s="162" t="str">
        <f>"FY"&amp;(YEAR(Table4_1[[#This Row],[Date]])-1)&amp;"/"&amp;(YEAR(Table4_1[[#This Row],[Date]])-2000)</f>
        <v>FY2024/25</v>
      </c>
      <c r="B4496" s="162" t="str">
        <f>VLOOKUP(Table4_1[[#This Row],[Energy]]&amp;Table4_1[[#This Row],[Indicator category]]&amp;Table4_1[[#This Row],[Indicator subcategory]]&amp;Table4_1[[#This Row],[Indicator]]&amp;Table4_1[[#This Row],[ID]],newID,2,FALSE)</f>
        <v>NQR14bii</v>
      </c>
      <c r="C4496" s="162" t="str">
        <f>Table4_1[[#This Row],[Licensee]]&amp;" "&amp;Table4_1[[#This Row],[Licence]]</f>
        <v>Western Power EDL1</v>
      </c>
      <c r="D4496" s="162" t="str">
        <f t="shared" si="70"/>
        <v>FY2024/25_NQR14bii_Western Power EDL1</v>
      </c>
      <c r="E4496" s="164">
        <f>IF(ISNUMBER(Table4_1[[#This Row],[Value]]),Table4_1[[#This Row],[Value]],IF(ISNUMBER(Table4_1[[#This Row],[$ Value]]),Table4_1[[#This Row],[$ Value]],Table4_1[[#This Row],[% Value]]))</f>
        <v>515.49037750000002</v>
      </c>
      <c r="G4496" s="238">
        <v>45838</v>
      </c>
      <c r="H4496">
        <v>4</v>
      </c>
      <c r="I4496" t="s">
        <v>188</v>
      </c>
      <c r="J4496" t="s">
        <v>207</v>
      </c>
      <c r="K4496" t="s">
        <v>299</v>
      </c>
      <c r="L4496" t="s">
        <v>331</v>
      </c>
      <c r="M4496" t="s">
        <v>47</v>
      </c>
      <c r="N4496" t="s">
        <v>330</v>
      </c>
      <c r="O4496" t="s">
        <v>59</v>
      </c>
      <c r="P4496">
        <v>515.49037750000002</v>
      </c>
      <c r="Q4496"/>
      <c r="R4496"/>
      <c r="S4496" t="s">
        <v>933</v>
      </c>
    </row>
    <row r="4497" spans="1:19" hidden="1" x14ac:dyDescent="0.2">
      <c r="A4497" s="162" t="str">
        <f>"FY"&amp;(YEAR(Table4_1[[#This Row],[Date]])-1)&amp;"/"&amp;(YEAR(Table4_1[[#This Row],[Date]])-2000)</f>
        <v>FY2023/24</v>
      </c>
      <c r="B4497" s="162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4497" s="162" t="str">
        <f>Table4_1[[#This Row],[Licensee]]&amp;" "&amp;Table4_1[[#This Row],[Licence]]</f>
        <v>Western Power EDL1</v>
      </c>
      <c r="D4497" s="162" t="str">
        <f t="shared" si="70"/>
        <v>FY2023/24_NQR14biv_Western Power EDL1</v>
      </c>
      <c r="E4497" s="164">
        <f>IF(ISNUMBER(Table4_1[[#This Row],[Value]]),Table4_1[[#This Row],[Value]],IF(ISNUMBER(Table4_1[[#This Row],[$ Value]]),Table4_1[[#This Row],[$ Value]],Table4_1[[#This Row],[% Value]]))</f>
        <v>190</v>
      </c>
      <c r="G4497" s="238">
        <v>45473</v>
      </c>
      <c r="H4497">
        <v>4</v>
      </c>
      <c r="I4497" t="s">
        <v>188</v>
      </c>
      <c r="J4497" t="s">
        <v>207</v>
      </c>
      <c r="K4497" t="s">
        <v>299</v>
      </c>
      <c r="L4497" t="s">
        <v>334</v>
      </c>
      <c r="M4497" t="s">
        <v>47</v>
      </c>
      <c r="N4497" t="s">
        <v>333</v>
      </c>
      <c r="O4497" t="s">
        <v>59</v>
      </c>
      <c r="P4497">
        <v>190</v>
      </c>
      <c r="Q4497"/>
      <c r="R4497"/>
      <c r="S4497" t="s">
        <v>933</v>
      </c>
    </row>
    <row r="4498" spans="1:19" hidden="1" x14ac:dyDescent="0.2">
      <c r="A4498" s="162" t="str">
        <f>"FY"&amp;(YEAR(Table4_1[[#This Row],[Date]])-1)&amp;"/"&amp;(YEAR(Table4_1[[#This Row],[Date]])-2000)</f>
        <v>FY2024/25</v>
      </c>
      <c r="B4498" s="162" t="str">
        <f>VLOOKUP(Table4_1[[#This Row],[Energy]]&amp;Table4_1[[#This Row],[Indicator category]]&amp;Table4_1[[#This Row],[Indicator subcategory]]&amp;Table4_1[[#This Row],[Indicator]]&amp;Table4_1[[#This Row],[ID]],newID,2,FALSE)</f>
        <v>NQR14biv</v>
      </c>
      <c r="C4498" s="162" t="str">
        <f>Table4_1[[#This Row],[Licensee]]&amp;" "&amp;Table4_1[[#This Row],[Licence]]</f>
        <v>Western Power EDL1</v>
      </c>
      <c r="D4498" s="162" t="str">
        <f t="shared" si="70"/>
        <v>FY2024/25_NQR14biv_Western Power EDL1</v>
      </c>
      <c r="E4498" s="164">
        <f>IF(ISNUMBER(Table4_1[[#This Row],[Value]]),Table4_1[[#This Row],[Value]],IF(ISNUMBER(Table4_1[[#This Row],[$ Value]]),Table4_1[[#This Row],[$ Value]],Table4_1[[#This Row],[% Value]]))</f>
        <v>211.6286418</v>
      </c>
      <c r="G4498" s="238">
        <v>45838</v>
      </c>
      <c r="H4498">
        <v>4</v>
      </c>
      <c r="I4498" t="s">
        <v>188</v>
      </c>
      <c r="J4498" t="s">
        <v>207</v>
      </c>
      <c r="K4498" t="s">
        <v>299</v>
      </c>
      <c r="L4498" t="s">
        <v>334</v>
      </c>
      <c r="M4498" t="s">
        <v>47</v>
      </c>
      <c r="N4498" t="s">
        <v>333</v>
      </c>
      <c r="O4498" t="s">
        <v>59</v>
      </c>
      <c r="P4498">
        <v>211.6286418</v>
      </c>
      <c r="Q4498"/>
      <c r="R4498"/>
      <c r="S4498" t="s">
        <v>933</v>
      </c>
    </row>
    <row r="4499" spans="1:19" hidden="1" x14ac:dyDescent="0.2">
      <c r="A4499" s="162" t="str">
        <f>"FY"&amp;(YEAR(Table4_1[[#This Row],[Date]])-1)&amp;"/"&amp;(YEAR(Table4_1[[#This Row],[Date]])-2000)</f>
        <v>FY2023/24</v>
      </c>
      <c r="B4499" s="162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4499" s="162" t="str">
        <f>Table4_1[[#This Row],[Licensee]]&amp;" "&amp;Table4_1[[#This Row],[Licence]]</f>
        <v>Western Power EDL1</v>
      </c>
      <c r="D4499" s="162" t="str">
        <f t="shared" si="70"/>
        <v>FY2023/24_NQR14bv_Western Power EDL1</v>
      </c>
      <c r="E4499" s="164">
        <f>IF(ISNUMBER(Table4_1[[#This Row],[Value]]),Table4_1[[#This Row],[Value]],IF(ISNUMBER(Table4_1[[#This Row],[$ Value]]),Table4_1[[#This Row],[$ Value]],Table4_1[[#This Row],[% Value]]))</f>
        <v>294</v>
      </c>
      <c r="G4499" s="238">
        <v>45473</v>
      </c>
      <c r="H4499">
        <v>4</v>
      </c>
      <c r="I4499" t="s">
        <v>188</v>
      </c>
      <c r="J4499" t="s">
        <v>207</v>
      </c>
      <c r="K4499" t="s">
        <v>299</v>
      </c>
      <c r="L4499" t="s">
        <v>335</v>
      </c>
      <c r="M4499" t="s">
        <v>47</v>
      </c>
      <c r="N4499" t="s">
        <v>333</v>
      </c>
      <c r="O4499" t="s">
        <v>59</v>
      </c>
      <c r="P4499">
        <v>294</v>
      </c>
      <c r="Q4499"/>
      <c r="R4499"/>
      <c r="S4499" t="s">
        <v>933</v>
      </c>
    </row>
    <row r="4500" spans="1:19" hidden="1" x14ac:dyDescent="0.2">
      <c r="A4500" s="162" t="str">
        <f>"FY"&amp;(YEAR(Table4_1[[#This Row],[Date]])-1)&amp;"/"&amp;(YEAR(Table4_1[[#This Row],[Date]])-2000)</f>
        <v>FY2024/25</v>
      </c>
      <c r="B4500" s="162" t="str">
        <f>VLOOKUP(Table4_1[[#This Row],[Energy]]&amp;Table4_1[[#This Row],[Indicator category]]&amp;Table4_1[[#This Row],[Indicator subcategory]]&amp;Table4_1[[#This Row],[Indicator]]&amp;Table4_1[[#This Row],[ID]],newID,2,FALSE)</f>
        <v>NQR14bv</v>
      </c>
      <c r="C4500" s="162" t="str">
        <f>Table4_1[[#This Row],[Licensee]]&amp;" "&amp;Table4_1[[#This Row],[Licence]]</f>
        <v>Western Power EDL1</v>
      </c>
      <c r="D4500" s="162" t="str">
        <f t="shared" si="70"/>
        <v>FY2024/25_NQR14bv_Western Power EDL1</v>
      </c>
      <c r="E4500" s="164">
        <f>IF(ISNUMBER(Table4_1[[#This Row],[Value]]),Table4_1[[#This Row],[Value]],IF(ISNUMBER(Table4_1[[#This Row],[$ Value]]),Table4_1[[#This Row],[$ Value]],Table4_1[[#This Row],[% Value]]))</f>
        <v>311.9243907</v>
      </c>
      <c r="G4500" s="238">
        <v>45838</v>
      </c>
      <c r="H4500">
        <v>4</v>
      </c>
      <c r="I4500" t="s">
        <v>188</v>
      </c>
      <c r="J4500" t="s">
        <v>207</v>
      </c>
      <c r="K4500" t="s">
        <v>299</v>
      </c>
      <c r="L4500" t="s">
        <v>335</v>
      </c>
      <c r="M4500" t="s">
        <v>47</v>
      </c>
      <c r="N4500" t="s">
        <v>333</v>
      </c>
      <c r="O4500" t="s">
        <v>59</v>
      </c>
      <c r="P4500">
        <v>311.9243907</v>
      </c>
      <c r="Q4500"/>
      <c r="R4500"/>
      <c r="S4500" t="s">
        <v>933</v>
      </c>
    </row>
    <row r="4501" spans="1:19" hidden="1" x14ac:dyDescent="0.2">
      <c r="A4501" s="162" t="str">
        <f>"FY"&amp;(YEAR(Table4_1[[#This Row],[Date]])-1)&amp;"/"&amp;(YEAR(Table4_1[[#This Row],[Date]])-2000)</f>
        <v>FY2013/14</v>
      </c>
      <c r="B4501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1" s="162" t="str">
        <f>Table4_1[[#This Row],[Licensee]]&amp;" "&amp;Table4_1[[#This Row],[Licence]]</f>
        <v>Western Power EDL1</v>
      </c>
      <c r="D4501" s="162" t="str">
        <f t="shared" si="70"/>
        <v>FY2013/14_NQR14c_Western Power EDL1</v>
      </c>
      <c r="E4501" s="164">
        <f>IF(ISNUMBER(Table4_1[[#This Row],[Value]]),Table4_1[[#This Row],[Value]],IF(ISNUMBER(Table4_1[[#This Row],[$ Value]]),Table4_1[[#This Row],[$ Value]],Table4_1[[#This Row],[% Value]]))</f>
        <v>9279.5943260000004</v>
      </c>
      <c r="G4501" s="238">
        <v>41820</v>
      </c>
      <c r="H4501">
        <v>4</v>
      </c>
      <c r="I4501" t="s">
        <v>188</v>
      </c>
      <c r="J4501" t="s">
        <v>207</v>
      </c>
      <c r="K4501" t="s">
        <v>299</v>
      </c>
      <c r="L4501" t="s">
        <v>306</v>
      </c>
      <c r="M4501" t="s">
        <v>48</v>
      </c>
      <c r="N4501" t="s">
        <v>307</v>
      </c>
      <c r="O4501" t="s">
        <v>59</v>
      </c>
      <c r="P4501">
        <v>9279.5943260000004</v>
      </c>
      <c r="Q4501"/>
      <c r="R4501"/>
      <c r="S4501" t="s">
        <v>933</v>
      </c>
    </row>
    <row r="4502" spans="1:19" hidden="1" x14ac:dyDescent="0.2">
      <c r="A4502" s="162" t="str">
        <f>"FY"&amp;(YEAR(Table4_1[[#This Row],[Date]])-1)&amp;"/"&amp;(YEAR(Table4_1[[#This Row],[Date]])-2000)</f>
        <v>FY2014/15</v>
      </c>
      <c r="B4502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2" s="162" t="str">
        <f>Table4_1[[#This Row],[Licensee]]&amp;" "&amp;Table4_1[[#This Row],[Licence]]</f>
        <v>Western Power EDL1</v>
      </c>
      <c r="D4502" s="162" t="str">
        <f t="shared" si="70"/>
        <v>FY2014/15_NQR14c_Western Power EDL1</v>
      </c>
      <c r="E4502" s="164">
        <f>IF(ISNUMBER(Table4_1[[#This Row],[Value]]),Table4_1[[#This Row],[Value]],IF(ISNUMBER(Table4_1[[#This Row],[$ Value]]),Table4_1[[#This Row],[$ Value]],Table4_1[[#This Row],[% Value]]))</f>
        <v>9135.8406319999995</v>
      </c>
      <c r="G4502" s="238">
        <v>42185</v>
      </c>
      <c r="H4502">
        <v>4</v>
      </c>
      <c r="I4502" t="s">
        <v>188</v>
      </c>
      <c r="J4502" t="s">
        <v>207</v>
      </c>
      <c r="K4502" t="s">
        <v>299</v>
      </c>
      <c r="L4502" t="s">
        <v>306</v>
      </c>
      <c r="M4502" t="s">
        <v>48</v>
      </c>
      <c r="N4502" t="s">
        <v>307</v>
      </c>
      <c r="O4502" t="s">
        <v>59</v>
      </c>
      <c r="P4502">
        <v>9135.8406319999995</v>
      </c>
      <c r="Q4502"/>
      <c r="R4502"/>
      <c r="S4502" t="s">
        <v>933</v>
      </c>
    </row>
    <row r="4503" spans="1:19" hidden="1" x14ac:dyDescent="0.2">
      <c r="A4503" s="162" t="str">
        <f>"FY"&amp;(YEAR(Table4_1[[#This Row],[Date]])-1)&amp;"/"&amp;(YEAR(Table4_1[[#This Row],[Date]])-2000)</f>
        <v>FY2015/16</v>
      </c>
      <c r="B4503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3" s="162" t="str">
        <f>Table4_1[[#This Row],[Licensee]]&amp;" "&amp;Table4_1[[#This Row],[Licence]]</f>
        <v>Western Power EDL1</v>
      </c>
      <c r="D4503" s="162" t="str">
        <f t="shared" si="70"/>
        <v>FY2015/16_NQR14c_Western Power EDL1</v>
      </c>
      <c r="E4503" s="164">
        <f>IF(ISNUMBER(Table4_1[[#This Row],[Value]]),Table4_1[[#This Row],[Value]],IF(ISNUMBER(Table4_1[[#This Row],[$ Value]]),Table4_1[[#This Row],[$ Value]],Table4_1[[#This Row],[% Value]]))</f>
        <v>9696.9745139999995</v>
      </c>
      <c r="G4503" s="238">
        <v>42551</v>
      </c>
      <c r="H4503">
        <v>4</v>
      </c>
      <c r="I4503" t="s">
        <v>188</v>
      </c>
      <c r="J4503" t="s">
        <v>207</v>
      </c>
      <c r="K4503" t="s">
        <v>299</v>
      </c>
      <c r="L4503" t="s">
        <v>306</v>
      </c>
      <c r="M4503" t="s">
        <v>48</v>
      </c>
      <c r="N4503" t="s">
        <v>307</v>
      </c>
      <c r="O4503" t="s">
        <v>59</v>
      </c>
      <c r="P4503">
        <v>9696.9745139999995</v>
      </c>
      <c r="Q4503"/>
      <c r="R4503"/>
      <c r="S4503" t="s">
        <v>933</v>
      </c>
    </row>
    <row r="4504" spans="1:19" hidden="1" x14ac:dyDescent="0.2">
      <c r="A4504" s="162" t="str">
        <f>"FY"&amp;(YEAR(Table4_1[[#This Row],[Date]])-1)&amp;"/"&amp;(YEAR(Table4_1[[#This Row],[Date]])-2000)</f>
        <v>FY2016/17</v>
      </c>
      <c r="B4504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4" s="162" t="str">
        <f>Table4_1[[#This Row],[Licensee]]&amp;" "&amp;Table4_1[[#This Row],[Licence]]</f>
        <v>Western Power EDL1</v>
      </c>
      <c r="D4504" s="162" t="str">
        <f t="shared" si="70"/>
        <v>FY2016/17_NQR14c_Western Power EDL1</v>
      </c>
      <c r="E4504" s="164">
        <f>IF(ISNUMBER(Table4_1[[#This Row],[Value]]),Table4_1[[#This Row],[Value]],IF(ISNUMBER(Table4_1[[#This Row],[$ Value]]),Table4_1[[#This Row],[$ Value]],Table4_1[[#This Row],[% Value]]))</f>
        <v>9063.4839969999994</v>
      </c>
      <c r="G4504" s="238">
        <v>42916</v>
      </c>
      <c r="H4504">
        <v>4</v>
      </c>
      <c r="I4504" t="s">
        <v>188</v>
      </c>
      <c r="J4504" t="s">
        <v>207</v>
      </c>
      <c r="K4504" t="s">
        <v>299</v>
      </c>
      <c r="L4504" t="s">
        <v>306</v>
      </c>
      <c r="M4504" t="s">
        <v>48</v>
      </c>
      <c r="N4504" t="s">
        <v>307</v>
      </c>
      <c r="O4504" t="s">
        <v>59</v>
      </c>
      <c r="P4504">
        <v>9063.4839969999994</v>
      </c>
      <c r="Q4504"/>
      <c r="R4504"/>
      <c r="S4504" t="s">
        <v>933</v>
      </c>
    </row>
    <row r="4505" spans="1:19" hidden="1" x14ac:dyDescent="0.2">
      <c r="A4505" s="162" t="str">
        <f>"FY"&amp;(YEAR(Table4_1[[#This Row],[Date]])-1)&amp;"/"&amp;(YEAR(Table4_1[[#This Row],[Date]])-2000)</f>
        <v>FY2017/18</v>
      </c>
      <c r="B4505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5" s="162" t="str">
        <f>Table4_1[[#This Row],[Licensee]]&amp;" "&amp;Table4_1[[#This Row],[Licence]]</f>
        <v>Western Power EDL1</v>
      </c>
      <c r="D4505" s="162" t="str">
        <f t="shared" si="70"/>
        <v>FY2017/18_NQR14c_Western Power EDL1</v>
      </c>
      <c r="E4505" s="164">
        <f>IF(ISNUMBER(Table4_1[[#This Row],[Value]]),Table4_1[[#This Row],[Value]],IF(ISNUMBER(Table4_1[[#This Row],[$ Value]]),Table4_1[[#This Row],[$ Value]],Table4_1[[#This Row],[% Value]]))</f>
        <v>8691.6976329999998</v>
      </c>
      <c r="G4505" s="238">
        <v>43281</v>
      </c>
      <c r="H4505">
        <v>4</v>
      </c>
      <c r="I4505" t="s">
        <v>188</v>
      </c>
      <c r="J4505" t="s">
        <v>207</v>
      </c>
      <c r="K4505" t="s">
        <v>299</v>
      </c>
      <c r="L4505" t="s">
        <v>306</v>
      </c>
      <c r="M4505" t="s">
        <v>48</v>
      </c>
      <c r="N4505" t="s">
        <v>307</v>
      </c>
      <c r="O4505" t="s">
        <v>59</v>
      </c>
      <c r="P4505">
        <v>8691.6976329999998</v>
      </c>
      <c r="Q4505"/>
      <c r="R4505"/>
      <c r="S4505" t="s">
        <v>933</v>
      </c>
    </row>
    <row r="4506" spans="1:19" hidden="1" x14ac:dyDescent="0.2">
      <c r="A4506" s="162" t="str">
        <f>"FY"&amp;(YEAR(Table4_1[[#This Row],[Date]])-1)&amp;"/"&amp;(YEAR(Table4_1[[#This Row],[Date]])-2000)</f>
        <v>FY2018/19</v>
      </c>
      <c r="B4506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6" s="162" t="str">
        <f>Table4_1[[#This Row],[Licensee]]&amp;" "&amp;Table4_1[[#This Row],[Licence]]</f>
        <v>Western Power EDL1</v>
      </c>
      <c r="D4506" s="162" t="str">
        <f t="shared" si="70"/>
        <v>FY2018/19_NQR14c_Western Power EDL1</v>
      </c>
      <c r="E4506" s="164">
        <f>IF(ISNUMBER(Table4_1[[#This Row],[Value]]),Table4_1[[#This Row],[Value]],IF(ISNUMBER(Table4_1[[#This Row],[$ Value]]),Table4_1[[#This Row],[$ Value]],Table4_1[[#This Row],[% Value]]))</f>
        <v>8421</v>
      </c>
      <c r="G4506" s="238">
        <v>43646</v>
      </c>
      <c r="H4506">
        <v>4</v>
      </c>
      <c r="I4506" t="s">
        <v>188</v>
      </c>
      <c r="J4506" t="s">
        <v>207</v>
      </c>
      <c r="K4506" t="s">
        <v>299</v>
      </c>
      <c r="L4506" t="s">
        <v>306</v>
      </c>
      <c r="M4506" t="s">
        <v>48</v>
      </c>
      <c r="N4506" t="s">
        <v>307</v>
      </c>
      <c r="O4506" t="s">
        <v>59</v>
      </c>
      <c r="P4506">
        <v>8421</v>
      </c>
      <c r="Q4506"/>
      <c r="R4506"/>
      <c r="S4506" t="s">
        <v>933</v>
      </c>
    </row>
    <row r="4507" spans="1:19" hidden="1" x14ac:dyDescent="0.2">
      <c r="A4507" s="162" t="str">
        <f>"FY"&amp;(YEAR(Table4_1[[#This Row],[Date]])-1)&amp;"/"&amp;(YEAR(Table4_1[[#This Row],[Date]])-2000)</f>
        <v>FY2019/20</v>
      </c>
      <c r="B4507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7" s="162" t="str">
        <f>Table4_1[[#This Row],[Licensee]]&amp;" "&amp;Table4_1[[#This Row],[Licence]]</f>
        <v>Western Power EDL1</v>
      </c>
      <c r="D4507" s="162" t="str">
        <f t="shared" si="70"/>
        <v>FY2019/20_NQR14c_Western Power EDL1</v>
      </c>
      <c r="E4507" s="164">
        <f>IF(ISNUMBER(Table4_1[[#This Row],[Value]]),Table4_1[[#This Row],[Value]],IF(ISNUMBER(Table4_1[[#This Row],[$ Value]]),Table4_1[[#This Row],[$ Value]],Table4_1[[#This Row],[% Value]]))</f>
        <v>7930</v>
      </c>
      <c r="G4507" s="238">
        <v>44012</v>
      </c>
      <c r="H4507">
        <v>4</v>
      </c>
      <c r="I4507" t="s">
        <v>188</v>
      </c>
      <c r="J4507" t="s">
        <v>207</v>
      </c>
      <c r="K4507" t="s">
        <v>299</v>
      </c>
      <c r="L4507" t="s">
        <v>306</v>
      </c>
      <c r="M4507" t="s">
        <v>48</v>
      </c>
      <c r="N4507" t="s">
        <v>307</v>
      </c>
      <c r="O4507" t="s">
        <v>59</v>
      </c>
      <c r="P4507">
        <v>7930</v>
      </c>
      <c r="Q4507"/>
      <c r="R4507"/>
      <c r="S4507" t="s">
        <v>933</v>
      </c>
    </row>
    <row r="4508" spans="1:19" hidden="1" x14ac:dyDescent="0.2">
      <c r="A4508" s="162" t="str">
        <f>"FY"&amp;(YEAR(Table4_1[[#This Row],[Date]])-1)&amp;"/"&amp;(YEAR(Table4_1[[#This Row],[Date]])-2000)</f>
        <v>FY2020/21</v>
      </c>
      <c r="B4508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8" s="162" t="str">
        <f>Table4_1[[#This Row],[Licensee]]&amp;" "&amp;Table4_1[[#This Row],[Licence]]</f>
        <v>Western Power EDL1</v>
      </c>
      <c r="D4508" s="162" t="str">
        <f t="shared" si="70"/>
        <v>FY2020/21_NQR14c_Western Power EDL1</v>
      </c>
      <c r="E4508" s="164">
        <f>IF(ISNUMBER(Table4_1[[#This Row],[Value]]),Table4_1[[#This Row],[Value]],IF(ISNUMBER(Table4_1[[#This Row],[$ Value]]),Table4_1[[#This Row],[$ Value]],Table4_1[[#This Row],[% Value]]))</f>
        <v>8704</v>
      </c>
      <c r="G4508" s="238">
        <v>44377</v>
      </c>
      <c r="H4508">
        <v>4</v>
      </c>
      <c r="I4508" t="s">
        <v>188</v>
      </c>
      <c r="J4508" t="s">
        <v>207</v>
      </c>
      <c r="K4508" t="s">
        <v>299</v>
      </c>
      <c r="L4508" t="s">
        <v>306</v>
      </c>
      <c r="M4508" t="s">
        <v>48</v>
      </c>
      <c r="N4508" t="s">
        <v>307</v>
      </c>
      <c r="O4508" t="s">
        <v>59</v>
      </c>
      <c r="P4508">
        <v>8704</v>
      </c>
      <c r="Q4508"/>
      <c r="R4508"/>
      <c r="S4508" t="s">
        <v>933</v>
      </c>
    </row>
    <row r="4509" spans="1:19" hidden="1" x14ac:dyDescent="0.2">
      <c r="A4509" s="162" t="str">
        <f>"FY"&amp;(YEAR(Table4_1[[#This Row],[Date]])-1)&amp;"/"&amp;(YEAR(Table4_1[[#This Row],[Date]])-2000)</f>
        <v>FY2021/22</v>
      </c>
      <c r="B4509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09" s="162" t="str">
        <f>Table4_1[[#This Row],[Licensee]]&amp;" "&amp;Table4_1[[#This Row],[Licence]]</f>
        <v>Western Power EDL1</v>
      </c>
      <c r="D4509" s="162" t="str">
        <f t="shared" si="70"/>
        <v>FY2021/22_NQR14c_Western Power EDL1</v>
      </c>
      <c r="E4509" s="164">
        <f>IF(ISNUMBER(Table4_1[[#This Row],[Value]]),Table4_1[[#This Row],[Value]],IF(ISNUMBER(Table4_1[[#This Row],[$ Value]]),Table4_1[[#This Row],[$ Value]],Table4_1[[#This Row],[% Value]]))</f>
        <v>8784</v>
      </c>
      <c r="G4509" s="238">
        <v>44742</v>
      </c>
      <c r="H4509">
        <v>4</v>
      </c>
      <c r="I4509" t="s">
        <v>188</v>
      </c>
      <c r="J4509" t="s">
        <v>207</v>
      </c>
      <c r="K4509" t="s">
        <v>299</v>
      </c>
      <c r="L4509" t="s">
        <v>306</v>
      </c>
      <c r="M4509" t="s">
        <v>48</v>
      </c>
      <c r="N4509" t="s">
        <v>307</v>
      </c>
      <c r="O4509" t="s">
        <v>59</v>
      </c>
      <c r="P4509">
        <v>8784</v>
      </c>
      <c r="Q4509"/>
      <c r="R4509"/>
      <c r="S4509" t="s">
        <v>933</v>
      </c>
    </row>
    <row r="4510" spans="1:19" hidden="1" x14ac:dyDescent="0.2">
      <c r="A4510" s="162" t="str">
        <f>"FY"&amp;(YEAR(Table4_1[[#This Row],[Date]])-1)&amp;"/"&amp;(YEAR(Table4_1[[#This Row],[Date]])-2000)</f>
        <v>FY2022/23</v>
      </c>
      <c r="B4510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10" s="162" t="str">
        <f>Table4_1[[#This Row],[Licensee]]&amp;" "&amp;Table4_1[[#This Row],[Licence]]</f>
        <v>Western Power EDL1</v>
      </c>
      <c r="D4510" s="162" t="str">
        <f t="shared" si="70"/>
        <v>FY2022/23_NQR14c_Western Power EDL1</v>
      </c>
      <c r="E4510" s="164">
        <f>IF(ISNUMBER(Table4_1[[#This Row],[Value]]),Table4_1[[#This Row],[Value]],IF(ISNUMBER(Table4_1[[#This Row],[$ Value]]),Table4_1[[#This Row],[$ Value]],Table4_1[[#This Row],[% Value]]))</f>
        <v>9255</v>
      </c>
      <c r="G4510" s="238">
        <v>45107</v>
      </c>
      <c r="H4510">
        <v>4</v>
      </c>
      <c r="I4510" t="s">
        <v>188</v>
      </c>
      <c r="J4510" t="s">
        <v>207</v>
      </c>
      <c r="K4510" t="s">
        <v>299</v>
      </c>
      <c r="L4510" t="s">
        <v>306</v>
      </c>
      <c r="M4510" t="s">
        <v>48</v>
      </c>
      <c r="N4510" t="s">
        <v>307</v>
      </c>
      <c r="O4510" t="s">
        <v>59</v>
      </c>
      <c r="P4510">
        <v>9255</v>
      </c>
      <c r="Q4510"/>
      <c r="R4510"/>
      <c r="S4510" t="s">
        <v>933</v>
      </c>
    </row>
    <row r="4511" spans="1:19" hidden="1" x14ac:dyDescent="0.2">
      <c r="A4511" s="162" t="str">
        <f>"FY"&amp;(YEAR(Table4_1[[#This Row],[Date]])-1)&amp;"/"&amp;(YEAR(Table4_1[[#This Row],[Date]])-2000)</f>
        <v>FY2023/24</v>
      </c>
      <c r="B4511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11" s="162" t="str">
        <f>Table4_1[[#This Row],[Licensee]]&amp;" "&amp;Table4_1[[#This Row],[Licence]]</f>
        <v>Western Power EDL1</v>
      </c>
      <c r="D4511" s="162" t="str">
        <f t="shared" si="70"/>
        <v>FY2023/24_NQR14c_Western Power EDL1</v>
      </c>
      <c r="E4511" s="164">
        <f>IF(ISNUMBER(Table4_1[[#This Row],[Value]]),Table4_1[[#This Row],[Value]],IF(ISNUMBER(Table4_1[[#This Row],[$ Value]]),Table4_1[[#This Row],[$ Value]],Table4_1[[#This Row],[% Value]]))</f>
        <v>9361</v>
      </c>
      <c r="G4511" s="238">
        <v>45473</v>
      </c>
      <c r="H4511">
        <v>4</v>
      </c>
      <c r="I4511" t="s">
        <v>188</v>
      </c>
      <c r="J4511" t="s">
        <v>207</v>
      </c>
      <c r="K4511" t="s">
        <v>299</v>
      </c>
      <c r="L4511" t="s">
        <v>306</v>
      </c>
      <c r="M4511" t="s">
        <v>48</v>
      </c>
      <c r="N4511" t="s">
        <v>307</v>
      </c>
      <c r="O4511" t="s">
        <v>59</v>
      </c>
      <c r="P4511">
        <v>9361</v>
      </c>
      <c r="Q4511"/>
      <c r="R4511"/>
      <c r="S4511" t="s">
        <v>933</v>
      </c>
    </row>
    <row r="4512" spans="1:19" hidden="1" x14ac:dyDescent="0.2">
      <c r="A4512" s="162" t="str">
        <f>"FY"&amp;(YEAR(Table4_1[[#This Row],[Date]])-1)&amp;"/"&amp;(YEAR(Table4_1[[#This Row],[Date]])-2000)</f>
        <v>FY2024/25</v>
      </c>
      <c r="B4512" s="162" t="str">
        <f>VLOOKUP(Table4_1[[#This Row],[Energy]]&amp;Table4_1[[#This Row],[Indicator category]]&amp;Table4_1[[#This Row],[Indicator subcategory]]&amp;Table4_1[[#This Row],[Indicator]]&amp;Table4_1[[#This Row],[ID]],newID,2,FALSE)</f>
        <v>NQR14c</v>
      </c>
      <c r="C4512" s="162" t="str">
        <f>Table4_1[[#This Row],[Licensee]]&amp;" "&amp;Table4_1[[#This Row],[Licence]]</f>
        <v>Western Power EDL1</v>
      </c>
      <c r="D4512" s="162" t="str">
        <f t="shared" si="70"/>
        <v>FY2024/25_NQR14c_Western Power EDL1</v>
      </c>
      <c r="E4512" s="164">
        <f>IF(ISNUMBER(Table4_1[[#This Row],[Value]]),Table4_1[[#This Row],[Value]],IF(ISNUMBER(Table4_1[[#This Row],[$ Value]]),Table4_1[[#This Row],[$ Value]],Table4_1[[#This Row],[% Value]]))</f>
        <v>8142.2787639999997</v>
      </c>
      <c r="G4512" s="238">
        <v>45838</v>
      </c>
      <c r="H4512">
        <v>4</v>
      </c>
      <c r="I4512" t="s">
        <v>188</v>
      </c>
      <c r="J4512" t="s">
        <v>207</v>
      </c>
      <c r="K4512" t="s">
        <v>299</v>
      </c>
      <c r="L4512" t="s">
        <v>306</v>
      </c>
      <c r="M4512" t="s">
        <v>48</v>
      </c>
      <c r="N4512" t="s">
        <v>307</v>
      </c>
      <c r="O4512" t="s">
        <v>59</v>
      </c>
      <c r="P4512">
        <v>8142.2787639999997</v>
      </c>
      <c r="Q4512"/>
      <c r="R4512"/>
      <c r="S4512" t="s">
        <v>933</v>
      </c>
    </row>
    <row r="4513" spans="1:19" hidden="1" x14ac:dyDescent="0.2">
      <c r="A4513" s="162" t="str">
        <f>"FY"&amp;(YEAR(Table4_1[[#This Row],[Date]])-1)&amp;"/"&amp;(YEAR(Table4_1[[#This Row],[Date]])-2000)</f>
        <v>FY2022/23</v>
      </c>
      <c r="B4513" s="162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4513" s="162" t="str">
        <f>Table4_1[[#This Row],[Licensee]]&amp;" "&amp;Table4_1[[#This Row],[Licence]]</f>
        <v>Western Power EDL1</v>
      </c>
      <c r="D4513" s="162" t="str">
        <f t="shared" si="70"/>
        <v>FY2022/23_NQR14ci_Western Power EDL1</v>
      </c>
      <c r="E4513" s="164">
        <f>IF(ISNUMBER(Table4_1[[#This Row],[Value]]),Table4_1[[#This Row],[Value]],IF(ISNUMBER(Table4_1[[#This Row],[$ Value]]),Table4_1[[#This Row],[$ Value]],Table4_1[[#This Row],[% Value]]))</f>
        <v>3532</v>
      </c>
      <c r="G4513" s="238">
        <v>45107</v>
      </c>
      <c r="H4513">
        <v>4</v>
      </c>
      <c r="I4513" t="s">
        <v>188</v>
      </c>
      <c r="J4513" t="s">
        <v>207</v>
      </c>
      <c r="K4513" t="s">
        <v>299</v>
      </c>
      <c r="L4513" t="s">
        <v>329</v>
      </c>
      <c r="M4513" t="s">
        <v>48</v>
      </c>
      <c r="N4513" t="s">
        <v>330</v>
      </c>
      <c r="O4513" t="s">
        <v>59</v>
      </c>
      <c r="P4513">
        <v>3532</v>
      </c>
      <c r="Q4513"/>
      <c r="R4513"/>
      <c r="S4513" t="s">
        <v>933</v>
      </c>
    </row>
    <row r="4514" spans="1:19" hidden="1" x14ac:dyDescent="0.2">
      <c r="A4514" s="162" t="str">
        <f>"FY"&amp;(YEAR(Table4_1[[#This Row],[Date]])-1)&amp;"/"&amp;(YEAR(Table4_1[[#This Row],[Date]])-2000)</f>
        <v>FY2023/24</v>
      </c>
      <c r="B4514" s="162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4514" s="162" t="str">
        <f>Table4_1[[#This Row],[Licensee]]&amp;" "&amp;Table4_1[[#This Row],[Licence]]</f>
        <v>Western Power EDL1</v>
      </c>
      <c r="D4514" s="162" t="str">
        <f t="shared" si="70"/>
        <v>FY2023/24_NQR14ci_Western Power EDL1</v>
      </c>
      <c r="E4514" s="164">
        <f>IF(ISNUMBER(Table4_1[[#This Row],[Value]]),Table4_1[[#This Row],[Value]],IF(ISNUMBER(Table4_1[[#This Row],[$ Value]]),Table4_1[[#This Row],[$ Value]],Table4_1[[#This Row],[% Value]]))</f>
        <v>3543</v>
      </c>
      <c r="G4514" s="238">
        <v>45473</v>
      </c>
      <c r="H4514">
        <v>4</v>
      </c>
      <c r="I4514" t="s">
        <v>188</v>
      </c>
      <c r="J4514" t="s">
        <v>207</v>
      </c>
      <c r="K4514" t="s">
        <v>299</v>
      </c>
      <c r="L4514" t="s">
        <v>329</v>
      </c>
      <c r="M4514" t="s">
        <v>48</v>
      </c>
      <c r="N4514" t="s">
        <v>330</v>
      </c>
      <c r="O4514" t="s">
        <v>59</v>
      </c>
      <c r="P4514">
        <v>3543</v>
      </c>
      <c r="Q4514"/>
      <c r="R4514"/>
      <c r="S4514" t="s">
        <v>933</v>
      </c>
    </row>
    <row r="4515" spans="1:19" hidden="1" x14ac:dyDescent="0.2">
      <c r="A4515" s="162" t="str">
        <f>"FY"&amp;(YEAR(Table4_1[[#This Row],[Date]])-1)&amp;"/"&amp;(YEAR(Table4_1[[#This Row],[Date]])-2000)</f>
        <v>FY2024/25</v>
      </c>
      <c r="B4515" s="162" t="str">
        <f>VLOOKUP(Table4_1[[#This Row],[Energy]]&amp;Table4_1[[#This Row],[Indicator category]]&amp;Table4_1[[#This Row],[Indicator subcategory]]&amp;Table4_1[[#This Row],[Indicator]]&amp;Table4_1[[#This Row],[ID]],newID,2,FALSE)</f>
        <v>NQR14ci</v>
      </c>
      <c r="C4515" s="162" t="str">
        <f>Table4_1[[#This Row],[Licensee]]&amp;" "&amp;Table4_1[[#This Row],[Licence]]</f>
        <v>Western Power EDL1</v>
      </c>
      <c r="D4515" s="162" t="str">
        <f t="shared" si="70"/>
        <v>FY2024/25_NQR14ci_Western Power EDL1</v>
      </c>
      <c r="E4515" s="164">
        <f>IF(ISNUMBER(Table4_1[[#This Row],[Value]]),Table4_1[[#This Row],[Value]],IF(ISNUMBER(Table4_1[[#This Row],[$ Value]]),Table4_1[[#This Row],[$ Value]],Table4_1[[#This Row],[% Value]]))</f>
        <v>2612.4811599999998</v>
      </c>
      <c r="G4515" s="238">
        <v>45838</v>
      </c>
      <c r="H4515">
        <v>4</v>
      </c>
      <c r="I4515" t="s">
        <v>188</v>
      </c>
      <c r="J4515" t="s">
        <v>207</v>
      </c>
      <c r="K4515" t="s">
        <v>299</v>
      </c>
      <c r="L4515" t="s">
        <v>329</v>
      </c>
      <c r="M4515" t="s">
        <v>48</v>
      </c>
      <c r="N4515" t="s">
        <v>330</v>
      </c>
      <c r="O4515" t="s">
        <v>59</v>
      </c>
      <c r="P4515">
        <v>2612.4811599999998</v>
      </c>
      <c r="Q4515"/>
      <c r="R4515"/>
      <c r="S4515" t="s">
        <v>933</v>
      </c>
    </row>
    <row r="4516" spans="1:19" hidden="1" x14ac:dyDescent="0.2">
      <c r="A4516" s="162" t="str">
        <f>"FY"&amp;(YEAR(Table4_1[[#This Row],[Date]])-1)&amp;"/"&amp;(YEAR(Table4_1[[#This Row],[Date]])-2000)</f>
        <v>FY2022/23</v>
      </c>
      <c r="B4516" s="162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4516" s="162" t="str">
        <f>Table4_1[[#This Row],[Licensee]]&amp;" "&amp;Table4_1[[#This Row],[Licence]]</f>
        <v>Western Power EDL1</v>
      </c>
      <c r="D4516" s="162" t="str">
        <f t="shared" si="70"/>
        <v>FY2022/23_NQR14cii_Western Power EDL1</v>
      </c>
      <c r="E4516" s="164">
        <f>IF(ISNUMBER(Table4_1[[#This Row],[Value]]),Table4_1[[#This Row],[Value]],IF(ISNUMBER(Table4_1[[#This Row],[$ Value]]),Table4_1[[#This Row],[$ Value]],Table4_1[[#This Row],[% Value]]))</f>
        <v>5723</v>
      </c>
      <c r="G4516" s="238">
        <v>45107</v>
      </c>
      <c r="H4516">
        <v>4</v>
      </c>
      <c r="I4516" t="s">
        <v>188</v>
      </c>
      <c r="J4516" t="s">
        <v>207</v>
      </c>
      <c r="K4516" t="s">
        <v>299</v>
      </c>
      <c r="L4516" t="s">
        <v>331</v>
      </c>
      <c r="M4516" t="s">
        <v>48</v>
      </c>
      <c r="N4516" t="s">
        <v>330</v>
      </c>
      <c r="O4516" t="s">
        <v>59</v>
      </c>
      <c r="P4516">
        <v>5723</v>
      </c>
      <c r="Q4516"/>
      <c r="R4516"/>
      <c r="S4516" t="s">
        <v>933</v>
      </c>
    </row>
    <row r="4517" spans="1:19" hidden="1" x14ac:dyDescent="0.2">
      <c r="A4517" s="162" t="str">
        <f>"FY"&amp;(YEAR(Table4_1[[#This Row],[Date]])-1)&amp;"/"&amp;(YEAR(Table4_1[[#This Row],[Date]])-2000)</f>
        <v>FY2023/24</v>
      </c>
      <c r="B4517" s="162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4517" s="162" t="str">
        <f>Table4_1[[#This Row],[Licensee]]&amp;" "&amp;Table4_1[[#This Row],[Licence]]</f>
        <v>Western Power EDL1</v>
      </c>
      <c r="D4517" s="162" t="str">
        <f t="shared" si="70"/>
        <v>FY2023/24_NQR14cii_Western Power EDL1</v>
      </c>
      <c r="E4517" s="164">
        <f>IF(ISNUMBER(Table4_1[[#This Row],[Value]]),Table4_1[[#This Row],[Value]],IF(ISNUMBER(Table4_1[[#This Row],[$ Value]]),Table4_1[[#This Row],[$ Value]],Table4_1[[#This Row],[% Value]]))</f>
        <v>5818</v>
      </c>
      <c r="G4517" s="238">
        <v>45473</v>
      </c>
      <c r="H4517">
        <v>4</v>
      </c>
      <c r="I4517" t="s">
        <v>188</v>
      </c>
      <c r="J4517" t="s">
        <v>207</v>
      </c>
      <c r="K4517" t="s">
        <v>299</v>
      </c>
      <c r="L4517" t="s">
        <v>331</v>
      </c>
      <c r="M4517" t="s">
        <v>48</v>
      </c>
      <c r="N4517" t="s">
        <v>330</v>
      </c>
      <c r="O4517" t="s">
        <v>59</v>
      </c>
      <c r="P4517">
        <v>5818</v>
      </c>
      <c r="Q4517"/>
      <c r="R4517"/>
      <c r="S4517" t="s">
        <v>933</v>
      </c>
    </row>
    <row r="4518" spans="1:19" hidden="1" x14ac:dyDescent="0.2">
      <c r="A4518" s="162" t="str">
        <f>"FY"&amp;(YEAR(Table4_1[[#This Row],[Date]])-1)&amp;"/"&amp;(YEAR(Table4_1[[#This Row],[Date]])-2000)</f>
        <v>FY2024/25</v>
      </c>
      <c r="B4518" s="162" t="str">
        <f>VLOOKUP(Table4_1[[#This Row],[Energy]]&amp;Table4_1[[#This Row],[Indicator category]]&amp;Table4_1[[#This Row],[Indicator subcategory]]&amp;Table4_1[[#This Row],[Indicator]]&amp;Table4_1[[#This Row],[ID]],newID,2,FALSE)</f>
        <v>NQR14cii</v>
      </c>
      <c r="C4518" s="162" t="str">
        <f>Table4_1[[#This Row],[Licensee]]&amp;" "&amp;Table4_1[[#This Row],[Licence]]</f>
        <v>Western Power EDL1</v>
      </c>
      <c r="D4518" s="162" t="str">
        <f t="shared" si="70"/>
        <v>FY2024/25_NQR14cii_Western Power EDL1</v>
      </c>
      <c r="E4518" s="164">
        <f>IF(ISNUMBER(Table4_1[[#This Row],[Value]]),Table4_1[[#This Row],[Value]],IF(ISNUMBER(Table4_1[[#This Row],[$ Value]]),Table4_1[[#This Row],[$ Value]],Table4_1[[#This Row],[% Value]]))</f>
        <v>5529.7976040000003</v>
      </c>
      <c r="G4518" s="238">
        <v>45838</v>
      </c>
      <c r="H4518">
        <v>4</v>
      </c>
      <c r="I4518" t="s">
        <v>188</v>
      </c>
      <c r="J4518" t="s">
        <v>207</v>
      </c>
      <c r="K4518" t="s">
        <v>299</v>
      </c>
      <c r="L4518" t="s">
        <v>331</v>
      </c>
      <c r="M4518" t="s">
        <v>48</v>
      </c>
      <c r="N4518" t="s">
        <v>330</v>
      </c>
      <c r="O4518" t="s">
        <v>59</v>
      </c>
      <c r="P4518">
        <v>5529.7976040000003</v>
      </c>
      <c r="Q4518"/>
      <c r="R4518"/>
      <c r="S4518" t="s">
        <v>933</v>
      </c>
    </row>
    <row r="4519" spans="1:19" hidden="1" x14ac:dyDescent="0.2">
      <c r="A4519" s="162" t="str">
        <f>"FY"&amp;(YEAR(Table4_1[[#This Row],[Date]])-1)&amp;"/"&amp;(YEAR(Table4_1[[#This Row],[Date]])-2000)</f>
        <v>FY2023/24</v>
      </c>
      <c r="B4519" s="162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4519" s="162" t="str">
        <f>Table4_1[[#This Row],[Licensee]]&amp;" "&amp;Table4_1[[#This Row],[Licence]]</f>
        <v>Western Power EDL1</v>
      </c>
      <c r="D4519" s="162" t="str">
        <f t="shared" si="70"/>
        <v>FY2023/24_NQR14civ_Western Power EDL1</v>
      </c>
      <c r="E4519" s="164">
        <f>IF(ISNUMBER(Table4_1[[#This Row],[Value]]),Table4_1[[#This Row],[Value]],IF(ISNUMBER(Table4_1[[#This Row],[$ Value]]),Table4_1[[#This Row],[$ Value]],Table4_1[[#This Row],[% Value]]))</f>
        <v>2621</v>
      </c>
      <c r="G4519" s="238">
        <v>45473</v>
      </c>
      <c r="H4519">
        <v>4</v>
      </c>
      <c r="I4519" t="s">
        <v>188</v>
      </c>
      <c r="J4519" t="s">
        <v>207</v>
      </c>
      <c r="K4519" t="s">
        <v>299</v>
      </c>
      <c r="L4519" t="s">
        <v>334</v>
      </c>
      <c r="M4519" t="s">
        <v>48</v>
      </c>
      <c r="N4519" t="s">
        <v>333</v>
      </c>
      <c r="O4519" t="s">
        <v>59</v>
      </c>
      <c r="P4519">
        <v>2621</v>
      </c>
      <c r="Q4519"/>
      <c r="R4519"/>
      <c r="S4519" t="s">
        <v>933</v>
      </c>
    </row>
    <row r="4520" spans="1:19" hidden="1" x14ac:dyDescent="0.2">
      <c r="A4520" s="162" t="str">
        <f>"FY"&amp;(YEAR(Table4_1[[#This Row],[Date]])-1)&amp;"/"&amp;(YEAR(Table4_1[[#This Row],[Date]])-2000)</f>
        <v>FY2024/25</v>
      </c>
      <c r="B4520" s="162" t="str">
        <f>VLOOKUP(Table4_1[[#This Row],[Energy]]&amp;Table4_1[[#This Row],[Indicator category]]&amp;Table4_1[[#This Row],[Indicator subcategory]]&amp;Table4_1[[#This Row],[Indicator]]&amp;Table4_1[[#This Row],[ID]],newID,2,FALSE)</f>
        <v>NQR14civ</v>
      </c>
      <c r="C4520" s="162" t="str">
        <f>Table4_1[[#This Row],[Licensee]]&amp;" "&amp;Table4_1[[#This Row],[Licence]]</f>
        <v>Western Power EDL1</v>
      </c>
      <c r="D4520" s="162" t="str">
        <f t="shared" si="70"/>
        <v>FY2024/25_NQR14civ_Western Power EDL1</v>
      </c>
      <c r="E4520" s="164">
        <f>IF(ISNUMBER(Table4_1[[#This Row],[Value]]),Table4_1[[#This Row],[Value]],IF(ISNUMBER(Table4_1[[#This Row],[$ Value]]),Table4_1[[#This Row],[$ Value]],Table4_1[[#This Row],[% Value]]))</f>
        <v>2707.8650269999998</v>
      </c>
      <c r="G4520" s="238">
        <v>45838</v>
      </c>
      <c r="H4520">
        <v>4</v>
      </c>
      <c r="I4520" t="s">
        <v>188</v>
      </c>
      <c r="J4520" t="s">
        <v>207</v>
      </c>
      <c r="K4520" t="s">
        <v>299</v>
      </c>
      <c r="L4520" t="s">
        <v>334</v>
      </c>
      <c r="M4520" t="s">
        <v>48</v>
      </c>
      <c r="N4520" t="s">
        <v>333</v>
      </c>
      <c r="O4520" t="s">
        <v>59</v>
      </c>
      <c r="P4520">
        <v>2707.8650269999998</v>
      </c>
      <c r="Q4520"/>
      <c r="R4520"/>
      <c r="S4520" t="s">
        <v>933</v>
      </c>
    </row>
    <row r="4521" spans="1:19" hidden="1" x14ac:dyDescent="0.2">
      <c r="A4521" s="162" t="str">
        <f>"FY"&amp;(YEAR(Table4_1[[#This Row],[Date]])-1)&amp;"/"&amp;(YEAR(Table4_1[[#This Row],[Date]])-2000)</f>
        <v>FY2023/24</v>
      </c>
      <c r="B4521" s="162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4521" s="162" t="str">
        <f>Table4_1[[#This Row],[Licensee]]&amp;" "&amp;Table4_1[[#This Row],[Licence]]</f>
        <v>Western Power EDL1</v>
      </c>
      <c r="D4521" s="162" t="str">
        <f t="shared" si="70"/>
        <v>FY2023/24_NQR14cv_Western Power EDL1</v>
      </c>
      <c r="E4521" s="164">
        <f>IF(ISNUMBER(Table4_1[[#This Row],[Value]]),Table4_1[[#This Row],[Value]],IF(ISNUMBER(Table4_1[[#This Row],[$ Value]]),Table4_1[[#This Row],[$ Value]],Table4_1[[#This Row],[% Value]]))</f>
        <v>6742</v>
      </c>
      <c r="G4521" s="238">
        <v>45473</v>
      </c>
      <c r="H4521">
        <v>4</v>
      </c>
      <c r="I4521" t="s">
        <v>188</v>
      </c>
      <c r="J4521" t="s">
        <v>207</v>
      </c>
      <c r="K4521" t="s">
        <v>299</v>
      </c>
      <c r="L4521" t="s">
        <v>335</v>
      </c>
      <c r="M4521" t="s">
        <v>48</v>
      </c>
      <c r="N4521" t="s">
        <v>333</v>
      </c>
      <c r="O4521" t="s">
        <v>59</v>
      </c>
      <c r="P4521">
        <v>6742</v>
      </c>
      <c r="Q4521"/>
      <c r="R4521"/>
      <c r="S4521" t="s">
        <v>933</v>
      </c>
    </row>
    <row r="4522" spans="1:19" hidden="1" x14ac:dyDescent="0.2">
      <c r="A4522" s="162" t="str">
        <f>"FY"&amp;(YEAR(Table4_1[[#This Row],[Date]])-1)&amp;"/"&amp;(YEAR(Table4_1[[#This Row],[Date]])-2000)</f>
        <v>FY2024/25</v>
      </c>
      <c r="B4522" s="162" t="str">
        <f>VLOOKUP(Table4_1[[#This Row],[Energy]]&amp;Table4_1[[#This Row],[Indicator category]]&amp;Table4_1[[#This Row],[Indicator subcategory]]&amp;Table4_1[[#This Row],[Indicator]]&amp;Table4_1[[#This Row],[ID]],newID,2,FALSE)</f>
        <v>NQR14cv</v>
      </c>
      <c r="C4522" s="162" t="str">
        <f>Table4_1[[#This Row],[Licensee]]&amp;" "&amp;Table4_1[[#This Row],[Licence]]</f>
        <v>Western Power EDL1</v>
      </c>
      <c r="D4522" s="162" t="str">
        <f t="shared" si="70"/>
        <v>FY2024/25_NQR14cv_Western Power EDL1</v>
      </c>
      <c r="E4522" s="164">
        <f>IF(ISNUMBER(Table4_1[[#This Row],[Value]]),Table4_1[[#This Row],[Value]],IF(ISNUMBER(Table4_1[[#This Row],[$ Value]]),Table4_1[[#This Row],[$ Value]],Table4_1[[#This Row],[% Value]]))</f>
        <v>5408.9860609999996</v>
      </c>
      <c r="G4522" s="238">
        <v>45838</v>
      </c>
      <c r="H4522">
        <v>4</v>
      </c>
      <c r="I4522" t="s">
        <v>188</v>
      </c>
      <c r="J4522" t="s">
        <v>207</v>
      </c>
      <c r="K4522" t="s">
        <v>299</v>
      </c>
      <c r="L4522" t="s">
        <v>335</v>
      </c>
      <c r="M4522" t="s">
        <v>48</v>
      </c>
      <c r="N4522" t="s">
        <v>333</v>
      </c>
      <c r="O4522" t="s">
        <v>59</v>
      </c>
      <c r="P4522">
        <v>5408.9860609999996</v>
      </c>
      <c r="Q4522"/>
      <c r="R4522"/>
      <c r="S4522" t="s">
        <v>933</v>
      </c>
    </row>
    <row r="4523" spans="1:19" hidden="1" x14ac:dyDescent="0.2">
      <c r="A4523" s="162" t="str">
        <f>"FY"&amp;(YEAR(Table4_1[[#This Row],[Date]])-1)&amp;"/"&amp;(YEAR(Table4_1[[#This Row],[Date]])-2000)</f>
        <v>FY2013/14</v>
      </c>
      <c r="B4523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3" s="162" t="str">
        <f>Table4_1[[#This Row],[Licensee]]&amp;" "&amp;Table4_1[[#This Row],[Licence]]</f>
        <v>Western Power EDL1</v>
      </c>
      <c r="D4523" s="162" t="str">
        <f t="shared" si="70"/>
        <v>FY2013/14_NQR14d_Western Power EDL1</v>
      </c>
      <c r="E4523" s="164">
        <f>IF(ISNUMBER(Table4_1[[#This Row],[Value]]),Table4_1[[#This Row],[Value]],IF(ISNUMBER(Table4_1[[#This Row],[$ Value]]),Table4_1[[#This Row],[$ Value]],Table4_1[[#This Row],[% Value]]))</f>
        <v>2687.335392</v>
      </c>
      <c r="G4523" s="238">
        <v>41820</v>
      </c>
      <c r="H4523">
        <v>4</v>
      </c>
      <c r="I4523" t="s">
        <v>188</v>
      </c>
      <c r="J4523" t="s">
        <v>207</v>
      </c>
      <c r="K4523" t="s">
        <v>299</v>
      </c>
      <c r="L4523" t="s">
        <v>306</v>
      </c>
      <c r="M4523" t="s">
        <v>49</v>
      </c>
      <c r="N4523" t="s">
        <v>307</v>
      </c>
      <c r="O4523" t="s">
        <v>59</v>
      </c>
      <c r="P4523">
        <v>2687.335392</v>
      </c>
      <c r="Q4523"/>
      <c r="R4523"/>
      <c r="S4523" t="s">
        <v>933</v>
      </c>
    </row>
    <row r="4524" spans="1:19" hidden="1" x14ac:dyDescent="0.2">
      <c r="A4524" s="162" t="str">
        <f>"FY"&amp;(YEAR(Table4_1[[#This Row],[Date]])-1)&amp;"/"&amp;(YEAR(Table4_1[[#This Row],[Date]])-2000)</f>
        <v>FY2014/15</v>
      </c>
      <c r="B4524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4" s="162" t="str">
        <f>Table4_1[[#This Row],[Licensee]]&amp;" "&amp;Table4_1[[#This Row],[Licence]]</f>
        <v>Western Power EDL1</v>
      </c>
      <c r="D4524" s="162" t="str">
        <f t="shared" si="70"/>
        <v>FY2014/15_NQR14d_Western Power EDL1</v>
      </c>
      <c r="E4524" s="164">
        <f>IF(ISNUMBER(Table4_1[[#This Row],[Value]]),Table4_1[[#This Row],[Value]],IF(ISNUMBER(Table4_1[[#This Row],[$ Value]]),Table4_1[[#This Row],[$ Value]],Table4_1[[#This Row],[% Value]]))</f>
        <v>2642.6642919999999</v>
      </c>
      <c r="G4524" s="238">
        <v>42185</v>
      </c>
      <c r="H4524">
        <v>4</v>
      </c>
      <c r="I4524" t="s">
        <v>188</v>
      </c>
      <c r="J4524" t="s">
        <v>207</v>
      </c>
      <c r="K4524" t="s">
        <v>299</v>
      </c>
      <c r="L4524" t="s">
        <v>306</v>
      </c>
      <c r="M4524" t="s">
        <v>49</v>
      </c>
      <c r="N4524" t="s">
        <v>307</v>
      </c>
      <c r="O4524" t="s">
        <v>59</v>
      </c>
      <c r="P4524">
        <v>2642.6642919999999</v>
      </c>
      <c r="Q4524"/>
      <c r="R4524"/>
      <c r="S4524" t="s">
        <v>933</v>
      </c>
    </row>
    <row r="4525" spans="1:19" hidden="1" x14ac:dyDescent="0.2">
      <c r="A4525" s="162" t="str">
        <f>"FY"&amp;(YEAR(Table4_1[[#This Row],[Date]])-1)&amp;"/"&amp;(YEAR(Table4_1[[#This Row],[Date]])-2000)</f>
        <v>FY2015/16</v>
      </c>
      <c r="B4525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5" s="162" t="str">
        <f>Table4_1[[#This Row],[Licensee]]&amp;" "&amp;Table4_1[[#This Row],[Licence]]</f>
        <v>Western Power EDL1</v>
      </c>
      <c r="D4525" s="162" t="str">
        <f t="shared" si="70"/>
        <v>FY2015/16_NQR14d_Western Power EDL1</v>
      </c>
      <c r="E4525" s="164">
        <f>IF(ISNUMBER(Table4_1[[#This Row],[Value]]),Table4_1[[#This Row],[Value]],IF(ISNUMBER(Table4_1[[#This Row],[$ Value]]),Table4_1[[#This Row],[$ Value]],Table4_1[[#This Row],[% Value]]))</f>
        <v>2513.7458219999999</v>
      </c>
      <c r="G4525" s="238">
        <v>42551</v>
      </c>
      <c r="H4525">
        <v>4</v>
      </c>
      <c r="I4525" t="s">
        <v>188</v>
      </c>
      <c r="J4525" t="s">
        <v>207</v>
      </c>
      <c r="K4525" t="s">
        <v>299</v>
      </c>
      <c r="L4525" t="s">
        <v>306</v>
      </c>
      <c r="M4525" t="s">
        <v>49</v>
      </c>
      <c r="N4525" t="s">
        <v>307</v>
      </c>
      <c r="O4525" t="s">
        <v>59</v>
      </c>
      <c r="P4525">
        <v>2513.7458219999999</v>
      </c>
      <c r="Q4525"/>
      <c r="R4525"/>
      <c r="S4525" t="s">
        <v>933</v>
      </c>
    </row>
    <row r="4526" spans="1:19" hidden="1" x14ac:dyDescent="0.2">
      <c r="A4526" s="162" t="str">
        <f>"FY"&amp;(YEAR(Table4_1[[#This Row],[Date]])-1)&amp;"/"&amp;(YEAR(Table4_1[[#This Row],[Date]])-2000)</f>
        <v>FY2016/17</v>
      </c>
      <c r="B4526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6" s="162" t="str">
        <f>Table4_1[[#This Row],[Licensee]]&amp;" "&amp;Table4_1[[#This Row],[Licence]]</f>
        <v>Western Power EDL1</v>
      </c>
      <c r="D4526" s="162" t="str">
        <f t="shared" si="70"/>
        <v>FY2016/17_NQR14d_Western Power EDL1</v>
      </c>
      <c r="E4526" s="164">
        <f>IF(ISNUMBER(Table4_1[[#This Row],[Value]]),Table4_1[[#This Row],[Value]],IF(ISNUMBER(Table4_1[[#This Row],[$ Value]]),Table4_1[[#This Row],[$ Value]],Table4_1[[#This Row],[% Value]]))</f>
        <v>2994.196555</v>
      </c>
      <c r="G4526" s="238">
        <v>42916</v>
      </c>
      <c r="H4526">
        <v>4</v>
      </c>
      <c r="I4526" t="s">
        <v>188</v>
      </c>
      <c r="J4526" t="s">
        <v>207</v>
      </c>
      <c r="K4526" t="s">
        <v>299</v>
      </c>
      <c r="L4526" t="s">
        <v>306</v>
      </c>
      <c r="M4526" t="s">
        <v>49</v>
      </c>
      <c r="N4526" t="s">
        <v>307</v>
      </c>
      <c r="O4526" t="s">
        <v>59</v>
      </c>
      <c r="P4526">
        <v>2994.196555</v>
      </c>
      <c r="Q4526"/>
      <c r="R4526"/>
      <c r="S4526" t="s">
        <v>933</v>
      </c>
    </row>
    <row r="4527" spans="1:19" hidden="1" x14ac:dyDescent="0.2">
      <c r="A4527" s="162" t="str">
        <f>"FY"&amp;(YEAR(Table4_1[[#This Row],[Date]])-1)&amp;"/"&amp;(YEAR(Table4_1[[#This Row],[Date]])-2000)</f>
        <v>FY2017/18</v>
      </c>
      <c r="B4527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7" s="162" t="str">
        <f>Table4_1[[#This Row],[Licensee]]&amp;" "&amp;Table4_1[[#This Row],[Licence]]</f>
        <v>Western Power EDL1</v>
      </c>
      <c r="D4527" s="162" t="str">
        <f t="shared" si="70"/>
        <v>FY2017/18_NQR14d_Western Power EDL1</v>
      </c>
      <c r="E4527" s="164">
        <f>IF(ISNUMBER(Table4_1[[#This Row],[Value]]),Table4_1[[#This Row],[Value]],IF(ISNUMBER(Table4_1[[#This Row],[$ Value]]),Table4_1[[#This Row],[$ Value]],Table4_1[[#This Row],[% Value]]))</f>
        <v>3286.0204600000002</v>
      </c>
      <c r="G4527" s="238">
        <v>43281</v>
      </c>
      <c r="H4527">
        <v>4</v>
      </c>
      <c r="I4527" t="s">
        <v>188</v>
      </c>
      <c r="J4527" t="s">
        <v>207</v>
      </c>
      <c r="K4527" t="s">
        <v>299</v>
      </c>
      <c r="L4527" t="s">
        <v>306</v>
      </c>
      <c r="M4527" t="s">
        <v>49</v>
      </c>
      <c r="N4527" t="s">
        <v>307</v>
      </c>
      <c r="O4527" t="s">
        <v>59</v>
      </c>
      <c r="P4527">
        <v>3286.0204600000002</v>
      </c>
      <c r="Q4527"/>
      <c r="R4527"/>
      <c r="S4527" t="s">
        <v>933</v>
      </c>
    </row>
    <row r="4528" spans="1:19" hidden="1" x14ac:dyDescent="0.2">
      <c r="A4528" s="162" t="str">
        <f>"FY"&amp;(YEAR(Table4_1[[#This Row],[Date]])-1)&amp;"/"&amp;(YEAR(Table4_1[[#This Row],[Date]])-2000)</f>
        <v>FY2018/19</v>
      </c>
      <c r="B4528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8" s="162" t="str">
        <f>Table4_1[[#This Row],[Licensee]]&amp;" "&amp;Table4_1[[#This Row],[Licence]]</f>
        <v>Western Power EDL1</v>
      </c>
      <c r="D4528" s="162" t="str">
        <f t="shared" si="70"/>
        <v>FY2018/19_NQR14d_Western Power EDL1</v>
      </c>
      <c r="E4528" s="164">
        <f>IF(ISNUMBER(Table4_1[[#This Row],[Value]]),Table4_1[[#This Row],[Value]],IF(ISNUMBER(Table4_1[[#This Row],[$ Value]]),Table4_1[[#This Row],[$ Value]],Table4_1[[#This Row],[% Value]]))</f>
        <v>3290</v>
      </c>
      <c r="G4528" s="238">
        <v>43646</v>
      </c>
      <c r="H4528">
        <v>4</v>
      </c>
      <c r="I4528" t="s">
        <v>188</v>
      </c>
      <c r="J4528" t="s">
        <v>207</v>
      </c>
      <c r="K4528" t="s">
        <v>299</v>
      </c>
      <c r="L4528" t="s">
        <v>306</v>
      </c>
      <c r="M4528" t="s">
        <v>49</v>
      </c>
      <c r="N4528" t="s">
        <v>307</v>
      </c>
      <c r="O4528" t="s">
        <v>59</v>
      </c>
      <c r="P4528">
        <v>3290</v>
      </c>
      <c r="Q4528"/>
      <c r="R4528"/>
      <c r="S4528" t="s">
        <v>933</v>
      </c>
    </row>
    <row r="4529" spans="1:19" hidden="1" x14ac:dyDescent="0.2">
      <c r="A4529" s="162" t="str">
        <f>"FY"&amp;(YEAR(Table4_1[[#This Row],[Date]])-1)&amp;"/"&amp;(YEAR(Table4_1[[#This Row],[Date]])-2000)</f>
        <v>FY2019/20</v>
      </c>
      <c r="B4529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29" s="162" t="str">
        <f>Table4_1[[#This Row],[Licensee]]&amp;" "&amp;Table4_1[[#This Row],[Licence]]</f>
        <v>Western Power EDL1</v>
      </c>
      <c r="D4529" s="162" t="str">
        <f t="shared" si="70"/>
        <v>FY2019/20_NQR14d_Western Power EDL1</v>
      </c>
      <c r="E4529" s="164">
        <f>IF(ISNUMBER(Table4_1[[#This Row],[Value]]),Table4_1[[#This Row],[Value]],IF(ISNUMBER(Table4_1[[#This Row],[$ Value]]),Table4_1[[#This Row],[$ Value]],Table4_1[[#This Row],[% Value]]))</f>
        <v>3465</v>
      </c>
      <c r="G4529" s="238">
        <v>44012</v>
      </c>
      <c r="H4529">
        <v>4</v>
      </c>
      <c r="I4529" t="s">
        <v>188</v>
      </c>
      <c r="J4529" t="s">
        <v>207</v>
      </c>
      <c r="K4529" t="s">
        <v>299</v>
      </c>
      <c r="L4529" t="s">
        <v>306</v>
      </c>
      <c r="M4529" t="s">
        <v>49</v>
      </c>
      <c r="N4529" t="s">
        <v>307</v>
      </c>
      <c r="O4529" t="s">
        <v>59</v>
      </c>
      <c r="P4529">
        <v>3465</v>
      </c>
      <c r="Q4529"/>
      <c r="R4529"/>
      <c r="S4529" t="s">
        <v>933</v>
      </c>
    </row>
    <row r="4530" spans="1:19" hidden="1" x14ac:dyDescent="0.2">
      <c r="A4530" s="162" t="str">
        <f>"FY"&amp;(YEAR(Table4_1[[#This Row],[Date]])-1)&amp;"/"&amp;(YEAR(Table4_1[[#This Row],[Date]])-2000)</f>
        <v>FY2020/21</v>
      </c>
      <c r="B4530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0" s="162" t="str">
        <f>Table4_1[[#This Row],[Licensee]]&amp;" "&amp;Table4_1[[#This Row],[Licence]]</f>
        <v>Western Power EDL1</v>
      </c>
      <c r="D4530" s="162" t="str">
        <f t="shared" si="70"/>
        <v>FY2020/21_NQR14d_Western Power EDL1</v>
      </c>
      <c r="E4530" s="164">
        <f>IF(ISNUMBER(Table4_1[[#This Row],[Value]]),Table4_1[[#This Row],[Value]],IF(ISNUMBER(Table4_1[[#This Row],[$ Value]]),Table4_1[[#This Row],[$ Value]],Table4_1[[#This Row],[% Value]]))</f>
        <v>3791</v>
      </c>
      <c r="G4530" s="238">
        <v>44377</v>
      </c>
      <c r="H4530">
        <v>4</v>
      </c>
      <c r="I4530" t="s">
        <v>188</v>
      </c>
      <c r="J4530" t="s">
        <v>207</v>
      </c>
      <c r="K4530" t="s">
        <v>299</v>
      </c>
      <c r="L4530" t="s">
        <v>306</v>
      </c>
      <c r="M4530" t="s">
        <v>49</v>
      </c>
      <c r="N4530" t="s">
        <v>307</v>
      </c>
      <c r="O4530" t="s">
        <v>59</v>
      </c>
      <c r="P4530">
        <v>3791</v>
      </c>
      <c r="Q4530"/>
      <c r="R4530"/>
      <c r="S4530" t="s">
        <v>933</v>
      </c>
    </row>
    <row r="4531" spans="1:19" hidden="1" x14ac:dyDescent="0.2">
      <c r="A4531" s="162" t="str">
        <f>"FY"&amp;(YEAR(Table4_1[[#This Row],[Date]])-1)&amp;"/"&amp;(YEAR(Table4_1[[#This Row],[Date]])-2000)</f>
        <v>FY2021/22</v>
      </c>
      <c r="B4531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1" s="162" t="str">
        <f>Table4_1[[#This Row],[Licensee]]&amp;" "&amp;Table4_1[[#This Row],[Licence]]</f>
        <v>Western Power EDL1</v>
      </c>
      <c r="D4531" s="162" t="str">
        <f t="shared" si="70"/>
        <v>FY2021/22_NQR14d_Western Power EDL1</v>
      </c>
      <c r="E4531" s="164">
        <f>IF(ISNUMBER(Table4_1[[#This Row],[Value]]),Table4_1[[#This Row],[Value]],IF(ISNUMBER(Table4_1[[#This Row],[$ Value]]),Table4_1[[#This Row],[$ Value]],Table4_1[[#This Row],[% Value]]))</f>
        <v>3579</v>
      </c>
      <c r="G4531" s="238">
        <v>44742</v>
      </c>
      <c r="H4531">
        <v>4</v>
      </c>
      <c r="I4531" t="s">
        <v>188</v>
      </c>
      <c r="J4531" t="s">
        <v>207</v>
      </c>
      <c r="K4531" t="s">
        <v>299</v>
      </c>
      <c r="L4531" t="s">
        <v>306</v>
      </c>
      <c r="M4531" t="s">
        <v>49</v>
      </c>
      <c r="N4531" t="s">
        <v>307</v>
      </c>
      <c r="O4531" t="s">
        <v>59</v>
      </c>
      <c r="P4531">
        <v>3579</v>
      </c>
      <c r="Q4531"/>
      <c r="R4531"/>
      <c r="S4531" t="s">
        <v>933</v>
      </c>
    </row>
    <row r="4532" spans="1:19" hidden="1" x14ac:dyDescent="0.2">
      <c r="A4532" s="162" t="str">
        <f>"FY"&amp;(YEAR(Table4_1[[#This Row],[Date]])-1)&amp;"/"&amp;(YEAR(Table4_1[[#This Row],[Date]])-2000)</f>
        <v>FY2022/23</v>
      </c>
      <c r="B4532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2" s="162" t="str">
        <f>Table4_1[[#This Row],[Licensee]]&amp;" "&amp;Table4_1[[#This Row],[Licence]]</f>
        <v>Western Power EDL1</v>
      </c>
      <c r="D4532" s="162" t="str">
        <f t="shared" si="70"/>
        <v>FY2022/23_NQR14d_Western Power EDL1</v>
      </c>
      <c r="E4532" s="164">
        <f>IF(ISNUMBER(Table4_1[[#This Row],[Value]]),Table4_1[[#This Row],[Value]],IF(ISNUMBER(Table4_1[[#This Row],[$ Value]]),Table4_1[[#This Row],[$ Value]],Table4_1[[#This Row],[% Value]]))</f>
        <v>2875</v>
      </c>
      <c r="G4532" s="238">
        <v>45107</v>
      </c>
      <c r="H4532">
        <v>4</v>
      </c>
      <c r="I4532" t="s">
        <v>188</v>
      </c>
      <c r="J4532" t="s">
        <v>207</v>
      </c>
      <c r="K4532" t="s">
        <v>299</v>
      </c>
      <c r="L4532" t="s">
        <v>306</v>
      </c>
      <c r="M4532" t="s">
        <v>49</v>
      </c>
      <c r="N4532" t="s">
        <v>307</v>
      </c>
      <c r="O4532" t="s">
        <v>59</v>
      </c>
      <c r="P4532">
        <v>2875</v>
      </c>
      <c r="Q4532"/>
      <c r="R4532"/>
      <c r="S4532" t="s">
        <v>933</v>
      </c>
    </row>
    <row r="4533" spans="1:19" hidden="1" x14ac:dyDescent="0.2">
      <c r="A4533" s="162" t="str">
        <f>"FY"&amp;(YEAR(Table4_1[[#This Row],[Date]])-1)&amp;"/"&amp;(YEAR(Table4_1[[#This Row],[Date]])-2000)</f>
        <v>FY2023/24</v>
      </c>
      <c r="B4533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3" s="162" t="str">
        <f>Table4_1[[#This Row],[Licensee]]&amp;" "&amp;Table4_1[[#This Row],[Licence]]</f>
        <v>Western Power EDL1</v>
      </c>
      <c r="D4533" s="162" t="str">
        <f t="shared" si="70"/>
        <v>FY2023/24_NQR14d_Western Power EDL1</v>
      </c>
      <c r="E4533" s="164">
        <f>IF(ISNUMBER(Table4_1[[#This Row],[Value]]),Table4_1[[#This Row],[Value]],IF(ISNUMBER(Table4_1[[#This Row],[$ Value]]),Table4_1[[#This Row],[$ Value]],Table4_1[[#This Row],[% Value]]))</f>
        <v>3227</v>
      </c>
      <c r="G4533" s="238">
        <v>45473</v>
      </c>
      <c r="H4533">
        <v>4</v>
      </c>
      <c r="I4533" t="s">
        <v>188</v>
      </c>
      <c r="J4533" t="s">
        <v>207</v>
      </c>
      <c r="K4533" t="s">
        <v>299</v>
      </c>
      <c r="L4533" t="s">
        <v>306</v>
      </c>
      <c r="M4533" t="s">
        <v>49</v>
      </c>
      <c r="N4533" t="s">
        <v>307</v>
      </c>
      <c r="O4533" t="s">
        <v>59</v>
      </c>
      <c r="P4533">
        <v>3227</v>
      </c>
      <c r="Q4533"/>
      <c r="R4533"/>
      <c r="S4533" t="s">
        <v>933</v>
      </c>
    </row>
    <row r="4534" spans="1:19" hidden="1" x14ac:dyDescent="0.2">
      <c r="A4534" s="162" t="str">
        <f>"FY"&amp;(YEAR(Table4_1[[#This Row],[Date]])-1)&amp;"/"&amp;(YEAR(Table4_1[[#This Row],[Date]])-2000)</f>
        <v>FY2024/25</v>
      </c>
      <c r="B4534" s="162" t="str">
        <f>VLOOKUP(Table4_1[[#This Row],[Energy]]&amp;Table4_1[[#This Row],[Indicator category]]&amp;Table4_1[[#This Row],[Indicator subcategory]]&amp;Table4_1[[#This Row],[Indicator]]&amp;Table4_1[[#This Row],[ID]],newID,2,FALSE)</f>
        <v>NQR14d</v>
      </c>
      <c r="C4534" s="162" t="str">
        <f>Table4_1[[#This Row],[Licensee]]&amp;" "&amp;Table4_1[[#This Row],[Licence]]</f>
        <v>Western Power EDL1</v>
      </c>
      <c r="D4534" s="162" t="str">
        <f t="shared" si="70"/>
        <v>FY2024/25_NQR14d_Western Power EDL1</v>
      </c>
      <c r="E4534" s="164">
        <f>IF(ISNUMBER(Table4_1[[#This Row],[Value]]),Table4_1[[#This Row],[Value]],IF(ISNUMBER(Table4_1[[#This Row],[$ Value]]),Table4_1[[#This Row],[$ Value]],Table4_1[[#This Row],[% Value]]))</f>
        <v>4774.4377809999996</v>
      </c>
      <c r="G4534" s="238">
        <v>45838</v>
      </c>
      <c r="H4534">
        <v>4</v>
      </c>
      <c r="I4534" t="s">
        <v>188</v>
      </c>
      <c r="J4534" t="s">
        <v>207</v>
      </c>
      <c r="K4534" t="s">
        <v>299</v>
      </c>
      <c r="L4534" t="s">
        <v>306</v>
      </c>
      <c r="M4534" t="s">
        <v>49</v>
      </c>
      <c r="N4534" t="s">
        <v>307</v>
      </c>
      <c r="O4534" t="s">
        <v>59</v>
      </c>
      <c r="P4534">
        <v>4774.4377809999996</v>
      </c>
      <c r="Q4534"/>
      <c r="R4534"/>
      <c r="S4534" t="s">
        <v>933</v>
      </c>
    </row>
    <row r="4535" spans="1:19" hidden="1" x14ac:dyDescent="0.2">
      <c r="A4535" s="162" t="str">
        <f>"FY"&amp;(YEAR(Table4_1[[#This Row],[Date]])-1)&amp;"/"&amp;(YEAR(Table4_1[[#This Row],[Date]])-2000)</f>
        <v>FY2022/23</v>
      </c>
      <c r="B4535" s="162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4535" s="162" t="str">
        <f>Table4_1[[#This Row],[Licensee]]&amp;" "&amp;Table4_1[[#This Row],[Licence]]</f>
        <v>Western Power EDL1</v>
      </c>
      <c r="D4535" s="162" t="str">
        <f t="shared" si="70"/>
        <v>FY2022/23_NQR14di_Western Power EDL1</v>
      </c>
      <c r="E4535" s="164">
        <f>IF(ISNUMBER(Table4_1[[#This Row],[Value]]),Table4_1[[#This Row],[Value]],IF(ISNUMBER(Table4_1[[#This Row],[$ Value]]),Table4_1[[#This Row],[$ Value]],Table4_1[[#This Row],[% Value]]))</f>
        <v>1080</v>
      </c>
      <c r="G4535" s="238">
        <v>45107</v>
      </c>
      <c r="H4535">
        <v>4</v>
      </c>
      <c r="I4535" t="s">
        <v>188</v>
      </c>
      <c r="J4535" t="s">
        <v>207</v>
      </c>
      <c r="K4535" t="s">
        <v>299</v>
      </c>
      <c r="L4535" t="s">
        <v>329</v>
      </c>
      <c r="M4535" t="s">
        <v>49</v>
      </c>
      <c r="N4535" t="s">
        <v>330</v>
      </c>
      <c r="O4535" t="s">
        <v>59</v>
      </c>
      <c r="P4535">
        <v>1080</v>
      </c>
      <c r="Q4535"/>
      <c r="R4535"/>
      <c r="S4535" t="s">
        <v>933</v>
      </c>
    </row>
    <row r="4536" spans="1:19" hidden="1" x14ac:dyDescent="0.2">
      <c r="A4536" s="162" t="str">
        <f>"FY"&amp;(YEAR(Table4_1[[#This Row],[Date]])-1)&amp;"/"&amp;(YEAR(Table4_1[[#This Row],[Date]])-2000)</f>
        <v>FY2023/24</v>
      </c>
      <c r="B4536" s="162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4536" s="162" t="str">
        <f>Table4_1[[#This Row],[Licensee]]&amp;" "&amp;Table4_1[[#This Row],[Licence]]</f>
        <v>Western Power EDL1</v>
      </c>
      <c r="D4536" s="162" t="str">
        <f t="shared" si="70"/>
        <v>FY2023/24_NQR14di_Western Power EDL1</v>
      </c>
      <c r="E4536" s="164">
        <f>IF(ISNUMBER(Table4_1[[#This Row],[Value]]),Table4_1[[#This Row],[Value]],IF(ISNUMBER(Table4_1[[#This Row],[$ Value]]),Table4_1[[#This Row],[$ Value]],Table4_1[[#This Row],[% Value]]))</f>
        <v>1216</v>
      </c>
      <c r="G4536" s="238">
        <v>45473</v>
      </c>
      <c r="H4536">
        <v>4</v>
      </c>
      <c r="I4536" t="s">
        <v>188</v>
      </c>
      <c r="J4536" t="s">
        <v>207</v>
      </c>
      <c r="K4536" t="s">
        <v>299</v>
      </c>
      <c r="L4536" t="s">
        <v>329</v>
      </c>
      <c r="M4536" t="s">
        <v>49</v>
      </c>
      <c r="N4536" t="s">
        <v>330</v>
      </c>
      <c r="O4536" t="s">
        <v>59</v>
      </c>
      <c r="P4536">
        <v>1216</v>
      </c>
      <c r="Q4536"/>
      <c r="R4536"/>
      <c r="S4536" t="s">
        <v>933</v>
      </c>
    </row>
    <row r="4537" spans="1:19" hidden="1" x14ac:dyDescent="0.2">
      <c r="A4537" s="162" t="str">
        <f>"FY"&amp;(YEAR(Table4_1[[#This Row],[Date]])-1)&amp;"/"&amp;(YEAR(Table4_1[[#This Row],[Date]])-2000)</f>
        <v>FY2024/25</v>
      </c>
      <c r="B4537" s="162" t="str">
        <f>VLOOKUP(Table4_1[[#This Row],[Energy]]&amp;Table4_1[[#This Row],[Indicator category]]&amp;Table4_1[[#This Row],[Indicator subcategory]]&amp;Table4_1[[#This Row],[Indicator]]&amp;Table4_1[[#This Row],[ID]],newID,2,FALSE)</f>
        <v>NQR14di</v>
      </c>
      <c r="C4537" s="162" t="str">
        <f>Table4_1[[#This Row],[Licensee]]&amp;" "&amp;Table4_1[[#This Row],[Licence]]</f>
        <v>Western Power EDL1</v>
      </c>
      <c r="D4537" s="162" t="str">
        <f t="shared" si="70"/>
        <v>FY2024/25_NQR14di_Western Power EDL1</v>
      </c>
      <c r="E4537" s="164">
        <f>IF(ISNUMBER(Table4_1[[#This Row],[Value]]),Table4_1[[#This Row],[Value]],IF(ISNUMBER(Table4_1[[#This Row],[$ Value]]),Table4_1[[#This Row],[$ Value]],Table4_1[[#This Row],[% Value]]))</f>
        <v>2187.4704430000002</v>
      </c>
      <c r="G4537" s="238">
        <v>45838</v>
      </c>
      <c r="H4537">
        <v>4</v>
      </c>
      <c r="I4537" t="s">
        <v>188</v>
      </c>
      <c r="J4537" t="s">
        <v>207</v>
      </c>
      <c r="K4537" t="s">
        <v>299</v>
      </c>
      <c r="L4537" t="s">
        <v>329</v>
      </c>
      <c r="M4537" t="s">
        <v>49</v>
      </c>
      <c r="N4537" t="s">
        <v>330</v>
      </c>
      <c r="O4537" t="s">
        <v>59</v>
      </c>
      <c r="P4537">
        <v>2187.4704430000002</v>
      </c>
      <c r="Q4537"/>
      <c r="R4537"/>
      <c r="S4537" t="s">
        <v>933</v>
      </c>
    </row>
    <row r="4538" spans="1:19" hidden="1" x14ac:dyDescent="0.2">
      <c r="A4538" s="162" t="str">
        <f>"FY"&amp;(YEAR(Table4_1[[#This Row],[Date]])-1)&amp;"/"&amp;(YEAR(Table4_1[[#This Row],[Date]])-2000)</f>
        <v>FY2022/23</v>
      </c>
      <c r="B4538" s="162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4538" s="162" t="str">
        <f>Table4_1[[#This Row],[Licensee]]&amp;" "&amp;Table4_1[[#This Row],[Licence]]</f>
        <v>Western Power EDL1</v>
      </c>
      <c r="D4538" s="162" t="str">
        <f t="shared" si="70"/>
        <v>FY2022/23_NQR14dii_Western Power EDL1</v>
      </c>
      <c r="E4538" s="164">
        <f>IF(ISNUMBER(Table4_1[[#This Row],[Value]]),Table4_1[[#This Row],[Value]],IF(ISNUMBER(Table4_1[[#This Row],[$ Value]]),Table4_1[[#This Row],[$ Value]],Table4_1[[#This Row],[% Value]]))</f>
        <v>1794</v>
      </c>
      <c r="G4538" s="238">
        <v>45107</v>
      </c>
      <c r="H4538">
        <v>4</v>
      </c>
      <c r="I4538" t="s">
        <v>188</v>
      </c>
      <c r="J4538" t="s">
        <v>207</v>
      </c>
      <c r="K4538" t="s">
        <v>299</v>
      </c>
      <c r="L4538" t="s">
        <v>331</v>
      </c>
      <c r="M4538" t="s">
        <v>49</v>
      </c>
      <c r="N4538" t="s">
        <v>330</v>
      </c>
      <c r="O4538" t="s">
        <v>59</v>
      </c>
      <c r="P4538">
        <v>1794</v>
      </c>
      <c r="Q4538"/>
      <c r="R4538"/>
      <c r="S4538" t="s">
        <v>933</v>
      </c>
    </row>
    <row r="4539" spans="1:19" hidden="1" x14ac:dyDescent="0.2">
      <c r="A4539" s="162" t="str">
        <f>"FY"&amp;(YEAR(Table4_1[[#This Row],[Date]])-1)&amp;"/"&amp;(YEAR(Table4_1[[#This Row],[Date]])-2000)</f>
        <v>FY2023/24</v>
      </c>
      <c r="B4539" s="162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4539" s="162" t="str">
        <f>Table4_1[[#This Row],[Licensee]]&amp;" "&amp;Table4_1[[#This Row],[Licence]]</f>
        <v>Western Power EDL1</v>
      </c>
      <c r="D4539" s="162" t="str">
        <f t="shared" si="70"/>
        <v>FY2023/24_NQR14dii_Western Power EDL1</v>
      </c>
      <c r="E4539" s="164">
        <f>IF(ISNUMBER(Table4_1[[#This Row],[Value]]),Table4_1[[#This Row],[Value]],IF(ISNUMBER(Table4_1[[#This Row],[$ Value]]),Table4_1[[#This Row],[$ Value]],Table4_1[[#This Row],[% Value]]))</f>
        <v>2011</v>
      </c>
      <c r="G4539" s="238">
        <v>45473</v>
      </c>
      <c r="H4539">
        <v>4</v>
      </c>
      <c r="I4539" t="s">
        <v>188</v>
      </c>
      <c r="J4539" t="s">
        <v>207</v>
      </c>
      <c r="K4539" t="s">
        <v>299</v>
      </c>
      <c r="L4539" t="s">
        <v>331</v>
      </c>
      <c r="M4539" t="s">
        <v>49</v>
      </c>
      <c r="N4539" t="s">
        <v>330</v>
      </c>
      <c r="O4539" t="s">
        <v>59</v>
      </c>
      <c r="P4539">
        <v>2011</v>
      </c>
      <c r="Q4539"/>
      <c r="R4539"/>
      <c r="S4539" t="s">
        <v>933</v>
      </c>
    </row>
    <row r="4540" spans="1:19" hidden="1" x14ac:dyDescent="0.2">
      <c r="A4540" s="162" t="str">
        <f>"FY"&amp;(YEAR(Table4_1[[#This Row],[Date]])-1)&amp;"/"&amp;(YEAR(Table4_1[[#This Row],[Date]])-2000)</f>
        <v>FY2024/25</v>
      </c>
      <c r="B4540" s="162" t="str">
        <f>VLOOKUP(Table4_1[[#This Row],[Energy]]&amp;Table4_1[[#This Row],[Indicator category]]&amp;Table4_1[[#This Row],[Indicator subcategory]]&amp;Table4_1[[#This Row],[Indicator]]&amp;Table4_1[[#This Row],[ID]],newID,2,FALSE)</f>
        <v>NQR14dii</v>
      </c>
      <c r="C4540" s="162" t="str">
        <f>Table4_1[[#This Row],[Licensee]]&amp;" "&amp;Table4_1[[#This Row],[Licence]]</f>
        <v>Western Power EDL1</v>
      </c>
      <c r="D4540" s="162" t="str">
        <f t="shared" si="70"/>
        <v>FY2024/25_NQR14dii_Western Power EDL1</v>
      </c>
      <c r="E4540" s="164">
        <f>IF(ISNUMBER(Table4_1[[#This Row],[Value]]),Table4_1[[#This Row],[Value]],IF(ISNUMBER(Table4_1[[#This Row],[$ Value]]),Table4_1[[#This Row],[$ Value]],Table4_1[[#This Row],[% Value]]))</f>
        <v>2586.967337</v>
      </c>
      <c r="G4540" s="238">
        <v>45838</v>
      </c>
      <c r="H4540">
        <v>4</v>
      </c>
      <c r="I4540" t="s">
        <v>188</v>
      </c>
      <c r="J4540" t="s">
        <v>207</v>
      </c>
      <c r="K4540" t="s">
        <v>299</v>
      </c>
      <c r="L4540" t="s">
        <v>331</v>
      </c>
      <c r="M4540" t="s">
        <v>49</v>
      </c>
      <c r="N4540" t="s">
        <v>330</v>
      </c>
      <c r="O4540" t="s">
        <v>59</v>
      </c>
      <c r="P4540">
        <v>2586.967337</v>
      </c>
      <c r="Q4540"/>
      <c r="R4540"/>
      <c r="S4540" t="s">
        <v>933</v>
      </c>
    </row>
    <row r="4541" spans="1:19" hidden="1" x14ac:dyDescent="0.2">
      <c r="A4541" s="162" t="str">
        <f>"FY"&amp;(YEAR(Table4_1[[#This Row],[Date]])-1)&amp;"/"&amp;(YEAR(Table4_1[[#This Row],[Date]])-2000)</f>
        <v>FY2023/24</v>
      </c>
      <c r="B4541" s="162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4541" s="162" t="str">
        <f>Table4_1[[#This Row],[Licensee]]&amp;" "&amp;Table4_1[[#This Row],[Licence]]</f>
        <v>Western Power EDL1</v>
      </c>
      <c r="D4541" s="162" t="str">
        <f t="shared" si="70"/>
        <v>FY2023/24_NQR14div_Western Power EDL1</v>
      </c>
      <c r="E4541" s="164">
        <f>IF(ISNUMBER(Table4_1[[#This Row],[Value]]),Table4_1[[#This Row],[Value]],IF(ISNUMBER(Table4_1[[#This Row],[$ Value]]),Table4_1[[#This Row],[$ Value]],Table4_1[[#This Row],[% Value]]))</f>
        <v>1059</v>
      </c>
      <c r="G4541" s="238">
        <v>45473</v>
      </c>
      <c r="H4541">
        <v>4</v>
      </c>
      <c r="I4541" t="s">
        <v>188</v>
      </c>
      <c r="J4541" t="s">
        <v>207</v>
      </c>
      <c r="K4541" t="s">
        <v>299</v>
      </c>
      <c r="L4541" t="s">
        <v>334</v>
      </c>
      <c r="M4541" t="s">
        <v>49</v>
      </c>
      <c r="N4541" t="s">
        <v>333</v>
      </c>
      <c r="O4541" t="s">
        <v>59</v>
      </c>
      <c r="P4541">
        <v>1059</v>
      </c>
      <c r="Q4541"/>
      <c r="R4541"/>
      <c r="S4541" t="s">
        <v>933</v>
      </c>
    </row>
    <row r="4542" spans="1:19" hidden="1" x14ac:dyDescent="0.2">
      <c r="A4542" s="162" t="str">
        <f>"FY"&amp;(YEAR(Table4_1[[#This Row],[Date]])-1)&amp;"/"&amp;(YEAR(Table4_1[[#This Row],[Date]])-2000)</f>
        <v>FY2024/25</v>
      </c>
      <c r="B4542" s="162" t="str">
        <f>VLOOKUP(Table4_1[[#This Row],[Energy]]&amp;Table4_1[[#This Row],[Indicator category]]&amp;Table4_1[[#This Row],[Indicator subcategory]]&amp;Table4_1[[#This Row],[Indicator]]&amp;Table4_1[[#This Row],[ID]],newID,2,FALSE)</f>
        <v>NQR14div</v>
      </c>
      <c r="C4542" s="162" t="str">
        <f>Table4_1[[#This Row],[Licensee]]&amp;" "&amp;Table4_1[[#This Row],[Licence]]</f>
        <v>Western Power EDL1</v>
      </c>
      <c r="D4542" s="162" t="str">
        <f t="shared" si="70"/>
        <v>FY2024/25_NQR14div_Western Power EDL1</v>
      </c>
      <c r="E4542" s="164">
        <f>IF(ISNUMBER(Table4_1[[#This Row],[Value]]),Table4_1[[#This Row],[Value]],IF(ISNUMBER(Table4_1[[#This Row],[$ Value]]),Table4_1[[#This Row],[$ Value]],Table4_1[[#This Row],[% Value]]))</f>
        <v>986.90637419999996</v>
      </c>
      <c r="G4542" s="238">
        <v>45838</v>
      </c>
      <c r="H4542">
        <v>4</v>
      </c>
      <c r="I4542" t="s">
        <v>188</v>
      </c>
      <c r="J4542" t="s">
        <v>207</v>
      </c>
      <c r="K4542" t="s">
        <v>299</v>
      </c>
      <c r="L4542" t="s">
        <v>334</v>
      </c>
      <c r="M4542" t="s">
        <v>49</v>
      </c>
      <c r="N4542" t="s">
        <v>333</v>
      </c>
      <c r="O4542" t="s">
        <v>59</v>
      </c>
      <c r="P4542">
        <v>986.90637419999996</v>
      </c>
      <c r="Q4542"/>
      <c r="R4542"/>
      <c r="S4542" t="s">
        <v>933</v>
      </c>
    </row>
    <row r="4543" spans="1:19" hidden="1" x14ac:dyDescent="0.2">
      <c r="A4543" s="162" t="str">
        <f>"FY"&amp;(YEAR(Table4_1[[#This Row],[Date]])-1)&amp;"/"&amp;(YEAR(Table4_1[[#This Row],[Date]])-2000)</f>
        <v>FY2023/24</v>
      </c>
      <c r="B4543" s="162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4543" s="162" t="str">
        <f>Table4_1[[#This Row],[Licensee]]&amp;" "&amp;Table4_1[[#This Row],[Licence]]</f>
        <v>Western Power EDL1</v>
      </c>
      <c r="D4543" s="162" t="str">
        <f t="shared" si="70"/>
        <v>FY2023/24_NQR14dv_Western Power EDL1</v>
      </c>
      <c r="E4543" s="164">
        <f>IF(ISNUMBER(Table4_1[[#This Row],[Value]]),Table4_1[[#This Row],[Value]],IF(ISNUMBER(Table4_1[[#This Row],[$ Value]]),Table4_1[[#This Row],[$ Value]],Table4_1[[#This Row],[% Value]]))</f>
        <v>2169</v>
      </c>
      <c r="G4543" s="238">
        <v>45473</v>
      </c>
      <c r="H4543">
        <v>4</v>
      </c>
      <c r="I4543" t="s">
        <v>188</v>
      </c>
      <c r="J4543" t="s">
        <v>207</v>
      </c>
      <c r="K4543" t="s">
        <v>299</v>
      </c>
      <c r="L4543" t="s">
        <v>335</v>
      </c>
      <c r="M4543" t="s">
        <v>49</v>
      </c>
      <c r="N4543" t="s">
        <v>333</v>
      </c>
      <c r="O4543" t="s">
        <v>59</v>
      </c>
      <c r="P4543">
        <v>2169</v>
      </c>
      <c r="Q4543"/>
      <c r="R4543"/>
      <c r="S4543" t="s">
        <v>933</v>
      </c>
    </row>
    <row r="4544" spans="1:19" hidden="1" x14ac:dyDescent="0.2">
      <c r="A4544" s="162" t="str">
        <f>"FY"&amp;(YEAR(Table4_1[[#This Row],[Date]])-1)&amp;"/"&amp;(YEAR(Table4_1[[#This Row],[Date]])-2000)</f>
        <v>FY2024/25</v>
      </c>
      <c r="B4544" s="162" t="str">
        <f>VLOOKUP(Table4_1[[#This Row],[Energy]]&amp;Table4_1[[#This Row],[Indicator category]]&amp;Table4_1[[#This Row],[Indicator subcategory]]&amp;Table4_1[[#This Row],[Indicator]]&amp;Table4_1[[#This Row],[ID]],newID,2,FALSE)</f>
        <v>NQR14dv</v>
      </c>
      <c r="C4544" s="162" t="str">
        <f>Table4_1[[#This Row],[Licensee]]&amp;" "&amp;Table4_1[[#This Row],[Licence]]</f>
        <v>Western Power EDL1</v>
      </c>
      <c r="D4544" s="162" t="str">
        <f t="shared" si="70"/>
        <v>FY2024/25_NQR14dv_Western Power EDL1</v>
      </c>
      <c r="E4544" s="164">
        <f>IF(ISNUMBER(Table4_1[[#This Row],[Value]]),Table4_1[[#This Row],[Value]],IF(ISNUMBER(Table4_1[[#This Row],[$ Value]]),Table4_1[[#This Row],[$ Value]],Table4_1[[#This Row],[% Value]]))</f>
        <v>3819.7748200000001</v>
      </c>
      <c r="G4544" s="238">
        <v>45838</v>
      </c>
      <c r="H4544">
        <v>4</v>
      </c>
      <c r="I4544" t="s">
        <v>188</v>
      </c>
      <c r="J4544" t="s">
        <v>207</v>
      </c>
      <c r="K4544" t="s">
        <v>299</v>
      </c>
      <c r="L4544" t="s">
        <v>335</v>
      </c>
      <c r="M4544" t="s">
        <v>49</v>
      </c>
      <c r="N4544" t="s">
        <v>333</v>
      </c>
      <c r="O4544" t="s">
        <v>59</v>
      </c>
      <c r="P4544">
        <v>3819.7748200000001</v>
      </c>
      <c r="Q4544"/>
      <c r="R4544"/>
      <c r="S4544" t="s">
        <v>933</v>
      </c>
    </row>
    <row r="4545" spans="1:19" hidden="1" x14ac:dyDescent="0.2">
      <c r="A4545" s="162" t="str">
        <f>"FY"&amp;(YEAR(Table4_1[[#This Row],[Date]])-1)&amp;"/"&amp;(YEAR(Table4_1[[#This Row],[Date]])-2000)</f>
        <v>FY2013/14</v>
      </c>
      <c r="B4545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5" s="162" t="str">
        <f>Table4_1[[#This Row],[Licensee]]&amp;" "&amp;Table4_1[[#This Row],[Licence]]</f>
        <v>Western Power EDL1</v>
      </c>
      <c r="D4545" s="162" t="str">
        <f t="shared" si="70"/>
        <v>FY2013/14_NQR14e_Western Power EDL1</v>
      </c>
      <c r="E4545" s="164">
        <f>IF(ISNUMBER(Table4_1[[#This Row],[Value]]),Table4_1[[#This Row],[Value]],IF(ISNUMBER(Table4_1[[#This Row],[$ Value]]),Table4_1[[#This Row],[$ Value]],Table4_1[[#This Row],[% Value]]))</f>
        <v>1107.0099310000001</v>
      </c>
      <c r="G4545" s="238">
        <v>41820</v>
      </c>
      <c r="H4545">
        <v>4</v>
      </c>
      <c r="I4545" t="s">
        <v>188</v>
      </c>
      <c r="J4545" t="s">
        <v>207</v>
      </c>
      <c r="K4545" t="s">
        <v>299</v>
      </c>
      <c r="L4545" t="s">
        <v>306</v>
      </c>
      <c r="M4545" t="s">
        <v>50</v>
      </c>
      <c r="N4545" t="s">
        <v>307</v>
      </c>
      <c r="O4545" t="s">
        <v>59</v>
      </c>
      <c r="P4545">
        <v>1107.0099310000001</v>
      </c>
      <c r="Q4545"/>
      <c r="R4545"/>
      <c r="S4545" t="s">
        <v>933</v>
      </c>
    </row>
    <row r="4546" spans="1:19" hidden="1" x14ac:dyDescent="0.2">
      <c r="A4546" s="162" t="str">
        <f>"FY"&amp;(YEAR(Table4_1[[#This Row],[Date]])-1)&amp;"/"&amp;(YEAR(Table4_1[[#This Row],[Date]])-2000)</f>
        <v>FY2014/15</v>
      </c>
      <c r="B4546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6" s="162" t="str">
        <f>Table4_1[[#This Row],[Licensee]]&amp;" "&amp;Table4_1[[#This Row],[Licence]]</f>
        <v>Western Power EDL1</v>
      </c>
      <c r="D4546" s="162" t="str">
        <f t="shared" si="70"/>
        <v>FY2014/15_NQR14e_Western Power EDL1</v>
      </c>
      <c r="E4546" s="164">
        <f>IF(ISNUMBER(Table4_1[[#This Row],[Value]]),Table4_1[[#This Row],[Value]],IF(ISNUMBER(Table4_1[[#This Row],[$ Value]]),Table4_1[[#This Row],[$ Value]],Table4_1[[#This Row],[% Value]]))</f>
        <v>1091.6908249999999</v>
      </c>
      <c r="G4546" s="238">
        <v>42185</v>
      </c>
      <c r="H4546">
        <v>4</v>
      </c>
      <c r="I4546" t="s">
        <v>188</v>
      </c>
      <c r="J4546" t="s">
        <v>207</v>
      </c>
      <c r="K4546" t="s">
        <v>299</v>
      </c>
      <c r="L4546" t="s">
        <v>306</v>
      </c>
      <c r="M4546" t="s">
        <v>50</v>
      </c>
      <c r="N4546" t="s">
        <v>307</v>
      </c>
      <c r="O4546" t="s">
        <v>59</v>
      </c>
      <c r="P4546">
        <v>1091.6908249999999</v>
      </c>
      <c r="Q4546"/>
      <c r="R4546"/>
      <c r="S4546" t="s">
        <v>933</v>
      </c>
    </row>
    <row r="4547" spans="1:19" hidden="1" x14ac:dyDescent="0.2">
      <c r="A4547" s="162" t="str">
        <f>"FY"&amp;(YEAR(Table4_1[[#This Row],[Date]])-1)&amp;"/"&amp;(YEAR(Table4_1[[#This Row],[Date]])-2000)</f>
        <v>FY2015/16</v>
      </c>
      <c r="B4547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7" s="162" t="str">
        <f>Table4_1[[#This Row],[Licensee]]&amp;" "&amp;Table4_1[[#This Row],[Licence]]</f>
        <v>Western Power EDL1</v>
      </c>
      <c r="D4547" s="162" t="str">
        <f t="shared" ref="D4547:D4610" si="71">A4547&amp;"_"&amp;B4547&amp;"_"&amp;C4547</f>
        <v>FY2015/16_NQR14e_Western Power EDL1</v>
      </c>
      <c r="E4547" s="164">
        <f>IF(ISNUMBER(Table4_1[[#This Row],[Value]]),Table4_1[[#This Row],[Value]],IF(ISNUMBER(Table4_1[[#This Row],[$ Value]]),Table4_1[[#This Row],[$ Value]],Table4_1[[#This Row],[% Value]]))</f>
        <v>1043.1433790000001</v>
      </c>
      <c r="G4547" s="238">
        <v>42551</v>
      </c>
      <c r="H4547">
        <v>4</v>
      </c>
      <c r="I4547" t="s">
        <v>188</v>
      </c>
      <c r="J4547" t="s">
        <v>207</v>
      </c>
      <c r="K4547" t="s">
        <v>299</v>
      </c>
      <c r="L4547" t="s">
        <v>306</v>
      </c>
      <c r="M4547" t="s">
        <v>50</v>
      </c>
      <c r="N4547" t="s">
        <v>307</v>
      </c>
      <c r="O4547" t="s">
        <v>59</v>
      </c>
      <c r="P4547">
        <v>1043.1433790000001</v>
      </c>
      <c r="Q4547"/>
      <c r="R4547"/>
      <c r="S4547" t="s">
        <v>933</v>
      </c>
    </row>
    <row r="4548" spans="1:19" hidden="1" x14ac:dyDescent="0.2">
      <c r="A4548" s="162" t="str">
        <f>"FY"&amp;(YEAR(Table4_1[[#This Row],[Date]])-1)&amp;"/"&amp;(YEAR(Table4_1[[#This Row],[Date]])-2000)</f>
        <v>FY2016/17</v>
      </c>
      <c r="B4548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8" s="162" t="str">
        <f>Table4_1[[#This Row],[Licensee]]&amp;" "&amp;Table4_1[[#This Row],[Licence]]</f>
        <v>Western Power EDL1</v>
      </c>
      <c r="D4548" s="162" t="str">
        <f t="shared" si="71"/>
        <v>FY2016/17_NQR14e_Western Power EDL1</v>
      </c>
      <c r="E4548" s="164">
        <f>IF(ISNUMBER(Table4_1[[#This Row],[Value]]),Table4_1[[#This Row],[Value]],IF(ISNUMBER(Table4_1[[#This Row],[$ Value]]),Table4_1[[#This Row],[$ Value]],Table4_1[[#This Row],[% Value]]))</f>
        <v>1067.8403820000001</v>
      </c>
      <c r="G4548" s="238">
        <v>42916</v>
      </c>
      <c r="H4548">
        <v>4</v>
      </c>
      <c r="I4548" t="s">
        <v>188</v>
      </c>
      <c r="J4548" t="s">
        <v>207</v>
      </c>
      <c r="K4548" t="s">
        <v>299</v>
      </c>
      <c r="L4548" t="s">
        <v>306</v>
      </c>
      <c r="M4548" t="s">
        <v>50</v>
      </c>
      <c r="N4548" t="s">
        <v>307</v>
      </c>
      <c r="O4548" t="s">
        <v>59</v>
      </c>
      <c r="P4548">
        <v>1067.8403820000001</v>
      </c>
      <c r="Q4548"/>
      <c r="R4548"/>
      <c r="S4548" t="s">
        <v>933</v>
      </c>
    </row>
    <row r="4549" spans="1:19" hidden="1" x14ac:dyDescent="0.2">
      <c r="A4549" s="162" t="str">
        <f>"FY"&amp;(YEAR(Table4_1[[#This Row],[Date]])-1)&amp;"/"&amp;(YEAR(Table4_1[[#This Row],[Date]])-2000)</f>
        <v>FY2017/18</v>
      </c>
      <c r="B4549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49" s="162" t="str">
        <f>Table4_1[[#This Row],[Licensee]]&amp;" "&amp;Table4_1[[#This Row],[Licence]]</f>
        <v>Western Power EDL1</v>
      </c>
      <c r="D4549" s="162" t="str">
        <f t="shared" si="71"/>
        <v>FY2017/18_NQR14e_Western Power EDL1</v>
      </c>
      <c r="E4549" s="164">
        <f>IF(ISNUMBER(Table4_1[[#This Row],[Value]]),Table4_1[[#This Row],[Value]],IF(ISNUMBER(Table4_1[[#This Row],[$ Value]]),Table4_1[[#This Row],[$ Value]],Table4_1[[#This Row],[% Value]]))</f>
        <v>1048.8769709999999</v>
      </c>
      <c r="G4549" s="238">
        <v>43281</v>
      </c>
      <c r="H4549">
        <v>4</v>
      </c>
      <c r="I4549" t="s">
        <v>188</v>
      </c>
      <c r="J4549" t="s">
        <v>207</v>
      </c>
      <c r="K4549" t="s">
        <v>299</v>
      </c>
      <c r="L4549" t="s">
        <v>306</v>
      </c>
      <c r="M4549" t="s">
        <v>50</v>
      </c>
      <c r="N4549" t="s">
        <v>307</v>
      </c>
      <c r="O4549" t="s">
        <v>59</v>
      </c>
      <c r="P4549">
        <v>1048.8769709999999</v>
      </c>
      <c r="Q4549"/>
      <c r="R4549"/>
      <c r="S4549" t="s">
        <v>933</v>
      </c>
    </row>
    <row r="4550" spans="1:19" hidden="1" x14ac:dyDescent="0.2">
      <c r="A4550" s="162" t="str">
        <f>"FY"&amp;(YEAR(Table4_1[[#This Row],[Date]])-1)&amp;"/"&amp;(YEAR(Table4_1[[#This Row],[Date]])-2000)</f>
        <v>FY2018/19</v>
      </c>
      <c r="B4550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0" s="162" t="str">
        <f>Table4_1[[#This Row],[Licensee]]&amp;" "&amp;Table4_1[[#This Row],[Licence]]</f>
        <v>Western Power EDL1</v>
      </c>
      <c r="D4550" s="162" t="str">
        <f t="shared" si="71"/>
        <v>FY2018/19_NQR14e_Western Power EDL1</v>
      </c>
      <c r="E4550" s="164">
        <f>IF(ISNUMBER(Table4_1[[#This Row],[Value]]),Table4_1[[#This Row],[Value]],IF(ISNUMBER(Table4_1[[#This Row],[$ Value]]),Table4_1[[#This Row],[$ Value]],Table4_1[[#This Row],[% Value]]))</f>
        <v>1062</v>
      </c>
      <c r="G4550" s="238">
        <v>43646</v>
      </c>
      <c r="H4550">
        <v>4</v>
      </c>
      <c r="I4550" t="s">
        <v>188</v>
      </c>
      <c r="J4550" t="s">
        <v>207</v>
      </c>
      <c r="K4550" t="s">
        <v>299</v>
      </c>
      <c r="L4550" t="s">
        <v>306</v>
      </c>
      <c r="M4550" t="s">
        <v>50</v>
      </c>
      <c r="N4550" t="s">
        <v>307</v>
      </c>
      <c r="O4550" t="s">
        <v>59</v>
      </c>
      <c r="P4550">
        <v>1062</v>
      </c>
      <c r="Q4550"/>
      <c r="R4550"/>
      <c r="S4550" t="s">
        <v>933</v>
      </c>
    </row>
    <row r="4551" spans="1:19" hidden="1" x14ac:dyDescent="0.2">
      <c r="A4551" s="162" t="str">
        <f>"FY"&amp;(YEAR(Table4_1[[#This Row],[Date]])-1)&amp;"/"&amp;(YEAR(Table4_1[[#This Row],[Date]])-2000)</f>
        <v>FY2019/20</v>
      </c>
      <c r="B4551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1" s="162" t="str">
        <f>Table4_1[[#This Row],[Licensee]]&amp;" "&amp;Table4_1[[#This Row],[Licence]]</f>
        <v>Western Power EDL1</v>
      </c>
      <c r="D4551" s="162" t="str">
        <f t="shared" si="71"/>
        <v>FY2019/20_NQR14e_Western Power EDL1</v>
      </c>
      <c r="E4551" s="164">
        <f>IF(ISNUMBER(Table4_1[[#This Row],[Value]]),Table4_1[[#This Row],[Value]],IF(ISNUMBER(Table4_1[[#This Row],[$ Value]]),Table4_1[[#This Row],[$ Value]],Table4_1[[#This Row],[% Value]]))</f>
        <v>1067</v>
      </c>
      <c r="G4551" s="238">
        <v>44012</v>
      </c>
      <c r="H4551">
        <v>4</v>
      </c>
      <c r="I4551" t="s">
        <v>188</v>
      </c>
      <c r="J4551" t="s">
        <v>207</v>
      </c>
      <c r="K4551" t="s">
        <v>299</v>
      </c>
      <c r="L4551" t="s">
        <v>306</v>
      </c>
      <c r="M4551" t="s">
        <v>50</v>
      </c>
      <c r="N4551" t="s">
        <v>307</v>
      </c>
      <c r="O4551" t="s">
        <v>59</v>
      </c>
      <c r="P4551">
        <v>1067</v>
      </c>
      <c r="Q4551"/>
      <c r="R4551"/>
      <c r="S4551" t="s">
        <v>933</v>
      </c>
    </row>
    <row r="4552" spans="1:19" hidden="1" x14ac:dyDescent="0.2">
      <c r="A4552" s="162" t="str">
        <f>"FY"&amp;(YEAR(Table4_1[[#This Row],[Date]])-1)&amp;"/"&amp;(YEAR(Table4_1[[#This Row],[Date]])-2000)</f>
        <v>FY2020/21</v>
      </c>
      <c r="B4552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2" s="162" t="str">
        <f>Table4_1[[#This Row],[Licensee]]&amp;" "&amp;Table4_1[[#This Row],[Licence]]</f>
        <v>Western Power EDL1</v>
      </c>
      <c r="D4552" s="162" t="str">
        <f t="shared" si="71"/>
        <v>FY2020/21_NQR14e_Western Power EDL1</v>
      </c>
      <c r="E4552" s="164">
        <f>IF(ISNUMBER(Table4_1[[#This Row],[Value]]),Table4_1[[#This Row],[Value]],IF(ISNUMBER(Table4_1[[#This Row],[$ Value]]),Table4_1[[#This Row],[$ Value]],Table4_1[[#This Row],[% Value]]))</f>
        <v>1083</v>
      </c>
      <c r="G4552" s="238">
        <v>44377</v>
      </c>
      <c r="H4552">
        <v>4</v>
      </c>
      <c r="I4552" t="s">
        <v>188</v>
      </c>
      <c r="J4552" t="s">
        <v>207</v>
      </c>
      <c r="K4552" t="s">
        <v>299</v>
      </c>
      <c r="L4552" t="s">
        <v>306</v>
      </c>
      <c r="M4552" t="s">
        <v>50</v>
      </c>
      <c r="N4552" t="s">
        <v>307</v>
      </c>
      <c r="O4552" t="s">
        <v>59</v>
      </c>
      <c r="P4552">
        <v>1083</v>
      </c>
      <c r="Q4552"/>
      <c r="R4552"/>
      <c r="S4552" t="s">
        <v>933</v>
      </c>
    </row>
    <row r="4553" spans="1:19" hidden="1" x14ac:dyDescent="0.2">
      <c r="A4553" s="162" t="str">
        <f>"FY"&amp;(YEAR(Table4_1[[#This Row],[Date]])-1)&amp;"/"&amp;(YEAR(Table4_1[[#This Row],[Date]])-2000)</f>
        <v>FY2021/22</v>
      </c>
      <c r="B4553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3" s="162" t="str">
        <f>Table4_1[[#This Row],[Licensee]]&amp;" "&amp;Table4_1[[#This Row],[Licence]]</f>
        <v>Western Power EDL1</v>
      </c>
      <c r="D4553" s="162" t="str">
        <f t="shared" si="71"/>
        <v>FY2021/22_NQR14e_Western Power EDL1</v>
      </c>
      <c r="E4553" s="164">
        <f>IF(ISNUMBER(Table4_1[[#This Row],[Value]]),Table4_1[[#This Row],[Value]],IF(ISNUMBER(Table4_1[[#This Row],[$ Value]]),Table4_1[[#This Row],[$ Value]],Table4_1[[#This Row],[% Value]]))</f>
        <v>1101</v>
      </c>
      <c r="G4553" s="238">
        <v>44742</v>
      </c>
      <c r="H4553">
        <v>4</v>
      </c>
      <c r="I4553" t="s">
        <v>188</v>
      </c>
      <c r="J4553" t="s">
        <v>207</v>
      </c>
      <c r="K4553" t="s">
        <v>299</v>
      </c>
      <c r="L4553" t="s">
        <v>306</v>
      </c>
      <c r="M4553" t="s">
        <v>50</v>
      </c>
      <c r="N4553" t="s">
        <v>307</v>
      </c>
      <c r="O4553" t="s">
        <v>59</v>
      </c>
      <c r="P4553">
        <v>1101</v>
      </c>
      <c r="Q4553"/>
      <c r="R4553"/>
      <c r="S4553" t="s">
        <v>933</v>
      </c>
    </row>
    <row r="4554" spans="1:19" hidden="1" x14ac:dyDescent="0.2">
      <c r="A4554" s="162" t="str">
        <f>"FY"&amp;(YEAR(Table4_1[[#This Row],[Date]])-1)&amp;"/"&amp;(YEAR(Table4_1[[#This Row],[Date]])-2000)</f>
        <v>FY2022/23</v>
      </c>
      <c r="B4554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4" s="162" t="str">
        <f>Table4_1[[#This Row],[Licensee]]&amp;" "&amp;Table4_1[[#This Row],[Licence]]</f>
        <v>Western Power EDL1</v>
      </c>
      <c r="D4554" s="162" t="str">
        <f t="shared" si="71"/>
        <v>FY2022/23_NQR14e_Western Power EDL1</v>
      </c>
      <c r="E4554" s="164">
        <f>IF(ISNUMBER(Table4_1[[#This Row],[Value]]),Table4_1[[#This Row],[Value]],IF(ISNUMBER(Table4_1[[#This Row],[$ Value]]),Table4_1[[#This Row],[$ Value]],Table4_1[[#This Row],[% Value]]))</f>
        <v>1098</v>
      </c>
      <c r="G4554" s="238">
        <v>45107</v>
      </c>
      <c r="H4554">
        <v>4</v>
      </c>
      <c r="I4554" t="s">
        <v>188</v>
      </c>
      <c r="J4554" t="s">
        <v>207</v>
      </c>
      <c r="K4554" t="s">
        <v>299</v>
      </c>
      <c r="L4554" t="s">
        <v>306</v>
      </c>
      <c r="M4554" t="s">
        <v>50</v>
      </c>
      <c r="N4554" t="s">
        <v>307</v>
      </c>
      <c r="O4554" t="s">
        <v>59</v>
      </c>
      <c r="P4554">
        <v>1098</v>
      </c>
      <c r="Q4554"/>
      <c r="R4554"/>
      <c r="S4554" t="s">
        <v>933</v>
      </c>
    </row>
    <row r="4555" spans="1:19" hidden="1" x14ac:dyDescent="0.2">
      <c r="A4555" s="162" t="str">
        <f>"FY"&amp;(YEAR(Table4_1[[#This Row],[Date]])-1)&amp;"/"&amp;(YEAR(Table4_1[[#This Row],[Date]])-2000)</f>
        <v>FY2023/24</v>
      </c>
      <c r="B4555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5" s="162" t="str">
        <f>Table4_1[[#This Row],[Licensee]]&amp;" "&amp;Table4_1[[#This Row],[Licence]]</f>
        <v>Western Power EDL1</v>
      </c>
      <c r="D4555" s="162" t="str">
        <f t="shared" si="71"/>
        <v>FY2023/24_NQR14e_Western Power EDL1</v>
      </c>
      <c r="E4555" s="164">
        <f>IF(ISNUMBER(Table4_1[[#This Row],[Value]]),Table4_1[[#This Row],[Value]],IF(ISNUMBER(Table4_1[[#This Row],[$ Value]]),Table4_1[[#This Row],[$ Value]],Table4_1[[#This Row],[% Value]]))</f>
        <v>1158</v>
      </c>
      <c r="G4555" s="238">
        <v>45473</v>
      </c>
      <c r="H4555">
        <v>4</v>
      </c>
      <c r="I4555" t="s">
        <v>188</v>
      </c>
      <c r="J4555" t="s">
        <v>207</v>
      </c>
      <c r="K4555" t="s">
        <v>299</v>
      </c>
      <c r="L4555" t="s">
        <v>306</v>
      </c>
      <c r="M4555" t="s">
        <v>50</v>
      </c>
      <c r="N4555" t="s">
        <v>307</v>
      </c>
      <c r="O4555" t="s">
        <v>59</v>
      </c>
      <c r="P4555">
        <v>1158</v>
      </c>
      <c r="Q4555"/>
      <c r="R4555"/>
      <c r="S4555" t="s">
        <v>933</v>
      </c>
    </row>
    <row r="4556" spans="1:19" hidden="1" x14ac:dyDescent="0.2">
      <c r="A4556" s="162" t="str">
        <f>"FY"&amp;(YEAR(Table4_1[[#This Row],[Date]])-1)&amp;"/"&amp;(YEAR(Table4_1[[#This Row],[Date]])-2000)</f>
        <v>FY2024/25</v>
      </c>
      <c r="B4556" s="162" t="str">
        <f>VLOOKUP(Table4_1[[#This Row],[Energy]]&amp;Table4_1[[#This Row],[Indicator category]]&amp;Table4_1[[#This Row],[Indicator subcategory]]&amp;Table4_1[[#This Row],[Indicator]]&amp;Table4_1[[#This Row],[ID]],newID,2,FALSE)</f>
        <v>NQR14e</v>
      </c>
      <c r="C4556" s="162" t="str">
        <f>Table4_1[[#This Row],[Licensee]]&amp;" "&amp;Table4_1[[#This Row],[Licence]]</f>
        <v>Western Power EDL1</v>
      </c>
      <c r="D4556" s="162" t="str">
        <f t="shared" si="71"/>
        <v>FY2024/25_NQR14e_Western Power EDL1</v>
      </c>
      <c r="E4556" s="164">
        <f>IF(ISNUMBER(Table4_1[[#This Row],[Value]]),Table4_1[[#This Row],[Value]],IF(ISNUMBER(Table4_1[[#This Row],[$ Value]]),Table4_1[[#This Row],[$ Value]],Table4_1[[#This Row],[% Value]]))</f>
        <v>1178.7317780000001</v>
      </c>
      <c r="G4556" s="238">
        <v>45838</v>
      </c>
      <c r="H4556">
        <v>4</v>
      </c>
      <c r="I4556" t="s">
        <v>188</v>
      </c>
      <c r="J4556" t="s">
        <v>207</v>
      </c>
      <c r="K4556" t="s">
        <v>299</v>
      </c>
      <c r="L4556" t="s">
        <v>306</v>
      </c>
      <c r="M4556" t="s">
        <v>50</v>
      </c>
      <c r="N4556" t="s">
        <v>307</v>
      </c>
      <c r="O4556" t="s">
        <v>59</v>
      </c>
      <c r="P4556">
        <v>1178.7317780000001</v>
      </c>
      <c r="Q4556"/>
      <c r="R4556"/>
      <c r="S4556" t="s">
        <v>933</v>
      </c>
    </row>
    <row r="4557" spans="1:19" hidden="1" x14ac:dyDescent="0.2">
      <c r="A4557" s="162" t="str">
        <f>"FY"&amp;(YEAR(Table4_1[[#This Row],[Date]])-1)&amp;"/"&amp;(YEAR(Table4_1[[#This Row],[Date]])-2000)</f>
        <v>FY2022/23</v>
      </c>
      <c r="B4557" s="162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4557" s="162" t="str">
        <f>Table4_1[[#This Row],[Licensee]]&amp;" "&amp;Table4_1[[#This Row],[Licence]]</f>
        <v>Western Power EDL1</v>
      </c>
      <c r="D4557" s="162" t="str">
        <f t="shared" si="71"/>
        <v>FY2022/23_NQR14ei_Western Power EDL1</v>
      </c>
      <c r="E4557" s="164">
        <f>IF(ISNUMBER(Table4_1[[#This Row],[Value]]),Table4_1[[#This Row],[Value]],IF(ISNUMBER(Table4_1[[#This Row],[$ Value]]),Table4_1[[#This Row],[$ Value]],Table4_1[[#This Row],[% Value]]))</f>
        <v>336</v>
      </c>
      <c r="G4557" s="238">
        <v>45107</v>
      </c>
      <c r="H4557">
        <v>4</v>
      </c>
      <c r="I4557" t="s">
        <v>188</v>
      </c>
      <c r="J4557" t="s">
        <v>207</v>
      </c>
      <c r="K4557" t="s">
        <v>299</v>
      </c>
      <c r="L4557" t="s">
        <v>329</v>
      </c>
      <c r="M4557" t="s">
        <v>50</v>
      </c>
      <c r="N4557" t="s">
        <v>330</v>
      </c>
      <c r="O4557" t="s">
        <v>59</v>
      </c>
      <c r="P4557">
        <v>336</v>
      </c>
      <c r="Q4557"/>
      <c r="R4557"/>
      <c r="S4557" t="s">
        <v>933</v>
      </c>
    </row>
    <row r="4558" spans="1:19" hidden="1" x14ac:dyDescent="0.2">
      <c r="A4558" s="162" t="str">
        <f>"FY"&amp;(YEAR(Table4_1[[#This Row],[Date]])-1)&amp;"/"&amp;(YEAR(Table4_1[[#This Row],[Date]])-2000)</f>
        <v>FY2023/24</v>
      </c>
      <c r="B4558" s="162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4558" s="162" t="str">
        <f>Table4_1[[#This Row],[Licensee]]&amp;" "&amp;Table4_1[[#This Row],[Licence]]</f>
        <v>Western Power EDL1</v>
      </c>
      <c r="D4558" s="162" t="str">
        <f t="shared" si="71"/>
        <v>FY2023/24_NQR14ei_Western Power EDL1</v>
      </c>
      <c r="E4558" s="164">
        <f>IF(ISNUMBER(Table4_1[[#This Row],[Value]]),Table4_1[[#This Row],[Value]],IF(ISNUMBER(Table4_1[[#This Row],[$ Value]]),Table4_1[[#This Row],[$ Value]],Table4_1[[#This Row],[% Value]]))</f>
        <v>347</v>
      </c>
      <c r="G4558" s="238">
        <v>45473</v>
      </c>
      <c r="H4558">
        <v>4</v>
      </c>
      <c r="I4558" t="s">
        <v>188</v>
      </c>
      <c r="J4558" t="s">
        <v>207</v>
      </c>
      <c r="K4558" t="s">
        <v>299</v>
      </c>
      <c r="L4558" t="s">
        <v>329</v>
      </c>
      <c r="M4558" t="s">
        <v>50</v>
      </c>
      <c r="N4558" t="s">
        <v>330</v>
      </c>
      <c r="O4558" t="s">
        <v>59</v>
      </c>
      <c r="P4558">
        <v>347</v>
      </c>
      <c r="Q4558"/>
      <c r="R4558"/>
      <c r="S4558" t="s">
        <v>933</v>
      </c>
    </row>
    <row r="4559" spans="1:19" hidden="1" x14ac:dyDescent="0.2">
      <c r="A4559" s="162" t="str">
        <f>"FY"&amp;(YEAR(Table4_1[[#This Row],[Date]])-1)&amp;"/"&amp;(YEAR(Table4_1[[#This Row],[Date]])-2000)</f>
        <v>FY2024/25</v>
      </c>
      <c r="B4559" s="162" t="str">
        <f>VLOOKUP(Table4_1[[#This Row],[Energy]]&amp;Table4_1[[#This Row],[Indicator category]]&amp;Table4_1[[#This Row],[Indicator subcategory]]&amp;Table4_1[[#This Row],[Indicator]]&amp;Table4_1[[#This Row],[ID]],newID,2,FALSE)</f>
        <v>NQR14ei</v>
      </c>
      <c r="C4559" s="162" t="str">
        <f>Table4_1[[#This Row],[Licensee]]&amp;" "&amp;Table4_1[[#This Row],[Licence]]</f>
        <v>Western Power EDL1</v>
      </c>
      <c r="D4559" s="162" t="str">
        <f t="shared" si="71"/>
        <v>FY2024/25_NQR14ei_Western Power EDL1</v>
      </c>
      <c r="E4559" s="164">
        <f>IF(ISNUMBER(Table4_1[[#This Row],[Value]]),Table4_1[[#This Row],[Value]],IF(ISNUMBER(Table4_1[[#This Row],[$ Value]]),Table4_1[[#This Row],[$ Value]],Table4_1[[#This Row],[% Value]]))</f>
        <v>366.94558799999999</v>
      </c>
      <c r="G4559" s="238">
        <v>45838</v>
      </c>
      <c r="H4559">
        <v>4</v>
      </c>
      <c r="I4559" t="s">
        <v>188</v>
      </c>
      <c r="J4559" t="s">
        <v>207</v>
      </c>
      <c r="K4559" t="s">
        <v>299</v>
      </c>
      <c r="L4559" t="s">
        <v>329</v>
      </c>
      <c r="M4559" t="s">
        <v>50</v>
      </c>
      <c r="N4559" t="s">
        <v>330</v>
      </c>
      <c r="O4559" t="s">
        <v>59</v>
      </c>
      <c r="P4559">
        <v>366.94558799999999</v>
      </c>
      <c r="Q4559"/>
      <c r="R4559"/>
      <c r="S4559" t="s">
        <v>933</v>
      </c>
    </row>
    <row r="4560" spans="1:19" hidden="1" x14ac:dyDescent="0.2">
      <c r="A4560" s="162" t="str">
        <f>"FY"&amp;(YEAR(Table4_1[[#This Row],[Date]])-1)&amp;"/"&amp;(YEAR(Table4_1[[#This Row],[Date]])-2000)</f>
        <v>FY2022/23</v>
      </c>
      <c r="B4560" s="162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4560" s="162" t="str">
        <f>Table4_1[[#This Row],[Licensee]]&amp;" "&amp;Table4_1[[#This Row],[Licence]]</f>
        <v>Western Power EDL1</v>
      </c>
      <c r="D4560" s="162" t="str">
        <f t="shared" si="71"/>
        <v>FY2022/23_NQR14eii_Western Power EDL1</v>
      </c>
      <c r="E4560" s="164">
        <f>IF(ISNUMBER(Table4_1[[#This Row],[Value]]),Table4_1[[#This Row],[Value]],IF(ISNUMBER(Table4_1[[#This Row],[$ Value]]),Table4_1[[#This Row],[$ Value]],Table4_1[[#This Row],[% Value]]))</f>
        <v>762</v>
      </c>
      <c r="G4560" s="238">
        <v>45107</v>
      </c>
      <c r="H4560">
        <v>4</v>
      </c>
      <c r="I4560" t="s">
        <v>188</v>
      </c>
      <c r="J4560" t="s">
        <v>207</v>
      </c>
      <c r="K4560" t="s">
        <v>299</v>
      </c>
      <c r="L4560" t="s">
        <v>331</v>
      </c>
      <c r="M4560" t="s">
        <v>50</v>
      </c>
      <c r="N4560" t="s">
        <v>330</v>
      </c>
      <c r="O4560" t="s">
        <v>59</v>
      </c>
      <c r="P4560">
        <v>762</v>
      </c>
      <c r="Q4560"/>
      <c r="R4560"/>
      <c r="S4560" t="s">
        <v>933</v>
      </c>
    </row>
    <row r="4561" spans="1:19" hidden="1" x14ac:dyDescent="0.2">
      <c r="A4561" s="162" t="str">
        <f>"FY"&amp;(YEAR(Table4_1[[#This Row],[Date]])-1)&amp;"/"&amp;(YEAR(Table4_1[[#This Row],[Date]])-2000)</f>
        <v>FY2023/24</v>
      </c>
      <c r="B4561" s="162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4561" s="162" t="str">
        <f>Table4_1[[#This Row],[Licensee]]&amp;" "&amp;Table4_1[[#This Row],[Licence]]</f>
        <v>Western Power EDL1</v>
      </c>
      <c r="D4561" s="162" t="str">
        <f t="shared" si="71"/>
        <v>FY2023/24_NQR14eii_Western Power EDL1</v>
      </c>
      <c r="E4561" s="164">
        <f>IF(ISNUMBER(Table4_1[[#This Row],[Value]]),Table4_1[[#This Row],[Value]],IF(ISNUMBER(Table4_1[[#This Row],[$ Value]]),Table4_1[[#This Row],[$ Value]],Table4_1[[#This Row],[% Value]]))</f>
        <v>811</v>
      </c>
      <c r="G4561" s="238">
        <v>45473</v>
      </c>
      <c r="H4561">
        <v>4</v>
      </c>
      <c r="I4561" t="s">
        <v>188</v>
      </c>
      <c r="J4561" t="s">
        <v>207</v>
      </c>
      <c r="K4561" t="s">
        <v>299</v>
      </c>
      <c r="L4561" t="s">
        <v>331</v>
      </c>
      <c r="M4561" t="s">
        <v>50</v>
      </c>
      <c r="N4561" t="s">
        <v>330</v>
      </c>
      <c r="O4561" t="s">
        <v>59</v>
      </c>
      <c r="P4561">
        <v>811</v>
      </c>
      <c r="Q4561"/>
      <c r="R4561"/>
      <c r="S4561" t="s">
        <v>933</v>
      </c>
    </row>
    <row r="4562" spans="1:19" hidden="1" x14ac:dyDescent="0.2">
      <c r="A4562" s="162" t="str">
        <f>"FY"&amp;(YEAR(Table4_1[[#This Row],[Date]])-1)&amp;"/"&amp;(YEAR(Table4_1[[#This Row],[Date]])-2000)</f>
        <v>FY2024/25</v>
      </c>
      <c r="B4562" s="162" t="str">
        <f>VLOOKUP(Table4_1[[#This Row],[Energy]]&amp;Table4_1[[#This Row],[Indicator category]]&amp;Table4_1[[#This Row],[Indicator subcategory]]&amp;Table4_1[[#This Row],[Indicator]]&amp;Table4_1[[#This Row],[ID]],newID,2,FALSE)</f>
        <v>NQR14eii</v>
      </c>
      <c r="C4562" s="162" t="str">
        <f>Table4_1[[#This Row],[Licensee]]&amp;" "&amp;Table4_1[[#This Row],[Licence]]</f>
        <v>Western Power EDL1</v>
      </c>
      <c r="D4562" s="162" t="str">
        <f t="shared" si="71"/>
        <v>FY2024/25_NQR14eii_Western Power EDL1</v>
      </c>
      <c r="E4562" s="164">
        <f>IF(ISNUMBER(Table4_1[[#This Row],[Value]]),Table4_1[[#This Row],[Value]],IF(ISNUMBER(Table4_1[[#This Row],[$ Value]]),Table4_1[[#This Row],[$ Value]],Table4_1[[#This Row],[% Value]]))</f>
        <v>811.7861901</v>
      </c>
      <c r="G4562" s="238">
        <v>45838</v>
      </c>
      <c r="H4562">
        <v>4</v>
      </c>
      <c r="I4562" t="s">
        <v>188</v>
      </c>
      <c r="J4562" t="s">
        <v>207</v>
      </c>
      <c r="K4562" t="s">
        <v>299</v>
      </c>
      <c r="L4562" t="s">
        <v>331</v>
      </c>
      <c r="M4562" t="s">
        <v>50</v>
      </c>
      <c r="N4562" t="s">
        <v>330</v>
      </c>
      <c r="O4562" t="s">
        <v>59</v>
      </c>
      <c r="P4562">
        <v>811.7861901</v>
      </c>
      <c r="Q4562"/>
      <c r="R4562"/>
      <c r="S4562" t="s">
        <v>933</v>
      </c>
    </row>
    <row r="4563" spans="1:19" hidden="1" x14ac:dyDescent="0.2">
      <c r="A4563" s="162" t="str">
        <f>"FY"&amp;(YEAR(Table4_1[[#This Row],[Date]])-1)&amp;"/"&amp;(YEAR(Table4_1[[#This Row],[Date]])-2000)</f>
        <v>FY2023/24</v>
      </c>
      <c r="B4563" s="162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4563" s="162" t="str">
        <f>Table4_1[[#This Row],[Licensee]]&amp;" "&amp;Table4_1[[#This Row],[Licence]]</f>
        <v>Western Power EDL1</v>
      </c>
      <c r="D4563" s="162" t="str">
        <f t="shared" si="71"/>
        <v>FY2023/24_NQR14eiv_Western Power EDL1</v>
      </c>
      <c r="E4563" s="164">
        <f>IF(ISNUMBER(Table4_1[[#This Row],[Value]]),Table4_1[[#This Row],[Value]],IF(ISNUMBER(Table4_1[[#This Row],[$ Value]]),Table4_1[[#This Row],[$ Value]],Table4_1[[#This Row],[% Value]]))</f>
        <v>211</v>
      </c>
      <c r="G4563" s="238">
        <v>45473</v>
      </c>
      <c r="H4563">
        <v>4</v>
      </c>
      <c r="I4563" t="s">
        <v>188</v>
      </c>
      <c r="J4563" t="s">
        <v>207</v>
      </c>
      <c r="K4563" t="s">
        <v>299</v>
      </c>
      <c r="L4563" t="s">
        <v>334</v>
      </c>
      <c r="M4563" t="s">
        <v>50</v>
      </c>
      <c r="N4563" t="s">
        <v>333</v>
      </c>
      <c r="O4563" t="s">
        <v>59</v>
      </c>
      <c r="P4563">
        <v>211</v>
      </c>
      <c r="Q4563"/>
      <c r="R4563"/>
      <c r="S4563" t="s">
        <v>933</v>
      </c>
    </row>
    <row r="4564" spans="1:19" hidden="1" x14ac:dyDescent="0.2">
      <c r="A4564" s="162" t="str">
        <f>"FY"&amp;(YEAR(Table4_1[[#This Row],[Date]])-1)&amp;"/"&amp;(YEAR(Table4_1[[#This Row],[Date]])-2000)</f>
        <v>FY2024/25</v>
      </c>
      <c r="B4564" s="162" t="str">
        <f>VLOOKUP(Table4_1[[#This Row],[Energy]]&amp;Table4_1[[#This Row],[Indicator category]]&amp;Table4_1[[#This Row],[Indicator subcategory]]&amp;Table4_1[[#This Row],[Indicator]]&amp;Table4_1[[#This Row],[ID]],newID,2,FALSE)</f>
        <v>NQR14eiv</v>
      </c>
      <c r="C4564" s="162" t="str">
        <f>Table4_1[[#This Row],[Licensee]]&amp;" "&amp;Table4_1[[#This Row],[Licence]]</f>
        <v>Western Power EDL1</v>
      </c>
      <c r="D4564" s="162" t="str">
        <f t="shared" si="71"/>
        <v>FY2024/25_NQR14eiv_Western Power EDL1</v>
      </c>
      <c r="E4564" s="164">
        <f>IF(ISNUMBER(Table4_1[[#This Row],[Value]]),Table4_1[[#This Row],[Value]],IF(ISNUMBER(Table4_1[[#This Row],[$ Value]]),Table4_1[[#This Row],[$ Value]],Table4_1[[#This Row],[% Value]]))</f>
        <v>182.46394530000001</v>
      </c>
      <c r="G4564" s="238">
        <v>45838</v>
      </c>
      <c r="H4564">
        <v>4</v>
      </c>
      <c r="I4564" t="s">
        <v>188</v>
      </c>
      <c r="J4564" t="s">
        <v>207</v>
      </c>
      <c r="K4564" t="s">
        <v>299</v>
      </c>
      <c r="L4564" t="s">
        <v>334</v>
      </c>
      <c r="M4564" t="s">
        <v>50</v>
      </c>
      <c r="N4564" t="s">
        <v>333</v>
      </c>
      <c r="O4564" t="s">
        <v>59</v>
      </c>
      <c r="P4564">
        <v>182.46394530000001</v>
      </c>
      <c r="Q4564"/>
      <c r="R4564"/>
      <c r="S4564" t="s">
        <v>933</v>
      </c>
    </row>
    <row r="4565" spans="1:19" hidden="1" x14ac:dyDescent="0.2">
      <c r="A4565" s="162" t="str">
        <f>"FY"&amp;(YEAR(Table4_1[[#This Row],[Date]])-1)&amp;"/"&amp;(YEAR(Table4_1[[#This Row],[Date]])-2000)</f>
        <v>FY2023/24</v>
      </c>
      <c r="B4565" s="162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4565" s="162" t="str">
        <f>Table4_1[[#This Row],[Licensee]]&amp;" "&amp;Table4_1[[#This Row],[Licence]]</f>
        <v>Western Power EDL1</v>
      </c>
      <c r="D4565" s="162" t="str">
        <f t="shared" si="71"/>
        <v>FY2023/24_NQR14ev_Western Power EDL1</v>
      </c>
      <c r="E4565" s="164">
        <f>IF(ISNUMBER(Table4_1[[#This Row],[Value]]),Table4_1[[#This Row],[Value]],IF(ISNUMBER(Table4_1[[#This Row],[$ Value]]),Table4_1[[#This Row],[$ Value]],Table4_1[[#This Row],[% Value]]))</f>
        <v>946</v>
      </c>
      <c r="G4565" s="238">
        <v>45473</v>
      </c>
      <c r="H4565">
        <v>4</v>
      </c>
      <c r="I4565" t="s">
        <v>188</v>
      </c>
      <c r="J4565" t="s">
        <v>207</v>
      </c>
      <c r="K4565" t="s">
        <v>299</v>
      </c>
      <c r="L4565" t="s">
        <v>335</v>
      </c>
      <c r="M4565" t="s">
        <v>50</v>
      </c>
      <c r="N4565" t="s">
        <v>333</v>
      </c>
      <c r="O4565" t="s">
        <v>59</v>
      </c>
      <c r="P4565">
        <v>946</v>
      </c>
      <c r="Q4565"/>
      <c r="R4565"/>
      <c r="S4565" t="s">
        <v>933</v>
      </c>
    </row>
    <row r="4566" spans="1:19" hidden="1" x14ac:dyDescent="0.2">
      <c r="A4566" s="162" t="str">
        <f>"FY"&amp;(YEAR(Table4_1[[#This Row],[Date]])-1)&amp;"/"&amp;(YEAR(Table4_1[[#This Row],[Date]])-2000)</f>
        <v>FY2024/25</v>
      </c>
      <c r="B4566" s="162" t="str">
        <f>VLOOKUP(Table4_1[[#This Row],[Energy]]&amp;Table4_1[[#This Row],[Indicator category]]&amp;Table4_1[[#This Row],[Indicator subcategory]]&amp;Table4_1[[#This Row],[Indicator]]&amp;Table4_1[[#This Row],[ID]],newID,2,FALSE)</f>
        <v>NQR14ev</v>
      </c>
      <c r="C4566" s="162" t="str">
        <f>Table4_1[[#This Row],[Licensee]]&amp;" "&amp;Table4_1[[#This Row],[Licence]]</f>
        <v>Western Power EDL1</v>
      </c>
      <c r="D4566" s="162" t="str">
        <f t="shared" si="71"/>
        <v>FY2024/25_NQR14ev_Western Power EDL1</v>
      </c>
      <c r="E4566" s="164">
        <f>IF(ISNUMBER(Table4_1[[#This Row],[Value]]),Table4_1[[#This Row],[Value]],IF(ISNUMBER(Table4_1[[#This Row],[$ Value]]),Table4_1[[#This Row],[$ Value]],Table4_1[[#This Row],[% Value]]))</f>
        <v>998.77684039999997</v>
      </c>
      <c r="G4566" s="238">
        <v>45838</v>
      </c>
      <c r="H4566">
        <v>4</v>
      </c>
      <c r="I4566" t="s">
        <v>188</v>
      </c>
      <c r="J4566" t="s">
        <v>207</v>
      </c>
      <c r="K4566" t="s">
        <v>299</v>
      </c>
      <c r="L4566" t="s">
        <v>335</v>
      </c>
      <c r="M4566" t="s">
        <v>50</v>
      </c>
      <c r="N4566" t="s">
        <v>333</v>
      </c>
      <c r="O4566" t="s">
        <v>59</v>
      </c>
      <c r="P4566">
        <v>998.77684039999997</v>
      </c>
      <c r="Q4566"/>
      <c r="R4566"/>
      <c r="S4566" t="s">
        <v>933</v>
      </c>
    </row>
    <row r="4567" spans="1:19" hidden="1" x14ac:dyDescent="0.2">
      <c r="A4567" s="162" t="str">
        <f>"FY"&amp;(YEAR(Table4_1[[#This Row],[Date]])-1)&amp;"/"&amp;(YEAR(Table4_1[[#This Row],[Date]])-2000)</f>
        <v>FY2023/24</v>
      </c>
      <c r="B4567" s="162" t="str">
        <f>VLOOKUP(Table4_1[[#This Row],[Energy]]&amp;Table4_1[[#This Row],[Indicator category]]&amp;Table4_1[[#This Row],[Indicator subcategory]]&amp;Table4_1[[#This Row],[Indicator]]&amp;Table4_1[[#This Row],[ID]],newID,2,FALSE)</f>
        <v>NQR15biii</v>
      </c>
      <c r="C4567" s="162" t="str">
        <f>Table4_1[[#This Row],[Licensee]]&amp;" "&amp;Table4_1[[#This Row],[Licence]]</f>
        <v>Western Power EDL1</v>
      </c>
      <c r="D4567" s="162" t="str">
        <f t="shared" si="71"/>
        <v>FY2023/24_NQR15biii_Western Power EDL1</v>
      </c>
      <c r="E4567" s="164">
        <f>IF(ISNUMBER(Table4_1[[#This Row],[Value]]),Table4_1[[#This Row],[Value]],IF(ISNUMBER(Table4_1[[#This Row],[$ Value]]),Table4_1[[#This Row],[$ Value]],Table4_1[[#This Row],[% Value]]))</f>
        <v>0</v>
      </c>
      <c r="G4567" s="238">
        <v>45473</v>
      </c>
      <c r="H4567">
        <v>4</v>
      </c>
      <c r="I4567" t="s">
        <v>188</v>
      </c>
      <c r="J4567" t="s">
        <v>207</v>
      </c>
      <c r="K4567" t="s">
        <v>299</v>
      </c>
      <c r="L4567" t="s">
        <v>336</v>
      </c>
      <c r="M4567" t="s">
        <v>47</v>
      </c>
      <c r="N4567" t="s">
        <v>337</v>
      </c>
      <c r="O4567" t="s">
        <v>64</v>
      </c>
      <c r="P4567"/>
      <c r="Q4567"/>
      <c r="R4567"/>
      <c r="S4567" t="s">
        <v>933</v>
      </c>
    </row>
    <row r="4568" spans="1:19" hidden="1" x14ac:dyDescent="0.2">
      <c r="A4568" s="162" t="str">
        <f>"FY"&amp;(YEAR(Table4_1[[#This Row],[Date]])-1)&amp;"/"&amp;(YEAR(Table4_1[[#This Row],[Date]])-2000)</f>
        <v>FY2023/24</v>
      </c>
      <c r="B4568" s="162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4568" s="162" t="str">
        <f>Table4_1[[#This Row],[Licensee]]&amp;" "&amp;Table4_1[[#This Row],[Licence]]</f>
        <v>Western Power EDL1</v>
      </c>
      <c r="D4568" s="162" t="str">
        <f t="shared" si="71"/>
        <v>FY2023/24_NQR15biv_Western Power EDL1</v>
      </c>
      <c r="E4568" s="164">
        <f>IF(ISNUMBER(Table4_1[[#This Row],[Value]]),Table4_1[[#This Row],[Value]],IF(ISNUMBER(Table4_1[[#This Row],[$ Value]]),Table4_1[[#This Row],[$ Value]],Table4_1[[#This Row],[% Value]]))</f>
        <v>135.77204589999999</v>
      </c>
      <c r="G4568" s="238">
        <v>45473</v>
      </c>
      <c r="H4568">
        <v>4</v>
      </c>
      <c r="I4568" t="s">
        <v>188</v>
      </c>
      <c r="J4568" t="s">
        <v>207</v>
      </c>
      <c r="K4568" t="s">
        <v>299</v>
      </c>
      <c r="L4568" t="s">
        <v>338</v>
      </c>
      <c r="M4568" t="s">
        <v>47</v>
      </c>
      <c r="N4568" t="s">
        <v>337</v>
      </c>
      <c r="O4568" t="s">
        <v>64</v>
      </c>
      <c r="P4568">
        <v>135.77204589999999</v>
      </c>
      <c r="Q4568"/>
      <c r="R4568"/>
      <c r="S4568" t="s">
        <v>933</v>
      </c>
    </row>
    <row r="4569" spans="1:19" hidden="1" x14ac:dyDescent="0.2">
      <c r="A4569" s="162" t="str">
        <f>"FY"&amp;(YEAR(Table4_1[[#This Row],[Date]])-1)&amp;"/"&amp;(YEAR(Table4_1[[#This Row],[Date]])-2000)</f>
        <v>FY2024/25</v>
      </c>
      <c r="B4569" s="162" t="str">
        <f>VLOOKUP(Table4_1[[#This Row],[Energy]]&amp;Table4_1[[#This Row],[Indicator category]]&amp;Table4_1[[#This Row],[Indicator subcategory]]&amp;Table4_1[[#This Row],[Indicator]]&amp;Table4_1[[#This Row],[ID]],newID,2,FALSE)</f>
        <v>NQR15biv</v>
      </c>
      <c r="C4569" s="162" t="str">
        <f>Table4_1[[#This Row],[Licensee]]&amp;" "&amp;Table4_1[[#This Row],[Licence]]</f>
        <v>Western Power EDL1</v>
      </c>
      <c r="D4569" s="162" t="str">
        <f t="shared" si="71"/>
        <v>FY2024/25_NQR15biv_Western Power EDL1</v>
      </c>
      <c r="E4569" s="164">
        <f>IF(ISNUMBER(Table4_1[[#This Row],[Value]]),Table4_1[[#This Row],[Value]],IF(ISNUMBER(Table4_1[[#This Row],[$ Value]]),Table4_1[[#This Row],[$ Value]],Table4_1[[#This Row],[% Value]]))</f>
        <v>135.46472249999999</v>
      </c>
      <c r="G4569" s="238">
        <v>45838</v>
      </c>
      <c r="H4569">
        <v>4</v>
      </c>
      <c r="I4569" t="s">
        <v>188</v>
      </c>
      <c r="J4569" t="s">
        <v>207</v>
      </c>
      <c r="K4569" t="s">
        <v>299</v>
      </c>
      <c r="L4569" t="s">
        <v>338</v>
      </c>
      <c r="M4569" t="s">
        <v>47</v>
      </c>
      <c r="N4569" t="s">
        <v>337</v>
      </c>
      <c r="O4569" t="s">
        <v>64</v>
      </c>
      <c r="P4569">
        <v>135.46472249999999</v>
      </c>
      <c r="Q4569"/>
      <c r="R4569"/>
      <c r="S4569" t="s">
        <v>933</v>
      </c>
    </row>
    <row r="4570" spans="1:19" hidden="1" x14ac:dyDescent="0.2">
      <c r="A4570" s="162" t="str">
        <f>"FY"&amp;(YEAR(Table4_1[[#This Row],[Date]])-1)&amp;"/"&amp;(YEAR(Table4_1[[#This Row],[Date]])-2000)</f>
        <v>FY2023/24</v>
      </c>
      <c r="B4570" s="162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4570" s="162" t="str">
        <f>Table4_1[[#This Row],[Licensee]]&amp;" "&amp;Table4_1[[#This Row],[Licence]]</f>
        <v>Western Power EDL1</v>
      </c>
      <c r="D4570" s="162" t="str">
        <f t="shared" si="71"/>
        <v>FY2023/24_NQR15bv_Western Power EDL1</v>
      </c>
      <c r="E4570" s="164">
        <f>IF(ISNUMBER(Table4_1[[#This Row],[Value]]),Table4_1[[#This Row],[Value]],IF(ISNUMBER(Table4_1[[#This Row],[$ Value]]),Table4_1[[#This Row],[$ Value]],Table4_1[[#This Row],[% Value]]))</f>
        <v>95.635068270000005</v>
      </c>
      <c r="G4570" s="238">
        <v>45473</v>
      </c>
      <c r="H4570">
        <v>4</v>
      </c>
      <c r="I4570" t="s">
        <v>188</v>
      </c>
      <c r="J4570" t="s">
        <v>207</v>
      </c>
      <c r="K4570" t="s">
        <v>299</v>
      </c>
      <c r="L4570" t="s">
        <v>339</v>
      </c>
      <c r="M4570" t="s">
        <v>47</v>
      </c>
      <c r="N4570" t="s">
        <v>337</v>
      </c>
      <c r="O4570" t="s">
        <v>64</v>
      </c>
      <c r="P4570">
        <v>95.635068270000005</v>
      </c>
      <c r="Q4570"/>
      <c r="R4570"/>
      <c r="S4570" t="s">
        <v>933</v>
      </c>
    </row>
    <row r="4571" spans="1:19" hidden="1" x14ac:dyDescent="0.2">
      <c r="A4571" s="162" t="str">
        <f>"FY"&amp;(YEAR(Table4_1[[#This Row],[Date]])-1)&amp;"/"&amp;(YEAR(Table4_1[[#This Row],[Date]])-2000)</f>
        <v>FY2024/25</v>
      </c>
      <c r="B4571" s="162" t="str">
        <f>VLOOKUP(Table4_1[[#This Row],[Energy]]&amp;Table4_1[[#This Row],[Indicator category]]&amp;Table4_1[[#This Row],[Indicator subcategory]]&amp;Table4_1[[#This Row],[Indicator]]&amp;Table4_1[[#This Row],[ID]],newID,2,FALSE)</f>
        <v>NQR15bv</v>
      </c>
      <c r="C4571" s="162" t="str">
        <f>Table4_1[[#This Row],[Licensee]]&amp;" "&amp;Table4_1[[#This Row],[Licence]]</f>
        <v>Western Power EDL1</v>
      </c>
      <c r="D4571" s="162" t="str">
        <f t="shared" si="71"/>
        <v>FY2024/25_NQR15bv_Western Power EDL1</v>
      </c>
      <c r="E4571" s="164">
        <f>IF(ISNUMBER(Table4_1[[#This Row],[Value]]),Table4_1[[#This Row],[Value]],IF(ISNUMBER(Table4_1[[#This Row],[$ Value]]),Table4_1[[#This Row],[$ Value]],Table4_1[[#This Row],[% Value]]))</f>
        <v>100.66215440000001</v>
      </c>
      <c r="G4571" s="238">
        <v>45838</v>
      </c>
      <c r="H4571">
        <v>4</v>
      </c>
      <c r="I4571" t="s">
        <v>188</v>
      </c>
      <c r="J4571" t="s">
        <v>207</v>
      </c>
      <c r="K4571" t="s">
        <v>299</v>
      </c>
      <c r="L4571" t="s">
        <v>339</v>
      </c>
      <c r="M4571" t="s">
        <v>47</v>
      </c>
      <c r="N4571" t="s">
        <v>337</v>
      </c>
      <c r="O4571" t="s">
        <v>64</v>
      </c>
      <c r="P4571">
        <v>100.66215440000001</v>
      </c>
      <c r="Q4571"/>
      <c r="R4571"/>
      <c r="S4571" t="s">
        <v>933</v>
      </c>
    </row>
    <row r="4572" spans="1:19" hidden="1" x14ac:dyDescent="0.2">
      <c r="A4572" s="162" t="str">
        <f>"FY"&amp;(YEAR(Table4_1[[#This Row],[Date]])-1)&amp;"/"&amp;(YEAR(Table4_1[[#This Row],[Date]])-2000)</f>
        <v>FY2013/14</v>
      </c>
      <c r="B4572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2" s="162" t="str">
        <f>Table4_1[[#This Row],[Licensee]]&amp;" "&amp;Table4_1[[#This Row],[Licence]]</f>
        <v>Western Power EDL1</v>
      </c>
      <c r="D4572" s="162" t="str">
        <f t="shared" si="71"/>
        <v>FY2013/14_NQR15bvi_Western Power EDL1</v>
      </c>
      <c r="E4572" s="164">
        <f>IF(ISNUMBER(Table4_1[[#This Row],[Value]]),Table4_1[[#This Row],[Value]],IF(ISNUMBER(Table4_1[[#This Row],[$ Value]]),Table4_1[[#This Row],[$ Value]],Table4_1[[#This Row],[% Value]]))</f>
        <v>214.8395955</v>
      </c>
      <c r="G4572" s="238">
        <v>41820</v>
      </c>
      <c r="H4572">
        <v>4</v>
      </c>
      <c r="I4572" t="s">
        <v>188</v>
      </c>
      <c r="J4572" t="s">
        <v>207</v>
      </c>
      <c r="K4572" t="s">
        <v>299</v>
      </c>
      <c r="L4572" t="s">
        <v>305</v>
      </c>
      <c r="M4572" t="s">
        <v>47</v>
      </c>
      <c r="N4572" t="s">
        <v>304</v>
      </c>
      <c r="O4572" t="s">
        <v>64</v>
      </c>
      <c r="P4572">
        <v>214.8395955</v>
      </c>
      <c r="Q4572"/>
      <c r="R4572"/>
      <c r="S4572" t="s">
        <v>933</v>
      </c>
    </row>
    <row r="4573" spans="1:19" hidden="1" x14ac:dyDescent="0.2">
      <c r="A4573" s="162" t="str">
        <f>"FY"&amp;(YEAR(Table4_1[[#This Row],[Date]])-1)&amp;"/"&amp;(YEAR(Table4_1[[#This Row],[Date]])-2000)</f>
        <v>FY2014/15</v>
      </c>
      <c r="B4573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3" s="162" t="str">
        <f>Table4_1[[#This Row],[Licensee]]&amp;" "&amp;Table4_1[[#This Row],[Licence]]</f>
        <v>Western Power EDL1</v>
      </c>
      <c r="D4573" s="162" t="str">
        <f t="shared" si="71"/>
        <v>FY2014/15_NQR15bvi_Western Power EDL1</v>
      </c>
      <c r="E4573" s="164">
        <f>IF(ISNUMBER(Table4_1[[#This Row],[Value]]),Table4_1[[#This Row],[Value]],IF(ISNUMBER(Table4_1[[#This Row],[$ Value]]),Table4_1[[#This Row],[$ Value]],Table4_1[[#This Row],[% Value]]))</f>
        <v>192.4</v>
      </c>
      <c r="G4573" s="238">
        <v>42185</v>
      </c>
      <c r="H4573">
        <v>4</v>
      </c>
      <c r="I4573" t="s">
        <v>188</v>
      </c>
      <c r="J4573" t="s">
        <v>207</v>
      </c>
      <c r="K4573" t="s">
        <v>299</v>
      </c>
      <c r="L4573" t="s">
        <v>305</v>
      </c>
      <c r="M4573" t="s">
        <v>47</v>
      </c>
      <c r="N4573" t="s">
        <v>304</v>
      </c>
      <c r="O4573" t="s">
        <v>64</v>
      </c>
      <c r="P4573">
        <v>192.4</v>
      </c>
      <c r="Q4573"/>
      <c r="R4573"/>
      <c r="S4573" t="s">
        <v>933</v>
      </c>
    </row>
    <row r="4574" spans="1:19" hidden="1" x14ac:dyDescent="0.2">
      <c r="A4574" s="162" t="str">
        <f>"FY"&amp;(YEAR(Table4_1[[#This Row],[Date]])-1)&amp;"/"&amp;(YEAR(Table4_1[[#This Row],[Date]])-2000)</f>
        <v>FY2015/16</v>
      </c>
      <c r="B4574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4" s="162" t="str">
        <f>Table4_1[[#This Row],[Licensee]]&amp;" "&amp;Table4_1[[#This Row],[Licence]]</f>
        <v>Western Power EDL1</v>
      </c>
      <c r="D4574" s="162" t="str">
        <f t="shared" si="71"/>
        <v>FY2015/16_NQR15bvi_Western Power EDL1</v>
      </c>
      <c r="E4574" s="164">
        <f>IF(ISNUMBER(Table4_1[[#This Row],[Value]]),Table4_1[[#This Row],[Value]],IF(ISNUMBER(Table4_1[[#This Row],[$ Value]]),Table4_1[[#This Row],[$ Value]],Table4_1[[#This Row],[% Value]]))</f>
        <v>215.6206258</v>
      </c>
      <c r="G4574" s="238">
        <v>42551</v>
      </c>
      <c r="H4574">
        <v>4</v>
      </c>
      <c r="I4574" t="s">
        <v>188</v>
      </c>
      <c r="J4574" t="s">
        <v>207</v>
      </c>
      <c r="K4574" t="s">
        <v>299</v>
      </c>
      <c r="L4574" t="s">
        <v>305</v>
      </c>
      <c r="M4574" t="s">
        <v>47</v>
      </c>
      <c r="N4574" t="s">
        <v>304</v>
      </c>
      <c r="O4574" t="s">
        <v>64</v>
      </c>
      <c r="P4574">
        <v>215.6206258</v>
      </c>
      <c r="Q4574"/>
      <c r="R4574"/>
      <c r="S4574" t="s">
        <v>933</v>
      </c>
    </row>
    <row r="4575" spans="1:19" hidden="1" x14ac:dyDescent="0.2">
      <c r="A4575" s="162" t="str">
        <f>"FY"&amp;(YEAR(Table4_1[[#This Row],[Date]])-1)&amp;"/"&amp;(YEAR(Table4_1[[#This Row],[Date]])-2000)</f>
        <v>FY2016/17</v>
      </c>
      <c r="B4575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5" s="162" t="str">
        <f>Table4_1[[#This Row],[Licensee]]&amp;" "&amp;Table4_1[[#This Row],[Licence]]</f>
        <v>Western Power EDL1</v>
      </c>
      <c r="D4575" s="162" t="str">
        <f t="shared" si="71"/>
        <v>FY2016/17_NQR15bvi_Western Power EDL1</v>
      </c>
      <c r="E4575" s="164">
        <f>IF(ISNUMBER(Table4_1[[#This Row],[Value]]),Table4_1[[#This Row],[Value]],IF(ISNUMBER(Table4_1[[#This Row],[$ Value]]),Table4_1[[#This Row],[$ Value]],Table4_1[[#This Row],[% Value]]))</f>
        <v>218.0309049</v>
      </c>
      <c r="G4575" s="238">
        <v>42916</v>
      </c>
      <c r="H4575">
        <v>4</v>
      </c>
      <c r="I4575" t="s">
        <v>188</v>
      </c>
      <c r="J4575" t="s">
        <v>207</v>
      </c>
      <c r="K4575" t="s">
        <v>299</v>
      </c>
      <c r="L4575" t="s">
        <v>305</v>
      </c>
      <c r="M4575" t="s">
        <v>47</v>
      </c>
      <c r="N4575" t="s">
        <v>304</v>
      </c>
      <c r="O4575" t="s">
        <v>64</v>
      </c>
      <c r="P4575">
        <v>218.0309049</v>
      </c>
      <c r="Q4575"/>
      <c r="R4575"/>
      <c r="S4575" t="s">
        <v>933</v>
      </c>
    </row>
    <row r="4576" spans="1:19" hidden="1" x14ac:dyDescent="0.2">
      <c r="A4576" s="162" t="str">
        <f>"FY"&amp;(YEAR(Table4_1[[#This Row],[Date]])-1)&amp;"/"&amp;(YEAR(Table4_1[[#This Row],[Date]])-2000)</f>
        <v>FY2017/18</v>
      </c>
      <c r="B4576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6" s="162" t="str">
        <f>Table4_1[[#This Row],[Licensee]]&amp;" "&amp;Table4_1[[#This Row],[Licence]]</f>
        <v>Western Power EDL1</v>
      </c>
      <c r="D4576" s="162" t="str">
        <f t="shared" si="71"/>
        <v>FY2017/18_NQR15bvi_Western Power EDL1</v>
      </c>
      <c r="E4576" s="164">
        <f>IF(ISNUMBER(Table4_1[[#This Row],[Value]]),Table4_1[[#This Row],[Value]],IF(ISNUMBER(Table4_1[[#This Row],[$ Value]]),Table4_1[[#This Row],[$ Value]],Table4_1[[#This Row],[% Value]]))</f>
        <v>227.5</v>
      </c>
      <c r="G4576" s="238">
        <v>43281</v>
      </c>
      <c r="H4576">
        <v>4</v>
      </c>
      <c r="I4576" t="s">
        <v>188</v>
      </c>
      <c r="J4576" t="s">
        <v>207</v>
      </c>
      <c r="K4576" t="s">
        <v>299</v>
      </c>
      <c r="L4576" t="s">
        <v>305</v>
      </c>
      <c r="M4576" t="s">
        <v>47</v>
      </c>
      <c r="N4576" t="s">
        <v>304</v>
      </c>
      <c r="O4576" t="s">
        <v>64</v>
      </c>
      <c r="P4576">
        <v>227.5</v>
      </c>
      <c r="Q4576"/>
      <c r="R4576"/>
      <c r="S4576" t="s">
        <v>933</v>
      </c>
    </row>
    <row r="4577" spans="1:19" hidden="1" x14ac:dyDescent="0.2">
      <c r="A4577" s="162" t="str">
        <f>"FY"&amp;(YEAR(Table4_1[[#This Row],[Date]])-1)&amp;"/"&amp;(YEAR(Table4_1[[#This Row],[Date]])-2000)</f>
        <v>FY2018/19</v>
      </c>
      <c r="B4577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7" s="162" t="str">
        <f>Table4_1[[#This Row],[Licensee]]&amp;" "&amp;Table4_1[[#This Row],[Licence]]</f>
        <v>Western Power EDL1</v>
      </c>
      <c r="D4577" s="162" t="str">
        <f t="shared" si="71"/>
        <v>FY2018/19_NQR15bvi_Western Power EDL1</v>
      </c>
      <c r="E4577" s="164">
        <f>IF(ISNUMBER(Table4_1[[#This Row],[Value]]),Table4_1[[#This Row],[Value]],IF(ISNUMBER(Table4_1[[#This Row],[$ Value]]),Table4_1[[#This Row],[$ Value]],Table4_1[[#This Row],[% Value]]))</f>
        <v>238</v>
      </c>
      <c r="G4577" s="238">
        <v>43646</v>
      </c>
      <c r="H4577">
        <v>4</v>
      </c>
      <c r="I4577" t="s">
        <v>188</v>
      </c>
      <c r="J4577" t="s">
        <v>207</v>
      </c>
      <c r="K4577" t="s">
        <v>299</v>
      </c>
      <c r="L4577" t="s">
        <v>305</v>
      </c>
      <c r="M4577" t="s">
        <v>47</v>
      </c>
      <c r="N4577" t="s">
        <v>304</v>
      </c>
      <c r="O4577" t="s">
        <v>64</v>
      </c>
      <c r="P4577">
        <v>238</v>
      </c>
      <c r="Q4577"/>
      <c r="R4577"/>
      <c r="S4577" t="s">
        <v>933</v>
      </c>
    </row>
    <row r="4578" spans="1:19" hidden="1" x14ac:dyDescent="0.2">
      <c r="A4578" s="162" t="str">
        <f>"FY"&amp;(YEAR(Table4_1[[#This Row],[Date]])-1)&amp;"/"&amp;(YEAR(Table4_1[[#This Row],[Date]])-2000)</f>
        <v>FY2019/20</v>
      </c>
      <c r="B4578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8" s="162" t="str">
        <f>Table4_1[[#This Row],[Licensee]]&amp;" "&amp;Table4_1[[#This Row],[Licence]]</f>
        <v>Western Power EDL1</v>
      </c>
      <c r="D4578" s="162" t="str">
        <f t="shared" si="71"/>
        <v>FY2019/20_NQR15bvi_Western Power EDL1</v>
      </c>
      <c r="E4578" s="164">
        <f>IF(ISNUMBER(Table4_1[[#This Row],[Value]]),Table4_1[[#This Row],[Value]],IF(ISNUMBER(Table4_1[[#This Row],[$ Value]]),Table4_1[[#This Row],[$ Value]],Table4_1[[#This Row],[% Value]]))</f>
        <v>216</v>
      </c>
      <c r="G4578" s="238">
        <v>44012</v>
      </c>
      <c r="H4578">
        <v>4</v>
      </c>
      <c r="I4578" t="s">
        <v>188</v>
      </c>
      <c r="J4578" t="s">
        <v>207</v>
      </c>
      <c r="K4578" t="s">
        <v>299</v>
      </c>
      <c r="L4578" t="s">
        <v>305</v>
      </c>
      <c r="M4578" t="s">
        <v>47</v>
      </c>
      <c r="N4578" t="s">
        <v>304</v>
      </c>
      <c r="O4578" t="s">
        <v>64</v>
      </c>
      <c r="P4578">
        <v>216</v>
      </c>
      <c r="Q4578"/>
      <c r="R4578"/>
      <c r="S4578" t="s">
        <v>933</v>
      </c>
    </row>
    <row r="4579" spans="1:19" hidden="1" x14ac:dyDescent="0.2">
      <c r="A4579" s="162" t="str">
        <f>"FY"&amp;(YEAR(Table4_1[[#This Row],[Date]])-1)&amp;"/"&amp;(YEAR(Table4_1[[#This Row],[Date]])-2000)</f>
        <v>FY2020/21</v>
      </c>
      <c r="B4579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79" s="162" t="str">
        <f>Table4_1[[#This Row],[Licensee]]&amp;" "&amp;Table4_1[[#This Row],[Licence]]</f>
        <v>Western Power EDL1</v>
      </c>
      <c r="D4579" s="162" t="str">
        <f t="shared" si="71"/>
        <v>FY2020/21_NQR15bvi_Western Power EDL1</v>
      </c>
      <c r="E4579" s="164">
        <f>IF(ISNUMBER(Table4_1[[#This Row],[Value]]),Table4_1[[#This Row],[Value]],IF(ISNUMBER(Table4_1[[#This Row],[$ Value]]),Table4_1[[#This Row],[$ Value]],Table4_1[[#This Row],[% Value]]))</f>
        <v>218</v>
      </c>
      <c r="G4579" s="238">
        <v>44377</v>
      </c>
      <c r="H4579">
        <v>4</v>
      </c>
      <c r="I4579" t="s">
        <v>188</v>
      </c>
      <c r="J4579" t="s">
        <v>207</v>
      </c>
      <c r="K4579" t="s">
        <v>299</v>
      </c>
      <c r="L4579" t="s">
        <v>305</v>
      </c>
      <c r="M4579" t="s">
        <v>47</v>
      </c>
      <c r="N4579" t="s">
        <v>304</v>
      </c>
      <c r="O4579" t="s">
        <v>64</v>
      </c>
      <c r="P4579">
        <v>218</v>
      </c>
      <c r="Q4579"/>
      <c r="R4579"/>
      <c r="S4579" t="s">
        <v>933</v>
      </c>
    </row>
    <row r="4580" spans="1:19" hidden="1" x14ac:dyDescent="0.2">
      <c r="A4580" s="162" t="str">
        <f>"FY"&amp;(YEAR(Table4_1[[#This Row],[Date]])-1)&amp;"/"&amp;(YEAR(Table4_1[[#This Row],[Date]])-2000)</f>
        <v>FY2021/22</v>
      </c>
      <c r="B4580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80" s="162" t="str">
        <f>Table4_1[[#This Row],[Licensee]]&amp;" "&amp;Table4_1[[#This Row],[Licence]]</f>
        <v>Western Power EDL1</v>
      </c>
      <c r="D4580" s="162" t="str">
        <f t="shared" si="71"/>
        <v>FY2021/22_NQR15bvi_Western Power EDL1</v>
      </c>
      <c r="E4580" s="164">
        <f>IF(ISNUMBER(Table4_1[[#This Row],[Value]]),Table4_1[[#This Row],[Value]],IF(ISNUMBER(Table4_1[[#This Row],[$ Value]]),Table4_1[[#This Row],[$ Value]],Table4_1[[#This Row],[% Value]]))</f>
        <v>219</v>
      </c>
      <c r="G4580" s="238">
        <v>44742</v>
      </c>
      <c r="H4580">
        <v>4</v>
      </c>
      <c r="I4580" t="s">
        <v>188</v>
      </c>
      <c r="J4580" t="s">
        <v>207</v>
      </c>
      <c r="K4580" t="s">
        <v>299</v>
      </c>
      <c r="L4580" t="s">
        <v>305</v>
      </c>
      <c r="M4580" t="s">
        <v>47</v>
      </c>
      <c r="N4580" t="s">
        <v>304</v>
      </c>
      <c r="O4580" t="s">
        <v>64</v>
      </c>
      <c r="P4580">
        <v>219</v>
      </c>
      <c r="Q4580"/>
      <c r="R4580"/>
      <c r="S4580" t="s">
        <v>933</v>
      </c>
    </row>
    <row r="4581" spans="1:19" hidden="1" x14ac:dyDescent="0.2">
      <c r="A4581" s="162" t="str">
        <f>"FY"&amp;(YEAR(Table4_1[[#This Row],[Date]])-1)&amp;"/"&amp;(YEAR(Table4_1[[#This Row],[Date]])-2000)</f>
        <v>FY2022/23</v>
      </c>
      <c r="B4581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81" s="162" t="str">
        <f>Table4_1[[#This Row],[Licensee]]&amp;" "&amp;Table4_1[[#This Row],[Licence]]</f>
        <v>Western Power EDL1</v>
      </c>
      <c r="D4581" s="162" t="str">
        <f t="shared" si="71"/>
        <v>FY2022/23_NQR15bvi_Western Power EDL1</v>
      </c>
      <c r="E4581" s="164">
        <f>IF(ISNUMBER(Table4_1[[#This Row],[Value]]),Table4_1[[#This Row],[Value]],IF(ISNUMBER(Table4_1[[#This Row],[$ Value]]),Table4_1[[#This Row],[$ Value]],Table4_1[[#This Row],[% Value]]))</f>
        <v>229</v>
      </c>
      <c r="G4581" s="238">
        <v>45107</v>
      </c>
      <c r="H4581">
        <v>4</v>
      </c>
      <c r="I4581" t="s">
        <v>188</v>
      </c>
      <c r="J4581" t="s">
        <v>207</v>
      </c>
      <c r="K4581" t="s">
        <v>299</v>
      </c>
      <c r="L4581" t="s">
        <v>305</v>
      </c>
      <c r="M4581" t="s">
        <v>47</v>
      </c>
      <c r="N4581" t="s">
        <v>304</v>
      </c>
      <c r="O4581" t="s">
        <v>64</v>
      </c>
      <c r="P4581">
        <v>229</v>
      </c>
      <c r="Q4581"/>
      <c r="R4581"/>
      <c r="S4581" t="s">
        <v>933</v>
      </c>
    </row>
    <row r="4582" spans="1:19" hidden="1" x14ac:dyDescent="0.2">
      <c r="A4582" s="162" t="str">
        <f>"FY"&amp;(YEAR(Table4_1[[#This Row],[Date]])-1)&amp;"/"&amp;(YEAR(Table4_1[[#This Row],[Date]])-2000)</f>
        <v>FY2023/24</v>
      </c>
      <c r="B4582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82" s="162" t="str">
        <f>Table4_1[[#This Row],[Licensee]]&amp;" "&amp;Table4_1[[#This Row],[Licence]]</f>
        <v>Western Power EDL1</v>
      </c>
      <c r="D4582" s="162" t="str">
        <f t="shared" si="71"/>
        <v>FY2023/24_NQR15bvi_Western Power EDL1</v>
      </c>
      <c r="E4582" s="164">
        <f>IF(ISNUMBER(Table4_1[[#This Row],[Value]]),Table4_1[[#This Row],[Value]],IF(ISNUMBER(Table4_1[[#This Row],[$ Value]]),Table4_1[[#This Row],[$ Value]],Table4_1[[#This Row],[% Value]]))</f>
        <v>231.31435389999999</v>
      </c>
      <c r="G4582" s="238">
        <v>45473</v>
      </c>
      <c r="H4582">
        <v>4</v>
      </c>
      <c r="I4582" t="s">
        <v>188</v>
      </c>
      <c r="J4582" t="s">
        <v>207</v>
      </c>
      <c r="K4582" t="s">
        <v>299</v>
      </c>
      <c r="L4582" t="s">
        <v>305</v>
      </c>
      <c r="M4582" t="s">
        <v>47</v>
      </c>
      <c r="N4582" t="s">
        <v>304</v>
      </c>
      <c r="O4582" t="s">
        <v>64</v>
      </c>
      <c r="P4582">
        <v>231.31435389999999</v>
      </c>
      <c r="Q4582"/>
      <c r="R4582"/>
      <c r="S4582" t="s">
        <v>933</v>
      </c>
    </row>
    <row r="4583" spans="1:19" hidden="1" x14ac:dyDescent="0.2">
      <c r="A4583" s="162" t="str">
        <f>"FY"&amp;(YEAR(Table4_1[[#This Row],[Date]])-1)&amp;"/"&amp;(YEAR(Table4_1[[#This Row],[Date]])-2000)</f>
        <v>FY2024/25</v>
      </c>
      <c r="B4583" s="162" t="str">
        <f>VLOOKUP(Table4_1[[#This Row],[Energy]]&amp;Table4_1[[#This Row],[Indicator category]]&amp;Table4_1[[#This Row],[Indicator subcategory]]&amp;Table4_1[[#This Row],[Indicator]]&amp;Table4_1[[#This Row],[ID]],newID,2,FALSE)</f>
        <v>NQR15bvi</v>
      </c>
      <c r="C4583" s="162" t="str">
        <f>Table4_1[[#This Row],[Licensee]]&amp;" "&amp;Table4_1[[#This Row],[Licence]]</f>
        <v>Western Power EDL1</v>
      </c>
      <c r="D4583" s="162" t="str">
        <f t="shared" si="71"/>
        <v>FY2024/25_NQR15bvi_Western Power EDL1</v>
      </c>
      <c r="E4583" s="164">
        <f>IF(ISNUMBER(Table4_1[[#This Row],[Value]]),Table4_1[[#This Row],[Value]],IF(ISNUMBER(Table4_1[[#This Row],[$ Value]]),Table4_1[[#This Row],[$ Value]],Table4_1[[#This Row],[% Value]]))</f>
        <v>240.5997036</v>
      </c>
      <c r="G4583" s="238">
        <v>45838</v>
      </c>
      <c r="H4583">
        <v>4</v>
      </c>
      <c r="I4583" t="s">
        <v>188</v>
      </c>
      <c r="J4583" t="s">
        <v>207</v>
      </c>
      <c r="K4583" t="s">
        <v>299</v>
      </c>
      <c r="L4583" t="s">
        <v>305</v>
      </c>
      <c r="M4583" t="s">
        <v>47</v>
      </c>
      <c r="N4583" t="s">
        <v>304</v>
      </c>
      <c r="O4583" t="s">
        <v>64</v>
      </c>
      <c r="P4583">
        <v>240.5997036</v>
      </c>
      <c r="Q4583"/>
      <c r="R4583"/>
      <c r="S4583" t="s">
        <v>933</v>
      </c>
    </row>
    <row r="4584" spans="1:19" hidden="1" x14ac:dyDescent="0.2">
      <c r="A4584" s="162" t="str">
        <f>"FY"&amp;(YEAR(Table4_1[[#This Row],[Date]])-1)&amp;"/"&amp;(YEAR(Table4_1[[#This Row],[Date]])-2000)</f>
        <v>FY2013/14</v>
      </c>
      <c r="B4584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4" s="162" t="str">
        <f>Table4_1[[#This Row],[Licensee]]&amp;" "&amp;Table4_1[[#This Row],[Licence]]</f>
        <v>Western Power EDL1</v>
      </c>
      <c r="D4584" s="162" t="str">
        <f t="shared" si="71"/>
        <v>FY2013/14_NQR15bvii_Western Power EDL1</v>
      </c>
      <c r="E4584" s="164">
        <f>IF(ISNUMBER(Table4_1[[#This Row],[Value]]),Table4_1[[#This Row],[Value]],IF(ISNUMBER(Table4_1[[#This Row],[$ Value]]),Table4_1[[#This Row],[$ Value]],Table4_1[[#This Row],[% Value]]))</f>
        <v>0.110826669</v>
      </c>
      <c r="G4584" s="238">
        <v>41820</v>
      </c>
      <c r="H4584">
        <v>4</v>
      </c>
      <c r="I4584" t="s">
        <v>188</v>
      </c>
      <c r="J4584" t="s">
        <v>207</v>
      </c>
      <c r="K4584" t="s">
        <v>299</v>
      </c>
      <c r="L4584" t="s">
        <v>303</v>
      </c>
      <c r="M4584" t="s">
        <v>47</v>
      </c>
      <c r="N4584" t="s">
        <v>304</v>
      </c>
      <c r="O4584" t="s">
        <v>64</v>
      </c>
      <c r="P4584">
        <v>0.110826669</v>
      </c>
      <c r="Q4584"/>
      <c r="R4584"/>
      <c r="S4584" t="s">
        <v>933</v>
      </c>
    </row>
    <row r="4585" spans="1:19" hidden="1" x14ac:dyDescent="0.2">
      <c r="A4585" s="162" t="str">
        <f>"FY"&amp;(YEAR(Table4_1[[#This Row],[Date]])-1)&amp;"/"&amp;(YEAR(Table4_1[[#This Row],[Date]])-2000)</f>
        <v>FY2014/15</v>
      </c>
      <c r="B4585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5" s="162" t="str">
        <f>Table4_1[[#This Row],[Licensee]]&amp;" "&amp;Table4_1[[#This Row],[Licence]]</f>
        <v>Western Power EDL1</v>
      </c>
      <c r="D4585" s="162" t="str">
        <f t="shared" si="71"/>
        <v>FY2014/15_NQR15bvii_Western Power EDL1</v>
      </c>
      <c r="E4585" s="164">
        <f>IF(ISNUMBER(Table4_1[[#This Row],[Value]]),Table4_1[[#This Row],[Value]],IF(ISNUMBER(Table4_1[[#This Row],[$ Value]]),Table4_1[[#This Row],[$ Value]],Table4_1[[#This Row],[% Value]]))</f>
        <v>0.1</v>
      </c>
      <c r="G4585" s="238">
        <v>42185</v>
      </c>
      <c r="H4585">
        <v>4</v>
      </c>
      <c r="I4585" t="s">
        <v>188</v>
      </c>
      <c r="J4585" t="s">
        <v>207</v>
      </c>
      <c r="K4585" t="s">
        <v>299</v>
      </c>
      <c r="L4585" t="s">
        <v>303</v>
      </c>
      <c r="M4585" t="s">
        <v>47</v>
      </c>
      <c r="N4585" t="s">
        <v>304</v>
      </c>
      <c r="O4585" t="s">
        <v>64</v>
      </c>
      <c r="P4585">
        <v>0.1</v>
      </c>
      <c r="Q4585"/>
      <c r="R4585"/>
      <c r="S4585" t="s">
        <v>933</v>
      </c>
    </row>
    <row r="4586" spans="1:19" hidden="1" x14ac:dyDescent="0.2">
      <c r="A4586" s="162" t="str">
        <f>"FY"&amp;(YEAR(Table4_1[[#This Row],[Date]])-1)&amp;"/"&amp;(YEAR(Table4_1[[#This Row],[Date]])-2000)</f>
        <v>FY2015/16</v>
      </c>
      <c r="B4586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6" s="162" t="str">
        <f>Table4_1[[#This Row],[Licensee]]&amp;" "&amp;Table4_1[[#This Row],[Licence]]</f>
        <v>Western Power EDL1</v>
      </c>
      <c r="D4586" s="162" t="str">
        <f t="shared" si="71"/>
        <v>FY2015/16_NQR15bvii_Western Power EDL1</v>
      </c>
      <c r="E4586" s="164">
        <f>IF(ISNUMBER(Table4_1[[#This Row],[Value]]),Table4_1[[#This Row],[Value]],IF(ISNUMBER(Table4_1[[#This Row],[$ Value]]),Table4_1[[#This Row],[$ Value]],Table4_1[[#This Row],[% Value]]))</f>
        <v>0.112460561</v>
      </c>
      <c r="G4586" s="238">
        <v>42551</v>
      </c>
      <c r="H4586">
        <v>4</v>
      </c>
      <c r="I4586" t="s">
        <v>188</v>
      </c>
      <c r="J4586" t="s">
        <v>207</v>
      </c>
      <c r="K4586" t="s">
        <v>299</v>
      </c>
      <c r="L4586" t="s">
        <v>303</v>
      </c>
      <c r="M4586" t="s">
        <v>47</v>
      </c>
      <c r="N4586" t="s">
        <v>304</v>
      </c>
      <c r="O4586" t="s">
        <v>64</v>
      </c>
      <c r="P4586">
        <v>0.112460561</v>
      </c>
      <c r="Q4586"/>
      <c r="R4586"/>
      <c r="S4586" t="s">
        <v>933</v>
      </c>
    </row>
    <row r="4587" spans="1:19" hidden="1" x14ac:dyDescent="0.2">
      <c r="A4587" s="162" t="str">
        <f>"FY"&amp;(YEAR(Table4_1[[#This Row],[Date]])-1)&amp;"/"&amp;(YEAR(Table4_1[[#This Row],[Date]])-2000)</f>
        <v>FY2016/17</v>
      </c>
      <c r="B4587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7" s="162" t="str">
        <f>Table4_1[[#This Row],[Licensee]]&amp;" "&amp;Table4_1[[#This Row],[Licence]]</f>
        <v>Western Power EDL1</v>
      </c>
      <c r="D4587" s="162" t="str">
        <f t="shared" si="71"/>
        <v>FY2016/17_NQR15bvii_Western Power EDL1</v>
      </c>
      <c r="E4587" s="164">
        <f>IF(ISNUMBER(Table4_1[[#This Row],[Value]]),Table4_1[[#This Row],[Value]],IF(ISNUMBER(Table4_1[[#This Row],[$ Value]]),Table4_1[[#This Row],[$ Value]],Table4_1[[#This Row],[% Value]]))</f>
        <v>9.2935162000000002E-2</v>
      </c>
      <c r="G4587" s="238">
        <v>42916</v>
      </c>
      <c r="H4587">
        <v>4</v>
      </c>
      <c r="I4587" t="s">
        <v>188</v>
      </c>
      <c r="J4587" t="s">
        <v>207</v>
      </c>
      <c r="K4587" t="s">
        <v>299</v>
      </c>
      <c r="L4587" t="s">
        <v>303</v>
      </c>
      <c r="M4587" t="s">
        <v>47</v>
      </c>
      <c r="N4587" t="s">
        <v>304</v>
      </c>
      <c r="O4587" t="s">
        <v>64</v>
      </c>
      <c r="P4587">
        <v>9.2935162000000002E-2</v>
      </c>
      <c r="Q4587"/>
      <c r="R4587"/>
      <c r="S4587" t="s">
        <v>933</v>
      </c>
    </row>
    <row r="4588" spans="1:19" hidden="1" x14ac:dyDescent="0.2">
      <c r="A4588" s="162" t="str">
        <f>"FY"&amp;(YEAR(Table4_1[[#This Row],[Date]])-1)&amp;"/"&amp;(YEAR(Table4_1[[#This Row],[Date]])-2000)</f>
        <v>FY2017/18</v>
      </c>
      <c r="B4588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8" s="162" t="str">
        <f>Table4_1[[#This Row],[Licensee]]&amp;" "&amp;Table4_1[[#This Row],[Licence]]</f>
        <v>Western Power EDL1</v>
      </c>
      <c r="D4588" s="162" t="str">
        <f t="shared" si="71"/>
        <v>FY2017/18_NQR15bvii_Western Power EDL1</v>
      </c>
      <c r="E4588" s="164">
        <f>IF(ISNUMBER(Table4_1[[#This Row],[Value]]),Table4_1[[#This Row],[Value]],IF(ISNUMBER(Table4_1[[#This Row],[$ Value]]),Table4_1[[#This Row],[$ Value]],Table4_1[[#This Row],[% Value]]))</f>
        <v>0.1</v>
      </c>
      <c r="G4588" s="238">
        <v>43281</v>
      </c>
      <c r="H4588">
        <v>4</v>
      </c>
      <c r="I4588" t="s">
        <v>188</v>
      </c>
      <c r="J4588" t="s">
        <v>207</v>
      </c>
      <c r="K4588" t="s">
        <v>299</v>
      </c>
      <c r="L4588" t="s">
        <v>303</v>
      </c>
      <c r="M4588" t="s">
        <v>47</v>
      </c>
      <c r="N4588" t="s">
        <v>304</v>
      </c>
      <c r="O4588" t="s">
        <v>64</v>
      </c>
      <c r="P4588">
        <v>0.1</v>
      </c>
      <c r="Q4588"/>
      <c r="R4588"/>
      <c r="S4588" t="s">
        <v>933</v>
      </c>
    </row>
    <row r="4589" spans="1:19" hidden="1" x14ac:dyDescent="0.2">
      <c r="A4589" s="162" t="str">
        <f>"FY"&amp;(YEAR(Table4_1[[#This Row],[Date]])-1)&amp;"/"&amp;(YEAR(Table4_1[[#This Row],[Date]])-2000)</f>
        <v>FY2018/19</v>
      </c>
      <c r="B4589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89" s="162" t="str">
        <f>Table4_1[[#This Row],[Licensee]]&amp;" "&amp;Table4_1[[#This Row],[Licence]]</f>
        <v>Western Power EDL1</v>
      </c>
      <c r="D4589" s="162" t="str">
        <f t="shared" si="71"/>
        <v>FY2018/19_NQR15bvii_Western Power EDL1</v>
      </c>
      <c r="E4589" s="164">
        <f>IF(ISNUMBER(Table4_1[[#This Row],[Value]]),Table4_1[[#This Row],[Value]],IF(ISNUMBER(Table4_1[[#This Row],[$ Value]]),Table4_1[[#This Row],[$ Value]],Table4_1[[#This Row],[% Value]]))</f>
        <v>0</v>
      </c>
      <c r="G4589" s="238">
        <v>43646</v>
      </c>
      <c r="H4589">
        <v>4</v>
      </c>
      <c r="I4589" t="s">
        <v>188</v>
      </c>
      <c r="J4589" t="s">
        <v>207</v>
      </c>
      <c r="K4589" t="s">
        <v>299</v>
      </c>
      <c r="L4589" t="s">
        <v>303</v>
      </c>
      <c r="M4589" t="s">
        <v>47</v>
      </c>
      <c r="N4589" t="s">
        <v>304</v>
      </c>
      <c r="O4589" t="s">
        <v>64</v>
      </c>
      <c r="P4589">
        <v>0</v>
      </c>
      <c r="Q4589"/>
      <c r="R4589"/>
      <c r="S4589" t="s">
        <v>933</v>
      </c>
    </row>
    <row r="4590" spans="1:19" hidden="1" x14ac:dyDescent="0.2">
      <c r="A4590" s="162" t="str">
        <f>"FY"&amp;(YEAR(Table4_1[[#This Row],[Date]])-1)&amp;"/"&amp;(YEAR(Table4_1[[#This Row],[Date]])-2000)</f>
        <v>FY2019/20</v>
      </c>
      <c r="B4590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0" s="162" t="str">
        <f>Table4_1[[#This Row],[Licensee]]&amp;" "&amp;Table4_1[[#This Row],[Licence]]</f>
        <v>Western Power EDL1</v>
      </c>
      <c r="D4590" s="162" t="str">
        <f t="shared" si="71"/>
        <v>FY2019/20_NQR15bvii_Western Power EDL1</v>
      </c>
      <c r="E4590" s="164">
        <f>IF(ISNUMBER(Table4_1[[#This Row],[Value]]),Table4_1[[#This Row],[Value]],IF(ISNUMBER(Table4_1[[#This Row],[$ Value]]),Table4_1[[#This Row],[$ Value]],Table4_1[[#This Row],[% Value]]))</f>
        <v>0</v>
      </c>
      <c r="G4590" s="238">
        <v>44012</v>
      </c>
      <c r="H4590">
        <v>4</v>
      </c>
      <c r="I4590" t="s">
        <v>188</v>
      </c>
      <c r="J4590" t="s">
        <v>207</v>
      </c>
      <c r="K4590" t="s">
        <v>299</v>
      </c>
      <c r="L4590" t="s">
        <v>303</v>
      </c>
      <c r="M4590" t="s">
        <v>47</v>
      </c>
      <c r="N4590" t="s">
        <v>304</v>
      </c>
      <c r="O4590" t="s">
        <v>64</v>
      </c>
      <c r="P4590">
        <v>0</v>
      </c>
      <c r="Q4590"/>
      <c r="R4590"/>
      <c r="S4590" t="s">
        <v>933</v>
      </c>
    </row>
    <row r="4591" spans="1:19" hidden="1" x14ac:dyDescent="0.2">
      <c r="A4591" s="162" t="str">
        <f>"FY"&amp;(YEAR(Table4_1[[#This Row],[Date]])-1)&amp;"/"&amp;(YEAR(Table4_1[[#This Row],[Date]])-2000)</f>
        <v>FY2020/21</v>
      </c>
      <c r="B4591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1" s="162" t="str">
        <f>Table4_1[[#This Row],[Licensee]]&amp;" "&amp;Table4_1[[#This Row],[Licence]]</f>
        <v>Western Power EDL1</v>
      </c>
      <c r="D4591" s="162" t="str">
        <f t="shared" si="71"/>
        <v>FY2020/21_NQR15bvii_Western Power EDL1</v>
      </c>
      <c r="E4591" s="164">
        <f>IF(ISNUMBER(Table4_1[[#This Row],[Value]]),Table4_1[[#This Row],[Value]],IF(ISNUMBER(Table4_1[[#This Row],[$ Value]]),Table4_1[[#This Row],[$ Value]],Table4_1[[#This Row],[% Value]]))</f>
        <v>0</v>
      </c>
      <c r="G4591" s="238">
        <v>44377</v>
      </c>
      <c r="H4591">
        <v>4</v>
      </c>
      <c r="I4591" t="s">
        <v>188</v>
      </c>
      <c r="J4591" t="s">
        <v>207</v>
      </c>
      <c r="K4591" t="s">
        <v>299</v>
      </c>
      <c r="L4591" t="s">
        <v>303</v>
      </c>
      <c r="M4591" t="s">
        <v>47</v>
      </c>
      <c r="N4591" t="s">
        <v>304</v>
      </c>
      <c r="O4591" t="s">
        <v>64</v>
      </c>
      <c r="P4591">
        <v>0</v>
      </c>
      <c r="Q4591"/>
      <c r="R4591"/>
      <c r="S4591" t="s">
        <v>933</v>
      </c>
    </row>
    <row r="4592" spans="1:19" hidden="1" x14ac:dyDescent="0.2">
      <c r="A4592" s="162" t="str">
        <f>"FY"&amp;(YEAR(Table4_1[[#This Row],[Date]])-1)&amp;"/"&amp;(YEAR(Table4_1[[#This Row],[Date]])-2000)</f>
        <v>FY2021/22</v>
      </c>
      <c r="B4592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2" s="162" t="str">
        <f>Table4_1[[#This Row],[Licensee]]&amp;" "&amp;Table4_1[[#This Row],[Licence]]</f>
        <v>Western Power EDL1</v>
      </c>
      <c r="D4592" s="162" t="str">
        <f t="shared" si="71"/>
        <v>FY2021/22_NQR15bvii_Western Power EDL1</v>
      </c>
      <c r="E4592" s="164">
        <f>IF(ISNUMBER(Table4_1[[#This Row],[Value]]),Table4_1[[#This Row],[Value]],IF(ISNUMBER(Table4_1[[#This Row],[$ Value]]),Table4_1[[#This Row],[$ Value]],Table4_1[[#This Row],[% Value]]))</f>
        <v>0</v>
      </c>
      <c r="G4592" s="238">
        <v>44742</v>
      </c>
      <c r="H4592">
        <v>4</v>
      </c>
      <c r="I4592" t="s">
        <v>188</v>
      </c>
      <c r="J4592" t="s">
        <v>207</v>
      </c>
      <c r="K4592" t="s">
        <v>299</v>
      </c>
      <c r="L4592" t="s">
        <v>303</v>
      </c>
      <c r="M4592" t="s">
        <v>47</v>
      </c>
      <c r="N4592" t="s">
        <v>304</v>
      </c>
      <c r="O4592" t="s">
        <v>64</v>
      </c>
      <c r="P4592">
        <v>0</v>
      </c>
      <c r="Q4592"/>
      <c r="R4592"/>
      <c r="S4592" t="s">
        <v>933</v>
      </c>
    </row>
    <row r="4593" spans="1:19" hidden="1" x14ac:dyDescent="0.2">
      <c r="A4593" s="162" t="str">
        <f>"FY"&amp;(YEAR(Table4_1[[#This Row],[Date]])-1)&amp;"/"&amp;(YEAR(Table4_1[[#This Row],[Date]])-2000)</f>
        <v>FY2022/23</v>
      </c>
      <c r="B4593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3" s="162" t="str">
        <f>Table4_1[[#This Row],[Licensee]]&amp;" "&amp;Table4_1[[#This Row],[Licence]]</f>
        <v>Western Power EDL1</v>
      </c>
      <c r="D4593" s="162" t="str">
        <f t="shared" si="71"/>
        <v>FY2022/23_NQR15bvii_Western Power EDL1</v>
      </c>
      <c r="E4593" s="164">
        <f>IF(ISNUMBER(Table4_1[[#This Row],[Value]]),Table4_1[[#This Row],[Value]],IF(ISNUMBER(Table4_1[[#This Row],[$ Value]]),Table4_1[[#This Row],[$ Value]],Table4_1[[#This Row],[% Value]]))</f>
        <v>0</v>
      </c>
      <c r="G4593" s="238">
        <v>45107</v>
      </c>
      <c r="H4593">
        <v>4</v>
      </c>
      <c r="I4593" t="s">
        <v>188</v>
      </c>
      <c r="J4593" t="s">
        <v>207</v>
      </c>
      <c r="K4593" t="s">
        <v>299</v>
      </c>
      <c r="L4593" t="s">
        <v>303</v>
      </c>
      <c r="M4593" t="s">
        <v>47</v>
      </c>
      <c r="N4593" t="s">
        <v>304</v>
      </c>
      <c r="O4593" t="s">
        <v>64</v>
      </c>
      <c r="P4593">
        <v>0</v>
      </c>
      <c r="Q4593"/>
      <c r="R4593"/>
      <c r="S4593" t="s">
        <v>933</v>
      </c>
    </row>
    <row r="4594" spans="1:19" hidden="1" x14ac:dyDescent="0.2">
      <c r="A4594" s="162" t="str">
        <f>"FY"&amp;(YEAR(Table4_1[[#This Row],[Date]])-1)&amp;"/"&amp;(YEAR(Table4_1[[#This Row],[Date]])-2000)</f>
        <v>FY2023/24</v>
      </c>
      <c r="B4594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4" s="162" t="str">
        <f>Table4_1[[#This Row],[Licensee]]&amp;" "&amp;Table4_1[[#This Row],[Licence]]</f>
        <v>Western Power EDL1</v>
      </c>
      <c r="D4594" s="162" t="str">
        <f t="shared" si="71"/>
        <v>FY2023/24_NQR15bvii_Western Power EDL1</v>
      </c>
      <c r="E4594" s="164">
        <f>IF(ISNUMBER(Table4_1[[#This Row],[Value]]),Table4_1[[#This Row],[Value]],IF(ISNUMBER(Table4_1[[#This Row],[$ Value]]),Table4_1[[#This Row],[$ Value]],Table4_1[[#This Row],[% Value]]))</f>
        <v>9.2760231999999998E-2</v>
      </c>
      <c r="G4594" s="238">
        <v>45473</v>
      </c>
      <c r="H4594">
        <v>4</v>
      </c>
      <c r="I4594" t="s">
        <v>188</v>
      </c>
      <c r="J4594" t="s">
        <v>207</v>
      </c>
      <c r="K4594" t="s">
        <v>299</v>
      </c>
      <c r="L4594" t="s">
        <v>303</v>
      </c>
      <c r="M4594" t="s">
        <v>47</v>
      </c>
      <c r="N4594" t="s">
        <v>304</v>
      </c>
      <c r="O4594" t="s">
        <v>64</v>
      </c>
      <c r="P4594">
        <v>9.2760231999999998E-2</v>
      </c>
      <c r="Q4594"/>
      <c r="R4594"/>
      <c r="S4594" t="s">
        <v>933</v>
      </c>
    </row>
    <row r="4595" spans="1:19" hidden="1" x14ac:dyDescent="0.2">
      <c r="A4595" s="162" t="str">
        <f>"FY"&amp;(YEAR(Table4_1[[#This Row],[Date]])-1)&amp;"/"&amp;(YEAR(Table4_1[[#This Row],[Date]])-2000)</f>
        <v>FY2024/25</v>
      </c>
      <c r="B4595" s="162" t="str">
        <f>VLOOKUP(Table4_1[[#This Row],[Energy]]&amp;Table4_1[[#This Row],[Indicator category]]&amp;Table4_1[[#This Row],[Indicator subcategory]]&amp;Table4_1[[#This Row],[Indicator]]&amp;Table4_1[[#This Row],[ID]],newID,2,FALSE)</f>
        <v>NQR15bvii</v>
      </c>
      <c r="C4595" s="162" t="str">
        <f>Table4_1[[#This Row],[Licensee]]&amp;" "&amp;Table4_1[[#This Row],[Licence]]</f>
        <v>Western Power EDL1</v>
      </c>
      <c r="D4595" s="162" t="str">
        <f t="shared" si="71"/>
        <v>FY2024/25_NQR15bvii_Western Power EDL1</v>
      </c>
      <c r="E4595" s="164">
        <f>IF(ISNUMBER(Table4_1[[#This Row],[Value]]),Table4_1[[#This Row],[Value]],IF(ISNUMBER(Table4_1[[#This Row],[$ Value]]),Table4_1[[#This Row],[$ Value]],Table4_1[[#This Row],[% Value]]))</f>
        <v>0.207523766</v>
      </c>
      <c r="G4595" s="238">
        <v>45838</v>
      </c>
      <c r="H4595">
        <v>4</v>
      </c>
      <c r="I4595" t="s">
        <v>188</v>
      </c>
      <c r="J4595" t="s">
        <v>207</v>
      </c>
      <c r="K4595" t="s">
        <v>299</v>
      </c>
      <c r="L4595" t="s">
        <v>303</v>
      </c>
      <c r="M4595" t="s">
        <v>47</v>
      </c>
      <c r="N4595" t="s">
        <v>304</v>
      </c>
      <c r="O4595" t="s">
        <v>64</v>
      </c>
      <c r="P4595">
        <v>0.207523766</v>
      </c>
      <c r="Q4595"/>
      <c r="R4595"/>
      <c r="S4595" t="s">
        <v>933</v>
      </c>
    </row>
    <row r="4596" spans="1:19" hidden="1" x14ac:dyDescent="0.2">
      <c r="A4596" s="162" t="str">
        <f>"FY"&amp;(YEAR(Table4_1[[#This Row],[Date]])-1)&amp;"/"&amp;(YEAR(Table4_1[[#This Row],[Date]])-2000)</f>
        <v>FY2023/24</v>
      </c>
      <c r="B4596" s="162" t="str">
        <f>VLOOKUP(Table4_1[[#This Row],[Energy]]&amp;Table4_1[[#This Row],[Indicator category]]&amp;Table4_1[[#This Row],[Indicator subcategory]]&amp;Table4_1[[#This Row],[Indicator]]&amp;Table4_1[[#This Row],[ID]],newID,2,FALSE)</f>
        <v>NQR15ciii</v>
      </c>
      <c r="C4596" s="162" t="str">
        <f>Table4_1[[#This Row],[Licensee]]&amp;" "&amp;Table4_1[[#This Row],[Licence]]</f>
        <v>Western Power EDL1</v>
      </c>
      <c r="D4596" s="162" t="str">
        <f t="shared" si="71"/>
        <v>FY2023/24_NQR15ciii_Western Power EDL1</v>
      </c>
      <c r="E4596" s="164">
        <f>IF(ISNUMBER(Table4_1[[#This Row],[Value]]),Table4_1[[#This Row],[Value]],IF(ISNUMBER(Table4_1[[#This Row],[$ Value]]),Table4_1[[#This Row],[$ Value]],Table4_1[[#This Row],[% Value]]))</f>
        <v>0</v>
      </c>
      <c r="G4596" s="238">
        <v>45473</v>
      </c>
      <c r="H4596">
        <v>4</v>
      </c>
      <c r="I4596" t="s">
        <v>188</v>
      </c>
      <c r="J4596" t="s">
        <v>207</v>
      </c>
      <c r="K4596" t="s">
        <v>299</v>
      </c>
      <c r="L4596" t="s">
        <v>336</v>
      </c>
      <c r="M4596" t="s">
        <v>48</v>
      </c>
      <c r="N4596" t="s">
        <v>337</v>
      </c>
      <c r="O4596" t="s">
        <v>64</v>
      </c>
      <c r="P4596"/>
      <c r="Q4596"/>
      <c r="R4596"/>
      <c r="S4596" t="s">
        <v>933</v>
      </c>
    </row>
    <row r="4597" spans="1:19" hidden="1" x14ac:dyDescent="0.2">
      <c r="A4597" s="162" t="str">
        <f>"FY"&amp;(YEAR(Table4_1[[#This Row],[Date]])-1)&amp;"/"&amp;(YEAR(Table4_1[[#This Row],[Date]])-2000)</f>
        <v>FY2023/24</v>
      </c>
      <c r="B4597" s="162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4597" s="162" t="str">
        <f>Table4_1[[#This Row],[Licensee]]&amp;" "&amp;Table4_1[[#This Row],[Licence]]</f>
        <v>Western Power EDL1</v>
      </c>
      <c r="D4597" s="162" t="str">
        <f t="shared" si="71"/>
        <v>FY2023/24_NQR15civ_Western Power EDL1</v>
      </c>
      <c r="E4597" s="164">
        <f>IF(ISNUMBER(Table4_1[[#This Row],[Value]]),Table4_1[[#This Row],[Value]],IF(ISNUMBER(Table4_1[[#This Row],[$ Value]]),Table4_1[[#This Row],[$ Value]],Table4_1[[#This Row],[% Value]]))</f>
        <v>7775.9642670000003</v>
      </c>
      <c r="G4597" s="238">
        <v>45473</v>
      </c>
      <c r="H4597">
        <v>4</v>
      </c>
      <c r="I4597" t="s">
        <v>188</v>
      </c>
      <c r="J4597" t="s">
        <v>207</v>
      </c>
      <c r="K4597" t="s">
        <v>299</v>
      </c>
      <c r="L4597" t="s">
        <v>338</v>
      </c>
      <c r="M4597" t="s">
        <v>48</v>
      </c>
      <c r="N4597" t="s">
        <v>337</v>
      </c>
      <c r="O4597" t="s">
        <v>64</v>
      </c>
      <c r="P4597">
        <v>7775.9642670000003</v>
      </c>
      <c r="Q4597"/>
      <c r="R4597"/>
      <c r="S4597" t="s">
        <v>933</v>
      </c>
    </row>
    <row r="4598" spans="1:19" hidden="1" x14ac:dyDescent="0.2">
      <c r="A4598" s="162" t="str">
        <f>"FY"&amp;(YEAR(Table4_1[[#This Row],[Date]])-1)&amp;"/"&amp;(YEAR(Table4_1[[#This Row],[Date]])-2000)</f>
        <v>FY2024/25</v>
      </c>
      <c r="B4598" s="162" t="str">
        <f>VLOOKUP(Table4_1[[#This Row],[Energy]]&amp;Table4_1[[#This Row],[Indicator category]]&amp;Table4_1[[#This Row],[Indicator subcategory]]&amp;Table4_1[[#This Row],[Indicator]]&amp;Table4_1[[#This Row],[ID]],newID,2,FALSE)</f>
        <v>NQR15civ</v>
      </c>
      <c r="C4598" s="162" t="str">
        <f>Table4_1[[#This Row],[Licensee]]&amp;" "&amp;Table4_1[[#This Row],[Licence]]</f>
        <v>Western Power EDL1</v>
      </c>
      <c r="D4598" s="162" t="str">
        <f t="shared" si="71"/>
        <v>FY2024/25_NQR15civ_Western Power EDL1</v>
      </c>
      <c r="E4598" s="164">
        <f>IF(ISNUMBER(Table4_1[[#This Row],[Value]]),Table4_1[[#This Row],[Value]],IF(ISNUMBER(Table4_1[[#This Row],[$ Value]]),Table4_1[[#This Row],[$ Value]],Table4_1[[#This Row],[% Value]]))</f>
        <v>4773.9988389999999</v>
      </c>
      <c r="G4598" s="238">
        <v>45838</v>
      </c>
      <c r="H4598">
        <v>4</v>
      </c>
      <c r="I4598" t="s">
        <v>188</v>
      </c>
      <c r="J4598" t="s">
        <v>207</v>
      </c>
      <c r="K4598" t="s">
        <v>299</v>
      </c>
      <c r="L4598" t="s">
        <v>338</v>
      </c>
      <c r="M4598" t="s">
        <v>48</v>
      </c>
      <c r="N4598" t="s">
        <v>337</v>
      </c>
      <c r="O4598" t="s">
        <v>64</v>
      </c>
      <c r="P4598">
        <v>4773.9988389999999</v>
      </c>
      <c r="Q4598"/>
      <c r="R4598"/>
      <c r="S4598" t="s">
        <v>933</v>
      </c>
    </row>
    <row r="4599" spans="1:19" hidden="1" x14ac:dyDescent="0.2">
      <c r="A4599" s="162" t="str">
        <f>"FY"&amp;(YEAR(Table4_1[[#This Row],[Date]])-1)&amp;"/"&amp;(YEAR(Table4_1[[#This Row],[Date]])-2000)</f>
        <v>FY2023/24</v>
      </c>
      <c r="B4599" s="162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4599" s="162" t="str">
        <f>Table4_1[[#This Row],[Licensee]]&amp;" "&amp;Table4_1[[#This Row],[Licence]]</f>
        <v>Western Power EDL1</v>
      </c>
      <c r="D4599" s="162" t="str">
        <f t="shared" si="71"/>
        <v>FY2023/24_NQR15cv_Western Power EDL1</v>
      </c>
      <c r="E4599" s="164">
        <f>IF(ISNUMBER(Table4_1[[#This Row],[Value]]),Table4_1[[#This Row],[Value]],IF(ISNUMBER(Table4_1[[#This Row],[$ Value]]),Table4_1[[#This Row],[$ Value]],Table4_1[[#This Row],[% Value]]))</f>
        <v>18656.919620000001</v>
      </c>
      <c r="G4599" s="238">
        <v>45473</v>
      </c>
      <c r="H4599">
        <v>4</v>
      </c>
      <c r="I4599" t="s">
        <v>188</v>
      </c>
      <c r="J4599" t="s">
        <v>207</v>
      </c>
      <c r="K4599" t="s">
        <v>299</v>
      </c>
      <c r="L4599" t="s">
        <v>339</v>
      </c>
      <c r="M4599" t="s">
        <v>48</v>
      </c>
      <c r="N4599" t="s">
        <v>337</v>
      </c>
      <c r="O4599" t="s">
        <v>64</v>
      </c>
      <c r="P4599">
        <v>18656.919620000001</v>
      </c>
      <c r="Q4599"/>
      <c r="R4599"/>
      <c r="S4599" t="s">
        <v>933</v>
      </c>
    </row>
    <row r="4600" spans="1:19" hidden="1" x14ac:dyDescent="0.2">
      <c r="A4600" s="162" t="str">
        <f>"FY"&amp;(YEAR(Table4_1[[#This Row],[Date]])-1)&amp;"/"&amp;(YEAR(Table4_1[[#This Row],[Date]])-2000)</f>
        <v>FY2024/25</v>
      </c>
      <c r="B4600" s="162" t="str">
        <f>VLOOKUP(Table4_1[[#This Row],[Energy]]&amp;Table4_1[[#This Row],[Indicator category]]&amp;Table4_1[[#This Row],[Indicator subcategory]]&amp;Table4_1[[#This Row],[Indicator]]&amp;Table4_1[[#This Row],[ID]],newID,2,FALSE)</f>
        <v>NQR15cv</v>
      </c>
      <c r="C4600" s="162" t="str">
        <f>Table4_1[[#This Row],[Licensee]]&amp;" "&amp;Table4_1[[#This Row],[Licence]]</f>
        <v>Western Power EDL1</v>
      </c>
      <c r="D4600" s="162" t="str">
        <f t="shared" si="71"/>
        <v>FY2024/25_NQR15cv_Western Power EDL1</v>
      </c>
      <c r="E4600" s="164">
        <f>IF(ISNUMBER(Table4_1[[#This Row],[Value]]),Table4_1[[#This Row],[Value]],IF(ISNUMBER(Table4_1[[#This Row],[$ Value]]),Table4_1[[#This Row],[$ Value]],Table4_1[[#This Row],[% Value]]))</f>
        <v>13284.885130000001</v>
      </c>
      <c r="G4600" s="238">
        <v>45838</v>
      </c>
      <c r="H4600">
        <v>4</v>
      </c>
      <c r="I4600" t="s">
        <v>188</v>
      </c>
      <c r="J4600" t="s">
        <v>207</v>
      </c>
      <c r="K4600" t="s">
        <v>299</v>
      </c>
      <c r="L4600" t="s">
        <v>339</v>
      </c>
      <c r="M4600" t="s">
        <v>48</v>
      </c>
      <c r="N4600" t="s">
        <v>337</v>
      </c>
      <c r="O4600" t="s">
        <v>64</v>
      </c>
      <c r="P4600">
        <v>13284.885130000001</v>
      </c>
      <c r="Q4600"/>
      <c r="R4600"/>
      <c r="S4600" t="s">
        <v>933</v>
      </c>
    </row>
    <row r="4601" spans="1:19" hidden="1" x14ac:dyDescent="0.2">
      <c r="A4601" s="162" t="str">
        <f>"FY"&amp;(YEAR(Table4_1[[#This Row],[Date]])-1)&amp;"/"&amp;(YEAR(Table4_1[[#This Row],[Date]])-2000)</f>
        <v>FY2013/14</v>
      </c>
      <c r="B4601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1" s="162" t="str">
        <f>Table4_1[[#This Row],[Licensee]]&amp;" "&amp;Table4_1[[#This Row],[Licence]]</f>
        <v>Western Power EDL1</v>
      </c>
      <c r="D4601" s="162" t="str">
        <f t="shared" si="71"/>
        <v>FY2013/14_NQR15cvi_Western Power EDL1</v>
      </c>
      <c r="E4601" s="164">
        <f>IF(ISNUMBER(Table4_1[[#This Row],[Value]]),Table4_1[[#This Row],[Value]],IF(ISNUMBER(Table4_1[[#This Row],[$ Value]]),Table4_1[[#This Row],[$ Value]],Table4_1[[#This Row],[% Value]]))</f>
        <v>14002.26735</v>
      </c>
      <c r="G4601" s="238">
        <v>41820</v>
      </c>
      <c r="H4601">
        <v>4</v>
      </c>
      <c r="I4601" t="s">
        <v>188</v>
      </c>
      <c r="J4601" t="s">
        <v>207</v>
      </c>
      <c r="K4601" t="s">
        <v>299</v>
      </c>
      <c r="L4601" t="s">
        <v>305</v>
      </c>
      <c r="M4601" t="s">
        <v>48</v>
      </c>
      <c r="N4601" t="s">
        <v>304</v>
      </c>
      <c r="O4601" t="s">
        <v>64</v>
      </c>
      <c r="P4601">
        <v>14002.26735</v>
      </c>
      <c r="Q4601"/>
      <c r="R4601"/>
      <c r="S4601" t="s">
        <v>933</v>
      </c>
    </row>
    <row r="4602" spans="1:19" hidden="1" x14ac:dyDescent="0.2">
      <c r="A4602" s="162" t="str">
        <f>"FY"&amp;(YEAR(Table4_1[[#This Row],[Date]])-1)&amp;"/"&amp;(YEAR(Table4_1[[#This Row],[Date]])-2000)</f>
        <v>FY2014/15</v>
      </c>
      <c r="B4602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2" s="162" t="str">
        <f>Table4_1[[#This Row],[Licensee]]&amp;" "&amp;Table4_1[[#This Row],[Licence]]</f>
        <v>Western Power EDL1</v>
      </c>
      <c r="D4602" s="162" t="str">
        <f t="shared" si="71"/>
        <v>FY2014/15_NQR15cvi_Western Power EDL1</v>
      </c>
      <c r="E4602" s="164">
        <f>IF(ISNUMBER(Table4_1[[#This Row],[Value]]),Table4_1[[#This Row],[Value]],IF(ISNUMBER(Table4_1[[#This Row],[$ Value]]),Table4_1[[#This Row],[$ Value]],Table4_1[[#This Row],[% Value]]))</f>
        <v>14874.8</v>
      </c>
      <c r="G4602" s="238">
        <v>42185</v>
      </c>
      <c r="H4602">
        <v>4</v>
      </c>
      <c r="I4602" t="s">
        <v>188</v>
      </c>
      <c r="J4602" t="s">
        <v>207</v>
      </c>
      <c r="K4602" t="s">
        <v>299</v>
      </c>
      <c r="L4602" t="s">
        <v>305</v>
      </c>
      <c r="M4602" t="s">
        <v>48</v>
      </c>
      <c r="N4602" t="s">
        <v>304</v>
      </c>
      <c r="O4602" t="s">
        <v>64</v>
      </c>
      <c r="P4602">
        <v>14874.8</v>
      </c>
      <c r="Q4602"/>
      <c r="R4602"/>
      <c r="S4602" t="s">
        <v>933</v>
      </c>
    </row>
    <row r="4603" spans="1:19" hidden="1" x14ac:dyDescent="0.2">
      <c r="A4603" s="162" t="str">
        <f>"FY"&amp;(YEAR(Table4_1[[#This Row],[Date]])-1)&amp;"/"&amp;(YEAR(Table4_1[[#This Row],[Date]])-2000)</f>
        <v>FY2015/16</v>
      </c>
      <c r="B4603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3" s="162" t="str">
        <f>Table4_1[[#This Row],[Licensee]]&amp;" "&amp;Table4_1[[#This Row],[Licence]]</f>
        <v>Western Power EDL1</v>
      </c>
      <c r="D4603" s="162" t="str">
        <f t="shared" si="71"/>
        <v>FY2015/16_NQR15cvi_Western Power EDL1</v>
      </c>
      <c r="E4603" s="164">
        <f>IF(ISNUMBER(Table4_1[[#This Row],[Value]]),Table4_1[[#This Row],[Value]],IF(ISNUMBER(Table4_1[[#This Row],[$ Value]]),Table4_1[[#This Row],[$ Value]],Table4_1[[#This Row],[% Value]]))</f>
        <v>14613.48393</v>
      </c>
      <c r="G4603" s="238">
        <v>42551</v>
      </c>
      <c r="H4603">
        <v>4</v>
      </c>
      <c r="I4603" t="s">
        <v>188</v>
      </c>
      <c r="J4603" t="s">
        <v>207</v>
      </c>
      <c r="K4603" t="s">
        <v>299</v>
      </c>
      <c r="L4603" t="s">
        <v>305</v>
      </c>
      <c r="M4603" t="s">
        <v>48</v>
      </c>
      <c r="N4603" t="s">
        <v>304</v>
      </c>
      <c r="O4603" t="s">
        <v>64</v>
      </c>
      <c r="P4603">
        <v>14613.48393</v>
      </c>
      <c r="Q4603"/>
      <c r="R4603"/>
      <c r="S4603" t="s">
        <v>933</v>
      </c>
    </row>
    <row r="4604" spans="1:19" hidden="1" x14ac:dyDescent="0.2">
      <c r="A4604" s="162" t="str">
        <f>"FY"&amp;(YEAR(Table4_1[[#This Row],[Date]])-1)&amp;"/"&amp;(YEAR(Table4_1[[#This Row],[Date]])-2000)</f>
        <v>FY2016/17</v>
      </c>
      <c r="B4604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4" s="162" t="str">
        <f>Table4_1[[#This Row],[Licensee]]&amp;" "&amp;Table4_1[[#This Row],[Licence]]</f>
        <v>Western Power EDL1</v>
      </c>
      <c r="D4604" s="162" t="str">
        <f t="shared" si="71"/>
        <v>FY2016/17_NQR15cvi_Western Power EDL1</v>
      </c>
      <c r="E4604" s="164">
        <f>IF(ISNUMBER(Table4_1[[#This Row],[Value]]),Table4_1[[#This Row],[Value]],IF(ISNUMBER(Table4_1[[#This Row],[$ Value]]),Table4_1[[#This Row],[$ Value]],Table4_1[[#This Row],[% Value]]))</f>
        <v>15596.55517</v>
      </c>
      <c r="G4604" s="238">
        <v>42916</v>
      </c>
      <c r="H4604">
        <v>4</v>
      </c>
      <c r="I4604" t="s">
        <v>188</v>
      </c>
      <c r="J4604" t="s">
        <v>207</v>
      </c>
      <c r="K4604" t="s">
        <v>299</v>
      </c>
      <c r="L4604" t="s">
        <v>305</v>
      </c>
      <c r="M4604" t="s">
        <v>48</v>
      </c>
      <c r="N4604" t="s">
        <v>304</v>
      </c>
      <c r="O4604" t="s">
        <v>64</v>
      </c>
      <c r="P4604">
        <v>15596.55517</v>
      </c>
      <c r="Q4604"/>
      <c r="R4604"/>
      <c r="S4604" t="s">
        <v>933</v>
      </c>
    </row>
    <row r="4605" spans="1:19" hidden="1" x14ac:dyDescent="0.2">
      <c r="A4605" s="162" t="str">
        <f>"FY"&amp;(YEAR(Table4_1[[#This Row],[Date]])-1)&amp;"/"&amp;(YEAR(Table4_1[[#This Row],[Date]])-2000)</f>
        <v>FY2017/18</v>
      </c>
      <c r="B4605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5" s="162" t="str">
        <f>Table4_1[[#This Row],[Licensee]]&amp;" "&amp;Table4_1[[#This Row],[Licence]]</f>
        <v>Western Power EDL1</v>
      </c>
      <c r="D4605" s="162" t="str">
        <f t="shared" si="71"/>
        <v>FY2017/18_NQR15cvi_Western Power EDL1</v>
      </c>
      <c r="E4605" s="164">
        <f>IF(ISNUMBER(Table4_1[[#This Row],[Value]]),Table4_1[[#This Row],[Value]],IF(ISNUMBER(Table4_1[[#This Row],[$ Value]]),Table4_1[[#This Row],[$ Value]],Table4_1[[#This Row],[% Value]]))</f>
        <v>15045.3</v>
      </c>
      <c r="G4605" s="238">
        <v>43281</v>
      </c>
      <c r="H4605">
        <v>4</v>
      </c>
      <c r="I4605" t="s">
        <v>188</v>
      </c>
      <c r="J4605" t="s">
        <v>207</v>
      </c>
      <c r="K4605" t="s">
        <v>299</v>
      </c>
      <c r="L4605" t="s">
        <v>305</v>
      </c>
      <c r="M4605" t="s">
        <v>48</v>
      </c>
      <c r="N4605" t="s">
        <v>304</v>
      </c>
      <c r="O4605" t="s">
        <v>64</v>
      </c>
      <c r="P4605">
        <v>15045.3</v>
      </c>
      <c r="Q4605"/>
      <c r="R4605"/>
      <c r="S4605" t="s">
        <v>933</v>
      </c>
    </row>
    <row r="4606" spans="1:19" hidden="1" x14ac:dyDescent="0.2">
      <c r="A4606" s="162" t="str">
        <f>"FY"&amp;(YEAR(Table4_1[[#This Row],[Date]])-1)&amp;"/"&amp;(YEAR(Table4_1[[#This Row],[Date]])-2000)</f>
        <v>FY2018/19</v>
      </c>
      <c r="B4606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6" s="162" t="str">
        <f>Table4_1[[#This Row],[Licensee]]&amp;" "&amp;Table4_1[[#This Row],[Licence]]</f>
        <v>Western Power EDL1</v>
      </c>
      <c r="D4606" s="162" t="str">
        <f t="shared" si="71"/>
        <v>FY2018/19_NQR15cvi_Western Power EDL1</v>
      </c>
      <c r="E4606" s="164">
        <f>IF(ISNUMBER(Table4_1[[#This Row],[Value]]),Table4_1[[#This Row],[Value]],IF(ISNUMBER(Table4_1[[#This Row],[$ Value]]),Table4_1[[#This Row],[$ Value]],Table4_1[[#This Row],[% Value]]))</f>
        <v>15764</v>
      </c>
      <c r="G4606" s="238">
        <v>43646</v>
      </c>
      <c r="H4606">
        <v>4</v>
      </c>
      <c r="I4606" t="s">
        <v>188</v>
      </c>
      <c r="J4606" t="s">
        <v>207</v>
      </c>
      <c r="K4606" t="s">
        <v>299</v>
      </c>
      <c r="L4606" t="s">
        <v>305</v>
      </c>
      <c r="M4606" t="s">
        <v>48</v>
      </c>
      <c r="N4606" t="s">
        <v>304</v>
      </c>
      <c r="O4606" t="s">
        <v>64</v>
      </c>
      <c r="P4606">
        <v>15764</v>
      </c>
      <c r="Q4606"/>
      <c r="R4606"/>
      <c r="S4606" t="s">
        <v>933</v>
      </c>
    </row>
    <row r="4607" spans="1:19" hidden="1" x14ac:dyDescent="0.2">
      <c r="A4607" s="162" t="str">
        <f>"FY"&amp;(YEAR(Table4_1[[#This Row],[Date]])-1)&amp;"/"&amp;(YEAR(Table4_1[[#This Row],[Date]])-2000)</f>
        <v>FY2019/20</v>
      </c>
      <c r="B4607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7" s="162" t="str">
        <f>Table4_1[[#This Row],[Licensee]]&amp;" "&amp;Table4_1[[#This Row],[Licence]]</f>
        <v>Western Power EDL1</v>
      </c>
      <c r="D4607" s="162" t="str">
        <f t="shared" si="71"/>
        <v>FY2019/20_NQR15cvi_Western Power EDL1</v>
      </c>
      <c r="E4607" s="164">
        <f>IF(ISNUMBER(Table4_1[[#This Row],[Value]]),Table4_1[[#This Row],[Value]],IF(ISNUMBER(Table4_1[[#This Row],[$ Value]]),Table4_1[[#This Row],[$ Value]],Table4_1[[#This Row],[% Value]]))</f>
        <v>15613</v>
      </c>
      <c r="G4607" s="238">
        <v>44012</v>
      </c>
      <c r="H4607">
        <v>4</v>
      </c>
      <c r="I4607" t="s">
        <v>188</v>
      </c>
      <c r="J4607" t="s">
        <v>207</v>
      </c>
      <c r="K4607" t="s">
        <v>299</v>
      </c>
      <c r="L4607" t="s">
        <v>305</v>
      </c>
      <c r="M4607" t="s">
        <v>48</v>
      </c>
      <c r="N4607" t="s">
        <v>304</v>
      </c>
      <c r="O4607" t="s">
        <v>64</v>
      </c>
      <c r="P4607">
        <v>15613</v>
      </c>
      <c r="Q4607"/>
      <c r="R4607"/>
      <c r="S4607" t="s">
        <v>933</v>
      </c>
    </row>
    <row r="4608" spans="1:19" hidden="1" x14ac:dyDescent="0.2">
      <c r="A4608" s="162" t="str">
        <f>"FY"&amp;(YEAR(Table4_1[[#This Row],[Date]])-1)&amp;"/"&amp;(YEAR(Table4_1[[#This Row],[Date]])-2000)</f>
        <v>FY2020/21</v>
      </c>
      <c r="B4608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8" s="162" t="str">
        <f>Table4_1[[#This Row],[Licensee]]&amp;" "&amp;Table4_1[[#This Row],[Licence]]</f>
        <v>Western Power EDL1</v>
      </c>
      <c r="D4608" s="162" t="str">
        <f t="shared" si="71"/>
        <v>FY2020/21_NQR15cvi_Western Power EDL1</v>
      </c>
      <c r="E4608" s="164">
        <f>IF(ISNUMBER(Table4_1[[#This Row],[Value]]),Table4_1[[#This Row],[Value]],IF(ISNUMBER(Table4_1[[#This Row],[$ Value]]),Table4_1[[#This Row],[$ Value]],Table4_1[[#This Row],[% Value]]))</f>
        <v>16278</v>
      </c>
      <c r="G4608" s="238">
        <v>44377</v>
      </c>
      <c r="H4608">
        <v>4</v>
      </c>
      <c r="I4608" t="s">
        <v>188</v>
      </c>
      <c r="J4608" t="s">
        <v>207</v>
      </c>
      <c r="K4608" t="s">
        <v>299</v>
      </c>
      <c r="L4608" t="s">
        <v>305</v>
      </c>
      <c r="M4608" t="s">
        <v>48</v>
      </c>
      <c r="N4608" t="s">
        <v>304</v>
      </c>
      <c r="O4608" t="s">
        <v>64</v>
      </c>
      <c r="P4608">
        <v>16278</v>
      </c>
      <c r="Q4608"/>
      <c r="R4608"/>
      <c r="S4608" t="s">
        <v>933</v>
      </c>
    </row>
    <row r="4609" spans="1:19" hidden="1" x14ac:dyDescent="0.2">
      <c r="A4609" s="162" t="str">
        <f>"FY"&amp;(YEAR(Table4_1[[#This Row],[Date]])-1)&amp;"/"&amp;(YEAR(Table4_1[[#This Row],[Date]])-2000)</f>
        <v>FY2021/22</v>
      </c>
      <c r="B4609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09" s="162" t="str">
        <f>Table4_1[[#This Row],[Licensee]]&amp;" "&amp;Table4_1[[#This Row],[Licence]]</f>
        <v>Western Power EDL1</v>
      </c>
      <c r="D4609" s="162" t="str">
        <f t="shared" si="71"/>
        <v>FY2021/22_NQR15cvi_Western Power EDL1</v>
      </c>
      <c r="E4609" s="164">
        <f>IF(ISNUMBER(Table4_1[[#This Row],[Value]]),Table4_1[[#This Row],[Value]],IF(ISNUMBER(Table4_1[[#This Row],[$ Value]]),Table4_1[[#This Row],[$ Value]],Table4_1[[#This Row],[% Value]]))</f>
        <v>16554</v>
      </c>
      <c r="G4609" s="238">
        <v>44742</v>
      </c>
      <c r="H4609">
        <v>4</v>
      </c>
      <c r="I4609" t="s">
        <v>188</v>
      </c>
      <c r="J4609" t="s">
        <v>207</v>
      </c>
      <c r="K4609" t="s">
        <v>299</v>
      </c>
      <c r="L4609" t="s">
        <v>305</v>
      </c>
      <c r="M4609" t="s">
        <v>48</v>
      </c>
      <c r="N4609" t="s">
        <v>304</v>
      </c>
      <c r="O4609" t="s">
        <v>64</v>
      </c>
      <c r="P4609">
        <v>16554</v>
      </c>
      <c r="Q4609"/>
      <c r="R4609"/>
      <c r="S4609" t="s">
        <v>933</v>
      </c>
    </row>
    <row r="4610" spans="1:19" hidden="1" x14ac:dyDescent="0.2">
      <c r="A4610" s="162" t="str">
        <f>"FY"&amp;(YEAR(Table4_1[[#This Row],[Date]])-1)&amp;"/"&amp;(YEAR(Table4_1[[#This Row],[Date]])-2000)</f>
        <v>FY2022/23</v>
      </c>
      <c r="B4610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10" s="162" t="str">
        <f>Table4_1[[#This Row],[Licensee]]&amp;" "&amp;Table4_1[[#This Row],[Licence]]</f>
        <v>Western Power EDL1</v>
      </c>
      <c r="D4610" s="162" t="str">
        <f t="shared" si="71"/>
        <v>FY2022/23_NQR15cvi_Western Power EDL1</v>
      </c>
      <c r="E4610" s="164">
        <f>IF(ISNUMBER(Table4_1[[#This Row],[Value]]),Table4_1[[#This Row],[Value]],IF(ISNUMBER(Table4_1[[#This Row],[$ Value]]),Table4_1[[#This Row],[$ Value]],Table4_1[[#This Row],[% Value]]))</f>
        <v>18882</v>
      </c>
      <c r="G4610" s="238">
        <v>45107</v>
      </c>
      <c r="H4610">
        <v>4</v>
      </c>
      <c r="I4610" t="s">
        <v>188</v>
      </c>
      <c r="J4610" t="s">
        <v>207</v>
      </c>
      <c r="K4610" t="s">
        <v>299</v>
      </c>
      <c r="L4610" t="s">
        <v>305</v>
      </c>
      <c r="M4610" t="s">
        <v>48</v>
      </c>
      <c r="N4610" t="s">
        <v>304</v>
      </c>
      <c r="O4610" t="s">
        <v>64</v>
      </c>
      <c r="P4610">
        <v>18882</v>
      </c>
      <c r="Q4610"/>
      <c r="R4610"/>
      <c r="S4610" t="s">
        <v>933</v>
      </c>
    </row>
    <row r="4611" spans="1:19" hidden="1" x14ac:dyDescent="0.2">
      <c r="A4611" s="162" t="str">
        <f>"FY"&amp;(YEAR(Table4_1[[#This Row],[Date]])-1)&amp;"/"&amp;(YEAR(Table4_1[[#This Row],[Date]])-2000)</f>
        <v>FY2023/24</v>
      </c>
      <c r="B4611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11" s="162" t="str">
        <f>Table4_1[[#This Row],[Licensee]]&amp;" "&amp;Table4_1[[#This Row],[Licence]]</f>
        <v>Western Power EDL1</v>
      </c>
      <c r="D4611" s="162" t="str">
        <f t="shared" ref="D4611:D4674" si="72">A4611&amp;"_"&amp;B4611&amp;"_"&amp;C4611</f>
        <v>FY2023/24_NQR15cvi_Western Power EDL1</v>
      </c>
      <c r="E4611" s="164">
        <f>IF(ISNUMBER(Table4_1[[#This Row],[Value]]),Table4_1[[#This Row],[Value]],IF(ISNUMBER(Table4_1[[#This Row],[$ Value]]),Table4_1[[#This Row],[$ Value]],Table4_1[[#This Row],[% Value]]))</f>
        <v>18624.547719999999</v>
      </c>
      <c r="G4611" s="238">
        <v>45473</v>
      </c>
      <c r="H4611">
        <v>4</v>
      </c>
      <c r="I4611" t="s">
        <v>188</v>
      </c>
      <c r="J4611" t="s">
        <v>207</v>
      </c>
      <c r="K4611" t="s">
        <v>299</v>
      </c>
      <c r="L4611" t="s">
        <v>305</v>
      </c>
      <c r="M4611" t="s">
        <v>48</v>
      </c>
      <c r="N4611" t="s">
        <v>304</v>
      </c>
      <c r="O4611" t="s">
        <v>64</v>
      </c>
      <c r="P4611">
        <v>18624.547719999999</v>
      </c>
      <c r="Q4611"/>
      <c r="R4611"/>
      <c r="S4611" t="s">
        <v>933</v>
      </c>
    </row>
    <row r="4612" spans="1:19" hidden="1" x14ac:dyDescent="0.2">
      <c r="A4612" s="162" t="str">
        <f>"FY"&amp;(YEAR(Table4_1[[#This Row],[Date]])-1)&amp;"/"&amp;(YEAR(Table4_1[[#This Row],[Date]])-2000)</f>
        <v>FY2024/25</v>
      </c>
      <c r="B4612" s="162" t="str">
        <f>VLOOKUP(Table4_1[[#This Row],[Energy]]&amp;Table4_1[[#This Row],[Indicator category]]&amp;Table4_1[[#This Row],[Indicator subcategory]]&amp;Table4_1[[#This Row],[Indicator]]&amp;Table4_1[[#This Row],[ID]],newID,2,FALSE)</f>
        <v>NQR15cvi</v>
      </c>
      <c r="C4612" s="162" t="str">
        <f>Table4_1[[#This Row],[Licensee]]&amp;" "&amp;Table4_1[[#This Row],[Licence]]</f>
        <v>Western Power EDL1</v>
      </c>
      <c r="D4612" s="162" t="str">
        <f t="shared" si="72"/>
        <v>FY2024/25_NQR15cvi_Western Power EDL1</v>
      </c>
      <c r="E4612" s="164">
        <f>IF(ISNUMBER(Table4_1[[#This Row],[Value]]),Table4_1[[#This Row],[Value]],IF(ISNUMBER(Table4_1[[#This Row],[$ Value]]),Table4_1[[#This Row],[$ Value]],Table4_1[[#This Row],[% Value]]))</f>
        <v>13572.935670000001</v>
      </c>
      <c r="G4612" s="238">
        <v>45838</v>
      </c>
      <c r="H4612">
        <v>4</v>
      </c>
      <c r="I4612" t="s">
        <v>188</v>
      </c>
      <c r="J4612" t="s">
        <v>207</v>
      </c>
      <c r="K4612" t="s">
        <v>299</v>
      </c>
      <c r="L4612" t="s">
        <v>305</v>
      </c>
      <c r="M4612" t="s">
        <v>48</v>
      </c>
      <c r="N4612" t="s">
        <v>304</v>
      </c>
      <c r="O4612" t="s">
        <v>64</v>
      </c>
      <c r="P4612">
        <v>13572.935670000001</v>
      </c>
      <c r="Q4612"/>
      <c r="R4612"/>
      <c r="S4612" t="s">
        <v>933</v>
      </c>
    </row>
    <row r="4613" spans="1:19" hidden="1" x14ac:dyDescent="0.2">
      <c r="A4613" s="162" t="str">
        <f>"FY"&amp;(YEAR(Table4_1[[#This Row],[Date]])-1)&amp;"/"&amp;(YEAR(Table4_1[[#This Row],[Date]])-2000)</f>
        <v>FY2013/14</v>
      </c>
      <c r="B4613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3" s="162" t="str">
        <f>Table4_1[[#This Row],[Licensee]]&amp;" "&amp;Table4_1[[#This Row],[Licence]]</f>
        <v>Western Power EDL1</v>
      </c>
      <c r="D4613" s="162" t="str">
        <f t="shared" si="72"/>
        <v>FY2013/14_NQR15cvii_Western Power EDL1</v>
      </c>
      <c r="E4613" s="164">
        <f>IF(ISNUMBER(Table4_1[[#This Row],[Value]]),Table4_1[[#This Row],[Value]],IF(ISNUMBER(Table4_1[[#This Row],[$ Value]]),Table4_1[[#This Row],[$ Value]],Table4_1[[#This Row],[% Value]]))</f>
        <v>7390.3222470000001</v>
      </c>
      <c r="G4613" s="238">
        <v>41820</v>
      </c>
      <c r="H4613">
        <v>4</v>
      </c>
      <c r="I4613" t="s">
        <v>188</v>
      </c>
      <c r="J4613" t="s">
        <v>207</v>
      </c>
      <c r="K4613" t="s">
        <v>299</v>
      </c>
      <c r="L4613" t="s">
        <v>303</v>
      </c>
      <c r="M4613" t="s">
        <v>48</v>
      </c>
      <c r="N4613" t="s">
        <v>304</v>
      </c>
      <c r="O4613" t="s">
        <v>64</v>
      </c>
      <c r="P4613">
        <v>7390.3222470000001</v>
      </c>
      <c r="Q4613"/>
      <c r="R4613"/>
      <c r="S4613" t="s">
        <v>933</v>
      </c>
    </row>
    <row r="4614" spans="1:19" hidden="1" x14ac:dyDescent="0.2">
      <c r="A4614" s="162" t="str">
        <f>"FY"&amp;(YEAR(Table4_1[[#This Row],[Date]])-1)&amp;"/"&amp;(YEAR(Table4_1[[#This Row],[Date]])-2000)</f>
        <v>FY2014/15</v>
      </c>
      <c r="B4614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4" s="162" t="str">
        <f>Table4_1[[#This Row],[Licensee]]&amp;" "&amp;Table4_1[[#This Row],[Licence]]</f>
        <v>Western Power EDL1</v>
      </c>
      <c r="D4614" s="162" t="str">
        <f t="shared" si="72"/>
        <v>FY2014/15_NQR15cvii_Western Power EDL1</v>
      </c>
      <c r="E4614" s="164">
        <f>IF(ISNUMBER(Table4_1[[#This Row],[Value]]),Table4_1[[#This Row],[Value]],IF(ISNUMBER(Table4_1[[#This Row],[$ Value]]),Table4_1[[#This Row],[$ Value]],Table4_1[[#This Row],[% Value]]))</f>
        <v>8233.6</v>
      </c>
      <c r="G4614" s="238">
        <v>42185</v>
      </c>
      <c r="H4614">
        <v>4</v>
      </c>
      <c r="I4614" t="s">
        <v>188</v>
      </c>
      <c r="J4614" t="s">
        <v>207</v>
      </c>
      <c r="K4614" t="s">
        <v>299</v>
      </c>
      <c r="L4614" t="s">
        <v>303</v>
      </c>
      <c r="M4614" t="s">
        <v>48</v>
      </c>
      <c r="N4614" t="s">
        <v>304</v>
      </c>
      <c r="O4614" t="s">
        <v>64</v>
      </c>
      <c r="P4614">
        <v>8233.6</v>
      </c>
      <c r="Q4614"/>
      <c r="R4614"/>
      <c r="S4614" t="s">
        <v>933</v>
      </c>
    </row>
    <row r="4615" spans="1:19" hidden="1" x14ac:dyDescent="0.2">
      <c r="A4615" s="162" t="str">
        <f>"FY"&amp;(YEAR(Table4_1[[#This Row],[Date]])-1)&amp;"/"&amp;(YEAR(Table4_1[[#This Row],[Date]])-2000)</f>
        <v>FY2015/16</v>
      </c>
      <c r="B4615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5" s="162" t="str">
        <f>Table4_1[[#This Row],[Licensee]]&amp;" "&amp;Table4_1[[#This Row],[Licence]]</f>
        <v>Western Power EDL1</v>
      </c>
      <c r="D4615" s="162" t="str">
        <f t="shared" si="72"/>
        <v>FY2015/16_NQR15cvii_Western Power EDL1</v>
      </c>
      <c r="E4615" s="164">
        <f>IF(ISNUMBER(Table4_1[[#This Row],[Value]]),Table4_1[[#This Row],[Value]],IF(ISNUMBER(Table4_1[[#This Row],[$ Value]]),Table4_1[[#This Row],[$ Value]],Table4_1[[#This Row],[% Value]]))</f>
        <v>7334.3909869999998</v>
      </c>
      <c r="G4615" s="238">
        <v>42551</v>
      </c>
      <c r="H4615">
        <v>4</v>
      </c>
      <c r="I4615" t="s">
        <v>188</v>
      </c>
      <c r="J4615" t="s">
        <v>207</v>
      </c>
      <c r="K4615" t="s">
        <v>299</v>
      </c>
      <c r="L4615" t="s">
        <v>303</v>
      </c>
      <c r="M4615" t="s">
        <v>48</v>
      </c>
      <c r="N4615" t="s">
        <v>304</v>
      </c>
      <c r="O4615" t="s">
        <v>64</v>
      </c>
      <c r="P4615">
        <v>7334.3909869999998</v>
      </c>
      <c r="Q4615"/>
      <c r="R4615"/>
      <c r="S4615" t="s">
        <v>933</v>
      </c>
    </row>
    <row r="4616" spans="1:19" hidden="1" x14ac:dyDescent="0.2">
      <c r="A4616" s="162" t="str">
        <f>"FY"&amp;(YEAR(Table4_1[[#This Row],[Date]])-1)&amp;"/"&amp;(YEAR(Table4_1[[#This Row],[Date]])-2000)</f>
        <v>FY2016/17</v>
      </c>
      <c r="B4616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6" s="162" t="str">
        <f>Table4_1[[#This Row],[Licensee]]&amp;" "&amp;Table4_1[[#This Row],[Licence]]</f>
        <v>Western Power EDL1</v>
      </c>
      <c r="D4616" s="162" t="str">
        <f t="shared" si="72"/>
        <v>FY2016/17_NQR15cvii_Western Power EDL1</v>
      </c>
      <c r="E4616" s="164">
        <f>IF(ISNUMBER(Table4_1[[#This Row],[Value]]),Table4_1[[#This Row],[Value]],IF(ISNUMBER(Table4_1[[#This Row],[$ Value]]),Table4_1[[#This Row],[$ Value]],Table4_1[[#This Row],[% Value]]))</f>
        <v>7152.8098760000003</v>
      </c>
      <c r="G4616" s="238">
        <v>42916</v>
      </c>
      <c r="H4616">
        <v>4</v>
      </c>
      <c r="I4616" t="s">
        <v>188</v>
      </c>
      <c r="J4616" t="s">
        <v>207</v>
      </c>
      <c r="K4616" t="s">
        <v>299</v>
      </c>
      <c r="L4616" t="s">
        <v>303</v>
      </c>
      <c r="M4616" t="s">
        <v>48</v>
      </c>
      <c r="N4616" t="s">
        <v>304</v>
      </c>
      <c r="O4616" t="s">
        <v>64</v>
      </c>
      <c r="P4616">
        <v>7152.8098760000003</v>
      </c>
      <c r="Q4616"/>
      <c r="R4616"/>
      <c r="S4616" t="s">
        <v>933</v>
      </c>
    </row>
    <row r="4617" spans="1:19" hidden="1" x14ac:dyDescent="0.2">
      <c r="A4617" s="162" t="str">
        <f>"FY"&amp;(YEAR(Table4_1[[#This Row],[Date]])-1)&amp;"/"&amp;(YEAR(Table4_1[[#This Row],[Date]])-2000)</f>
        <v>FY2017/18</v>
      </c>
      <c r="B4617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7" s="162" t="str">
        <f>Table4_1[[#This Row],[Licensee]]&amp;" "&amp;Table4_1[[#This Row],[Licence]]</f>
        <v>Western Power EDL1</v>
      </c>
      <c r="D4617" s="162" t="str">
        <f t="shared" si="72"/>
        <v>FY2017/18_NQR15cvii_Western Power EDL1</v>
      </c>
      <c r="E4617" s="164">
        <f>IF(ISNUMBER(Table4_1[[#This Row],[Value]]),Table4_1[[#This Row],[Value]],IF(ISNUMBER(Table4_1[[#This Row],[$ Value]]),Table4_1[[#This Row],[$ Value]],Table4_1[[#This Row],[% Value]]))</f>
        <v>7949.9</v>
      </c>
      <c r="G4617" s="238">
        <v>43281</v>
      </c>
      <c r="H4617">
        <v>4</v>
      </c>
      <c r="I4617" t="s">
        <v>188</v>
      </c>
      <c r="J4617" t="s">
        <v>207</v>
      </c>
      <c r="K4617" t="s">
        <v>299</v>
      </c>
      <c r="L4617" t="s">
        <v>303</v>
      </c>
      <c r="M4617" t="s">
        <v>48</v>
      </c>
      <c r="N4617" t="s">
        <v>304</v>
      </c>
      <c r="O4617" t="s">
        <v>64</v>
      </c>
      <c r="P4617">
        <v>7949.9</v>
      </c>
      <c r="Q4617"/>
      <c r="R4617"/>
      <c r="S4617" t="s">
        <v>933</v>
      </c>
    </row>
    <row r="4618" spans="1:19" hidden="1" x14ac:dyDescent="0.2">
      <c r="A4618" s="162" t="str">
        <f>"FY"&amp;(YEAR(Table4_1[[#This Row],[Date]])-1)&amp;"/"&amp;(YEAR(Table4_1[[#This Row],[Date]])-2000)</f>
        <v>FY2018/19</v>
      </c>
      <c r="B4618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8" s="162" t="str">
        <f>Table4_1[[#This Row],[Licensee]]&amp;" "&amp;Table4_1[[#This Row],[Licence]]</f>
        <v>Western Power EDL1</v>
      </c>
      <c r="D4618" s="162" t="str">
        <f t="shared" si="72"/>
        <v>FY2018/19_NQR15cvii_Western Power EDL1</v>
      </c>
      <c r="E4618" s="164">
        <f>IF(ISNUMBER(Table4_1[[#This Row],[Value]]),Table4_1[[#This Row],[Value]],IF(ISNUMBER(Table4_1[[#This Row],[$ Value]]),Table4_1[[#This Row],[$ Value]],Table4_1[[#This Row],[% Value]]))</f>
        <v>7925</v>
      </c>
      <c r="G4618" s="238">
        <v>43646</v>
      </c>
      <c r="H4618">
        <v>4</v>
      </c>
      <c r="I4618" t="s">
        <v>188</v>
      </c>
      <c r="J4618" t="s">
        <v>207</v>
      </c>
      <c r="K4618" t="s">
        <v>299</v>
      </c>
      <c r="L4618" t="s">
        <v>303</v>
      </c>
      <c r="M4618" t="s">
        <v>48</v>
      </c>
      <c r="N4618" t="s">
        <v>304</v>
      </c>
      <c r="O4618" t="s">
        <v>64</v>
      </c>
      <c r="P4618">
        <v>7925</v>
      </c>
      <c r="Q4618"/>
      <c r="R4618"/>
      <c r="S4618" t="s">
        <v>933</v>
      </c>
    </row>
    <row r="4619" spans="1:19" hidden="1" x14ac:dyDescent="0.2">
      <c r="A4619" s="162" t="str">
        <f>"FY"&amp;(YEAR(Table4_1[[#This Row],[Date]])-1)&amp;"/"&amp;(YEAR(Table4_1[[#This Row],[Date]])-2000)</f>
        <v>FY2019/20</v>
      </c>
      <c r="B4619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19" s="162" t="str">
        <f>Table4_1[[#This Row],[Licensee]]&amp;" "&amp;Table4_1[[#This Row],[Licence]]</f>
        <v>Western Power EDL1</v>
      </c>
      <c r="D4619" s="162" t="str">
        <f t="shared" si="72"/>
        <v>FY2019/20_NQR15cvii_Western Power EDL1</v>
      </c>
      <c r="E4619" s="164">
        <f>IF(ISNUMBER(Table4_1[[#This Row],[Value]]),Table4_1[[#This Row],[Value]],IF(ISNUMBER(Table4_1[[#This Row],[$ Value]]),Table4_1[[#This Row],[$ Value]],Table4_1[[#This Row],[% Value]]))</f>
        <v>6474</v>
      </c>
      <c r="G4619" s="238">
        <v>44012</v>
      </c>
      <c r="H4619">
        <v>4</v>
      </c>
      <c r="I4619" t="s">
        <v>188</v>
      </c>
      <c r="J4619" t="s">
        <v>207</v>
      </c>
      <c r="K4619" t="s">
        <v>299</v>
      </c>
      <c r="L4619" t="s">
        <v>303</v>
      </c>
      <c r="M4619" t="s">
        <v>48</v>
      </c>
      <c r="N4619" t="s">
        <v>304</v>
      </c>
      <c r="O4619" t="s">
        <v>64</v>
      </c>
      <c r="P4619">
        <v>6474</v>
      </c>
      <c r="Q4619"/>
      <c r="R4619"/>
      <c r="S4619" t="s">
        <v>933</v>
      </c>
    </row>
    <row r="4620" spans="1:19" hidden="1" x14ac:dyDescent="0.2">
      <c r="A4620" s="162" t="str">
        <f>"FY"&amp;(YEAR(Table4_1[[#This Row],[Date]])-1)&amp;"/"&amp;(YEAR(Table4_1[[#This Row],[Date]])-2000)</f>
        <v>FY2020/21</v>
      </c>
      <c r="B4620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0" s="162" t="str">
        <f>Table4_1[[#This Row],[Licensee]]&amp;" "&amp;Table4_1[[#This Row],[Licence]]</f>
        <v>Western Power EDL1</v>
      </c>
      <c r="D4620" s="162" t="str">
        <f t="shared" si="72"/>
        <v>FY2020/21_NQR15cvii_Western Power EDL1</v>
      </c>
      <c r="E4620" s="164">
        <f>IF(ISNUMBER(Table4_1[[#This Row],[Value]]),Table4_1[[#This Row],[Value]],IF(ISNUMBER(Table4_1[[#This Row],[$ Value]]),Table4_1[[#This Row],[$ Value]],Table4_1[[#This Row],[% Value]]))</f>
        <v>6471</v>
      </c>
      <c r="G4620" s="238">
        <v>44377</v>
      </c>
      <c r="H4620">
        <v>4</v>
      </c>
      <c r="I4620" t="s">
        <v>188</v>
      </c>
      <c r="J4620" t="s">
        <v>207</v>
      </c>
      <c r="K4620" t="s">
        <v>299</v>
      </c>
      <c r="L4620" t="s">
        <v>303</v>
      </c>
      <c r="M4620" t="s">
        <v>48</v>
      </c>
      <c r="N4620" t="s">
        <v>304</v>
      </c>
      <c r="O4620" t="s">
        <v>64</v>
      </c>
      <c r="P4620">
        <v>6471</v>
      </c>
      <c r="Q4620"/>
      <c r="R4620"/>
      <c r="S4620" t="s">
        <v>933</v>
      </c>
    </row>
    <row r="4621" spans="1:19" hidden="1" x14ac:dyDescent="0.2">
      <c r="A4621" s="162" t="str">
        <f>"FY"&amp;(YEAR(Table4_1[[#This Row],[Date]])-1)&amp;"/"&amp;(YEAR(Table4_1[[#This Row],[Date]])-2000)</f>
        <v>FY2021/22</v>
      </c>
      <c r="B4621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1" s="162" t="str">
        <f>Table4_1[[#This Row],[Licensee]]&amp;" "&amp;Table4_1[[#This Row],[Licence]]</f>
        <v>Western Power EDL1</v>
      </c>
      <c r="D4621" s="162" t="str">
        <f t="shared" si="72"/>
        <v>FY2021/22_NQR15cvii_Western Power EDL1</v>
      </c>
      <c r="E4621" s="164">
        <f>IF(ISNUMBER(Table4_1[[#This Row],[Value]]),Table4_1[[#This Row],[Value]],IF(ISNUMBER(Table4_1[[#This Row],[$ Value]]),Table4_1[[#This Row],[$ Value]],Table4_1[[#This Row],[% Value]]))</f>
        <v>6467</v>
      </c>
      <c r="G4621" s="238">
        <v>44742</v>
      </c>
      <c r="H4621">
        <v>4</v>
      </c>
      <c r="I4621" t="s">
        <v>188</v>
      </c>
      <c r="J4621" t="s">
        <v>207</v>
      </c>
      <c r="K4621" t="s">
        <v>299</v>
      </c>
      <c r="L4621" t="s">
        <v>303</v>
      </c>
      <c r="M4621" t="s">
        <v>48</v>
      </c>
      <c r="N4621" t="s">
        <v>304</v>
      </c>
      <c r="O4621" t="s">
        <v>64</v>
      </c>
      <c r="P4621">
        <v>6467</v>
      </c>
      <c r="Q4621"/>
      <c r="R4621"/>
      <c r="S4621" t="s">
        <v>933</v>
      </c>
    </row>
    <row r="4622" spans="1:19" hidden="1" x14ac:dyDescent="0.2">
      <c r="A4622" s="162" t="str">
        <f>"FY"&amp;(YEAR(Table4_1[[#This Row],[Date]])-1)&amp;"/"&amp;(YEAR(Table4_1[[#This Row],[Date]])-2000)</f>
        <v>FY2022/23</v>
      </c>
      <c r="B4622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2" s="162" t="str">
        <f>Table4_1[[#This Row],[Licensee]]&amp;" "&amp;Table4_1[[#This Row],[Licence]]</f>
        <v>Western Power EDL1</v>
      </c>
      <c r="D4622" s="162" t="str">
        <f t="shared" si="72"/>
        <v>FY2022/23_NQR15cvii_Western Power EDL1</v>
      </c>
      <c r="E4622" s="164">
        <f>IF(ISNUMBER(Table4_1[[#This Row],[Value]]),Table4_1[[#This Row],[Value]],IF(ISNUMBER(Table4_1[[#This Row],[$ Value]]),Table4_1[[#This Row],[$ Value]],Table4_1[[#This Row],[% Value]]))</f>
        <v>8332</v>
      </c>
      <c r="G4622" s="238">
        <v>45107</v>
      </c>
      <c r="H4622">
        <v>4</v>
      </c>
      <c r="I4622" t="s">
        <v>188</v>
      </c>
      <c r="J4622" t="s">
        <v>207</v>
      </c>
      <c r="K4622" t="s">
        <v>299</v>
      </c>
      <c r="L4622" t="s">
        <v>303</v>
      </c>
      <c r="M4622" t="s">
        <v>48</v>
      </c>
      <c r="N4622" t="s">
        <v>304</v>
      </c>
      <c r="O4622" t="s">
        <v>64</v>
      </c>
      <c r="P4622">
        <v>8332</v>
      </c>
      <c r="Q4622"/>
      <c r="R4622"/>
      <c r="S4622" t="s">
        <v>933</v>
      </c>
    </row>
    <row r="4623" spans="1:19" hidden="1" x14ac:dyDescent="0.2">
      <c r="A4623" s="162" t="str">
        <f>"FY"&amp;(YEAR(Table4_1[[#This Row],[Date]])-1)&amp;"/"&amp;(YEAR(Table4_1[[#This Row],[Date]])-2000)</f>
        <v>FY2023/24</v>
      </c>
      <c r="B4623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3" s="162" t="str">
        <f>Table4_1[[#This Row],[Licensee]]&amp;" "&amp;Table4_1[[#This Row],[Licence]]</f>
        <v>Western Power EDL1</v>
      </c>
      <c r="D4623" s="162" t="str">
        <f t="shared" si="72"/>
        <v>FY2023/24_NQR15cvii_Western Power EDL1</v>
      </c>
      <c r="E4623" s="164">
        <f>IF(ISNUMBER(Table4_1[[#This Row],[Value]]),Table4_1[[#This Row],[Value]],IF(ISNUMBER(Table4_1[[#This Row],[$ Value]]),Table4_1[[#This Row],[$ Value]],Table4_1[[#This Row],[% Value]]))</f>
        <v>7808.336174</v>
      </c>
      <c r="G4623" s="238">
        <v>45473</v>
      </c>
      <c r="H4623">
        <v>4</v>
      </c>
      <c r="I4623" t="s">
        <v>188</v>
      </c>
      <c r="J4623" t="s">
        <v>207</v>
      </c>
      <c r="K4623" t="s">
        <v>299</v>
      </c>
      <c r="L4623" t="s">
        <v>303</v>
      </c>
      <c r="M4623" t="s">
        <v>48</v>
      </c>
      <c r="N4623" t="s">
        <v>304</v>
      </c>
      <c r="O4623" t="s">
        <v>64</v>
      </c>
      <c r="P4623">
        <v>7808.336174</v>
      </c>
      <c r="Q4623"/>
      <c r="R4623"/>
      <c r="S4623" t="s">
        <v>933</v>
      </c>
    </row>
    <row r="4624" spans="1:19" hidden="1" x14ac:dyDescent="0.2">
      <c r="A4624" s="162" t="str">
        <f>"FY"&amp;(YEAR(Table4_1[[#This Row],[Date]])-1)&amp;"/"&amp;(YEAR(Table4_1[[#This Row],[Date]])-2000)</f>
        <v>FY2024/25</v>
      </c>
      <c r="B4624" s="162" t="str">
        <f>VLOOKUP(Table4_1[[#This Row],[Energy]]&amp;Table4_1[[#This Row],[Indicator category]]&amp;Table4_1[[#This Row],[Indicator subcategory]]&amp;Table4_1[[#This Row],[Indicator]]&amp;Table4_1[[#This Row],[ID]],newID,2,FALSE)</f>
        <v>NQR15cvii</v>
      </c>
      <c r="C4624" s="162" t="str">
        <f>Table4_1[[#This Row],[Licensee]]&amp;" "&amp;Table4_1[[#This Row],[Licence]]</f>
        <v>Western Power EDL1</v>
      </c>
      <c r="D4624" s="162" t="str">
        <f t="shared" si="72"/>
        <v>FY2024/25_NQR15cvii_Western Power EDL1</v>
      </c>
      <c r="E4624" s="164">
        <f>IF(ISNUMBER(Table4_1[[#This Row],[Value]]),Table4_1[[#This Row],[Value]],IF(ISNUMBER(Table4_1[[#This Row],[$ Value]]),Table4_1[[#This Row],[$ Value]],Table4_1[[#This Row],[% Value]]))</f>
        <v>4676.9933490000003</v>
      </c>
      <c r="G4624" s="238">
        <v>45838</v>
      </c>
      <c r="H4624">
        <v>4</v>
      </c>
      <c r="I4624" t="s">
        <v>188</v>
      </c>
      <c r="J4624" t="s">
        <v>207</v>
      </c>
      <c r="K4624" t="s">
        <v>299</v>
      </c>
      <c r="L4624" t="s">
        <v>303</v>
      </c>
      <c r="M4624" t="s">
        <v>48</v>
      </c>
      <c r="N4624" t="s">
        <v>304</v>
      </c>
      <c r="O4624" t="s">
        <v>64</v>
      </c>
      <c r="P4624">
        <v>4676.9933490000003</v>
      </c>
      <c r="Q4624"/>
      <c r="R4624"/>
      <c r="S4624" t="s">
        <v>933</v>
      </c>
    </row>
    <row r="4625" spans="1:19" hidden="1" x14ac:dyDescent="0.2">
      <c r="A4625" s="162" t="str">
        <f>"FY"&amp;(YEAR(Table4_1[[#This Row],[Date]])-1)&amp;"/"&amp;(YEAR(Table4_1[[#This Row],[Date]])-2000)</f>
        <v>FY2023/24</v>
      </c>
      <c r="B4625" s="162" t="str">
        <f>VLOOKUP(Table4_1[[#This Row],[Energy]]&amp;Table4_1[[#This Row],[Indicator category]]&amp;Table4_1[[#This Row],[Indicator subcategory]]&amp;Table4_1[[#This Row],[Indicator]]&amp;Table4_1[[#This Row],[ID]],newID,2,FALSE)</f>
        <v>NQR15diii</v>
      </c>
      <c r="C4625" s="162" t="str">
        <f>Table4_1[[#This Row],[Licensee]]&amp;" "&amp;Table4_1[[#This Row],[Licence]]</f>
        <v>Western Power EDL1</v>
      </c>
      <c r="D4625" s="162" t="str">
        <f t="shared" si="72"/>
        <v>FY2023/24_NQR15diii_Western Power EDL1</v>
      </c>
      <c r="E4625" s="164">
        <f>IF(ISNUMBER(Table4_1[[#This Row],[Value]]),Table4_1[[#This Row],[Value]],IF(ISNUMBER(Table4_1[[#This Row],[$ Value]]),Table4_1[[#This Row],[$ Value]],Table4_1[[#This Row],[% Value]]))</f>
        <v>0</v>
      </c>
      <c r="G4625" s="238">
        <v>45473</v>
      </c>
      <c r="H4625">
        <v>4</v>
      </c>
      <c r="I4625" t="s">
        <v>188</v>
      </c>
      <c r="J4625" t="s">
        <v>207</v>
      </c>
      <c r="K4625" t="s">
        <v>299</v>
      </c>
      <c r="L4625" t="s">
        <v>336</v>
      </c>
      <c r="M4625" t="s">
        <v>49</v>
      </c>
      <c r="N4625" t="s">
        <v>337</v>
      </c>
      <c r="O4625" t="s">
        <v>64</v>
      </c>
      <c r="P4625"/>
      <c r="Q4625"/>
      <c r="R4625"/>
      <c r="S4625" t="s">
        <v>933</v>
      </c>
    </row>
    <row r="4626" spans="1:19" hidden="1" x14ac:dyDescent="0.2">
      <c r="A4626" s="162" t="str">
        <f>"FY"&amp;(YEAR(Table4_1[[#This Row],[Date]])-1)&amp;"/"&amp;(YEAR(Table4_1[[#This Row],[Date]])-2000)</f>
        <v>FY2023/24</v>
      </c>
      <c r="B4626" s="162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4626" s="162" t="str">
        <f>Table4_1[[#This Row],[Licensee]]&amp;" "&amp;Table4_1[[#This Row],[Licence]]</f>
        <v>Western Power EDL1</v>
      </c>
      <c r="D4626" s="162" t="str">
        <f t="shared" si="72"/>
        <v>FY2023/24_NQR15div_Western Power EDL1</v>
      </c>
      <c r="E4626" s="164">
        <f>IF(ISNUMBER(Table4_1[[#This Row],[Value]]),Table4_1[[#This Row],[Value]],IF(ISNUMBER(Table4_1[[#This Row],[$ Value]]),Table4_1[[#This Row],[$ Value]],Table4_1[[#This Row],[% Value]]))</f>
        <v>9274.1740869999994</v>
      </c>
      <c r="G4626" s="238">
        <v>45473</v>
      </c>
      <c r="H4626">
        <v>4</v>
      </c>
      <c r="I4626" t="s">
        <v>188</v>
      </c>
      <c r="J4626" t="s">
        <v>207</v>
      </c>
      <c r="K4626" t="s">
        <v>299</v>
      </c>
      <c r="L4626" t="s">
        <v>338</v>
      </c>
      <c r="M4626" t="s">
        <v>49</v>
      </c>
      <c r="N4626" t="s">
        <v>337</v>
      </c>
      <c r="O4626" t="s">
        <v>64</v>
      </c>
      <c r="P4626">
        <v>9274.1740869999994</v>
      </c>
      <c r="Q4626"/>
      <c r="R4626"/>
      <c r="S4626" t="s">
        <v>933</v>
      </c>
    </row>
    <row r="4627" spans="1:19" hidden="1" x14ac:dyDescent="0.2">
      <c r="A4627" s="162" t="str">
        <f>"FY"&amp;(YEAR(Table4_1[[#This Row],[Date]])-1)&amp;"/"&amp;(YEAR(Table4_1[[#This Row],[Date]])-2000)</f>
        <v>FY2024/25</v>
      </c>
      <c r="B4627" s="162" t="str">
        <f>VLOOKUP(Table4_1[[#This Row],[Energy]]&amp;Table4_1[[#This Row],[Indicator category]]&amp;Table4_1[[#This Row],[Indicator subcategory]]&amp;Table4_1[[#This Row],[Indicator]]&amp;Table4_1[[#This Row],[ID]],newID,2,FALSE)</f>
        <v>NQR15div</v>
      </c>
      <c r="C4627" s="162" t="str">
        <f>Table4_1[[#This Row],[Licensee]]&amp;" "&amp;Table4_1[[#This Row],[Licence]]</f>
        <v>Western Power EDL1</v>
      </c>
      <c r="D4627" s="162" t="str">
        <f t="shared" si="72"/>
        <v>FY2024/25_NQR15div_Western Power EDL1</v>
      </c>
      <c r="E4627" s="164">
        <f>IF(ISNUMBER(Table4_1[[#This Row],[Value]]),Table4_1[[#This Row],[Value]],IF(ISNUMBER(Table4_1[[#This Row],[$ Value]]),Table4_1[[#This Row],[$ Value]],Table4_1[[#This Row],[% Value]]))</f>
        <v>11587.874980000001</v>
      </c>
      <c r="G4627" s="238">
        <v>45838</v>
      </c>
      <c r="H4627">
        <v>4</v>
      </c>
      <c r="I4627" t="s">
        <v>188</v>
      </c>
      <c r="J4627" t="s">
        <v>207</v>
      </c>
      <c r="K4627" t="s">
        <v>299</v>
      </c>
      <c r="L4627" t="s">
        <v>338</v>
      </c>
      <c r="M4627" t="s">
        <v>49</v>
      </c>
      <c r="N4627" t="s">
        <v>337</v>
      </c>
      <c r="O4627" t="s">
        <v>64</v>
      </c>
      <c r="P4627">
        <v>11587.874980000001</v>
      </c>
      <c r="Q4627"/>
      <c r="R4627"/>
      <c r="S4627" t="s">
        <v>933</v>
      </c>
    </row>
    <row r="4628" spans="1:19" hidden="1" x14ac:dyDescent="0.2">
      <c r="A4628" s="162" t="str">
        <f>"FY"&amp;(YEAR(Table4_1[[#This Row],[Date]])-1)&amp;"/"&amp;(YEAR(Table4_1[[#This Row],[Date]])-2000)</f>
        <v>FY2023/24</v>
      </c>
      <c r="B4628" s="162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4628" s="162" t="str">
        <f>Table4_1[[#This Row],[Licensee]]&amp;" "&amp;Table4_1[[#This Row],[Licence]]</f>
        <v>Western Power EDL1</v>
      </c>
      <c r="D4628" s="162" t="str">
        <f t="shared" si="72"/>
        <v>FY2023/24_NQR15dv_Western Power EDL1</v>
      </c>
      <c r="E4628" s="164">
        <f>IF(ISNUMBER(Table4_1[[#This Row],[Value]]),Table4_1[[#This Row],[Value]],IF(ISNUMBER(Table4_1[[#This Row],[$ Value]]),Table4_1[[#This Row],[$ Value]],Table4_1[[#This Row],[% Value]]))</f>
        <v>8629.3469750000004</v>
      </c>
      <c r="G4628" s="238">
        <v>45473</v>
      </c>
      <c r="H4628">
        <v>4</v>
      </c>
      <c r="I4628" t="s">
        <v>188</v>
      </c>
      <c r="J4628" t="s">
        <v>207</v>
      </c>
      <c r="K4628" t="s">
        <v>299</v>
      </c>
      <c r="L4628" t="s">
        <v>339</v>
      </c>
      <c r="M4628" t="s">
        <v>49</v>
      </c>
      <c r="N4628" t="s">
        <v>337</v>
      </c>
      <c r="O4628" t="s">
        <v>64</v>
      </c>
      <c r="P4628">
        <v>8629.3469750000004</v>
      </c>
      <c r="Q4628"/>
      <c r="R4628"/>
      <c r="S4628" t="s">
        <v>933</v>
      </c>
    </row>
    <row r="4629" spans="1:19" hidden="1" x14ac:dyDescent="0.2">
      <c r="A4629" s="162" t="str">
        <f>"FY"&amp;(YEAR(Table4_1[[#This Row],[Date]])-1)&amp;"/"&amp;(YEAR(Table4_1[[#This Row],[Date]])-2000)</f>
        <v>FY2024/25</v>
      </c>
      <c r="B4629" s="162" t="str">
        <f>VLOOKUP(Table4_1[[#This Row],[Energy]]&amp;Table4_1[[#This Row],[Indicator category]]&amp;Table4_1[[#This Row],[Indicator subcategory]]&amp;Table4_1[[#This Row],[Indicator]]&amp;Table4_1[[#This Row],[ID]],newID,2,FALSE)</f>
        <v>NQR15dv</v>
      </c>
      <c r="C4629" s="162" t="str">
        <f>Table4_1[[#This Row],[Licensee]]&amp;" "&amp;Table4_1[[#This Row],[Licence]]</f>
        <v>Western Power EDL1</v>
      </c>
      <c r="D4629" s="162" t="str">
        <f t="shared" si="72"/>
        <v>FY2024/25_NQR15dv_Western Power EDL1</v>
      </c>
      <c r="E4629" s="164">
        <f>IF(ISNUMBER(Table4_1[[#This Row],[Value]]),Table4_1[[#This Row],[Value]],IF(ISNUMBER(Table4_1[[#This Row],[$ Value]]),Table4_1[[#This Row],[$ Value]],Table4_1[[#This Row],[% Value]]))</f>
        <v>14206.21349</v>
      </c>
      <c r="G4629" s="238">
        <v>45838</v>
      </c>
      <c r="H4629">
        <v>4</v>
      </c>
      <c r="I4629" t="s">
        <v>188</v>
      </c>
      <c r="J4629" t="s">
        <v>207</v>
      </c>
      <c r="K4629" t="s">
        <v>299</v>
      </c>
      <c r="L4629" t="s">
        <v>339</v>
      </c>
      <c r="M4629" t="s">
        <v>49</v>
      </c>
      <c r="N4629" t="s">
        <v>337</v>
      </c>
      <c r="O4629" t="s">
        <v>64</v>
      </c>
      <c r="P4629">
        <v>14206.21349</v>
      </c>
      <c r="Q4629"/>
      <c r="R4629"/>
      <c r="S4629" t="s">
        <v>933</v>
      </c>
    </row>
    <row r="4630" spans="1:19" hidden="1" x14ac:dyDescent="0.2">
      <c r="A4630" s="162" t="str">
        <f>"FY"&amp;(YEAR(Table4_1[[#This Row],[Date]])-1)&amp;"/"&amp;(YEAR(Table4_1[[#This Row],[Date]])-2000)</f>
        <v>FY2013/14</v>
      </c>
      <c r="B4630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0" s="162" t="str">
        <f>Table4_1[[#This Row],[Licensee]]&amp;" "&amp;Table4_1[[#This Row],[Licence]]</f>
        <v>Western Power EDL1</v>
      </c>
      <c r="D4630" s="162" t="str">
        <f t="shared" si="72"/>
        <v>FY2013/14_NQR15dvi_Western Power EDL1</v>
      </c>
      <c r="E4630" s="164">
        <f>IF(ISNUMBER(Table4_1[[#This Row],[Value]]),Table4_1[[#This Row],[Value]],IF(ISNUMBER(Table4_1[[#This Row],[$ Value]]),Table4_1[[#This Row],[$ Value]],Table4_1[[#This Row],[% Value]]))</f>
        <v>5791.9686009999996</v>
      </c>
      <c r="G4630" s="238">
        <v>41820</v>
      </c>
      <c r="H4630">
        <v>4</v>
      </c>
      <c r="I4630" t="s">
        <v>188</v>
      </c>
      <c r="J4630" t="s">
        <v>207</v>
      </c>
      <c r="K4630" t="s">
        <v>299</v>
      </c>
      <c r="L4630" t="s">
        <v>305</v>
      </c>
      <c r="M4630" t="s">
        <v>49</v>
      </c>
      <c r="N4630" t="s">
        <v>304</v>
      </c>
      <c r="O4630" t="s">
        <v>64</v>
      </c>
      <c r="P4630">
        <v>5791.9686009999996</v>
      </c>
      <c r="Q4630"/>
      <c r="R4630"/>
      <c r="S4630" t="s">
        <v>933</v>
      </c>
    </row>
    <row r="4631" spans="1:19" hidden="1" x14ac:dyDescent="0.2">
      <c r="A4631" s="162" t="str">
        <f>"FY"&amp;(YEAR(Table4_1[[#This Row],[Date]])-1)&amp;"/"&amp;(YEAR(Table4_1[[#This Row],[Date]])-2000)</f>
        <v>FY2014/15</v>
      </c>
      <c r="B4631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1" s="162" t="str">
        <f>Table4_1[[#This Row],[Licensee]]&amp;" "&amp;Table4_1[[#This Row],[Licence]]</f>
        <v>Western Power EDL1</v>
      </c>
      <c r="D4631" s="162" t="str">
        <f t="shared" si="72"/>
        <v>FY2014/15_NQR15dvi_Western Power EDL1</v>
      </c>
      <c r="E4631" s="164">
        <f>IF(ISNUMBER(Table4_1[[#This Row],[Value]]),Table4_1[[#This Row],[Value]],IF(ISNUMBER(Table4_1[[#This Row],[$ Value]]),Table4_1[[#This Row],[$ Value]],Table4_1[[#This Row],[% Value]]))</f>
        <v>6370.3</v>
      </c>
      <c r="G4631" s="238">
        <v>42185</v>
      </c>
      <c r="H4631">
        <v>4</v>
      </c>
      <c r="I4631" t="s">
        <v>188</v>
      </c>
      <c r="J4631" t="s">
        <v>207</v>
      </c>
      <c r="K4631" t="s">
        <v>299</v>
      </c>
      <c r="L4631" t="s">
        <v>305</v>
      </c>
      <c r="M4631" t="s">
        <v>49</v>
      </c>
      <c r="N4631" t="s">
        <v>304</v>
      </c>
      <c r="O4631" t="s">
        <v>64</v>
      </c>
      <c r="P4631">
        <v>6370.3</v>
      </c>
      <c r="Q4631"/>
      <c r="R4631"/>
      <c r="S4631" t="s">
        <v>933</v>
      </c>
    </row>
    <row r="4632" spans="1:19" hidden="1" x14ac:dyDescent="0.2">
      <c r="A4632" s="162" t="str">
        <f>"FY"&amp;(YEAR(Table4_1[[#This Row],[Date]])-1)&amp;"/"&amp;(YEAR(Table4_1[[#This Row],[Date]])-2000)</f>
        <v>FY2015/16</v>
      </c>
      <c r="B4632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2" s="162" t="str">
        <f>Table4_1[[#This Row],[Licensee]]&amp;" "&amp;Table4_1[[#This Row],[Licence]]</f>
        <v>Western Power EDL1</v>
      </c>
      <c r="D4632" s="162" t="str">
        <f t="shared" si="72"/>
        <v>FY2015/16_NQR15dvi_Western Power EDL1</v>
      </c>
      <c r="E4632" s="164">
        <f>IF(ISNUMBER(Table4_1[[#This Row],[Value]]),Table4_1[[#This Row],[Value]],IF(ISNUMBER(Table4_1[[#This Row],[$ Value]]),Table4_1[[#This Row],[$ Value]],Table4_1[[#This Row],[% Value]]))</f>
        <v>7449.7009660000003</v>
      </c>
      <c r="G4632" s="238">
        <v>42551</v>
      </c>
      <c r="H4632">
        <v>4</v>
      </c>
      <c r="I4632" t="s">
        <v>188</v>
      </c>
      <c r="J4632" t="s">
        <v>207</v>
      </c>
      <c r="K4632" t="s">
        <v>299</v>
      </c>
      <c r="L4632" t="s">
        <v>305</v>
      </c>
      <c r="M4632" t="s">
        <v>49</v>
      </c>
      <c r="N4632" t="s">
        <v>304</v>
      </c>
      <c r="O4632" t="s">
        <v>64</v>
      </c>
      <c r="P4632">
        <v>7449.7009660000003</v>
      </c>
      <c r="Q4632"/>
      <c r="R4632"/>
      <c r="S4632" t="s">
        <v>933</v>
      </c>
    </row>
    <row r="4633" spans="1:19" hidden="1" x14ac:dyDescent="0.2">
      <c r="A4633" s="162" t="str">
        <f>"FY"&amp;(YEAR(Table4_1[[#This Row],[Date]])-1)&amp;"/"&amp;(YEAR(Table4_1[[#This Row],[Date]])-2000)</f>
        <v>FY2016/17</v>
      </c>
      <c r="B4633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3" s="162" t="str">
        <f>Table4_1[[#This Row],[Licensee]]&amp;" "&amp;Table4_1[[#This Row],[Licence]]</f>
        <v>Western Power EDL1</v>
      </c>
      <c r="D4633" s="162" t="str">
        <f t="shared" si="72"/>
        <v>FY2016/17_NQR15dvi_Western Power EDL1</v>
      </c>
      <c r="E4633" s="164">
        <f>IF(ISNUMBER(Table4_1[[#This Row],[Value]]),Table4_1[[#This Row],[Value]],IF(ISNUMBER(Table4_1[[#This Row],[$ Value]]),Table4_1[[#This Row],[$ Value]],Table4_1[[#This Row],[% Value]]))</f>
        <v>7018.0040870000003</v>
      </c>
      <c r="G4633" s="238">
        <v>42916</v>
      </c>
      <c r="H4633">
        <v>4</v>
      </c>
      <c r="I4633" t="s">
        <v>188</v>
      </c>
      <c r="J4633" t="s">
        <v>207</v>
      </c>
      <c r="K4633" t="s">
        <v>299</v>
      </c>
      <c r="L4633" t="s">
        <v>305</v>
      </c>
      <c r="M4633" t="s">
        <v>49</v>
      </c>
      <c r="N4633" t="s">
        <v>304</v>
      </c>
      <c r="O4633" t="s">
        <v>64</v>
      </c>
      <c r="P4633">
        <v>7018.0040870000003</v>
      </c>
      <c r="Q4633"/>
      <c r="R4633"/>
      <c r="S4633" t="s">
        <v>933</v>
      </c>
    </row>
    <row r="4634" spans="1:19" hidden="1" x14ac:dyDescent="0.2">
      <c r="A4634" s="162" t="str">
        <f>"FY"&amp;(YEAR(Table4_1[[#This Row],[Date]])-1)&amp;"/"&amp;(YEAR(Table4_1[[#This Row],[Date]])-2000)</f>
        <v>FY2017/18</v>
      </c>
      <c r="B4634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4" s="162" t="str">
        <f>Table4_1[[#This Row],[Licensee]]&amp;" "&amp;Table4_1[[#This Row],[Licence]]</f>
        <v>Western Power EDL1</v>
      </c>
      <c r="D4634" s="162" t="str">
        <f t="shared" si="72"/>
        <v>FY2017/18_NQR15dvi_Western Power EDL1</v>
      </c>
      <c r="E4634" s="164">
        <f>IF(ISNUMBER(Table4_1[[#This Row],[Value]]),Table4_1[[#This Row],[Value]],IF(ISNUMBER(Table4_1[[#This Row],[$ Value]]),Table4_1[[#This Row],[$ Value]],Table4_1[[#This Row],[% Value]]))</f>
        <v>8184.7</v>
      </c>
      <c r="G4634" s="238">
        <v>43281</v>
      </c>
      <c r="H4634">
        <v>4</v>
      </c>
      <c r="I4634" t="s">
        <v>188</v>
      </c>
      <c r="J4634" t="s">
        <v>207</v>
      </c>
      <c r="K4634" t="s">
        <v>299</v>
      </c>
      <c r="L4634" t="s">
        <v>305</v>
      </c>
      <c r="M4634" t="s">
        <v>49</v>
      </c>
      <c r="N4634" t="s">
        <v>304</v>
      </c>
      <c r="O4634" t="s">
        <v>64</v>
      </c>
      <c r="P4634">
        <v>8184.7</v>
      </c>
      <c r="Q4634"/>
      <c r="R4634"/>
      <c r="S4634" t="s">
        <v>933</v>
      </c>
    </row>
    <row r="4635" spans="1:19" hidden="1" x14ac:dyDescent="0.2">
      <c r="A4635" s="162" t="str">
        <f>"FY"&amp;(YEAR(Table4_1[[#This Row],[Date]])-1)&amp;"/"&amp;(YEAR(Table4_1[[#This Row],[Date]])-2000)</f>
        <v>FY2018/19</v>
      </c>
      <c r="B4635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5" s="162" t="str">
        <f>Table4_1[[#This Row],[Licensee]]&amp;" "&amp;Table4_1[[#This Row],[Licence]]</f>
        <v>Western Power EDL1</v>
      </c>
      <c r="D4635" s="162" t="str">
        <f t="shared" si="72"/>
        <v>FY2018/19_NQR15dvi_Western Power EDL1</v>
      </c>
      <c r="E4635" s="164">
        <f>IF(ISNUMBER(Table4_1[[#This Row],[Value]]),Table4_1[[#This Row],[Value]],IF(ISNUMBER(Table4_1[[#This Row],[$ Value]]),Table4_1[[#This Row],[$ Value]],Table4_1[[#This Row],[% Value]]))</f>
        <v>8576</v>
      </c>
      <c r="G4635" s="238">
        <v>43646</v>
      </c>
      <c r="H4635">
        <v>4</v>
      </c>
      <c r="I4635" t="s">
        <v>188</v>
      </c>
      <c r="J4635" t="s">
        <v>207</v>
      </c>
      <c r="K4635" t="s">
        <v>299</v>
      </c>
      <c r="L4635" t="s">
        <v>305</v>
      </c>
      <c r="M4635" t="s">
        <v>49</v>
      </c>
      <c r="N4635" t="s">
        <v>304</v>
      </c>
      <c r="O4635" t="s">
        <v>64</v>
      </c>
      <c r="P4635">
        <v>8576</v>
      </c>
      <c r="Q4635"/>
      <c r="R4635"/>
      <c r="S4635" t="s">
        <v>933</v>
      </c>
    </row>
    <row r="4636" spans="1:19" hidden="1" x14ac:dyDescent="0.2">
      <c r="A4636" s="162" t="str">
        <f>"FY"&amp;(YEAR(Table4_1[[#This Row],[Date]])-1)&amp;"/"&amp;(YEAR(Table4_1[[#This Row],[Date]])-2000)</f>
        <v>FY2019/20</v>
      </c>
      <c r="B4636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6" s="162" t="str">
        <f>Table4_1[[#This Row],[Licensee]]&amp;" "&amp;Table4_1[[#This Row],[Licence]]</f>
        <v>Western Power EDL1</v>
      </c>
      <c r="D4636" s="162" t="str">
        <f t="shared" si="72"/>
        <v>FY2019/20_NQR15dvi_Western Power EDL1</v>
      </c>
      <c r="E4636" s="164">
        <f>IF(ISNUMBER(Table4_1[[#This Row],[Value]]),Table4_1[[#This Row],[Value]],IF(ISNUMBER(Table4_1[[#This Row],[$ Value]]),Table4_1[[#This Row],[$ Value]],Table4_1[[#This Row],[% Value]]))</f>
        <v>9170</v>
      </c>
      <c r="G4636" s="238">
        <v>44012</v>
      </c>
      <c r="H4636">
        <v>4</v>
      </c>
      <c r="I4636" t="s">
        <v>188</v>
      </c>
      <c r="J4636" t="s">
        <v>207</v>
      </c>
      <c r="K4636" t="s">
        <v>299</v>
      </c>
      <c r="L4636" t="s">
        <v>305</v>
      </c>
      <c r="M4636" t="s">
        <v>49</v>
      </c>
      <c r="N4636" t="s">
        <v>304</v>
      </c>
      <c r="O4636" t="s">
        <v>64</v>
      </c>
      <c r="P4636">
        <v>9170</v>
      </c>
      <c r="Q4636"/>
      <c r="R4636"/>
      <c r="S4636" t="s">
        <v>933</v>
      </c>
    </row>
    <row r="4637" spans="1:19" hidden="1" x14ac:dyDescent="0.2">
      <c r="A4637" s="162" t="str">
        <f>"FY"&amp;(YEAR(Table4_1[[#This Row],[Date]])-1)&amp;"/"&amp;(YEAR(Table4_1[[#This Row],[Date]])-2000)</f>
        <v>FY2020/21</v>
      </c>
      <c r="B4637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7" s="162" t="str">
        <f>Table4_1[[#This Row],[Licensee]]&amp;" "&amp;Table4_1[[#This Row],[Licence]]</f>
        <v>Western Power EDL1</v>
      </c>
      <c r="D4637" s="162" t="str">
        <f t="shared" si="72"/>
        <v>FY2020/21_NQR15dvi_Western Power EDL1</v>
      </c>
      <c r="E4637" s="164">
        <f>IF(ISNUMBER(Table4_1[[#This Row],[Value]]),Table4_1[[#This Row],[Value]],IF(ISNUMBER(Table4_1[[#This Row],[$ Value]]),Table4_1[[#This Row],[$ Value]],Table4_1[[#This Row],[% Value]]))</f>
        <v>8934</v>
      </c>
      <c r="G4637" s="238">
        <v>44377</v>
      </c>
      <c r="H4637">
        <v>4</v>
      </c>
      <c r="I4637" t="s">
        <v>188</v>
      </c>
      <c r="J4637" t="s">
        <v>207</v>
      </c>
      <c r="K4637" t="s">
        <v>299</v>
      </c>
      <c r="L4637" t="s">
        <v>305</v>
      </c>
      <c r="M4637" t="s">
        <v>49</v>
      </c>
      <c r="N4637" t="s">
        <v>304</v>
      </c>
      <c r="O4637" t="s">
        <v>64</v>
      </c>
      <c r="P4637">
        <v>8934</v>
      </c>
      <c r="Q4637"/>
      <c r="R4637"/>
      <c r="S4637" t="s">
        <v>933</v>
      </c>
    </row>
    <row r="4638" spans="1:19" hidden="1" x14ac:dyDescent="0.2">
      <c r="A4638" s="162" t="str">
        <f>"FY"&amp;(YEAR(Table4_1[[#This Row],[Date]])-1)&amp;"/"&amp;(YEAR(Table4_1[[#This Row],[Date]])-2000)</f>
        <v>FY2021/22</v>
      </c>
      <c r="B4638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8" s="162" t="str">
        <f>Table4_1[[#This Row],[Licensee]]&amp;" "&amp;Table4_1[[#This Row],[Licence]]</f>
        <v>Western Power EDL1</v>
      </c>
      <c r="D4638" s="162" t="str">
        <f t="shared" si="72"/>
        <v>FY2021/22_NQR15dvi_Western Power EDL1</v>
      </c>
      <c r="E4638" s="164">
        <f>IF(ISNUMBER(Table4_1[[#This Row],[Value]]),Table4_1[[#This Row],[Value]],IF(ISNUMBER(Table4_1[[#This Row],[$ Value]]),Table4_1[[#This Row],[$ Value]],Table4_1[[#This Row],[% Value]]))</f>
        <v>9142</v>
      </c>
      <c r="G4638" s="238">
        <v>44742</v>
      </c>
      <c r="H4638">
        <v>4</v>
      </c>
      <c r="I4638" t="s">
        <v>188</v>
      </c>
      <c r="J4638" t="s">
        <v>207</v>
      </c>
      <c r="K4638" t="s">
        <v>299</v>
      </c>
      <c r="L4638" t="s">
        <v>305</v>
      </c>
      <c r="M4638" t="s">
        <v>49</v>
      </c>
      <c r="N4638" t="s">
        <v>304</v>
      </c>
      <c r="O4638" t="s">
        <v>64</v>
      </c>
      <c r="P4638">
        <v>9142</v>
      </c>
      <c r="Q4638"/>
      <c r="R4638"/>
      <c r="S4638" t="s">
        <v>933</v>
      </c>
    </row>
    <row r="4639" spans="1:19" hidden="1" x14ac:dyDescent="0.2">
      <c r="A4639" s="162" t="str">
        <f>"FY"&amp;(YEAR(Table4_1[[#This Row],[Date]])-1)&amp;"/"&amp;(YEAR(Table4_1[[#This Row],[Date]])-2000)</f>
        <v>FY2022/23</v>
      </c>
      <c r="B4639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39" s="162" t="str">
        <f>Table4_1[[#This Row],[Licensee]]&amp;" "&amp;Table4_1[[#This Row],[Licence]]</f>
        <v>Western Power EDL1</v>
      </c>
      <c r="D4639" s="162" t="str">
        <f t="shared" si="72"/>
        <v>FY2022/23_NQR15dvi_Western Power EDL1</v>
      </c>
      <c r="E4639" s="164">
        <f>IF(ISNUMBER(Table4_1[[#This Row],[Value]]),Table4_1[[#This Row],[Value]],IF(ISNUMBER(Table4_1[[#This Row],[$ Value]]),Table4_1[[#This Row],[$ Value]],Table4_1[[#This Row],[% Value]]))</f>
        <v>7475</v>
      </c>
      <c r="G4639" s="238">
        <v>45107</v>
      </c>
      <c r="H4639">
        <v>4</v>
      </c>
      <c r="I4639" t="s">
        <v>188</v>
      </c>
      <c r="J4639" t="s">
        <v>207</v>
      </c>
      <c r="K4639" t="s">
        <v>299</v>
      </c>
      <c r="L4639" t="s">
        <v>305</v>
      </c>
      <c r="M4639" t="s">
        <v>49</v>
      </c>
      <c r="N4639" t="s">
        <v>304</v>
      </c>
      <c r="O4639" t="s">
        <v>64</v>
      </c>
      <c r="P4639">
        <v>7475</v>
      </c>
      <c r="Q4639"/>
      <c r="R4639"/>
      <c r="S4639" t="s">
        <v>933</v>
      </c>
    </row>
    <row r="4640" spans="1:19" hidden="1" x14ac:dyDescent="0.2">
      <c r="A4640" s="162" t="str">
        <f>"FY"&amp;(YEAR(Table4_1[[#This Row],[Date]])-1)&amp;"/"&amp;(YEAR(Table4_1[[#This Row],[Date]])-2000)</f>
        <v>FY2023/24</v>
      </c>
      <c r="B4640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40" s="162" t="str">
        <f>Table4_1[[#This Row],[Licensee]]&amp;" "&amp;Table4_1[[#This Row],[Licence]]</f>
        <v>Western Power EDL1</v>
      </c>
      <c r="D4640" s="162" t="str">
        <f t="shared" si="72"/>
        <v>FY2023/24_NQR15dvi_Western Power EDL1</v>
      </c>
      <c r="E4640" s="164">
        <f>IF(ISNUMBER(Table4_1[[#This Row],[Value]]),Table4_1[[#This Row],[Value]],IF(ISNUMBER(Table4_1[[#This Row],[$ Value]]),Table4_1[[#This Row],[$ Value]],Table4_1[[#This Row],[% Value]]))</f>
        <v>8310.1772199999996</v>
      </c>
      <c r="G4640" s="238">
        <v>45473</v>
      </c>
      <c r="H4640">
        <v>4</v>
      </c>
      <c r="I4640" t="s">
        <v>188</v>
      </c>
      <c r="J4640" t="s">
        <v>207</v>
      </c>
      <c r="K4640" t="s">
        <v>299</v>
      </c>
      <c r="L4640" t="s">
        <v>305</v>
      </c>
      <c r="M4640" t="s">
        <v>49</v>
      </c>
      <c r="N4640" t="s">
        <v>304</v>
      </c>
      <c r="O4640" t="s">
        <v>64</v>
      </c>
      <c r="P4640">
        <v>8310.1772199999996</v>
      </c>
      <c r="Q4640"/>
      <c r="R4640"/>
      <c r="S4640" t="s">
        <v>933</v>
      </c>
    </row>
    <row r="4641" spans="1:19" hidden="1" x14ac:dyDescent="0.2">
      <c r="A4641" s="162" t="str">
        <f>"FY"&amp;(YEAR(Table4_1[[#This Row],[Date]])-1)&amp;"/"&amp;(YEAR(Table4_1[[#This Row],[Date]])-2000)</f>
        <v>FY2024/25</v>
      </c>
      <c r="B4641" s="162" t="str">
        <f>VLOOKUP(Table4_1[[#This Row],[Energy]]&amp;Table4_1[[#This Row],[Indicator category]]&amp;Table4_1[[#This Row],[Indicator subcategory]]&amp;Table4_1[[#This Row],[Indicator]]&amp;Table4_1[[#This Row],[ID]],newID,2,FALSE)</f>
        <v>NQR15dvi</v>
      </c>
      <c r="C4641" s="162" t="str">
        <f>Table4_1[[#This Row],[Licensee]]&amp;" "&amp;Table4_1[[#This Row],[Licence]]</f>
        <v>Western Power EDL1</v>
      </c>
      <c r="D4641" s="162" t="str">
        <f t="shared" si="72"/>
        <v>FY2024/25_NQR15dvi_Western Power EDL1</v>
      </c>
      <c r="E4641" s="164">
        <f>IF(ISNUMBER(Table4_1[[#This Row],[Value]]),Table4_1[[#This Row],[Value]],IF(ISNUMBER(Table4_1[[#This Row],[$ Value]]),Table4_1[[#This Row],[$ Value]],Table4_1[[#This Row],[% Value]]))</f>
        <v>13935.05186</v>
      </c>
      <c r="G4641" s="238">
        <v>45838</v>
      </c>
      <c r="H4641">
        <v>4</v>
      </c>
      <c r="I4641" t="s">
        <v>188</v>
      </c>
      <c r="J4641" t="s">
        <v>207</v>
      </c>
      <c r="K4641" t="s">
        <v>299</v>
      </c>
      <c r="L4641" t="s">
        <v>305</v>
      </c>
      <c r="M4641" t="s">
        <v>49</v>
      </c>
      <c r="N4641" t="s">
        <v>304</v>
      </c>
      <c r="O4641" t="s">
        <v>64</v>
      </c>
      <c r="P4641">
        <v>13935.05186</v>
      </c>
      <c r="Q4641"/>
      <c r="R4641"/>
      <c r="S4641" t="s">
        <v>933</v>
      </c>
    </row>
    <row r="4642" spans="1:19" hidden="1" x14ac:dyDescent="0.2">
      <c r="A4642" s="162" t="str">
        <f>"FY"&amp;(YEAR(Table4_1[[#This Row],[Date]])-1)&amp;"/"&amp;(YEAR(Table4_1[[#This Row],[Date]])-2000)</f>
        <v>FY2013/14</v>
      </c>
      <c r="B4642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2" s="162" t="str">
        <f>Table4_1[[#This Row],[Licensee]]&amp;" "&amp;Table4_1[[#This Row],[Licence]]</f>
        <v>Western Power EDL1</v>
      </c>
      <c r="D4642" s="162" t="str">
        <f t="shared" si="72"/>
        <v>FY2013/14_NQR15dvii_Western Power EDL1</v>
      </c>
      <c r="E4642" s="164">
        <f>IF(ISNUMBER(Table4_1[[#This Row],[Value]]),Table4_1[[#This Row],[Value]],IF(ISNUMBER(Table4_1[[#This Row],[$ Value]]),Table4_1[[#This Row],[$ Value]],Table4_1[[#This Row],[% Value]]))</f>
        <v>9966.1513240000004</v>
      </c>
      <c r="G4642" s="238">
        <v>41820</v>
      </c>
      <c r="H4642">
        <v>4</v>
      </c>
      <c r="I4642" t="s">
        <v>188</v>
      </c>
      <c r="J4642" t="s">
        <v>207</v>
      </c>
      <c r="K4642" t="s">
        <v>299</v>
      </c>
      <c r="L4642" t="s">
        <v>303</v>
      </c>
      <c r="M4642" t="s">
        <v>49</v>
      </c>
      <c r="N4642" t="s">
        <v>304</v>
      </c>
      <c r="O4642" t="s">
        <v>64</v>
      </c>
      <c r="P4642">
        <v>9966.1513240000004</v>
      </c>
      <c r="Q4642"/>
      <c r="R4642"/>
      <c r="S4642" t="s">
        <v>933</v>
      </c>
    </row>
    <row r="4643" spans="1:19" hidden="1" x14ac:dyDescent="0.2">
      <c r="A4643" s="162" t="str">
        <f>"FY"&amp;(YEAR(Table4_1[[#This Row],[Date]])-1)&amp;"/"&amp;(YEAR(Table4_1[[#This Row],[Date]])-2000)</f>
        <v>FY2014/15</v>
      </c>
      <c r="B4643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3" s="162" t="str">
        <f>Table4_1[[#This Row],[Licensee]]&amp;" "&amp;Table4_1[[#This Row],[Licence]]</f>
        <v>Western Power EDL1</v>
      </c>
      <c r="D4643" s="162" t="str">
        <f t="shared" si="72"/>
        <v>FY2014/15_NQR15dvii_Western Power EDL1</v>
      </c>
      <c r="E4643" s="164">
        <f>IF(ISNUMBER(Table4_1[[#This Row],[Value]]),Table4_1[[#This Row],[Value]],IF(ISNUMBER(Table4_1[[#This Row],[$ Value]]),Table4_1[[#This Row],[$ Value]],Table4_1[[#This Row],[% Value]]))</f>
        <v>10228.200000000001</v>
      </c>
      <c r="G4643" s="238">
        <v>42185</v>
      </c>
      <c r="H4643">
        <v>4</v>
      </c>
      <c r="I4643" t="s">
        <v>188</v>
      </c>
      <c r="J4643" t="s">
        <v>207</v>
      </c>
      <c r="K4643" t="s">
        <v>299</v>
      </c>
      <c r="L4643" t="s">
        <v>303</v>
      </c>
      <c r="M4643" t="s">
        <v>49</v>
      </c>
      <c r="N4643" t="s">
        <v>304</v>
      </c>
      <c r="O4643" t="s">
        <v>64</v>
      </c>
      <c r="P4643">
        <v>10228.200000000001</v>
      </c>
      <c r="Q4643"/>
      <c r="R4643"/>
      <c r="S4643" t="s">
        <v>933</v>
      </c>
    </row>
    <row r="4644" spans="1:19" hidden="1" x14ac:dyDescent="0.2">
      <c r="A4644" s="162" t="str">
        <f>"FY"&amp;(YEAR(Table4_1[[#This Row],[Date]])-1)&amp;"/"&amp;(YEAR(Table4_1[[#This Row],[Date]])-2000)</f>
        <v>FY2015/16</v>
      </c>
      <c r="B4644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4" s="162" t="str">
        <f>Table4_1[[#This Row],[Licensee]]&amp;" "&amp;Table4_1[[#This Row],[Licence]]</f>
        <v>Western Power EDL1</v>
      </c>
      <c r="D4644" s="162" t="str">
        <f t="shared" si="72"/>
        <v>FY2015/16_NQR15dvii_Western Power EDL1</v>
      </c>
      <c r="E4644" s="164">
        <f>IF(ISNUMBER(Table4_1[[#This Row],[Value]]),Table4_1[[#This Row],[Value]],IF(ISNUMBER(Table4_1[[#This Row],[$ Value]]),Table4_1[[#This Row],[$ Value]],Table4_1[[#This Row],[% Value]]))</f>
        <v>10618.29594</v>
      </c>
      <c r="G4644" s="238">
        <v>42551</v>
      </c>
      <c r="H4644">
        <v>4</v>
      </c>
      <c r="I4644" t="s">
        <v>188</v>
      </c>
      <c r="J4644" t="s">
        <v>207</v>
      </c>
      <c r="K4644" t="s">
        <v>299</v>
      </c>
      <c r="L4644" t="s">
        <v>303</v>
      </c>
      <c r="M4644" t="s">
        <v>49</v>
      </c>
      <c r="N4644" t="s">
        <v>304</v>
      </c>
      <c r="O4644" t="s">
        <v>64</v>
      </c>
      <c r="P4644">
        <v>10618.29594</v>
      </c>
      <c r="Q4644"/>
      <c r="R4644"/>
      <c r="S4644" t="s">
        <v>933</v>
      </c>
    </row>
    <row r="4645" spans="1:19" hidden="1" x14ac:dyDescent="0.2">
      <c r="A4645" s="162" t="str">
        <f>"FY"&amp;(YEAR(Table4_1[[#This Row],[Date]])-1)&amp;"/"&amp;(YEAR(Table4_1[[#This Row],[Date]])-2000)</f>
        <v>FY2016/17</v>
      </c>
      <c r="B4645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5" s="162" t="str">
        <f>Table4_1[[#This Row],[Licensee]]&amp;" "&amp;Table4_1[[#This Row],[Licence]]</f>
        <v>Western Power EDL1</v>
      </c>
      <c r="D4645" s="162" t="str">
        <f t="shared" si="72"/>
        <v>FY2016/17_NQR15dvii_Western Power EDL1</v>
      </c>
      <c r="E4645" s="164">
        <f>IF(ISNUMBER(Table4_1[[#This Row],[Value]]),Table4_1[[#This Row],[Value]],IF(ISNUMBER(Table4_1[[#This Row],[$ Value]]),Table4_1[[#This Row],[$ Value]],Table4_1[[#This Row],[% Value]]))</f>
        <v>11028.34535</v>
      </c>
      <c r="G4645" s="238">
        <v>42916</v>
      </c>
      <c r="H4645">
        <v>4</v>
      </c>
      <c r="I4645" t="s">
        <v>188</v>
      </c>
      <c r="J4645" t="s">
        <v>207</v>
      </c>
      <c r="K4645" t="s">
        <v>299</v>
      </c>
      <c r="L4645" t="s">
        <v>303</v>
      </c>
      <c r="M4645" t="s">
        <v>49</v>
      </c>
      <c r="N4645" t="s">
        <v>304</v>
      </c>
      <c r="O4645" t="s">
        <v>64</v>
      </c>
      <c r="P4645">
        <v>11028.34535</v>
      </c>
      <c r="Q4645"/>
      <c r="R4645"/>
      <c r="S4645" t="s">
        <v>933</v>
      </c>
    </row>
    <row r="4646" spans="1:19" hidden="1" x14ac:dyDescent="0.2">
      <c r="A4646" s="162" t="str">
        <f>"FY"&amp;(YEAR(Table4_1[[#This Row],[Date]])-1)&amp;"/"&amp;(YEAR(Table4_1[[#This Row],[Date]])-2000)</f>
        <v>FY2017/18</v>
      </c>
      <c r="B4646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6" s="162" t="str">
        <f>Table4_1[[#This Row],[Licensee]]&amp;" "&amp;Table4_1[[#This Row],[Licence]]</f>
        <v>Western Power EDL1</v>
      </c>
      <c r="D4646" s="162" t="str">
        <f t="shared" si="72"/>
        <v>FY2017/18_NQR15dvii_Western Power EDL1</v>
      </c>
      <c r="E4646" s="164">
        <f>IF(ISNUMBER(Table4_1[[#This Row],[Value]]),Table4_1[[#This Row],[Value]],IF(ISNUMBER(Table4_1[[#This Row],[$ Value]]),Table4_1[[#This Row],[$ Value]],Table4_1[[#This Row],[% Value]]))</f>
        <v>11544.6</v>
      </c>
      <c r="G4646" s="238">
        <v>43281</v>
      </c>
      <c r="H4646">
        <v>4</v>
      </c>
      <c r="I4646" t="s">
        <v>188</v>
      </c>
      <c r="J4646" t="s">
        <v>207</v>
      </c>
      <c r="K4646" t="s">
        <v>299</v>
      </c>
      <c r="L4646" t="s">
        <v>303</v>
      </c>
      <c r="M4646" t="s">
        <v>49</v>
      </c>
      <c r="N4646" t="s">
        <v>304</v>
      </c>
      <c r="O4646" t="s">
        <v>64</v>
      </c>
      <c r="P4646">
        <v>11544.6</v>
      </c>
      <c r="Q4646"/>
      <c r="R4646"/>
      <c r="S4646" t="s">
        <v>933</v>
      </c>
    </row>
    <row r="4647" spans="1:19" hidden="1" x14ac:dyDescent="0.2">
      <c r="A4647" s="162" t="str">
        <f>"FY"&amp;(YEAR(Table4_1[[#This Row],[Date]])-1)&amp;"/"&amp;(YEAR(Table4_1[[#This Row],[Date]])-2000)</f>
        <v>FY2018/19</v>
      </c>
      <c r="B4647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7" s="162" t="str">
        <f>Table4_1[[#This Row],[Licensee]]&amp;" "&amp;Table4_1[[#This Row],[Licence]]</f>
        <v>Western Power EDL1</v>
      </c>
      <c r="D4647" s="162" t="str">
        <f t="shared" si="72"/>
        <v>FY2018/19_NQR15dvii_Western Power EDL1</v>
      </c>
      <c r="E4647" s="164">
        <f>IF(ISNUMBER(Table4_1[[#This Row],[Value]]),Table4_1[[#This Row],[Value]],IF(ISNUMBER(Table4_1[[#This Row],[$ Value]]),Table4_1[[#This Row],[$ Value]],Table4_1[[#This Row],[% Value]]))</f>
        <v>11508</v>
      </c>
      <c r="G4647" s="238">
        <v>43646</v>
      </c>
      <c r="H4647">
        <v>4</v>
      </c>
      <c r="I4647" t="s">
        <v>188</v>
      </c>
      <c r="J4647" t="s">
        <v>207</v>
      </c>
      <c r="K4647" t="s">
        <v>299</v>
      </c>
      <c r="L4647" t="s">
        <v>303</v>
      </c>
      <c r="M4647" t="s">
        <v>49</v>
      </c>
      <c r="N4647" t="s">
        <v>304</v>
      </c>
      <c r="O4647" t="s">
        <v>64</v>
      </c>
      <c r="P4647">
        <v>11508</v>
      </c>
      <c r="Q4647"/>
      <c r="R4647"/>
      <c r="S4647" t="s">
        <v>933</v>
      </c>
    </row>
    <row r="4648" spans="1:19" hidden="1" x14ac:dyDescent="0.2">
      <c r="A4648" s="162" t="str">
        <f>"FY"&amp;(YEAR(Table4_1[[#This Row],[Date]])-1)&amp;"/"&amp;(YEAR(Table4_1[[#This Row],[Date]])-2000)</f>
        <v>FY2019/20</v>
      </c>
      <c r="B4648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8" s="162" t="str">
        <f>Table4_1[[#This Row],[Licensee]]&amp;" "&amp;Table4_1[[#This Row],[Licence]]</f>
        <v>Western Power EDL1</v>
      </c>
      <c r="D4648" s="162" t="str">
        <f t="shared" si="72"/>
        <v>FY2019/20_NQR15dvii_Western Power EDL1</v>
      </c>
      <c r="E4648" s="164">
        <f>IF(ISNUMBER(Table4_1[[#This Row],[Value]]),Table4_1[[#This Row],[Value]],IF(ISNUMBER(Table4_1[[#This Row],[$ Value]]),Table4_1[[#This Row],[$ Value]],Table4_1[[#This Row],[% Value]]))</f>
        <v>11206</v>
      </c>
      <c r="G4648" s="238">
        <v>44012</v>
      </c>
      <c r="H4648">
        <v>4</v>
      </c>
      <c r="I4648" t="s">
        <v>188</v>
      </c>
      <c r="J4648" t="s">
        <v>207</v>
      </c>
      <c r="K4648" t="s">
        <v>299</v>
      </c>
      <c r="L4648" t="s">
        <v>303</v>
      </c>
      <c r="M4648" t="s">
        <v>49</v>
      </c>
      <c r="N4648" t="s">
        <v>304</v>
      </c>
      <c r="O4648" t="s">
        <v>64</v>
      </c>
      <c r="P4648">
        <v>11206</v>
      </c>
      <c r="Q4648"/>
      <c r="R4648"/>
      <c r="S4648" t="s">
        <v>933</v>
      </c>
    </row>
    <row r="4649" spans="1:19" hidden="1" x14ac:dyDescent="0.2">
      <c r="A4649" s="162" t="str">
        <f>"FY"&amp;(YEAR(Table4_1[[#This Row],[Date]])-1)&amp;"/"&amp;(YEAR(Table4_1[[#This Row],[Date]])-2000)</f>
        <v>FY2020/21</v>
      </c>
      <c r="B4649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49" s="162" t="str">
        <f>Table4_1[[#This Row],[Licensee]]&amp;" "&amp;Table4_1[[#This Row],[Licence]]</f>
        <v>Western Power EDL1</v>
      </c>
      <c r="D4649" s="162" t="str">
        <f t="shared" si="72"/>
        <v>FY2020/21_NQR15dvii_Western Power EDL1</v>
      </c>
      <c r="E4649" s="164">
        <f>IF(ISNUMBER(Table4_1[[#This Row],[Value]]),Table4_1[[#This Row],[Value]],IF(ISNUMBER(Table4_1[[#This Row],[$ Value]]),Table4_1[[#This Row],[$ Value]],Table4_1[[#This Row],[% Value]]))</f>
        <v>11021</v>
      </c>
      <c r="G4649" s="238">
        <v>44377</v>
      </c>
      <c r="H4649">
        <v>4</v>
      </c>
      <c r="I4649" t="s">
        <v>188</v>
      </c>
      <c r="J4649" t="s">
        <v>207</v>
      </c>
      <c r="K4649" t="s">
        <v>299</v>
      </c>
      <c r="L4649" t="s">
        <v>303</v>
      </c>
      <c r="M4649" t="s">
        <v>49</v>
      </c>
      <c r="N4649" t="s">
        <v>304</v>
      </c>
      <c r="O4649" t="s">
        <v>64</v>
      </c>
      <c r="P4649">
        <v>11021</v>
      </c>
      <c r="Q4649"/>
      <c r="R4649"/>
      <c r="S4649" t="s">
        <v>933</v>
      </c>
    </row>
    <row r="4650" spans="1:19" hidden="1" x14ac:dyDescent="0.2">
      <c r="A4650" s="162" t="str">
        <f>"FY"&amp;(YEAR(Table4_1[[#This Row],[Date]])-1)&amp;"/"&amp;(YEAR(Table4_1[[#This Row],[Date]])-2000)</f>
        <v>FY2021/22</v>
      </c>
      <c r="B4650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50" s="162" t="str">
        <f>Table4_1[[#This Row],[Licensee]]&amp;" "&amp;Table4_1[[#This Row],[Licence]]</f>
        <v>Western Power EDL1</v>
      </c>
      <c r="D4650" s="162" t="str">
        <f t="shared" si="72"/>
        <v>FY2021/22_NQR15dvii_Western Power EDL1</v>
      </c>
      <c r="E4650" s="164">
        <f>IF(ISNUMBER(Table4_1[[#This Row],[Value]]),Table4_1[[#This Row],[Value]],IF(ISNUMBER(Table4_1[[#This Row],[$ Value]]),Table4_1[[#This Row],[$ Value]],Table4_1[[#This Row],[% Value]]))</f>
        <v>11098</v>
      </c>
      <c r="G4650" s="238">
        <v>44742</v>
      </c>
      <c r="H4650">
        <v>4</v>
      </c>
      <c r="I4650" t="s">
        <v>188</v>
      </c>
      <c r="J4650" t="s">
        <v>207</v>
      </c>
      <c r="K4650" t="s">
        <v>299</v>
      </c>
      <c r="L4650" t="s">
        <v>303</v>
      </c>
      <c r="M4650" t="s">
        <v>49</v>
      </c>
      <c r="N4650" t="s">
        <v>304</v>
      </c>
      <c r="O4650" t="s">
        <v>64</v>
      </c>
      <c r="P4650">
        <v>11098</v>
      </c>
      <c r="Q4650"/>
      <c r="R4650"/>
      <c r="S4650" t="s">
        <v>933</v>
      </c>
    </row>
    <row r="4651" spans="1:19" hidden="1" x14ac:dyDescent="0.2">
      <c r="A4651" s="162" t="str">
        <f>"FY"&amp;(YEAR(Table4_1[[#This Row],[Date]])-1)&amp;"/"&amp;(YEAR(Table4_1[[#This Row],[Date]])-2000)</f>
        <v>FY2022/23</v>
      </c>
      <c r="B4651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51" s="162" t="str">
        <f>Table4_1[[#This Row],[Licensee]]&amp;" "&amp;Table4_1[[#This Row],[Licence]]</f>
        <v>Western Power EDL1</v>
      </c>
      <c r="D4651" s="162" t="str">
        <f t="shared" si="72"/>
        <v>FY2022/23_NQR15dvii_Western Power EDL1</v>
      </c>
      <c r="E4651" s="164">
        <f>IF(ISNUMBER(Table4_1[[#This Row],[Value]]),Table4_1[[#This Row],[Value]],IF(ISNUMBER(Table4_1[[#This Row],[$ Value]]),Table4_1[[#This Row],[$ Value]],Table4_1[[#This Row],[% Value]]))</f>
        <v>10389</v>
      </c>
      <c r="G4651" s="238">
        <v>45107</v>
      </c>
      <c r="H4651">
        <v>4</v>
      </c>
      <c r="I4651" t="s">
        <v>188</v>
      </c>
      <c r="J4651" t="s">
        <v>207</v>
      </c>
      <c r="K4651" t="s">
        <v>299</v>
      </c>
      <c r="L4651" t="s">
        <v>303</v>
      </c>
      <c r="M4651" t="s">
        <v>49</v>
      </c>
      <c r="N4651" t="s">
        <v>304</v>
      </c>
      <c r="O4651" t="s">
        <v>64</v>
      </c>
      <c r="P4651">
        <v>10389</v>
      </c>
      <c r="Q4651"/>
      <c r="R4651"/>
      <c r="S4651" t="s">
        <v>933</v>
      </c>
    </row>
    <row r="4652" spans="1:19" hidden="1" x14ac:dyDescent="0.2">
      <c r="A4652" s="162" t="str">
        <f>"FY"&amp;(YEAR(Table4_1[[#This Row],[Date]])-1)&amp;"/"&amp;(YEAR(Table4_1[[#This Row],[Date]])-2000)</f>
        <v>FY2023/24</v>
      </c>
      <c r="B4652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52" s="162" t="str">
        <f>Table4_1[[#This Row],[Licensee]]&amp;" "&amp;Table4_1[[#This Row],[Licence]]</f>
        <v>Western Power EDL1</v>
      </c>
      <c r="D4652" s="162" t="str">
        <f t="shared" si="72"/>
        <v>FY2023/24_NQR15dvii_Western Power EDL1</v>
      </c>
      <c r="E4652" s="164">
        <f>IF(ISNUMBER(Table4_1[[#This Row],[Value]]),Table4_1[[#This Row],[Value]],IF(ISNUMBER(Table4_1[[#This Row],[$ Value]]),Table4_1[[#This Row],[$ Value]],Table4_1[[#This Row],[% Value]]))</f>
        <v>9593.3438430000006</v>
      </c>
      <c r="G4652" s="238">
        <v>45473</v>
      </c>
      <c r="H4652">
        <v>4</v>
      </c>
      <c r="I4652" t="s">
        <v>188</v>
      </c>
      <c r="J4652" t="s">
        <v>207</v>
      </c>
      <c r="K4652" t="s">
        <v>299</v>
      </c>
      <c r="L4652" t="s">
        <v>303</v>
      </c>
      <c r="M4652" t="s">
        <v>49</v>
      </c>
      <c r="N4652" t="s">
        <v>304</v>
      </c>
      <c r="O4652" t="s">
        <v>64</v>
      </c>
      <c r="P4652">
        <v>9593.3438430000006</v>
      </c>
      <c r="Q4652"/>
      <c r="R4652"/>
      <c r="S4652" t="s">
        <v>933</v>
      </c>
    </row>
    <row r="4653" spans="1:19" hidden="1" x14ac:dyDescent="0.2">
      <c r="A4653" s="162" t="str">
        <f>"FY"&amp;(YEAR(Table4_1[[#This Row],[Date]])-1)&amp;"/"&amp;(YEAR(Table4_1[[#This Row],[Date]])-2000)</f>
        <v>FY2024/25</v>
      </c>
      <c r="B4653" s="162" t="str">
        <f>VLOOKUP(Table4_1[[#This Row],[Energy]]&amp;Table4_1[[#This Row],[Indicator category]]&amp;Table4_1[[#This Row],[Indicator subcategory]]&amp;Table4_1[[#This Row],[Indicator]]&amp;Table4_1[[#This Row],[ID]],newID,2,FALSE)</f>
        <v>NQR15dvii</v>
      </c>
      <c r="C4653" s="162" t="str">
        <f>Table4_1[[#This Row],[Licensee]]&amp;" "&amp;Table4_1[[#This Row],[Licence]]</f>
        <v>Western Power EDL1</v>
      </c>
      <c r="D4653" s="162" t="str">
        <f t="shared" si="72"/>
        <v>FY2024/25_NQR15dvii_Western Power EDL1</v>
      </c>
      <c r="E4653" s="164">
        <f>IF(ISNUMBER(Table4_1[[#This Row],[Value]]),Table4_1[[#This Row],[Value]],IF(ISNUMBER(Table4_1[[#This Row],[$ Value]]),Table4_1[[#This Row],[$ Value]],Table4_1[[#This Row],[% Value]]))</f>
        <v>11994.77146</v>
      </c>
      <c r="G4653" s="238">
        <v>45838</v>
      </c>
      <c r="H4653">
        <v>4</v>
      </c>
      <c r="I4653" t="s">
        <v>188</v>
      </c>
      <c r="J4653" t="s">
        <v>207</v>
      </c>
      <c r="K4653" t="s">
        <v>299</v>
      </c>
      <c r="L4653" t="s">
        <v>303</v>
      </c>
      <c r="M4653" t="s">
        <v>49</v>
      </c>
      <c r="N4653" t="s">
        <v>304</v>
      </c>
      <c r="O4653" t="s">
        <v>64</v>
      </c>
      <c r="P4653">
        <v>11994.77146</v>
      </c>
      <c r="Q4653"/>
      <c r="R4653"/>
      <c r="S4653" t="s">
        <v>933</v>
      </c>
    </row>
    <row r="4654" spans="1:19" hidden="1" x14ac:dyDescent="0.2">
      <c r="A4654" s="162" t="str">
        <f>"FY"&amp;(YEAR(Table4_1[[#This Row],[Date]])-1)&amp;"/"&amp;(YEAR(Table4_1[[#This Row],[Date]])-2000)</f>
        <v>FY2023/24</v>
      </c>
      <c r="B4654" s="162" t="str">
        <f>VLOOKUP(Table4_1[[#This Row],[Energy]]&amp;Table4_1[[#This Row],[Indicator category]]&amp;Table4_1[[#This Row],[Indicator subcategory]]&amp;Table4_1[[#This Row],[Indicator]]&amp;Table4_1[[#This Row],[ID]],newID,2,FALSE)</f>
        <v>NQR15eiii</v>
      </c>
      <c r="C4654" s="162" t="str">
        <f>Table4_1[[#This Row],[Licensee]]&amp;" "&amp;Table4_1[[#This Row],[Licence]]</f>
        <v>Western Power EDL1</v>
      </c>
      <c r="D4654" s="162" t="str">
        <f t="shared" si="72"/>
        <v>FY2023/24_NQR15eiii_Western Power EDL1</v>
      </c>
      <c r="E4654" s="164">
        <f>IF(ISNUMBER(Table4_1[[#This Row],[Value]]),Table4_1[[#This Row],[Value]],IF(ISNUMBER(Table4_1[[#This Row],[$ Value]]),Table4_1[[#This Row],[$ Value]],Table4_1[[#This Row],[% Value]]))</f>
        <v>0</v>
      </c>
      <c r="G4654" s="238">
        <v>45473</v>
      </c>
      <c r="H4654">
        <v>4</v>
      </c>
      <c r="I4654" t="s">
        <v>188</v>
      </c>
      <c r="J4654" t="s">
        <v>207</v>
      </c>
      <c r="K4654" t="s">
        <v>299</v>
      </c>
      <c r="L4654" t="s">
        <v>336</v>
      </c>
      <c r="M4654" t="s">
        <v>50</v>
      </c>
      <c r="N4654" t="s">
        <v>337</v>
      </c>
      <c r="O4654" t="s">
        <v>64</v>
      </c>
      <c r="P4654"/>
      <c r="Q4654"/>
      <c r="R4654"/>
      <c r="S4654" t="s">
        <v>933</v>
      </c>
    </row>
    <row r="4655" spans="1:19" hidden="1" x14ac:dyDescent="0.2">
      <c r="A4655" s="162" t="str">
        <f>"FY"&amp;(YEAR(Table4_1[[#This Row],[Date]])-1)&amp;"/"&amp;(YEAR(Table4_1[[#This Row],[Date]])-2000)</f>
        <v>FY2023/24</v>
      </c>
      <c r="B4655" s="162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4655" s="162" t="str">
        <f>Table4_1[[#This Row],[Licensee]]&amp;" "&amp;Table4_1[[#This Row],[Licence]]</f>
        <v>Western Power EDL1</v>
      </c>
      <c r="D4655" s="162" t="str">
        <f t="shared" si="72"/>
        <v>FY2023/24_NQR15eiv_Western Power EDL1</v>
      </c>
      <c r="E4655" s="164">
        <f>IF(ISNUMBER(Table4_1[[#This Row],[Value]]),Table4_1[[#This Row],[Value]],IF(ISNUMBER(Table4_1[[#This Row],[$ Value]]),Table4_1[[#This Row],[$ Value]],Table4_1[[#This Row],[% Value]]))</f>
        <v>49461.058550000002</v>
      </c>
      <c r="G4655" s="238">
        <v>45473</v>
      </c>
      <c r="H4655">
        <v>4</v>
      </c>
      <c r="I4655" t="s">
        <v>188</v>
      </c>
      <c r="J4655" t="s">
        <v>207</v>
      </c>
      <c r="K4655" t="s">
        <v>299</v>
      </c>
      <c r="L4655" t="s">
        <v>338</v>
      </c>
      <c r="M4655" t="s">
        <v>50</v>
      </c>
      <c r="N4655" t="s">
        <v>337</v>
      </c>
      <c r="O4655" t="s">
        <v>64</v>
      </c>
      <c r="P4655">
        <v>49461.058550000002</v>
      </c>
      <c r="Q4655"/>
      <c r="R4655"/>
      <c r="S4655" t="s">
        <v>933</v>
      </c>
    </row>
    <row r="4656" spans="1:19" hidden="1" x14ac:dyDescent="0.2">
      <c r="A4656" s="162" t="str">
        <f>"FY"&amp;(YEAR(Table4_1[[#This Row],[Date]])-1)&amp;"/"&amp;(YEAR(Table4_1[[#This Row],[Date]])-2000)</f>
        <v>FY2024/25</v>
      </c>
      <c r="B4656" s="162" t="str">
        <f>VLOOKUP(Table4_1[[#This Row],[Energy]]&amp;Table4_1[[#This Row],[Indicator category]]&amp;Table4_1[[#This Row],[Indicator subcategory]]&amp;Table4_1[[#This Row],[Indicator]]&amp;Table4_1[[#This Row],[ID]],newID,2,FALSE)</f>
        <v>NQR15eiv</v>
      </c>
      <c r="C4656" s="162" t="str">
        <f>Table4_1[[#This Row],[Licensee]]&amp;" "&amp;Table4_1[[#This Row],[Licence]]</f>
        <v>Western Power EDL1</v>
      </c>
      <c r="D4656" s="162" t="str">
        <f t="shared" si="72"/>
        <v>FY2024/25_NQR15eiv_Western Power EDL1</v>
      </c>
      <c r="E4656" s="164">
        <f>IF(ISNUMBER(Table4_1[[#This Row],[Value]]),Table4_1[[#This Row],[Value]],IF(ISNUMBER(Table4_1[[#This Row],[$ Value]]),Table4_1[[#This Row],[$ Value]],Table4_1[[#This Row],[% Value]]))</f>
        <v>50131.261460000002</v>
      </c>
      <c r="G4656" s="238">
        <v>45838</v>
      </c>
      <c r="H4656">
        <v>4</v>
      </c>
      <c r="I4656" t="s">
        <v>188</v>
      </c>
      <c r="J4656" t="s">
        <v>207</v>
      </c>
      <c r="K4656" t="s">
        <v>299</v>
      </c>
      <c r="L4656" t="s">
        <v>338</v>
      </c>
      <c r="M4656" t="s">
        <v>50</v>
      </c>
      <c r="N4656" t="s">
        <v>337</v>
      </c>
      <c r="O4656" t="s">
        <v>64</v>
      </c>
      <c r="P4656">
        <v>50131.261460000002</v>
      </c>
      <c r="Q4656"/>
      <c r="R4656"/>
      <c r="S4656" t="s">
        <v>933</v>
      </c>
    </row>
    <row r="4657" spans="1:19" hidden="1" x14ac:dyDescent="0.2">
      <c r="A4657" s="162" t="str">
        <f>"FY"&amp;(YEAR(Table4_1[[#This Row],[Date]])-1)&amp;"/"&amp;(YEAR(Table4_1[[#This Row],[Date]])-2000)</f>
        <v>FY2023/24</v>
      </c>
      <c r="B4657" s="162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4657" s="162" t="str">
        <f>Table4_1[[#This Row],[Licensee]]&amp;" "&amp;Table4_1[[#This Row],[Licence]]</f>
        <v>Western Power EDL1</v>
      </c>
      <c r="D4657" s="162" t="str">
        <f t="shared" si="72"/>
        <v>FY2023/24_NQR15ev_Western Power EDL1</v>
      </c>
      <c r="E4657" s="164">
        <f>IF(ISNUMBER(Table4_1[[#This Row],[Value]]),Table4_1[[#This Row],[Value]],IF(ISNUMBER(Table4_1[[#This Row],[$ Value]]),Table4_1[[#This Row],[$ Value]],Table4_1[[#This Row],[% Value]]))</f>
        <v>2991.829381</v>
      </c>
      <c r="G4657" s="238">
        <v>45473</v>
      </c>
      <c r="H4657">
        <v>4</v>
      </c>
      <c r="I4657" t="s">
        <v>188</v>
      </c>
      <c r="J4657" t="s">
        <v>207</v>
      </c>
      <c r="K4657" t="s">
        <v>299</v>
      </c>
      <c r="L4657" t="s">
        <v>339</v>
      </c>
      <c r="M4657" t="s">
        <v>50</v>
      </c>
      <c r="N4657" t="s">
        <v>337</v>
      </c>
      <c r="O4657" t="s">
        <v>64</v>
      </c>
      <c r="P4657">
        <v>2991.829381</v>
      </c>
      <c r="Q4657"/>
      <c r="R4657"/>
      <c r="S4657" t="s">
        <v>933</v>
      </c>
    </row>
    <row r="4658" spans="1:19" hidden="1" x14ac:dyDescent="0.2">
      <c r="A4658" s="162" t="str">
        <f>"FY"&amp;(YEAR(Table4_1[[#This Row],[Date]])-1)&amp;"/"&amp;(YEAR(Table4_1[[#This Row],[Date]])-2000)</f>
        <v>FY2024/25</v>
      </c>
      <c r="B4658" s="162" t="str">
        <f>VLOOKUP(Table4_1[[#This Row],[Energy]]&amp;Table4_1[[#This Row],[Indicator category]]&amp;Table4_1[[#This Row],[Indicator subcategory]]&amp;Table4_1[[#This Row],[Indicator]]&amp;Table4_1[[#This Row],[ID]],newID,2,FALSE)</f>
        <v>NQR15ev</v>
      </c>
      <c r="C4658" s="162" t="str">
        <f>Table4_1[[#This Row],[Licensee]]&amp;" "&amp;Table4_1[[#This Row],[Licence]]</f>
        <v>Western Power EDL1</v>
      </c>
      <c r="D4658" s="162" t="str">
        <f t="shared" si="72"/>
        <v>FY2024/25_NQR15ev_Western Power EDL1</v>
      </c>
      <c r="E4658" s="164">
        <f>IF(ISNUMBER(Table4_1[[#This Row],[Value]]),Table4_1[[#This Row],[Value]],IF(ISNUMBER(Table4_1[[#This Row],[$ Value]]),Table4_1[[#This Row],[$ Value]],Table4_1[[#This Row],[% Value]]))</f>
        <v>3088.5392280000001</v>
      </c>
      <c r="G4658" s="238">
        <v>45838</v>
      </c>
      <c r="H4658">
        <v>4</v>
      </c>
      <c r="I4658" t="s">
        <v>188</v>
      </c>
      <c r="J4658" t="s">
        <v>207</v>
      </c>
      <c r="K4658" t="s">
        <v>299</v>
      </c>
      <c r="L4658" t="s">
        <v>339</v>
      </c>
      <c r="M4658" t="s">
        <v>50</v>
      </c>
      <c r="N4658" t="s">
        <v>337</v>
      </c>
      <c r="O4658" t="s">
        <v>64</v>
      </c>
      <c r="P4658">
        <v>3088.5392280000001</v>
      </c>
      <c r="Q4658"/>
      <c r="R4658"/>
      <c r="S4658" t="s">
        <v>933</v>
      </c>
    </row>
    <row r="4659" spans="1:19" hidden="1" x14ac:dyDescent="0.2">
      <c r="A4659" s="162" t="str">
        <f>"FY"&amp;(YEAR(Table4_1[[#This Row],[Date]])-1)&amp;"/"&amp;(YEAR(Table4_1[[#This Row],[Date]])-2000)</f>
        <v>FY2013/14</v>
      </c>
      <c r="B4659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59" s="162" t="str">
        <f>Table4_1[[#This Row],[Licensee]]&amp;" "&amp;Table4_1[[#This Row],[Licence]]</f>
        <v>Western Power EDL1</v>
      </c>
      <c r="D4659" s="162" t="str">
        <f t="shared" si="72"/>
        <v>FY2013/14_NQR15evi_Western Power EDL1</v>
      </c>
      <c r="E4659" s="164">
        <f>IF(ISNUMBER(Table4_1[[#This Row],[Value]]),Table4_1[[#This Row],[Value]],IF(ISNUMBER(Table4_1[[#This Row],[$ Value]]),Table4_1[[#This Row],[$ Value]],Table4_1[[#This Row],[% Value]]))</f>
        <v>3056.824458</v>
      </c>
      <c r="G4659" s="238">
        <v>41820</v>
      </c>
      <c r="H4659">
        <v>4</v>
      </c>
      <c r="I4659" t="s">
        <v>188</v>
      </c>
      <c r="J4659" t="s">
        <v>207</v>
      </c>
      <c r="K4659" t="s">
        <v>299</v>
      </c>
      <c r="L4659" t="s">
        <v>305</v>
      </c>
      <c r="M4659" t="s">
        <v>50</v>
      </c>
      <c r="N4659" t="s">
        <v>304</v>
      </c>
      <c r="O4659" t="s">
        <v>64</v>
      </c>
      <c r="P4659">
        <v>3056.824458</v>
      </c>
      <c r="Q4659"/>
      <c r="R4659"/>
      <c r="S4659" t="s">
        <v>933</v>
      </c>
    </row>
    <row r="4660" spans="1:19" hidden="1" x14ac:dyDescent="0.2">
      <c r="A4660" s="162" t="str">
        <f>"FY"&amp;(YEAR(Table4_1[[#This Row],[Date]])-1)&amp;"/"&amp;(YEAR(Table4_1[[#This Row],[Date]])-2000)</f>
        <v>FY2014/15</v>
      </c>
      <c r="B4660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0" s="162" t="str">
        <f>Table4_1[[#This Row],[Licensee]]&amp;" "&amp;Table4_1[[#This Row],[Licence]]</f>
        <v>Western Power EDL1</v>
      </c>
      <c r="D4660" s="162" t="str">
        <f t="shared" si="72"/>
        <v>FY2014/15_NQR15evi_Western Power EDL1</v>
      </c>
      <c r="E4660" s="164">
        <f>IF(ISNUMBER(Table4_1[[#This Row],[Value]]),Table4_1[[#This Row],[Value]],IF(ISNUMBER(Table4_1[[#This Row],[$ Value]]),Table4_1[[#This Row],[$ Value]],Table4_1[[#This Row],[% Value]]))</f>
        <v>2731.7</v>
      </c>
      <c r="G4660" s="238">
        <v>42185</v>
      </c>
      <c r="H4660">
        <v>4</v>
      </c>
      <c r="I4660" t="s">
        <v>188</v>
      </c>
      <c r="J4660" t="s">
        <v>207</v>
      </c>
      <c r="K4660" t="s">
        <v>299</v>
      </c>
      <c r="L4660" t="s">
        <v>305</v>
      </c>
      <c r="M4660" t="s">
        <v>50</v>
      </c>
      <c r="N4660" t="s">
        <v>304</v>
      </c>
      <c r="O4660" t="s">
        <v>64</v>
      </c>
      <c r="P4660">
        <v>2731.7</v>
      </c>
      <c r="Q4660"/>
      <c r="R4660"/>
      <c r="S4660" t="s">
        <v>933</v>
      </c>
    </row>
    <row r="4661" spans="1:19" hidden="1" x14ac:dyDescent="0.2">
      <c r="A4661" s="162" t="str">
        <f>"FY"&amp;(YEAR(Table4_1[[#This Row],[Date]])-1)&amp;"/"&amp;(YEAR(Table4_1[[#This Row],[Date]])-2000)</f>
        <v>FY2015/16</v>
      </c>
      <c r="B4661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1" s="162" t="str">
        <f>Table4_1[[#This Row],[Licensee]]&amp;" "&amp;Table4_1[[#This Row],[Licence]]</f>
        <v>Western Power EDL1</v>
      </c>
      <c r="D4661" s="162" t="str">
        <f t="shared" si="72"/>
        <v>FY2015/16_NQR15evi_Western Power EDL1</v>
      </c>
      <c r="E4661" s="164">
        <f>IF(ISNUMBER(Table4_1[[#This Row],[Value]]),Table4_1[[#This Row],[Value]],IF(ISNUMBER(Table4_1[[#This Row],[$ Value]]),Table4_1[[#This Row],[$ Value]],Table4_1[[#This Row],[% Value]]))</f>
        <v>2878.2944830000001</v>
      </c>
      <c r="G4661" s="238">
        <v>42551</v>
      </c>
      <c r="H4661">
        <v>4</v>
      </c>
      <c r="I4661" t="s">
        <v>188</v>
      </c>
      <c r="J4661" t="s">
        <v>207</v>
      </c>
      <c r="K4661" t="s">
        <v>299</v>
      </c>
      <c r="L4661" t="s">
        <v>305</v>
      </c>
      <c r="M4661" t="s">
        <v>50</v>
      </c>
      <c r="N4661" t="s">
        <v>304</v>
      </c>
      <c r="O4661" t="s">
        <v>64</v>
      </c>
      <c r="P4661">
        <v>2878.2944830000001</v>
      </c>
      <c r="Q4661"/>
      <c r="R4661"/>
      <c r="S4661" t="s">
        <v>933</v>
      </c>
    </row>
    <row r="4662" spans="1:19" hidden="1" x14ac:dyDescent="0.2">
      <c r="A4662" s="162" t="str">
        <f>"FY"&amp;(YEAR(Table4_1[[#This Row],[Date]])-1)&amp;"/"&amp;(YEAR(Table4_1[[#This Row],[Date]])-2000)</f>
        <v>FY2016/17</v>
      </c>
      <c r="B4662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2" s="162" t="str">
        <f>Table4_1[[#This Row],[Licensee]]&amp;" "&amp;Table4_1[[#This Row],[Licence]]</f>
        <v>Western Power EDL1</v>
      </c>
      <c r="D4662" s="162" t="str">
        <f t="shared" si="72"/>
        <v>FY2016/17_NQR15evi_Western Power EDL1</v>
      </c>
      <c r="E4662" s="164">
        <f>IF(ISNUMBER(Table4_1[[#This Row],[Value]]),Table4_1[[#This Row],[Value]],IF(ISNUMBER(Table4_1[[#This Row],[$ Value]]),Table4_1[[#This Row],[$ Value]],Table4_1[[#This Row],[% Value]]))</f>
        <v>3070.309835</v>
      </c>
      <c r="G4662" s="238">
        <v>42916</v>
      </c>
      <c r="H4662">
        <v>4</v>
      </c>
      <c r="I4662" t="s">
        <v>188</v>
      </c>
      <c r="J4662" t="s">
        <v>207</v>
      </c>
      <c r="K4662" t="s">
        <v>299</v>
      </c>
      <c r="L4662" t="s">
        <v>305</v>
      </c>
      <c r="M4662" t="s">
        <v>50</v>
      </c>
      <c r="N4662" t="s">
        <v>304</v>
      </c>
      <c r="O4662" t="s">
        <v>64</v>
      </c>
      <c r="P4662">
        <v>3070.309835</v>
      </c>
      <c r="Q4662"/>
      <c r="R4662"/>
      <c r="S4662" t="s">
        <v>933</v>
      </c>
    </row>
    <row r="4663" spans="1:19" hidden="1" x14ac:dyDescent="0.2">
      <c r="A4663" s="162" t="str">
        <f>"FY"&amp;(YEAR(Table4_1[[#This Row],[Date]])-1)&amp;"/"&amp;(YEAR(Table4_1[[#This Row],[Date]])-2000)</f>
        <v>FY2017/18</v>
      </c>
      <c r="B4663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3" s="162" t="str">
        <f>Table4_1[[#This Row],[Licensee]]&amp;" "&amp;Table4_1[[#This Row],[Licence]]</f>
        <v>Western Power EDL1</v>
      </c>
      <c r="D4663" s="162" t="str">
        <f t="shared" si="72"/>
        <v>FY2017/18_NQR15evi_Western Power EDL1</v>
      </c>
      <c r="E4663" s="164">
        <f>IF(ISNUMBER(Table4_1[[#This Row],[Value]]),Table4_1[[#This Row],[Value]],IF(ISNUMBER(Table4_1[[#This Row],[$ Value]]),Table4_1[[#This Row],[$ Value]],Table4_1[[#This Row],[% Value]]))</f>
        <v>3067.5</v>
      </c>
      <c r="G4663" s="238">
        <v>43281</v>
      </c>
      <c r="H4663">
        <v>4</v>
      </c>
      <c r="I4663" t="s">
        <v>188</v>
      </c>
      <c r="J4663" t="s">
        <v>207</v>
      </c>
      <c r="K4663" t="s">
        <v>299</v>
      </c>
      <c r="L4663" t="s">
        <v>305</v>
      </c>
      <c r="M4663" t="s">
        <v>50</v>
      </c>
      <c r="N4663" t="s">
        <v>304</v>
      </c>
      <c r="O4663" t="s">
        <v>64</v>
      </c>
      <c r="P4663">
        <v>3067.5</v>
      </c>
      <c r="Q4663"/>
      <c r="R4663"/>
      <c r="S4663" t="s">
        <v>933</v>
      </c>
    </row>
    <row r="4664" spans="1:19" hidden="1" x14ac:dyDescent="0.2">
      <c r="A4664" s="162" t="str">
        <f>"FY"&amp;(YEAR(Table4_1[[#This Row],[Date]])-1)&amp;"/"&amp;(YEAR(Table4_1[[#This Row],[Date]])-2000)</f>
        <v>FY2018/19</v>
      </c>
      <c r="B4664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4" s="162" t="str">
        <f>Table4_1[[#This Row],[Licensee]]&amp;" "&amp;Table4_1[[#This Row],[Licence]]</f>
        <v>Western Power EDL1</v>
      </c>
      <c r="D4664" s="162" t="str">
        <f t="shared" si="72"/>
        <v>FY2018/19_NQR15evi_Western Power EDL1</v>
      </c>
      <c r="E4664" s="164">
        <f>IF(ISNUMBER(Table4_1[[#This Row],[Value]]),Table4_1[[#This Row],[Value]],IF(ISNUMBER(Table4_1[[#This Row],[$ Value]]),Table4_1[[#This Row],[$ Value]],Table4_1[[#This Row],[% Value]]))</f>
        <v>3214</v>
      </c>
      <c r="G4664" s="238">
        <v>43646</v>
      </c>
      <c r="H4664">
        <v>4</v>
      </c>
      <c r="I4664" t="s">
        <v>188</v>
      </c>
      <c r="J4664" t="s">
        <v>207</v>
      </c>
      <c r="K4664" t="s">
        <v>299</v>
      </c>
      <c r="L4664" t="s">
        <v>305</v>
      </c>
      <c r="M4664" t="s">
        <v>50</v>
      </c>
      <c r="N4664" t="s">
        <v>304</v>
      </c>
      <c r="O4664" t="s">
        <v>64</v>
      </c>
      <c r="P4664">
        <v>3214</v>
      </c>
      <c r="Q4664"/>
      <c r="R4664"/>
      <c r="S4664" t="s">
        <v>933</v>
      </c>
    </row>
    <row r="4665" spans="1:19" hidden="1" x14ac:dyDescent="0.2">
      <c r="A4665" s="162" t="str">
        <f>"FY"&amp;(YEAR(Table4_1[[#This Row],[Date]])-1)&amp;"/"&amp;(YEAR(Table4_1[[#This Row],[Date]])-2000)</f>
        <v>FY2019/20</v>
      </c>
      <c r="B4665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5" s="162" t="str">
        <f>Table4_1[[#This Row],[Licensee]]&amp;" "&amp;Table4_1[[#This Row],[Licence]]</f>
        <v>Western Power EDL1</v>
      </c>
      <c r="D4665" s="162" t="str">
        <f t="shared" si="72"/>
        <v>FY2019/20_NQR15evi_Western Power EDL1</v>
      </c>
      <c r="E4665" s="164">
        <f>IF(ISNUMBER(Table4_1[[#This Row],[Value]]),Table4_1[[#This Row],[Value]],IF(ISNUMBER(Table4_1[[#This Row],[$ Value]]),Table4_1[[#This Row],[$ Value]],Table4_1[[#This Row],[% Value]]))</f>
        <v>3275</v>
      </c>
      <c r="G4665" s="238">
        <v>44012</v>
      </c>
      <c r="H4665">
        <v>4</v>
      </c>
      <c r="I4665" t="s">
        <v>188</v>
      </c>
      <c r="J4665" t="s">
        <v>207</v>
      </c>
      <c r="K4665" t="s">
        <v>299</v>
      </c>
      <c r="L4665" t="s">
        <v>305</v>
      </c>
      <c r="M4665" t="s">
        <v>50</v>
      </c>
      <c r="N4665" t="s">
        <v>304</v>
      </c>
      <c r="O4665" t="s">
        <v>64</v>
      </c>
      <c r="P4665">
        <v>3275</v>
      </c>
      <c r="Q4665"/>
      <c r="R4665"/>
      <c r="S4665" t="s">
        <v>933</v>
      </c>
    </row>
    <row r="4666" spans="1:19" hidden="1" x14ac:dyDescent="0.2">
      <c r="A4666" s="162" t="str">
        <f>"FY"&amp;(YEAR(Table4_1[[#This Row],[Date]])-1)&amp;"/"&amp;(YEAR(Table4_1[[#This Row],[Date]])-2000)</f>
        <v>FY2020/21</v>
      </c>
      <c r="B4666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6" s="162" t="str">
        <f>Table4_1[[#This Row],[Licensee]]&amp;" "&amp;Table4_1[[#This Row],[Licence]]</f>
        <v>Western Power EDL1</v>
      </c>
      <c r="D4666" s="162" t="str">
        <f t="shared" si="72"/>
        <v>FY2020/21_NQR15evi_Western Power EDL1</v>
      </c>
      <c r="E4666" s="164">
        <f>IF(ISNUMBER(Table4_1[[#This Row],[Value]]),Table4_1[[#This Row],[Value]],IF(ISNUMBER(Table4_1[[#This Row],[$ Value]]),Table4_1[[#This Row],[$ Value]],Table4_1[[#This Row],[% Value]]))</f>
        <v>3308</v>
      </c>
      <c r="G4666" s="238">
        <v>44377</v>
      </c>
      <c r="H4666">
        <v>4</v>
      </c>
      <c r="I4666" t="s">
        <v>188</v>
      </c>
      <c r="J4666" t="s">
        <v>207</v>
      </c>
      <c r="K4666" t="s">
        <v>299</v>
      </c>
      <c r="L4666" t="s">
        <v>305</v>
      </c>
      <c r="M4666" t="s">
        <v>50</v>
      </c>
      <c r="N4666" t="s">
        <v>304</v>
      </c>
      <c r="O4666" t="s">
        <v>64</v>
      </c>
      <c r="P4666">
        <v>3308</v>
      </c>
      <c r="Q4666"/>
      <c r="R4666"/>
      <c r="S4666" t="s">
        <v>933</v>
      </c>
    </row>
    <row r="4667" spans="1:19" hidden="1" x14ac:dyDescent="0.2">
      <c r="A4667" s="162" t="str">
        <f>"FY"&amp;(YEAR(Table4_1[[#This Row],[Date]])-1)&amp;"/"&amp;(YEAR(Table4_1[[#This Row],[Date]])-2000)</f>
        <v>FY2021/22</v>
      </c>
      <c r="B4667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7" s="162" t="str">
        <f>Table4_1[[#This Row],[Licensee]]&amp;" "&amp;Table4_1[[#This Row],[Licence]]</f>
        <v>Western Power EDL1</v>
      </c>
      <c r="D4667" s="162" t="str">
        <f t="shared" si="72"/>
        <v>FY2021/22_NQR15evi_Western Power EDL1</v>
      </c>
      <c r="E4667" s="164">
        <f>IF(ISNUMBER(Table4_1[[#This Row],[Value]]),Table4_1[[#This Row],[Value]],IF(ISNUMBER(Table4_1[[#This Row],[$ Value]]),Table4_1[[#This Row],[$ Value]],Table4_1[[#This Row],[% Value]]))</f>
        <v>3191</v>
      </c>
      <c r="G4667" s="238">
        <v>44742</v>
      </c>
      <c r="H4667">
        <v>4</v>
      </c>
      <c r="I4667" t="s">
        <v>188</v>
      </c>
      <c r="J4667" t="s">
        <v>207</v>
      </c>
      <c r="K4667" t="s">
        <v>299</v>
      </c>
      <c r="L4667" t="s">
        <v>305</v>
      </c>
      <c r="M4667" t="s">
        <v>50</v>
      </c>
      <c r="N4667" t="s">
        <v>304</v>
      </c>
      <c r="O4667" t="s">
        <v>64</v>
      </c>
      <c r="P4667">
        <v>3191</v>
      </c>
      <c r="Q4667"/>
      <c r="R4667"/>
      <c r="S4667" t="s">
        <v>933</v>
      </c>
    </row>
    <row r="4668" spans="1:19" hidden="1" x14ac:dyDescent="0.2">
      <c r="A4668" s="162" t="str">
        <f>"FY"&amp;(YEAR(Table4_1[[#This Row],[Date]])-1)&amp;"/"&amp;(YEAR(Table4_1[[#This Row],[Date]])-2000)</f>
        <v>FY2022/23</v>
      </c>
      <c r="B4668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8" s="162" t="str">
        <f>Table4_1[[#This Row],[Licensee]]&amp;" "&amp;Table4_1[[#This Row],[Licence]]</f>
        <v>Western Power EDL1</v>
      </c>
      <c r="D4668" s="162" t="str">
        <f t="shared" si="72"/>
        <v>FY2022/23_NQR15evi_Western Power EDL1</v>
      </c>
      <c r="E4668" s="164">
        <f>IF(ISNUMBER(Table4_1[[#This Row],[Value]]),Table4_1[[#This Row],[Value]],IF(ISNUMBER(Table4_1[[#This Row],[$ Value]]),Table4_1[[#This Row],[$ Value]],Table4_1[[#This Row],[% Value]]))</f>
        <v>3289</v>
      </c>
      <c r="G4668" s="238">
        <v>45107</v>
      </c>
      <c r="H4668">
        <v>4</v>
      </c>
      <c r="I4668" t="s">
        <v>188</v>
      </c>
      <c r="J4668" t="s">
        <v>207</v>
      </c>
      <c r="K4668" t="s">
        <v>299</v>
      </c>
      <c r="L4668" t="s">
        <v>305</v>
      </c>
      <c r="M4668" t="s">
        <v>50</v>
      </c>
      <c r="N4668" t="s">
        <v>304</v>
      </c>
      <c r="O4668" t="s">
        <v>64</v>
      </c>
      <c r="P4668">
        <v>3289</v>
      </c>
      <c r="Q4668"/>
      <c r="R4668"/>
      <c r="S4668" t="s">
        <v>933</v>
      </c>
    </row>
    <row r="4669" spans="1:19" hidden="1" x14ac:dyDescent="0.2">
      <c r="A4669" s="162" t="str">
        <f>"FY"&amp;(YEAR(Table4_1[[#This Row],[Date]])-1)&amp;"/"&amp;(YEAR(Table4_1[[#This Row],[Date]])-2000)</f>
        <v>FY2023/24</v>
      </c>
      <c r="B4669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69" s="162" t="str">
        <f>Table4_1[[#This Row],[Licensee]]&amp;" "&amp;Table4_1[[#This Row],[Licence]]</f>
        <v>Western Power EDL1</v>
      </c>
      <c r="D4669" s="162" t="str">
        <f t="shared" si="72"/>
        <v>FY2023/24_NQR15evi_Western Power EDL1</v>
      </c>
      <c r="E4669" s="164">
        <f>IF(ISNUMBER(Table4_1[[#This Row],[Value]]),Table4_1[[#This Row],[Value]],IF(ISNUMBER(Table4_1[[#This Row],[$ Value]]),Table4_1[[#This Row],[$ Value]],Table4_1[[#This Row],[% Value]]))</f>
        <v>3533.3607080000002</v>
      </c>
      <c r="G4669" s="238">
        <v>45473</v>
      </c>
      <c r="H4669">
        <v>4</v>
      </c>
      <c r="I4669" t="s">
        <v>188</v>
      </c>
      <c r="J4669" t="s">
        <v>207</v>
      </c>
      <c r="K4669" t="s">
        <v>299</v>
      </c>
      <c r="L4669" t="s">
        <v>305</v>
      </c>
      <c r="M4669" t="s">
        <v>50</v>
      </c>
      <c r="N4669" t="s">
        <v>304</v>
      </c>
      <c r="O4669" t="s">
        <v>64</v>
      </c>
      <c r="P4669">
        <v>3533.3607080000002</v>
      </c>
      <c r="Q4669"/>
      <c r="R4669"/>
      <c r="S4669" t="s">
        <v>933</v>
      </c>
    </row>
    <row r="4670" spans="1:19" hidden="1" x14ac:dyDescent="0.2">
      <c r="A4670" s="162" t="str">
        <f>"FY"&amp;(YEAR(Table4_1[[#This Row],[Date]])-1)&amp;"/"&amp;(YEAR(Table4_1[[#This Row],[Date]])-2000)</f>
        <v>FY2024/25</v>
      </c>
      <c r="B4670" s="162" t="str">
        <f>VLOOKUP(Table4_1[[#This Row],[Energy]]&amp;Table4_1[[#This Row],[Indicator category]]&amp;Table4_1[[#This Row],[Indicator subcategory]]&amp;Table4_1[[#This Row],[Indicator]]&amp;Table4_1[[#This Row],[ID]],newID,2,FALSE)</f>
        <v>NQR15evi</v>
      </c>
      <c r="C4670" s="162" t="str">
        <f>Table4_1[[#This Row],[Licensee]]&amp;" "&amp;Table4_1[[#This Row],[Licence]]</f>
        <v>Western Power EDL1</v>
      </c>
      <c r="D4670" s="162" t="str">
        <f t="shared" si="72"/>
        <v>FY2024/25_NQR15evi_Western Power EDL1</v>
      </c>
      <c r="E4670" s="164">
        <f>IF(ISNUMBER(Table4_1[[#This Row],[Value]]),Table4_1[[#This Row],[Value]],IF(ISNUMBER(Table4_1[[#This Row],[$ Value]]),Table4_1[[#This Row],[$ Value]],Table4_1[[#This Row],[% Value]]))</f>
        <v>3656.3127639999998</v>
      </c>
      <c r="G4670" s="238">
        <v>45838</v>
      </c>
      <c r="H4670">
        <v>4</v>
      </c>
      <c r="I4670" t="s">
        <v>188</v>
      </c>
      <c r="J4670" t="s">
        <v>207</v>
      </c>
      <c r="K4670" t="s">
        <v>299</v>
      </c>
      <c r="L4670" t="s">
        <v>305</v>
      </c>
      <c r="M4670" t="s">
        <v>50</v>
      </c>
      <c r="N4670" t="s">
        <v>304</v>
      </c>
      <c r="O4670" t="s">
        <v>64</v>
      </c>
      <c r="P4670">
        <v>3656.3127639999998</v>
      </c>
      <c r="Q4670"/>
      <c r="R4670"/>
      <c r="S4670" t="s">
        <v>933</v>
      </c>
    </row>
    <row r="4671" spans="1:19" hidden="1" x14ac:dyDescent="0.2">
      <c r="A4671" s="162" t="str">
        <f>"FY"&amp;(YEAR(Table4_1[[#This Row],[Date]])-1)&amp;"/"&amp;(YEAR(Table4_1[[#This Row],[Date]])-2000)</f>
        <v>FY2013/14</v>
      </c>
      <c r="B4671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1" s="162" t="str">
        <f>Table4_1[[#This Row],[Licensee]]&amp;" "&amp;Table4_1[[#This Row],[Licence]]</f>
        <v>Western Power EDL1</v>
      </c>
      <c r="D4671" s="162" t="str">
        <f t="shared" si="72"/>
        <v>FY2013/14_NQR15evii_Western Power EDL1</v>
      </c>
      <c r="E4671" s="164">
        <f>IF(ISNUMBER(Table4_1[[#This Row],[Value]]),Table4_1[[#This Row],[Value]],IF(ISNUMBER(Table4_1[[#This Row],[$ Value]]),Table4_1[[#This Row],[$ Value]],Table4_1[[#This Row],[% Value]]))</f>
        <v>50973.115599999997</v>
      </c>
      <c r="G4671" s="238">
        <v>41820</v>
      </c>
      <c r="H4671">
        <v>4</v>
      </c>
      <c r="I4671" t="s">
        <v>188</v>
      </c>
      <c r="J4671" t="s">
        <v>207</v>
      </c>
      <c r="K4671" t="s">
        <v>299</v>
      </c>
      <c r="L4671" t="s">
        <v>303</v>
      </c>
      <c r="M4671" t="s">
        <v>50</v>
      </c>
      <c r="N4671" t="s">
        <v>304</v>
      </c>
      <c r="O4671" t="s">
        <v>64</v>
      </c>
      <c r="P4671">
        <v>50973.115599999997</v>
      </c>
      <c r="Q4671"/>
      <c r="R4671"/>
      <c r="S4671" t="s">
        <v>933</v>
      </c>
    </row>
    <row r="4672" spans="1:19" hidden="1" x14ac:dyDescent="0.2">
      <c r="A4672" s="162" t="str">
        <f>"FY"&amp;(YEAR(Table4_1[[#This Row],[Date]])-1)&amp;"/"&amp;(YEAR(Table4_1[[#This Row],[Date]])-2000)</f>
        <v>FY2014/15</v>
      </c>
      <c r="B4672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2" s="162" t="str">
        <f>Table4_1[[#This Row],[Licensee]]&amp;" "&amp;Table4_1[[#This Row],[Licence]]</f>
        <v>Western Power EDL1</v>
      </c>
      <c r="D4672" s="162" t="str">
        <f t="shared" si="72"/>
        <v>FY2014/15_NQR15evii_Western Power EDL1</v>
      </c>
      <c r="E4672" s="164">
        <f>IF(ISNUMBER(Table4_1[[#This Row],[Value]]),Table4_1[[#This Row],[Value]],IF(ISNUMBER(Table4_1[[#This Row],[$ Value]]),Table4_1[[#This Row],[$ Value]],Table4_1[[#This Row],[% Value]]))</f>
        <v>49869.599999999999</v>
      </c>
      <c r="G4672" s="238">
        <v>42185</v>
      </c>
      <c r="H4672">
        <v>4</v>
      </c>
      <c r="I4672" t="s">
        <v>188</v>
      </c>
      <c r="J4672" t="s">
        <v>207</v>
      </c>
      <c r="K4672" t="s">
        <v>299</v>
      </c>
      <c r="L4672" t="s">
        <v>303</v>
      </c>
      <c r="M4672" t="s">
        <v>50</v>
      </c>
      <c r="N4672" t="s">
        <v>304</v>
      </c>
      <c r="O4672" t="s">
        <v>64</v>
      </c>
      <c r="P4672">
        <v>49869.599999999999</v>
      </c>
      <c r="Q4672"/>
      <c r="R4672"/>
      <c r="S4672" t="s">
        <v>933</v>
      </c>
    </row>
    <row r="4673" spans="1:19" hidden="1" x14ac:dyDescent="0.2">
      <c r="A4673" s="162" t="str">
        <f>"FY"&amp;(YEAR(Table4_1[[#This Row],[Date]])-1)&amp;"/"&amp;(YEAR(Table4_1[[#This Row],[Date]])-2000)</f>
        <v>FY2015/16</v>
      </c>
      <c r="B4673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3" s="162" t="str">
        <f>Table4_1[[#This Row],[Licensee]]&amp;" "&amp;Table4_1[[#This Row],[Licence]]</f>
        <v>Western Power EDL1</v>
      </c>
      <c r="D4673" s="162" t="str">
        <f t="shared" si="72"/>
        <v>FY2015/16_NQR15evii_Western Power EDL1</v>
      </c>
      <c r="E4673" s="164">
        <f>IF(ISNUMBER(Table4_1[[#This Row],[Value]]),Table4_1[[#This Row],[Value]],IF(ISNUMBER(Table4_1[[#This Row],[$ Value]]),Table4_1[[#This Row],[$ Value]],Table4_1[[#This Row],[% Value]]))</f>
        <v>50237.300620000002</v>
      </c>
      <c r="G4673" s="238">
        <v>42551</v>
      </c>
      <c r="H4673">
        <v>4</v>
      </c>
      <c r="I4673" t="s">
        <v>188</v>
      </c>
      <c r="J4673" t="s">
        <v>207</v>
      </c>
      <c r="K4673" t="s">
        <v>299</v>
      </c>
      <c r="L4673" t="s">
        <v>303</v>
      </c>
      <c r="M4673" t="s">
        <v>50</v>
      </c>
      <c r="N4673" t="s">
        <v>304</v>
      </c>
      <c r="O4673" t="s">
        <v>64</v>
      </c>
      <c r="P4673">
        <v>50237.300620000002</v>
      </c>
      <c r="Q4673"/>
      <c r="R4673"/>
      <c r="S4673" t="s">
        <v>933</v>
      </c>
    </row>
    <row r="4674" spans="1:19" hidden="1" x14ac:dyDescent="0.2">
      <c r="A4674" s="162" t="str">
        <f>"FY"&amp;(YEAR(Table4_1[[#This Row],[Date]])-1)&amp;"/"&amp;(YEAR(Table4_1[[#This Row],[Date]])-2000)</f>
        <v>FY2016/17</v>
      </c>
      <c r="B4674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4" s="162" t="str">
        <f>Table4_1[[#This Row],[Licensee]]&amp;" "&amp;Table4_1[[#This Row],[Licence]]</f>
        <v>Western Power EDL1</v>
      </c>
      <c r="D4674" s="162" t="str">
        <f t="shared" si="72"/>
        <v>FY2016/17_NQR15evii_Western Power EDL1</v>
      </c>
      <c r="E4674" s="164">
        <f>IF(ISNUMBER(Table4_1[[#This Row],[Value]]),Table4_1[[#This Row],[Value]],IF(ISNUMBER(Table4_1[[#This Row],[$ Value]]),Table4_1[[#This Row],[$ Value]],Table4_1[[#This Row],[% Value]]))</f>
        <v>49846.55184</v>
      </c>
      <c r="G4674" s="238">
        <v>42916</v>
      </c>
      <c r="H4674">
        <v>4</v>
      </c>
      <c r="I4674" t="s">
        <v>188</v>
      </c>
      <c r="J4674" t="s">
        <v>207</v>
      </c>
      <c r="K4674" t="s">
        <v>299</v>
      </c>
      <c r="L4674" t="s">
        <v>303</v>
      </c>
      <c r="M4674" t="s">
        <v>50</v>
      </c>
      <c r="N4674" t="s">
        <v>304</v>
      </c>
      <c r="O4674" t="s">
        <v>64</v>
      </c>
      <c r="P4674">
        <v>49846.55184</v>
      </c>
      <c r="Q4674"/>
      <c r="R4674"/>
      <c r="S4674" t="s">
        <v>933</v>
      </c>
    </row>
    <row r="4675" spans="1:19" hidden="1" x14ac:dyDescent="0.2">
      <c r="A4675" s="162" t="str">
        <f>"FY"&amp;(YEAR(Table4_1[[#This Row],[Date]])-1)&amp;"/"&amp;(YEAR(Table4_1[[#This Row],[Date]])-2000)</f>
        <v>FY2017/18</v>
      </c>
      <c r="B4675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5" s="162" t="str">
        <f>Table4_1[[#This Row],[Licensee]]&amp;" "&amp;Table4_1[[#This Row],[Licence]]</f>
        <v>Western Power EDL1</v>
      </c>
      <c r="D4675" s="162" t="str">
        <f t="shared" ref="D4675:D4738" si="73">A4675&amp;"_"&amp;B4675&amp;"_"&amp;C4675</f>
        <v>FY2017/18_NQR15evii_Western Power EDL1</v>
      </c>
      <c r="E4675" s="164">
        <f>IF(ISNUMBER(Table4_1[[#This Row],[Value]]),Table4_1[[#This Row],[Value]],IF(ISNUMBER(Table4_1[[#This Row],[$ Value]]),Table4_1[[#This Row],[$ Value]],Table4_1[[#This Row],[% Value]]))</f>
        <v>48427.7</v>
      </c>
      <c r="G4675" s="238">
        <v>43281</v>
      </c>
      <c r="H4675">
        <v>4</v>
      </c>
      <c r="I4675" t="s">
        <v>188</v>
      </c>
      <c r="J4675" t="s">
        <v>207</v>
      </c>
      <c r="K4675" t="s">
        <v>299</v>
      </c>
      <c r="L4675" t="s">
        <v>303</v>
      </c>
      <c r="M4675" t="s">
        <v>50</v>
      </c>
      <c r="N4675" t="s">
        <v>304</v>
      </c>
      <c r="O4675" t="s">
        <v>64</v>
      </c>
      <c r="P4675">
        <v>48427.7</v>
      </c>
      <c r="Q4675"/>
      <c r="R4675"/>
      <c r="S4675" t="s">
        <v>933</v>
      </c>
    </row>
    <row r="4676" spans="1:19" hidden="1" x14ac:dyDescent="0.2">
      <c r="A4676" s="162" t="str">
        <f>"FY"&amp;(YEAR(Table4_1[[#This Row],[Date]])-1)&amp;"/"&amp;(YEAR(Table4_1[[#This Row],[Date]])-2000)</f>
        <v>FY2018/19</v>
      </c>
      <c r="B4676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6" s="162" t="str">
        <f>Table4_1[[#This Row],[Licensee]]&amp;" "&amp;Table4_1[[#This Row],[Licence]]</f>
        <v>Western Power EDL1</v>
      </c>
      <c r="D4676" s="162" t="str">
        <f t="shared" si="73"/>
        <v>FY2018/19_NQR15evii_Western Power EDL1</v>
      </c>
      <c r="E4676" s="164">
        <f>IF(ISNUMBER(Table4_1[[#This Row],[Value]]),Table4_1[[#This Row],[Value]],IF(ISNUMBER(Table4_1[[#This Row],[$ Value]]),Table4_1[[#This Row],[$ Value]],Table4_1[[#This Row],[% Value]]))</f>
        <v>48275</v>
      </c>
      <c r="G4676" s="238">
        <v>43646</v>
      </c>
      <c r="H4676">
        <v>4</v>
      </c>
      <c r="I4676" t="s">
        <v>188</v>
      </c>
      <c r="J4676" t="s">
        <v>207</v>
      </c>
      <c r="K4676" t="s">
        <v>299</v>
      </c>
      <c r="L4676" t="s">
        <v>303</v>
      </c>
      <c r="M4676" t="s">
        <v>50</v>
      </c>
      <c r="N4676" t="s">
        <v>304</v>
      </c>
      <c r="O4676" t="s">
        <v>64</v>
      </c>
      <c r="P4676">
        <v>48275</v>
      </c>
      <c r="Q4676"/>
      <c r="R4676"/>
      <c r="S4676" t="s">
        <v>933</v>
      </c>
    </row>
    <row r="4677" spans="1:19" hidden="1" x14ac:dyDescent="0.2">
      <c r="A4677" s="162" t="str">
        <f>"FY"&amp;(YEAR(Table4_1[[#This Row],[Date]])-1)&amp;"/"&amp;(YEAR(Table4_1[[#This Row],[Date]])-2000)</f>
        <v>FY2019/20</v>
      </c>
      <c r="B4677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7" s="162" t="str">
        <f>Table4_1[[#This Row],[Licensee]]&amp;" "&amp;Table4_1[[#This Row],[Licence]]</f>
        <v>Western Power EDL1</v>
      </c>
      <c r="D4677" s="162" t="str">
        <f t="shared" si="73"/>
        <v>FY2019/20_NQR15evii_Western Power EDL1</v>
      </c>
      <c r="E4677" s="164">
        <f>IF(ISNUMBER(Table4_1[[#This Row],[Value]]),Table4_1[[#This Row],[Value]],IF(ISNUMBER(Table4_1[[#This Row],[$ Value]]),Table4_1[[#This Row],[$ Value]],Table4_1[[#This Row],[% Value]]))</f>
        <v>49628</v>
      </c>
      <c r="G4677" s="238">
        <v>44012</v>
      </c>
      <c r="H4677">
        <v>4</v>
      </c>
      <c r="I4677" t="s">
        <v>188</v>
      </c>
      <c r="J4677" t="s">
        <v>207</v>
      </c>
      <c r="K4677" t="s">
        <v>299</v>
      </c>
      <c r="L4677" t="s">
        <v>303</v>
      </c>
      <c r="M4677" t="s">
        <v>50</v>
      </c>
      <c r="N4677" t="s">
        <v>304</v>
      </c>
      <c r="O4677" t="s">
        <v>64</v>
      </c>
      <c r="P4677">
        <v>49628</v>
      </c>
      <c r="Q4677"/>
      <c r="R4677"/>
      <c r="S4677" t="s">
        <v>933</v>
      </c>
    </row>
    <row r="4678" spans="1:19" hidden="1" x14ac:dyDescent="0.2">
      <c r="A4678" s="162" t="str">
        <f>"FY"&amp;(YEAR(Table4_1[[#This Row],[Date]])-1)&amp;"/"&amp;(YEAR(Table4_1[[#This Row],[Date]])-2000)</f>
        <v>FY2020/21</v>
      </c>
      <c r="B4678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8" s="162" t="str">
        <f>Table4_1[[#This Row],[Licensee]]&amp;" "&amp;Table4_1[[#This Row],[Licence]]</f>
        <v>Western Power EDL1</v>
      </c>
      <c r="D4678" s="162" t="str">
        <f t="shared" si="73"/>
        <v>FY2020/21_NQR15evii_Western Power EDL1</v>
      </c>
      <c r="E4678" s="164">
        <f>IF(ISNUMBER(Table4_1[[#This Row],[Value]]),Table4_1[[#This Row],[Value]],IF(ISNUMBER(Table4_1[[#This Row],[$ Value]]),Table4_1[[#This Row],[$ Value]],Table4_1[[#This Row],[% Value]]))</f>
        <v>49631</v>
      </c>
      <c r="G4678" s="238">
        <v>44377</v>
      </c>
      <c r="H4678">
        <v>4</v>
      </c>
      <c r="I4678" t="s">
        <v>188</v>
      </c>
      <c r="J4678" t="s">
        <v>207</v>
      </c>
      <c r="K4678" t="s">
        <v>299</v>
      </c>
      <c r="L4678" t="s">
        <v>303</v>
      </c>
      <c r="M4678" t="s">
        <v>50</v>
      </c>
      <c r="N4678" t="s">
        <v>304</v>
      </c>
      <c r="O4678" t="s">
        <v>64</v>
      </c>
      <c r="P4678">
        <v>49631</v>
      </c>
      <c r="Q4678"/>
      <c r="R4678"/>
      <c r="S4678" t="s">
        <v>933</v>
      </c>
    </row>
    <row r="4679" spans="1:19" hidden="1" x14ac:dyDescent="0.2">
      <c r="A4679" s="162" t="str">
        <f>"FY"&amp;(YEAR(Table4_1[[#This Row],[Date]])-1)&amp;"/"&amp;(YEAR(Table4_1[[#This Row],[Date]])-2000)</f>
        <v>FY2021/22</v>
      </c>
      <c r="B4679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79" s="162" t="str">
        <f>Table4_1[[#This Row],[Licensee]]&amp;" "&amp;Table4_1[[#This Row],[Licence]]</f>
        <v>Western Power EDL1</v>
      </c>
      <c r="D4679" s="162" t="str">
        <f t="shared" si="73"/>
        <v>FY2021/22_NQR15evii_Western Power EDL1</v>
      </c>
      <c r="E4679" s="164">
        <f>IF(ISNUMBER(Table4_1[[#This Row],[Value]]),Table4_1[[#This Row],[Value]],IF(ISNUMBER(Table4_1[[#This Row],[$ Value]]),Table4_1[[#This Row],[$ Value]],Table4_1[[#This Row],[% Value]]))</f>
        <v>49387</v>
      </c>
      <c r="G4679" s="238">
        <v>44742</v>
      </c>
      <c r="H4679">
        <v>4</v>
      </c>
      <c r="I4679" t="s">
        <v>188</v>
      </c>
      <c r="J4679" t="s">
        <v>207</v>
      </c>
      <c r="K4679" t="s">
        <v>299</v>
      </c>
      <c r="L4679" t="s">
        <v>303</v>
      </c>
      <c r="M4679" t="s">
        <v>50</v>
      </c>
      <c r="N4679" t="s">
        <v>304</v>
      </c>
      <c r="O4679" t="s">
        <v>64</v>
      </c>
      <c r="P4679">
        <v>49387</v>
      </c>
      <c r="Q4679"/>
      <c r="R4679"/>
      <c r="S4679" t="s">
        <v>933</v>
      </c>
    </row>
    <row r="4680" spans="1:19" hidden="1" x14ac:dyDescent="0.2">
      <c r="A4680" s="162" t="str">
        <f>"FY"&amp;(YEAR(Table4_1[[#This Row],[Date]])-1)&amp;"/"&amp;(YEAR(Table4_1[[#This Row],[Date]])-2000)</f>
        <v>FY2022/23</v>
      </c>
      <c r="B4680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80" s="162" t="str">
        <f>Table4_1[[#This Row],[Licensee]]&amp;" "&amp;Table4_1[[#This Row],[Licence]]</f>
        <v>Western Power EDL1</v>
      </c>
      <c r="D4680" s="162" t="str">
        <f t="shared" si="73"/>
        <v>FY2022/23_NQR15evii_Western Power EDL1</v>
      </c>
      <c r="E4680" s="164">
        <f>IF(ISNUMBER(Table4_1[[#This Row],[Value]]),Table4_1[[#This Row],[Value]],IF(ISNUMBER(Table4_1[[#This Row],[$ Value]]),Table4_1[[#This Row],[$ Value]],Table4_1[[#This Row],[% Value]]))</f>
        <v>48069</v>
      </c>
      <c r="G4680" s="238">
        <v>45107</v>
      </c>
      <c r="H4680">
        <v>4</v>
      </c>
      <c r="I4680" t="s">
        <v>188</v>
      </c>
      <c r="J4680" t="s">
        <v>207</v>
      </c>
      <c r="K4680" t="s">
        <v>299</v>
      </c>
      <c r="L4680" t="s">
        <v>303</v>
      </c>
      <c r="M4680" t="s">
        <v>50</v>
      </c>
      <c r="N4680" t="s">
        <v>304</v>
      </c>
      <c r="O4680" t="s">
        <v>64</v>
      </c>
      <c r="P4680">
        <v>48069</v>
      </c>
      <c r="Q4680"/>
      <c r="R4680"/>
      <c r="S4680" t="s">
        <v>933</v>
      </c>
    </row>
    <row r="4681" spans="1:19" hidden="1" x14ac:dyDescent="0.2">
      <c r="A4681" s="162" t="str">
        <f>"FY"&amp;(YEAR(Table4_1[[#This Row],[Date]])-1)&amp;"/"&amp;(YEAR(Table4_1[[#This Row],[Date]])-2000)</f>
        <v>FY2023/24</v>
      </c>
      <c r="B4681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81" s="162" t="str">
        <f>Table4_1[[#This Row],[Licensee]]&amp;" "&amp;Table4_1[[#This Row],[Licence]]</f>
        <v>Western Power EDL1</v>
      </c>
      <c r="D4681" s="162" t="str">
        <f t="shared" si="73"/>
        <v>FY2023/24_NQR15evii_Western Power EDL1</v>
      </c>
      <c r="E4681" s="164">
        <f>IF(ISNUMBER(Table4_1[[#This Row],[Value]]),Table4_1[[#This Row],[Value]],IF(ISNUMBER(Table4_1[[#This Row],[$ Value]]),Table4_1[[#This Row],[$ Value]],Table4_1[[#This Row],[% Value]]))</f>
        <v>48919.527220000004</v>
      </c>
      <c r="G4681" s="238">
        <v>45473</v>
      </c>
      <c r="H4681">
        <v>4</v>
      </c>
      <c r="I4681" t="s">
        <v>188</v>
      </c>
      <c r="J4681" t="s">
        <v>207</v>
      </c>
      <c r="K4681" t="s">
        <v>299</v>
      </c>
      <c r="L4681" t="s">
        <v>303</v>
      </c>
      <c r="M4681" t="s">
        <v>50</v>
      </c>
      <c r="N4681" t="s">
        <v>304</v>
      </c>
      <c r="O4681" t="s">
        <v>64</v>
      </c>
      <c r="P4681">
        <v>48919.527220000004</v>
      </c>
      <c r="Q4681"/>
      <c r="R4681"/>
      <c r="S4681" t="s">
        <v>933</v>
      </c>
    </row>
    <row r="4682" spans="1:19" hidden="1" x14ac:dyDescent="0.2">
      <c r="A4682" s="162" t="str">
        <f>"FY"&amp;(YEAR(Table4_1[[#This Row],[Date]])-1)&amp;"/"&amp;(YEAR(Table4_1[[#This Row],[Date]])-2000)</f>
        <v>FY2024/25</v>
      </c>
      <c r="B4682" s="162" t="str">
        <f>VLOOKUP(Table4_1[[#This Row],[Energy]]&amp;Table4_1[[#This Row],[Indicator category]]&amp;Table4_1[[#This Row],[Indicator subcategory]]&amp;Table4_1[[#This Row],[Indicator]]&amp;Table4_1[[#This Row],[ID]],newID,2,FALSE)</f>
        <v>NQR15evii</v>
      </c>
      <c r="C4682" s="162" t="str">
        <f>Table4_1[[#This Row],[Licensee]]&amp;" "&amp;Table4_1[[#This Row],[Licence]]</f>
        <v>Western Power EDL1</v>
      </c>
      <c r="D4682" s="162" t="str">
        <f t="shared" si="73"/>
        <v>FY2024/25_NQR15evii_Western Power EDL1</v>
      </c>
      <c r="E4682" s="164">
        <f>IF(ISNUMBER(Table4_1[[#This Row],[Value]]),Table4_1[[#This Row],[Value]],IF(ISNUMBER(Table4_1[[#This Row],[$ Value]]),Table4_1[[#This Row],[$ Value]],Table4_1[[#This Row],[% Value]]))</f>
        <v>49232.02766</v>
      </c>
      <c r="G4682" s="238">
        <v>45838</v>
      </c>
      <c r="H4682">
        <v>4</v>
      </c>
      <c r="I4682" t="s">
        <v>188</v>
      </c>
      <c r="J4682" t="s">
        <v>207</v>
      </c>
      <c r="K4682" t="s">
        <v>299</v>
      </c>
      <c r="L4682" t="s">
        <v>303</v>
      </c>
      <c r="M4682" t="s">
        <v>50</v>
      </c>
      <c r="N4682" t="s">
        <v>304</v>
      </c>
      <c r="O4682" t="s">
        <v>64</v>
      </c>
      <c r="P4682">
        <v>49232.02766</v>
      </c>
      <c r="Q4682"/>
      <c r="R4682"/>
      <c r="S4682" t="s">
        <v>933</v>
      </c>
    </row>
    <row r="4683" spans="1:19" hidden="1" x14ac:dyDescent="0.2">
      <c r="A4683" s="162" t="str">
        <f>"FY"&amp;(YEAR(Table4_1[[#This Row],[Date]])-1)&amp;"/"&amp;(YEAR(Table4_1[[#This Row],[Date]])-2000)</f>
        <v>FY2013/14</v>
      </c>
      <c r="B4683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3" s="162" t="str">
        <f>Table4_1[[#This Row],[Licensee]]&amp;" "&amp;Table4_1[[#This Row],[Licence]]</f>
        <v>Western Power EDL1</v>
      </c>
      <c r="D4683" s="162" t="str">
        <f t="shared" si="73"/>
        <v>FY2013/14_NQR16ai_Western Power EDL1</v>
      </c>
      <c r="E4683" s="164">
        <f>IF(ISNUMBER(Table4_1[[#This Row],[Value]]),Table4_1[[#This Row],[Value]],IF(ISNUMBER(Table4_1[[#This Row],[$ Value]]),Table4_1[[#This Row],[$ Value]],Table4_1[[#This Row],[% Value]]))</f>
        <v>0</v>
      </c>
      <c r="G4683" s="238">
        <v>41820</v>
      </c>
      <c r="H4683">
        <v>4</v>
      </c>
      <c r="I4683" t="s">
        <v>188</v>
      </c>
      <c r="J4683" t="s">
        <v>207</v>
      </c>
      <c r="K4683" t="s">
        <v>299</v>
      </c>
      <c r="L4683" t="s">
        <v>415</v>
      </c>
      <c r="M4683" t="s">
        <v>416</v>
      </c>
      <c r="N4683" t="s">
        <v>417</v>
      </c>
      <c r="O4683" t="s">
        <v>191</v>
      </c>
      <c r="P4683"/>
      <c r="Q4683"/>
      <c r="R4683"/>
      <c r="S4683" t="s">
        <v>933</v>
      </c>
    </row>
    <row r="4684" spans="1:19" hidden="1" x14ac:dyDescent="0.2">
      <c r="A4684" s="162" t="str">
        <f>"FY"&amp;(YEAR(Table4_1[[#This Row],[Date]])-1)&amp;"/"&amp;(YEAR(Table4_1[[#This Row],[Date]])-2000)</f>
        <v>FY2014/15</v>
      </c>
      <c r="B4684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4" s="162" t="str">
        <f>Table4_1[[#This Row],[Licensee]]&amp;" "&amp;Table4_1[[#This Row],[Licence]]</f>
        <v>Western Power EDL1</v>
      </c>
      <c r="D4684" s="162" t="str">
        <f t="shared" si="73"/>
        <v>FY2014/15_NQR16ai_Western Power EDL1</v>
      </c>
      <c r="E4684" s="164">
        <f>IF(ISNUMBER(Table4_1[[#This Row],[Value]]),Table4_1[[#This Row],[Value]],IF(ISNUMBER(Table4_1[[#This Row],[$ Value]]),Table4_1[[#This Row],[$ Value]],Table4_1[[#This Row],[% Value]]))</f>
        <v>0</v>
      </c>
      <c r="G4684" s="238">
        <v>42185</v>
      </c>
      <c r="H4684">
        <v>4</v>
      </c>
      <c r="I4684" t="s">
        <v>188</v>
      </c>
      <c r="J4684" t="s">
        <v>207</v>
      </c>
      <c r="K4684" t="s">
        <v>299</v>
      </c>
      <c r="L4684" t="s">
        <v>415</v>
      </c>
      <c r="M4684" t="s">
        <v>416</v>
      </c>
      <c r="N4684" t="s">
        <v>417</v>
      </c>
      <c r="O4684" t="s">
        <v>191</v>
      </c>
      <c r="P4684"/>
      <c r="Q4684"/>
      <c r="R4684"/>
      <c r="S4684" t="s">
        <v>933</v>
      </c>
    </row>
    <row r="4685" spans="1:19" hidden="1" x14ac:dyDescent="0.2">
      <c r="A4685" s="162" t="str">
        <f>"FY"&amp;(YEAR(Table4_1[[#This Row],[Date]])-1)&amp;"/"&amp;(YEAR(Table4_1[[#This Row],[Date]])-2000)</f>
        <v>FY2015/16</v>
      </c>
      <c r="B4685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5" s="162" t="str">
        <f>Table4_1[[#This Row],[Licensee]]&amp;" "&amp;Table4_1[[#This Row],[Licence]]</f>
        <v>Western Power EDL1</v>
      </c>
      <c r="D4685" s="162" t="str">
        <f t="shared" si="73"/>
        <v>FY2015/16_NQR16ai_Western Power EDL1</v>
      </c>
      <c r="E4685" s="164">
        <f>IF(ISNUMBER(Table4_1[[#This Row],[Value]]),Table4_1[[#This Row],[Value]],IF(ISNUMBER(Table4_1[[#This Row],[$ Value]]),Table4_1[[#This Row],[$ Value]],Table4_1[[#This Row],[% Value]]))</f>
        <v>0</v>
      </c>
      <c r="G4685" s="238">
        <v>42551</v>
      </c>
      <c r="H4685">
        <v>4</v>
      </c>
      <c r="I4685" t="s">
        <v>188</v>
      </c>
      <c r="J4685" t="s">
        <v>207</v>
      </c>
      <c r="K4685" t="s">
        <v>299</v>
      </c>
      <c r="L4685" t="s">
        <v>415</v>
      </c>
      <c r="M4685" t="s">
        <v>416</v>
      </c>
      <c r="N4685" t="s">
        <v>417</v>
      </c>
      <c r="O4685" t="s">
        <v>191</v>
      </c>
      <c r="P4685"/>
      <c r="Q4685"/>
      <c r="R4685"/>
      <c r="S4685" t="s">
        <v>933</v>
      </c>
    </row>
    <row r="4686" spans="1:19" hidden="1" x14ac:dyDescent="0.2">
      <c r="A4686" s="162" t="str">
        <f>"FY"&amp;(YEAR(Table4_1[[#This Row],[Date]])-1)&amp;"/"&amp;(YEAR(Table4_1[[#This Row],[Date]])-2000)</f>
        <v>FY2016/17</v>
      </c>
      <c r="B4686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6" s="162" t="str">
        <f>Table4_1[[#This Row],[Licensee]]&amp;" "&amp;Table4_1[[#This Row],[Licence]]</f>
        <v>Western Power EDL1</v>
      </c>
      <c r="D4686" s="162" t="str">
        <f t="shared" si="73"/>
        <v>FY2016/17_NQR16ai_Western Power EDL1</v>
      </c>
      <c r="E4686" s="164">
        <f>IF(ISNUMBER(Table4_1[[#This Row],[Value]]),Table4_1[[#This Row],[Value]],IF(ISNUMBER(Table4_1[[#This Row],[$ Value]]),Table4_1[[#This Row],[$ Value]],Table4_1[[#This Row],[% Value]]))</f>
        <v>0</v>
      </c>
      <c r="G4686" s="238">
        <v>42916</v>
      </c>
      <c r="H4686">
        <v>4</v>
      </c>
      <c r="I4686" t="s">
        <v>188</v>
      </c>
      <c r="J4686" t="s">
        <v>207</v>
      </c>
      <c r="K4686" t="s">
        <v>299</v>
      </c>
      <c r="L4686" t="s">
        <v>415</v>
      </c>
      <c r="M4686" t="s">
        <v>416</v>
      </c>
      <c r="N4686" t="s">
        <v>417</v>
      </c>
      <c r="O4686" t="s">
        <v>191</v>
      </c>
      <c r="P4686"/>
      <c r="Q4686"/>
      <c r="R4686"/>
      <c r="S4686" t="s">
        <v>933</v>
      </c>
    </row>
    <row r="4687" spans="1:19" hidden="1" x14ac:dyDescent="0.2">
      <c r="A4687" s="162" t="str">
        <f>"FY"&amp;(YEAR(Table4_1[[#This Row],[Date]])-1)&amp;"/"&amp;(YEAR(Table4_1[[#This Row],[Date]])-2000)</f>
        <v>FY2017/18</v>
      </c>
      <c r="B4687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7" s="162" t="str">
        <f>Table4_1[[#This Row],[Licensee]]&amp;" "&amp;Table4_1[[#This Row],[Licence]]</f>
        <v>Western Power EDL1</v>
      </c>
      <c r="D4687" s="162" t="str">
        <f t="shared" si="73"/>
        <v>FY2017/18_NQR16ai_Western Power EDL1</v>
      </c>
      <c r="E4687" s="164">
        <f>IF(ISNUMBER(Table4_1[[#This Row],[Value]]),Table4_1[[#This Row],[Value]],IF(ISNUMBER(Table4_1[[#This Row],[$ Value]]),Table4_1[[#This Row],[$ Value]],Table4_1[[#This Row],[% Value]]))</f>
        <v>0</v>
      </c>
      <c r="G4687" s="238">
        <v>43281</v>
      </c>
      <c r="H4687">
        <v>4</v>
      </c>
      <c r="I4687" t="s">
        <v>188</v>
      </c>
      <c r="J4687" t="s">
        <v>207</v>
      </c>
      <c r="K4687" t="s">
        <v>299</v>
      </c>
      <c r="L4687" t="s">
        <v>415</v>
      </c>
      <c r="M4687" t="s">
        <v>416</v>
      </c>
      <c r="N4687" t="s">
        <v>417</v>
      </c>
      <c r="O4687" t="s">
        <v>191</v>
      </c>
      <c r="P4687"/>
      <c r="Q4687"/>
      <c r="R4687"/>
      <c r="S4687" t="s">
        <v>933</v>
      </c>
    </row>
    <row r="4688" spans="1:19" hidden="1" x14ac:dyDescent="0.2">
      <c r="A4688" s="162" t="str">
        <f>"FY"&amp;(YEAR(Table4_1[[#This Row],[Date]])-1)&amp;"/"&amp;(YEAR(Table4_1[[#This Row],[Date]])-2000)</f>
        <v>FY2018/19</v>
      </c>
      <c r="B4688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8" s="162" t="str">
        <f>Table4_1[[#This Row],[Licensee]]&amp;" "&amp;Table4_1[[#This Row],[Licence]]</f>
        <v>Western Power EDL1</v>
      </c>
      <c r="D4688" s="162" t="str">
        <f t="shared" si="73"/>
        <v>FY2018/19_NQR16ai_Western Power EDL1</v>
      </c>
      <c r="E4688" s="164">
        <f>IF(ISNUMBER(Table4_1[[#This Row],[Value]]),Table4_1[[#This Row],[Value]],IF(ISNUMBER(Table4_1[[#This Row],[$ Value]]),Table4_1[[#This Row],[$ Value]],Table4_1[[#This Row],[% Value]]))</f>
        <v>0</v>
      </c>
      <c r="G4688" s="238">
        <v>43646</v>
      </c>
      <c r="H4688">
        <v>4</v>
      </c>
      <c r="I4688" t="s">
        <v>188</v>
      </c>
      <c r="J4688" t="s">
        <v>207</v>
      </c>
      <c r="K4688" t="s">
        <v>299</v>
      </c>
      <c r="L4688" t="s">
        <v>415</v>
      </c>
      <c r="M4688" t="s">
        <v>416</v>
      </c>
      <c r="N4688" t="s">
        <v>417</v>
      </c>
      <c r="O4688" t="s">
        <v>191</v>
      </c>
      <c r="P4688"/>
      <c r="Q4688"/>
      <c r="R4688"/>
      <c r="S4688" t="s">
        <v>933</v>
      </c>
    </row>
    <row r="4689" spans="1:19" hidden="1" x14ac:dyDescent="0.2">
      <c r="A4689" s="162" t="str">
        <f>"FY"&amp;(YEAR(Table4_1[[#This Row],[Date]])-1)&amp;"/"&amp;(YEAR(Table4_1[[#This Row],[Date]])-2000)</f>
        <v>FY2019/20</v>
      </c>
      <c r="B4689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89" s="162" t="str">
        <f>Table4_1[[#This Row],[Licensee]]&amp;" "&amp;Table4_1[[#This Row],[Licence]]</f>
        <v>Western Power EDL1</v>
      </c>
      <c r="D4689" s="162" t="str">
        <f t="shared" si="73"/>
        <v>FY2019/20_NQR16ai_Western Power EDL1</v>
      </c>
      <c r="E4689" s="164">
        <f>IF(ISNUMBER(Table4_1[[#This Row],[Value]]),Table4_1[[#This Row],[Value]],IF(ISNUMBER(Table4_1[[#This Row],[$ Value]]),Table4_1[[#This Row],[$ Value]],Table4_1[[#This Row],[% Value]]))</f>
        <v>0</v>
      </c>
      <c r="G4689" s="238">
        <v>44012</v>
      </c>
      <c r="H4689">
        <v>4</v>
      </c>
      <c r="I4689" t="s">
        <v>188</v>
      </c>
      <c r="J4689" t="s">
        <v>207</v>
      </c>
      <c r="K4689" t="s">
        <v>299</v>
      </c>
      <c r="L4689" t="s">
        <v>415</v>
      </c>
      <c r="M4689" t="s">
        <v>416</v>
      </c>
      <c r="N4689" t="s">
        <v>417</v>
      </c>
      <c r="O4689" t="s">
        <v>191</v>
      </c>
      <c r="P4689"/>
      <c r="Q4689"/>
      <c r="R4689"/>
      <c r="S4689" t="s">
        <v>933</v>
      </c>
    </row>
    <row r="4690" spans="1:19" hidden="1" x14ac:dyDescent="0.2">
      <c r="A4690" s="162" t="str">
        <f>"FY"&amp;(YEAR(Table4_1[[#This Row],[Date]])-1)&amp;"/"&amp;(YEAR(Table4_1[[#This Row],[Date]])-2000)</f>
        <v>FY2020/21</v>
      </c>
      <c r="B4690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0" s="162" t="str">
        <f>Table4_1[[#This Row],[Licensee]]&amp;" "&amp;Table4_1[[#This Row],[Licence]]</f>
        <v>Western Power EDL1</v>
      </c>
      <c r="D4690" s="162" t="str">
        <f t="shared" si="73"/>
        <v>FY2020/21_NQR16ai_Western Power EDL1</v>
      </c>
      <c r="E4690" s="164">
        <f>IF(ISNUMBER(Table4_1[[#This Row],[Value]]),Table4_1[[#This Row],[Value]],IF(ISNUMBER(Table4_1[[#This Row],[$ Value]]),Table4_1[[#This Row],[$ Value]],Table4_1[[#This Row],[% Value]]))</f>
        <v>0</v>
      </c>
      <c r="G4690" s="238">
        <v>44377</v>
      </c>
      <c r="H4690">
        <v>4</v>
      </c>
      <c r="I4690" t="s">
        <v>188</v>
      </c>
      <c r="J4690" t="s">
        <v>207</v>
      </c>
      <c r="K4690" t="s">
        <v>299</v>
      </c>
      <c r="L4690" t="s">
        <v>415</v>
      </c>
      <c r="M4690" t="s">
        <v>416</v>
      </c>
      <c r="N4690" t="s">
        <v>417</v>
      </c>
      <c r="O4690" t="s">
        <v>191</v>
      </c>
      <c r="P4690"/>
      <c r="Q4690"/>
      <c r="R4690"/>
      <c r="S4690" t="s">
        <v>933</v>
      </c>
    </row>
    <row r="4691" spans="1:19" hidden="1" x14ac:dyDescent="0.2">
      <c r="A4691" s="162" t="str">
        <f>"FY"&amp;(YEAR(Table4_1[[#This Row],[Date]])-1)&amp;"/"&amp;(YEAR(Table4_1[[#This Row],[Date]])-2000)</f>
        <v>FY2021/22</v>
      </c>
      <c r="B4691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1" s="162" t="str">
        <f>Table4_1[[#This Row],[Licensee]]&amp;" "&amp;Table4_1[[#This Row],[Licence]]</f>
        <v>Western Power EDL1</v>
      </c>
      <c r="D4691" s="162" t="str">
        <f t="shared" si="73"/>
        <v>FY2021/22_NQR16ai_Western Power EDL1</v>
      </c>
      <c r="E4691" s="164">
        <f>IF(ISNUMBER(Table4_1[[#This Row],[Value]]),Table4_1[[#This Row],[Value]],IF(ISNUMBER(Table4_1[[#This Row],[$ Value]]),Table4_1[[#This Row],[$ Value]],Table4_1[[#This Row],[% Value]]))</f>
        <v>0</v>
      </c>
      <c r="G4691" s="238">
        <v>44742</v>
      </c>
      <c r="H4691">
        <v>4</v>
      </c>
      <c r="I4691" t="s">
        <v>188</v>
      </c>
      <c r="J4691" t="s">
        <v>207</v>
      </c>
      <c r="K4691" t="s">
        <v>299</v>
      </c>
      <c r="L4691" t="s">
        <v>415</v>
      </c>
      <c r="M4691" t="s">
        <v>416</v>
      </c>
      <c r="N4691" t="s">
        <v>417</v>
      </c>
      <c r="O4691" t="s">
        <v>191</v>
      </c>
      <c r="P4691"/>
      <c r="Q4691"/>
      <c r="R4691"/>
      <c r="S4691" t="s">
        <v>933</v>
      </c>
    </row>
    <row r="4692" spans="1:19" hidden="1" x14ac:dyDescent="0.2">
      <c r="A4692" s="162" t="str">
        <f>"FY"&amp;(YEAR(Table4_1[[#This Row],[Date]])-1)&amp;"/"&amp;(YEAR(Table4_1[[#This Row],[Date]])-2000)</f>
        <v>FY2022/23</v>
      </c>
      <c r="B4692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2" s="162" t="str">
        <f>Table4_1[[#This Row],[Licensee]]&amp;" "&amp;Table4_1[[#This Row],[Licence]]</f>
        <v>Western Power EDL1</v>
      </c>
      <c r="D4692" s="162" t="str">
        <f t="shared" si="73"/>
        <v>FY2022/23_NQR16ai_Western Power EDL1</v>
      </c>
      <c r="E4692" s="164">
        <f>IF(ISNUMBER(Table4_1[[#This Row],[Value]]),Table4_1[[#This Row],[Value]],IF(ISNUMBER(Table4_1[[#This Row],[$ Value]]),Table4_1[[#This Row],[$ Value]],Table4_1[[#This Row],[% Value]]))</f>
        <v>0</v>
      </c>
      <c r="G4692" s="238">
        <v>45107</v>
      </c>
      <c r="H4692">
        <v>4</v>
      </c>
      <c r="I4692" t="s">
        <v>188</v>
      </c>
      <c r="J4692" t="s">
        <v>207</v>
      </c>
      <c r="K4692" t="s">
        <v>299</v>
      </c>
      <c r="L4692" t="s">
        <v>415</v>
      </c>
      <c r="M4692" t="s">
        <v>416</v>
      </c>
      <c r="N4692" t="s">
        <v>417</v>
      </c>
      <c r="O4692" t="s">
        <v>191</v>
      </c>
      <c r="P4692"/>
      <c r="Q4692"/>
      <c r="R4692"/>
      <c r="S4692" t="s">
        <v>933</v>
      </c>
    </row>
    <row r="4693" spans="1:19" hidden="1" x14ac:dyDescent="0.2">
      <c r="A4693" s="162" t="str">
        <f>"FY"&amp;(YEAR(Table4_1[[#This Row],[Date]])-1)&amp;"/"&amp;(YEAR(Table4_1[[#This Row],[Date]])-2000)</f>
        <v>FY2023/24</v>
      </c>
      <c r="B4693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3" s="162" t="str">
        <f>Table4_1[[#This Row],[Licensee]]&amp;" "&amp;Table4_1[[#This Row],[Licence]]</f>
        <v>Western Power EDL1</v>
      </c>
      <c r="D4693" s="162" t="str">
        <f t="shared" si="73"/>
        <v>FY2023/24_NQR16ai_Western Power EDL1</v>
      </c>
      <c r="E4693" s="164">
        <f>IF(ISNUMBER(Table4_1[[#This Row],[Value]]),Table4_1[[#This Row],[Value]],IF(ISNUMBER(Table4_1[[#This Row],[$ Value]]),Table4_1[[#This Row],[$ Value]],Table4_1[[#This Row],[% Value]]))</f>
        <v>0</v>
      </c>
      <c r="G4693" s="238">
        <v>45473</v>
      </c>
      <c r="H4693">
        <v>4</v>
      </c>
      <c r="I4693" t="s">
        <v>188</v>
      </c>
      <c r="J4693" t="s">
        <v>207</v>
      </c>
      <c r="K4693" t="s">
        <v>299</v>
      </c>
      <c r="L4693" t="s">
        <v>415</v>
      </c>
      <c r="M4693" t="s">
        <v>416</v>
      </c>
      <c r="N4693" t="s">
        <v>417</v>
      </c>
      <c r="O4693" t="s">
        <v>191</v>
      </c>
      <c r="P4693"/>
      <c r="Q4693"/>
      <c r="R4693"/>
      <c r="S4693" t="s">
        <v>933</v>
      </c>
    </row>
    <row r="4694" spans="1:19" hidden="1" x14ac:dyDescent="0.2">
      <c r="A4694" s="162" t="str">
        <f>"FY"&amp;(YEAR(Table4_1[[#This Row],[Date]])-1)&amp;"/"&amp;(YEAR(Table4_1[[#This Row],[Date]])-2000)</f>
        <v>FY2024/25</v>
      </c>
      <c r="B4694" s="162" t="str">
        <f>VLOOKUP(Table4_1[[#This Row],[Energy]]&amp;Table4_1[[#This Row],[Indicator category]]&amp;Table4_1[[#This Row],[Indicator subcategory]]&amp;Table4_1[[#This Row],[Indicator]]&amp;Table4_1[[#This Row],[ID]],newID,2,FALSE)</f>
        <v>NQR16ai</v>
      </c>
      <c r="C4694" s="162" t="str">
        <f>Table4_1[[#This Row],[Licensee]]&amp;" "&amp;Table4_1[[#This Row],[Licence]]</f>
        <v>Western Power EDL1</v>
      </c>
      <c r="D4694" s="162" t="str">
        <f t="shared" si="73"/>
        <v>FY2024/25_NQR16ai_Western Power EDL1</v>
      </c>
      <c r="E4694" s="164">
        <f>IF(ISNUMBER(Table4_1[[#This Row],[Value]]),Table4_1[[#This Row],[Value]],IF(ISNUMBER(Table4_1[[#This Row],[$ Value]]),Table4_1[[#This Row],[$ Value]],Table4_1[[#This Row],[% Value]]))</f>
        <v>292</v>
      </c>
      <c r="G4694" s="238">
        <v>45838</v>
      </c>
      <c r="H4694">
        <v>4</v>
      </c>
      <c r="I4694" t="s">
        <v>188</v>
      </c>
      <c r="J4694" t="s">
        <v>207</v>
      </c>
      <c r="K4694" t="s">
        <v>299</v>
      </c>
      <c r="L4694" t="s">
        <v>415</v>
      </c>
      <c r="M4694" t="s">
        <v>416</v>
      </c>
      <c r="N4694" t="s">
        <v>417</v>
      </c>
      <c r="O4694" t="s">
        <v>191</v>
      </c>
      <c r="P4694">
        <v>292</v>
      </c>
      <c r="Q4694"/>
      <c r="R4694"/>
      <c r="S4694" t="s">
        <v>933</v>
      </c>
    </row>
    <row r="4695" spans="1:19" hidden="1" x14ac:dyDescent="0.2">
      <c r="A4695" s="162" t="str">
        <f>"FY"&amp;(YEAR(Table4_1[[#This Row],[Date]])-1)&amp;"/"&amp;(YEAR(Table4_1[[#This Row],[Date]])-2000)</f>
        <v>FY2013/14</v>
      </c>
      <c r="B4695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5" s="162" t="str">
        <f>Table4_1[[#This Row],[Licensee]]&amp;" "&amp;Table4_1[[#This Row],[Licence]]</f>
        <v>Western Power EDL1</v>
      </c>
      <c r="D4695" s="162" t="str">
        <f t="shared" si="73"/>
        <v>FY2013/14_NQR16aii_Western Power EDL1</v>
      </c>
      <c r="E4695" s="164">
        <f>IF(ISNUMBER(Table4_1[[#This Row],[Value]]),Table4_1[[#This Row],[Value]],IF(ISNUMBER(Table4_1[[#This Row],[$ Value]]),Table4_1[[#This Row],[$ Value]],Table4_1[[#This Row],[% Value]]))</f>
        <v>66815</v>
      </c>
      <c r="G4695" s="238">
        <v>41820</v>
      </c>
      <c r="H4695">
        <v>4</v>
      </c>
      <c r="I4695" t="s">
        <v>188</v>
      </c>
      <c r="J4695" t="s">
        <v>207</v>
      </c>
      <c r="K4695" t="s">
        <v>299</v>
      </c>
      <c r="L4695" t="s">
        <v>415</v>
      </c>
      <c r="M4695" t="s">
        <v>520</v>
      </c>
      <c r="N4695" t="s">
        <v>417</v>
      </c>
      <c r="O4695" t="s">
        <v>191</v>
      </c>
      <c r="P4695">
        <v>66815</v>
      </c>
      <c r="Q4695"/>
      <c r="R4695"/>
      <c r="S4695" t="s">
        <v>933</v>
      </c>
    </row>
    <row r="4696" spans="1:19" hidden="1" x14ac:dyDescent="0.2">
      <c r="A4696" s="162" t="str">
        <f>"FY"&amp;(YEAR(Table4_1[[#This Row],[Date]])-1)&amp;"/"&amp;(YEAR(Table4_1[[#This Row],[Date]])-2000)</f>
        <v>FY2014/15</v>
      </c>
      <c r="B4696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6" s="162" t="str">
        <f>Table4_1[[#This Row],[Licensee]]&amp;" "&amp;Table4_1[[#This Row],[Licence]]</f>
        <v>Western Power EDL1</v>
      </c>
      <c r="D4696" s="162" t="str">
        <f t="shared" si="73"/>
        <v>FY2014/15_NQR16aii_Western Power EDL1</v>
      </c>
      <c r="E4696" s="164">
        <f>IF(ISNUMBER(Table4_1[[#This Row],[Value]]),Table4_1[[#This Row],[Value]],IF(ISNUMBER(Table4_1[[#This Row],[$ Value]]),Table4_1[[#This Row],[$ Value]],Table4_1[[#This Row],[% Value]]))</f>
        <v>67554</v>
      </c>
      <c r="G4696" s="238">
        <v>42185</v>
      </c>
      <c r="H4696">
        <v>4</v>
      </c>
      <c r="I4696" t="s">
        <v>188</v>
      </c>
      <c r="J4696" t="s">
        <v>207</v>
      </c>
      <c r="K4696" t="s">
        <v>299</v>
      </c>
      <c r="L4696" t="s">
        <v>415</v>
      </c>
      <c r="M4696" t="s">
        <v>520</v>
      </c>
      <c r="N4696" t="s">
        <v>417</v>
      </c>
      <c r="O4696" t="s">
        <v>191</v>
      </c>
      <c r="P4696">
        <v>67554</v>
      </c>
      <c r="Q4696"/>
      <c r="R4696"/>
      <c r="S4696" t="s">
        <v>933</v>
      </c>
    </row>
    <row r="4697" spans="1:19" hidden="1" x14ac:dyDescent="0.2">
      <c r="A4697" s="162" t="str">
        <f>"FY"&amp;(YEAR(Table4_1[[#This Row],[Date]])-1)&amp;"/"&amp;(YEAR(Table4_1[[#This Row],[Date]])-2000)</f>
        <v>FY2015/16</v>
      </c>
      <c r="B4697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7" s="162" t="str">
        <f>Table4_1[[#This Row],[Licensee]]&amp;" "&amp;Table4_1[[#This Row],[Licence]]</f>
        <v>Western Power EDL1</v>
      </c>
      <c r="D4697" s="162" t="str">
        <f t="shared" si="73"/>
        <v>FY2015/16_NQR16aii_Western Power EDL1</v>
      </c>
      <c r="E4697" s="164">
        <f>IF(ISNUMBER(Table4_1[[#This Row],[Value]]),Table4_1[[#This Row],[Value]],IF(ISNUMBER(Table4_1[[#This Row],[$ Value]]),Table4_1[[#This Row],[$ Value]],Table4_1[[#This Row],[% Value]]))</f>
        <v>68125</v>
      </c>
      <c r="G4697" s="238">
        <v>42551</v>
      </c>
      <c r="H4697">
        <v>4</v>
      </c>
      <c r="I4697" t="s">
        <v>188</v>
      </c>
      <c r="J4697" t="s">
        <v>207</v>
      </c>
      <c r="K4697" t="s">
        <v>299</v>
      </c>
      <c r="L4697" t="s">
        <v>415</v>
      </c>
      <c r="M4697" t="s">
        <v>520</v>
      </c>
      <c r="N4697" t="s">
        <v>417</v>
      </c>
      <c r="O4697" t="s">
        <v>191</v>
      </c>
      <c r="P4697">
        <v>68125</v>
      </c>
      <c r="Q4697"/>
      <c r="R4697"/>
      <c r="S4697" t="s">
        <v>933</v>
      </c>
    </row>
    <row r="4698" spans="1:19" hidden="1" x14ac:dyDescent="0.2">
      <c r="A4698" s="162" t="str">
        <f>"FY"&amp;(YEAR(Table4_1[[#This Row],[Date]])-1)&amp;"/"&amp;(YEAR(Table4_1[[#This Row],[Date]])-2000)</f>
        <v>FY2016/17</v>
      </c>
      <c r="B4698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8" s="162" t="str">
        <f>Table4_1[[#This Row],[Licensee]]&amp;" "&amp;Table4_1[[#This Row],[Licence]]</f>
        <v>Western Power EDL1</v>
      </c>
      <c r="D4698" s="162" t="str">
        <f t="shared" si="73"/>
        <v>FY2016/17_NQR16aii_Western Power EDL1</v>
      </c>
      <c r="E4698" s="164">
        <f>IF(ISNUMBER(Table4_1[[#This Row],[Value]]),Table4_1[[#This Row],[Value]],IF(ISNUMBER(Table4_1[[#This Row],[$ Value]]),Table4_1[[#This Row],[$ Value]],Table4_1[[#This Row],[% Value]]))</f>
        <v>68560</v>
      </c>
      <c r="G4698" s="238">
        <v>42916</v>
      </c>
      <c r="H4698">
        <v>4</v>
      </c>
      <c r="I4698" t="s">
        <v>188</v>
      </c>
      <c r="J4698" t="s">
        <v>207</v>
      </c>
      <c r="K4698" t="s">
        <v>299</v>
      </c>
      <c r="L4698" t="s">
        <v>415</v>
      </c>
      <c r="M4698" t="s">
        <v>520</v>
      </c>
      <c r="N4698" t="s">
        <v>417</v>
      </c>
      <c r="O4698" t="s">
        <v>191</v>
      </c>
      <c r="P4698">
        <v>68560</v>
      </c>
      <c r="Q4698"/>
      <c r="R4698"/>
      <c r="S4698" t="s">
        <v>933</v>
      </c>
    </row>
    <row r="4699" spans="1:19" hidden="1" x14ac:dyDescent="0.2">
      <c r="A4699" s="162" t="str">
        <f>"FY"&amp;(YEAR(Table4_1[[#This Row],[Date]])-1)&amp;"/"&amp;(YEAR(Table4_1[[#This Row],[Date]])-2000)</f>
        <v>FY2017/18</v>
      </c>
      <c r="B4699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699" s="162" t="str">
        <f>Table4_1[[#This Row],[Licensee]]&amp;" "&amp;Table4_1[[#This Row],[Licence]]</f>
        <v>Western Power EDL1</v>
      </c>
      <c r="D4699" s="162" t="str">
        <f t="shared" si="73"/>
        <v>FY2017/18_NQR16aii_Western Power EDL1</v>
      </c>
      <c r="E4699" s="164">
        <f>IF(ISNUMBER(Table4_1[[#This Row],[Value]]),Table4_1[[#This Row],[Value]],IF(ISNUMBER(Table4_1[[#This Row],[$ Value]]),Table4_1[[#This Row],[$ Value]],Table4_1[[#This Row],[% Value]]))</f>
        <v>69047</v>
      </c>
      <c r="G4699" s="238">
        <v>43281</v>
      </c>
      <c r="H4699">
        <v>4</v>
      </c>
      <c r="I4699" t="s">
        <v>188</v>
      </c>
      <c r="J4699" t="s">
        <v>207</v>
      </c>
      <c r="K4699" t="s">
        <v>299</v>
      </c>
      <c r="L4699" t="s">
        <v>415</v>
      </c>
      <c r="M4699" t="s">
        <v>520</v>
      </c>
      <c r="N4699" t="s">
        <v>417</v>
      </c>
      <c r="O4699" t="s">
        <v>191</v>
      </c>
      <c r="P4699">
        <v>69047</v>
      </c>
      <c r="Q4699"/>
      <c r="R4699"/>
      <c r="S4699" t="s">
        <v>933</v>
      </c>
    </row>
    <row r="4700" spans="1:19" hidden="1" x14ac:dyDescent="0.2">
      <c r="A4700" s="162" t="str">
        <f>"FY"&amp;(YEAR(Table4_1[[#This Row],[Date]])-1)&amp;"/"&amp;(YEAR(Table4_1[[#This Row],[Date]])-2000)</f>
        <v>FY2018/19</v>
      </c>
      <c r="B4700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0" s="162" t="str">
        <f>Table4_1[[#This Row],[Licensee]]&amp;" "&amp;Table4_1[[#This Row],[Licence]]</f>
        <v>Western Power EDL1</v>
      </c>
      <c r="D4700" s="162" t="str">
        <f t="shared" si="73"/>
        <v>FY2018/19_NQR16aii_Western Power EDL1</v>
      </c>
      <c r="E4700" s="164">
        <f>IF(ISNUMBER(Table4_1[[#This Row],[Value]]),Table4_1[[#This Row],[Value]],IF(ISNUMBER(Table4_1[[#This Row],[$ Value]]),Table4_1[[#This Row],[$ Value]],Table4_1[[#This Row],[% Value]]))</f>
        <v>69466</v>
      </c>
      <c r="G4700" s="238">
        <v>43646</v>
      </c>
      <c r="H4700">
        <v>4</v>
      </c>
      <c r="I4700" t="s">
        <v>188</v>
      </c>
      <c r="J4700" t="s">
        <v>207</v>
      </c>
      <c r="K4700" t="s">
        <v>299</v>
      </c>
      <c r="L4700" t="s">
        <v>415</v>
      </c>
      <c r="M4700" t="s">
        <v>520</v>
      </c>
      <c r="N4700" t="s">
        <v>417</v>
      </c>
      <c r="O4700" t="s">
        <v>191</v>
      </c>
      <c r="P4700">
        <v>69466</v>
      </c>
      <c r="Q4700"/>
      <c r="R4700"/>
      <c r="S4700" t="s">
        <v>933</v>
      </c>
    </row>
    <row r="4701" spans="1:19" hidden="1" x14ac:dyDescent="0.2">
      <c r="A4701" s="162" t="str">
        <f>"FY"&amp;(YEAR(Table4_1[[#This Row],[Date]])-1)&amp;"/"&amp;(YEAR(Table4_1[[#This Row],[Date]])-2000)</f>
        <v>FY2019/20</v>
      </c>
      <c r="B4701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1" s="162" t="str">
        <f>Table4_1[[#This Row],[Licensee]]&amp;" "&amp;Table4_1[[#This Row],[Licence]]</f>
        <v>Western Power EDL1</v>
      </c>
      <c r="D4701" s="162" t="str">
        <f t="shared" si="73"/>
        <v>FY2019/20_NQR16aii_Western Power EDL1</v>
      </c>
      <c r="E4701" s="164">
        <f>IF(ISNUMBER(Table4_1[[#This Row],[Value]]),Table4_1[[#This Row],[Value]],IF(ISNUMBER(Table4_1[[#This Row],[$ Value]]),Table4_1[[#This Row],[$ Value]],Table4_1[[#This Row],[% Value]]))</f>
        <v>69761</v>
      </c>
      <c r="G4701" s="238">
        <v>44012</v>
      </c>
      <c r="H4701">
        <v>4</v>
      </c>
      <c r="I4701" t="s">
        <v>188</v>
      </c>
      <c r="J4701" t="s">
        <v>207</v>
      </c>
      <c r="K4701" t="s">
        <v>299</v>
      </c>
      <c r="L4701" t="s">
        <v>415</v>
      </c>
      <c r="M4701" t="s">
        <v>520</v>
      </c>
      <c r="N4701" t="s">
        <v>417</v>
      </c>
      <c r="O4701" t="s">
        <v>191</v>
      </c>
      <c r="P4701">
        <v>69761</v>
      </c>
      <c r="Q4701"/>
      <c r="R4701"/>
      <c r="S4701" t="s">
        <v>933</v>
      </c>
    </row>
    <row r="4702" spans="1:19" hidden="1" x14ac:dyDescent="0.2">
      <c r="A4702" s="162" t="str">
        <f>"FY"&amp;(YEAR(Table4_1[[#This Row],[Date]])-1)&amp;"/"&amp;(YEAR(Table4_1[[#This Row],[Date]])-2000)</f>
        <v>FY2020/21</v>
      </c>
      <c r="B4702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2" s="162" t="str">
        <f>Table4_1[[#This Row],[Licensee]]&amp;" "&amp;Table4_1[[#This Row],[Licence]]</f>
        <v>Western Power EDL1</v>
      </c>
      <c r="D4702" s="162" t="str">
        <f t="shared" si="73"/>
        <v>FY2020/21_NQR16aii_Western Power EDL1</v>
      </c>
      <c r="E4702" s="164">
        <f>IF(ISNUMBER(Table4_1[[#This Row],[Value]]),Table4_1[[#This Row],[Value]],IF(ISNUMBER(Table4_1[[#This Row],[$ Value]]),Table4_1[[#This Row],[$ Value]],Table4_1[[#This Row],[% Value]]))</f>
        <v>69859</v>
      </c>
      <c r="G4702" s="238">
        <v>44377</v>
      </c>
      <c r="H4702">
        <v>4</v>
      </c>
      <c r="I4702" t="s">
        <v>188</v>
      </c>
      <c r="J4702" t="s">
        <v>207</v>
      </c>
      <c r="K4702" t="s">
        <v>299</v>
      </c>
      <c r="L4702" t="s">
        <v>415</v>
      </c>
      <c r="M4702" t="s">
        <v>520</v>
      </c>
      <c r="N4702" t="s">
        <v>417</v>
      </c>
      <c r="O4702" t="s">
        <v>191</v>
      </c>
      <c r="P4702">
        <v>69859</v>
      </c>
      <c r="Q4702"/>
      <c r="R4702"/>
      <c r="S4702" t="s">
        <v>933</v>
      </c>
    </row>
    <row r="4703" spans="1:19" hidden="1" x14ac:dyDescent="0.2">
      <c r="A4703" s="162" t="str">
        <f>"FY"&amp;(YEAR(Table4_1[[#This Row],[Date]])-1)&amp;"/"&amp;(YEAR(Table4_1[[#This Row],[Date]])-2000)</f>
        <v>FY2021/22</v>
      </c>
      <c r="B4703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3" s="162" t="str">
        <f>Table4_1[[#This Row],[Licensee]]&amp;" "&amp;Table4_1[[#This Row],[Licence]]</f>
        <v>Western Power EDL1</v>
      </c>
      <c r="D4703" s="162" t="str">
        <f t="shared" si="73"/>
        <v>FY2021/22_NQR16aii_Western Power EDL1</v>
      </c>
      <c r="E4703" s="164">
        <f>IF(ISNUMBER(Table4_1[[#This Row],[Value]]),Table4_1[[#This Row],[Value]],IF(ISNUMBER(Table4_1[[#This Row],[$ Value]]),Table4_1[[#This Row],[$ Value]],Table4_1[[#This Row],[% Value]]))</f>
        <v>69924</v>
      </c>
      <c r="G4703" s="238">
        <v>44742</v>
      </c>
      <c r="H4703">
        <v>4</v>
      </c>
      <c r="I4703" t="s">
        <v>188</v>
      </c>
      <c r="J4703" t="s">
        <v>207</v>
      </c>
      <c r="K4703" t="s">
        <v>299</v>
      </c>
      <c r="L4703" t="s">
        <v>415</v>
      </c>
      <c r="M4703" t="s">
        <v>520</v>
      </c>
      <c r="N4703" t="s">
        <v>417</v>
      </c>
      <c r="O4703" t="s">
        <v>191</v>
      </c>
      <c r="P4703">
        <v>69924</v>
      </c>
      <c r="Q4703"/>
      <c r="R4703"/>
      <c r="S4703" t="s">
        <v>933</v>
      </c>
    </row>
    <row r="4704" spans="1:19" hidden="1" x14ac:dyDescent="0.2">
      <c r="A4704" s="162" t="str">
        <f>"FY"&amp;(YEAR(Table4_1[[#This Row],[Date]])-1)&amp;"/"&amp;(YEAR(Table4_1[[#This Row],[Date]])-2000)</f>
        <v>FY2022/23</v>
      </c>
      <c r="B4704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4" s="162" t="str">
        <f>Table4_1[[#This Row],[Licensee]]&amp;" "&amp;Table4_1[[#This Row],[Licence]]</f>
        <v>Western Power EDL1</v>
      </c>
      <c r="D4704" s="162" t="str">
        <f t="shared" si="73"/>
        <v>FY2022/23_NQR16aii_Western Power EDL1</v>
      </c>
      <c r="E4704" s="164">
        <f>IF(ISNUMBER(Table4_1[[#This Row],[Value]]),Table4_1[[#This Row],[Value]],IF(ISNUMBER(Table4_1[[#This Row],[$ Value]]),Table4_1[[#This Row],[$ Value]],Table4_1[[#This Row],[% Value]]))</f>
        <v>70413</v>
      </c>
      <c r="G4704" s="238">
        <v>45107</v>
      </c>
      <c r="H4704">
        <v>4</v>
      </c>
      <c r="I4704" t="s">
        <v>188</v>
      </c>
      <c r="J4704" t="s">
        <v>207</v>
      </c>
      <c r="K4704" t="s">
        <v>299</v>
      </c>
      <c r="L4704" t="s">
        <v>415</v>
      </c>
      <c r="M4704" t="s">
        <v>520</v>
      </c>
      <c r="N4704" t="s">
        <v>417</v>
      </c>
      <c r="O4704" t="s">
        <v>191</v>
      </c>
      <c r="P4704">
        <v>70413</v>
      </c>
      <c r="Q4704"/>
      <c r="R4704"/>
      <c r="S4704" t="s">
        <v>933</v>
      </c>
    </row>
    <row r="4705" spans="1:19" hidden="1" x14ac:dyDescent="0.2">
      <c r="A4705" s="162" t="str">
        <f>"FY"&amp;(YEAR(Table4_1[[#This Row],[Date]])-1)&amp;"/"&amp;(YEAR(Table4_1[[#This Row],[Date]])-2000)</f>
        <v>FY2023/24</v>
      </c>
      <c r="B4705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5" s="162" t="str">
        <f>Table4_1[[#This Row],[Licensee]]&amp;" "&amp;Table4_1[[#This Row],[Licence]]</f>
        <v>Western Power EDL1</v>
      </c>
      <c r="D4705" s="162" t="str">
        <f t="shared" si="73"/>
        <v>FY2023/24_NQR16aii_Western Power EDL1</v>
      </c>
      <c r="E4705" s="164">
        <f>IF(ISNUMBER(Table4_1[[#This Row],[Value]]),Table4_1[[#This Row],[Value]],IF(ISNUMBER(Table4_1[[#This Row],[$ Value]]),Table4_1[[#This Row],[$ Value]],Table4_1[[#This Row],[% Value]]))</f>
        <v>70690</v>
      </c>
      <c r="G4705" s="238">
        <v>45473</v>
      </c>
      <c r="H4705">
        <v>4</v>
      </c>
      <c r="I4705" t="s">
        <v>188</v>
      </c>
      <c r="J4705" t="s">
        <v>207</v>
      </c>
      <c r="K4705" t="s">
        <v>299</v>
      </c>
      <c r="L4705" t="s">
        <v>415</v>
      </c>
      <c r="M4705" t="s">
        <v>520</v>
      </c>
      <c r="N4705" t="s">
        <v>417</v>
      </c>
      <c r="O4705" t="s">
        <v>191</v>
      </c>
      <c r="P4705">
        <v>70690</v>
      </c>
      <c r="Q4705"/>
      <c r="R4705"/>
      <c r="S4705" t="s">
        <v>933</v>
      </c>
    </row>
    <row r="4706" spans="1:19" hidden="1" x14ac:dyDescent="0.2">
      <c r="A4706" s="162" t="str">
        <f>"FY"&amp;(YEAR(Table4_1[[#This Row],[Date]])-1)&amp;"/"&amp;(YEAR(Table4_1[[#This Row],[Date]])-2000)</f>
        <v>FY2024/25</v>
      </c>
      <c r="B4706" s="162" t="str">
        <f>VLOOKUP(Table4_1[[#This Row],[Energy]]&amp;Table4_1[[#This Row],[Indicator category]]&amp;Table4_1[[#This Row],[Indicator subcategory]]&amp;Table4_1[[#This Row],[Indicator]]&amp;Table4_1[[#This Row],[ID]],newID,2,FALSE)</f>
        <v>NQR16aii</v>
      </c>
      <c r="C4706" s="162" t="str">
        <f>Table4_1[[#This Row],[Licensee]]&amp;" "&amp;Table4_1[[#This Row],[Licence]]</f>
        <v>Western Power EDL1</v>
      </c>
      <c r="D4706" s="162" t="str">
        <f t="shared" si="73"/>
        <v>FY2024/25_NQR16aii_Western Power EDL1</v>
      </c>
      <c r="E4706" s="164">
        <f>IF(ISNUMBER(Table4_1[[#This Row],[Value]]),Table4_1[[#This Row],[Value]],IF(ISNUMBER(Table4_1[[#This Row],[$ Value]]),Table4_1[[#This Row],[$ Value]],Table4_1[[#This Row],[% Value]]))</f>
        <v>71038</v>
      </c>
      <c r="G4706" s="238">
        <v>45838</v>
      </c>
      <c r="H4706">
        <v>4</v>
      </c>
      <c r="I4706" t="s">
        <v>188</v>
      </c>
      <c r="J4706" t="s">
        <v>207</v>
      </c>
      <c r="K4706" t="s">
        <v>299</v>
      </c>
      <c r="L4706" t="s">
        <v>415</v>
      </c>
      <c r="M4706" t="s">
        <v>520</v>
      </c>
      <c r="N4706" t="s">
        <v>417</v>
      </c>
      <c r="O4706" t="s">
        <v>191</v>
      </c>
      <c r="P4706">
        <v>71038</v>
      </c>
      <c r="Q4706"/>
      <c r="R4706"/>
      <c r="S4706" t="s">
        <v>933</v>
      </c>
    </row>
    <row r="4707" spans="1:19" hidden="1" x14ac:dyDescent="0.2">
      <c r="A4707" s="162" t="str">
        <f>"FY"&amp;(YEAR(Table4_1[[#This Row],[Date]])-1)&amp;"/"&amp;(YEAR(Table4_1[[#This Row],[Date]])-2000)</f>
        <v>FY2013/14</v>
      </c>
      <c r="B4707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07" s="162" t="str">
        <f>Table4_1[[#This Row],[Licensee]]&amp;" "&amp;Table4_1[[#This Row],[Licence]]</f>
        <v>Western Power EDL1</v>
      </c>
      <c r="D4707" s="162" t="str">
        <f t="shared" si="73"/>
        <v>FY2013/14_NQR16bi_Western Power EDL1</v>
      </c>
      <c r="E4707" s="164">
        <f>IF(ISNUMBER(Table4_1[[#This Row],[Value]]),Table4_1[[#This Row],[Value]],IF(ISNUMBER(Table4_1[[#This Row],[$ Value]]),Table4_1[[#This Row],[$ Value]],Table4_1[[#This Row],[% Value]]))</f>
        <v>0</v>
      </c>
      <c r="G4707" s="238">
        <v>41820</v>
      </c>
      <c r="H4707">
        <v>4</v>
      </c>
      <c r="I4707" t="s">
        <v>188</v>
      </c>
      <c r="J4707" t="s">
        <v>207</v>
      </c>
      <c r="K4707" t="s">
        <v>299</v>
      </c>
      <c r="L4707" t="s">
        <v>420</v>
      </c>
      <c r="M4707" t="s">
        <v>416</v>
      </c>
      <c r="N4707" t="s">
        <v>418</v>
      </c>
      <c r="O4707" t="s">
        <v>71</v>
      </c>
      <c r="P4707"/>
      <c r="Q4707"/>
      <c r="R4707"/>
      <c r="S4707" t="s">
        <v>933</v>
      </c>
    </row>
    <row r="4708" spans="1:19" hidden="1" x14ac:dyDescent="0.2">
      <c r="A4708" s="162" t="str">
        <f>"FY"&amp;(YEAR(Table4_1[[#This Row],[Date]])-1)&amp;"/"&amp;(YEAR(Table4_1[[#This Row],[Date]])-2000)</f>
        <v>FY2014/15</v>
      </c>
      <c r="B4708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08" s="162" t="str">
        <f>Table4_1[[#This Row],[Licensee]]&amp;" "&amp;Table4_1[[#This Row],[Licence]]</f>
        <v>Western Power EDL1</v>
      </c>
      <c r="D4708" s="162" t="str">
        <f t="shared" si="73"/>
        <v>FY2014/15_NQR16bi_Western Power EDL1</v>
      </c>
      <c r="E4708" s="164">
        <f>IF(ISNUMBER(Table4_1[[#This Row],[Value]]),Table4_1[[#This Row],[Value]],IF(ISNUMBER(Table4_1[[#This Row],[$ Value]]),Table4_1[[#This Row],[$ Value]],Table4_1[[#This Row],[% Value]]))</f>
        <v>0</v>
      </c>
      <c r="G4708" s="238">
        <v>42185</v>
      </c>
      <c r="H4708">
        <v>4</v>
      </c>
      <c r="I4708" t="s">
        <v>188</v>
      </c>
      <c r="J4708" t="s">
        <v>207</v>
      </c>
      <c r="K4708" t="s">
        <v>299</v>
      </c>
      <c r="L4708" t="s">
        <v>420</v>
      </c>
      <c r="M4708" t="s">
        <v>416</v>
      </c>
      <c r="N4708" t="s">
        <v>418</v>
      </c>
      <c r="O4708" t="s">
        <v>71</v>
      </c>
      <c r="P4708"/>
      <c r="Q4708"/>
      <c r="R4708"/>
      <c r="S4708" t="s">
        <v>933</v>
      </c>
    </row>
    <row r="4709" spans="1:19" hidden="1" x14ac:dyDescent="0.2">
      <c r="A4709" s="162" t="str">
        <f>"FY"&amp;(YEAR(Table4_1[[#This Row],[Date]])-1)&amp;"/"&amp;(YEAR(Table4_1[[#This Row],[Date]])-2000)</f>
        <v>FY2015/16</v>
      </c>
      <c r="B4709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09" s="162" t="str">
        <f>Table4_1[[#This Row],[Licensee]]&amp;" "&amp;Table4_1[[#This Row],[Licence]]</f>
        <v>Western Power EDL1</v>
      </c>
      <c r="D4709" s="162" t="str">
        <f t="shared" si="73"/>
        <v>FY2015/16_NQR16bi_Western Power EDL1</v>
      </c>
      <c r="E4709" s="164">
        <f>IF(ISNUMBER(Table4_1[[#This Row],[Value]]),Table4_1[[#This Row],[Value]],IF(ISNUMBER(Table4_1[[#This Row],[$ Value]]),Table4_1[[#This Row],[$ Value]],Table4_1[[#This Row],[% Value]]))</f>
        <v>0</v>
      </c>
      <c r="G4709" s="238">
        <v>42551</v>
      </c>
      <c r="H4709">
        <v>4</v>
      </c>
      <c r="I4709" t="s">
        <v>188</v>
      </c>
      <c r="J4709" t="s">
        <v>207</v>
      </c>
      <c r="K4709" t="s">
        <v>299</v>
      </c>
      <c r="L4709" t="s">
        <v>420</v>
      </c>
      <c r="M4709" t="s">
        <v>416</v>
      </c>
      <c r="N4709" t="s">
        <v>418</v>
      </c>
      <c r="O4709" t="s">
        <v>71</v>
      </c>
      <c r="P4709"/>
      <c r="Q4709"/>
      <c r="R4709"/>
      <c r="S4709" t="s">
        <v>933</v>
      </c>
    </row>
    <row r="4710" spans="1:19" hidden="1" x14ac:dyDescent="0.2">
      <c r="A4710" s="162" t="str">
        <f>"FY"&amp;(YEAR(Table4_1[[#This Row],[Date]])-1)&amp;"/"&amp;(YEAR(Table4_1[[#This Row],[Date]])-2000)</f>
        <v>FY2016/17</v>
      </c>
      <c r="B4710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0" s="162" t="str">
        <f>Table4_1[[#This Row],[Licensee]]&amp;" "&amp;Table4_1[[#This Row],[Licence]]</f>
        <v>Western Power EDL1</v>
      </c>
      <c r="D4710" s="162" t="str">
        <f t="shared" si="73"/>
        <v>FY2016/17_NQR16bi_Western Power EDL1</v>
      </c>
      <c r="E4710" s="164">
        <f>IF(ISNUMBER(Table4_1[[#This Row],[Value]]),Table4_1[[#This Row],[Value]],IF(ISNUMBER(Table4_1[[#This Row],[$ Value]]),Table4_1[[#This Row],[$ Value]],Table4_1[[#This Row],[% Value]]))</f>
        <v>0</v>
      </c>
      <c r="G4710" s="238">
        <v>42916</v>
      </c>
      <c r="H4710">
        <v>4</v>
      </c>
      <c r="I4710" t="s">
        <v>188</v>
      </c>
      <c r="J4710" t="s">
        <v>207</v>
      </c>
      <c r="K4710" t="s">
        <v>299</v>
      </c>
      <c r="L4710" t="s">
        <v>420</v>
      </c>
      <c r="M4710" t="s">
        <v>416</v>
      </c>
      <c r="N4710" t="s">
        <v>418</v>
      </c>
      <c r="O4710" t="s">
        <v>71</v>
      </c>
      <c r="P4710"/>
      <c r="Q4710"/>
      <c r="R4710"/>
      <c r="S4710" t="s">
        <v>933</v>
      </c>
    </row>
    <row r="4711" spans="1:19" hidden="1" x14ac:dyDescent="0.2">
      <c r="A4711" s="162" t="str">
        <f>"FY"&amp;(YEAR(Table4_1[[#This Row],[Date]])-1)&amp;"/"&amp;(YEAR(Table4_1[[#This Row],[Date]])-2000)</f>
        <v>FY2017/18</v>
      </c>
      <c r="B4711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1" s="162" t="str">
        <f>Table4_1[[#This Row],[Licensee]]&amp;" "&amp;Table4_1[[#This Row],[Licence]]</f>
        <v>Western Power EDL1</v>
      </c>
      <c r="D4711" s="162" t="str">
        <f t="shared" si="73"/>
        <v>FY2017/18_NQR16bi_Western Power EDL1</v>
      </c>
      <c r="E4711" s="164">
        <f>IF(ISNUMBER(Table4_1[[#This Row],[Value]]),Table4_1[[#This Row],[Value]],IF(ISNUMBER(Table4_1[[#This Row],[$ Value]]),Table4_1[[#This Row],[$ Value]],Table4_1[[#This Row],[% Value]]))</f>
        <v>0</v>
      </c>
      <c r="G4711" s="238">
        <v>43281</v>
      </c>
      <c r="H4711">
        <v>4</v>
      </c>
      <c r="I4711" t="s">
        <v>188</v>
      </c>
      <c r="J4711" t="s">
        <v>207</v>
      </c>
      <c r="K4711" t="s">
        <v>299</v>
      </c>
      <c r="L4711" t="s">
        <v>420</v>
      </c>
      <c r="M4711" t="s">
        <v>416</v>
      </c>
      <c r="N4711" t="s">
        <v>418</v>
      </c>
      <c r="O4711" t="s">
        <v>71</v>
      </c>
      <c r="P4711"/>
      <c r="Q4711"/>
      <c r="R4711"/>
      <c r="S4711" t="s">
        <v>933</v>
      </c>
    </row>
    <row r="4712" spans="1:19" hidden="1" x14ac:dyDescent="0.2">
      <c r="A4712" s="162" t="str">
        <f>"FY"&amp;(YEAR(Table4_1[[#This Row],[Date]])-1)&amp;"/"&amp;(YEAR(Table4_1[[#This Row],[Date]])-2000)</f>
        <v>FY2018/19</v>
      </c>
      <c r="B4712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2" s="162" t="str">
        <f>Table4_1[[#This Row],[Licensee]]&amp;" "&amp;Table4_1[[#This Row],[Licence]]</f>
        <v>Western Power EDL1</v>
      </c>
      <c r="D4712" s="162" t="str">
        <f t="shared" si="73"/>
        <v>FY2018/19_NQR16bi_Western Power EDL1</v>
      </c>
      <c r="E4712" s="164">
        <f>IF(ISNUMBER(Table4_1[[#This Row],[Value]]),Table4_1[[#This Row],[Value]],IF(ISNUMBER(Table4_1[[#This Row],[$ Value]]),Table4_1[[#This Row],[$ Value]],Table4_1[[#This Row],[% Value]]))</f>
        <v>0</v>
      </c>
      <c r="G4712" s="238">
        <v>43646</v>
      </c>
      <c r="H4712">
        <v>4</v>
      </c>
      <c r="I4712" t="s">
        <v>188</v>
      </c>
      <c r="J4712" t="s">
        <v>207</v>
      </c>
      <c r="K4712" t="s">
        <v>299</v>
      </c>
      <c r="L4712" t="s">
        <v>420</v>
      </c>
      <c r="M4712" t="s">
        <v>416</v>
      </c>
      <c r="N4712" t="s">
        <v>418</v>
      </c>
      <c r="O4712" t="s">
        <v>71</v>
      </c>
      <c r="P4712"/>
      <c r="Q4712"/>
      <c r="R4712"/>
      <c r="S4712" t="s">
        <v>933</v>
      </c>
    </row>
    <row r="4713" spans="1:19" hidden="1" x14ac:dyDescent="0.2">
      <c r="A4713" s="162" t="str">
        <f>"FY"&amp;(YEAR(Table4_1[[#This Row],[Date]])-1)&amp;"/"&amp;(YEAR(Table4_1[[#This Row],[Date]])-2000)</f>
        <v>FY2019/20</v>
      </c>
      <c r="B4713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3" s="162" t="str">
        <f>Table4_1[[#This Row],[Licensee]]&amp;" "&amp;Table4_1[[#This Row],[Licence]]</f>
        <v>Western Power EDL1</v>
      </c>
      <c r="D4713" s="162" t="str">
        <f t="shared" si="73"/>
        <v>FY2019/20_NQR16bi_Western Power EDL1</v>
      </c>
      <c r="E4713" s="164">
        <f>IF(ISNUMBER(Table4_1[[#This Row],[Value]]),Table4_1[[#This Row],[Value]],IF(ISNUMBER(Table4_1[[#This Row],[$ Value]]),Table4_1[[#This Row],[$ Value]],Table4_1[[#This Row],[% Value]]))</f>
        <v>0</v>
      </c>
      <c r="G4713" s="238">
        <v>44012</v>
      </c>
      <c r="H4713">
        <v>4</v>
      </c>
      <c r="I4713" t="s">
        <v>188</v>
      </c>
      <c r="J4713" t="s">
        <v>207</v>
      </c>
      <c r="K4713" t="s">
        <v>299</v>
      </c>
      <c r="L4713" t="s">
        <v>420</v>
      </c>
      <c r="M4713" t="s">
        <v>416</v>
      </c>
      <c r="N4713" t="s">
        <v>418</v>
      </c>
      <c r="O4713" t="s">
        <v>71</v>
      </c>
      <c r="P4713"/>
      <c r="Q4713"/>
      <c r="R4713"/>
      <c r="S4713" t="s">
        <v>933</v>
      </c>
    </row>
    <row r="4714" spans="1:19" hidden="1" x14ac:dyDescent="0.2">
      <c r="A4714" s="162" t="str">
        <f>"FY"&amp;(YEAR(Table4_1[[#This Row],[Date]])-1)&amp;"/"&amp;(YEAR(Table4_1[[#This Row],[Date]])-2000)</f>
        <v>FY2020/21</v>
      </c>
      <c r="B4714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4" s="162" t="str">
        <f>Table4_1[[#This Row],[Licensee]]&amp;" "&amp;Table4_1[[#This Row],[Licence]]</f>
        <v>Western Power EDL1</v>
      </c>
      <c r="D4714" s="162" t="str">
        <f t="shared" si="73"/>
        <v>FY2020/21_NQR16bi_Western Power EDL1</v>
      </c>
      <c r="E4714" s="164">
        <f>IF(ISNUMBER(Table4_1[[#This Row],[Value]]),Table4_1[[#This Row],[Value]],IF(ISNUMBER(Table4_1[[#This Row],[$ Value]]),Table4_1[[#This Row],[$ Value]],Table4_1[[#This Row],[% Value]]))</f>
        <v>0</v>
      </c>
      <c r="G4714" s="238">
        <v>44377</v>
      </c>
      <c r="H4714">
        <v>4</v>
      </c>
      <c r="I4714" t="s">
        <v>188</v>
      </c>
      <c r="J4714" t="s">
        <v>207</v>
      </c>
      <c r="K4714" t="s">
        <v>299</v>
      </c>
      <c r="L4714" t="s">
        <v>420</v>
      </c>
      <c r="M4714" t="s">
        <v>416</v>
      </c>
      <c r="N4714" t="s">
        <v>418</v>
      </c>
      <c r="O4714" t="s">
        <v>71</v>
      </c>
      <c r="P4714"/>
      <c r="Q4714"/>
      <c r="R4714"/>
      <c r="S4714" t="s">
        <v>933</v>
      </c>
    </row>
    <row r="4715" spans="1:19" hidden="1" x14ac:dyDescent="0.2">
      <c r="A4715" s="162" t="str">
        <f>"FY"&amp;(YEAR(Table4_1[[#This Row],[Date]])-1)&amp;"/"&amp;(YEAR(Table4_1[[#This Row],[Date]])-2000)</f>
        <v>FY2021/22</v>
      </c>
      <c r="B4715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5" s="162" t="str">
        <f>Table4_1[[#This Row],[Licensee]]&amp;" "&amp;Table4_1[[#This Row],[Licence]]</f>
        <v>Western Power EDL1</v>
      </c>
      <c r="D4715" s="162" t="str">
        <f t="shared" si="73"/>
        <v>FY2021/22_NQR16bi_Western Power EDL1</v>
      </c>
      <c r="E4715" s="164">
        <f>IF(ISNUMBER(Table4_1[[#This Row],[Value]]),Table4_1[[#This Row],[Value]],IF(ISNUMBER(Table4_1[[#This Row],[$ Value]]),Table4_1[[#This Row],[$ Value]],Table4_1[[#This Row],[% Value]]))</f>
        <v>0</v>
      </c>
      <c r="G4715" s="238">
        <v>44742</v>
      </c>
      <c r="H4715">
        <v>4</v>
      </c>
      <c r="I4715" t="s">
        <v>188</v>
      </c>
      <c r="J4715" t="s">
        <v>207</v>
      </c>
      <c r="K4715" t="s">
        <v>299</v>
      </c>
      <c r="L4715" t="s">
        <v>420</v>
      </c>
      <c r="M4715" t="s">
        <v>416</v>
      </c>
      <c r="N4715" t="s">
        <v>418</v>
      </c>
      <c r="O4715" t="s">
        <v>71</v>
      </c>
      <c r="P4715"/>
      <c r="Q4715"/>
      <c r="R4715"/>
      <c r="S4715" t="s">
        <v>933</v>
      </c>
    </row>
    <row r="4716" spans="1:19" hidden="1" x14ac:dyDescent="0.2">
      <c r="A4716" s="162" t="str">
        <f>"FY"&amp;(YEAR(Table4_1[[#This Row],[Date]])-1)&amp;"/"&amp;(YEAR(Table4_1[[#This Row],[Date]])-2000)</f>
        <v>FY2022/23</v>
      </c>
      <c r="B4716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6" s="162" t="str">
        <f>Table4_1[[#This Row],[Licensee]]&amp;" "&amp;Table4_1[[#This Row],[Licence]]</f>
        <v>Western Power EDL1</v>
      </c>
      <c r="D4716" s="162" t="str">
        <f t="shared" si="73"/>
        <v>FY2022/23_NQR16bi_Western Power EDL1</v>
      </c>
      <c r="E4716" s="164">
        <f>IF(ISNUMBER(Table4_1[[#This Row],[Value]]),Table4_1[[#This Row],[Value]],IF(ISNUMBER(Table4_1[[#This Row],[$ Value]]),Table4_1[[#This Row],[$ Value]],Table4_1[[#This Row],[% Value]]))</f>
        <v>0</v>
      </c>
      <c r="G4716" s="238">
        <v>45107</v>
      </c>
      <c r="H4716">
        <v>4</v>
      </c>
      <c r="I4716" t="s">
        <v>188</v>
      </c>
      <c r="J4716" t="s">
        <v>207</v>
      </c>
      <c r="K4716" t="s">
        <v>299</v>
      </c>
      <c r="L4716" t="s">
        <v>420</v>
      </c>
      <c r="M4716" t="s">
        <v>416</v>
      </c>
      <c r="N4716" t="s">
        <v>418</v>
      </c>
      <c r="O4716" t="s">
        <v>71</v>
      </c>
      <c r="P4716"/>
      <c r="Q4716"/>
      <c r="R4716"/>
      <c r="S4716" t="s">
        <v>933</v>
      </c>
    </row>
    <row r="4717" spans="1:19" hidden="1" x14ac:dyDescent="0.2">
      <c r="A4717" s="162" t="str">
        <f>"FY"&amp;(YEAR(Table4_1[[#This Row],[Date]])-1)&amp;"/"&amp;(YEAR(Table4_1[[#This Row],[Date]])-2000)</f>
        <v>FY2023/24</v>
      </c>
      <c r="B4717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7" s="162" t="str">
        <f>Table4_1[[#This Row],[Licensee]]&amp;" "&amp;Table4_1[[#This Row],[Licence]]</f>
        <v>Western Power EDL1</v>
      </c>
      <c r="D4717" s="162" t="str">
        <f t="shared" si="73"/>
        <v>FY2023/24_NQR16bi_Western Power EDL1</v>
      </c>
      <c r="E4717" s="164">
        <f>IF(ISNUMBER(Table4_1[[#This Row],[Value]]),Table4_1[[#This Row],[Value]],IF(ISNUMBER(Table4_1[[#This Row],[$ Value]]),Table4_1[[#This Row],[$ Value]],Table4_1[[#This Row],[% Value]]))</f>
        <v>0</v>
      </c>
      <c r="G4717" s="238">
        <v>45473</v>
      </c>
      <c r="H4717">
        <v>4</v>
      </c>
      <c r="I4717" t="s">
        <v>188</v>
      </c>
      <c r="J4717" t="s">
        <v>207</v>
      </c>
      <c r="K4717" t="s">
        <v>299</v>
      </c>
      <c r="L4717" t="s">
        <v>420</v>
      </c>
      <c r="M4717" t="s">
        <v>416</v>
      </c>
      <c r="N4717" t="s">
        <v>418</v>
      </c>
      <c r="O4717" t="s">
        <v>71</v>
      </c>
      <c r="P4717"/>
      <c r="Q4717"/>
      <c r="R4717"/>
      <c r="S4717" t="s">
        <v>933</v>
      </c>
    </row>
    <row r="4718" spans="1:19" hidden="1" x14ac:dyDescent="0.2">
      <c r="A4718" s="162" t="str">
        <f>"FY"&amp;(YEAR(Table4_1[[#This Row],[Date]])-1)&amp;"/"&amp;(YEAR(Table4_1[[#This Row],[Date]])-2000)</f>
        <v>FY2024/25</v>
      </c>
      <c r="B4718" s="162" t="str">
        <f>VLOOKUP(Table4_1[[#This Row],[Energy]]&amp;Table4_1[[#This Row],[Indicator category]]&amp;Table4_1[[#This Row],[Indicator subcategory]]&amp;Table4_1[[#This Row],[Indicator]]&amp;Table4_1[[#This Row],[ID]],newID,2,FALSE)</f>
        <v>NQR16bi</v>
      </c>
      <c r="C4718" s="162" t="str">
        <f>Table4_1[[#This Row],[Licensee]]&amp;" "&amp;Table4_1[[#This Row],[Licence]]</f>
        <v>Western Power EDL1</v>
      </c>
      <c r="D4718" s="162" t="str">
        <f t="shared" si="73"/>
        <v>FY2024/25_NQR16bi_Western Power EDL1</v>
      </c>
      <c r="E4718" s="164">
        <f>IF(ISNUMBER(Table4_1[[#This Row],[Value]]),Table4_1[[#This Row],[Value]],IF(ISNUMBER(Table4_1[[#This Row],[$ Value]]),Table4_1[[#This Row],[$ Value]],Table4_1[[#This Row],[% Value]]))</f>
        <v>8080</v>
      </c>
      <c r="G4718" s="238">
        <v>45838</v>
      </c>
      <c r="H4718">
        <v>4</v>
      </c>
      <c r="I4718" t="s">
        <v>188</v>
      </c>
      <c r="J4718" t="s">
        <v>207</v>
      </c>
      <c r="K4718" t="s">
        <v>299</v>
      </c>
      <c r="L4718" t="s">
        <v>420</v>
      </c>
      <c r="M4718" t="s">
        <v>416</v>
      </c>
      <c r="N4718" t="s">
        <v>418</v>
      </c>
      <c r="O4718" t="s">
        <v>71</v>
      </c>
      <c r="P4718">
        <v>8080</v>
      </c>
      <c r="Q4718"/>
      <c r="R4718"/>
      <c r="S4718" t="s">
        <v>933</v>
      </c>
    </row>
    <row r="4719" spans="1:19" hidden="1" x14ac:dyDescent="0.2">
      <c r="A4719" s="162" t="str">
        <f>"FY"&amp;(YEAR(Table4_1[[#This Row],[Date]])-1)&amp;"/"&amp;(YEAR(Table4_1[[#This Row],[Date]])-2000)</f>
        <v>FY2013/14</v>
      </c>
      <c r="B4719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19" s="162" t="str">
        <f>Table4_1[[#This Row],[Licensee]]&amp;" "&amp;Table4_1[[#This Row],[Licence]]</f>
        <v>Western Power EDL1</v>
      </c>
      <c r="D4719" s="162" t="str">
        <f t="shared" si="73"/>
        <v>FY2013/14_NQR16bii_Western Power EDL1</v>
      </c>
      <c r="E4719" s="164">
        <f>IF(ISNUMBER(Table4_1[[#This Row],[Value]]),Table4_1[[#This Row],[Value]],IF(ISNUMBER(Table4_1[[#This Row],[$ Value]]),Table4_1[[#This Row],[$ Value]],Table4_1[[#This Row],[% Value]]))</f>
        <v>9203</v>
      </c>
      <c r="G4719" s="238">
        <v>41820</v>
      </c>
      <c r="H4719">
        <v>4</v>
      </c>
      <c r="I4719" t="s">
        <v>188</v>
      </c>
      <c r="J4719" t="s">
        <v>207</v>
      </c>
      <c r="K4719" t="s">
        <v>299</v>
      </c>
      <c r="L4719" t="s">
        <v>420</v>
      </c>
      <c r="M4719" t="s">
        <v>520</v>
      </c>
      <c r="N4719" t="s">
        <v>418</v>
      </c>
      <c r="O4719" t="s">
        <v>71</v>
      </c>
      <c r="P4719">
        <v>9203</v>
      </c>
      <c r="Q4719"/>
      <c r="R4719"/>
      <c r="S4719" t="s">
        <v>933</v>
      </c>
    </row>
    <row r="4720" spans="1:19" hidden="1" x14ac:dyDescent="0.2">
      <c r="A4720" s="162" t="str">
        <f>"FY"&amp;(YEAR(Table4_1[[#This Row],[Date]])-1)&amp;"/"&amp;(YEAR(Table4_1[[#This Row],[Date]])-2000)</f>
        <v>FY2014/15</v>
      </c>
      <c r="B4720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0" s="162" t="str">
        <f>Table4_1[[#This Row],[Licensee]]&amp;" "&amp;Table4_1[[#This Row],[Licence]]</f>
        <v>Western Power EDL1</v>
      </c>
      <c r="D4720" s="162" t="str">
        <f t="shared" si="73"/>
        <v>FY2014/15_NQR16bii_Western Power EDL1</v>
      </c>
      <c r="E4720" s="164">
        <f>IF(ISNUMBER(Table4_1[[#This Row],[Value]]),Table4_1[[#This Row],[Value]],IF(ISNUMBER(Table4_1[[#This Row],[$ Value]]),Table4_1[[#This Row],[$ Value]],Table4_1[[#This Row],[% Value]]))</f>
        <v>9577</v>
      </c>
      <c r="G4720" s="238">
        <v>42185</v>
      </c>
      <c r="H4720">
        <v>4</v>
      </c>
      <c r="I4720" t="s">
        <v>188</v>
      </c>
      <c r="J4720" t="s">
        <v>207</v>
      </c>
      <c r="K4720" t="s">
        <v>299</v>
      </c>
      <c r="L4720" t="s">
        <v>420</v>
      </c>
      <c r="M4720" t="s">
        <v>520</v>
      </c>
      <c r="N4720" t="s">
        <v>418</v>
      </c>
      <c r="O4720" t="s">
        <v>71</v>
      </c>
      <c r="P4720">
        <v>9577</v>
      </c>
      <c r="Q4720"/>
      <c r="R4720"/>
      <c r="S4720" t="s">
        <v>933</v>
      </c>
    </row>
    <row r="4721" spans="1:19" hidden="1" x14ac:dyDescent="0.2">
      <c r="A4721" s="162" t="str">
        <f>"FY"&amp;(YEAR(Table4_1[[#This Row],[Date]])-1)&amp;"/"&amp;(YEAR(Table4_1[[#This Row],[Date]])-2000)</f>
        <v>FY2015/16</v>
      </c>
      <c r="B4721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1" s="162" t="str">
        <f>Table4_1[[#This Row],[Licensee]]&amp;" "&amp;Table4_1[[#This Row],[Licence]]</f>
        <v>Western Power EDL1</v>
      </c>
      <c r="D4721" s="162" t="str">
        <f t="shared" si="73"/>
        <v>FY2015/16_NQR16bii_Western Power EDL1</v>
      </c>
      <c r="E4721" s="164">
        <f>IF(ISNUMBER(Table4_1[[#This Row],[Value]]),Table4_1[[#This Row],[Value]],IF(ISNUMBER(Table4_1[[#This Row],[$ Value]]),Table4_1[[#This Row],[$ Value]],Table4_1[[#This Row],[% Value]]))</f>
        <v>9827</v>
      </c>
      <c r="G4721" s="238">
        <v>42551</v>
      </c>
      <c r="H4721">
        <v>4</v>
      </c>
      <c r="I4721" t="s">
        <v>188</v>
      </c>
      <c r="J4721" t="s">
        <v>207</v>
      </c>
      <c r="K4721" t="s">
        <v>299</v>
      </c>
      <c r="L4721" t="s">
        <v>420</v>
      </c>
      <c r="M4721" t="s">
        <v>520</v>
      </c>
      <c r="N4721" t="s">
        <v>418</v>
      </c>
      <c r="O4721" t="s">
        <v>71</v>
      </c>
      <c r="P4721">
        <v>9827</v>
      </c>
      <c r="Q4721"/>
      <c r="R4721"/>
      <c r="S4721" t="s">
        <v>933</v>
      </c>
    </row>
    <row r="4722" spans="1:19" hidden="1" x14ac:dyDescent="0.2">
      <c r="A4722" s="162" t="str">
        <f>"FY"&amp;(YEAR(Table4_1[[#This Row],[Date]])-1)&amp;"/"&amp;(YEAR(Table4_1[[#This Row],[Date]])-2000)</f>
        <v>FY2016/17</v>
      </c>
      <c r="B4722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2" s="162" t="str">
        <f>Table4_1[[#This Row],[Licensee]]&amp;" "&amp;Table4_1[[#This Row],[Licence]]</f>
        <v>Western Power EDL1</v>
      </c>
      <c r="D4722" s="162" t="str">
        <f t="shared" si="73"/>
        <v>FY2016/17_NQR16bii_Western Power EDL1</v>
      </c>
      <c r="E4722" s="164">
        <f>IF(ISNUMBER(Table4_1[[#This Row],[Value]]),Table4_1[[#This Row],[Value]],IF(ISNUMBER(Table4_1[[#This Row],[$ Value]]),Table4_1[[#This Row],[$ Value]],Table4_1[[#This Row],[% Value]]))</f>
        <v>10104</v>
      </c>
      <c r="G4722" s="238">
        <v>42916</v>
      </c>
      <c r="H4722">
        <v>4</v>
      </c>
      <c r="I4722" t="s">
        <v>188</v>
      </c>
      <c r="J4722" t="s">
        <v>207</v>
      </c>
      <c r="K4722" t="s">
        <v>299</v>
      </c>
      <c r="L4722" t="s">
        <v>420</v>
      </c>
      <c r="M4722" t="s">
        <v>520</v>
      </c>
      <c r="N4722" t="s">
        <v>418</v>
      </c>
      <c r="O4722" t="s">
        <v>71</v>
      </c>
      <c r="P4722">
        <v>10104</v>
      </c>
      <c r="Q4722"/>
      <c r="R4722"/>
      <c r="S4722" t="s">
        <v>933</v>
      </c>
    </row>
    <row r="4723" spans="1:19" hidden="1" x14ac:dyDescent="0.2">
      <c r="A4723" s="162" t="str">
        <f>"FY"&amp;(YEAR(Table4_1[[#This Row],[Date]])-1)&amp;"/"&amp;(YEAR(Table4_1[[#This Row],[Date]])-2000)</f>
        <v>FY2017/18</v>
      </c>
      <c r="B4723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3" s="162" t="str">
        <f>Table4_1[[#This Row],[Licensee]]&amp;" "&amp;Table4_1[[#This Row],[Licence]]</f>
        <v>Western Power EDL1</v>
      </c>
      <c r="D4723" s="162" t="str">
        <f t="shared" si="73"/>
        <v>FY2017/18_NQR16bii_Western Power EDL1</v>
      </c>
      <c r="E4723" s="164">
        <f>IF(ISNUMBER(Table4_1[[#This Row],[Value]]),Table4_1[[#This Row],[Value]],IF(ISNUMBER(Table4_1[[#This Row],[$ Value]]),Table4_1[[#This Row],[$ Value]],Table4_1[[#This Row],[% Value]]))</f>
        <v>10304</v>
      </c>
      <c r="G4723" s="238">
        <v>43281</v>
      </c>
      <c r="H4723">
        <v>4</v>
      </c>
      <c r="I4723" t="s">
        <v>188</v>
      </c>
      <c r="J4723" t="s">
        <v>207</v>
      </c>
      <c r="K4723" t="s">
        <v>299</v>
      </c>
      <c r="L4723" t="s">
        <v>420</v>
      </c>
      <c r="M4723" t="s">
        <v>520</v>
      </c>
      <c r="N4723" t="s">
        <v>418</v>
      </c>
      <c r="O4723" t="s">
        <v>71</v>
      </c>
      <c r="P4723">
        <v>10304</v>
      </c>
      <c r="Q4723"/>
      <c r="R4723"/>
      <c r="S4723" t="s">
        <v>933</v>
      </c>
    </row>
    <row r="4724" spans="1:19" hidden="1" x14ac:dyDescent="0.2">
      <c r="A4724" s="162" t="str">
        <f>"FY"&amp;(YEAR(Table4_1[[#This Row],[Date]])-1)&amp;"/"&amp;(YEAR(Table4_1[[#This Row],[Date]])-2000)</f>
        <v>FY2018/19</v>
      </c>
      <c r="B4724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4" s="162" t="str">
        <f>Table4_1[[#This Row],[Licensee]]&amp;" "&amp;Table4_1[[#This Row],[Licence]]</f>
        <v>Western Power EDL1</v>
      </c>
      <c r="D4724" s="162" t="str">
        <f t="shared" si="73"/>
        <v>FY2018/19_NQR16bii_Western Power EDL1</v>
      </c>
      <c r="E4724" s="164">
        <f>IF(ISNUMBER(Table4_1[[#This Row],[Value]]),Table4_1[[#This Row],[Value]],IF(ISNUMBER(Table4_1[[#This Row],[$ Value]]),Table4_1[[#This Row],[$ Value]],Table4_1[[#This Row],[% Value]]))</f>
        <v>10497</v>
      </c>
      <c r="G4724" s="238">
        <v>43646</v>
      </c>
      <c r="H4724">
        <v>4</v>
      </c>
      <c r="I4724" t="s">
        <v>188</v>
      </c>
      <c r="J4724" t="s">
        <v>207</v>
      </c>
      <c r="K4724" t="s">
        <v>299</v>
      </c>
      <c r="L4724" t="s">
        <v>420</v>
      </c>
      <c r="M4724" t="s">
        <v>520</v>
      </c>
      <c r="N4724" t="s">
        <v>418</v>
      </c>
      <c r="O4724" t="s">
        <v>71</v>
      </c>
      <c r="P4724">
        <v>10497</v>
      </c>
      <c r="Q4724"/>
      <c r="R4724"/>
      <c r="S4724" t="s">
        <v>933</v>
      </c>
    </row>
    <row r="4725" spans="1:19" hidden="1" x14ac:dyDescent="0.2">
      <c r="A4725" s="162" t="str">
        <f>"FY"&amp;(YEAR(Table4_1[[#This Row],[Date]])-1)&amp;"/"&amp;(YEAR(Table4_1[[#This Row],[Date]])-2000)</f>
        <v>FY2019/20</v>
      </c>
      <c r="B4725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5" s="162" t="str">
        <f>Table4_1[[#This Row],[Licensee]]&amp;" "&amp;Table4_1[[#This Row],[Licence]]</f>
        <v>Western Power EDL1</v>
      </c>
      <c r="D4725" s="162" t="str">
        <f t="shared" si="73"/>
        <v>FY2019/20_NQR16bii_Western Power EDL1</v>
      </c>
      <c r="E4725" s="164">
        <f>IF(ISNUMBER(Table4_1[[#This Row],[Value]]),Table4_1[[#This Row],[Value]],IF(ISNUMBER(Table4_1[[#This Row],[$ Value]]),Table4_1[[#This Row],[$ Value]],Table4_1[[#This Row],[% Value]]))</f>
        <v>10624</v>
      </c>
      <c r="G4725" s="238">
        <v>44012</v>
      </c>
      <c r="H4725">
        <v>4</v>
      </c>
      <c r="I4725" t="s">
        <v>188</v>
      </c>
      <c r="J4725" t="s">
        <v>207</v>
      </c>
      <c r="K4725" t="s">
        <v>299</v>
      </c>
      <c r="L4725" t="s">
        <v>420</v>
      </c>
      <c r="M4725" t="s">
        <v>520</v>
      </c>
      <c r="N4725" t="s">
        <v>418</v>
      </c>
      <c r="O4725" t="s">
        <v>71</v>
      </c>
      <c r="P4725">
        <v>10624</v>
      </c>
      <c r="Q4725"/>
      <c r="R4725"/>
      <c r="S4725" t="s">
        <v>933</v>
      </c>
    </row>
    <row r="4726" spans="1:19" hidden="1" x14ac:dyDescent="0.2">
      <c r="A4726" s="162" t="str">
        <f>"FY"&amp;(YEAR(Table4_1[[#This Row],[Date]])-1)&amp;"/"&amp;(YEAR(Table4_1[[#This Row],[Date]])-2000)</f>
        <v>FY2020/21</v>
      </c>
      <c r="B4726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6" s="162" t="str">
        <f>Table4_1[[#This Row],[Licensee]]&amp;" "&amp;Table4_1[[#This Row],[Licence]]</f>
        <v>Western Power EDL1</v>
      </c>
      <c r="D4726" s="162" t="str">
        <f t="shared" si="73"/>
        <v>FY2020/21_NQR16bii_Western Power EDL1</v>
      </c>
      <c r="E4726" s="164">
        <f>IF(ISNUMBER(Table4_1[[#This Row],[Value]]),Table4_1[[#This Row],[Value]],IF(ISNUMBER(Table4_1[[#This Row],[$ Value]]),Table4_1[[#This Row],[$ Value]],Table4_1[[#This Row],[% Value]]))</f>
        <v>10722</v>
      </c>
      <c r="G4726" s="238">
        <v>44377</v>
      </c>
      <c r="H4726">
        <v>4</v>
      </c>
      <c r="I4726" t="s">
        <v>188</v>
      </c>
      <c r="J4726" t="s">
        <v>207</v>
      </c>
      <c r="K4726" t="s">
        <v>299</v>
      </c>
      <c r="L4726" t="s">
        <v>420</v>
      </c>
      <c r="M4726" t="s">
        <v>520</v>
      </c>
      <c r="N4726" t="s">
        <v>418</v>
      </c>
      <c r="O4726" t="s">
        <v>71</v>
      </c>
      <c r="P4726">
        <v>10722</v>
      </c>
      <c r="Q4726"/>
      <c r="R4726"/>
      <c r="S4726" t="s">
        <v>933</v>
      </c>
    </row>
    <row r="4727" spans="1:19" hidden="1" x14ac:dyDescent="0.2">
      <c r="A4727" s="162" t="str">
        <f>"FY"&amp;(YEAR(Table4_1[[#This Row],[Date]])-1)&amp;"/"&amp;(YEAR(Table4_1[[#This Row],[Date]])-2000)</f>
        <v>FY2021/22</v>
      </c>
      <c r="B4727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7" s="162" t="str">
        <f>Table4_1[[#This Row],[Licensee]]&amp;" "&amp;Table4_1[[#This Row],[Licence]]</f>
        <v>Western Power EDL1</v>
      </c>
      <c r="D4727" s="162" t="str">
        <f t="shared" si="73"/>
        <v>FY2021/22_NQR16bii_Western Power EDL1</v>
      </c>
      <c r="E4727" s="164">
        <f>IF(ISNUMBER(Table4_1[[#This Row],[Value]]),Table4_1[[#This Row],[Value]],IF(ISNUMBER(Table4_1[[#This Row],[$ Value]]),Table4_1[[#This Row],[$ Value]],Table4_1[[#This Row],[% Value]]))</f>
        <v>10802</v>
      </c>
      <c r="G4727" s="238">
        <v>44742</v>
      </c>
      <c r="H4727">
        <v>4</v>
      </c>
      <c r="I4727" t="s">
        <v>188</v>
      </c>
      <c r="J4727" t="s">
        <v>207</v>
      </c>
      <c r="K4727" t="s">
        <v>299</v>
      </c>
      <c r="L4727" t="s">
        <v>420</v>
      </c>
      <c r="M4727" t="s">
        <v>520</v>
      </c>
      <c r="N4727" t="s">
        <v>418</v>
      </c>
      <c r="O4727" t="s">
        <v>71</v>
      </c>
      <c r="P4727">
        <v>10802</v>
      </c>
      <c r="Q4727"/>
      <c r="R4727"/>
      <c r="S4727" t="s">
        <v>933</v>
      </c>
    </row>
    <row r="4728" spans="1:19" hidden="1" x14ac:dyDescent="0.2">
      <c r="A4728" s="162" t="str">
        <f>"FY"&amp;(YEAR(Table4_1[[#This Row],[Date]])-1)&amp;"/"&amp;(YEAR(Table4_1[[#This Row],[Date]])-2000)</f>
        <v>FY2022/23</v>
      </c>
      <c r="B4728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8" s="162" t="str">
        <f>Table4_1[[#This Row],[Licensee]]&amp;" "&amp;Table4_1[[#This Row],[Licence]]</f>
        <v>Western Power EDL1</v>
      </c>
      <c r="D4728" s="162" t="str">
        <f t="shared" si="73"/>
        <v>FY2022/23_NQR16bii_Western Power EDL1</v>
      </c>
      <c r="E4728" s="164">
        <f>IF(ISNUMBER(Table4_1[[#This Row],[Value]]),Table4_1[[#This Row],[Value]],IF(ISNUMBER(Table4_1[[#This Row],[$ Value]]),Table4_1[[#This Row],[$ Value]],Table4_1[[#This Row],[% Value]]))</f>
        <v>11019</v>
      </c>
      <c r="G4728" s="238">
        <v>45107</v>
      </c>
      <c r="H4728">
        <v>4</v>
      </c>
      <c r="I4728" t="s">
        <v>188</v>
      </c>
      <c r="J4728" t="s">
        <v>207</v>
      </c>
      <c r="K4728" t="s">
        <v>299</v>
      </c>
      <c r="L4728" t="s">
        <v>420</v>
      </c>
      <c r="M4728" t="s">
        <v>520</v>
      </c>
      <c r="N4728" t="s">
        <v>418</v>
      </c>
      <c r="O4728" t="s">
        <v>71</v>
      </c>
      <c r="P4728">
        <v>11019</v>
      </c>
      <c r="Q4728"/>
      <c r="R4728"/>
      <c r="S4728" t="s">
        <v>933</v>
      </c>
    </row>
    <row r="4729" spans="1:19" hidden="1" x14ac:dyDescent="0.2">
      <c r="A4729" s="162" t="str">
        <f>"FY"&amp;(YEAR(Table4_1[[#This Row],[Date]])-1)&amp;"/"&amp;(YEAR(Table4_1[[#This Row],[Date]])-2000)</f>
        <v>FY2023/24</v>
      </c>
      <c r="B4729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29" s="162" t="str">
        <f>Table4_1[[#This Row],[Licensee]]&amp;" "&amp;Table4_1[[#This Row],[Licence]]</f>
        <v>Western Power EDL1</v>
      </c>
      <c r="D4729" s="162" t="str">
        <f t="shared" si="73"/>
        <v>FY2023/24_NQR16bii_Western Power EDL1</v>
      </c>
      <c r="E4729" s="164">
        <f>IF(ISNUMBER(Table4_1[[#This Row],[Value]]),Table4_1[[#This Row],[Value]],IF(ISNUMBER(Table4_1[[#This Row],[$ Value]]),Table4_1[[#This Row],[$ Value]],Table4_1[[#This Row],[% Value]]))</f>
        <v>11249</v>
      </c>
      <c r="G4729" s="238">
        <v>45473</v>
      </c>
      <c r="H4729">
        <v>4</v>
      </c>
      <c r="I4729" t="s">
        <v>188</v>
      </c>
      <c r="J4729" t="s">
        <v>207</v>
      </c>
      <c r="K4729" t="s">
        <v>299</v>
      </c>
      <c r="L4729" t="s">
        <v>420</v>
      </c>
      <c r="M4729" t="s">
        <v>520</v>
      </c>
      <c r="N4729" t="s">
        <v>418</v>
      </c>
      <c r="O4729" t="s">
        <v>71</v>
      </c>
      <c r="P4729">
        <v>11249</v>
      </c>
      <c r="Q4729"/>
      <c r="R4729"/>
      <c r="S4729" t="s">
        <v>933</v>
      </c>
    </row>
    <row r="4730" spans="1:19" hidden="1" x14ac:dyDescent="0.2">
      <c r="A4730" s="162" t="str">
        <f>"FY"&amp;(YEAR(Table4_1[[#This Row],[Date]])-1)&amp;"/"&amp;(YEAR(Table4_1[[#This Row],[Date]])-2000)</f>
        <v>FY2024/25</v>
      </c>
      <c r="B4730" s="162" t="str">
        <f>VLOOKUP(Table4_1[[#This Row],[Energy]]&amp;Table4_1[[#This Row],[Indicator category]]&amp;Table4_1[[#This Row],[Indicator subcategory]]&amp;Table4_1[[#This Row],[Indicator]]&amp;Table4_1[[#This Row],[ID]],newID,2,FALSE)</f>
        <v>NQR16bii</v>
      </c>
      <c r="C4730" s="162" t="str">
        <f>Table4_1[[#This Row],[Licensee]]&amp;" "&amp;Table4_1[[#This Row],[Licence]]</f>
        <v>Western Power EDL1</v>
      </c>
      <c r="D4730" s="162" t="str">
        <f t="shared" si="73"/>
        <v>FY2024/25_NQR16bii_Western Power EDL1</v>
      </c>
      <c r="E4730" s="164">
        <f>IF(ISNUMBER(Table4_1[[#This Row],[Value]]),Table4_1[[#This Row],[Value]],IF(ISNUMBER(Table4_1[[#This Row],[$ Value]]),Table4_1[[#This Row],[$ Value]],Table4_1[[#This Row],[% Value]]))</f>
        <v>11453</v>
      </c>
      <c r="G4730" s="238">
        <v>45838</v>
      </c>
      <c r="H4730">
        <v>4</v>
      </c>
      <c r="I4730" t="s">
        <v>188</v>
      </c>
      <c r="J4730" t="s">
        <v>207</v>
      </c>
      <c r="K4730" t="s">
        <v>299</v>
      </c>
      <c r="L4730" t="s">
        <v>420</v>
      </c>
      <c r="M4730" t="s">
        <v>520</v>
      </c>
      <c r="N4730" t="s">
        <v>418</v>
      </c>
      <c r="O4730" t="s">
        <v>71</v>
      </c>
      <c r="P4730">
        <v>11453</v>
      </c>
      <c r="Q4730"/>
      <c r="R4730"/>
      <c r="S4730" t="s">
        <v>933</v>
      </c>
    </row>
    <row r="4731" spans="1:19" hidden="1" x14ac:dyDescent="0.2">
      <c r="A4731" s="162" t="str">
        <f>"FY"&amp;(YEAR(Table4_1[[#This Row],[Date]])-1)&amp;"/"&amp;(YEAR(Table4_1[[#This Row],[Date]])-2000)</f>
        <v>FY2013/14</v>
      </c>
      <c r="B4731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1" s="162" t="str">
        <f>Table4_1[[#This Row],[Licensee]]&amp;" "&amp;Table4_1[[#This Row],[Licence]]</f>
        <v>Western Power EDL1</v>
      </c>
      <c r="D4731" s="162" t="str">
        <f t="shared" si="73"/>
        <v>FY2013/14_NQR17_Western Power EDL1</v>
      </c>
      <c r="E4731" s="164">
        <f>IF(ISNUMBER(Table4_1[[#This Row],[Value]]),Table4_1[[#This Row],[Value]],IF(ISNUMBER(Table4_1[[#This Row],[$ Value]]),Table4_1[[#This Row],[$ Value]],Table4_1[[#This Row],[% Value]]))</f>
        <v>5.12</v>
      </c>
      <c r="G4731" s="238">
        <v>41820</v>
      </c>
      <c r="H4731">
        <v>4</v>
      </c>
      <c r="I4731" t="s">
        <v>188</v>
      </c>
      <c r="J4731" t="s">
        <v>207</v>
      </c>
      <c r="K4731" t="s">
        <v>299</v>
      </c>
      <c r="L4731" t="s">
        <v>375</v>
      </c>
      <c r="M4731" t="s">
        <v>74</v>
      </c>
      <c r="N4731" t="s">
        <v>393</v>
      </c>
      <c r="O4731" t="s">
        <v>190</v>
      </c>
      <c r="P4731">
        <v>5.12</v>
      </c>
      <c r="Q4731"/>
      <c r="R4731"/>
      <c r="S4731" t="s">
        <v>933</v>
      </c>
    </row>
    <row r="4732" spans="1:19" hidden="1" x14ac:dyDescent="0.2">
      <c r="A4732" s="162" t="str">
        <f>"FY"&amp;(YEAR(Table4_1[[#This Row],[Date]])-1)&amp;"/"&amp;(YEAR(Table4_1[[#This Row],[Date]])-2000)</f>
        <v>FY2014/15</v>
      </c>
      <c r="B4732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2" s="162" t="str">
        <f>Table4_1[[#This Row],[Licensee]]&amp;" "&amp;Table4_1[[#This Row],[Licence]]</f>
        <v>Western Power EDL1</v>
      </c>
      <c r="D4732" s="162" t="str">
        <f t="shared" si="73"/>
        <v>FY2014/15_NQR17_Western Power EDL1</v>
      </c>
      <c r="E4732" s="164">
        <f>IF(ISNUMBER(Table4_1[[#This Row],[Value]]),Table4_1[[#This Row],[Value]],IF(ISNUMBER(Table4_1[[#This Row],[$ Value]]),Table4_1[[#This Row],[$ Value]],Table4_1[[#This Row],[% Value]]))</f>
        <v>5.32</v>
      </c>
      <c r="G4732" s="238">
        <v>42185</v>
      </c>
      <c r="H4732">
        <v>4</v>
      </c>
      <c r="I4732" t="s">
        <v>188</v>
      </c>
      <c r="J4732" t="s">
        <v>207</v>
      </c>
      <c r="K4732" t="s">
        <v>299</v>
      </c>
      <c r="L4732" t="s">
        <v>375</v>
      </c>
      <c r="M4732" t="s">
        <v>74</v>
      </c>
      <c r="N4732" t="s">
        <v>393</v>
      </c>
      <c r="O4732" t="s">
        <v>190</v>
      </c>
      <c r="P4732">
        <v>5.32</v>
      </c>
      <c r="Q4732"/>
      <c r="R4732"/>
      <c r="S4732" t="s">
        <v>933</v>
      </c>
    </row>
    <row r="4733" spans="1:19" hidden="1" x14ac:dyDescent="0.2">
      <c r="A4733" s="162" t="str">
        <f>"FY"&amp;(YEAR(Table4_1[[#This Row],[Date]])-1)&amp;"/"&amp;(YEAR(Table4_1[[#This Row],[Date]])-2000)</f>
        <v>FY2015/16</v>
      </c>
      <c r="B4733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3" s="162" t="str">
        <f>Table4_1[[#This Row],[Licensee]]&amp;" "&amp;Table4_1[[#This Row],[Licence]]</f>
        <v>Western Power EDL1</v>
      </c>
      <c r="D4733" s="162" t="str">
        <f t="shared" si="73"/>
        <v>FY2015/16_NQR17_Western Power EDL1</v>
      </c>
      <c r="E4733" s="164">
        <f>IF(ISNUMBER(Table4_1[[#This Row],[Value]]),Table4_1[[#This Row],[Value]],IF(ISNUMBER(Table4_1[[#This Row],[$ Value]]),Table4_1[[#This Row],[$ Value]],Table4_1[[#This Row],[% Value]]))</f>
        <v>3.37</v>
      </c>
      <c r="G4733" s="238">
        <v>42551</v>
      </c>
      <c r="H4733">
        <v>4</v>
      </c>
      <c r="I4733" t="s">
        <v>188</v>
      </c>
      <c r="J4733" t="s">
        <v>207</v>
      </c>
      <c r="K4733" t="s">
        <v>299</v>
      </c>
      <c r="L4733" t="s">
        <v>375</v>
      </c>
      <c r="M4733" t="s">
        <v>74</v>
      </c>
      <c r="N4733" t="s">
        <v>393</v>
      </c>
      <c r="O4733" t="s">
        <v>190</v>
      </c>
      <c r="P4733">
        <v>3.37</v>
      </c>
      <c r="Q4733"/>
      <c r="R4733"/>
      <c r="S4733" t="s">
        <v>933</v>
      </c>
    </row>
    <row r="4734" spans="1:19" hidden="1" x14ac:dyDescent="0.2">
      <c r="A4734" s="162" t="str">
        <f>"FY"&amp;(YEAR(Table4_1[[#This Row],[Date]])-1)&amp;"/"&amp;(YEAR(Table4_1[[#This Row],[Date]])-2000)</f>
        <v>FY2016/17</v>
      </c>
      <c r="B4734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4" s="162" t="str">
        <f>Table4_1[[#This Row],[Licensee]]&amp;" "&amp;Table4_1[[#This Row],[Licence]]</f>
        <v>Western Power EDL1</v>
      </c>
      <c r="D4734" s="162" t="str">
        <f t="shared" si="73"/>
        <v>FY2016/17_NQR17_Western Power EDL1</v>
      </c>
      <c r="E4734" s="164">
        <f>IF(ISNUMBER(Table4_1[[#This Row],[Value]]),Table4_1[[#This Row],[Value]],IF(ISNUMBER(Table4_1[[#This Row],[$ Value]]),Table4_1[[#This Row],[$ Value]],Table4_1[[#This Row],[% Value]]))</f>
        <v>3.23</v>
      </c>
      <c r="G4734" s="238">
        <v>42916</v>
      </c>
      <c r="H4734">
        <v>4</v>
      </c>
      <c r="I4734" t="s">
        <v>188</v>
      </c>
      <c r="J4734" t="s">
        <v>207</v>
      </c>
      <c r="K4734" t="s">
        <v>299</v>
      </c>
      <c r="L4734" t="s">
        <v>375</v>
      </c>
      <c r="M4734" t="s">
        <v>74</v>
      </c>
      <c r="N4734" t="s">
        <v>393</v>
      </c>
      <c r="O4734" t="s">
        <v>190</v>
      </c>
      <c r="P4734">
        <v>3.23</v>
      </c>
      <c r="Q4734"/>
      <c r="R4734"/>
      <c r="S4734" t="s">
        <v>933</v>
      </c>
    </row>
    <row r="4735" spans="1:19" hidden="1" x14ac:dyDescent="0.2">
      <c r="A4735" s="162" t="str">
        <f>"FY"&amp;(YEAR(Table4_1[[#This Row],[Date]])-1)&amp;"/"&amp;(YEAR(Table4_1[[#This Row],[Date]])-2000)</f>
        <v>FY2017/18</v>
      </c>
      <c r="B4735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5" s="162" t="str">
        <f>Table4_1[[#This Row],[Licensee]]&amp;" "&amp;Table4_1[[#This Row],[Licence]]</f>
        <v>Western Power EDL1</v>
      </c>
      <c r="D4735" s="162" t="str">
        <f t="shared" si="73"/>
        <v>FY2017/18_NQR17_Western Power EDL1</v>
      </c>
      <c r="E4735" s="164">
        <f>IF(ISNUMBER(Table4_1[[#This Row],[Value]]),Table4_1[[#This Row],[Value]],IF(ISNUMBER(Table4_1[[#This Row],[$ Value]]),Table4_1[[#This Row],[$ Value]],Table4_1[[#This Row],[% Value]]))</f>
        <v>3.85</v>
      </c>
      <c r="G4735" s="238">
        <v>43281</v>
      </c>
      <c r="H4735">
        <v>4</v>
      </c>
      <c r="I4735" t="s">
        <v>188</v>
      </c>
      <c r="J4735" t="s">
        <v>207</v>
      </c>
      <c r="K4735" t="s">
        <v>299</v>
      </c>
      <c r="L4735" t="s">
        <v>375</v>
      </c>
      <c r="M4735" t="s">
        <v>74</v>
      </c>
      <c r="N4735" t="s">
        <v>393</v>
      </c>
      <c r="O4735" t="s">
        <v>190</v>
      </c>
      <c r="P4735">
        <v>3.85</v>
      </c>
      <c r="Q4735"/>
      <c r="R4735"/>
      <c r="S4735" t="s">
        <v>933</v>
      </c>
    </row>
    <row r="4736" spans="1:19" hidden="1" x14ac:dyDescent="0.2">
      <c r="A4736" s="162" t="str">
        <f>"FY"&amp;(YEAR(Table4_1[[#This Row],[Date]])-1)&amp;"/"&amp;(YEAR(Table4_1[[#This Row],[Date]])-2000)</f>
        <v>FY2018/19</v>
      </c>
      <c r="B4736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6" s="162" t="str">
        <f>Table4_1[[#This Row],[Licensee]]&amp;" "&amp;Table4_1[[#This Row],[Licence]]</f>
        <v>Western Power EDL1</v>
      </c>
      <c r="D4736" s="162" t="str">
        <f t="shared" si="73"/>
        <v>FY2018/19_NQR17_Western Power EDL1</v>
      </c>
      <c r="E4736" s="164">
        <f>IF(ISNUMBER(Table4_1[[#This Row],[Value]]),Table4_1[[#This Row],[Value]],IF(ISNUMBER(Table4_1[[#This Row],[$ Value]]),Table4_1[[#This Row],[$ Value]],Table4_1[[#This Row],[% Value]]))</f>
        <v>3.73</v>
      </c>
      <c r="G4736" s="238">
        <v>43646</v>
      </c>
      <c r="H4736">
        <v>4</v>
      </c>
      <c r="I4736" t="s">
        <v>188</v>
      </c>
      <c r="J4736" t="s">
        <v>207</v>
      </c>
      <c r="K4736" t="s">
        <v>299</v>
      </c>
      <c r="L4736" t="s">
        <v>375</v>
      </c>
      <c r="M4736" t="s">
        <v>74</v>
      </c>
      <c r="N4736" t="s">
        <v>393</v>
      </c>
      <c r="O4736" t="s">
        <v>190</v>
      </c>
      <c r="P4736">
        <v>3.73</v>
      </c>
      <c r="Q4736"/>
      <c r="R4736"/>
      <c r="S4736" t="s">
        <v>933</v>
      </c>
    </row>
    <row r="4737" spans="1:19" hidden="1" x14ac:dyDescent="0.2">
      <c r="A4737" s="162" t="str">
        <f>"FY"&amp;(YEAR(Table4_1[[#This Row],[Date]])-1)&amp;"/"&amp;(YEAR(Table4_1[[#This Row],[Date]])-2000)</f>
        <v>FY2019/20</v>
      </c>
      <c r="B4737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7" s="162" t="str">
        <f>Table4_1[[#This Row],[Licensee]]&amp;" "&amp;Table4_1[[#This Row],[Licence]]</f>
        <v>Western Power EDL1</v>
      </c>
      <c r="D4737" s="162" t="str">
        <f t="shared" si="73"/>
        <v>FY2019/20_NQR17_Western Power EDL1</v>
      </c>
      <c r="E4737" s="164">
        <f>IF(ISNUMBER(Table4_1[[#This Row],[Value]]),Table4_1[[#This Row],[Value]],IF(ISNUMBER(Table4_1[[#This Row],[$ Value]]),Table4_1[[#This Row],[$ Value]],Table4_1[[#This Row],[% Value]]))</f>
        <v>4</v>
      </c>
      <c r="G4737" s="238">
        <v>44012</v>
      </c>
      <c r="H4737">
        <v>4</v>
      </c>
      <c r="I4737" t="s">
        <v>188</v>
      </c>
      <c r="J4737" t="s">
        <v>207</v>
      </c>
      <c r="K4737" t="s">
        <v>299</v>
      </c>
      <c r="L4737" t="s">
        <v>375</v>
      </c>
      <c r="M4737" t="s">
        <v>74</v>
      </c>
      <c r="N4737" t="s">
        <v>393</v>
      </c>
      <c r="O4737" t="s">
        <v>190</v>
      </c>
      <c r="P4737">
        <v>4</v>
      </c>
      <c r="Q4737"/>
      <c r="R4737"/>
      <c r="S4737" t="s">
        <v>933</v>
      </c>
    </row>
    <row r="4738" spans="1:19" hidden="1" x14ac:dyDescent="0.2">
      <c r="A4738" s="162" t="str">
        <f>"FY"&amp;(YEAR(Table4_1[[#This Row],[Date]])-1)&amp;"/"&amp;(YEAR(Table4_1[[#This Row],[Date]])-2000)</f>
        <v>FY2020/21</v>
      </c>
      <c r="B4738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8" s="162" t="str">
        <f>Table4_1[[#This Row],[Licensee]]&amp;" "&amp;Table4_1[[#This Row],[Licence]]</f>
        <v>Western Power EDL1</v>
      </c>
      <c r="D4738" s="162" t="str">
        <f t="shared" si="73"/>
        <v>FY2020/21_NQR17_Western Power EDL1</v>
      </c>
      <c r="E4738" s="164">
        <f>IF(ISNUMBER(Table4_1[[#This Row],[Value]]),Table4_1[[#This Row],[Value]],IF(ISNUMBER(Table4_1[[#This Row],[$ Value]]),Table4_1[[#This Row],[$ Value]],Table4_1[[#This Row],[% Value]]))</f>
        <v>3.54</v>
      </c>
      <c r="G4738" s="238">
        <v>44377</v>
      </c>
      <c r="H4738">
        <v>4</v>
      </c>
      <c r="I4738" t="s">
        <v>188</v>
      </c>
      <c r="J4738" t="s">
        <v>207</v>
      </c>
      <c r="K4738" t="s">
        <v>299</v>
      </c>
      <c r="L4738" t="s">
        <v>375</v>
      </c>
      <c r="M4738" t="s">
        <v>74</v>
      </c>
      <c r="N4738" t="s">
        <v>393</v>
      </c>
      <c r="O4738" t="s">
        <v>190</v>
      </c>
      <c r="P4738">
        <v>3.54</v>
      </c>
      <c r="Q4738"/>
      <c r="R4738"/>
      <c r="S4738" t="s">
        <v>933</v>
      </c>
    </row>
    <row r="4739" spans="1:19" hidden="1" x14ac:dyDescent="0.2">
      <c r="A4739" s="162" t="str">
        <f>"FY"&amp;(YEAR(Table4_1[[#This Row],[Date]])-1)&amp;"/"&amp;(YEAR(Table4_1[[#This Row],[Date]])-2000)</f>
        <v>FY2021/22</v>
      </c>
      <c r="B4739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39" s="162" t="str">
        <f>Table4_1[[#This Row],[Licensee]]&amp;" "&amp;Table4_1[[#This Row],[Licence]]</f>
        <v>Western Power EDL1</v>
      </c>
      <c r="D4739" s="162" t="str">
        <f t="shared" ref="D4739:D4802" si="74">A4739&amp;"_"&amp;B4739&amp;"_"&amp;C4739</f>
        <v>FY2021/22_NQR17_Western Power EDL1</v>
      </c>
      <c r="E4739" s="164">
        <f>IF(ISNUMBER(Table4_1[[#This Row],[Value]]),Table4_1[[#This Row],[Value]],IF(ISNUMBER(Table4_1[[#This Row],[$ Value]]),Table4_1[[#This Row],[$ Value]],Table4_1[[#This Row],[% Value]]))</f>
        <v>4.1900000000000004</v>
      </c>
      <c r="G4739" s="238">
        <v>44742</v>
      </c>
      <c r="H4739">
        <v>4</v>
      </c>
      <c r="I4739" t="s">
        <v>188</v>
      </c>
      <c r="J4739" t="s">
        <v>207</v>
      </c>
      <c r="K4739" t="s">
        <v>299</v>
      </c>
      <c r="L4739" t="s">
        <v>375</v>
      </c>
      <c r="M4739" t="s">
        <v>74</v>
      </c>
      <c r="N4739" t="s">
        <v>393</v>
      </c>
      <c r="O4739" t="s">
        <v>190</v>
      </c>
      <c r="P4739">
        <v>4.1900000000000004</v>
      </c>
      <c r="Q4739"/>
      <c r="R4739"/>
      <c r="S4739" t="s">
        <v>933</v>
      </c>
    </row>
    <row r="4740" spans="1:19" hidden="1" x14ac:dyDescent="0.2">
      <c r="A4740" s="162" t="str">
        <f>"FY"&amp;(YEAR(Table4_1[[#This Row],[Date]])-1)&amp;"/"&amp;(YEAR(Table4_1[[#This Row],[Date]])-2000)</f>
        <v>FY2022/23</v>
      </c>
      <c r="B4740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40" s="162" t="str">
        <f>Table4_1[[#This Row],[Licensee]]&amp;" "&amp;Table4_1[[#This Row],[Licence]]</f>
        <v>Western Power EDL1</v>
      </c>
      <c r="D4740" s="162" t="str">
        <f t="shared" si="74"/>
        <v>FY2022/23_NQR17_Western Power EDL1</v>
      </c>
      <c r="E4740" s="164">
        <f>IF(ISNUMBER(Table4_1[[#This Row],[Value]]),Table4_1[[#This Row],[Value]],IF(ISNUMBER(Table4_1[[#This Row],[$ Value]]),Table4_1[[#This Row],[$ Value]],Table4_1[[#This Row],[% Value]]))</f>
        <v>4.8600000000000003</v>
      </c>
      <c r="G4740" s="238">
        <v>45107</v>
      </c>
      <c r="H4740">
        <v>4</v>
      </c>
      <c r="I4740" t="s">
        <v>188</v>
      </c>
      <c r="J4740" t="s">
        <v>207</v>
      </c>
      <c r="K4740" t="s">
        <v>299</v>
      </c>
      <c r="L4740" t="s">
        <v>375</v>
      </c>
      <c r="M4740" t="s">
        <v>74</v>
      </c>
      <c r="N4740" t="s">
        <v>393</v>
      </c>
      <c r="O4740" t="s">
        <v>190</v>
      </c>
      <c r="P4740">
        <v>4.8600000000000003</v>
      </c>
      <c r="Q4740"/>
      <c r="R4740"/>
      <c r="S4740" t="s">
        <v>933</v>
      </c>
    </row>
    <row r="4741" spans="1:19" hidden="1" x14ac:dyDescent="0.2">
      <c r="A4741" s="162" t="str">
        <f>"FY"&amp;(YEAR(Table4_1[[#This Row],[Date]])-1)&amp;"/"&amp;(YEAR(Table4_1[[#This Row],[Date]])-2000)</f>
        <v>FY2023/24</v>
      </c>
      <c r="B4741" s="162" t="e">
        <f>VLOOKUP(Table4_1[[#This Row],[Energy]]&amp;Table4_1[[#This Row],[Indicator category]]&amp;Table4_1[[#This Row],[Indicator subcategory]]&amp;Table4_1[[#This Row],[Indicator]]&amp;Table4_1[[#This Row],[ID]],newID,2,FALSE)</f>
        <v>#N/A</v>
      </c>
      <c r="C4741" s="162" t="str">
        <f>Table4_1[[#This Row],[Licensee]]&amp;" "&amp;Table4_1[[#This Row],[Licence]]</f>
        <v>Western Power EDL1</v>
      </c>
      <c r="D4741" s="162" t="e">
        <f t="shared" si="74"/>
        <v>#N/A</v>
      </c>
      <c r="E4741" s="164">
        <f>IF(ISNUMBER(Table4_1[[#This Row],[Value]]),Table4_1[[#This Row],[Value]],IF(ISNUMBER(Table4_1[[#This Row],[$ Value]]),Table4_1[[#This Row],[$ Value]],Table4_1[[#This Row],[% Value]]))</f>
        <v>4.2849999999999999E-2</v>
      </c>
      <c r="G4741" s="238">
        <v>45473</v>
      </c>
      <c r="H4741">
        <v>4</v>
      </c>
      <c r="I4741" t="s">
        <v>188</v>
      </c>
      <c r="J4741" t="s">
        <v>207</v>
      </c>
      <c r="K4741" t="s">
        <v>299</v>
      </c>
      <c r="L4741" t="s">
        <v>67</v>
      </c>
      <c r="M4741" t="s">
        <v>74</v>
      </c>
      <c r="N4741" t="s">
        <v>393</v>
      </c>
      <c r="O4741" t="s">
        <v>190</v>
      </c>
      <c r="P4741"/>
      <c r="Q4741">
        <v>4.2849999999999999E-2</v>
      </c>
      <c r="R4741"/>
      <c r="S4741" t="s">
        <v>933</v>
      </c>
    </row>
    <row r="4742" spans="1:19" hidden="1" x14ac:dyDescent="0.2">
      <c r="A4742" s="162" t="str">
        <f>"FY"&amp;(YEAR(Table4_1[[#This Row],[Date]])-1)&amp;"/"&amp;(YEAR(Table4_1[[#This Row],[Date]])-2000)</f>
        <v>FY2024/25</v>
      </c>
      <c r="B4742" s="162" t="str">
        <f>VLOOKUP(Table4_1[[#This Row],[Energy]]&amp;Table4_1[[#This Row],[Indicator category]]&amp;Table4_1[[#This Row],[Indicator subcategory]]&amp;Table4_1[[#This Row],[Indicator]]&amp;Table4_1[[#This Row],[ID]],newID,2,FALSE)</f>
        <v>NQR17</v>
      </c>
      <c r="C4742" s="162" t="str">
        <f>Table4_1[[#This Row],[Licensee]]&amp;" "&amp;Table4_1[[#This Row],[Licence]]</f>
        <v>Western Power EDL1</v>
      </c>
      <c r="D4742" s="162" t="str">
        <f t="shared" si="74"/>
        <v>FY2024/25_NQR17_Western Power EDL1</v>
      </c>
      <c r="E4742" s="164">
        <f>IF(ISNUMBER(Table4_1[[#This Row],[Value]]),Table4_1[[#This Row],[Value]],IF(ISNUMBER(Table4_1[[#This Row],[$ Value]]),Table4_1[[#This Row],[$ Value]],Table4_1[[#This Row],[% Value]]))</f>
        <v>4.5359999999999998E-2</v>
      </c>
      <c r="G4742" s="238">
        <v>45838</v>
      </c>
      <c r="H4742">
        <v>4</v>
      </c>
      <c r="I4742" t="s">
        <v>188</v>
      </c>
      <c r="J4742" t="s">
        <v>207</v>
      </c>
      <c r="K4742" t="s">
        <v>299</v>
      </c>
      <c r="L4742" t="s">
        <v>375</v>
      </c>
      <c r="M4742" t="s">
        <v>74</v>
      </c>
      <c r="N4742" t="s">
        <v>393</v>
      </c>
      <c r="O4742" t="s">
        <v>190</v>
      </c>
      <c r="P4742"/>
      <c r="Q4742">
        <v>4.5359999999999998E-2</v>
      </c>
      <c r="R4742"/>
      <c r="S4742" t="s">
        <v>933</v>
      </c>
    </row>
    <row r="4743" spans="1:19" hidden="1" x14ac:dyDescent="0.2">
      <c r="A4743" s="162" t="str">
        <f>"FY"&amp;(YEAR(Table4_1[[#This Row],[Date]])-1)&amp;"/"&amp;(YEAR(Table4_1[[#This Row],[Date]])-2000)</f>
        <v>FY2013/14</v>
      </c>
      <c r="B4743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3" s="162" t="str">
        <f>Table4_1[[#This Row],[Licensee]]&amp;" "&amp;Table4_1[[#This Row],[Licence]]</f>
        <v>Western Power EDL1</v>
      </c>
      <c r="D4743" s="162" t="str">
        <f t="shared" si="74"/>
        <v>FY2013/14_NQR18_Western Power EDL1</v>
      </c>
      <c r="E4743" s="164">
        <f>IF(ISNUMBER(Table4_1[[#This Row],[Value]]),Table4_1[[#This Row],[Value]],IF(ISNUMBER(Table4_1[[#This Row],[$ Value]]),Table4_1[[#This Row],[$ Value]],Table4_1[[#This Row],[% Value]]))</f>
        <v>255064</v>
      </c>
      <c r="G4743" s="238">
        <v>41820</v>
      </c>
      <c r="H4743">
        <v>4</v>
      </c>
      <c r="I4743" t="s">
        <v>188</v>
      </c>
      <c r="J4743" t="s">
        <v>207</v>
      </c>
      <c r="K4743" t="s">
        <v>299</v>
      </c>
      <c r="L4743" t="s">
        <v>67</v>
      </c>
      <c r="M4743" t="s">
        <v>76</v>
      </c>
      <c r="N4743" t="s">
        <v>423</v>
      </c>
      <c r="O4743" t="s">
        <v>424</v>
      </c>
      <c r="P4743">
        <v>255064</v>
      </c>
      <c r="Q4743"/>
      <c r="R4743"/>
      <c r="S4743" t="s">
        <v>933</v>
      </c>
    </row>
    <row r="4744" spans="1:19" hidden="1" x14ac:dyDescent="0.2">
      <c r="A4744" s="162" t="str">
        <f>"FY"&amp;(YEAR(Table4_1[[#This Row],[Date]])-1)&amp;"/"&amp;(YEAR(Table4_1[[#This Row],[Date]])-2000)</f>
        <v>FY2014/15</v>
      </c>
      <c r="B4744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4" s="162" t="str">
        <f>Table4_1[[#This Row],[Licensee]]&amp;" "&amp;Table4_1[[#This Row],[Licence]]</f>
        <v>Western Power EDL1</v>
      </c>
      <c r="D4744" s="162" t="str">
        <f t="shared" si="74"/>
        <v>FY2014/15_NQR18_Western Power EDL1</v>
      </c>
      <c r="E4744" s="164">
        <f>IF(ISNUMBER(Table4_1[[#This Row],[Value]]),Table4_1[[#This Row],[Value]],IF(ISNUMBER(Table4_1[[#This Row],[$ Value]]),Table4_1[[#This Row],[$ Value]],Table4_1[[#This Row],[% Value]]))</f>
        <v>255064</v>
      </c>
      <c r="G4744" s="238">
        <v>42185</v>
      </c>
      <c r="H4744">
        <v>4</v>
      </c>
      <c r="I4744" t="s">
        <v>188</v>
      </c>
      <c r="J4744" t="s">
        <v>207</v>
      </c>
      <c r="K4744" t="s">
        <v>299</v>
      </c>
      <c r="L4744" t="s">
        <v>67</v>
      </c>
      <c r="M4744" t="s">
        <v>76</v>
      </c>
      <c r="N4744" t="s">
        <v>423</v>
      </c>
      <c r="O4744" t="s">
        <v>424</v>
      </c>
      <c r="P4744">
        <v>255064</v>
      </c>
      <c r="Q4744"/>
      <c r="R4744"/>
      <c r="S4744" t="s">
        <v>933</v>
      </c>
    </row>
    <row r="4745" spans="1:19" hidden="1" x14ac:dyDescent="0.2">
      <c r="A4745" s="162" t="str">
        <f>"FY"&amp;(YEAR(Table4_1[[#This Row],[Date]])-1)&amp;"/"&amp;(YEAR(Table4_1[[#This Row],[Date]])-2000)</f>
        <v>FY2015/16</v>
      </c>
      <c r="B4745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5" s="162" t="str">
        <f>Table4_1[[#This Row],[Licensee]]&amp;" "&amp;Table4_1[[#This Row],[Licence]]</f>
        <v>Western Power EDL1</v>
      </c>
      <c r="D4745" s="162" t="str">
        <f t="shared" si="74"/>
        <v>FY2015/16_NQR18_Western Power EDL1</v>
      </c>
      <c r="E4745" s="164">
        <f>IF(ISNUMBER(Table4_1[[#This Row],[Value]]),Table4_1[[#This Row],[Value]],IF(ISNUMBER(Table4_1[[#This Row],[$ Value]]),Table4_1[[#This Row],[$ Value]],Table4_1[[#This Row],[% Value]]))</f>
        <v>255064</v>
      </c>
      <c r="G4745" s="238">
        <v>42551</v>
      </c>
      <c r="H4745">
        <v>4</v>
      </c>
      <c r="I4745" t="s">
        <v>188</v>
      </c>
      <c r="J4745" t="s">
        <v>207</v>
      </c>
      <c r="K4745" t="s">
        <v>299</v>
      </c>
      <c r="L4745" t="s">
        <v>67</v>
      </c>
      <c r="M4745" t="s">
        <v>76</v>
      </c>
      <c r="N4745" t="s">
        <v>423</v>
      </c>
      <c r="O4745" t="s">
        <v>424</v>
      </c>
      <c r="P4745">
        <v>255064</v>
      </c>
      <c r="Q4745"/>
      <c r="R4745"/>
      <c r="S4745" t="s">
        <v>933</v>
      </c>
    </row>
    <row r="4746" spans="1:19" hidden="1" x14ac:dyDescent="0.2">
      <c r="A4746" s="162" t="str">
        <f>"FY"&amp;(YEAR(Table4_1[[#This Row],[Date]])-1)&amp;"/"&amp;(YEAR(Table4_1[[#This Row],[Date]])-2000)</f>
        <v>FY2016/17</v>
      </c>
      <c r="B4746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6" s="162" t="str">
        <f>Table4_1[[#This Row],[Licensee]]&amp;" "&amp;Table4_1[[#This Row],[Licence]]</f>
        <v>Western Power EDL1</v>
      </c>
      <c r="D4746" s="162" t="str">
        <f t="shared" si="74"/>
        <v>FY2016/17_NQR18_Western Power EDL1</v>
      </c>
      <c r="E4746" s="164">
        <f>IF(ISNUMBER(Table4_1[[#This Row],[Value]]),Table4_1[[#This Row],[Value]],IF(ISNUMBER(Table4_1[[#This Row],[$ Value]]),Table4_1[[#This Row],[$ Value]],Table4_1[[#This Row],[% Value]]))</f>
        <v>255064</v>
      </c>
      <c r="G4746" s="238">
        <v>42916</v>
      </c>
      <c r="H4746">
        <v>4</v>
      </c>
      <c r="I4746" t="s">
        <v>188</v>
      </c>
      <c r="J4746" t="s">
        <v>207</v>
      </c>
      <c r="K4746" t="s">
        <v>299</v>
      </c>
      <c r="L4746" t="s">
        <v>67</v>
      </c>
      <c r="M4746" t="s">
        <v>76</v>
      </c>
      <c r="N4746" t="s">
        <v>423</v>
      </c>
      <c r="O4746" t="s">
        <v>424</v>
      </c>
      <c r="P4746">
        <v>255064</v>
      </c>
      <c r="Q4746"/>
      <c r="R4746"/>
      <c r="S4746" t="s">
        <v>933</v>
      </c>
    </row>
    <row r="4747" spans="1:19" hidden="1" x14ac:dyDescent="0.2">
      <c r="A4747" s="162" t="str">
        <f>"FY"&amp;(YEAR(Table4_1[[#This Row],[Date]])-1)&amp;"/"&amp;(YEAR(Table4_1[[#This Row],[Date]])-2000)</f>
        <v>FY2017/18</v>
      </c>
      <c r="B4747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7" s="162" t="str">
        <f>Table4_1[[#This Row],[Licensee]]&amp;" "&amp;Table4_1[[#This Row],[Licence]]</f>
        <v>Western Power EDL1</v>
      </c>
      <c r="D4747" s="162" t="str">
        <f t="shared" si="74"/>
        <v>FY2017/18_NQR18_Western Power EDL1</v>
      </c>
      <c r="E4747" s="164">
        <f>IF(ISNUMBER(Table4_1[[#This Row],[Value]]),Table4_1[[#This Row],[Value]],IF(ISNUMBER(Table4_1[[#This Row],[$ Value]]),Table4_1[[#This Row],[$ Value]],Table4_1[[#This Row],[% Value]]))</f>
        <v>255064</v>
      </c>
      <c r="G4747" s="238">
        <v>43281</v>
      </c>
      <c r="H4747">
        <v>4</v>
      </c>
      <c r="I4747" t="s">
        <v>188</v>
      </c>
      <c r="J4747" t="s">
        <v>207</v>
      </c>
      <c r="K4747" t="s">
        <v>299</v>
      </c>
      <c r="L4747" t="s">
        <v>67</v>
      </c>
      <c r="M4747" t="s">
        <v>76</v>
      </c>
      <c r="N4747" t="s">
        <v>423</v>
      </c>
      <c r="O4747" t="s">
        <v>424</v>
      </c>
      <c r="P4747">
        <v>255064</v>
      </c>
      <c r="Q4747"/>
      <c r="R4747"/>
      <c r="S4747" t="s">
        <v>933</v>
      </c>
    </row>
    <row r="4748" spans="1:19" hidden="1" x14ac:dyDescent="0.2">
      <c r="A4748" s="162" t="str">
        <f>"FY"&amp;(YEAR(Table4_1[[#This Row],[Date]])-1)&amp;"/"&amp;(YEAR(Table4_1[[#This Row],[Date]])-2000)</f>
        <v>FY2018/19</v>
      </c>
      <c r="B4748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8" s="162" t="str">
        <f>Table4_1[[#This Row],[Licensee]]&amp;" "&amp;Table4_1[[#This Row],[Licence]]</f>
        <v>Western Power EDL1</v>
      </c>
      <c r="D4748" s="162" t="str">
        <f t="shared" si="74"/>
        <v>FY2018/19_NQR18_Western Power EDL1</v>
      </c>
      <c r="E4748" s="164">
        <f>IF(ISNUMBER(Table4_1[[#This Row],[Value]]),Table4_1[[#This Row],[Value]],IF(ISNUMBER(Table4_1[[#This Row],[$ Value]]),Table4_1[[#This Row],[$ Value]],Table4_1[[#This Row],[% Value]]))</f>
        <v>255064</v>
      </c>
      <c r="G4748" s="238">
        <v>43646</v>
      </c>
      <c r="H4748">
        <v>4</v>
      </c>
      <c r="I4748" t="s">
        <v>188</v>
      </c>
      <c r="J4748" t="s">
        <v>207</v>
      </c>
      <c r="K4748" t="s">
        <v>299</v>
      </c>
      <c r="L4748" t="s">
        <v>67</v>
      </c>
      <c r="M4748" t="s">
        <v>76</v>
      </c>
      <c r="N4748" t="s">
        <v>423</v>
      </c>
      <c r="O4748" t="s">
        <v>424</v>
      </c>
      <c r="P4748">
        <v>255064</v>
      </c>
      <c r="Q4748"/>
      <c r="R4748"/>
      <c r="S4748" t="s">
        <v>933</v>
      </c>
    </row>
    <row r="4749" spans="1:19" hidden="1" x14ac:dyDescent="0.2">
      <c r="A4749" s="162" t="str">
        <f>"FY"&amp;(YEAR(Table4_1[[#This Row],[Date]])-1)&amp;"/"&amp;(YEAR(Table4_1[[#This Row],[Date]])-2000)</f>
        <v>FY2019/20</v>
      </c>
      <c r="B4749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49" s="162" t="str">
        <f>Table4_1[[#This Row],[Licensee]]&amp;" "&amp;Table4_1[[#This Row],[Licence]]</f>
        <v>Western Power EDL1</v>
      </c>
      <c r="D4749" s="162" t="str">
        <f t="shared" si="74"/>
        <v>FY2019/20_NQR18_Western Power EDL1</v>
      </c>
      <c r="E4749" s="164">
        <f>IF(ISNUMBER(Table4_1[[#This Row],[Value]]),Table4_1[[#This Row],[Value]],IF(ISNUMBER(Table4_1[[#This Row],[$ Value]]),Table4_1[[#This Row],[$ Value]],Table4_1[[#This Row],[% Value]]))</f>
        <v>255064</v>
      </c>
      <c r="G4749" s="238">
        <v>44012</v>
      </c>
      <c r="H4749">
        <v>4</v>
      </c>
      <c r="I4749" t="s">
        <v>188</v>
      </c>
      <c r="J4749" t="s">
        <v>207</v>
      </c>
      <c r="K4749" t="s">
        <v>299</v>
      </c>
      <c r="L4749" t="s">
        <v>67</v>
      </c>
      <c r="M4749" t="s">
        <v>76</v>
      </c>
      <c r="N4749" t="s">
        <v>423</v>
      </c>
      <c r="O4749" t="s">
        <v>424</v>
      </c>
      <c r="P4749">
        <v>255064</v>
      </c>
      <c r="Q4749"/>
      <c r="R4749"/>
      <c r="S4749" t="s">
        <v>933</v>
      </c>
    </row>
    <row r="4750" spans="1:19" hidden="1" x14ac:dyDescent="0.2">
      <c r="A4750" s="162" t="str">
        <f>"FY"&amp;(YEAR(Table4_1[[#This Row],[Date]])-1)&amp;"/"&amp;(YEAR(Table4_1[[#This Row],[Date]])-2000)</f>
        <v>FY2020/21</v>
      </c>
      <c r="B4750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0" s="162" t="str">
        <f>Table4_1[[#This Row],[Licensee]]&amp;" "&amp;Table4_1[[#This Row],[Licence]]</f>
        <v>Western Power EDL1</v>
      </c>
      <c r="D4750" s="162" t="str">
        <f t="shared" si="74"/>
        <v>FY2020/21_NQR18_Western Power EDL1</v>
      </c>
      <c r="E4750" s="164">
        <f>IF(ISNUMBER(Table4_1[[#This Row],[Value]]),Table4_1[[#This Row],[Value]],IF(ISNUMBER(Table4_1[[#This Row],[$ Value]]),Table4_1[[#This Row],[$ Value]],Table4_1[[#This Row],[% Value]]))</f>
        <v>255064</v>
      </c>
      <c r="G4750" s="238">
        <v>44377</v>
      </c>
      <c r="H4750">
        <v>4</v>
      </c>
      <c r="I4750" t="s">
        <v>188</v>
      </c>
      <c r="J4750" t="s">
        <v>207</v>
      </c>
      <c r="K4750" t="s">
        <v>299</v>
      </c>
      <c r="L4750" t="s">
        <v>67</v>
      </c>
      <c r="M4750" t="s">
        <v>76</v>
      </c>
      <c r="N4750" t="s">
        <v>423</v>
      </c>
      <c r="O4750" t="s">
        <v>424</v>
      </c>
      <c r="P4750">
        <v>255064</v>
      </c>
      <c r="Q4750"/>
      <c r="R4750"/>
      <c r="S4750" t="s">
        <v>933</v>
      </c>
    </row>
    <row r="4751" spans="1:19" hidden="1" x14ac:dyDescent="0.2">
      <c r="A4751" s="162" t="str">
        <f>"FY"&amp;(YEAR(Table4_1[[#This Row],[Date]])-1)&amp;"/"&amp;(YEAR(Table4_1[[#This Row],[Date]])-2000)</f>
        <v>FY2021/22</v>
      </c>
      <c r="B4751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1" s="162" t="str">
        <f>Table4_1[[#This Row],[Licensee]]&amp;" "&amp;Table4_1[[#This Row],[Licence]]</f>
        <v>Western Power EDL1</v>
      </c>
      <c r="D4751" s="162" t="str">
        <f t="shared" si="74"/>
        <v>FY2021/22_NQR18_Western Power EDL1</v>
      </c>
      <c r="E4751" s="164">
        <f>IF(ISNUMBER(Table4_1[[#This Row],[Value]]),Table4_1[[#This Row],[Value]],IF(ISNUMBER(Table4_1[[#This Row],[$ Value]]),Table4_1[[#This Row],[$ Value]],Table4_1[[#This Row],[% Value]]))</f>
        <v>255064</v>
      </c>
      <c r="G4751" s="238">
        <v>44742</v>
      </c>
      <c r="H4751">
        <v>4</v>
      </c>
      <c r="I4751" t="s">
        <v>188</v>
      </c>
      <c r="J4751" t="s">
        <v>207</v>
      </c>
      <c r="K4751" t="s">
        <v>299</v>
      </c>
      <c r="L4751" t="s">
        <v>67</v>
      </c>
      <c r="M4751" t="s">
        <v>76</v>
      </c>
      <c r="N4751" t="s">
        <v>423</v>
      </c>
      <c r="O4751" t="s">
        <v>424</v>
      </c>
      <c r="P4751">
        <v>255064</v>
      </c>
      <c r="Q4751"/>
      <c r="R4751"/>
      <c r="S4751" t="s">
        <v>933</v>
      </c>
    </row>
    <row r="4752" spans="1:19" hidden="1" x14ac:dyDescent="0.2">
      <c r="A4752" s="162" t="str">
        <f>"FY"&amp;(YEAR(Table4_1[[#This Row],[Date]])-1)&amp;"/"&amp;(YEAR(Table4_1[[#This Row],[Date]])-2000)</f>
        <v>FY2022/23</v>
      </c>
      <c r="B4752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2" s="162" t="str">
        <f>Table4_1[[#This Row],[Licensee]]&amp;" "&amp;Table4_1[[#This Row],[Licence]]</f>
        <v>Western Power EDL1</v>
      </c>
      <c r="D4752" s="162" t="str">
        <f t="shared" si="74"/>
        <v>FY2022/23_NQR18_Western Power EDL1</v>
      </c>
      <c r="E4752" s="164">
        <f>IF(ISNUMBER(Table4_1[[#This Row],[Value]]),Table4_1[[#This Row],[Value]],IF(ISNUMBER(Table4_1[[#This Row],[$ Value]]),Table4_1[[#This Row],[$ Value]],Table4_1[[#This Row],[% Value]]))</f>
        <v>255064</v>
      </c>
      <c r="G4752" s="238">
        <v>45107</v>
      </c>
      <c r="H4752">
        <v>4</v>
      </c>
      <c r="I4752" t="s">
        <v>188</v>
      </c>
      <c r="J4752" t="s">
        <v>207</v>
      </c>
      <c r="K4752" t="s">
        <v>299</v>
      </c>
      <c r="L4752" t="s">
        <v>67</v>
      </c>
      <c r="M4752" t="s">
        <v>76</v>
      </c>
      <c r="N4752" t="s">
        <v>423</v>
      </c>
      <c r="O4752" t="s">
        <v>424</v>
      </c>
      <c r="P4752">
        <v>255064</v>
      </c>
      <c r="Q4752"/>
      <c r="R4752"/>
      <c r="S4752" t="s">
        <v>933</v>
      </c>
    </row>
    <row r="4753" spans="1:19" hidden="1" x14ac:dyDescent="0.2">
      <c r="A4753" s="162" t="str">
        <f>"FY"&amp;(YEAR(Table4_1[[#This Row],[Date]])-1)&amp;"/"&amp;(YEAR(Table4_1[[#This Row],[Date]])-2000)</f>
        <v>FY2023/24</v>
      </c>
      <c r="B4753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3" s="162" t="str">
        <f>Table4_1[[#This Row],[Licensee]]&amp;" "&amp;Table4_1[[#This Row],[Licence]]</f>
        <v>Western Power EDL1</v>
      </c>
      <c r="D4753" s="162" t="str">
        <f t="shared" si="74"/>
        <v>FY2023/24_NQR18_Western Power EDL1</v>
      </c>
      <c r="E4753" s="164">
        <f>IF(ISNUMBER(Table4_1[[#This Row],[Value]]),Table4_1[[#This Row],[Value]],IF(ISNUMBER(Table4_1[[#This Row],[$ Value]]),Table4_1[[#This Row],[$ Value]],Table4_1[[#This Row],[% Value]]))</f>
        <v>255064</v>
      </c>
      <c r="G4753" s="238">
        <v>45473</v>
      </c>
      <c r="H4753">
        <v>4</v>
      </c>
      <c r="I4753" t="s">
        <v>188</v>
      </c>
      <c r="J4753" t="s">
        <v>207</v>
      </c>
      <c r="K4753" t="s">
        <v>299</v>
      </c>
      <c r="L4753" t="s">
        <v>67</v>
      </c>
      <c r="M4753" t="s">
        <v>76</v>
      </c>
      <c r="N4753" t="s">
        <v>423</v>
      </c>
      <c r="O4753" t="s">
        <v>424</v>
      </c>
      <c r="P4753">
        <v>255064</v>
      </c>
      <c r="Q4753"/>
      <c r="R4753"/>
      <c r="S4753" t="s">
        <v>933</v>
      </c>
    </row>
    <row r="4754" spans="1:19" hidden="1" x14ac:dyDescent="0.2">
      <c r="A4754" s="162" t="str">
        <f>"FY"&amp;(YEAR(Table4_1[[#This Row],[Date]])-1)&amp;"/"&amp;(YEAR(Table4_1[[#This Row],[Date]])-2000)</f>
        <v>FY2024/25</v>
      </c>
      <c r="B4754" s="162" t="str">
        <f>VLOOKUP(Table4_1[[#This Row],[Energy]]&amp;Table4_1[[#This Row],[Indicator category]]&amp;Table4_1[[#This Row],[Indicator subcategory]]&amp;Table4_1[[#This Row],[Indicator]]&amp;Table4_1[[#This Row],[ID]],newID,2,FALSE)</f>
        <v>NQR18</v>
      </c>
      <c r="C4754" s="162" t="str">
        <f>Table4_1[[#This Row],[Licensee]]&amp;" "&amp;Table4_1[[#This Row],[Licence]]</f>
        <v>Western Power EDL1</v>
      </c>
      <c r="D4754" s="162" t="str">
        <f t="shared" si="74"/>
        <v>FY2024/25_NQR18_Western Power EDL1</v>
      </c>
      <c r="E4754" s="164">
        <f>IF(ISNUMBER(Table4_1[[#This Row],[Value]]),Table4_1[[#This Row],[Value]],IF(ISNUMBER(Table4_1[[#This Row],[$ Value]]),Table4_1[[#This Row],[$ Value]],Table4_1[[#This Row],[% Value]]))</f>
        <v>255064</v>
      </c>
      <c r="G4754" s="238">
        <v>45838</v>
      </c>
      <c r="H4754">
        <v>4</v>
      </c>
      <c r="I4754" t="s">
        <v>188</v>
      </c>
      <c r="J4754" t="s">
        <v>207</v>
      </c>
      <c r="K4754" t="s">
        <v>299</v>
      </c>
      <c r="L4754" t="s">
        <v>67</v>
      </c>
      <c r="M4754" t="s">
        <v>76</v>
      </c>
      <c r="N4754" t="s">
        <v>423</v>
      </c>
      <c r="O4754" t="s">
        <v>424</v>
      </c>
      <c r="P4754">
        <v>255064</v>
      </c>
      <c r="Q4754"/>
      <c r="R4754"/>
      <c r="S4754" t="s">
        <v>933</v>
      </c>
    </row>
    <row r="4755" spans="1:19" hidden="1" x14ac:dyDescent="0.2">
      <c r="A4755" s="162" t="str">
        <f>"FY"&amp;(YEAR(Table4_1[[#This Row],[Date]])-1)&amp;"/"&amp;(YEAR(Table4_1[[#This Row],[Date]])-2000)</f>
        <v>FY2013/14</v>
      </c>
      <c r="B4755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5" s="162" t="str">
        <f>Table4_1[[#This Row],[Licensee]]&amp;" "&amp;Table4_1[[#This Row],[Licence]]</f>
        <v>Western Power EDL1</v>
      </c>
      <c r="D4755" s="162" t="str">
        <f t="shared" si="74"/>
        <v>FY2013/14_NQR19_Western Power EDL1</v>
      </c>
      <c r="E4755" s="164">
        <f>IF(ISNUMBER(Table4_1[[#This Row],[Value]]),Table4_1[[#This Row],[Value]],IF(ISNUMBER(Table4_1[[#This Row],[$ Value]]),Table4_1[[#This Row],[$ Value]],Table4_1[[#This Row],[% Value]]))</f>
        <v>765555</v>
      </c>
      <c r="G4755" s="238">
        <v>41820</v>
      </c>
      <c r="H4755">
        <v>4</v>
      </c>
      <c r="I4755" t="s">
        <v>188</v>
      </c>
      <c r="J4755" t="s">
        <v>207</v>
      </c>
      <c r="K4755" t="s">
        <v>299</v>
      </c>
      <c r="L4755" t="s">
        <v>67</v>
      </c>
      <c r="M4755" t="s">
        <v>79</v>
      </c>
      <c r="N4755" t="s">
        <v>385</v>
      </c>
      <c r="O4755" t="s">
        <v>191</v>
      </c>
      <c r="P4755">
        <v>765555</v>
      </c>
      <c r="Q4755"/>
      <c r="R4755"/>
      <c r="S4755" t="s">
        <v>933</v>
      </c>
    </row>
    <row r="4756" spans="1:19" hidden="1" x14ac:dyDescent="0.2">
      <c r="A4756" s="162" t="str">
        <f>"FY"&amp;(YEAR(Table4_1[[#This Row],[Date]])-1)&amp;"/"&amp;(YEAR(Table4_1[[#This Row],[Date]])-2000)</f>
        <v>FY2014/15</v>
      </c>
      <c r="B4756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6" s="162" t="str">
        <f>Table4_1[[#This Row],[Licensee]]&amp;" "&amp;Table4_1[[#This Row],[Licence]]</f>
        <v>Western Power EDL1</v>
      </c>
      <c r="D4756" s="162" t="str">
        <f t="shared" si="74"/>
        <v>FY2014/15_NQR19_Western Power EDL1</v>
      </c>
      <c r="E4756" s="164">
        <f>IF(ISNUMBER(Table4_1[[#This Row],[Value]]),Table4_1[[#This Row],[Value]],IF(ISNUMBER(Table4_1[[#This Row],[$ Value]]),Table4_1[[#This Row],[$ Value]],Table4_1[[#This Row],[% Value]]))</f>
        <v>770535</v>
      </c>
      <c r="G4756" s="238">
        <v>42185</v>
      </c>
      <c r="H4756">
        <v>4</v>
      </c>
      <c r="I4756" t="s">
        <v>188</v>
      </c>
      <c r="J4756" t="s">
        <v>207</v>
      </c>
      <c r="K4756" t="s">
        <v>299</v>
      </c>
      <c r="L4756" t="s">
        <v>67</v>
      </c>
      <c r="M4756" t="s">
        <v>79</v>
      </c>
      <c r="N4756" t="s">
        <v>385</v>
      </c>
      <c r="O4756" t="s">
        <v>191</v>
      </c>
      <c r="P4756">
        <v>770535</v>
      </c>
      <c r="Q4756"/>
      <c r="R4756"/>
      <c r="S4756" t="s">
        <v>933</v>
      </c>
    </row>
    <row r="4757" spans="1:19" hidden="1" x14ac:dyDescent="0.2">
      <c r="A4757" s="162" t="str">
        <f>"FY"&amp;(YEAR(Table4_1[[#This Row],[Date]])-1)&amp;"/"&amp;(YEAR(Table4_1[[#This Row],[Date]])-2000)</f>
        <v>FY2015/16</v>
      </c>
      <c r="B4757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7" s="162" t="str">
        <f>Table4_1[[#This Row],[Licensee]]&amp;" "&amp;Table4_1[[#This Row],[Licence]]</f>
        <v>Western Power EDL1</v>
      </c>
      <c r="D4757" s="162" t="str">
        <f t="shared" si="74"/>
        <v>FY2015/16_NQR19_Western Power EDL1</v>
      </c>
      <c r="E4757" s="164">
        <f>IF(ISNUMBER(Table4_1[[#This Row],[Value]]),Table4_1[[#This Row],[Value]],IF(ISNUMBER(Table4_1[[#This Row],[$ Value]]),Table4_1[[#This Row],[$ Value]],Table4_1[[#This Row],[% Value]]))</f>
        <v>775710</v>
      </c>
      <c r="G4757" s="238">
        <v>42551</v>
      </c>
      <c r="H4757">
        <v>4</v>
      </c>
      <c r="I4757" t="s">
        <v>188</v>
      </c>
      <c r="J4757" t="s">
        <v>207</v>
      </c>
      <c r="K4757" t="s">
        <v>299</v>
      </c>
      <c r="L4757" t="s">
        <v>67</v>
      </c>
      <c r="M4757" t="s">
        <v>79</v>
      </c>
      <c r="N4757" t="s">
        <v>385</v>
      </c>
      <c r="O4757" t="s">
        <v>191</v>
      </c>
      <c r="P4757">
        <v>775710</v>
      </c>
      <c r="Q4757"/>
      <c r="R4757"/>
      <c r="S4757" t="s">
        <v>933</v>
      </c>
    </row>
    <row r="4758" spans="1:19" hidden="1" x14ac:dyDescent="0.2">
      <c r="A4758" s="162" t="str">
        <f>"FY"&amp;(YEAR(Table4_1[[#This Row],[Date]])-1)&amp;"/"&amp;(YEAR(Table4_1[[#This Row],[Date]])-2000)</f>
        <v>FY2016/17</v>
      </c>
      <c r="B4758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8" s="162" t="str">
        <f>Table4_1[[#This Row],[Licensee]]&amp;" "&amp;Table4_1[[#This Row],[Licence]]</f>
        <v>Western Power EDL1</v>
      </c>
      <c r="D4758" s="162" t="str">
        <f t="shared" si="74"/>
        <v>FY2016/17_NQR19_Western Power EDL1</v>
      </c>
      <c r="E4758" s="164">
        <f>IF(ISNUMBER(Table4_1[[#This Row],[Value]]),Table4_1[[#This Row],[Value]],IF(ISNUMBER(Table4_1[[#This Row],[$ Value]]),Table4_1[[#This Row],[$ Value]],Table4_1[[#This Row],[% Value]]))</f>
        <v>778561</v>
      </c>
      <c r="G4758" s="238">
        <v>42916</v>
      </c>
      <c r="H4758">
        <v>4</v>
      </c>
      <c r="I4758" t="s">
        <v>188</v>
      </c>
      <c r="J4758" t="s">
        <v>207</v>
      </c>
      <c r="K4758" t="s">
        <v>299</v>
      </c>
      <c r="L4758" t="s">
        <v>67</v>
      </c>
      <c r="M4758" t="s">
        <v>79</v>
      </c>
      <c r="N4758" t="s">
        <v>385</v>
      </c>
      <c r="O4758" t="s">
        <v>191</v>
      </c>
      <c r="P4758">
        <v>778561</v>
      </c>
      <c r="Q4758"/>
      <c r="R4758"/>
      <c r="S4758" t="s">
        <v>933</v>
      </c>
    </row>
    <row r="4759" spans="1:19" hidden="1" x14ac:dyDescent="0.2">
      <c r="A4759" s="162" t="str">
        <f>"FY"&amp;(YEAR(Table4_1[[#This Row],[Date]])-1)&amp;"/"&amp;(YEAR(Table4_1[[#This Row],[Date]])-2000)</f>
        <v>FY2017/18</v>
      </c>
      <c r="B4759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59" s="162" t="str">
        <f>Table4_1[[#This Row],[Licensee]]&amp;" "&amp;Table4_1[[#This Row],[Licence]]</f>
        <v>Western Power EDL1</v>
      </c>
      <c r="D4759" s="162" t="str">
        <f t="shared" si="74"/>
        <v>FY2017/18_NQR19_Western Power EDL1</v>
      </c>
      <c r="E4759" s="164">
        <f>IF(ISNUMBER(Table4_1[[#This Row],[Value]]),Table4_1[[#This Row],[Value]],IF(ISNUMBER(Table4_1[[#This Row],[$ Value]]),Table4_1[[#This Row],[$ Value]],Table4_1[[#This Row],[% Value]]))</f>
        <v>781604</v>
      </c>
      <c r="G4759" s="238">
        <v>43281</v>
      </c>
      <c r="H4759">
        <v>4</v>
      </c>
      <c r="I4759" t="s">
        <v>188</v>
      </c>
      <c r="J4759" t="s">
        <v>207</v>
      </c>
      <c r="K4759" t="s">
        <v>299</v>
      </c>
      <c r="L4759" t="s">
        <v>67</v>
      </c>
      <c r="M4759" t="s">
        <v>79</v>
      </c>
      <c r="N4759" t="s">
        <v>385</v>
      </c>
      <c r="O4759" t="s">
        <v>191</v>
      </c>
      <c r="P4759">
        <v>781604</v>
      </c>
      <c r="Q4759"/>
      <c r="R4759"/>
      <c r="S4759" t="s">
        <v>933</v>
      </c>
    </row>
    <row r="4760" spans="1:19" hidden="1" x14ac:dyDescent="0.2">
      <c r="A4760" s="162" t="str">
        <f>"FY"&amp;(YEAR(Table4_1[[#This Row],[Date]])-1)&amp;"/"&amp;(YEAR(Table4_1[[#This Row],[Date]])-2000)</f>
        <v>FY2018/19</v>
      </c>
      <c r="B4760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0" s="162" t="str">
        <f>Table4_1[[#This Row],[Licensee]]&amp;" "&amp;Table4_1[[#This Row],[Licence]]</f>
        <v>Western Power EDL1</v>
      </c>
      <c r="D4760" s="162" t="str">
        <f t="shared" si="74"/>
        <v>FY2018/19_NQR19_Western Power EDL1</v>
      </c>
      <c r="E4760" s="164">
        <f>IF(ISNUMBER(Table4_1[[#This Row],[Value]]),Table4_1[[#This Row],[Value]],IF(ISNUMBER(Table4_1[[#This Row],[$ Value]]),Table4_1[[#This Row],[$ Value]],Table4_1[[#This Row],[% Value]]))</f>
        <v>783971</v>
      </c>
      <c r="G4760" s="238">
        <v>43646</v>
      </c>
      <c r="H4760">
        <v>4</v>
      </c>
      <c r="I4760" t="s">
        <v>188</v>
      </c>
      <c r="J4760" t="s">
        <v>207</v>
      </c>
      <c r="K4760" t="s">
        <v>299</v>
      </c>
      <c r="L4760" t="s">
        <v>67</v>
      </c>
      <c r="M4760" t="s">
        <v>79</v>
      </c>
      <c r="N4760" t="s">
        <v>385</v>
      </c>
      <c r="O4760" t="s">
        <v>191</v>
      </c>
      <c r="P4760">
        <v>783971</v>
      </c>
      <c r="Q4760"/>
      <c r="R4760"/>
      <c r="S4760" t="s">
        <v>933</v>
      </c>
    </row>
    <row r="4761" spans="1:19" hidden="1" x14ac:dyDescent="0.2">
      <c r="A4761" s="162" t="str">
        <f>"FY"&amp;(YEAR(Table4_1[[#This Row],[Date]])-1)&amp;"/"&amp;(YEAR(Table4_1[[#This Row],[Date]])-2000)</f>
        <v>FY2019/20</v>
      </c>
      <c r="B4761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1" s="162" t="str">
        <f>Table4_1[[#This Row],[Licensee]]&amp;" "&amp;Table4_1[[#This Row],[Licence]]</f>
        <v>Western Power EDL1</v>
      </c>
      <c r="D4761" s="162" t="str">
        <f t="shared" si="74"/>
        <v>FY2019/20_NQR19_Western Power EDL1</v>
      </c>
      <c r="E4761" s="164">
        <f>IF(ISNUMBER(Table4_1[[#This Row],[Value]]),Table4_1[[#This Row],[Value]],IF(ISNUMBER(Table4_1[[#This Row],[$ Value]]),Table4_1[[#This Row],[$ Value]],Table4_1[[#This Row],[% Value]]))</f>
        <v>825309</v>
      </c>
      <c r="G4761" s="238">
        <v>44012</v>
      </c>
      <c r="H4761">
        <v>4</v>
      </c>
      <c r="I4761" t="s">
        <v>188</v>
      </c>
      <c r="J4761" t="s">
        <v>207</v>
      </c>
      <c r="K4761" t="s">
        <v>299</v>
      </c>
      <c r="L4761" t="s">
        <v>67</v>
      </c>
      <c r="M4761" t="s">
        <v>79</v>
      </c>
      <c r="N4761" t="s">
        <v>385</v>
      </c>
      <c r="O4761" t="s">
        <v>191</v>
      </c>
      <c r="P4761">
        <v>825309</v>
      </c>
      <c r="Q4761"/>
      <c r="R4761"/>
      <c r="S4761" t="s">
        <v>933</v>
      </c>
    </row>
    <row r="4762" spans="1:19" hidden="1" x14ac:dyDescent="0.2">
      <c r="A4762" s="162" t="str">
        <f>"FY"&amp;(YEAR(Table4_1[[#This Row],[Date]])-1)&amp;"/"&amp;(YEAR(Table4_1[[#This Row],[Date]])-2000)</f>
        <v>FY2020/21</v>
      </c>
      <c r="B4762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2" s="162" t="str">
        <f>Table4_1[[#This Row],[Licensee]]&amp;" "&amp;Table4_1[[#This Row],[Licence]]</f>
        <v>Western Power EDL1</v>
      </c>
      <c r="D4762" s="162" t="str">
        <f t="shared" si="74"/>
        <v>FY2020/21_NQR19_Western Power EDL1</v>
      </c>
      <c r="E4762" s="164">
        <f>IF(ISNUMBER(Table4_1[[#This Row],[Value]]),Table4_1[[#This Row],[Value]],IF(ISNUMBER(Table4_1[[#This Row],[$ Value]]),Table4_1[[#This Row],[$ Value]],Table4_1[[#This Row],[% Value]]))</f>
        <v>786278</v>
      </c>
      <c r="G4762" s="238">
        <v>44377</v>
      </c>
      <c r="H4762">
        <v>4</v>
      </c>
      <c r="I4762" t="s">
        <v>188</v>
      </c>
      <c r="J4762" t="s">
        <v>207</v>
      </c>
      <c r="K4762" t="s">
        <v>299</v>
      </c>
      <c r="L4762" t="s">
        <v>67</v>
      </c>
      <c r="M4762" t="s">
        <v>79</v>
      </c>
      <c r="N4762" t="s">
        <v>385</v>
      </c>
      <c r="O4762" t="s">
        <v>191</v>
      </c>
      <c r="P4762">
        <v>786278</v>
      </c>
      <c r="Q4762"/>
      <c r="R4762"/>
      <c r="S4762" t="s">
        <v>933</v>
      </c>
    </row>
    <row r="4763" spans="1:19" hidden="1" x14ac:dyDescent="0.2">
      <c r="A4763" s="162" t="str">
        <f>"FY"&amp;(YEAR(Table4_1[[#This Row],[Date]])-1)&amp;"/"&amp;(YEAR(Table4_1[[#This Row],[Date]])-2000)</f>
        <v>FY2021/22</v>
      </c>
      <c r="B4763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3" s="162" t="str">
        <f>Table4_1[[#This Row],[Licensee]]&amp;" "&amp;Table4_1[[#This Row],[Licence]]</f>
        <v>Western Power EDL1</v>
      </c>
      <c r="D4763" s="162" t="str">
        <f t="shared" si="74"/>
        <v>FY2021/22_NQR19_Western Power EDL1</v>
      </c>
      <c r="E4763" s="164">
        <f>IF(ISNUMBER(Table4_1[[#This Row],[Value]]),Table4_1[[#This Row],[Value]],IF(ISNUMBER(Table4_1[[#This Row],[$ Value]]),Table4_1[[#This Row],[$ Value]],Table4_1[[#This Row],[% Value]]))</f>
        <v>787194</v>
      </c>
      <c r="G4763" s="238">
        <v>44742</v>
      </c>
      <c r="H4763">
        <v>4</v>
      </c>
      <c r="I4763" t="s">
        <v>188</v>
      </c>
      <c r="J4763" t="s">
        <v>207</v>
      </c>
      <c r="K4763" t="s">
        <v>299</v>
      </c>
      <c r="L4763" t="s">
        <v>67</v>
      </c>
      <c r="M4763" t="s">
        <v>79</v>
      </c>
      <c r="N4763" t="s">
        <v>385</v>
      </c>
      <c r="O4763" t="s">
        <v>191</v>
      </c>
      <c r="P4763">
        <v>787194</v>
      </c>
      <c r="Q4763"/>
      <c r="R4763"/>
      <c r="S4763" t="s">
        <v>933</v>
      </c>
    </row>
    <row r="4764" spans="1:19" hidden="1" x14ac:dyDescent="0.2">
      <c r="A4764" s="162" t="str">
        <f>"FY"&amp;(YEAR(Table4_1[[#This Row],[Date]])-1)&amp;"/"&amp;(YEAR(Table4_1[[#This Row],[Date]])-2000)</f>
        <v>FY2022/23</v>
      </c>
      <c r="B4764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4" s="162" t="str">
        <f>Table4_1[[#This Row],[Licensee]]&amp;" "&amp;Table4_1[[#This Row],[Licence]]</f>
        <v>Western Power EDL1</v>
      </c>
      <c r="D4764" s="162" t="str">
        <f t="shared" si="74"/>
        <v>FY2022/23_NQR19_Western Power EDL1</v>
      </c>
      <c r="E4764" s="164">
        <f>IF(ISNUMBER(Table4_1[[#This Row],[Value]]),Table4_1[[#This Row],[Value]],IF(ISNUMBER(Table4_1[[#This Row],[$ Value]]),Table4_1[[#This Row],[$ Value]],Table4_1[[#This Row],[% Value]]))</f>
        <v>790411</v>
      </c>
      <c r="G4764" s="238">
        <v>45107</v>
      </c>
      <c r="H4764">
        <v>4</v>
      </c>
      <c r="I4764" t="s">
        <v>188</v>
      </c>
      <c r="J4764" t="s">
        <v>207</v>
      </c>
      <c r="K4764" t="s">
        <v>299</v>
      </c>
      <c r="L4764" t="s">
        <v>67</v>
      </c>
      <c r="M4764" t="s">
        <v>79</v>
      </c>
      <c r="N4764" t="s">
        <v>385</v>
      </c>
      <c r="O4764" t="s">
        <v>191</v>
      </c>
      <c r="P4764">
        <v>790411</v>
      </c>
      <c r="Q4764"/>
      <c r="R4764"/>
      <c r="S4764" t="s">
        <v>933</v>
      </c>
    </row>
    <row r="4765" spans="1:19" hidden="1" x14ac:dyDescent="0.2">
      <c r="A4765" s="162" t="str">
        <f>"FY"&amp;(YEAR(Table4_1[[#This Row],[Date]])-1)&amp;"/"&amp;(YEAR(Table4_1[[#This Row],[Date]])-2000)</f>
        <v>FY2023/24</v>
      </c>
      <c r="B4765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5" s="162" t="str">
        <f>Table4_1[[#This Row],[Licensee]]&amp;" "&amp;Table4_1[[#This Row],[Licence]]</f>
        <v>Western Power EDL1</v>
      </c>
      <c r="D4765" s="162" t="str">
        <f t="shared" si="74"/>
        <v>FY2023/24_NQR19_Western Power EDL1</v>
      </c>
      <c r="E4765" s="164">
        <f>IF(ISNUMBER(Table4_1[[#This Row],[Value]]),Table4_1[[#This Row],[Value]],IF(ISNUMBER(Table4_1[[#This Row],[$ Value]]),Table4_1[[#This Row],[$ Value]],Table4_1[[#This Row],[% Value]]))</f>
        <v>791956</v>
      </c>
      <c r="G4765" s="238">
        <v>45473</v>
      </c>
      <c r="H4765">
        <v>4</v>
      </c>
      <c r="I4765" t="s">
        <v>188</v>
      </c>
      <c r="J4765" t="s">
        <v>207</v>
      </c>
      <c r="K4765" t="s">
        <v>299</v>
      </c>
      <c r="L4765" t="s">
        <v>67</v>
      </c>
      <c r="M4765" t="s">
        <v>79</v>
      </c>
      <c r="N4765" t="s">
        <v>385</v>
      </c>
      <c r="O4765" t="s">
        <v>191</v>
      </c>
      <c r="P4765">
        <v>791956</v>
      </c>
      <c r="Q4765"/>
      <c r="R4765"/>
      <c r="S4765" t="s">
        <v>933</v>
      </c>
    </row>
    <row r="4766" spans="1:19" hidden="1" x14ac:dyDescent="0.2">
      <c r="A4766" s="162" t="str">
        <f>"FY"&amp;(YEAR(Table4_1[[#This Row],[Date]])-1)&amp;"/"&amp;(YEAR(Table4_1[[#This Row],[Date]])-2000)</f>
        <v>FY2024/25</v>
      </c>
      <c r="B4766" s="162" t="str">
        <f>VLOOKUP(Table4_1[[#This Row],[Energy]]&amp;Table4_1[[#This Row],[Indicator category]]&amp;Table4_1[[#This Row],[Indicator subcategory]]&amp;Table4_1[[#This Row],[Indicator]]&amp;Table4_1[[#This Row],[ID]],newID,2,FALSE)</f>
        <v>NQR19</v>
      </c>
      <c r="C4766" s="162" t="str">
        <f>Table4_1[[#This Row],[Licensee]]&amp;" "&amp;Table4_1[[#This Row],[Licence]]</f>
        <v>Western Power EDL1</v>
      </c>
      <c r="D4766" s="162" t="str">
        <f t="shared" si="74"/>
        <v>FY2024/25_NQR19_Western Power EDL1</v>
      </c>
      <c r="E4766" s="164">
        <f>IF(ISNUMBER(Table4_1[[#This Row],[Value]]),Table4_1[[#This Row],[Value]],IF(ISNUMBER(Table4_1[[#This Row],[$ Value]]),Table4_1[[#This Row],[$ Value]],Table4_1[[#This Row],[% Value]]))</f>
        <v>793079</v>
      </c>
      <c r="G4766" s="238">
        <v>45838</v>
      </c>
      <c r="H4766">
        <v>4</v>
      </c>
      <c r="I4766" t="s">
        <v>188</v>
      </c>
      <c r="J4766" t="s">
        <v>207</v>
      </c>
      <c r="K4766" t="s">
        <v>299</v>
      </c>
      <c r="L4766" t="s">
        <v>67</v>
      </c>
      <c r="M4766" t="s">
        <v>79</v>
      </c>
      <c r="N4766" t="s">
        <v>385</v>
      </c>
      <c r="O4766" t="s">
        <v>191</v>
      </c>
      <c r="P4766">
        <v>793079</v>
      </c>
      <c r="Q4766"/>
      <c r="R4766"/>
      <c r="S4766" t="s">
        <v>933</v>
      </c>
    </row>
    <row r="4767" spans="1:19" hidden="1" x14ac:dyDescent="0.2">
      <c r="A4767" s="162" t="str">
        <f>"FY"&amp;(YEAR(Table4_1[[#This Row],[Date]])-1)&amp;"/"&amp;(YEAR(Table4_1[[#This Row],[Date]])-2000)</f>
        <v>FY2023/24</v>
      </c>
      <c r="B4767" s="162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4767" s="162" t="str">
        <f>Table4_1[[#This Row],[Licensee]]&amp;" "&amp;Table4_1[[#This Row],[Licence]]</f>
        <v>Western Power EDL1</v>
      </c>
      <c r="D4767" s="162" t="str">
        <f t="shared" si="74"/>
        <v>FY2023/24_NQR1A_Western Power EDL1</v>
      </c>
      <c r="E4767" s="164">
        <f>IF(ISNUMBER(Table4_1[[#This Row],[Value]]),Table4_1[[#This Row],[Value]],IF(ISNUMBER(Table4_1[[#This Row],[$ Value]]),Table4_1[[#This Row],[$ Value]],Table4_1[[#This Row],[% Value]]))</f>
        <v>2774</v>
      </c>
      <c r="G4767" s="238">
        <v>45473</v>
      </c>
      <c r="H4767">
        <v>4</v>
      </c>
      <c r="I4767" t="s">
        <v>188</v>
      </c>
      <c r="J4767" t="s">
        <v>207</v>
      </c>
      <c r="K4767" t="s">
        <v>208</v>
      </c>
      <c r="L4767" t="s">
        <v>464</v>
      </c>
      <c r="M4767" t="s">
        <v>479</v>
      </c>
      <c r="N4767" t="s">
        <v>528</v>
      </c>
      <c r="O4767" t="s">
        <v>191</v>
      </c>
      <c r="P4767">
        <v>2774</v>
      </c>
      <c r="Q4767"/>
      <c r="R4767"/>
      <c r="S4767" t="s">
        <v>933</v>
      </c>
    </row>
    <row r="4768" spans="1:19" hidden="1" x14ac:dyDescent="0.2">
      <c r="A4768" s="162" t="str">
        <f>"FY"&amp;(YEAR(Table4_1[[#This Row],[Date]])-1)&amp;"/"&amp;(YEAR(Table4_1[[#This Row],[Date]])-2000)</f>
        <v>FY2024/25</v>
      </c>
      <c r="B4768" s="162" t="str">
        <f>VLOOKUP(Table4_1[[#This Row],[Energy]]&amp;Table4_1[[#This Row],[Indicator category]]&amp;Table4_1[[#This Row],[Indicator subcategory]]&amp;Table4_1[[#This Row],[Indicator]]&amp;Table4_1[[#This Row],[ID]],newID,2,FALSE)</f>
        <v>NQR1A</v>
      </c>
      <c r="C4768" s="162" t="str">
        <f>Table4_1[[#This Row],[Licensee]]&amp;" "&amp;Table4_1[[#This Row],[Licence]]</f>
        <v>Western Power EDL1</v>
      </c>
      <c r="D4768" s="162" t="str">
        <f t="shared" si="74"/>
        <v>FY2024/25_NQR1A_Western Power EDL1</v>
      </c>
      <c r="E4768" s="164">
        <f>IF(ISNUMBER(Table4_1[[#This Row],[Value]]),Table4_1[[#This Row],[Value]],IF(ISNUMBER(Table4_1[[#This Row],[$ Value]]),Table4_1[[#This Row],[$ Value]],Table4_1[[#This Row],[% Value]]))</f>
        <v>2294</v>
      </c>
      <c r="G4768" s="238">
        <v>45838</v>
      </c>
      <c r="H4768">
        <v>4</v>
      </c>
      <c r="I4768" t="s">
        <v>188</v>
      </c>
      <c r="J4768" t="s">
        <v>207</v>
      </c>
      <c r="K4768" t="s">
        <v>208</v>
      </c>
      <c r="L4768" t="s">
        <v>464</v>
      </c>
      <c r="M4768" t="s">
        <v>479</v>
      </c>
      <c r="N4768" t="s">
        <v>528</v>
      </c>
      <c r="O4768" t="s">
        <v>191</v>
      </c>
      <c r="P4768">
        <v>2294</v>
      </c>
      <c r="Q4768"/>
      <c r="R4768"/>
      <c r="S4768" t="s">
        <v>933</v>
      </c>
    </row>
    <row r="4769" spans="1:19" hidden="1" x14ac:dyDescent="0.2">
      <c r="A4769" s="162" t="str">
        <f>"FY"&amp;(YEAR(Table4_1[[#This Row],[Date]])-1)&amp;"/"&amp;(YEAR(Table4_1[[#This Row],[Date]])-2000)</f>
        <v>FY2013/14</v>
      </c>
      <c r="B4769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69" s="162" t="str">
        <f>Table4_1[[#This Row],[Licensee]]&amp;" "&amp;Table4_1[[#This Row],[Licence]]</f>
        <v>Western Power EDL1</v>
      </c>
      <c r="D4769" s="162" t="str">
        <f t="shared" si="74"/>
        <v>FY2013/14_NQR20_Western Power EDL1</v>
      </c>
      <c r="E4769" s="164">
        <f>IF(ISNUMBER(Table4_1[[#This Row],[Value]]),Table4_1[[#This Row],[Value]],IF(ISNUMBER(Table4_1[[#This Row],[$ Value]]),Table4_1[[#This Row],[$ Value]],Table4_1[[#This Row],[% Value]]))</f>
        <v>3144</v>
      </c>
      <c r="G4769" s="238">
        <v>41820</v>
      </c>
      <c r="H4769">
        <v>4</v>
      </c>
      <c r="I4769" t="s">
        <v>188</v>
      </c>
      <c r="J4769" t="s">
        <v>207</v>
      </c>
      <c r="K4769" t="s">
        <v>299</v>
      </c>
      <c r="L4769" t="s">
        <v>306</v>
      </c>
      <c r="M4769" t="s">
        <v>496</v>
      </c>
      <c r="N4769" t="s">
        <v>497</v>
      </c>
      <c r="O4769" t="s">
        <v>83</v>
      </c>
      <c r="P4769">
        <v>3144</v>
      </c>
      <c r="Q4769"/>
      <c r="R4769"/>
      <c r="S4769" t="s">
        <v>933</v>
      </c>
    </row>
    <row r="4770" spans="1:19" hidden="1" x14ac:dyDescent="0.2">
      <c r="A4770" s="162" t="str">
        <f>"FY"&amp;(YEAR(Table4_1[[#This Row],[Date]])-1)&amp;"/"&amp;(YEAR(Table4_1[[#This Row],[Date]])-2000)</f>
        <v>FY2014/15</v>
      </c>
      <c r="B4770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0" s="162" t="str">
        <f>Table4_1[[#This Row],[Licensee]]&amp;" "&amp;Table4_1[[#This Row],[Licence]]</f>
        <v>Western Power EDL1</v>
      </c>
      <c r="D4770" s="162" t="str">
        <f t="shared" si="74"/>
        <v>FY2014/15_NQR20_Western Power EDL1</v>
      </c>
      <c r="E4770" s="164">
        <f>IF(ISNUMBER(Table4_1[[#This Row],[Value]]),Table4_1[[#This Row],[Value]],IF(ISNUMBER(Table4_1[[#This Row],[$ Value]]),Table4_1[[#This Row],[$ Value]],Table4_1[[#This Row],[% Value]]))</f>
        <v>3176</v>
      </c>
      <c r="G4770" s="238">
        <v>42185</v>
      </c>
      <c r="H4770">
        <v>4</v>
      </c>
      <c r="I4770" t="s">
        <v>188</v>
      </c>
      <c r="J4770" t="s">
        <v>207</v>
      </c>
      <c r="K4770" t="s">
        <v>299</v>
      </c>
      <c r="L4770" t="s">
        <v>306</v>
      </c>
      <c r="M4770" t="s">
        <v>496</v>
      </c>
      <c r="N4770" t="s">
        <v>497</v>
      </c>
      <c r="O4770" t="s">
        <v>83</v>
      </c>
      <c r="P4770">
        <v>3176</v>
      </c>
      <c r="Q4770"/>
      <c r="R4770"/>
      <c r="S4770" t="s">
        <v>933</v>
      </c>
    </row>
    <row r="4771" spans="1:19" hidden="1" x14ac:dyDescent="0.2">
      <c r="A4771" s="162" t="str">
        <f>"FY"&amp;(YEAR(Table4_1[[#This Row],[Date]])-1)&amp;"/"&amp;(YEAR(Table4_1[[#This Row],[Date]])-2000)</f>
        <v>FY2015/16</v>
      </c>
      <c r="B4771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1" s="162" t="str">
        <f>Table4_1[[#This Row],[Licensee]]&amp;" "&amp;Table4_1[[#This Row],[Licence]]</f>
        <v>Western Power EDL1</v>
      </c>
      <c r="D4771" s="162" t="str">
        <f t="shared" si="74"/>
        <v>FY2015/16_NQR20_Western Power EDL1</v>
      </c>
      <c r="E4771" s="164">
        <f>IF(ISNUMBER(Table4_1[[#This Row],[Value]]),Table4_1[[#This Row],[Value]],IF(ISNUMBER(Table4_1[[#This Row],[$ Value]]),Table4_1[[#This Row],[$ Value]],Table4_1[[#This Row],[% Value]]))</f>
        <v>3515</v>
      </c>
      <c r="G4771" s="238">
        <v>42551</v>
      </c>
      <c r="H4771">
        <v>4</v>
      </c>
      <c r="I4771" t="s">
        <v>188</v>
      </c>
      <c r="J4771" t="s">
        <v>207</v>
      </c>
      <c r="K4771" t="s">
        <v>299</v>
      </c>
      <c r="L4771" t="s">
        <v>306</v>
      </c>
      <c r="M4771" t="s">
        <v>496</v>
      </c>
      <c r="N4771" t="s">
        <v>497</v>
      </c>
      <c r="O4771" t="s">
        <v>83</v>
      </c>
      <c r="P4771">
        <v>3515</v>
      </c>
      <c r="Q4771"/>
      <c r="R4771"/>
      <c r="S4771" t="s">
        <v>933</v>
      </c>
    </row>
    <row r="4772" spans="1:19" hidden="1" x14ac:dyDescent="0.2">
      <c r="A4772" s="162" t="str">
        <f>"FY"&amp;(YEAR(Table4_1[[#This Row],[Date]])-1)&amp;"/"&amp;(YEAR(Table4_1[[#This Row],[Date]])-2000)</f>
        <v>FY2016/17</v>
      </c>
      <c r="B4772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2" s="162" t="str">
        <f>Table4_1[[#This Row],[Licensee]]&amp;" "&amp;Table4_1[[#This Row],[Licence]]</f>
        <v>Western Power EDL1</v>
      </c>
      <c r="D4772" s="162" t="str">
        <f t="shared" si="74"/>
        <v>FY2016/17_NQR20_Western Power EDL1</v>
      </c>
      <c r="E4772" s="164">
        <f>IF(ISNUMBER(Table4_1[[#This Row],[Value]]),Table4_1[[#This Row],[Value]],IF(ISNUMBER(Table4_1[[#This Row],[$ Value]]),Table4_1[[#This Row],[$ Value]],Table4_1[[#This Row],[% Value]]))</f>
        <v>2988</v>
      </c>
      <c r="G4772" s="238">
        <v>42916</v>
      </c>
      <c r="H4772">
        <v>4</v>
      </c>
      <c r="I4772" t="s">
        <v>188</v>
      </c>
      <c r="J4772" t="s">
        <v>207</v>
      </c>
      <c r="K4772" t="s">
        <v>299</v>
      </c>
      <c r="L4772" t="s">
        <v>306</v>
      </c>
      <c r="M4772" t="s">
        <v>496</v>
      </c>
      <c r="N4772" t="s">
        <v>497</v>
      </c>
      <c r="O4772" t="s">
        <v>83</v>
      </c>
      <c r="P4772">
        <v>2988</v>
      </c>
      <c r="Q4772"/>
      <c r="R4772"/>
      <c r="S4772" t="s">
        <v>933</v>
      </c>
    </row>
    <row r="4773" spans="1:19" hidden="1" x14ac:dyDescent="0.2">
      <c r="A4773" s="162" t="str">
        <f>"FY"&amp;(YEAR(Table4_1[[#This Row],[Date]])-1)&amp;"/"&amp;(YEAR(Table4_1[[#This Row],[Date]])-2000)</f>
        <v>FY2017/18</v>
      </c>
      <c r="B4773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3" s="162" t="str">
        <f>Table4_1[[#This Row],[Licensee]]&amp;" "&amp;Table4_1[[#This Row],[Licence]]</f>
        <v>Western Power EDL1</v>
      </c>
      <c r="D4773" s="162" t="str">
        <f t="shared" si="74"/>
        <v>FY2017/18_NQR20_Western Power EDL1</v>
      </c>
      <c r="E4773" s="164">
        <f>IF(ISNUMBER(Table4_1[[#This Row],[Value]]),Table4_1[[#This Row],[Value]],IF(ISNUMBER(Table4_1[[#This Row],[$ Value]]),Table4_1[[#This Row],[$ Value]],Table4_1[[#This Row],[% Value]]))</f>
        <v>3140</v>
      </c>
      <c r="G4773" s="238">
        <v>43281</v>
      </c>
      <c r="H4773">
        <v>4</v>
      </c>
      <c r="I4773" t="s">
        <v>188</v>
      </c>
      <c r="J4773" t="s">
        <v>207</v>
      </c>
      <c r="K4773" t="s">
        <v>299</v>
      </c>
      <c r="L4773" t="s">
        <v>306</v>
      </c>
      <c r="M4773" t="s">
        <v>496</v>
      </c>
      <c r="N4773" t="s">
        <v>497</v>
      </c>
      <c r="O4773" t="s">
        <v>83</v>
      </c>
      <c r="P4773">
        <v>3140</v>
      </c>
      <c r="Q4773"/>
      <c r="R4773"/>
      <c r="S4773" t="s">
        <v>933</v>
      </c>
    </row>
    <row r="4774" spans="1:19" hidden="1" x14ac:dyDescent="0.2">
      <c r="A4774" s="162" t="str">
        <f>"FY"&amp;(YEAR(Table4_1[[#This Row],[Date]])-1)&amp;"/"&amp;(YEAR(Table4_1[[#This Row],[Date]])-2000)</f>
        <v>FY2018/19</v>
      </c>
      <c r="B4774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4" s="162" t="str">
        <f>Table4_1[[#This Row],[Licensee]]&amp;" "&amp;Table4_1[[#This Row],[Licence]]</f>
        <v>Western Power EDL1</v>
      </c>
      <c r="D4774" s="162" t="str">
        <f t="shared" si="74"/>
        <v>FY2018/19_NQR20_Western Power EDL1</v>
      </c>
      <c r="E4774" s="164">
        <f>IF(ISNUMBER(Table4_1[[#This Row],[Value]]),Table4_1[[#This Row],[Value]],IF(ISNUMBER(Table4_1[[#This Row],[$ Value]]),Table4_1[[#This Row],[$ Value]],Table4_1[[#This Row],[% Value]]))</f>
        <v>2753</v>
      </c>
      <c r="G4774" s="238">
        <v>43646</v>
      </c>
      <c r="H4774">
        <v>4</v>
      </c>
      <c r="I4774" t="s">
        <v>188</v>
      </c>
      <c r="J4774" t="s">
        <v>207</v>
      </c>
      <c r="K4774" t="s">
        <v>299</v>
      </c>
      <c r="L4774" t="s">
        <v>306</v>
      </c>
      <c r="M4774" t="s">
        <v>496</v>
      </c>
      <c r="N4774" t="s">
        <v>497</v>
      </c>
      <c r="O4774" t="s">
        <v>83</v>
      </c>
      <c r="P4774">
        <v>2753</v>
      </c>
      <c r="Q4774"/>
      <c r="R4774"/>
      <c r="S4774" t="s">
        <v>933</v>
      </c>
    </row>
    <row r="4775" spans="1:19" hidden="1" x14ac:dyDescent="0.2">
      <c r="A4775" s="162" t="str">
        <f>"FY"&amp;(YEAR(Table4_1[[#This Row],[Date]])-1)&amp;"/"&amp;(YEAR(Table4_1[[#This Row],[Date]])-2000)</f>
        <v>FY2019/20</v>
      </c>
      <c r="B4775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5" s="162" t="str">
        <f>Table4_1[[#This Row],[Licensee]]&amp;" "&amp;Table4_1[[#This Row],[Licence]]</f>
        <v>Western Power EDL1</v>
      </c>
      <c r="D4775" s="162" t="str">
        <f t="shared" si="74"/>
        <v>FY2019/20_NQR20_Western Power EDL1</v>
      </c>
      <c r="E4775" s="164">
        <f>IF(ISNUMBER(Table4_1[[#This Row],[Value]]),Table4_1[[#This Row],[Value]],IF(ISNUMBER(Table4_1[[#This Row],[$ Value]]),Table4_1[[#This Row],[$ Value]],Table4_1[[#This Row],[% Value]]))</f>
        <v>3387</v>
      </c>
      <c r="G4775" s="238">
        <v>44012</v>
      </c>
      <c r="H4775">
        <v>4</v>
      </c>
      <c r="I4775" t="s">
        <v>188</v>
      </c>
      <c r="J4775" t="s">
        <v>207</v>
      </c>
      <c r="K4775" t="s">
        <v>299</v>
      </c>
      <c r="L4775" t="s">
        <v>306</v>
      </c>
      <c r="M4775" t="s">
        <v>496</v>
      </c>
      <c r="N4775" t="s">
        <v>497</v>
      </c>
      <c r="O4775" t="s">
        <v>83</v>
      </c>
      <c r="P4775">
        <v>3387</v>
      </c>
      <c r="Q4775"/>
      <c r="R4775"/>
      <c r="S4775" t="s">
        <v>933</v>
      </c>
    </row>
    <row r="4776" spans="1:19" hidden="1" x14ac:dyDescent="0.2">
      <c r="A4776" s="162" t="str">
        <f>"FY"&amp;(YEAR(Table4_1[[#This Row],[Date]])-1)&amp;"/"&amp;(YEAR(Table4_1[[#This Row],[Date]])-2000)</f>
        <v>FY2020/21</v>
      </c>
      <c r="B4776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6" s="162" t="str">
        <f>Table4_1[[#This Row],[Licensee]]&amp;" "&amp;Table4_1[[#This Row],[Licence]]</f>
        <v>Western Power EDL1</v>
      </c>
      <c r="D4776" s="162" t="str">
        <f t="shared" si="74"/>
        <v>FY2020/21_NQR20_Western Power EDL1</v>
      </c>
      <c r="E4776" s="164">
        <f>IF(ISNUMBER(Table4_1[[#This Row],[Value]]),Table4_1[[#This Row],[Value]],IF(ISNUMBER(Table4_1[[#This Row],[$ Value]]),Table4_1[[#This Row],[$ Value]],Table4_1[[#This Row],[% Value]]))</f>
        <v>3266</v>
      </c>
      <c r="G4776" s="238">
        <v>44377</v>
      </c>
      <c r="H4776">
        <v>4</v>
      </c>
      <c r="I4776" t="s">
        <v>188</v>
      </c>
      <c r="J4776" t="s">
        <v>207</v>
      </c>
      <c r="K4776" t="s">
        <v>299</v>
      </c>
      <c r="L4776" t="s">
        <v>306</v>
      </c>
      <c r="M4776" t="s">
        <v>496</v>
      </c>
      <c r="N4776" t="s">
        <v>497</v>
      </c>
      <c r="O4776" t="s">
        <v>83</v>
      </c>
      <c r="P4776">
        <v>3266</v>
      </c>
      <c r="Q4776"/>
      <c r="R4776"/>
      <c r="S4776" t="s">
        <v>933</v>
      </c>
    </row>
    <row r="4777" spans="1:19" hidden="1" x14ac:dyDescent="0.2">
      <c r="A4777" s="162" t="str">
        <f>"FY"&amp;(YEAR(Table4_1[[#This Row],[Date]])-1)&amp;"/"&amp;(YEAR(Table4_1[[#This Row],[Date]])-2000)</f>
        <v>FY2021/22</v>
      </c>
      <c r="B4777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7" s="162" t="str">
        <f>Table4_1[[#This Row],[Licensee]]&amp;" "&amp;Table4_1[[#This Row],[Licence]]</f>
        <v>Western Power EDL1</v>
      </c>
      <c r="D4777" s="162" t="str">
        <f t="shared" si="74"/>
        <v>FY2021/22_NQR20_Western Power EDL1</v>
      </c>
      <c r="E4777" s="164">
        <f>IF(ISNUMBER(Table4_1[[#This Row],[Value]]),Table4_1[[#This Row],[Value]],IF(ISNUMBER(Table4_1[[#This Row],[$ Value]]),Table4_1[[#This Row],[$ Value]],Table4_1[[#This Row],[% Value]]))</f>
        <v>3455</v>
      </c>
      <c r="G4777" s="238">
        <v>44742</v>
      </c>
      <c r="H4777">
        <v>4</v>
      </c>
      <c r="I4777" t="s">
        <v>188</v>
      </c>
      <c r="J4777" t="s">
        <v>207</v>
      </c>
      <c r="K4777" t="s">
        <v>299</v>
      </c>
      <c r="L4777" t="s">
        <v>306</v>
      </c>
      <c r="M4777" t="s">
        <v>496</v>
      </c>
      <c r="N4777" t="s">
        <v>497</v>
      </c>
      <c r="O4777" t="s">
        <v>83</v>
      </c>
      <c r="P4777">
        <v>3455</v>
      </c>
      <c r="Q4777"/>
      <c r="R4777"/>
      <c r="S4777" t="s">
        <v>933</v>
      </c>
    </row>
    <row r="4778" spans="1:19" hidden="1" x14ac:dyDescent="0.2">
      <c r="A4778" s="162" t="str">
        <f>"FY"&amp;(YEAR(Table4_1[[#This Row],[Date]])-1)&amp;"/"&amp;(YEAR(Table4_1[[#This Row],[Date]])-2000)</f>
        <v>FY2022/23</v>
      </c>
      <c r="B4778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8" s="162" t="str">
        <f>Table4_1[[#This Row],[Licensee]]&amp;" "&amp;Table4_1[[#This Row],[Licence]]</f>
        <v>Western Power EDL1</v>
      </c>
      <c r="D4778" s="162" t="str">
        <f t="shared" si="74"/>
        <v>FY2022/23_NQR20_Western Power EDL1</v>
      </c>
      <c r="E4778" s="164">
        <f>IF(ISNUMBER(Table4_1[[#This Row],[Value]]),Table4_1[[#This Row],[Value]],IF(ISNUMBER(Table4_1[[#This Row],[$ Value]]),Table4_1[[#This Row],[$ Value]],Table4_1[[#This Row],[% Value]]))</f>
        <v>3100</v>
      </c>
      <c r="G4778" s="238">
        <v>45107</v>
      </c>
      <c r="H4778">
        <v>4</v>
      </c>
      <c r="I4778" t="s">
        <v>188</v>
      </c>
      <c r="J4778" t="s">
        <v>207</v>
      </c>
      <c r="K4778" t="s">
        <v>299</v>
      </c>
      <c r="L4778" t="s">
        <v>306</v>
      </c>
      <c r="M4778" t="s">
        <v>496</v>
      </c>
      <c r="N4778" t="s">
        <v>497</v>
      </c>
      <c r="O4778" t="s">
        <v>83</v>
      </c>
      <c r="P4778">
        <v>3100</v>
      </c>
      <c r="Q4778"/>
      <c r="R4778"/>
      <c r="S4778" t="s">
        <v>933</v>
      </c>
    </row>
    <row r="4779" spans="1:19" hidden="1" x14ac:dyDescent="0.2">
      <c r="A4779" s="162" t="str">
        <f>"FY"&amp;(YEAR(Table4_1[[#This Row],[Date]])-1)&amp;"/"&amp;(YEAR(Table4_1[[#This Row],[Date]])-2000)</f>
        <v>FY2023/24</v>
      </c>
      <c r="B4779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79" s="162" t="str">
        <f>Table4_1[[#This Row],[Licensee]]&amp;" "&amp;Table4_1[[#This Row],[Licence]]</f>
        <v>Western Power EDL1</v>
      </c>
      <c r="D4779" s="162" t="str">
        <f t="shared" si="74"/>
        <v>FY2023/24_NQR20_Western Power EDL1</v>
      </c>
      <c r="E4779" s="164">
        <f>IF(ISNUMBER(Table4_1[[#This Row],[Value]]),Table4_1[[#This Row],[Value]],IF(ISNUMBER(Table4_1[[#This Row],[$ Value]]),Table4_1[[#This Row],[$ Value]],Table4_1[[#This Row],[% Value]]))</f>
        <v>3506</v>
      </c>
      <c r="G4779" s="238">
        <v>45473</v>
      </c>
      <c r="H4779">
        <v>4</v>
      </c>
      <c r="I4779" t="s">
        <v>188</v>
      </c>
      <c r="J4779" t="s">
        <v>207</v>
      </c>
      <c r="K4779" t="s">
        <v>299</v>
      </c>
      <c r="L4779" t="s">
        <v>306</v>
      </c>
      <c r="M4779" t="s">
        <v>496</v>
      </c>
      <c r="N4779" t="s">
        <v>497</v>
      </c>
      <c r="O4779" t="s">
        <v>83</v>
      </c>
      <c r="P4779">
        <v>3506</v>
      </c>
      <c r="Q4779"/>
      <c r="R4779"/>
      <c r="S4779" t="s">
        <v>933</v>
      </c>
    </row>
    <row r="4780" spans="1:19" hidden="1" x14ac:dyDescent="0.2">
      <c r="A4780" s="162" t="str">
        <f>"FY"&amp;(YEAR(Table4_1[[#This Row],[Date]])-1)&amp;"/"&amp;(YEAR(Table4_1[[#This Row],[Date]])-2000)</f>
        <v>FY2024/25</v>
      </c>
      <c r="B4780" s="162" t="str">
        <f>VLOOKUP(Table4_1[[#This Row],[Energy]]&amp;Table4_1[[#This Row],[Indicator category]]&amp;Table4_1[[#This Row],[Indicator subcategory]]&amp;Table4_1[[#This Row],[Indicator]]&amp;Table4_1[[#This Row],[ID]],newID,2,FALSE)</f>
        <v>NQR20</v>
      </c>
      <c r="C4780" s="162" t="str">
        <f>Table4_1[[#This Row],[Licensee]]&amp;" "&amp;Table4_1[[#This Row],[Licence]]</f>
        <v>Western Power EDL1</v>
      </c>
      <c r="D4780" s="162" t="str">
        <f t="shared" si="74"/>
        <v>FY2024/25_NQR20_Western Power EDL1</v>
      </c>
      <c r="E4780" s="164">
        <f>IF(ISNUMBER(Table4_1[[#This Row],[Value]]),Table4_1[[#This Row],[Value]],IF(ISNUMBER(Table4_1[[#This Row],[$ Value]]),Table4_1[[#This Row],[$ Value]],Table4_1[[#This Row],[% Value]]))</f>
        <v>3897.6</v>
      </c>
      <c r="G4780" s="238">
        <v>45838</v>
      </c>
      <c r="H4780">
        <v>4</v>
      </c>
      <c r="I4780" t="s">
        <v>188</v>
      </c>
      <c r="J4780" t="s">
        <v>207</v>
      </c>
      <c r="K4780" t="s">
        <v>299</v>
      </c>
      <c r="L4780" t="s">
        <v>306</v>
      </c>
      <c r="M4780" t="s">
        <v>496</v>
      </c>
      <c r="N4780" t="s">
        <v>497</v>
      </c>
      <c r="O4780" t="s">
        <v>83</v>
      </c>
      <c r="P4780">
        <v>3897.6</v>
      </c>
      <c r="Q4780"/>
      <c r="R4780"/>
      <c r="S4780" t="s">
        <v>933</v>
      </c>
    </row>
    <row r="4781" spans="1:19" hidden="1" x14ac:dyDescent="0.2">
      <c r="A4781" s="162" t="str">
        <f>"FY"&amp;(YEAR(Table4_1[[#This Row],[Date]])-1)&amp;"/"&amp;(YEAR(Table4_1[[#This Row],[Date]])-2000)</f>
        <v>FY2013/14</v>
      </c>
      <c r="B4781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1" s="162" t="str">
        <f>Table4_1[[#This Row],[Licensee]]&amp;" "&amp;Table4_1[[#This Row],[Licence]]</f>
        <v>Western Power EDL1</v>
      </c>
      <c r="D4781" s="162" t="str">
        <f t="shared" si="74"/>
        <v>FY2013/14_NQR2c_Western Power EDL1</v>
      </c>
      <c r="E4781" s="164">
        <f>IF(ISNUMBER(Table4_1[[#This Row],[Value]]),Table4_1[[#This Row],[Value]],IF(ISNUMBER(Table4_1[[#This Row],[$ Value]]),Table4_1[[#This Row],[$ Value]],Table4_1[[#This Row],[% Value]]))</f>
        <v>12326</v>
      </c>
      <c r="G4781" s="238">
        <v>41820</v>
      </c>
      <c r="H4781">
        <v>4</v>
      </c>
      <c r="I4781" t="s">
        <v>188</v>
      </c>
      <c r="J4781" t="s">
        <v>207</v>
      </c>
      <c r="K4781" t="s">
        <v>208</v>
      </c>
      <c r="L4781" t="s">
        <v>363</v>
      </c>
      <c r="M4781" t="s">
        <v>364</v>
      </c>
      <c r="N4781" t="s">
        <v>365</v>
      </c>
      <c r="O4781" t="s">
        <v>191</v>
      </c>
      <c r="P4781">
        <v>12326</v>
      </c>
      <c r="Q4781"/>
      <c r="R4781"/>
      <c r="S4781" t="s">
        <v>933</v>
      </c>
    </row>
    <row r="4782" spans="1:19" hidden="1" x14ac:dyDescent="0.2">
      <c r="A4782" s="162" t="str">
        <f>"FY"&amp;(YEAR(Table4_1[[#This Row],[Date]])-1)&amp;"/"&amp;(YEAR(Table4_1[[#This Row],[Date]])-2000)</f>
        <v>FY2014/15</v>
      </c>
      <c r="B4782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2" s="162" t="str">
        <f>Table4_1[[#This Row],[Licensee]]&amp;" "&amp;Table4_1[[#This Row],[Licence]]</f>
        <v>Western Power EDL1</v>
      </c>
      <c r="D4782" s="162" t="str">
        <f t="shared" si="74"/>
        <v>FY2014/15_NQR2c_Western Power EDL1</v>
      </c>
      <c r="E4782" s="164">
        <f>IF(ISNUMBER(Table4_1[[#This Row],[Value]]),Table4_1[[#This Row],[Value]],IF(ISNUMBER(Table4_1[[#This Row],[$ Value]]),Table4_1[[#This Row],[$ Value]],Table4_1[[#This Row],[% Value]]))</f>
        <v>4775</v>
      </c>
      <c r="G4782" s="238">
        <v>42185</v>
      </c>
      <c r="H4782">
        <v>4</v>
      </c>
      <c r="I4782" t="s">
        <v>188</v>
      </c>
      <c r="J4782" t="s">
        <v>207</v>
      </c>
      <c r="K4782" t="s">
        <v>208</v>
      </c>
      <c r="L4782" t="s">
        <v>363</v>
      </c>
      <c r="M4782" t="s">
        <v>364</v>
      </c>
      <c r="N4782" t="s">
        <v>365</v>
      </c>
      <c r="O4782" t="s">
        <v>191</v>
      </c>
      <c r="P4782">
        <v>4775</v>
      </c>
      <c r="Q4782"/>
      <c r="R4782"/>
      <c r="S4782" t="s">
        <v>933</v>
      </c>
    </row>
    <row r="4783" spans="1:19" hidden="1" x14ac:dyDescent="0.2">
      <c r="A4783" s="162" t="str">
        <f>"FY"&amp;(YEAR(Table4_1[[#This Row],[Date]])-1)&amp;"/"&amp;(YEAR(Table4_1[[#This Row],[Date]])-2000)</f>
        <v>FY2015/16</v>
      </c>
      <c r="B4783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3" s="162" t="str">
        <f>Table4_1[[#This Row],[Licensee]]&amp;" "&amp;Table4_1[[#This Row],[Licence]]</f>
        <v>Western Power EDL1</v>
      </c>
      <c r="D4783" s="162" t="str">
        <f t="shared" si="74"/>
        <v>FY2015/16_NQR2c_Western Power EDL1</v>
      </c>
      <c r="E4783" s="164">
        <f>IF(ISNUMBER(Table4_1[[#This Row],[Value]]),Table4_1[[#This Row],[Value]],IF(ISNUMBER(Table4_1[[#This Row],[$ Value]]),Table4_1[[#This Row],[$ Value]],Table4_1[[#This Row],[% Value]]))</f>
        <v>3529</v>
      </c>
      <c r="G4783" s="238">
        <v>42551</v>
      </c>
      <c r="H4783">
        <v>4</v>
      </c>
      <c r="I4783" t="s">
        <v>188</v>
      </c>
      <c r="J4783" t="s">
        <v>207</v>
      </c>
      <c r="K4783" t="s">
        <v>208</v>
      </c>
      <c r="L4783" t="s">
        <v>363</v>
      </c>
      <c r="M4783" t="s">
        <v>364</v>
      </c>
      <c r="N4783" t="s">
        <v>365</v>
      </c>
      <c r="O4783" t="s">
        <v>191</v>
      </c>
      <c r="P4783">
        <v>3529</v>
      </c>
      <c r="Q4783"/>
      <c r="R4783"/>
      <c r="S4783" t="s">
        <v>933</v>
      </c>
    </row>
    <row r="4784" spans="1:19" hidden="1" x14ac:dyDescent="0.2">
      <c r="A4784" s="162" t="str">
        <f>"FY"&amp;(YEAR(Table4_1[[#This Row],[Date]])-1)&amp;"/"&amp;(YEAR(Table4_1[[#This Row],[Date]])-2000)</f>
        <v>FY2016/17</v>
      </c>
      <c r="B4784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4" s="162" t="str">
        <f>Table4_1[[#This Row],[Licensee]]&amp;" "&amp;Table4_1[[#This Row],[Licence]]</f>
        <v>Western Power EDL1</v>
      </c>
      <c r="D4784" s="162" t="str">
        <f t="shared" si="74"/>
        <v>FY2016/17_NQR2c_Western Power EDL1</v>
      </c>
      <c r="E4784" s="164">
        <f>IF(ISNUMBER(Table4_1[[#This Row],[Value]]),Table4_1[[#This Row],[Value]],IF(ISNUMBER(Table4_1[[#This Row],[$ Value]]),Table4_1[[#This Row],[$ Value]],Table4_1[[#This Row],[% Value]]))</f>
        <v>7166</v>
      </c>
      <c r="G4784" s="238">
        <v>42916</v>
      </c>
      <c r="H4784">
        <v>4</v>
      </c>
      <c r="I4784" t="s">
        <v>188</v>
      </c>
      <c r="J4784" t="s">
        <v>207</v>
      </c>
      <c r="K4784" t="s">
        <v>208</v>
      </c>
      <c r="L4784" t="s">
        <v>363</v>
      </c>
      <c r="M4784" t="s">
        <v>364</v>
      </c>
      <c r="N4784" t="s">
        <v>365</v>
      </c>
      <c r="O4784" t="s">
        <v>191</v>
      </c>
      <c r="P4784">
        <v>7166</v>
      </c>
      <c r="Q4784"/>
      <c r="R4784"/>
      <c r="S4784" t="s">
        <v>933</v>
      </c>
    </row>
    <row r="4785" spans="1:19" hidden="1" x14ac:dyDescent="0.2">
      <c r="A4785" s="162" t="str">
        <f>"FY"&amp;(YEAR(Table4_1[[#This Row],[Date]])-1)&amp;"/"&amp;(YEAR(Table4_1[[#This Row],[Date]])-2000)</f>
        <v>FY2017/18</v>
      </c>
      <c r="B4785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5" s="162" t="str">
        <f>Table4_1[[#This Row],[Licensee]]&amp;" "&amp;Table4_1[[#This Row],[Licence]]</f>
        <v>Western Power EDL1</v>
      </c>
      <c r="D4785" s="162" t="str">
        <f t="shared" si="74"/>
        <v>FY2017/18_NQR2c_Western Power EDL1</v>
      </c>
      <c r="E4785" s="164">
        <f>IF(ISNUMBER(Table4_1[[#This Row],[Value]]),Table4_1[[#This Row],[Value]],IF(ISNUMBER(Table4_1[[#This Row],[$ Value]]),Table4_1[[#This Row],[$ Value]],Table4_1[[#This Row],[% Value]]))</f>
        <v>1478</v>
      </c>
      <c r="G4785" s="238">
        <v>43281</v>
      </c>
      <c r="H4785">
        <v>4</v>
      </c>
      <c r="I4785" t="s">
        <v>188</v>
      </c>
      <c r="J4785" t="s">
        <v>207</v>
      </c>
      <c r="K4785" t="s">
        <v>208</v>
      </c>
      <c r="L4785" t="s">
        <v>363</v>
      </c>
      <c r="M4785" t="s">
        <v>364</v>
      </c>
      <c r="N4785" t="s">
        <v>365</v>
      </c>
      <c r="O4785" t="s">
        <v>191</v>
      </c>
      <c r="P4785">
        <v>1478</v>
      </c>
      <c r="Q4785"/>
      <c r="R4785"/>
      <c r="S4785" t="s">
        <v>933</v>
      </c>
    </row>
    <row r="4786" spans="1:19" hidden="1" x14ac:dyDescent="0.2">
      <c r="A4786" s="162" t="str">
        <f>"FY"&amp;(YEAR(Table4_1[[#This Row],[Date]])-1)&amp;"/"&amp;(YEAR(Table4_1[[#This Row],[Date]])-2000)</f>
        <v>FY2018/19</v>
      </c>
      <c r="B4786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6" s="162" t="str">
        <f>Table4_1[[#This Row],[Licensee]]&amp;" "&amp;Table4_1[[#This Row],[Licence]]</f>
        <v>Western Power EDL1</v>
      </c>
      <c r="D4786" s="162" t="str">
        <f t="shared" si="74"/>
        <v>FY2018/19_NQR2c_Western Power EDL1</v>
      </c>
      <c r="E4786" s="164">
        <f>IF(ISNUMBER(Table4_1[[#This Row],[Value]]),Table4_1[[#This Row],[Value]],IF(ISNUMBER(Table4_1[[#This Row],[$ Value]]),Table4_1[[#This Row],[$ Value]],Table4_1[[#This Row],[% Value]]))</f>
        <v>1266</v>
      </c>
      <c r="G4786" s="238">
        <v>43646</v>
      </c>
      <c r="H4786">
        <v>4</v>
      </c>
      <c r="I4786" t="s">
        <v>188</v>
      </c>
      <c r="J4786" t="s">
        <v>207</v>
      </c>
      <c r="K4786" t="s">
        <v>208</v>
      </c>
      <c r="L4786" t="s">
        <v>363</v>
      </c>
      <c r="M4786" t="s">
        <v>364</v>
      </c>
      <c r="N4786" t="s">
        <v>365</v>
      </c>
      <c r="O4786" t="s">
        <v>191</v>
      </c>
      <c r="P4786">
        <v>1266</v>
      </c>
      <c r="Q4786"/>
      <c r="R4786"/>
      <c r="S4786" t="s">
        <v>933</v>
      </c>
    </row>
    <row r="4787" spans="1:19" hidden="1" x14ac:dyDescent="0.2">
      <c r="A4787" s="162" t="str">
        <f>"FY"&amp;(YEAR(Table4_1[[#This Row],[Date]])-1)&amp;"/"&amp;(YEAR(Table4_1[[#This Row],[Date]])-2000)</f>
        <v>FY2019/20</v>
      </c>
      <c r="B4787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7" s="162" t="str">
        <f>Table4_1[[#This Row],[Licensee]]&amp;" "&amp;Table4_1[[#This Row],[Licence]]</f>
        <v>Western Power EDL1</v>
      </c>
      <c r="D4787" s="162" t="str">
        <f t="shared" si="74"/>
        <v>FY2019/20_NQR2c_Western Power EDL1</v>
      </c>
      <c r="E4787" s="164">
        <f>IF(ISNUMBER(Table4_1[[#This Row],[Value]]),Table4_1[[#This Row],[Value]],IF(ISNUMBER(Table4_1[[#This Row],[$ Value]]),Table4_1[[#This Row],[$ Value]],Table4_1[[#This Row],[% Value]]))</f>
        <v>15808</v>
      </c>
      <c r="G4787" s="238">
        <v>44012</v>
      </c>
      <c r="H4787">
        <v>4</v>
      </c>
      <c r="I4787" t="s">
        <v>188</v>
      </c>
      <c r="J4787" t="s">
        <v>207</v>
      </c>
      <c r="K4787" t="s">
        <v>208</v>
      </c>
      <c r="L4787" t="s">
        <v>363</v>
      </c>
      <c r="M4787" t="s">
        <v>364</v>
      </c>
      <c r="N4787" t="s">
        <v>365</v>
      </c>
      <c r="O4787" t="s">
        <v>191</v>
      </c>
      <c r="P4787">
        <v>15808</v>
      </c>
      <c r="Q4787"/>
      <c r="R4787"/>
      <c r="S4787" t="s">
        <v>933</v>
      </c>
    </row>
    <row r="4788" spans="1:19" hidden="1" x14ac:dyDescent="0.2">
      <c r="A4788" s="162" t="str">
        <f>"FY"&amp;(YEAR(Table4_1[[#This Row],[Date]])-1)&amp;"/"&amp;(YEAR(Table4_1[[#This Row],[Date]])-2000)</f>
        <v>FY2020/21</v>
      </c>
      <c r="B4788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8" s="162" t="str">
        <f>Table4_1[[#This Row],[Licensee]]&amp;" "&amp;Table4_1[[#This Row],[Licence]]</f>
        <v>Western Power EDL1</v>
      </c>
      <c r="D4788" s="162" t="str">
        <f t="shared" si="74"/>
        <v>FY2020/21_NQR2c_Western Power EDL1</v>
      </c>
      <c r="E4788" s="164">
        <f>IF(ISNUMBER(Table4_1[[#This Row],[Value]]),Table4_1[[#This Row],[Value]],IF(ISNUMBER(Table4_1[[#This Row],[$ Value]]),Table4_1[[#This Row],[$ Value]],Table4_1[[#This Row],[% Value]]))</f>
        <v>1323</v>
      </c>
      <c r="G4788" s="238">
        <v>44377</v>
      </c>
      <c r="H4788">
        <v>4</v>
      </c>
      <c r="I4788" t="s">
        <v>188</v>
      </c>
      <c r="J4788" t="s">
        <v>207</v>
      </c>
      <c r="K4788" t="s">
        <v>208</v>
      </c>
      <c r="L4788" t="s">
        <v>363</v>
      </c>
      <c r="M4788" t="s">
        <v>364</v>
      </c>
      <c r="N4788" t="s">
        <v>365</v>
      </c>
      <c r="O4788" t="s">
        <v>191</v>
      </c>
      <c r="P4788">
        <v>1323</v>
      </c>
      <c r="Q4788"/>
      <c r="R4788"/>
      <c r="S4788" t="s">
        <v>933</v>
      </c>
    </row>
    <row r="4789" spans="1:19" hidden="1" x14ac:dyDescent="0.2">
      <c r="A4789" s="162" t="str">
        <f>"FY"&amp;(YEAR(Table4_1[[#This Row],[Date]])-1)&amp;"/"&amp;(YEAR(Table4_1[[#This Row],[Date]])-2000)</f>
        <v>FY2021/22</v>
      </c>
      <c r="B4789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89" s="162" t="str">
        <f>Table4_1[[#This Row],[Licensee]]&amp;" "&amp;Table4_1[[#This Row],[Licence]]</f>
        <v>Western Power EDL1</v>
      </c>
      <c r="D4789" s="162" t="str">
        <f t="shared" si="74"/>
        <v>FY2021/22_NQR2c_Western Power EDL1</v>
      </c>
      <c r="E4789" s="164">
        <f>IF(ISNUMBER(Table4_1[[#This Row],[Value]]),Table4_1[[#This Row],[Value]],IF(ISNUMBER(Table4_1[[#This Row],[$ Value]]),Table4_1[[#This Row],[$ Value]],Table4_1[[#This Row],[% Value]]))</f>
        <v>4364</v>
      </c>
      <c r="G4789" s="238">
        <v>44742</v>
      </c>
      <c r="H4789">
        <v>4</v>
      </c>
      <c r="I4789" t="s">
        <v>188</v>
      </c>
      <c r="J4789" t="s">
        <v>207</v>
      </c>
      <c r="K4789" t="s">
        <v>208</v>
      </c>
      <c r="L4789" t="s">
        <v>363</v>
      </c>
      <c r="M4789" t="s">
        <v>364</v>
      </c>
      <c r="N4789" t="s">
        <v>365</v>
      </c>
      <c r="O4789" t="s">
        <v>191</v>
      </c>
      <c r="P4789">
        <v>4364</v>
      </c>
      <c r="Q4789"/>
      <c r="R4789"/>
      <c r="S4789" t="s">
        <v>933</v>
      </c>
    </row>
    <row r="4790" spans="1:19" hidden="1" x14ac:dyDescent="0.2">
      <c r="A4790" s="162" t="str">
        <f>"FY"&amp;(YEAR(Table4_1[[#This Row],[Date]])-1)&amp;"/"&amp;(YEAR(Table4_1[[#This Row],[Date]])-2000)</f>
        <v>FY2022/23</v>
      </c>
      <c r="B4790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90" s="162" t="str">
        <f>Table4_1[[#This Row],[Licensee]]&amp;" "&amp;Table4_1[[#This Row],[Licence]]</f>
        <v>Western Power EDL1</v>
      </c>
      <c r="D4790" s="162" t="str">
        <f t="shared" si="74"/>
        <v>FY2022/23_NQR2c_Western Power EDL1</v>
      </c>
      <c r="E4790" s="164">
        <f>IF(ISNUMBER(Table4_1[[#This Row],[Value]]),Table4_1[[#This Row],[Value]],IF(ISNUMBER(Table4_1[[#This Row],[$ Value]]),Table4_1[[#This Row],[$ Value]],Table4_1[[#This Row],[% Value]]))</f>
        <v>3719</v>
      </c>
      <c r="G4790" s="238">
        <v>45107</v>
      </c>
      <c r="H4790">
        <v>4</v>
      </c>
      <c r="I4790" t="s">
        <v>188</v>
      </c>
      <c r="J4790" t="s">
        <v>207</v>
      </c>
      <c r="K4790" t="s">
        <v>208</v>
      </c>
      <c r="L4790" t="s">
        <v>363</v>
      </c>
      <c r="M4790" t="s">
        <v>364</v>
      </c>
      <c r="N4790" t="s">
        <v>365</v>
      </c>
      <c r="O4790" t="s">
        <v>191</v>
      </c>
      <c r="P4790">
        <v>3719</v>
      </c>
      <c r="Q4790"/>
      <c r="R4790"/>
      <c r="S4790" t="s">
        <v>933</v>
      </c>
    </row>
    <row r="4791" spans="1:19" hidden="1" x14ac:dyDescent="0.2">
      <c r="A4791" s="162" t="str">
        <f>"FY"&amp;(YEAR(Table4_1[[#This Row],[Date]])-1)&amp;"/"&amp;(YEAR(Table4_1[[#This Row],[Date]])-2000)</f>
        <v>FY2023/24</v>
      </c>
      <c r="B4791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91" s="162" t="str">
        <f>Table4_1[[#This Row],[Licensee]]&amp;" "&amp;Table4_1[[#This Row],[Licence]]</f>
        <v>Western Power EDL1</v>
      </c>
      <c r="D4791" s="162" t="str">
        <f t="shared" si="74"/>
        <v>FY2023/24_NQR2c_Western Power EDL1</v>
      </c>
      <c r="E4791" s="164">
        <f>IF(ISNUMBER(Table4_1[[#This Row],[Value]]),Table4_1[[#This Row],[Value]],IF(ISNUMBER(Table4_1[[#This Row],[$ Value]]),Table4_1[[#This Row],[$ Value]],Table4_1[[#This Row],[% Value]]))</f>
        <v>10346</v>
      </c>
      <c r="G4791" s="238">
        <v>45473</v>
      </c>
      <c r="H4791">
        <v>4</v>
      </c>
      <c r="I4791" t="s">
        <v>188</v>
      </c>
      <c r="J4791" t="s">
        <v>207</v>
      </c>
      <c r="K4791" t="s">
        <v>208</v>
      </c>
      <c r="L4791" t="s">
        <v>363</v>
      </c>
      <c r="M4791" t="s">
        <v>364</v>
      </c>
      <c r="N4791" t="s">
        <v>365</v>
      </c>
      <c r="O4791" t="s">
        <v>191</v>
      </c>
      <c r="P4791">
        <v>10346</v>
      </c>
      <c r="Q4791"/>
      <c r="R4791"/>
      <c r="S4791" t="s">
        <v>933</v>
      </c>
    </row>
    <row r="4792" spans="1:19" hidden="1" x14ac:dyDescent="0.2">
      <c r="A4792" s="162" t="str">
        <f>"FY"&amp;(YEAR(Table4_1[[#This Row],[Date]])-1)&amp;"/"&amp;(YEAR(Table4_1[[#This Row],[Date]])-2000)</f>
        <v>FY2024/25</v>
      </c>
      <c r="B4792" s="162" t="str">
        <f>VLOOKUP(Table4_1[[#This Row],[Energy]]&amp;Table4_1[[#This Row],[Indicator category]]&amp;Table4_1[[#This Row],[Indicator subcategory]]&amp;Table4_1[[#This Row],[Indicator]]&amp;Table4_1[[#This Row],[ID]],newID,2,FALSE)</f>
        <v>NQR2c</v>
      </c>
      <c r="C4792" s="162" t="str">
        <f>Table4_1[[#This Row],[Licensee]]&amp;" "&amp;Table4_1[[#This Row],[Licence]]</f>
        <v>Western Power EDL1</v>
      </c>
      <c r="D4792" s="162" t="str">
        <f t="shared" si="74"/>
        <v>FY2024/25_NQR2c_Western Power EDL1</v>
      </c>
      <c r="E4792" s="164">
        <f>IF(ISNUMBER(Table4_1[[#This Row],[Value]]),Table4_1[[#This Row],[Value]],IF(ISNUMBER(Table4_1[[#This Row],[$ Value]]),Table4_1[[#This Row],[$ Value]],Table4_1[[#This Row],[% Value]]))</f>
        <v>8752</v>
      </c>
      <c r="G4792" s="238">
        <v>45838</v>
      </c>
      <c r="H4792">
        <v>4</v>
      </c>
      <c r="I4792" t="s">
        <v>188</v>
      </c>
      <c r="J4792" t="s">
        <v>207</v>
      </c>
      <c r="K4792" t="s">
        <v>208</v>
      </c>
      <c r="L4792" t="s">
        <v>363</v>
      </c>
      <c r="M4792" t="s">
        <v>364</v>
      </c>
      <c r="N4792" t="s">
        <v>365</v>
      </c>
      <c r="O4792" t="s">
        <v>191</v>
      </c>
      <c r="P4792">
        <v>8752</v>
      </c>
      <c r="Q4792"/>
      <c r="R4792"/>
      <c r="S4792" t="s">
        <v>933</v>
      </c>
    </row>
    <row r="4793" spans="1:19" hidden="1" x14ac:dyDescent="0.2">
      <c r="A4793" s="162" t="str">
        <f>"FY"&amp;(YEAR(Table4_1[[#This Row],[Date]])-1)&amp;"/"&amp;(YEAR(Table4_1[[#This Row],[Date]])-2000)</f>
        <v>FY2013/14</v>
      </c>
      <c r="B4793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3" s="162" t="str">
        <f>Table4_1[[#This Row],[Licensee]]&amp;" "&amp;Table4_1[[#This Row],[Licence]]</f>
        <v>Western Power EDL1</v>
      </c>
      <c r="D4793" s="162" t="str">
        <f t="shared" si="74"/>
        <v>FY2013/14_NQR2d_Western Power EDL1</v>
      </c>
      <c r="E4793" s="164">
        <f>IF(ISNUMBER(Table4_1[[#This Row],[Value]]),Table4_1[[#This Row],[Value]],IF(ISNUMBER(Table4_1[[#This Row],[$ Value]]),Table4_1[[#This Row],[$ Value]],Table4_1[[#This Row],[% Value]]))</f>
        <v>5154</v>
      </c>
      <c r="G4793" s="238">
        <v>41820</v>
      </c>
      <c r="H4793">
        <v>4</v>
      </c>
      <c r="I4793" t="s">
        <v>188</v>
      </c>
      <c r="J4793" t="s">
        <v>207</v>
      </c>
      <c r="K4793" t="s">
        <v>208</v>
      </c>
      <c r="L4793" t="s">
        <v>363</v>
      </c>
      <c r="M4793" t="s">
        <v>112</v>
      </c>
      <c r="N4793" t="s">
        <v>365</v>
      </c>
      <c r="O4793" t="s">
        <v>191</v>
      </c>
      <c r="P4793">
        <v>5154</v>
      </c>
      <c r="Q4793"/>
      <c r="R4793"/>
      <c r="S4793" t="s">
        <v>933</v>
      </c>
    </row>
    <row r="4794" spans="1:19" hidden="1" x14ac:dyDescent="0.2">
      <c r="A4794" s="162" t="str">
        <f>"FY"&amp;(YEAR(Table4_1[[#This Row],[Date]])-1)&amp;"/"&amp;(YEAR(Table4_1[[#This Row],[Date]])-2000)</f>
        <v>FY2014/15</v>
      </c>
      <c r="B4794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4" s="162" t="str">
        <f>Table4_1[[#This Row],[Licensee]]&amp;" "&amp;Table4_1[[#This Row],[Licence]]</f>
        <v>Western Power EDL1</v>
      </c>
      <c r="D4794" s="162" t="str">
        <f t="shared" si="74"/>
        <v>FY2014/15_NQR2d_Western Power EDL1</v>
      </c>
      <c r="E4794" s="164">
        <f>IF(ISNUMBER(Table4_1[[#This Row],[Value]]),Table4_1[[#This Row],[Value]],IF(ISNUMBER(Table4_1[[#This Row],[$ Value]]),Table4_1[[#This Row],[$ Value]],Table4_1[[#This Row],[% Value]]))</f>
        <v>3912</v>
      </c>
      <c r="G4794" s="238">
        <v>42185</v>
      </c>
      <c r="H4794">
        <v>4</v>
      </c>
      <c r="I4794" t="s">
        <v>188</v>
      </c>
      <c r="J4794" t="s">
        <v>207</v>
      </c>
      <c r="K4794" t="s">
        <v>208</v>
      </c>
      <c r="L4794" t="s">
        <v>363</v>
      </c>
      <c r="M4794" t="s">
        <v>112</v>
      </c>
      <c r="N4794" t="s">
        <v>365</v>
      </c>
      <c r="O4794" t="s">
        <v>191</v>
      </c>
      <c r="P4794">
        <v>3912</v>
      </c>
      <c r="Q4794"/>
      <c r="R4794"/>
      <c r="S4794" t="s">
        <v>933</v>
      </c>
    </row>
    <row r="4795" spans="1:19" hidden="1" x14ac:dyDescent="0.2">
      <c r="A4795" s="162" t="str">
        <f>"FY"&amp;(YEAR(Table4_1[[#This Row],[Date]])-1)&amp;"/"&amp;(YEAR(Table4_1[[#This Row],[Date]])-2000)</f>
        <v>FY2015/16</v>
      </c>
      <c r="B4795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5" s="162" t="str">
        <f>Table4_1[[#This Row],[Licensee]]&amp;" "&amp;Table4_1[[#This Row],[Licence]]</f>
        <v>Western Power EDL1</v>
      </c>
      <c r="D4795" s="162" t="str">
        <f t="shared" si="74"/>
        <v>FY2015/16_NQR2d_Western Power EDL1</v>
      </c>
      <c r="E4795" s="164">
        <f>IF(ISNUMBER(Table4_1[[#This Row],[Value]]),Table4_1[[#This Row],[Value]],IF(ISNUMBER(Table4_1[[#This Row],[$ Value]]),Table4_1[[#This Row],[$ Value]],Table4_1[[#This Row],[% Value]]))</f>
        <v>3204</v>
      </c>
      <c r="G4795" s="238">
        <v>42551</v>
      </c>
      <c r="H4795">
        <v>4</v>
      </c>
      <c r="I4795" t="s">
        <v>188</v>
      </c>
      <c r="J4795" t="s">
        <v>207</v>
      </c>
      <c r="K4795" t="s">
        <v>208</v>
      </c>
      <c r="L4795" t="s">
        <v>363</v>
      </c>
      <c r="M4795" t="s">
        <v>112</v>
      </c>
      <c r="N4795" t="s">
        <v>365</v>
      </c>
      <c r="O4795" t="s">
        <v>191</v>
      </c>
      <c r="P4795">
        <v>3204</v>
      </c>
      <c r="Q4795"/>
      <c r="R4795"/>
      <c r="S4795" t="s">
        <v>933</v>
      </c>
    </row>
    <row r="4796" spans="1:19" hidden="1" x14ac:dyDescent="0.2">
      <c r="A4796" s="162" t="str">
        <f>"FY"&amp;(YEAR(Table4_1[[#This Row],[Date]])-1)&amp;"/"&amp;(YEAR(Table4_1[[#This Row],[Date]])-2000)</f>
        <v>FY2016/17</v>
      </c>
      <c r="B4796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6" s="162" t="str">
        <f>Table4_1[[#This Row],[Licensee]]&amp;" "&amp;Table4_1[[#This Row],[Licence]]</f>
        <v>Western Power EDL1</v>
      </c>
      <c r="D4796" s="162" t="str">
        <f t="shared" si="74"/>
        <v>FY2016/17_NQR2d_Western Power EDL1</v>
      </c>
      <c r="E4796" s="164">
        <f>IF(ISNUMBER(Table4_1[[#This Row],[Value]]),Table4_1[[#This Row],[Value]],IF(ISNUMBER(Table4_1[[#This Row],[$ Value]]),Table4_1[[#This Row],[$ Value]],Table4_1[[#This Row],[% Value]]))</f>
        <v>3344</v>
      </c>
      <c r="G4796" s="238">
        <v>42916</v>
      </c>
      <c r="H4796">
        <v>4</v>
      </c>
      <c r="I4796" t="s">
        <v>188</v>
      </c>
      <c r="J4796" t="s">
        <v>207</v>
      </c>
      <c r="K4796" t="s">
        <v>208</v>
      </c>
      <c r="L4796" t="s">
        <v>363</v>
      </c>
      <c r="M4796" t="s">
        <v>112</v>
      </c>
      <c r="N4796" t="s">
        <v>365</v>
      </c>
      <c r="O4796" t="s">
        <v>191</v>
      </c>
      <c r="P4796">
        <v>3344</v>
      </c>
      <c r="Q4796"/>
      <c r="R4796"/>
      <c r="S4796" t="s">
        <v>933</v>
      </c>
    </row>
    <row r="4797" spans="1:19" hidden="1" x14ac:dyDescent="0.2">
      <c r="A4797" s="162" t="str">
        <f>"FY"&amp;(YEAR(Table4_1[[#This Row],[Date]])-1)&amp;"/"&amp;(YEAR(Table4_1[[#This Row],[Date]])-2000)</f>
        <v>FY2017/18</v>
      </c>
      <c r="B4797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7" s="162" t="str">
        <f>Table4_1[[#This Row],[Licensee]]&amp;" "&amp;Table4_1[[#This Row],[Licence]]</f>
        <v>Western Power EDL1</v>
      </c>
      <c r="D4797" s="162" t="str">
        <f t="shared" si="74"/>
        <v>FY2017/18_NQR2d_Western Power EDL1</v>
      </c>
      <c r="E4797" s="164">
        <f>IF(ISNUMBER(Table4_1[[#This Row],[Value]]),Table4_1[[#This Row],[Value]],IF(ISNUMBER(Table4_1[[#This Row],[$ Value]]),Table4_1[[#This Row],[$ Value]],Table4_1[[#This Row],[% Value]]))</f>
        <v>3172</v>
      </c>
      <c r="G4797" s="238">
        <v>43281</v>
      </c>
      <c r="H4797">
        <v>4</v>
      </c>
      <c r="I4797" t="s">
        <v>188</v>
      </c>
      <c r="J4797" t="s">
        <v>207</v>
      </c>
      <c r="K4797" t="s">
        <v>208</v>
      </c>
      <c r="L4797" t="s">
        <v>363</v>
      </c>
      <c r="M4797" t="s">
        <v>112</v>
      </c>
      <c r="N4797" t="s">
        <v>365</v>
      </c>
      <c r="O4797" t="s">
        <v>191</v>
      </c>
      <c r="P4797">
        <v>3172</v>
      </c>
      <c r="Q4797"/>
      <c r="R4797"/>
      <c r="S4797" t="s">
        <v>933</v>
      </c>
    </row>
    <row r="4798" spans="1:19" hidden="1" x14ac:dyDescent="0.2">
      <c r="A4798" s="162" t="str">
        <f>"FY"&amp;(YEAR(Table4_1[[#This Row],[Date]])-1)&amp;"/"&amp;(YEAR(Table4_1[[#This Row],[Date]])-2000)</f>
        <v>FY2018/19</v>
      </c>
      <c r="B4798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8" s="162" t="str">
        <f>Table4_1[[#This Row],[Licensee]]&amp;" "&amp;Table4_1[[#This Row],[Licence]]</f>
        <v>Western Power EDL1</v>
      </c>
      <c r="D4798" s="162" t="str">
        <f t="shared" si="74"/>
        <v>FY2018/19_NQR2d_Western Power EDL1</v>
      </c>
      <c r="E4798" s="164">
        <f>IF(ISNUMBER(Table4_1[[#This Row],[Value]]),Table4_1[[#This Row],[Value]],IF(ISNUMBER(Table4_1[[#This Row],[$ Value]]),Table4_1[[#This Row],[$ Value]],Table4_1[[#This Row],[% Value]]))</f>
        <v>2569</v>
      </c>
      <c r="G4798" s="238">
        <v>43646</v>
      </c>
      <c r="H4798">
        <v>4</v>
      </c>
      <c r="I4798" t="s">
        <v>188</v>
      </c>
      <c r="J4798" t="s">
        <v>207</v>
      </c>
      <c r="K4798" t="s">
        <v>208</v>
      </c>
      <c r="L4798" t="s">
        <v>363</v>
      </c>
      <c r="M4798" t="s">
        <v>112</v>
      </c>
      <c r="N4798" t="s">
        <v>365</v>
      </c>
      <c r="O4798" t="s">
        <v>191</v>
      </c>
      <c r="P4798">
        <v>2569</v>
      </c>
      <c r="Q4798"/>
      <c r="R4798"/>
      <c r="S4798" t="s">
        <v>933</v>
      </c>
    </row>
    <row r="4799" spans="1:19" hidden="1" x14ac:dyDescent="0.2">
      <c r="A4799" s="162" t="str">
        <f>"FY"&amp;(YEAR(Table4_1[[#This Row],[Date]])-1)&amp;"/"&amp;(YEAR(Table4_1[[#This Row],[Date]])-2000)</f>
        <v>FY2019/20</v>
      </c>
      <c r="B4799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799" s="162" t="str">
        <f>Table4_1[[#This Row],[Licensee]]&amp;" "&amp;Table4_1[[#This Row],[Licence]]</f>
        <v>Western Power EDL1</v>
      </c>
      <c r="D4799" s="162" t="str">
        <f t="shared" si="74"/>
        <v>FY2019/20_NQR2d_Western Power EDL1</v>
      </c>
      <c r="E4799" s="164">
        <f>IF(ISNUMBER(Table4_1[[#This Row],[Value]]),Table4_1[[#This Row],[Value]],IF(ISNUMBER(Table4_1[[#This Row],[$ Value]]),Table4_1[[#This Row],[$ Value]],Table4_1[[#This Row],[% Value]]))</f>
        <v>3722</v>
      </c>
      <c r="G4799" s="238">
        <v>44012</v>
      </c>
      <c r="H4799">
        <v>4</v>
      </c>
      <c r="I4799" t="s">
        <v>188</v>
      </c>
      <c r="J4799" t="s">
        <v>207</v>
      </c>
      <c r="K4799" t="s">
        <v>208</v>
      </c>
      <c r="L4799" t="s">
        <v>363</v>
      </c>
      <c r="M4799" t="s">
        <v>112</v>
      </c>
      <c r="N4799" t="s">
        <v>365</v>
      </c>
      <c r="O4799" t="s">
        <v>191</v>
      </c>
      <c r="P4799">
        <v>3722</v>
      </c>
      <c r="Q4799"/>
      <c r="R4799"/>
      <c r="S4799" t="s">
        <v>933</v>
      </c>
    </row>
    <row r="4800" spans="1:19" hidden="1" x14ac:dyDescent="0.2">
      <c r="A4800" s="162" t="str">
        <f>"FY"&amp;(YEAR(Table4_1[[#This Row],[Date]])-1)&amp;"/"&amp;(YEAR(Table4_1[[#This Row],[Date]])-2000)</f>
        <v>FY2020/21</v>
      </c>
      <c r="B4800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0" s="162" t="str">
        <f>Table4_1[[#This Row],[Licensee]]&amp;" "&amp;Table4_1[[#This Row],[Licence]]</f>
        <v>Western Power EDL1</v>
      </c>
      <c r="D4800" s="162" t="str">
        <f t="shared" si="74"/>
        <v>FY2020/21_NQR2d_Western Power EDL1</v>
      </c>
      <c r="E4800" s="164">
        <f>IF(ISNUMBER(Table4_1[[#This Row],[Value]]),Table4_1[[#This Row],[Value]],IF(ISNUMBER(Table4_1[[#This Row],[$ Value]]),Table4_1[[#This Row],[$ Value]],Table4_1[[#This Row],[% Value]]))</f>
        <v>623</v>
      </c>
      <c r="G4800" s="238">
        <v>44377</v>
      </c>
      <c r="H4800">
        <v>4</v>
      </c>
      <c r="I4800" t="s">
        <v>188</v>
      </c>
      <c r="J4800" t="s">
        <v>207</v>
      </c>
      <c r="K4800" t="s">
        <v>208</v>
      </c>
      <c r="L4800" t="s">
        <v>363</v>
      </c>
      <c r="M4800" t="s">
        <v>112</v>
      </c>
      <c r="N4800" t="s">
        <v>365</v>
      </c>
      <c r="O4800" t="s">
        <v>191</v>
      </c>
      <c r="P4800">
        <v>623</v>
      </c>
      <c r="Q4800"/>
      <c r="R4800"/>
      <c r="S4800" t="s">
        <v>933</v>
      </c>
    </row>
    <row r="4801" spans="1:19" hidden="1" x14ac:dyDescent="0.2">
      <c r="A4801" s="162" t="str">
        <f>"FY"&amp;(YEAR(Table4_1[[#This Row],[Date]])-1)&amp;"/"&amp;(YEAR(Table4_1[[#This Row],[Date]])-2000)</f>
        <v>FY2021/22</v>
      </c>
      <c r="B4801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1" s="162" t="str">
        <f>Table4_1[[#This Row],[Licensee]]&amp;" "&amp;Table4_1[[#This Row],[Licence]]</f>
        <v>Western Power EDL1</v>
      </c>
      <c r="D4801" s="162" t="str">
        <f t="shared" si="74"/>
        <v>FY2021/22_NQR2d_Western Power EDL1</v>
      </c>
      <c r="E4801" s="164">
        <f>IF(ISNUMBER(Table4_1[[#This Row],[Value]]),Table4_1[[#This Row],[Value]],IF(ISNUMBER(Table4_1[[#This Row],[$ Value]]),Table4_1[[#This Row],[$ Value]],Table4_1[[#This Row],[% Value]]))</f>
        <v>5558</v>
      </c>
      <c r="G4801" s="238">
        <v>44742</v>
      </c>
      <c r="H4801">
        <v>4</v>
      </c>
      <c r="I4801" t="s">
        <v>188</v>
      </c>
      <c r="J4801" t="s">
        <v>207</v>
      </c>
      <c r="K4801" t="s">
        <v>208</v>
      </c>
      <c r="L4801" t="s">
        <v>363</v>
      </c>
      <c r="M4801" t="s">
        <v>112</v>
      </c>
      <c r="N4801" t="s">
        <v>365</v>
      </c>
      <c r="O4801" t="s">
        <v>191</v>
      </c>
      <c r="P4801">
        <v>5558</v>
      </c>
      <c r="Q4801"/>
      <c r="R4801"/>
      <c r="S4801" t="s">
        <v>933</v>
      </c>
    </row>
    <row r="4802" spans="1:19" hidden="1" x14ac:dyDescent="0.2">
      <c r="A4802" s="162" t="str">
        <f>"FY"&amp;(YEAR(Table4_1[[#This Row],[Date]])-1)&amp;"/"&amp;(YEAR(Table4_1[[#This Row],[Date]])-2000)</f>
        <v>FY2022/23</v>
      </c>
      <c r="B4802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2" s="162" t="str">
        <f>Table4_1[[#This Row],[Licensee]]&amp;" "&amp;Table4_1[[#This Row],[Licence]]</f>
        <v>Western Power EDL1</v>
      </c>
      <c r="D4802" s="162" t="str">
        <f t="shared" si="74"/>
        <v>FY2022/23_NQR2d_Western Power EDL1</v>
      </c>
      <c r="E4802" s="164">
        <f>IF(ISNUMBER(Table4_1[[#This Row],[Value]]),Table4_1[[#This Row],[Value]],IF(ISNUMBER(Table4_1[[#This Row],[$ Value]]),Table4_1[[#This Row],[$ Value]],Table4_1[[#This Row],[% Value]]))</f>
        <v>2528</v>
      </c>
      <c r="G4802" s="238">
        <v>45107</v>
      </c>
      <c r="H4802">
        <v>4</v>
      </c>
      <c r="I4802" t="s">
        <v>188</v>
      </c>
      <c r="J4802" t="s">
        <v>207</v>
      </c>
      <c r="K4802" t="s">
        <v>208</v>
      </c>
      <c r="L4802" t="s">
        <v>363</v>
      </c>
      <c r="M4802" t="s">
        <v>112</v>
      </c>
      <c r="N4802" t="s">
        <v>365</v>
      </c>
      <c r="O4802" t="s">
        <v>191</v>
      </c>
      <c r="P4802">
        <v>2528</v>
      </c>
      <c r="Q4802"/>
      <c r="R4802"/>
      <c r="S4802" t="s">
        <v>933</v>
      </c>
    </row>
    <row r="4803" spans="1:19" hidden="1" x14ac:dyDescent="0.2">
      <c r="A4803" s="162" t="str">
        <f>"FY"&amp;(YEAR(Table4_1[[#This Row],[Date]])-1)&amp;"/"&amp;(YEAR(Table4_1[[#This Row],[Date]])-2000)</f>
        <v>FY2023/24</v>
      </c>
      <c r="B4803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3" s="162" t="str">
        <f>Table4_1[[#This Row],[Licensee]]&amp;" "&amp;Table4_1[[#This Row],[Licence]]</f>
        <v>Western Power EDL1</v>
      </c>
      <c r="D4803" s="162" t="str">
        <f t="shared" ref="D4803:D4866" si="75">A4803&amp;"_"&amp;B4803&amp;"_"&amp;C4803</f>
        <v>FY2023/24_NQR2d_Western Power EDL1</v>
      </c>
      <c r="E4803" s="164">
        <f>IF(ISNUMBER(Table4_1[[#This Row],[Value]]),Table4_1[[#This Row],[Value]],IF(ISNUMBER(Table4_1[[#This Row],[$ Value]]),Table4_1[[#This Row],[$ Value]],Table4_1[[#This Row],[% Value]]))</f>
        <v>7340</v>
      </c>
      <c r="G4803" s="238">
        <v>45473</v>
      </c>
      <c r="H4803">
        <v>4</v>
      </c>
      <c r="I4803" t="s">
        <v>188</v>
      </c>
      <c r="J4803" t="s">
        <v>207</v>
      </c>
      <c r="K4803" t="s">
        <v>208</v>
      </c>
      <c r="L4803" t="s">
        <v>363</v>
      </c>
      <c r="M4803" t="s">
        <v>112</v>
      </c>
      <c r="N4803" t="s">
        <v>365</v>
      </c>
      <c r="O4803" t="s">
        <v>191</v>
      </c>
      <c r="P4803">
        <v>7340</v>
      </c>
      <c r="Q4803"/>
      <c r="R4803"/>
      <c r="S4803" t="s">
        <v>933</v>
      </c>
    </row>
    <row r="4804" spans="1:19" hidden="1" x14ac:dyDescent="0.2">
      <c r="A4804" s="162" t="str">
        <f>"FY"&amp;(YEAR(Table4_1[[#This Row],[Date]])-1)&amp;"/"&amp;(YEAR(Table4_1[[#This Row],[Date]])-2000)</f>
        <v>FY2024/25</v>
      </c>
      <c r="B4804" s="162" t="str">
        <f>VLOOKUP(Table4_1[[#This Row],[Energy]]&amp;Table4_1[[#This Row],[Indicator category]]&amp;Table4_1[[#This Row],[Indicator subcategory]]&amp;Table4_1[[#This Row],[Indicator]]&amp;Table4_1[[#This Row],[ID]],newID,2,FALSE)</f>
        <v>NQR2d</v>
      </c>
      <c r="C4804" s="162" t="str">
        <f>Table4_1[[#This Row],[Licensee]]&amp;" "&amp;Table4_1[[#This Row],[Licence]]</f>
        <v>Western Power EDL1</v>
      </c>
      <c r="D4804" s="162" t="str">
        <f t="shared" si="75"/>
        <v>FY2024/25_NQR2d_Western Power EDL1</v>
      </c>
      <c r="E4804" s="164">
        <f>IF(ISNUMBER(Table4_1[[#This Row],[Value]]),Table4_1[[#This Row],[Value]],IF(ISNUMBER(Table4_1[[#This Row],[$ Value]]),Table4_1[[#This Row],[$ Value]],Table4_1[[#This Row],[% Value]]))</f>
        <v>4671</v>
      </c>
      <c r="G4804" s="238">
        <v>45838</v>
      </c>
      <c r="H4804">
        <v>4</v>
      </c>
      <c r="I4804" t="s">
        <v>188</v>
      </c>
      <c r="J4804" t="s">
        <v>207</v>
      </c>
      <c r="K4804" t="s">
        <v>208</v>
      </c>
      <c r="L4804" t="s">
        <v>363</v>
      </c>
      <c r="M4804" t="s">
        <v>112</v>
      </c>
      <c r="N4804" t="s">
        <v>365</v>
      </c>
      <c r="O4804" t="s">
        <v>191</v>
      </c>
      <c r="P4804">
        <v>4671</v>
      </c>
      <c r="Q4804"/>
      <c r="R4804"/>
      <c r="S4804" t="s">
        <v>933</v>
      </c>
    </row>
    <row r="4805" spans="1:19" hidden="1" x14ac:dyDescent="0.2">
      <c r="A4805" s="162" t="str">
        <f>"FY"&amp;(YEAR(Table4_1[[#This Row],[Date]])-1)&amp;"/"&amp;(YEAR(Table4_1[[#This Row],[Date]])-2000)</f>
        <v>FY2023/24</v>
      </c>
      <c r="B4805" s="162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4805" s="162" t="str">
        <f>Table4_1[[#This Row],[Licensee]]&amp;" "&amp;Table4_1[[#This Row],[Licence]]</f>
        <v>Western Power EDL1</v>
      </c>
      <c r="D4805" s="162" t="str">
        <f t="shared" si="75"/>
        <v>FY2023/24_NQR3a_Western Power EDL1</v>
      </c>
      <c r="E4805" s="164">
        <f>IF(ISNUMBER(Table4_1[[#This Row],[Value]]),Table4_1[[#This Row],[Value]],IF(ISNUMBER(Table4_1[[#This Row],[$ Value]]),Table4_1[[#This Row],[$ Value]],Table4_1[[#This Row],[% Value]]))</f>
        <v>0</v>
      </c>
      <c r="G4805" s="238">
        <v>45473</v>
      </c>
      <c r="H4805">
        <v>4</v>
      </c>
      <c r="I4805" t="s">
        <v>188</v>
      </c>
      <c r="J4805" t="s">
        <v>207</v>
      </c>
      <c r="K4805" t="s">
        <v>208</v>
      </c>
      <c r="L4805" t="s">
        <v>283</v>
      </c>
      <c r="M4805" t="s">
        <v>96</v>
      </c>
      <c r="N4805" t="s">
        <v>284</v>
      </c>
      <c r="O4805" t="s">
        <v>93</v>
      </c>
      <c r="P4805"/>
      <c r="Q4805"/>
      <c r="R4805"/>
      <c r="S4805" t="s">
        <v>933</v>
      </c>
    </row>
    <row r="4806" spans="1:19" hidden="1" x14ac:dyDescent="0.2">
      <c r="A4806" s="162" t="str">
        <f>"FY"&amp;(YEAR(Table4_1[[#This Row],[Date]])-1)&amp;"/"&amp;(YEAR(Table4_1[[#This Row],[Date]])-2000)</f>
        <v>FY2024/25</v>
      </c>
      <c r="B4806" s="162" t="str">
        <f>VLOOKUP(Table4_1[[#This Row],[Energy]]&amp;Table4_1[[#This Row],[Indicator category]]&amp;Table4_1[[#This Row],[Indicator subcategory]]&amp;Table4_1[[#This Row],[Indicator]]&amp;Table4_1[[#This Row],[ID]],newID,2,FALSE)</f>
        <v>NQR3a</v>
      </c>
      <c r="C4806" s="162" t="str">
        <f>Table4_1[[#This Row],[Licensee]]&amp;" "&amp;Table4_1[[#This Row],[Licence]]</f>
        <v>Western Power EDL1</v>
      </c>
      <c r="D4806" s="162" t="str">
        <f t="shared" si="75"/>
        <v>FY2024/25_NQR3a_Western Power EDL1</v>
      </c>
      <c r="E4806" s="164">
        <f>IF(ISNUMBER(Table4_1[[#This Row],[Value]]),Table4_1[[#This Row],[Value]],IF(ISNUMBER(Table4_1[[#This Row],[$ Value]]),Table4_1[[#This Row],[$ Value]],Table4_1[[#This Row],[% Value]]))</f>
        <v>437.5</v>
      </c>
      <c r="G4806" s="238">
        <v>45838</v>
      </c>
      <c r="H4806">
        <v>4</v>
      </c>
      <c r="I4806" t="s">
        <v>188</v>
      </c>
      <c r="J4806" t="s">
        <v>207</v>
      </c>
      <c r="K4806" t="s">
        <v>208</v>
      </c>
      <c r="L4806" t="s">
        <v>283</v>
      </c>
      <c r="M4806" t="s">
        <v>96</v>
      </c>
      <c r="N4806" t="s">
        <v>284</v>
      </c>
      <c r="O4806" t="s">
        <v>93</v>
      </c>
      <c r="P4806">
        <v>437.5</v>
      </c>
      <c r="Q4806"/>
      <c r="R4806"/>
      <c r="S4806" t="s">
        <v>933</v>
      </c>
    </row>
    <row r="4807" spans="1:19" hidden="1" x14ac:dyDescent="0.2">
      <c r="A4807" s="162" t="str">
        <f>"FY"&amp;(YEAR(Table4_1[[#This Row],[Date]])-1)&amp;"/"&amp;(YEAR(Table4_1[[#This Row],[Date]])-2000)</f>
        <v>FY2013/14</v>
      </c>
      <c r="B4807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07" s="162" t="str">
        <f>Table4_1[[#This Row],[Licensee]]&amp;" "&amp;Table4_1[[#This Row],[Licence]]</f>
        <v>Western Power EDL1</v>
      </c>
      <c r="D4807" s="162" t="str">
        <f t="shared" si="75"/>
        <v>FY2013/14_NQR3b_Western Power EDL1</v>
      </c>
      <c r="E4807" s="164">
        <f>IF(ISNUMBER(Table4_1[[#This Row],[Value]]),Table4_1[[#This Row],[Value]],IF(ISNUMBER(Table4_1[[#This Row],[$ Value]]),Table4_1[[#This Row],[$ Value]],Table4_1[[#This Row],[% Value]]))</f>
        <v>125.08</v>
      </c>
      <c r="G4807" s="238">
        <v>41820</v>
      </c>
      <c r="H4807">
        <v>4</v>
      </c>
      <c r="I4807" t="s">
        <v>188</v>
      </c>
      <c r="J4807" t="s">
        <v>207</v>
      </c>
      <c r="K4807" t="s">
        <v>208</v>
      </c>
      <c r="L4807" t="s">
        <v>283</v>
      </c>
      <c r="M4807" t="s">
        <v>47</v>
      </c>
      <c r="N4807" t="s">
        <v>284</v>
      </c>
      <c r="O4807" t="s">
        <v>285</v>
      </c>
      <c r="P4807">
        <v>125.08</v>
      </c>
      <c r="Q4807"/>
      <c r="R4807"/>
      <c r="S4807" t="s">
        <v>933</v>
      </c>
    </row>
    <row r="4808" spans="1:19" hidden="1" x14ac:dyDescent="0.2">
      <c r="A4808" s="162" t="str">
        <f>"FY"&amp;(YEAR(Table4_1[[#This Row],[Date]])-1)&amp;"/"&amp;(YEAR(Table4_1[[#This Row],[Date]])-2000)</f>
        <v>FY2014/15</v>
      </c>
      <c r="B4808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08" s="162" t="str">
        <f>Table4_1[[#This Row],[Licensee]]&amp;" "&amp;Table4_1[[#This Row],[Licence]]</f>
        <v>Western Power EDL1</v>
      </c>
      <c r="D4808" s="162" t="str">
        <f t="shared" si="75"/>
        <v>FY2014/15_NQR3b_Western Power EDL1</v>
      </c>
      <c r="E4808" s="164">
        <f>IF(ISNUMBER(Table4_1[[#This Row],[Value]]),Table4_1[[#This Row],[Value]],IF(ISNUMBER(Table4_1[[#This Row],[$ Value]]),Table4_1[[#This Row],[$ Value]],Table4_1[[#This Row],[% Value]]))</f>
        <v>138.56</v>
      </c>
      <c r="G4808" s="238">
        <v>42185</v>
      </c>
      <c r="H4808">
        <v>4</v>
      </c>
      <c r="I4808" t="s">
        <v>188</v>
      </c>
      <c r="J4808" t="s">
        <v>207</v>
      </c>
      <c r="K4808" t="s">
        <v>208</v>
      </c>
      <c r="L4808" t="s">
        <v>283</v>
      </c>
      <c r="M4808" t="s">
        <v>47</v>
      </c>
      <c r="N4808" t="s">
        <v>284</v>
      </c>
      <c r="O4808" t="s">
        <v>285</v>
      </c>
      <c r="P4808">
        <v>138.56</v>
      </c>
      <c r="Q4808"/>
      <c r="R4808"/>
      <c r="S4808" t="s">
        <v>933</v>
      </c>
    </row>
    <row r="4809" spans="1:19" hidden="1" x14ac:dyDescent="0.2">
      <c r="A4809" s="162" t="str">
        <f>"FY"&amp;(YEAR(Table4_1[[#This Row],[Date]])-1)&amp;"/"&amp;(YEAR(Table4_1[[#This Row],[Date]])-2000)</f>
        <v>FY2015/16</v>
      </c>
      <c r="B4809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09" s="162" t="str">
        <f>Table4_1[[#This Row],[Licensee]]&amp;" "&amp;Table4_1[[#This Row],[Licence]]</f>
        <v>Western Power EDL1</v>
      </c>
      <c r="D4809" s="162" t="str">
        <f t="shared" si="75"/>
        <v>FY2015/16_NQR3b_Western Power EDL1</v>
      </c>
      <c r="E4809" s="164">
        <f>IF(ISNUMBER(Table4_1[[#This Row],[Value]]),Table4_1[[#This Row],[Value]],IF(ISNUMBER(Table4_1[[#This Row],[$ Value]]),Table4_1[[#This Row],[$ Value]],Table4_1[[#This Row],[% Value]]))</f>
        <v>179.48369009999999</v>
      </c>
      <c r="G4809" s="238">
        <v>42551</v>
      </c>
      <c r="H4809">
        <v>4</v>
      </c>
      <c r="I4809" t="s">
        <v>188</v>
      </c>
      <c r="J4809" t="s">
        <v>207</v>
      </c>
      <c r="K4809" t="s">
        <v>208</v>
      </c>
      <c r="L4809" t="s">
        <v>283</v>
      </c>
      <c r="M4809" t="s">
        <v>47</v>
      </c>
      <c r="N4809" t="s">
        <v>284</v>
      </c>
      <c r="O4809" t="s">
        <v>285</v>
      </c>
      <c r="P4809">
        <v>179.48369009999999</v>
      </c>
      <c r="Q4809"/>
      <c r="R4809"/>
      <c r="S4809" t="s">
        <v>933</v>
      </c>
    </row>
    <row r="4810" spans="1:19" hidden="1" x14ac:dyDescent="0.2">
      <c r="A4810" s="162" t="str">
        <f>"FY"&amp;(YEAR(Table4_1[[#This Row],[Date]])-1)&amp;"/"&amp;(YEAR(Table4_1[[#This Row],[Date]])-2000)</f>
        <v>FY2016/17</v>
      </c>
      <c r="B4810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0" s="162" t="str">
        <f>Table4_1[[#This Row],[Licensee]]&amp;" "&amp;Table4_1[[#This Row],[Licence]]</f>
        <v>Western Power EDL1</v>
      </c>
      <c r="D4810" s="162" t="str">
        <f t="shared" si="75"/>
        <v>FY2016/17_NQR3b_Western Power EDL1</v>
      </c>
      <c r="E4810" s="164">
        <f>IF(ISNUMBER(Table4_1[[#This Row],[Value]]),Table4_1[[#This Row],[Value]],IF(ISNUMBER(Table4_1[[#This Row],[$ Value]]),Table4_1[[#This Row],[$ Value]],Table4_1[[#This Row],[% Value]]))</f>
        <v>191.76248810000001</v>
      </c>
      <c r="G4810" s="238">
        <v>42916</v>
      </c>
      <c r="H4810">
        <v>4</v>
      </c>
      <c r="I4810" t="s">
        <v>188</v>
      </c>
      <c r="J4810" t="s">
        <v>207</v>
      </c>
      <c r="K4810" t="s">
        <v>208</v>
      </c>
      <c r="L4810" t="s">
        <v>283</v>
      </c>
      <c r="M4810" t="s">
        <v>47</v>
      </c>
      <c r="N4810" t="s">
        <v>284</v>
      </c>
      <c r="O4810" t="s">
        <v>285</v>
      </c>
      <c r="P4810">
        <v>191.76248810000001</v>
      </c>
      <c r="Q4810"/>
      <c r="R4810"/>
      <c r="S4810" t="s">
        <v>933</v>
      </c>
    </row>
    <row r="4811" spans="1:19" hidden="1" x14ac:dyDescent="0.2">
      <c r="A4811" s="162" t="str">
        <f>"FY"&amp;(YEAR(Table4_1[[#This Row],[Date]])-1)&amp;"/"&amp;(YEAR(Table4_1[[#This Row],[Date]])-2000)</f>
        <v>FY2017/18</v>
      </c>
      <c r="B4811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1" s="162" t="str">
        <f>Table4_1[[#This Row],[Licensee]]&amp;" "&amp;Table4_1[[#This Row],[Licence]]</f>
        <v>Western Power EDL1</v>
      </c>
      <c r="D4811" s="162" t="str">
        <f t="shared" si="75"/>
        <v>FY2017/18_NQR3b_Western Power EDL1</v>
      </c>
      <c r="E4811" s="164">
        <f>IF(ISNUMBER(Table4_1[[#This Row],[Value]]),Table4_1[[#This Row],[Value]],IF(ISNUMBER(Table4_1[[#This Row],[$ Value]]),Table4_1[[#This Row],[$ Value]],Table4_1[[#This Row],[% Value]]))</f>
        <v>154</v>
      </c>
      <c r="G4811" s="238">
        <v>43281</v>
      </c>
      <c r="H4811">
        <v>4</v>
      </c>
      <c r="I4811" t="s">
        <v>188</v>
      </c>
      <c r="J4811" t="s">
        <v>207</v>
      </c>
      <c r="K4811" t="s">
        <v>208</v>
      </c>
      <c r="L4811" t="s">
        <v>283</v>
      </c>
      <c r="M4811" t="s">
        <v>47</v>
      </c>
      <c r="N4811" t="s">
        <v>284</v>
      </c>
      <c r="O4811" t="s">
        <v>285</v>
      </c>
      <c r="P4811">
        <v>154</v>
      </c>
      <c r="Q4811"/>
      <c r="R4811"/>
      <c r="S4811" t="s">
        <v>933</v>
      </c>
    </row>
    <row r="4812" spans="1:19" hidden="1" x14ac:dyDescent="0.2">
      <c r="A4812" s="162" t="str">
        <f>"FY"&amp;(YEAR(Table4_1[[#This Row],[Date]])-1)&amp;"/"&amp;(YEAR(Table4_1[[#This Row],[Date]])-2000)</f>
        <v>FY2018/19</v>
      </c>
      <c r="B4812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2" s="162" t="str">
        <f>Table4_1[[#This Row],[Licensee]]&amp;" "&amp;Table4_1[[#This Row],[Licence]]</f>
        <v>Western Power EDL1</v>
      </c>
      <c r="D4812" s="162" t="str">
        <f t="shared" si="75"/>
        <v>FY2018/19_NQR3b_Western Power EDL1</v>
      </c>
      <c r="E4812" s="164">
        <f>IF(ISNUMBER(Table4_1[[#This Row],[Value]]),Table4_1[[#This Row],[Value]],IF(ISNUMBER(Table4_1[[#This Row],[$ Value]]),Table4_1[[#This Row],[$ Value]],Table4_1[[#This Row],[% Value]]))</f>
        <v>158</v>
      </c>
      <c r="G4812" s="238">
        <v>43646</v>
      </c>
      <c r="H4812">
        <v>4</v>
      </c>
      <c r="I4812" t="s">
        <v>188</v>
      </c>
      <c r="J4812" t="s">
        <v>207</v>
      </c>
      <c r="K4812" t="s">
        <v>208</v>
      </c>
      <c r="L4812" t="s">
        <v>283</v>
      </c>
      <c r="M4812" t="s">
        <v>47</v>
      </c>
      <c r="N4812" t="s">
        <v>284</v>
      </c>
      <c r="O4812" t="s">
        <v>285</v>
      </c>
      <c r="P4812">
        <v>158</v>
      </c>
      <c r="Q4812"/>
      <c r="R4812"/>
      <c r="S4812" t="s">
        <v>933</v>
      </c>
    </row>
    <row r="4813" spans="1:19" hidden="1" x14ac:dyDescent="0.2">
      <c r="A4813" s="162" t="str">
        <f>"FY"&amp;(YEAR(Table4_1[[#This Row],[Date]])-1)&amp;"/"&amp;(YEAR(Table4_1[[#This Row],[Date]])-2000)</f>
        <v>FY2019/20</v>
      </c>
      <c r="B4813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3" s="162" t="str">
        <f>Table4_1[[#This Row],[Licensee]]&amp;" "&amp;Table4_1[[#This Row],[Licence]]</f>
        <v>Western Power EDL1</v>
      </c>
      <c r="D4813" s="162" t="str">
        <f t="shared" si="75"/>
        <v>FY2019/20_NQR3b_Western Power EDL1</v>
      </c>
      <c r="E4813" s="164">
        <f>IF(ISNUMBER(Table4_1[[#This Row],[Value]]),Table4_1[[#This Row],[Value]],IF(ISNUMBER(Table4_1[[#This Row],[$ Value]]),Table4_1[[#This Row],[$ Value]],Table4_1[[#This Row],[% Value]]))</f>
        <v>148</v>
      </c>
      <c r="G4813" s="238">
        <v>44012</v>
      </c>
      <c r="H4813">
        <v>4</v>
      </c>
      <c r="I4813" t="s">
        <v>188</v>
      </c>
      <c r="J4813" t="s">
        <v>207</v>
      </c>
      <c r="K4813" t="s">
        <v>208</v>
      </c>
      <c r="L4813" t="s">
        <v>283</v>
      </c>
      <c r="M4813" t="s">
        <v>47</v>
      </c>
      <c r="N4813" t="s">
        <v>284</v>
      </c>
      <c r="O4813" t="s">
        <v>285</v>
      </c>
      <c r="P4813">
        <v>148</v>
      </c>
      <c r="Q4813"/>
      <c r="R4813"/>
      <c r="S4813" t="s">
        <v>933</v>
      </c>
    </row>
    <row r="4814" spans="1:19" hidden="1" x14ac:dyDescent="0.2">
      <c r="A4814" s="162" t="str">
        <f>"FY"&amp;(YEAR(Table4_1[[#This Row],[Date]])-1)&amp;"/"&amp;(YEAR(Table4_1[[#This Row],[Date]])-2000)</f>
        <v>FY2020/21</v>
      </c>
      <c r="B4814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4" s="162" t="str">
        <f>Table4_1[[#This Row],[Licensee]]&amp;" "&amp;Table4_1[[#This Row],[Licence]]</f>
        <v>Western Power EDL1</v>
      </c>
      <c r="D4814" s="162" t="str">
        <f t="shared" si="75"/>
        <v>FY2020/21_NQR3b_Western Power EDL1</v>
      </c>
      <c r="E4814" s="164">
        <f>IF(ISNUMBER(Table4_1[[#This Row],[Value]]),Table4_1[[#This Row],[Value]],IF(ISNUMBER(Table4_1[[#This Row],[$ Value]]),Table4_1[[#This Row],[$ Value]],Table4_1[[#This Row],[% Value]]))</f>
        <v>187</v>
      </c>
      <c r="G4814" s="238">
        <v>44377</v>
      </c>
      <c r="H4814">
        <v>4</v>
      </c>
      <c r="I4814" t="s">
        <v>188</v>
      </c>
      <c r="J4814" t="s">
        <v>207</v>
      </c>
      <c r="K4814" t="s">
        <v>208</v>
      </c>
      <c r="L4814" t="s">
        <v>283</v>
      </c>
      <c r="M4814" t="s">
        <v>47</v>
      </c>
      <c r="N4814" t="s">
        <v>284</v>
      </c>
      <c r="O4814" t="s">
        <v>285</v>
      </c>
      <c r="P4814">
        <v>187</v>
      </c>
      <c r="Q4814"/>
      <c r="R4814"/>
      <c r="S4814" t="s">
        <v>933</v>
      </c>
    </row>
    <row r="4815" spans="1:19" hidden="1" x14ac:dyDescent="0.2">
      <c r="A4815" s="162" t="str">
        <f>"FY"&amp;(YEAR(Table4_1[[#This Row],[Date]])-1)&amp;"/"&amp;(YEAR(Table4_1[[#This Row],[Date]])-2000)</f>
        <v>FY2021/22</v>
      </c>
      <c r="B4815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5" s="162" t="str">
        <f>Table4_1[[#This Row],[Licensee]]&amp;" "&amp;Table4_1[[#This Row],[Licence]]</f>
        <v>Western Power EDL1</v>
      </c>
      <c r="D4815" s="162" t="str">
        <f t="shared" si="75"/>
        <v>FY2021/22_NQR3b_Western Power EDL1</v>
      </c>
      <c r="E4815" s="164">
        <f>IF(ISNUMBER(Table4_1[[#This Row],[Value]]),Table4_1[[#This Row],[Value]],IF(ISNUMBER(Table4_1[[#This Row],[$ Value]]),Table4_1[[#This Row],[$ Value]],Table4_1[[#This Row],[% Value]]))</f>
        <v>148</v>
      </c>
      <c r="G4815" s="238">
        <v>44742</v>
      </c>
      <c r="H4815">
        <v>4</v>
      </c>
      <c r="I4815" t="s">
        <v>188</v>
      </c>
      <c r="J4815" t="s">
        <v>207</v>
      </c>
      <c r="K4815" t="s">
        <v>208</v>
      </c>
      <c r="L4815" t="s">
        <v>283</v>
      </c>
      <c r="M4815" t="s">
        <v>47</v>
      </c>
      <c r="N4815" t="s">
        <v>284</v>
      </c>
      <c r="O4815" t="s">
        <v>285</v>
      </c>
      <c r="P4815">
        <v>148</v>
      </c>
      <c r="Q4815"/>
      <c r="R4815"/>
      <c r="S4815" t="s">
        <v>933</v>
      </c>
    </row>
    <row r="4816" spans="1:19" hidden="1" x14ac:dyDescent="0.2">
      <c r="A4816" s="162" t="str">
        <f>"FY"&amp;(YEAR(Table4_1[[#This Row],[Date]])-1)&amp;"/"&amp;(YEAR(Table4_1[[#This Row],[Date]])-2000)</f>
        <v>FY2022/23</v>
      </c>
      <c r="B4816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6" s="162" t="str">
        <f>Table4_1[[#This Row],[Licensee]]&amp;" "&amp;Table4_1[[#This Row],[Licence]]</f>
        <v>Western Power EDL1</v>
      </c>
      <c r="D4816" s="162" t="str">
        <f t="shared" si="75"/>
        <v>FY2022/23_NQR3b_Western Power EDL1</v>
      </c>
      <c r="E4816" s="164">
        <f>IF(ISNUMBER(Table4_1[[#This Row],[Value]]),Table4_1[[#This Row],[Value]],IF(ISNUMBER(Table4_1[[#This Row],[$ Value]]),Table4_1[[#This Row],[$ Value]],Table4_1[[#This Row],[% Value]]))</f>
        <v>145</v>
      </c>
      <c r="G4816" s="238">
        <v>45107</v>
      </c>
      <c r="H4816">
        <v>4</v>
      </c>
      <c r="I4816" t="s">
        <v>188</v>
      </c>
      <c r="J4816" t="s">
        <v>207</v>
      </c>
      <c r="K4816" t="s">
        <v>208</v>
      </c>
      <c r="L4816" t="s">
        <v>283</v>
      </c>
      <c r="M4816" t="s">
        <v>47</v>
      </c>
      <c r="N4816" t="s">
        <v>284</v>
      </c>
      <c r="O4816" t="s">
        <v>285</v>
      </c>
      <c r="P4816">
        <v>145</v>
      </c>
      <c r="Q4816"/>
      <c r="R4816"/>
      <c r="S4816" t="s">
        <v>933</v>
      </c>
    </row>
    <row r="4817" spans="1:19" hidden="1" x14ac:dyDescent="0.2">
      <c r="A4817" s="162" t="str">
        <f>"FY"&amp;(YEAR(Table4_1[[#This Row],[Date]])-1)&amp;"/"&amp;(YEAR(Table4_1[[#This Row],[Date]])-2000)</f>
        <v>FY2023/24</v>
      </c>
      <c r="B4817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7" s="162" t="str">
        <f>Table4_1[[#This Row],[Licensee]]&amp;" "&amp;Table4_1[[#This Row],[Licence]]</f>
        <v>Western Power EDL1</v>
      </c>
      <c r="D4817" s="162" t="str">
        <f t="shared" si="75"/>
        <v>FY2023/24_NQR3b_Western Power EDL1</v>
      </c>
      <c r="E4817" s="164">
        <f>IF(ISNUMBER(Table4_1[[#This Row],[Value]]),Table4_1[[#This Row],[Value]],IF(ISNUMBER(Table4_1[[#This Row],[$ Value]]),Table4_1[[#This Row],[$ Value]],Table4_1[[#This Row],[% Value]]))</f>
        <v>134.1</v>
      </c>
      <c r="G4817" s="238">
        <v>45473</v>
      </c>
      <c r="H4817">
        <v>4</v>
      </c>
      <c r="I4817" t="s">
        <v>188</v>
      </c>
      <c r="J4817" t="s">
        <v>207</v>
      </c>
      <c r="K4817" t="s">
        <v>208</v>
      </c>
      <c r="L4817" t="s">
        <v>283</v>
      </c>
      <c r="M4817" t="s">
        <v>47</v>
      </c>
      <c r="N4817" t="s">
        <v>284</v>
      </c>
      <c r="O4817" t="s">
        <v>93</v>
      </c>
      <c r="P4817">
        <v>134.1</v>
      </c>
      <c r="Q4817"/>
      <c r="R4817"/>
      <c r="S4817" t="s">
        <v>933</v>
      </c>
    </row>
    <row r="4818" spans="1:19" hidden="1" x14ac:dyDescent="0.2">
      <c r="A4818" s="162" t="str">
        <f>"FY"&amp;(YEAR(Table4_1[[#This Row],[Date]])-1)&amp;"/"&amp;(YEAR(Table4_1[[#This Row],[Date]])-2000)</f>
        <v>FY2024/25</v>
      </c>
      <c r="B4818" s="162" t="str">
        <f>VLOOKUP(Table4_1[[#This Row],[Energy]]&amp;Table4_1[[#This Row],[Indicator category]]&amp;Table4_1[[#This Row],[Indicator subcategory]]&amp;Table4_1[[#This Row],[Indicator]]&amp;Table4_1[[#This Row],[ID]],newID,2,FALSE)</f>
        <v>NQR3b</v>
      </c>
      <c r="C4818" s="162" t="str">
        <f>Table4_1[[#This Row],[Licensee]]&amp;" "&amp;Table4_1[[#This Row],[Licence]]</f>
        <v>Western Power EDL1</v>
      </c>
      <c r="D4818" s="162" t="str">
        <f t="shared" si="75"/>
        <v>FY2024/25_NQR3b_Western Power EDL1</v>
      </c>
      <c r="E4818" s="164">
        <f>IF(ISNUMBER(Table4_1[[#This Row],[Value]]),Table4_1[[#This Row],[Value]],IF(ISNUMBER(Table4_1[[#This Row],[$ Value]]),Table4_1[[#This Row],[$ Value]],Table4_1[[#This Row],[% Value]]))</f>
        <v>96.956089719999994</v>
      </c>
      <c r="G4818" s="238">
        <v>45838</v>
      </c>
      <c r="H4818">
        <v>4</v>
      </c>
      <c r="I4818" t="s">
        <v>188</v>
      </c>
      <c r="J4818" t="s">
        <v>207</v>
      </c>
      <c r="K4818" t="s">
        <v>208</v>
      </c>
      <c r="L4818" t="s">
        <v>283</v>
      </c>
      <c r="M4818" t="s">
        <v>47</v>
      </c>
      <c r="N4818" t="s">
        <v>284</v>
      </c>
      <c r="O4818" t="s">
        <v>93</v>
      </c>
      <c r="P4818">
        <v>96.956089719999994</v>
      </c>
      <c r="Q4818"/>
      <c r="R4818"/>
      <c r="S4818" t="s">
        <v>933</v>
      </c>
    </row>
    <row r="4819" spans="1:19" hidden="1" x14ac:dyDescent="0.2">
      <c r="A4819" s="162" t="str">
        <f>"FY"&amp;(YEAR(Table4_1[[#This Row],[Date]])-1)&amp;"/"&amp;(YEAR(Table4_1[[#This Row],[Date]])-2000)</f>
        <v>FY2013/14</v>
      </c>
      <c r="B4819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19" s="162" t="str">
        <f>Table4_1[[#This Row],[Licensee]]&amp;" "&amp;Table4_1[[#This Row],[Licence]]</f>
        <v>Western Power EDL1</v>
      </c>
      <c r="D4819" s="162" t="str">
        <f t="shared" si="75"/>
        <v>FY2013/14_NQR3c_Western Power EDL1</v>
      </c>
      <c r="E4819" s="164">
        <f>IF(ISNUMBER(Table4_1[[#This Row],[Value]]),Table4_1[[#This Row],[Value]],IF(ISNUMBER(Table4_1[[#This Row],[$ Value]]),Table4_1[[#This Row],[$ Value]],Table4_1[[#This Row],[% Value]]))</f>
        <v>52.02</v>
      </c>
      <c r="G4819" s="238">
        <v>41820</v>
      </c>
      <c r="H4819">
        <v>4</v>
      </c>
      <c r="I4819" t="s">
        <v>188</v>
      </c>
      <c r="J4819" t="s">
        <v>207</v>
      </c>
      <c r="K4819" t="s">
        <v>208</v>
      </c>
      <c r="L4819" t="s">
        <v>283</v>
      </c>
      <c r="M4819" t="s">
        <v>48</v>
      </c>
      <c r="N4819" t="s">
        <v>284</v>
      </c>
      <c r="O4819" t="s">
        <v>285</v>
      </c>
      <c r="P4819">
        <v>52.02</v>
      </c>
      <c r="Q4819"/>
      <c r="R4819"/>
      <c r="S4819" t="s">
        <v>933</v>
      </c>
    </row>
    <row r="4820" spans="1:19" hidden="1" x14ac:dyDescent="0.2">
      <c r="A4820" s="162" t="str">
        <f>"FY"&amp;(YEAR(Table4_1[[#This Row],[Date]])-1)&amp;"/"&amp;(YEAR(Table4_1[[#This Row],[Date]])-2000)</f>
        <v>FY2014/15</v>
      </c>
      <c r="B4820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0" s="162" t="str">
        <f>Table4_1[[#This Row],[Licensee]]&amp;" "&amp;Table4_1[[#This Row],[Licence]]</f>
        <v>Western Power EDL1</v>
      </c>
      <c r="D4820" s="162" t="str">
        <f t="shared" si="75"/>
        <v>FY2014/15_NQR3c_Western Power EDL1</v>
      </c>
      <c r="E4820" s="164">
        <f>IF(ISNUMBER(Table4_1[[#This Row],[Value]]),Table4_1[[#This Row],[Value]],IF(ISNUMBER(Table4_1[[#This Row],[$ Value]]),Table4_1[[#This Row],[$ Value]],Table4_1[[#This Row],[% Value]]))</f>
        <v>150.61000000000001</v>
      </c>
      <c r="G4820" s="238">
        <v>42185</v>
      </c>
      <c r="H4820">
        <v>4</v>
      </c>
      <c r="I4820" t="s">
        <v>188</v>
      </c>
      <c r="J4820" t="s">
        <v>207</v>
      </c>
      <c r="K4820" t="s">
        <v>208</v>
      </c>
      <c r="L4820" t="s">
        <v>283</v>
      </c>
      <c r="M4820" t="s">
        <v>48</v>
      </c>
      <c r="N4820" t="s">
        <v>284</v>
      </c>
      <c r="O4820" t="s">
        <v>285</v>
      </c>
      <c r="P4820">
        <v>150.61000000000001</v>
      </c>
      <c r="Q4820"/>
      <c r="R4820"/>
      <c r="S4820" t="s">
        <v>933</v>
      </c>
    </row>
    <row r="4821" spans="1:19" hidden="1" x14ac:dyDescent="0.2">
      <c r="A4821" s="162" t="str">
        <f>"FY"&amp;(YEAR(Table4_1[[#This Row],[Date]])-1)&amp;"/"&amp;(YEAR(Table4_1[[#This Row],[Date]])-2000)</f>
        <v>FY2015/16</v>
      </c>
      <c r="B4821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1" s="162" t="str">
        <f>Table4_1[[#This Row],[Licensee]]&amp;" "&amp;Table4_1[[#This Row],[Licence]]</f>
        <v>Western Power EDL1</v>
      </c>
      <c r="D4821" s="162" t="str">
        <f t="shared" si="75"/>
        <v>FY2015/16_NQR3c_Western Power EDL1</v>
      </c>
      <c r="E4821" s="164">
        <f>IF(ISNUMBER(Table4_1[[#This Row],[Value]]),Table4_1[[#This Row],[Value]],IF(ISNUMBER(Table4_1[[#This Row],[$ Value]]),Table4_1[[#This Row],[$ Value]],Table4_1[[#This Row],[% Value]]))</f>
        <v>132.25579300000001</v>
      </c>
      <c r="G4821" s="238">
        <v>42551</v>
      </c>
      <c r="H4821">
        <v>4</v>
      </c>
      <c r="I4821" t="s">
        <v>188</v>
      </c>
      <c r="J4821" t="s">
        <v>207</v>
      </c>
      <c r="K4821" t="s">
        <v>208</v>
      </c>
      <c r="L4821" t="s">
        <v>283</v>
      </c>
      <c r="M4821" t="s">
        <v>48</v>
      </c>
      <c r="N4821" t="s">
        <v>284</v>
      </c>
      <c r="O4821" t="s">
        <v>285</v>
      </c>
      <c r="P4821">
        <v>132.25579300000001</v>
      </c>
      <c r="Q4821"/>
      <c r="R4821"/>
      <c r="S4821" t="s">
        <v>933</v>
      </c>
    </row>
    <row r="4822" spans="1:19" hidden="1" x14ac:dyDescent="0.2">
      <c r="A4822" s="162" t="str">
        <f>"FY"&amp;(YEAR(Table4_1[[#This Row],[Date]])-1)&amp;"/"&amp;(YEAR(Table4_1[[#This Row],[Date]])-2000)</f>
        <v>FY2016/17</v>
      </c>
      <c r="B4822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2" s="162" t="str">
        <f>Table4_1[[#This Row],[Licensee]]&amp;" "&amp;Table4_1[[#This Row],[Licence]]</f>
        <v>Western Power EDL1</v>
      </c>
      <c r="D4822" s="162" t="str">
        <f t="shared" si="75"/>
        <v>FY2016/17_NQR3c_Western Power EDL1</v>
      </c>
      <c r="E4822" s="164">
        <f>IF(ISNUMBER(Table4_1[[#This Row],[Value]]),Table4_1[[#This Row],[Value]],IF(ISNUMBER(Table4_1[[#This Row],[$ Value]]),Table4_1[[#This Row],[$ Value]],Table4_1[[#This Row],[% Value]]))</f>
        <v>134.4867745</v>
      </c>
      <c r="G4822" s="238">
        <v>42916</v>
      </c>
      <c r="H4822">
        <v>4</v>
      </c>
      <c r="I4822" t="s">
        <v>188</v>
      </c>
      <c r="J4822" t="s">
        <v>207</v>
      </c>
      <c r="K4822" t="s">
        <v>208</v>
      </c>
      <c r="L4822" t="s">
        <v>283</v>
      </c>
      <c r="M4822" t="s">
        <v>48</v>
      </c>
      <c r="N4822" t="s">
        <v>284</v>
      </c>
      <c r="O4822" t="s">
        <v>285</v>
      </c>
      <c r="P4822">
        <v>134.4867745</v>
      </c>
      <c r="Q4822"/>
      <c r="R4822"/>
      <c r="S4822" t="s">
        <v>933</v>
      </c>
    </row>
    <row r="4823" spans="1:19" hidden="1" x14ac:dyDescent="0.2">
      <c r="A4823" s="162" t="str">
        <f>"FY"&amp;(YEAR(Table4_1[[#This Row],[Date]])-1)&amp;"/"&amp;(YEAR(Table4_1[[#This Row],[Date]])-2000)</f>
        <v>FY2017/18</v>
      </c>
      <c r="B4823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3" s="162" t="str">
        <f>Table4_1[[#This Row],[Licensee]]&amp;" "&amp;Table4_1[[#This Row],[Licence]]</f>
        <v>Western Power EDL1</v>
      </c>
      <c r="D4823" s="162" t="str">
        <f t="shared" si="75"/>
        <v>FY2017/18_NQR3c_Western Power EDL1</v>
      </c>
      <c r="E4823" s="164">
        <f>IF(ISNUMBER(Table4_1[[#This Row],[Value]]),Table4_1[[#This Row],[Value]],IF(ISNUMBER(Table4_1[[#This Row],[$ Value]]),Table4_1[[#This Row],[$ Value]],Table4_1[[#This Row],[% Value]]))</f>
        <v>167</v>
      </c>
      <c r="G4823" s="238">
        <v>43281</v>
      </c>
      <c r="H4823">
        <v>4</v>
      </c>
      <c r="I4823" t="s">
        <v>188</v>
      </c>
      <c r="J4823" t="s">
        <v>207</v>
      </c>
      <c r="K4823" t="s">
        <v>208</v>
      </c>
      <c r="L4823" t="s">
        <v>283</v>
      </c>
      <c r="M4823" t="s">
        <v>48</v>
      </c>
      <c r="N4823" t="s">
        <v>284</v>
      </c>
      <c r="O4823" t="s">
        <v>285</v>
      </c>
      <c r="P4823">
        <v>167</v>
      </c>
      <c r="Q4823"/>
      <c r="R4823"/>
      <c r="S4823" t="s">
        <v>933</v>
      </c>
    </row>
    <row r="4824" spans="1:19" hidden="1" x14ac:dyDescent="0.2">
      <c r="A4824" s="162" t="str">
        <f>"FY"&amp;(YEAR(Table4_1[[#This Row],[Date]])-1)&amp;"/"&amp;(YEAR(Table4_1[[#This Row],[Date]])-2000)</f>
        <v>FY2018/19</v>
      </c>
      <c r="B4824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4" s="162" t="str">
        <f>Table4_1[[#This Row],[Licensee]]&amp;" "&amp;Table4_1[[#This Row],[Licence]]</f>
        <v>Western Power EDL1</v>
      </c>
      <c r="D4824" s="162" t="str">
        <f t="shared" si="75"/>
        <v>FY2018/19_NQR3c_Western Power EDL1</v>
      </c>
      <c r="E4824" s="164">
        <f>IF(ISNUMBER(Table4_1[[#This Row],[Value]]),Table4_1[[#This Row],[Value]],IF(ISNUMBER(Table4_1[[#This Row],[$ Value]]),Table4_1[[#This Row],[$ Value]],Table4_1[[#This Row],[% Value]]))</f>
        <v>126</v>
      </c>
      <c r="G4824" s="238">
        <v>43646</v>
      </c>
      <c r="H4824">
        <v>4</v>
      </c>
      <c r="I4824" t="s">
        <v>188</v>
      </c>
      <c r="J4824" t="s">
        <v>207</v>
      </c>
      <c r="K4824" t="s">
        <v>208</v>
      </c>
      <c r="L4824" t="s">
        <v>283</v>
      </c>
      <c r="M4824" t="s">
        <v>48</v>
      </c>
      <c r="N4824" t="s">
        <v>284</v>
      </c>
      <c r="O4824" t="s">
        <v>285</v>
      </c>
      <c r="P4824">
        <v>126</v>
      </c>
      <c r="Q4824"/>
      <c r="R4824"/>
      <c r="S4824" t="s">
        <v>933</v>
      </c>
    </row>
    <row r="4825" spans="1:19" hidden="1" x14ac:dyDescent="0.2">
      <c r="A4825" s="162" t="str">
        <f>"FY"&amp;(YEAR(Table4_1[[#This Row],[Date]])-1)&amp;"/"&amp;(YEAR(Table4_1[[#This Row],[Date]])-2000)</f>
        <v>FY2019/20</v>
      </c>
      <c r="B4825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5" s="162" t="str">
        <f>Table4_1[[#This Row],[Licensee]]&amp;" "&amp;Table4_1[[#This Row],[Licence]]</f>
        <v>Western Power EDL1</v>
      </c>
      <c r="D4825" s="162" t="str">
        <f t="shared" si="75"/>
        <v>FY2019/20_NQR3c_Western Power EDL1</v>
      </c>
      <c r="E4825" s="164">
        <f>IF(ISNUMBER(Table4_1[[#This Row],[Value]]),Table4_1[[#This Row],[Value]],IF(ISNUMBER(Table4_1[[#This Row],[$ Value]]),Table4_1[[#This Row],[$ Value]],Table4_1[[#This Row],[% Value]]))</f>
        <v>156</v>
      </c>
      <c r="G4825" s="238">
        <v>44012</v>
      </c>
      <c r="H4825">
        <v>4</v>
      </c>
      <c r="I4825" t="s">
        <v>188</v>
      </c>
      <c r="J4825" t="s">
        <v>207</v>
      </c>
      <c r="K4825" t="s">
        <v>208</v>
      </c>
      <c r="L4825" t="s">
        <v>283</v>
      </c>
      <c r="M4825" t="s">
        <v>48</v>
      </c>
      <c r="N4825" t="s">
        <v>284</v>
      </c>
      <c r="O4825" t="s">
        <v>285</v>
      </c>
      <c r="P4825">
        <v>156</v>
      </c>
      <c r="Q4825"/>
      <c r="R4825"/>
      <c r="S4825" t="s">
        <v>933</v>
      </c>
    </row>
    <row r="4826" spans="1:19" hidden="1" x14ac:dyDescent="0.2">
      <c r="A4826" s="162" t="str">
        <f>"FY"&amp;(YEAR(Table4_1[[#This Row],[Date]])-1)&amp;"/"&amp;(YEAR(Table4_1[[#This Row],[Date]])-2000)</f>
        <v>FY2020/21</v>
      </c>
      <c r="B4826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6" s="162" t="str">
        <f>Table4_1[[#This Row],[Licensee]]&amp;" "&amp;Table4_1[[#This Row],[Licence]]</f>
        <v>Western Power EDL1</v>
      </c>
      <c r="D4826" s="162" t="str">
        <f t="shared" si="75"/>
        <v>FY2020/21_NQR3c_Western Power EDL1</v>
      </c>
      <c r="E4826" s="164">
        <f>IF(ISNUMBER(Table4_1[[#This Row],[Value]]),Table4_1[[#This Row],[Value]],IF(ISNUMBER(Table4_1[[#This Row],[$ Value]]),Table4_1[[#This Row],[$ Value]],Table4_1[[#This Row],[% Value]]))</f>
        <v>179</v>
      </c>
      <c r="G4826" s="238">
        <v>44377</v>
      </c>
      <c r="H4826">
        <v>4</v>
      </c>
      <c r="I4826" t="s">
        <v>188</v>
      </c>
      <c r="J4826" t="s">
        <v>207</v>
      </c>
      <c r="K4826" t="s">
        <v>208</v>
      </c>
      <c r="L4826" t="s">
        <v>283</v>
      </c>
      <c r="M4826" t="s">
        <v>48</v>
      </c>
      <c r="N4826" t="s">
        <v>284</v>
      </c>
      <c r="O4826" t="s">
        <v>285</v>
      </c>
      <c r="P4826">
        <v>179</v>
      </c>
      <c r="Q4826"/>
      <c r="R4826"/>
      <c r="S4826" t="s">
        <v>933</v>
      </c>
    </row>
    <row r="4827" spans="1:19" hidden="1" x14ac:dyDescent="0.2">
      <c r="A4827" s="162" t="str">
        <f>"FY"&amp;(YEAR(Table4_1[[#This Row],[Date]])-1)&amp;"/"&amp;(YEAR(Table4_1[[#This Row],[Date]])-2000)</f>
        <v>FY2021/22</v>
      </c>
      <c r="B4827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7" s="162" t="str">
        <f>Table4_1[[#This Row],[Licensee]]&amp;" "&amp;Table4_1[[#This Row],[Licence]]</f>
        <v>Western Power EDL1</v>
      </c>
      <c r="D4827" s="162" t="str">
        <f t="shared" si="75"/>
        <v>FY2021/22_NQR3c_Western Power EDL1</v>
      </c>
      <c r="E4827" s="164">
        <f>IF(ISNUMBER(Table4_1[[#This Row],[Value]]),Table4_1[[#This Row],[Value]],IF(ISNUMBER(Table4_1[[#This Row],[$ Value]]),Table4_1[[#This Row],[$ Value]],Table4_1[[#This Row],[% Value]]))</f>
        <v>154</v>
      </c>
      <c r="G4827" s="238">
        <v>44742</v>
      </c>
      <c r="H4827">
        <v>4</v>
      </c>
      <c r="I4827" t="s">
        <v>188</v>
      </c>
      <c r="J4827" t="s">
        <v>207</v>
      </c>
      <c r="K4827" t="s">
        <v>208</v>
      </c>
      <c r="L4827" t="s">
        <v>283</v>
      </c>
      <c r="M4827" t="s">
        <v>48</v>
      </c>
      <c r="N4827" t="s">
        <v>284</v>
      </c>
      <c r="O4827" t="s">
        <v>285</v>
      </c>
      <c r="P4827">
        <v>154</v>
      </c>
      <c r="Q4827"/>
      <c r="R4827"/>
      <c r="S4827" t="s">
        <v>933</v>
      </c>
    </row>
    <row r="4828" spans="1:19" hidden="1" x14ac:dyDescent="0.2">
      <c r="A4828" s="162" t="str">
        <f>"FY"&amp;(YEAR(Table4_1[[#This Row],[Date]])-1)&amp;"/"&amp;(YEAR(Table4_1[[#This Row],[Date]])-2000)</f>
        <v>FY2022/23</v>
      </c>
      <c r="B4828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8" s="162" t="str">
        <f>Table4_1[[#This Row],[Licensee]]&amp;" "&amp;Table4_1[[#This Row],[Licence]]</f>
        <v>Western Power EDL1</v>
      </c>
      <c r="D4828" s="162" t="str">
        <f t="shared" si="75"/>
        <v>FY2022/23_NQR3c_Western Power EDL1</v>
      </c>
      <c r="E4828" s="164">
        <f>IF(ISNUMBER(Table4_1[[#This Row],[Value]]),Table4_1[[#This Row],[Value]],IF(ISNUMBER(Table4_1[[#This Row],[$ Value]]),Table4_1[[#This Row],[$ Value]],Table4_1[[#This Row],[% Value]]))</f>
        <v>157</v>
      </c>
      <c r="G4828" s="238">
        <v>45107</v>
      </c>
      <c r="H4828">
        <v>4</v>
      </c>
      <c r="I4828" t="s">
        <v>188</v>
      </c>
      <c r="J4828" t="s">
        <v>207</v>
      </c>
      <c r="K4828" t="s">
        <v>208</v>
      </c>
      <c r="L4828" t="s">
        <v>283</v>
      </c>
      <c r="M4828" t="s">
        <v>48</v>
      </c>
      <c r="N4828" t="s">
        <v>284</v>
      </c>
      <c r="O4828" t="s">
        <v>285</v>
      </c>
      <c r="P4828">
        <v>157</v>
      </c>
      <c r="Q4828"/>
      <c r="R4828"/>
      <c r="S4828" t="s">
        <v>933</v>
      </c>
    </row>
    <row r="4829" spans="1:19" hidden="1" x14ac:dyDescent="0.2">
      <c r="A4829" s="162" t="str">
        <f>"FY"&amp;(YEAR(Table4_1[[#This Row],[Date]])-1)&amp;"/"&amp;(YEAR(Table4_1[[#This Row],[Date]])-2000)</f>
        <v>FY2023/24</v>
      </c>
      <c r="B4829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29" s="162" t="str">
        <f>Table4_1[[#This Row],[Licensee]]&amp;" "&amp;Table4_1[[#This Row],[Licence]]</f>
        <v>Western Power EDL1</v>
      </c>
      <c r="D4829" s="162" t="str">
        <f t="shared" si="75"/>
        <v>FY2023/24_NQR3c_Western Power EDL1</v>
      </c>
      <c r="E4829" s="164">
        <f>IF(ISNUMBER(Table4_1[[#This Row],[Value]]),Table4_1[[#This Row],[Value]],IF(ISNUMBER(Table4_1[[#This Row],[$ Value]]),Table4_1[[#This Row],[$ Value]],Table4_1[[#This Row],[% Value]]))</f>
        <v>161.5</v>
      </c>
      <c r="G4829" s="238">
        <v>45473</v>
      </c>
      <c r="H4829">
        <v>4</v>
      </c>
      <c r="I4829" t="s">
        <v>188</v>
      </c>
      <c r="J4829" t="s">
        <v>207</v>
      </c>
      <c r="K4829" t="s">
        <v>208</v>
      </c>
      <c r="L4829" t="s">
        <v>283</v>
      </c>
      <c r="M4829" t="s">
        <v>48</v>
      </c>
      <c r="N4829" t="s">
        <v>284</v>
      </c>
      <c r="O4829" t="s">
        <v>93</v>
      </c>
      <c r="P4829">
        <v>161.5</v>
      </c>
      <c r="Q4829"/>
      <c r="R4829"/>
      <c r="S4829" t="s">
        <v>933</v>
      </c>
    </row>
    <row r="4830" spans="1:19" hidden="1" x14ac:dyDescent="0.2">
      <c r="A4830" s="162" t="str">
        <f>"FY"&amp;(YEAR(Table4_1[[#This Row],[Date]])-1)&amp;"/"&amp;(YEAR(Table4_1[[#This Row],[Date]])-2000)</f>
        <v>FY2024/25</v>
      </c>
      <c r="B4830" s="162" t="str">
        <f>VLOOKUP(Table4_1[[#This Row],[Energy]]&amp;Table4_1[[#This Row],[Indicator category]]&amp;Table4_1[[#This Row],[Indicator subcategory]]&amp;Table4_1[[#This Row],[Indicator]]&amp;Table4_1[[#This Row],[ID]],newID,2,FALSE)</f>
        <v>NQR3c</v>
      </c>
      <c r="C4830" s="162" t="str">
        <f>Table4_1[[#This Row],[Licensee]]&amp;" "&amp;Table4_1[[#This Row],[Licence]]</f>
        <v>Western Power EDL1</v>
      </c>
      <c r="D4830" s="162" t="str">
        <f t="shared" si="75"/>
        <v>FY2024/25_NQR3c_Western Power EDL1</v>
      </c>
      <c r="E4830" s="164">
        <f>IF(ISNUMBER(Table4_1[[#This Row],[Value]]),Table4_1[[#This Row],[Value]],IF(ISNUMBER(Table4_1[[#This Row],[$ Value]]),Table4_1[[#This Row],[$ Value]],Table4_1[[#This Row],[% Value]]))</f>
        <v>154.75646739999999</v>
      </c>
      <c r="G4830" s="238">
        <v>45838</v>
      </c>
      <c r="H4830">
        <v>4</v>
      </c>
      <c r="I4830" t="s">
        <v>188</v>
      </c>
      <c r="J4830" t="s">
        <v>207</v>
      </c>
      <c r="K4830" t="s">
        <v>208</v>
      </c>
      <c r="L4830" t="s">
        <v>283</v>
      </c>
      <c r="M4830" t="s">
        <v>48</v>
      </c>
      <c r="N4830" t="s">
        <v>284</v>
      </c>
      <c r="O4830" t="s">
        <v>93</v>
      </c>
      <c r="P4830">
        <v>154.75646739999999</v>
      </c>
      <c r="Q4830"/>
      <c r="R4830"/>
      <c r="S4830" t="s">
        <v>933</v>
      </c>
    </row>
    <row r="4831" spans="1:19" hidden="1" x14ac:dyDescent="0.2">
      <c r="A4831" s="162" t="str">
        <f>"FY"&amp;(YEAR(Table4_1[[#This Row],[Date]])-1)&amp;"/"&amp;(YEAR(Table4_1[[#This Row],[Date]])-2000)</f>
        <v>FY2013/14</v>
      </c>
      <c r="B4831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1" s="162" t="str">
        <f>Table4_1[[#This Row],[Licensee]]&amp;" "&amp;Table4_1[[#This Row],[Licence]]</f>
        <v>Western Power EDL1</v>
      </c>
      <c r="D4831" s="162" t="str">
        <f t="shared" si="75"/>
        <v>FY2013/14_NQR3d_Western Power EDL1</v>
      </c>
      <c r="E4831" s="164">
        <f>IF(ISNUMBER(Table4_1[[#This Row],[Value]]),Table4_1[[#This Row],[Value]],IF(ISNUMBER(Table4_1[[#This Row],[$ Value]]),Table4_1[[#This Row],[$ Value]],Table4_1[[#This Row],[% Value]]))</f>
        <v>198.82</v>
      </c>
      <c r="G4831" s="238">
        <v>41820</v>
      </c>
      <c r="H4831">
        <v>4</v>
      </c>
      <c r="I4831" t="s">
        <v>188</v>
      </c>
      <c r="J4831" t="s">
        <v>207</v>
      </c>
      <c r="K4831" t="s">
        <v>208</v>
      </c>
      <c r="L4831" t="s">
        <v>283</v>
      </c>
      <c r="M4831" t="s">
        <v>510</v>
      </c>
      <c r="N4831" t="s">
        <v>284</v>
      </c>
      <c r="O4831" t="s">
        <v>285</v>
      </c>
      <c r="P4831">
        <v>198.82</v>
      </c>
      <c r="Q4831"/>
      <c r="R4831"/>
      <c r="S4831" t="s">
        <v>933</v>
      </c>
    </row>
    <row r="4832" spans="1:19" hidden="1" x14ac:dyDescent="0.2">
      <c r="A4832" s="162" t="str">
        <f>"FY"&amp;(YEAR(Table4_1[[#This Row],[Date]])-1)&amp;"/"&amp;(YEAR(Table4_1[[#This Row],[Date]])-2000)</f>
        <v>FY2014/15</v>
      </c>
      <c r="B4832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2" s="162" t="str">
        <f>Table4_1[[#This Row],[Licensee]]&amp;" "&amp;Table4_1[[#This Row],[Licence]]</f>
        <v>Western Power EDL1</v>
      </c>
      <c r="D4832" s="162" t="str">
        <f t="shared" si="75"/>
        <v>FY2014/15_NQR3d_Western Power EDL1</v>
      </c>
      <c r="E4832" s="164">
        <f>IF(ISNUMBER(Table4_1[[#This Row],[Value]]),Table4_1[[#This Row],[Value]],IF(ISNUMBER(Table4_1[[#This Row],[$ Value]]),Table4_1[[#This Row],[$ Value]],Table4_1[[#This Row],[% Value]]))</f>
        <v>190.8</v>
      </c>
      <c r="G4832" s="238">
        <v>42185</v>
      </c>
      <c r="H4832">
        <v>4</v>
      </c>
      <c r="I4832" t="s">
        <v>188</v>
      </c>
      <c r="J4832" t="s">
        <v>207</v>
      </c>
      <c r="K4832" t="s">
        <v>208</v>
      </c>
      <c r="L4832" t="s">
        <v>283</v>
      </c>
      <c r="M4832" t="s">
        <v>510</v>
      </c>
      <c r="N4832" t="s">
        <v>284</v>
      </c>
      <c r="O4832" t="s">
        <v>285</v>
      </c>
      <c r="P4832">
        <v>190.8</v>
      </c>
      <c r="Q4832"/>
      <c r="R4832"/>
      <c r="S4832" t="s">
        <v>933</v>
      </c>
    </row>
    <row r="4833" spans="1:19" hidden="1" x14ac:dyDescent="0.2">
      <c r="A4833" s="162" t="str">
        <f>"FY"&amp;(YEAR(Table4_1[[#This Row],[Date]])-1)&amp;"/"&amp;(YEAR(Table4_1[[#This Row],[Date]])-2000)</f>
        <v>FY2015/16</v>
      </c>
      <c r="B4833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3" s="162" t="str">
        <f>Table4_1[[#This Row],[Licensee]]&amp;" "&amp;Table4_1[[#This Row],[Licence]]</f>
        <v>Western Power EDL1</v>
      </c>
      <c r="D4833" s="162" t="str">
        <f t="shared" si="75"/>
        <v>FY2015/16_NQR3d_Western Power EDL1</v>
      </c>
      <c r="E4833" s="164">
        <f>IF(ISNUMBER(Table4_1[[#This Row],[Value]]),Table4_1[[#This Row],[Value]],IF(ISNUMBER(Table4_1[[#This Row],[$ Value]]),Table4_1[[#This Row],[$ Value]],Table4_1[[#This Row],[% Value]]))</f>
        <v>185.877894</v>
      </c>
      <c r="G4833" s="238">
        <v>42551</v>
      </c>
      <c r="H4833">
        <v>4</v>
      </c>
      <c r="I4833" t="s">
        <v>188</v>
      </c>
      <c r="J4833" t="s">
        <v>207</v>
      </c>
      <c r="K4833" t="s">
        <v>208</v>
      </c>
      <c r="L4833" t="s">
        <v>283</v>
      </c>
      <c r="M4833" t="s">
        <v>510</v>
      </c>
      <c r="N4833" t="s">
        <v>284</v>
      </c>
      <c r="O4833" t="s">
        <v>285</v>
      </c>
      <c r="P4833">
        <v>185.877894</v>
      </c>
      <c r="Q4833"/>
      <c r="R4833"/>
      <c r="S4833" t="s">
        <v>933</v>
      </c>
    </row>
    <row r="4834" spans="1:19" hidden="1" x14ac:dyDescent="0.2">
      <c r="A4834" s="162" t="str">
        <f>"FY"&amp;(YEAR(Table4_1[[#This Row],[Date]])-1)&amp;"/"&amp;(YEAR(Table4_1[[#This Row],[Date]])-2000)</f>
        <v>FY2016/17</v>
      </c>
      <c r="B4834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4" s="162" t="str">
        <f>Table4_1[[#This Row],[Licensee]]&amp;" "&amp;Table4_1[[#This Row],[Licence]]</f>
        <v>Western Power EDL1</v>
      </c>
      <c r="D4834" s="162" t="str">
        <f t="shared" si="75"/>
        <v>FY2016/17_NQR3d_Western Power EDL1</v>
      </c>
      <c r="E4834" s="164">
        <f>IF(ISNUMBER(Table4_1[[#This Row],[Value]]),Table4_1[[#This Row],[Value]],IF(ISNUMBER(Table4_1[[#This Row],[$ Value]]),Table4_1[[#This Row],[$ Value]],Table4_1[[#This Row],[% Value]]))</f>
        <v>192.25401679999999</v>
      </c>
      <c r="G4834" s="238">
        <v>42916</v>
      </c>
      <c r="H4834">
        <v>4</v>
      </c>
      <c r="I4834" t="s">
        <v>188</v>
      </c>
      <c r="J4834" t="s">
        <v>207</v>
      </c>
      <c r="K4834" t="s">
        <v>208</v>
      </c>
      <c r="L4834" t="s">
        <v>283</v>
      </c>
      <c r="M4834" t="s">
        <v>510</v>
      </c>
      <c r="N4834" t="s">
        <v>284</v>
      </c>
      <c r="O4834" t="s">
        <v>285</v>
      </c>
      <c r="P4834">
        <v>192.25401679999999</v>
      </c>
      <c r="Q4834"/>
      <c r="R4834"/>
      <c r="S4834" t="s">
        <v>933</v>
      </c>
    </row>
    <row r="4835" spans="1:19" hidden="1" x14ac:dyDescent="0.2">
      <c r="A4835" s="162" t="str">
        <f>"FY"&amp;(YEAR(Table4_1[[#This Row],[Date]])-1)&amp;"/"&amp;(YEAR(Table4_1[[#This Row],[Date]])-2000)</f>
        <v>FY2017/18</v>
      </c>
      <c r="B4835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5" s="162" t="str">
        <f>Table4_1[[#This Row],[Licensee]]&amp;" "&amp;Table4_1[[#This Row],[Licence]]</f>
        <v>Western Power EDL1</v>
      </c>
      <c r="D4835" s="162" t="str">
        <f t="shared" si="75"/>
        <v>FY2017/18_NQR3d_Western Power EDL1</v>
      </c>
      <c r="E4835" s="164">
        <f>IF(ISNUMBER(Table4_1[[#This Row],[Value]]),Table4_1[[#This Row],[Value]],IF(ISNUMBER(Table4_1[[#This Row],[$ Value]]),Table4_1[[#This Row],[$ Value]],Table4_1[[#This Row],[% Value]]))</f>
        <v>219</v>
      </c>
      <c r="G4835" s="238">
        <v>43281</v>
      </c>
      <c r="H4835">
        <v>4</v>
      </c>
      <c r="I4835" t="s">
        <v>188</v>
      </c>
      <c r="J4835" t="s">
        <v>207</v>
      </c>
      <c r="K4835" t="s">
        <v>208</v>
      </c>
      <c r="L4835" t="s">
        <v>283</v>
      </c>
      <c r="M4835" t="s">
        <v>510</v>
      </c>
      <c r="N4835" t="s">
        <v>284</v>
      </c>
      <c r="O4835" t="s">
        <v>285</v>
      </c>
      <c r="P4835">
        <v>219</v>
      </c>
      <c r="Q4835"/>
      <c r="R4835"/>
      <c r="S4835" t="s">
        <v>933</v>
      </c>
    </row>
    <row r="4836" spans="1:19" hidden="1" x14ac:dyDescent="0.2">
      <c r="A4836" s="162" t="str">
        <f>"FY"&amp;(YEAR(Table4_1[[#This Row],[Date]])-1)&amp;"/"&amp;(YEAR(Table4_1[[#This Row],[Date]])-2000)</f>
        <v>FY2018/19</v>
      </c>
      <c r="B4836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6" s="162" t="str">
        <f>Table4_1[[#This Row],[Licensee]]&amp;" "&amp;Table4_1[[#This Row],[Licence]]</f>
        <v>Western Power EDL1</v>
      </c>
      <c r="D4836" s="162" t="str">
        <f t="shared" si="75"/>
        <v>FY2018/19_NQR3d_Western Power EDL1</v>
      </c>
      <c r="E4836" s="164">
        <f>IF(ISNUMBER(Table4_1[[#This Row],[Value]]),Table4_1[[#This Row],[Value]],IF(ISNUMBER(Table4_1[[#This Row],[$ Value]]),Table4_1[[#This Row],[$ Value]],Table4_1[[#This Row],[% Value]]))</f>
        <v>181</v>
      </c>
      <c r="G4836" s="238">
        <v>43646</v>
      </c>
      <c r="H4836">
        <v>4</v>
      </c>
      <c r="I4836" t="s">
        <v>188</v>
      </c>
      <c r="J4836" t="s">
        <v>207</v>
      </c>
      <c r="K4836" t="s">
        <v>208</v>
      </c>
      <c r="L4836" t="s">
        <v>283</v>
      </c>
      <c r="M4836" t="s">
        <v>510</v>
      </c>
      <c r="N4836" t="s">
        <v>284</v>
      </c>
      <c r="O4836" t="s">
        <v>285</v>
      </c>
      <c r="P4836">
        <v>181</v>
      </c>
      <c r="Q4836"/>
      <c r="R4836"/>
      <c r="S4836" t="s">
        <v>933</v>
      </c>
    </row>
    <row r="4837" spans="1:19" hidden="1" x14ac:dyDescent="0.2">
      <c r="A4837" s="162" t="str">
        <f>"FY"&amp;(YEAR(Table4_1[[#This Row],[Date]])-1)&amp;"/"&amp;(YEAR(Table4_1[[#This Row],[Date]])-2000)</f>
        <v>FY2019/20</v>
      </c>
      <c r="B4837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7" s="162" t="str">
        <f>Table4_1[[#This Row],[Licensee]]&amp;" "&amp;Table4_1[[#This Row],[Licence]]</f>
        <v>Western Power EDL1</v>
      </c>
      <c r="D4837" s="162" t="str">
        <f t="shared" si="75"/>
        <v>FY2019/20_NQR3d_Western Power EDL1</v>
      </c>
      <c r="E4837" s="164">
        <f>IF(ISNUMBER(Table4_1[[#This Row],[Value]]),Table4_1[[#This Row],[Value]],IF(ISNUMBER(Table4_1[[#This Row],[$ Value]]),Table4_1[[#This Row],[$ Value]],Table4_1[[#This Row],[% Value]]))</f>
        <v>258</v>
      </c>
      <c r="G4837" s="238">
        <v>44012</v>
      </c>
      <c r="H4837">
        <v>4</v>
      </c>
      <c r="I4837" t="s">
        <v>188</v>
      </c>
      <c r="J4837" t="s">
        <v>207</v>
      </c>
      <c r="K4837" t="s">
        <v>208</v>
      </c>
      <c r="L4837" t="s">
        <v>283</v>
      </c>
      <c r="M4837" t="s">
        <v>510</v>
      </c>
      <c r="N4837" t="s">
        <v>284</v>
      </c>
      <c r="O4837" t="s">
        <v>285</v>
      </c>
      <c r="P4837">
        <v>258</v>
      </c>
      <c r="Q4837"/>
      <c r="R4837"/>
      <c r="S4837" t="s">
        <v>933</v>
      </c>
    </row>
    <row r="4838" spans="1:19" hidden="1" x14ac:dyDescent="0.2">
      <c r="A4838" s="162" t="str">
        <f>"FY"&amp;(YEAR(Table4_1[[#This Row],[Date]])-1)&amp;"/"&amp;(YEAR(Table4_1[[#This Row],[Date]])-2000)</f>
        <v>FY2020/21</v>
      </c>
      <c r="B4838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8" s="162" t="str">
        <f>Table4_1[[#This Row],[Licensee]]&amp;" "&amp;Table4_1[[#This Row],[Licence]]</f>
        <v>Western Power EDL1</v>
      </c>
      <c r="D4838" s="162" t="str">
        <f t="shared" si="75"/>
        <v>FY2020/21_NQR3d_Western Power EDL1</v>
      </c>
      <c r="E4838" s="164">
        <f>IF(ISNUMBER(Table4_1[[#This Row],[Value]]),Table4_1[[#This Row],[Value]],IF(ISNUMBER(Table4_1[[#This Row],[$ Value]]),Table4_1[[#This Row],[$ Value]],Table4_1[[#This Row],[% Value]]))</f>
        <v>379</v>
      </c>
      <c r="G4838" s="238">
        <v>44377</v>
      </c>
      <c r="H4838">
        <v>4</v>
      </c>
      <c r="I4838" t="s">
        <v>188</v>
      </c>
      <c r="J4838" t="s">
        <v>207</v>
      </c>
      <c r="K4838" t="s">
        <v>208</v>
      </c>
      <c r="L4838" t="s">
        <v>283</v>
      </c>
      <c r="M4838" t="s">
        <v>510</v>
      </c>
      <c r="N4838" t="s">
        <v>284</v>
      </c>
      <c r="O4838" t="s">
        <v>285</v>
      </c>
      <c r="P4838">
        <v>379</v>
      </c>
      <c r="Q4838"/>
      <c r="R4838"/>
      <c r="S4838" t="s">
        <v>933</v>
      </c>
    </row>
    <row r="4839" spans="1:19" hidden="1" x14ac:dyDescent="0.2">
      <c r="A4839" s="162" t="str">
        <f>"FY"&amp;(YEAR(Table4_1[[#This Row],[Date]])-1)&amp;"/"&amp;(YEAR(Table4_1[[#This Row],[Date]])-2000)</f>
        <v>FY2021/22</v>
      </c>
      <c r="B4839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39" s="162" t="str">
        <f>Table4_1[[#This Row],[Licensee]]&amp;" "&amp;Table4_1[[#This Row],[Licence]]</f>
        <v>Western Power EDL1</v>
      </c>
      <c r="D4839" s="162" t="str">
        <f t="shared" si="75"/>
        <v>FY2021/22_NQR3d_Western Power EDL1</v>
      </c>
      <c r="E4839" s="164">
        <f>IF(ISNUMBER(Table4_1[[#This Row],[Value]]),Table4_1[[#This Row],[Value]],IF(ISNUMBER(Table4_1[[#This Row],[$ Value]]),Table4_1[[#This Row],[$ Value]],Table4_1[[#This Row],[% Value]]))</f>
        <v>253</v>
      </c>
      <c r="G4839" s="238">
        <v>44742</v>
      </c>
      <c r="H4839">
        <v>4</v>
      </c>
      <c r="I4839" t="s">
        <v>188</v>
      </c>
      <c r="J4839" t="s">
        <v>207</v>
      </c>
      <c r="K4839" t="s">
        <v>208</v>
      </c>
      <c r="L4839" t="s">
        <v>283</v>
      </c>
      <c r="M4839" t="s">
        <v>510</v>
      </c>
      <c r="N4839" t="s">
        <v>284</v>
      </c>
      <c r="O4839" t="s">
        <v>285</v>
      </c>
      <c r="P4839">
        <v>253</v>
      </c>
      <c r="Q4839"/>
      <c r="R4839"/>
      <c r="S4839" t="s">
        <v>933</v>
      </c>
    </row>
    <row r="4840" spans="1:19" hidden="1" x14ac:dyDescent="0.2">
      <c r="A4840" s="162" t="str">
        <f>"FY"&amp;(YEAR(Table4_1[[#This Row],[Date]])-1)&amp;"/"&amp;(YEAR(Table4_1[[#This Row],[Date]])-2000)</f>
        <v>FY2022/23</v>
      </c>
      <c r="B4840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40" s="162" t="str">
        <f>Table4_1[[#This Row],[Licensee]]&amp;" "&amp;Table4_1[[#This Row],[Licence]]</f>
        <v>Western Power EDL1</v>
      </c>
      <c r="D4840" s="162" t="str">
        <f t="shared" si="75"/>
        <v>FY2022/23_NQR3d_Western Power EDL1</v>
      </c>
      <c r="E4840" s="164">
        <f>IF(ISNUMBER(Table4_1[[#This Row],[Value]]),Table4_1[[#This Row],[Value]],IF(ISNUMBER(Table4_1[[#This Row],[$ Value]]),Table4_1[[#This Row],[$ Value]],Table4_1[[#This Row],[% Value]]))</f>
        <v>243</v>
      </c>
      <c r="G4840" s="238">
        <v>45107</v>
      </c>
      <c r="H4840">
        <v>4</v>
      </c>
      <c r="I4840" t="s">
        <v>188</v>
      </c>
      <c r="J4840" t="s">
        <v>207</v>
      </c>
      <c r="K4840" t="s">
        <v>208</v>
      </c>
      <c r="L4840" t="s">
        <v>283</v>
      </c>
      <c r="M4840" t="s">
        <v>510</v>
      </c>
      <c r="N4840" t="s">
        <v>284</v>
      </c>
      <c r="O4840" t="s">
        <v>285</v>
      </c>
      <c r="P4840">
        <v>243</v>
      </c>
      <c r="Q4840"/>
      <c r="R4840"/>
      <c r="S4840" t="s">
        <v>933</v>
      </c>
    </row>
    <row r="4841" spans="1:19" hidden="1" x14ac:dyDescent="0.2">
      <c r="A4841" s="162" t="str">
        <f>"FY"&amp;(YEAR(Table4_1[[#This Row],[Date]])-1)&amp;"/"&amp;(YEAR(Table4_1[[#This Row],[Date]])-2000)</f>
        <v>FY2023/24</v>
      </c>
      <c r="B4841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41" s="162" t="str">
        <f>Table4_1[[#This Row],[Licensee]]&amp;" "&amp;Table4_1[[#This Row],[Licence]]</f>
        <v>Western Power EDL1</v>
      </c>
      <c r="D4841" s="162" t="str">
        <f t="shared" si="75"/>
        <v>FY2023/24_NQR3d_Western Power EDL1</v>
      </c>
      <c r="E4841" s="164">
        <f>IF(ISNUMBER(Table4_1[[#This Row],[Value]]),Table4_1[[#This Row],[Value]],IF(ISNUMBER(Table4_1[[#This Row],[$ Value]]),Table4_1[[#This Row],[$ Value]],Table4_1[[#This Row],[% Value]]))</f>
        <v>226.9</v>
      </c>
      <c r="G4841" s="238">
        <v>45473</v>
      </c>
      <c r="H4841">
        <v>4</v>
      </c>
      <c r="I4841" t="s">
        <v>188</v>
      </c>
      <c r="J4841" t="s">
        <v>207</v>
      </c>
      <c r="K4841" t="s">
        <v>208</v>
      </c>
      <c r="L4841" t="s">
        <v>283</v>
      </c>
      <c r="M4841" t="s">
        <v>510</v>
      </c>
      <c r="N4841" t="s">
        <v>284</v>
      </c>
      <c r="O4841" t="s">
        <v>93</v>
      </c>
      <c r="P4841">
        <v>226.9</v>
      </c>
      <c r="Q4841"/>
      <c r="R4841"/>
      <c r="S4841" t="s">
        <v>933</v>
      </c>
    </row>
    <row r="4842" spans="1:19" hidden="1" x14ac:dyDescent="0.2">
      <c r="A4842" s="162" t="str">
        <f>"FY"&amp;(YEAR(Table4_1[[#This Row],[Date]])-1)&amp;"/"&amp;(YEAR(Table4_1[[#This Row],[Date]])-2000)</f>
        <v>FY2024/25</v>
      </c>
      <c r="B4842" s="162" t="str">
        <f>VLOOKUP(Table4_1[[#This Row],[Energy]]&amp;Table4_1[[#This Row],[Indicator category]]&amp;Table4_1[[#This Row],[Indicator subcategory]]&amp;Table4_1[[#This Row],[Indicator]]&amp;Table4_1[[#This Row],[ID]],newID,2,FALSE)</f>
        <v>NQR3d</v>
      </c>
      <c r="C4842" s="162" t="str">
        <f>Table4_1[[#This Row],[Licensee]]&amp;" "&amp;Table4_1[[#This Row],[Licence]]</f>
        <v>Western Power EDL1</v>
      </c>
      <c r="D4842" s="162" t="str">
        <f t="shared" si="75"/>
        <v>FY2024/25_NQR3d_Western Power EDL1</v>
      </c>
      <c r="E4842" s="164">
        <f>IF(ISNUMBER(Table4_1[[#This Row],[Value]]),Table4_1[[#This Row],[Value]],IF(ISNUMBER(Table4_1[[#This Row],[$ Value]]),Table4_1[[#This Row],[$ Value]],Table4_1[[#This Row],[% Value]]))</f>
        <v>180.2770252</v>
      </c>
      <c r="G4842" s="238">
        <v>45838</v>
      </c>
      <c r="H4842">
        <v>4</v>
      </c>
      <c r="I4842" t="s">
        <v>188</v>
      </c>
      <c r="J4842" t="s">
        <v>207</v>
      </c>
      <c r="K4842" t="s">
        <v>208</v>
      </c>
      <c r="L4842" t="s">
        <v>283</v>
      </c>
      <c r="M4842" t="s">
        <v>510</v>
      </c>
      <c r="N4842" t="s">
        <v>284</v>
      </c>
      <c r="O4842" t="s">
        <v>93</v>
      </c>
      <c r="P4842">
        <v>180.2770252</v>
      </c>
      <c r="Q4842"/>
      <c r="R4842"/>
      <c r="S4842" t="s">
        <v>933</v>
      </c>
    </row>
    <row r="4843" spans="1:19" hidden="1" x14ac:dyDescent="0.2">
      <c r="A4843" s="162" t="str">
        <f>"FY"&amp;(YEAR(Table4_1[[#This Row],[Date]])-1)&amp;"/"&amp;(YEAR(Table4_1[[#This Row],[Date]])-2000)</f>
        <v>FY2023/24</v>
      </c>
      <c r="B4843" s="162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4843" s="162" t="str">
        <f>Table4_1[[#This Row],[Licensee]]&amp;" "&amp;Table4_1[[#This Row],[Licence]]</f>
        <v>Western Power EDL1</v>
      </c>
      <c r="D4843" s="162" t="str">
        <f t="shared" si="75"/>
        <v>FY2023/24_NQR4a_Western Power EDL1</v>
      </c>
      <c r="E4843" s="164">
        <f>IF(ISNUMBER(Table4_1[[#This Row],[Value]]),Table4_1[[#This Row],[Value]],IF(ISNUMBER(Table4_1[[#This Row],[$ Value]]),Table4_1[[#This Row],[$ Value]],Table4_1[[#This Row],[% Value]]))</f>
        <v>0</v>
      </c>
      <c r="G4843" s="238">
        <v>45473</v>
      </c>
      <c r="H4843">
        <v>4</v>
      </c>
      <c r="I4843" t="s">
        <v>188</v>
      </c>
      <c r="J4843" t="s">
        <v>207</v>
      </c>
      <c r="K4843" t="s">
        <v>208</v>
      </c>
      <c r="L4843" t="s">
        <v>286</v>
      </c>
      <c r="M4843" t="s">
        <v>96</v>
      </c>
      <c r="N4843" t="s">
        <v>287</v>
      </c>
      <c r="O4843" t="s">
        <v>191</v>
      </c>
      <c r="P4843"/>
      <c r="Q4843"/>
      <c r="R4843"/>
      <c r="S4843" t="s">
        <v>933</v>
      </c>
    </row>
    <row r="4844" spans="1:19" hidden="1" x14ac:dyDescent="0.2">
      <c r="A4844" s="162" t="str">
        <f>"FY"&amp;(YEAR(Table4_1[[#This Row],[Date]])-1)&amp;"/"&amp;(YEAR(Table4_1[[#This Row],[Date]])-2000)</f>
        <v>FY2024/25</v>
      </c>
      <c r="B4844" s="162" t="str">
        <f>VLOOKUP(Table4_1[[#This Row],[Energy]]&amp;Table4_1[[#This Row],[Indicator category]]&amp;Table4_1[[#This Row],[Indicator subcategory]]&amp;Table4_1[[#This Row],[Indicator]]&amp;Table4_1[[#This Row],[ID]],newID,2,FALSE)</f>
        <v>NQR4a</v>
      </c>
      <c r="C4844" s="162" t="str">
        <f>Table4_1[[#This Row],[Licensee]]&amp;" "&amp;Table4_1[[#This Row],[Licence]]</f>
        <v>Western Power EDL1</v>
      </c>
      <c r="D4844" s="162" t="str">
        <f t="shared" si="75"/>
        <v>FY2024/25_NQR4a_Western Power EDL1</v>
      </c>
      <c r="E4844" s="164">
        <f>IF(ISNUMBER(Table4_1[[#This Row],[Value]]),Table4_1[[#This Row],[Value]],IF(ISNUMBER(Table4_1[[#This Row],[$ Value]]),Table4_1[[#This Row],[$ Value]],Table4_1[[#This Row],[% Value]]))</f>
        <v>0.56999999999999995</v>
      </c>
      <c r="G4844" s="238">
        <v>45838</v>
      </c>
      <c r="H4844">
        <v>4</v>
      </c>
      <c r="I4844" t="s">
        <v>188</v>
      </c>
      <c r="J4844" t="s">
        <v>207</v>
      </c>
      <c r="K4844" t="s">
        <v>208</v>
      </c>
      <c r="L4844" t="s">
        <v>286</v>
      </c>
      <c r="M4844" t="s">
        <v>96</v>
      </c>
      <c r="N4844" t="s">
        <v>287</v>
      </c>
      <c r="O4844" t="s">
        <v>191</v>
      </c>
      <c r="P4844">
        <v>0.56999999999999995</v>
      </c>
      <c r="Q4844"/>
      <c r="R4844"/>
      <c r="S4844" t="s">
        <v>933</v>
      </c>
    </row>
    <row r="4845" spans="1:19" hidden="1" x14ac:dyDescent="0.2">
      <c r="A4845" s="162" t="str">
        <f>"FY"&amp;(YEAR(Table4_1[[#This Row],[Date]])-1)&amp;"/"&amp;(YEAR(Table4_1[[#This Row],[Date]])-2000)</f>
        <v>FY2013/14</v>
      </c>
      <c r="B4845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5" s="162" t="str">
        <f>Table4_1[[#This Row],[Licensee]]&amp;" "&amp;Table4_1[[#This Row],[Licence]]</f>
        <v>Western Power EDL1</v>
      </c>
      <c r="D4845" s="162" t="str">
        <f t="shared" si="75"/>
        <v>FY2013/14_NQR4b_Western Power EDL1</v>
      </c>
      <c r="E4845" s="164">
        <f>IF(ISNUMBER(Table4_1[[#This Row],[Value]]),Table4_1[[#This Row],[Value]],IF(ISNUMBER(Table4_1[[#This Row],[$ Value]]),Table4_1[[#This Row],[$ Value]],Table4_1[[#This Row],[% Value]]))</f>
        <v>0.3</v>
      </c>
      <c r="G4845" s="238">
        <v>41820</v>
      </c>
      <c r="H4845">
        <v>4</v>
      </c>
      <c r="I4845" t="s">
        <v>188</v>
      </c>
      <c r="J4845" t="s">
        <v>207</v>
      </c>
      <c r="K4845" t="s">
        <v>208</v>
      </c>
      <c r="L4845" t="s">
        <v>286</v>
      </c>
      <c r="M4845" t="s">
        <v>47</v>
      </c>
      <c r="N4845" t="s">
        <v>287</v>
      </c>
      <c r="O4845" t="s">
        <v>191</v>
      </c>
      <c r="P4845">
        <v>0.3</v>
      </c>
      <c r="Q4845"/>
      <c r="R4845"/>
      <c r="S4845" t="s">
        <v>933</v>
      </c>
    </row>
    <row r="4846" spans="1:19" hidden="1" x14ac:dyDescent="0.2">
      <c r="A4846" s="162" t="str">
        <f>"FY"&amp;(YEAR(Table4_1[[#This Row],[Date]])-1)&amp;"/"&amp;(YEAR(Table4_1[[#This Row],[Date]])-2000)</f>
        <v>FY2014/15</v>
      </c>
      <c r="B4846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6" s="162" t="str">
        <f>Table4_1[[#This Row],[Licensee]]&amp;" "&amp;Table4_1[[#This Row],[Licence]]</f>
        <v>Western Power EDL1</v>
      </c>
      <c r="D4846" s="162" t="str">
        <f t="shared" si="75"/>
        <v>FY2014/15_NQR4b_Western Power EDL1</v>
      </c>
      <c r="E4846" s="164">
        <f>IF(ISNUMBER(Table4_1[[#This Row],[Value]]),Table4_1[[#This Row],[Value]],IF(ISNUMBER(Table4_1[[#This Row],[$ Value]]),Table4_1[[#This Row],[$ Value]],Table4_1[[#This Row],[% Value]]))</f>
        <v>0.24</v>
      </c>
      <c r="G4846" s="238">
        <v>42185</v>
      </c>
      <c r="H4846">
        <v>4</v>
      </c>
      <c r="I4846" t="s">
        <v>188</v>
      </c>
      <c r="J4846" t="s">
        <v>207</v>
      </c>
      <c r="K4846" t="s">
        <v>208</v>
      </c>
      <c r="L4846" t="s">
        <v>286</v>
      </c>
      <c r="M4846" t="s">
        <v>47</v>
      </c>
      <c r="N4846" t="s">
        <v>287</v>
      </c>
      <c r="O4846" t="s">
        <v>191</v>
      </c>
      <c r="P4846">
        <v>0.24</v>
      </c>
      <c r="Q4846"/>
      <c r="R4846"/>
      <c r="S4846" t="s">
        <v>933</v>
      </c>
    </row>
    <row r="4847" spans="1:19" hidden="1" x14ac:dyDescent="0.2">
      <c r="A4847" s="162" t="str">
        <f>"FY"&amp;(YEAR(Table4_1[[#This Row],[Date]])-1)&amp;"/"&amp;(YEAR(Table4_1[[#This Row],[Date]])-2000)</f>
        <v>FY2015/16</v>
      </c>
      <c r="B4847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7" s="162" t="str">
        <f>Table4_1[[#This Row],[Licensee]]&amp;" "&amp;Table4_1[[#This Row],[Licence]]</f>
        <v>Western Power EDL1</v>
      </c>
      <c r="D4847" s="162" t="str">
        <f t="shared" si="75"/>
        <v>FY2015/16_NQR4b_Western Power EDL1</v>
      </c>
      <c r="E4847" s="164">
        <f>IF(ISNUMBER(Table4_1[[#This Row],[Value]]),Table4_1[[#This Row],[Value]],IF(ISNUMBER(Table4_1[[#This Row],[$ Value]]),Table4_1[[#This Row],[$ Value]],Table4_1[[#This Row],[% Value]]))</f>
        <v>0.23</v>
      </c>
      <c r="G4847" s="238">
        <v>42551</v>
      </c>
      <c r="H4847">
        <v>4</v>
      </c>
      <c r="I4847" t="s">
        <v>188</v>
      </c>
      <c r="J4847" t="s">
        <v>207</v>
      </c>
      <c r="K4847" t="s">
        <v>208</v>
      </c>
      <c r="L4847" t="s">
        <v>286</v>
      </c>
      <c r="M4847" t="s">
        <v>47</v>
      </c>
      <c r="N4847" t="s">
        <v>287</v>
      </c>
      <c r="O4847" t="s">
        <v>191</v>
      </c>
      <c r="P4847">
        <v>0.23</v>
      </c>
      <c r="Q4847"/>
      <c r="R4847"/>
      <c r="S4847" t="s">
        <v>933</v>
      </c>
    </row>
    <row r="4848" spans="1:19" hidden="1" x14ac:dyDescent="0.2">
      <c r="A4848" s="162" t="str">
        <f>"FY"&amp;(YEAR(Table4_1[[#This Row],[Date]])-1)&amp;"/"&amp;(YEAR(Table4_1[[#This Row],[Date]])-2000)</f>
        <v>FY2016/17</v>
      </c>
      <c r="B4848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8" s="162" t="str">
        <f>Table4_1[[#This Row],[Licensee]]&amp;" "&amp;Table4_1[[#This Row],[Licence]]</f>
        <v>Western Power EDL1</v>
      </c>
      <c r="D4848" s="162" t="str">
        <f t="shared" si="75"/>
        <v>FY2016/17_NQR4b_Western Power EDL1</v>
      </c>
      <c r="E4848" s="164">
        <f>IF(ISNUMBER(Table4_1[[#This Row],[Value]]),Table4_1[[#This Row],[Value]],IF(ISNUMBER(Table4_1[[#This Row],[$ Value]]),Table4_1[[#This Row],[$ Value]],Table4_1[[#This Row],[% Value]]))</f>
        <v>0.2</v>
      </c>
      <c r="G4848" s="238">
        <v>42916</v>
      </c>
      <c r="H4848">
        <v>4</v>
      </c>
      <c r="I4848" t="s">
        <v>188</v>
      </c>
      <c r="J4848" t="s">
        <v>207</v>
      </c>
      <c r="K4848" t="s">
        <v>208</v>
      </c>
      <c r="L4848" t="s">
        <v>286</v>
      </c>
      <c r="M4848" t="s">
        <v>47</v>
      </c>
      <c r="N4848" t="s">
        <v>287</v>
      </c>
      <c r="O4848" t="s">
        <v>191</v>
      </c>
      <c r="P4848">
        <v>0.2</v>
      </c>
      <c r="Q4848"/>
      <c r="R4848"/>
      <c r="S4848" t="s">
        <v>933</v>
      </c>
    </row>
    <row r="4849" spans="1:19" hidden="1" x14ac:dyDescent="0.2">
      <c r="A4849" s="162" t="str">
        <f>"FY"&amp;(YEAR(Table4_1[[#This Row],[Date]])-1)&amp;"/"&amp;(YEAR(Table4_1[[#This Row],[Date]])-2000)</f>
        <v>FY2017/18</v>
      </c>
      <c r="B4849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49" s="162" t="str">
        <f>Table4_1[[#This Row],[Licensee]]&amp;" "&amp;Table4_1[[#This Row],[Licence]]</f>
        <v>Western Power EDL1</v>
      </c>
      <c r="D4849" s="162" t="str">
        <f t="shared" si="75"/>
        <v>FY2017/18_NQR4b_Western Power EDL1</v>
      </c>
      <c r="E4849" s="164">
        <f>IF(ISNUMBER(Table4_1[[#This Row],[Value]]),Table4_1[[#This Row],[Value]],IF(ISNUMBER(Table4_1[[#This Row],[$ Value]]),Table4_1[[#This Row],[$ Value]],Table4_1[[#This Row],[% Value]]))</f>
        <v>7.0000000000000007E-2</v>
      </c>
      <c r="G4849" s="238">
        <v>43281</v>
      </c>
      <c r="H4849">
        <v>4</v>
      </c>
      <c r="I4849" t="s">
        <v>188</v>
      </c>
      <c r="J4849" t="s">
        <v>207</v>
      </c>
      <c r="K4849" t="s">
        <v>208</v>
      </c>
      <c r="L4849" t="s">
        <v>286</v>
      </c>
      <c r="M4849" t="s">
        <v>47</v>
      </c>
      <c r="N4849" t="s">
        <v>287</v>
      </c>
      <c r="O4849" t="s">
        <v>191</v>
      </c>
      <c r="P4849">
        <v>7.0000000000000007E-2</v>
      </c>
      <c r="Q4849"/>
      <c r="R4849"/>
      <c r="S4849" t="s">
        <v>933</v>
      </c>
    </row>
    <row r="4850" spans="1:19" hidden="1" x14ac:dyDescent="0.2">
      <c r="A4850" s="162" t="str">
        <f>"FY"&amp;(YEAR(Table4_1[[#This Row],[Date]])-1)&amp;"/"&amp;(YEAR(Table4_1[[#This Row],[Date]])-2000)</f>
        <v>FY2018/19</v>
      </c>
      <c r="B4850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0" s="162" t="str">
        <f>Table4_1[[#This Row],[Licensee]]&amp;" "&amp;Table4_1[[#This Row],[Licence]]</f>
        <v>Western Power EDL1</v>
      </c>
      <c r="D4850" s="162" t="str">
        <f t="shared" si="75"/>
        <v>FY2018/19_NQR4b_Western Power EDL1</v>
      </c>
      <c r="E4850" s="164">
        <f>IF(ISNUMBER(Table4_1[[#This Row],[Value]]),Table4_1[[#This Row],[Value]],IF(ISNUMBER(Table4_1[[#This Row],[$ Value]]),Table4_1[[#This Row],[$ Value]],Table4_1[[#This Row],[% Value]]))</f>
        <v>0.12</v>
      </c>
      <c r="G4850" s="238">
        <v>43646</v>
      </c>
      <c r="H4850">
        <v>4</v>
      </c>
      <c r="I4850" t="s">
        <v>188</v>
      </c>
      <c r="J4850" t="s">
        <v>207</v>
      </c>
      <c r="K4850" t="s">
        <v>208</v>
      </c>
      <c r="L4850" t="s">
        <v>286</v>
      </c>
      <c r="M4850" t="s">
        <v>47</v>
      </c>
      <c r="N4850" t="s">
        <v>287</v>
      </c>
      <c r="O4850" t="s">
        <v>191</v>
      </c>
      <c r="P4850">
        <v>0.12</v>
      </c>
      <c r="Q4850"/>
      <c r="R4850"/>
      <c r="S4850" t="s">
        <v>933</v>
      </c>
    </row>
    <row r="4851" spans="1:19" hidden="1" x14ac:dyDescent="0.2">
      <c r="A4851" s="162" t="str">
        <f>"FY"&amp;(YEAR(Table4_1[[#This Row],[Date]])-1)&amp;"/"&amp;(YEAR(Table4_1[[#This Row],[Date]])-2000)</f>
        <v>FY2019/20</v>
      </c>
      <c r="B4851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1" s="162" t="str">
        <f>Table4_1[[#This Row],[Licensee]]&amp;" "&amp;Table4_1[[#This Row],[Licence]]</f>
        <v>Western Power EDL1</v>
      </c>
      <c r="D4851" s="162" t="str">
        <f t="shared" si="75"/>
        <v>FY2019/20_NQR4b_Western Power EDL1</v>
      </c>
      <c r="E4851" s="164">
        <f>IF(ISNUMBER(Table4_1[[#This Row],[Value]]),Table4_1[[#This Row],[Value]],IF(ISNUMBER(Table4_1[[#This Row],[$ Value]]),Table4_1[[#This Row],[$ Value]],Table4_1[[#This Row],[% Value]]))</f>
        <v>0.35</v>
      </c>
      <c r="G4851" s="238">
        <v>44012</v>
      </c>
      <c r="H4851">
        <v>4</v>
      </c>
      <c r="I4851" t="s">
        <v>188</v>
      </c>
      <c r="J4851" t="s">
        <v>207</v>
      </c>
      <c r="K4851" t="s">
        <v>208</v>
      </c>
      <c r="L4851" t="s">
        <v>286</v>
      </c>
      <c r="M4851" t="s">
        <v>47</v>
      </c>
      <c r="N4851" t="s">
        <v>287</v>
      </c>
      <c r="O4851" t="s">
        <v>191</v>
      </c>
      <c r="P4851">
        <v>0.35</v>
      </c>
      <c r="Q4851"/>
      <c r="R4851"/>
      <c r="S4851" t="s">
        <v>933</v>
      </c>
    </row>
    <row r="4852" spans="1:19" hidden="1" x14ac:dyDescent="0.2">
      <c r="A4852" s="162" t="str">
        <f>"FY"&amp;(YEAR(Table4_1[[#This Row],[Date]])-1)&amp;"/"&amp;(YEAR(Table4_1[[#This Row],[Date]])-2000)</f>
        <v>FY2020/21</v>
      </c>
      <c r="B4852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2" s="162" t="str">
        <f>Table4_1[[#This Row],[Licensee]]&amp;" "&amp;Table4_1[[#This Row],[Licence]]</f>
        <v>Western Power EDL1</v>
      </c>
      <c r="D4852" s="162" t="str">
        <f t="shared" si="75"/>
        <v>FY2020/21_NQR4b_Western Power EDL1</v>
      </c>
      <c r="E4852" s="164">
        <f>IF(ISNUMBER(Table4_1[[#This Row],[Value]]),Table4_1[[#This Row],[Value]],IF(ISNUMBER(Table4_1[[#This Row],[$ Value]]),Table4_1[[#This Row],[$ Value]],Table4_1[[#This Row],[% Value]]))</f>
        <v>0.42</v>
      </c>
      <c r="G4852" s="238">
        <v>44377</v>
      </c>
      <c r="H4852">
        <v>4</v>
      </c>
      <c r="I4852" t="s">
        <v>188</v>
      </c>
      <c r="J4852" t="s">
        <v>207</v>
      </c>
      <c r="K4852" t="s">
        <v>208</v>
      </c>
      <c r="L4852" t="s">
        <v>286</v>
      </c>
      <c r="M4852" t="s">
        <v>47</v>
      </c>
      <c r="N4852" t="s">
        <v>287</v>
      </c>
      <c r="O4852" t="s">
        <v>191</v>
      </c>
      <c r="P4852">
        <v>0.42</v>
      </c>
      <c r="Q4852"/>
      <c r="R4852"/>
      <c r="S4852" t="s">
        <v>933</v>
      </c>
    </row>
    <row r="4853" spans="1:19" hidden="1" x14ac:dyDescent="0.2">
      <c r="A4853" s="162" t="str">
        <f>"FY"&amp;(YEAR(Table4_1[[#This Row],[Date]])-1)&amp;"/"&amp;(YEAR(Table4_1[[#This Row],[Date]])-2000)</f>
        <v>FY2021/22</v>
      </c>
      <c r="B4853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3" s="162" t="str">
        <f>Table4_1[[#This Row],[Licensee]]&amp;" "&amp;Table4_1[[#This Row],[Licence]]</f>
        <v>Western Power EDL1</v>
      </c>
      <c r="D4853" s="162" t="str">
        <f t="shared" si="75"/>
        <v>FY2021/22_NQR4b_Western Power EDL1</v>
      </c>
      <c r="E4853" s="164">
        <f>IF(ISNUMBER(Table4_1[[#This Row],[Value]]),Table4_1[[#This Row],[Value]],IF(ISNUMBER(Table4_1[[#This Row],[$ Value]]),Table4_1[[#This Row],[$ Value]],Table4_1[[#This Row],[% Value]]))</f>
        <v>0.34</v>
      </c>
      <c r="G4853" s="238">
        <v>44742</v>
      </c>
      <c r="H4853">
        <v>4</v>
      </c>
      <c r="I4853" t="s">
        <v>188</v>
      </c>
      <c r="J4853" t="s">
        <v>207</v>
      </c>
      <c r="K4853" t="s">
        <v>208</v>
      </c>
      <c r="L4853" t="s">
        <v>286</v>
      </c>
      <c r="M4853" t="s">
        <v>47</v>
      </c>
      <c r="N4853" t="s">
        <v>287</v>
      </c>
      <c r="O4853" t="s">
        <v>191</v>
      </c>
      <c r="P4853">
        <v>0.34</v>
      </c>
      <c r="Q4853"/>
      <c r="R4853"/>
      <c r="S4853" t="s">
        <v>933</v>
      </c>
    </row>
    <row r="4854" spans="1:19" hidden="1" x14ac:dyDescent="0.2">
      <c r="A4854" s="162" t="str">
        <f>"FY"&amp;(YEAR(Table4_1[[#This Row],[Date]])-1)&amp;"/"&amp;(YEAR(Table4_1[[#This Row],[Date]])-2000)</f>
        <v>FY2022/23</v>
      </c>
      <c r="B4854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4" s="162" t="str">
        <f>Table4_1[[#This Row],[Licensee]]&amp;" "&amp;Table4_1[[#This Row],[Licence]]</f>
        <v>Western Power EDL1</v>
      </c>
      <c r="D4854" s="162" t="str">
        <f t="shared" si="75"/>
        <v>FY2022/23_NQR4b_Western Power EDL1</v>
      </c>
      <c r="E4854" s="164">
        <f>IF(ISNUMBER(Table4_1[[#This Row],[Value]]),Table4_1[[#This Row],[Value]],IF(ISNUMBER(Table4_1[[#This Row],[$ Value]]),Table4_1[[#This Row],[$ Value]],Table4_1[[#This Row],[% Value]]))</f>
        <v>0.4</v>
      </c>
      <c r="G4854" s="238">
        <v>45107</v>
      </c>
      <c r="H4854">
        <v>4</v>
      </c>
      <c r="I4854" t="s">
        <v>188</v>
      </c>
      <c r="J4854" t="s">
        <v>207</v>
      </c>
      <c r="K4854" t="s">
        <v>208</v>
      </c>
      <c r="L4854" t="s">
        <v>286</v>
      </c>
      <c r="M4854" t="s">
        <v>47</v>
      </c>
      <c r="N4854" t="s">
        <v>287</v>
      </c>
      <c r="O4854" t="s">
        <v>191</v>
      </c>
      <c r="P4854">
        <v>0.4</v>
      </c>
      <c r="Q4854"/>
      <c r="R4854"/>
      <c r="S4854" t="s">
        <v>933</v>
      </c>
    </row>
    <row r="4855" spans="1:19" hidden="1" x14ac:dyDescent="0.2">
      <c r="A4855" s="162" t="str">
        <f>"FY"&amp;(YEAR(Table4_1[[#This Row],[Date]])-1)&amp;"/"&amp;(YEAR(Table4_1[[#This Row],[Date]])-2000)</f>
        <v>FY2023/24</v>
      </c>
      <c r="B4855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5" s="162" t="str">
        <f>Table4_1[[#This Row],[Licensee]]&amp;" "&amp;Table4_1[[#This Row],[Licence]]</f>
        <v>Western Power EDL1</v>
      </c>
      <c r="D4855" s="162" t="str">
        <f t="shared" si="75"/>
        <v>FY2023/24_NQR4b_Western Power EDL1</v>
      </c>
      <c r="E4855" s="164">
        <f>IF(ISNUMBER(Table4_1[[#This Row],[Value]]),Table4_1[[#This Row],[Value]],IF(ISNUMBER(Table4_1[[#This Row],[$ Value]]),Table4_1[[#This Row],[$ Value]],Table4_1[[#This Row],[% Value]]))</f>
        <v>0.51</v>
      </c>
      <c r="G4855" s="238">
        <v>45473</v>
      </c>
      <c r="H4855">
        <v>4</v>
      </c>
      <c r="I4855" t="s">
        <v>188</v>
      </c>
      <c r="J4855" t="s">
        <v>207</v>
      </c>
      <c r="K4855" t="s">
        <v>208</v>
      </c>
      <c r="L4855" t="s">
        <v>286</v>
      </c>
      <c r="M4855" t="s">
        <v>47</v>
      </c>
      <c r="N4855" t="s">
        <v>287</v>
      </c>
      <c r="O4855" t="s">
        <v>191</v>
      </c>
      <c r="P4855">
        <v>0.51</v>
      </c>
      <c r="Q4855"/>
      <c r="R4855"/>
      <c r="S4855" t="s">
        <v>933</v>
      </c>
    </row>
    <row r="4856" spans="1:19" hidden="1" x14ac:dyDescent="0.2">
      <c r="A4856" s="162" t="str">
        <f>"FY"&amp;(YEAR(Table4_1[[#This Row],[Date]])-1)&amp;"/"&amp;(YEAR(Table4_1[[#This Row],[Date]])-2000)</f>
        <v>FY2024/25</v>
      </c>
      <c r="B4856" s="162" t="str">
        <f>VLOOKUP(Table4_1[[#This Row],[Energy]]&amp;Table4_1[[#This Row],[Indicator category]]&amp;Table4_1[[#This Row],[Indicator subcategory]]&amp;Table4_1[[#This Row],[Indicator]]&amp;Table4_1[[#This Row],[ID]],newID,2,FALSE)</f>
        <v>NQR4b</v>
      </c>
      <c r="C4856" s="162" t="str">
        <f>Table4_1[[#This Row],[Licensee]]&amp;" "&amp;Table4_1[[#This Row],[Licence]]</f>
        <v>Western Power EDL1</v>
      </c>
      <c r="D4856" s="162" t="str">
        <f t="shared" si="75"/>
        <v>FY2024/25_NQR4b_Western Power EDL1</v>
      </c>
      <c r="E4856" s="164">
        <f>IF(ISNUMBER(Table4_1[[#This Row],[Value]]),Table4_1[[#This Row],[Value]],IF(ISNUMBER(Table4_1[[#This Row],[$ Value]]),Table4_1[[#This Row],[$ Value]],Table4_1[[#This Row],[% Value]]))</f>
        <v>0.59549898199999995</v>
      </c>
      <c r="G4856" s="238">
        <v>45838</v>
      </c>
      <c r="H4856">
        <v>4</v>
      </c>
      <c r="I4856" t="s">
        <v>188</v>
      </c>
      <c r="J4856" t="s">
        <v>207</v>
      </c>
      <c r="K4856" t="s">
        <v>208</v>
      </c>
      <c r="L4856" t="s">
        <v>286</v>
      </c>
      <c r="M4856" t="s">
        <v>47</v>
      </c>
      <c r="N4856" t="s">
        <v>287</v>
      </c>
      <c r="O4856" t="s">
        <v>191</v>
      </c>
      <c r="P4856">
        <v>0.59549898199999995</v>
      </c>
      <c r="Q4856"/>
      <c r="R4856"/>
      <c r="S4856" t="s">
        <v>933</v>
      </c>
    </row>
    <row r="4857" spans="1:19" hidden="1" x14ac:dyDescent="0.2">
      <c r="A4857" s="162" t="str">
        <f>"FY"&amp;(YEAR(Table4_1[[#This Row],[Date]])-1)&amp;"/"&amp;(YEAR(Table4_1[[#This Row],[Date]])-2000)</f>
        <v>FY2013/14</v>
      </c>
      <c r="B4857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57" s="162" t="str">
        <f>Table4_1[[#This Row],[Licensee]]&amp;" "&amp;Table4_1[[#This Row],[Licence]]</f>
        <v>Western Power EDL1</v>
      </c>
      <c r="D4857" s="162" t="str">
        <f t="shared" si="75"/>
        <v>FY2013/14_NQR4c_Western Power EDL1</v>
      </c>
      <c r="E4857" s="164">
        <f>IF(ISNUMBER(Table4_1[[#This Row],[Value]]),Table4_1[[#This Row],[Value]],IF(ISNUMBER(Table4_1[[#This Row],[$ Value]]),Table4_1[[#This Row],[$ Value]],Table4_1[[#This Row],[% Value]]))</f>
        <v>2.2000000000000002</v>
      </c>
      <c r="G4857" s="238">
        <v>41820</v>
      </c>
      <c r="H4857">
        <v>4</v>
      </c>
      <c r="I4857" t="s">
        <v>188</v>
      </c>
      <c r="J4857" t="s">
        <v>207</v>
      </c>
      <c r="K4857" t="s">
        <v>208</v>
      </c>
      <c r="L4857" t="s">
        <v>286</v>
      </c>
      <c r="M4857" t="s">
        <v>48</v>
      </c>
      <c r="N4857" t="s">
        <v>287</v>
      </c>
      <c r="O4857" t="s">
        <v>191</v>
      </c>
      <c r="P4857">
        <v>2.2000000000000002</v>
      </c>
      <c r="Q4857"/>
      <c r="R4857"/>
      <c r="S4857" t="s">
        <v>933</v>
      </c>
    </row>
    <row r="4858" spans="1:19" hidden="1" x14ac:dyDescent="0.2">
      <c r="A4858" s="162" t="str">
        <f>"FY"&amp;(YEAR(Table4_1[[#This Row],[Date]])-1)&amp;"/"&amp;(YEAR(Table4_1[[#This Row],[Date]])-2000)</f>
        <v>FY2014/15</v>
      </c>
      <c r="B4858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58" s="162" t="str">
        <f>Table4_1[[#This Row],[Licensee]]&amp;" "&amp;Table4_1[[#This Row],[Licence]]</f>
        <v>Western Power EDL1</v>
      </c>
      <c r="D4858" s="162" t="str">
        <f t="shared" si="75"/>
        <v>FY2014/15_NQR4c_Western Power EDL1</v>
      </c>
      <c r="E4858" s="164">
        <f>IF(ISNUMBER(Table4_1[[#This Row],[Value]]),Table4_1[[#This Row],[Value]],IF(ISNUMBER(Table4_1[[#This Row],[$ Value]]),Table4_1[[#This Row],[$ Value]],Table4_1[[#This Row],[% Value]]))</f>
        <v>2.1</v>
      </c>
      <c r="G4858" s="238">
        <v>42185</v>
      </c>
      <c r="H4858">
        <v>4</v>
      </c>
      <c r="I4858" t="s">
        <v>188</v>
      </c>
      <c r="J4858" t="s">
        <v>207</v>
      </c>
      <c r="K4858" t="s">
        <v>208</v>
      </c>
      <c r="L4858" t="s">
        <v>286</v>
      </c>
      <c r="M4858" t="s">
        <v>48</v>
      </c>
      <c r="N4858" t="s">
        <v>287</v>
      </c>
      <c r="O4858" t="s">
        <v>191</v>
      </c>
      <c r="P4858">
        <v>2.1</v>
      </c>
      <c r="Q4858"/>
      <c r="R4858"/>
      <c r="S4858" t="s">
        <v>933</v>
      </c>
    </row>
    <row r="4859" spans="1:19" hidden="1" x14ac:dyDescent="0.2">
      <c r="A4859" s="162" t="str">
        <f>"FY"&amp;(YEAR(Table4_1[[#This Row],[Date]])-1)&amp;"/"&amp;(YEAR(Table4_1[[#This Row],[Date]])-2000)</f>
        <v>FY2015/16</v>
      </c>
      <c r="B4859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59" s="162" t="str">
        <f>Table4_1[[#This Row],[Licensee]]&amp;" "&amp;Table4_1[[#This Row],[Licence]]</f>
        <v>Western Power EDL1</v>
      </c>
      <c r="D4859" s="162" t="str">
        <f t="shared" si="75"/>
        <v>FY2015/16_NQR4c_Western Power EDL1</v>
      </c>
      <c r="E4859" s="164">
        <f>IF(ISNUMBER(Table4_1[[#This Row],[Value]]),Table4_1[[#This Row],[Value]],IF(ISNUMBER(Table4_1[[#This Row],[$ Value]]),Table4_1[[#This Row],[$ Value]],Table4_1[[#This Row],[% Value]]))</f>
        <v>1.89</v>
      </c>
      <c r="G4859" s="238">
        <v>42551</v>
      </c>
      <c r="H4859">
        <v>4</v>
      </c>
      <c r="I4859" t="s">
        <v>188</v>
      </c>
      <c r="J4859" t="s">
        <v>207</v>
      </c>
      <c r="K4859" t="s">
        <v>208</v>
      </c>
      <c r="L4859" t="s">
        <v>286</v>
      </c>
      <c r="M4859" t="s">
        <v>48</v>
      </c>
      <c r="N4859" t="s">
        <v>287</v>
      </c>
      <c r="O4859" t="s">
        <v>191</v>
      </c>
      <c r="P4859">
        <v>1.89</v>
      </c>
      <c r="Q4859"/>
      <c r="R4859"/>
      <c r="S4859" t="s">
        <v>933</v>
      </c>
    </row>
    <row r="4860" spans="1:19" hidden="1" x14ac:dyDescent="0.2">
      <c r="A4860" s="162" t="str">
        <f>"FY"&amp;(YEAR(Table4_1[[#This Row],[Date]])-1)&amp;"/"&amp;(YEAR(Table4_1[[#This Row],[Date]])-2000)</f>
        <v>FY2016/17</v>
      </c>
      <c r="B4860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0" s="162" t="str">
        <f>Table4_1[[#This Row],[Licensee]]&amp;" "&amp;Table4_1[[#This Row],[Licence]]</f>
        <v>Western Power EDL1</v>
      </c>
      <c r="D4860" s="162" t="str">
        <f t="shared" si="75"/>
        <v>FY2016/17_NQR4c_Western Power EDL1</v>
      </c>
      <c r="E4860" s="164">
        <f>IF(ISNUMBER(Table4_1[[#This Row],[Value]]),Table4_1[[#This Row],[Value]],IF(ISNUMBER(Table4_1[[#This Row],[$ Value]]),Table4_1[[#This Row],[$ Value]],Table4_1[[#This Row],[% Value]]))</f>
        <v>1.8</v>
      </c>
      <c r="G4860" s="238">
        <v>42916</v>
      </c>
      <c r="H4860">
        <v>4</v>
      </c>
      <c r="I4860" t="s">
        <v>188</v>
      </c>
      <c r="J4860" t="s">
        <v>207</v>
      </c>
      <c r="K4860" t="s">
        <v>208</v>
      </c>
      <c r="L4860" t="s">
        <v>286</v>
      </c>
      <c r="M4860" t="s">
        <v>48</v>
      </c>
      <c r="N4860" t="s">
        <v>287</v>
      </c>
      <c r="O4860" t="s">
        <v>191</v>
      </c>
      <c r="P4860">
        <v>1.8</v>
      </c>
      <c r="Q4860"/>
      <c r="R4860"/>
      <c r="S4860" t="s">
        <v>933</v>
      </c>
    </row>
    <row r="4861" spans="1:19" hidden="1" x14ac:dyDescent="0.2">
      <c r="A4861" s="162" t="str">
        <f>"FY"&amp;(YEAR(Table4_1[[#This Row],[Date]])-1)&amp;"/"&amp;(YEAR(Table4_1[[#This Row],[Date]])-2000)</f>
        <v>FY2017/18</v>
      </c>
      <c r="B4861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1" s="162" t="str">
        <f>Table4_1[[#This Row],[Licensee]]&amp;" "&amp;Table4_1[[#This Row],[Licence]]</f>
        <v>Western Power EDL1</v>
      </c>
      <c r="D4861" s="162" t="str">
        <f t="shared" si="75"/>
        <v>FY2017/18_NQR4c_Western Power EDL1</v>
      </c>
      <c r="E4861" s="164">
        <f>IF(ISNUMBER(Table4_1[[#This Row],[Value]]),Table4_1[[#This Row],[Value]],IF(ISNUMBER(Table4_1[[#This Row],[$ Value]]),Table4_1[[#This Row],[$ Value]],Table4_1[[#This Row],[% Value]]))</f>
        <v>1.77</v>
      </c>
      <c r="G4861" s="238">
        <v>43281</v>
      </c>
      <c r="H4861">
        <v>4</v>
      </c>
      <c r="I4861" t="s">
        <v>188</v>
      </c>
      <c r="J4861" t="s">
        <v>207</v>
      </c>
      <c r="K4861" t="s">
        <v>208</v>
      </c>
      <c r="L4861" t="s">
        <v>286</v>
      </c>
      <c r="M4861" t="s">
        <v>48</v>
      </c>
      <c r="N4861" t="s">
        <v>287</v>
      </c>
      <c r="O4861" t="s">
        <v>191</v>
      </c>
      <c r="P4861">
        <v>1.77</v>
      </c>
      <c r="Q4861"/>
      <c r="R4861"/>
      <c r="S4861" t="s">
        <v>933</v>
      </c>
    </row>
    <row r="4862" spans="1:19" hidden="1" x14ac:dyDescent="0.2">
      <c r="A4862" s="162" t="str">
        <f>"FY"&amp;(YEAR(Table4_1[[#This Row],[Date]])-1)&amp;"/"&amp;(YEAR(Table4_1[[#This Row],[Date]])-2000)</f>
        <v>FY2018/19</v>
      </c>
      <c r="B4862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2" s="162" t="str">
        <f>Table4_1[[#This Row],[Licensee]]&amp;" "&amp;Table4_1[[#This Row],[Licence]]</f>
        <v>Western Power EDL1</v>
      </c>
      <c r="D4862" s="162" t="str">
        <f t="shared" si="75"/>
        <v>FY2018/19_NQR4c_Western Power EDL1</v>
      </c>
      <c r="E4862" s="164">
        <f>IF(ISNUMBER(Table4_1[[#This Row],[Value]]),Table4_1[[#This Row],[Value]],IF(ISNUMBER(Table4_1[[#This Row],[$ Value]]),Table4_1[[#This Row],[$ Value]],Table4_1[[#This Row],[% Value]]))</f>
        <v>1.51</v>
      </c>
      <c r="G4862" s="238">
        <v>43646</v>
      </c>
      <c r="H4862">
        <v>4</v>
      </c>
      <c r="I4862" t="s">
        <v>188</v>
      </c>
      <c r="J4862" t="s">
        <v>207</v>
      </c>
      <c r="K4862" t="s">
        <v>208</v>
      </c>
      <c r="L4862" t="s">
        <v>286</v>
      </c>
      <c r="M4862" t="s">
        <v>48</v>
      </c>
      <c r="N4862" t="s">
        <v>287</v>
      </c>
      <c r="O4862" t="s">
        <v>191</v>
      </c>
      <c r="P4862">
        <v>1.51</v>
      </c>
      <c r="Q4862"/>
      <c r="R4862"/>
      <c r="S4862" t="s">
        <v>933</v>
      </c>
    </row>
    <row r="4863" spans="1:19" hidden="1" x14ac:dyDescent="0.2">
      <c r="A4863" s="162" t="str">
        <f>"FY"&amp;(YEAR(Table4_1[[#This Row],[Date]])-1)&amp;"/"&amp;(YEAR(Table4_1[[#This Row],[Date]])-2000)</f>
        <v>FY2019/20</v>
      </c>
      <c r="B4863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3" s="162" t="str">
        <f>Table4_1[[#This Row],[Licensee]]&amp;" "&amp;Table4_1[[#This Row],[Licence]]</f>
        <v>Western Power EDL1</v>
      </c>
      <c r="D4863" s="162" t="str">
        <f t="shared" si="75"/>
        <v>FY2019/20_NQR4c_Western Power EDL1</v>
      </c>
      <c r="E4863" s="164">
        <f>IF(ISNUMBER(Table4_1[[#This Row],[Value]]),Table4_1[[#This Row],[Value]],IF(ISNUMBER(Table4_1[[#This Row],[$ Value]]),Table4_1[[#This Row],[$ Value]],Table4_1[[#This Row],[% Value]]))</f>
        <v>2.39</v>
      </c>
      <c r="G4863" s="238">
        <v>44012</v>
      </c>
      <c r="H4863">
        <v>4</v>
      </c>
      <c r="I4863" t="s">
        <v>188</v>
      </c>
      <c r="J4863" t="s">
        <v>207</v>
      </c>
      <c r="K4863" t="s">
        <v>208</v>
      </c>
      <c r="L4863" t="s">
        <v>286</v>
      </c>
      <c r="M4863" t="s">
        <v>48</v>
      </c>
      <c r="N4863" t="s">
        <v>287</v>
      </c>
      <c r="O4863" t="s">
        <v>191</v>
      </c>
      <c r="P4863">
        <v>2.39</v>
      </c>
      <c r="Q4863"/>
      <c r="R4863"/>
      <c r="S4863" t="s">
        <v>933</v>
      </c>
    </row>
    <row r="4864" spans="1:19" hidden="1" x14ac:dyDescent="0.2">
      <c r="A4864" s="162" t="str">
        <f>"FY"&amp;(YEAR(Table4_1[[#This Row],[Date]])-1)&amp;"/"&amp;(YEAR(Table4_1[[#This Row],[Date]])-2000)</f>
        <v>FY2020/21</v>
      </c>
      <c r="B4864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4" s="162" t="str">
        <f>Table4_1[[#This Row],[Licensee]]&amp;" "&amp;Table4_1[[#This Row],[Licence]]</f>
        <v>Western Power EDL1</v>
      </c>
      <c r="D4864" s="162" t="str">
        <f t="shared" si="75"/>
        <v>FY2020/21_NQR4c_Western Power EDL1</v>
      </c>
      <c r="E4864" s="164">
        <f>IF(ISNUMBER(Table4_1[[#This Row],[Value]]),Table4_1[[#This Row],[Value]],IF(ISNUMBER(Table4_1[[#This Row],[$ Value]]),Table4_1[[#This Row],[$ Value]],Table4_1[[#This Row],[% Value]]))</f>
        <v>1.72</v>
      </c>
      <c r="G4864" s="238">
        <v>44377</v>
      </c>
      <c r="H4864">
        <v>4</v>
      </c>
      <c r="I4864" t="s">
        <v>188</v>
      </c>
      <c r="J4864" t="s">
        <v>207</v>
      </c>
      <c r="K4864" t="s">
        <v>208</v>
      </c>
      <c r="L4864" t="s">
        <v>286</v>
      </c>
      <c r="M4864" t="s">
        <v>48</v>
      </c>
      <c r="N4864" t="s">
        <v>287</v>
      </c>
      <c r="O4864" t="s">
        <v>191</v>
      </c>
      <c r="P4864">
        <v>1.72</v>
      </c>
      <c r="Q4864"/>
      <c r="R4864"/>
      <c r="S4864" t="s">
        <v>933</v>
      </c>
    </row>
    <row r="4865" spans="1:19" hidden="1" x14ac:dyDescent="0.2">
      <c r="A4865" s="162" t="str">
        <f>"FY"&amp;(YEAR(Table4_1[[#This Row],[Date]])-1)&amp;"/"&amp;(YEAR(Table4_1[[#This Row],[Date]])-2000)</f>
        <v>FY2021/22</v>
      </c>
      <c r="B4865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5" s="162" t="str">
        <f>Table4_1[[#This Row],[Licensee]]&amp;" "&amp;Table4_1[[#This Row],[Licence]]</f>
        <v>Western Power EDL1</v>
      </c>
      <c r="D4865" s="162" t="str">
        <f t="shared" si="75"/>
        <v>FY2021/22_NQR4c_Western Power EDL1</v>
      </c>
      <c r="E4865" s="164">
        <f>IF(ISNUMBER(Table4_1[[#This Row],[Value]]),Table4_1[[#This Row],[Value]],IF(ISNUMBER(Table4_1[[#This Row],[$ Value]]),Table4_1[[#This Row],[$ Value]],Table4_1[[#This Row],[% Value]]))</f>
        <v>1.96</v>
      </c>
      <c r="G4865" s="238">
        <v>44742</v>
      </c>
      <c r="H4865">
        <v>4</v>
      </c>
      <c r="I4865" t="s">
        <v>188</v>
      </c>
      <c r="J4865" t="s">
        <v>207</v>
      </c>
      <c r="K4865" t="s">
        <v>208</v>
      </c>
      <c r="L4865" t="s">
        <v>286</v>
      </c>
      <c r="M4865" t="s">
        <v>48</v>
      </c>
      <c r="N4865" t="s">
        <v>287</v>
      </c>
      <c r="O4865" t="s">
        <v>191</v>
      </c>
      <c r="P4865">
        <v>1.96</v>
      </c>
      <c r="Q4865"/>
      <c r="R4865"/>
      <c r="S4865" t="s">
        <v>933</v>
      </c>
    </row>
    <row r="4866" spans="1:19" hidden="1" x14ac:dyDescent="0.2">
      <c r="A4866" s="162" t="str">
        <f>"FY"&amp;(YEAR(Table4_1[[#This Row],[Date]])-1)&amp;"/"&amp;(YEAR(Table4_1[[#This Row],[Date]])-2000)</f>
        <v>FY2022/23</v>
      </c>
      <c r="B4866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6" s="162" t="str">
        <f>Table4_1[[#This Row],[Licensee]]&amp;" "&amp;Table4_1[[#This Row],[Licence]]</f>
        <v>Western Power EDL1</v>
      </c>
      <c r="D4866" s="162" t="str">
        <f t="shared" si="75"/>
        <v>FY2022/23_NQR4c_Western Power EDL1</v>
      </c>
      <c r="E4866" s="164">
        <f>IF(ISNUMBER(Table4_1[[#This Row],[Value]]),Table4_1[[#This Row],[Value]],IF(ISNUMBER(Table4_1[[#This Row],[$ Value]]),Table4_1[[#This Row],[$ Value]],Table4_1[[#This Row],[% Value]]))</f>
        <v>2.1</v>
      </c>
      <c r="G4866" s="238">
        <v>45107</v>
      </c>
      <c r="H4866">
        <v>4</v>
      </c>
      <c r="I4866" t="s">
        <v>188</v>
      </c>
      <c r="J4866" t="s">
        <v>207</v>
      </c>
      <c r="K4866" t="s">
        <v>208</v>
      </c>
      <c r="L4866" t="s">
        <v>286</v>
      </c>
      <c r="M4866" t="s">
        <v>48</v>
      </c>
      <c r="N4866" t="s">
        <v>287</v>
      </c>
      <c r="O4866" t="s">
        <v>191</v>
      </c>
      <c r="P4866">
        <v>2.1</v>
      </c>
      <c r="Q4866"/>
      <c r="R4866"/>
      <c r="S4866" t="s">
        <v>933</v>
      </c>
    </row>
    <row r="4867" spans="1:19" hidden="1" x14ac:dyDescent="0.2">
      <c r="A4867" s="162" t="str">
        <f>"FY"&amp;(YEAR(Table4_1[[#This Row],[Date]])-1)&amp;"/"&amp;(YEAR(Table4_1[[#This Row],[Date]])-2000)</f>
        <v>FY2023/24</v>
      </c>
      <c r="B4867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7" s="162" t="str">
        <f>Table4_1[[#This Row],[Licensee]]&amp;" "&amp;Table4_1[[#This Row],[Licence]]</f>
        <v>Western Power EDL1</v>
      </c>
      <c r="D4867" s="162" t="str">
        <f t="shared" ref="D4867:D4930" si="76">A4867&amp;"_"&amp;B4867&amp;"_"&amp;C4867</f>
        <v>FY2023/24_NQR4c_Western Power EDL1</v>
      </c>
      <c r="E4867" s="164">
        <f>IF(ISNUMBER(Table4_1[[#This Row],[Value]]),Table4_1[[#This Row],[Value]],IF(ISNUMBER(Table4_1[[#This Row],[$ Value]]),Table4_1[[#This Row],[$ Value]],Table4_1[[#This Row],[% Value]]))</f>
        <v>2.0299999999999998</v>
      </c>
      <c r="G4867" s="238">
        <v>45473</v>
      </c>
      <c r="H4867">
        <v>4</v>
      </c>
      <c r="I4867" t="s">
        <v>188</v>
      </c>
      <c r="J4867" t="s">
        <v>207</v>
      </c>
      <c r="K4867" t="s">
        <v>208</v>
      </c>
      <c r="L4867" t="s">
        <v>286</v>
      </c>
      <c r="M4867" t="s">
        <v>48</v>
      </c>
      <c r="N4867" t="s">
        <v>287</v>
      </c>
      <c r="O4867" t="s">
        <v>191</v>
      </c>
      <c r="P4867">
        <v>2.0299999999999998</v>
      </c>
      <c r="Q4867"/>
      <c r="R4867"/>
      <c r="S4867" t="s">
        <v>933</v>
      </c>
    </row>
    <row r="4868" spans="1:19" hidden="1" x14ac:dyDescent="0.2">
      <c r="A4868" s="162" t="str">
        <f>"FY"&amp;(YEAR(Table4_1[[#This Row],[Date]])-1)&amp;"/"&amp;(YEAR(Table4_1[[#This Row],[Date]])-2000)</f>
        <v>FY2024/25</v>
      </c>
      <c r="B4868" s="162" t="str">
        <f>VLOOKUP(Table4_1[[#This Row],[Energy]]&amp;Table4_1[[#This Row],[Indicator category]]&amp;Table4_1[[#This Row],[Indicator subcategory]]&amp;Table4_1[[#This Row],[Indicator]]&amp;Table4_1[[#This Row],[ID]],newID,2,FALSE)</f>
        <v>NQR4c</v>
      </c>
      <c r="C4868" s="162" t="str">
        <f>Table4_1[[#This Row],[Licensee]]&amp;" "&amp;Table4_1[[#This Row],[Licence]]</f>
        <v>Western Power EDL1</v>
      </c>
      <c r="D4868" s="162" t="str">
        <f t="shared" si="76"/>
        <v>FY2024/25_NQR4c_Western Power EDL1</v>
      </c>
      <c r="E4868" s="164">
        <f>IF(ISNUMBER(Table4_1[[#This Row],[Value]]),Table4_1[[#This Row],[Value]],IF(ISNUMBER(Table4_1[[#This Row],[$ Value]]),Table4_1[[#This Row],[$ Value]],Table4_1[[#This Row],[% Value]]))</f>
        <v>2.150674467</v>
      </c>
      <c r="G4868" s="238">
        <v>45838</v>
      </c>
      <c r="H4868">
        <v>4</v>
      </c>
      <c r="I4868" t="s">
        <v>188</v>
      </c>
      <c r="J4868" t="s">
        <v>207</v>
      </c>
      <c r="K4868" t="s">
        <v>208</v>
      </c>
      <c r="L4868" t="s">
        <v>286</v>
      </c>
      <c r="M4868" t="s">
        <v>48</v>
      </c>
      <c r="N4868" t="s">
        <v>287</v>
      </c>
      <c r="O4868" t="s">
        <v>191</v>
      </c>
      <c r="P4868">
        <v>2.150674467</v>
      </c>
      <c r="Q4868"/>
      <c r="R4868"/>
      <c r="S4868" t="s">
        <v>933</v>
      </c>
    </row>
    <row r="4869" spans="1:19" hidden="1" x14ac:dyDescent="0.2">
      <c r="A4869" s="162" t="str">
        <f>"FY"&amp;(YEAR(Table4_1[[#This Row],[Date]])-1)&amp;"/"&amp;(YEAR(Table4_1[[#This Row],[Date]])-2000)</f>
        <v>FY2013/14</v>
      </c>
      <c r="B4869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69" s="162" t="str">
        <f>Table4_1[[#This Row],[Licensee]]&amp;" "&amp;Table4_1[[#This Row],[Licence]]</f>
        <v>Western Power EDL1</v>
      </c>
      <c r="D4869" s="162" t="str">
        <f t="shared" si="76"/>
        <v>FY2013/14_NQR4d_Western Power EDL1</v>
      </c>
      <c r="E4869" s="164">
        <f>IF(ISNUMBER(Table4_1[[#This Row],[Value]]),Table4_1[[#This Row],[Value]],IF(ISNUMBER(Table4_1[[#This Row],[$ Value]]),Table4_1[[#This Row],[$ Value]],Table4_1[[#This Row],[% Value]]))</f>
        <v>5.2</v>
      </c>
      <c r="G4869" s="238">
        <v>41820</v>
      </c>
      <c r="H4869">
        <v>4</v>
      </c>
      <c r="I4869" t="s">
        <v>188</v>
      </c>
      <c r="J4869" t="s">
        <v>207</v>
      </c>
      <c r="K4869" t="s">
        <v>208</v>
      </c>
      <c r="L4869" t="s">
        <v>286</v>
      </c>
      <c r="M4869" t="s">
        <v>510</v>
      </c>
      <c r="N4869" t="s">
        <v>287</v>
      </c>
      <c r="O4869" t="s">
        <v>191</v>
      </c>
      <c r="P4869">
        <v>5.2</v>
      </c>
      <c r="Q4869"/>
      <c r="R4869"/>
      <c r="S4869" t="s">
        <v>933</v>
      </c>
    </row>
    <row r="4870" spans="1:19" hidden="1" x14ac:dyDescent="0.2">
      <c r="A4870" s="162" t="str">
        <f>"FY"&amp;(YEAR(Table4_1[[#This Row],[Date]])-1)&amp;"/"&amp;(YEAR(Table4_1[[#This Row],[Date]])-2000)</f>
        <v>FY2014/15</v>
      </c>
      <c r="B4870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0" s="162" t="str">
        <f>Table4_1[[#This Row],[Licensee]]&amp;" "&amp;Table4_1[[#This Row],[Licence]]</f>
        <v>Western Power EDL1</v>
      </c>
      <c r="D4870" s="162" t="str">
        <f t="shared" si="76"/>
        <v>FY2014/15_NQR4d_Western Power EDL1</v>
      </c>
      <c r="E4870" s="164">
        <f>IF(ISNUMBER(Table4_1[[#This Row],[Value]]),Table4_1[[#This Row],[Value]],IF(ISNUMBER(Table4_1[[#This Row],[$ Value]]),Table4_1[[#This Row],[$ Value]],Table4_1[[#This Row],[% Value]]))</f>
        <v>5.4</v>
      </c>
      <c r="G4870" s="238">
        <v>42185</v>
      </c>
      <c r="H4870">
        <v>4</v>
      </c>
      <c r="I4870" t="s">
        <v>188</v>
      </c>
      <c r="J4870" t="s">
        <v>207</v>
      </c>
      <c r="K4870" t="s">
        <v>208</v>
      </c>
      <c r="L4870" t="s">
        <v>286</v>
      </c>
      <c r="M4870" t="s">
        <v>510</v>
      </c>
      <c r="N4870" t="s">
        <v>287</v>
      </c>
      <c r="O4870" t="s">
        <v>191</v>
      </c>
      <c r="P4870">
        <v>5.4</v>
      </c>
      <c r="Q4870"/>
      <c r="R4870"/>
      <c r="S4870" t="s">
        <v>933</v>
      </c>
    </row>
    <row r="4871" spans="1:19" hidden="1" x14ac:dyDescent="0.2">
      <c r="A4871" s="162" t="str">
        <f>"FY"&amp;(YEAR(Table4_1[[#This Row],[Date]])-1)&amp;"/"&amp;(YEAR(Table4_1[[#This Row],[Date]])-2000)</f>
        <v>FY2015/16</v>
      </c>
      <c r="B4871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1" s="162" t="str">
        <f>Table4_1[[#This Row],[Licensee]]&amp;" "&amp;Table4_1[[#This Row],[Licence]]</f>
        <v>Western Power EDL1</v>
      </c>
      <c r="D4871" s="162" t="str">
        <f t="shared" si="76"/>
        <v>FY2015/16_NQR4d_Western Power EDL1</v>
      </c>
      <c r="E4871" s="164">
        <f>IF(ISNUMBER(Table4_1[[#This Row],[Value]]),Table4_1[[#This Row],[Value]],IF(ISNUMBER(Table4_1[[#This Row],[$ Value]]),Table4_1[[#This Row],[$ Value]],Table4_1[[#This Row],[% Value]]))</f>
        <v>5.36</v>
      </c>
      <c r="G4871" s="238">
        <v>42551</v>
      </c>
      <c r="H4871">
        <v>4</v>
      </c>
      <c r="I4871" t="s">
        <v>188</v>
      </c>
      <c r="J4871" t="s">
        <v>207</v>
      </c>
      <c r="K4871" t="s">
        <v>208</v>
      </c>
      <c r="L4871" t="s">
        <v>286</v>
      </c>
      <c r="M4871" t="s">
        <v>510</v>
      </c>
      <c r="N4871" t="s">
        <v>287</v>
      </c>
      <c r="O4871" t="s">
        <v>191</v>
      </c>
      <c r="P4871">
        <v>5.36</v>
      </c>
      <c r="Q4871"/>
      <c r="R4871"/>
      <c r="S4871" t="s">
        <v>933</v>
      </c>
    </row>
    <row r="4872" spans="1:19" hidden="1" x14ac:dyDescent="0.2">
      <c r="A4872" s="162" t="str">
        <f>"FY"&amp;(YEAR(Table4_1[[#This Row],[Date]])-1)&amp;"/"&amp;(YEAR(Table4_1[[#This Row],[Date]])-2000)</f>
        <v>FY2016/17</v>
      </c>
      <c r="B4872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2" s="162" t="str">
        <f>Table4_1[[#This Row],[Licensee]]&amp;" "&amp;Table4_1[[#This Row],[Licence]]</f>
        <v>Western Power EDL1</v>
      </c>
      <c r="D4872" s="162" t="str">
        <f t="shared" si="76"/>
        <v>FY2016/17_NQR4d_Western Power EDL1</v>
      </c>
      <c r="E4872" s="164">
        <f>IF(ISNUMBER(Table4_1[[#This Row],[Value]]),Table4_1[[#This Row],[Value]],IF(ISNUMBER(Table4_1[[#This Row],[$ Value]]),Table4_1[[#This Row],[$ Value]],Table4_1[[#This Row],[% Value]]))</f>
        <v>5.2</v>
      </c>
      <c r="G4872" s="238">
        <v>42916</v>
      </c>
      <c r="H4872">
        <v>4</v>
      </c>
      <c r="I4872" t="s">
        <v>188</v>
      </c>
      <c r="J4872" t="s">
        <v>207</v>
      </c>
      <c r="K4872" t="s">
        <v>208</v>
      </c>
      <c r="L4872" t="s">
        <v>286</v>
      </c>
      <c r="M4872" t="s">
        <v>510</v>
      </c>
      <c r="N4872" t="s">
        <v>287</v>
      </c>
      <c r="O4872" t="s">
        <v>191</v>
      </c>
      <c r="P4872">
        <v>5.2</v>
      </c>
      <c r="Q4872"/>
      <c r="R4872"/>
      <c r="S4872" t="s">
        <v>933</v>
      </c>
    </row>
    <row r="4873" spans="1:19" hidden="1" x14ac:dyDescent="0.2">
      <c r="A4873" s="162" t="str">
        <f>"FY"&amp;(YEAR(Table4_1[[#This Row],[Date]])-1)&amp;"/"&amp;(YEAR(Table4_1[[#This Row],[Date]])-2000)</f>
        <v>FY2017/18</v>
      </c>
      <c r="B4873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3" s="162" t="str">
        <f>Table4_1[[#This Row],[Licensee]]&amp;" "&amp;Table4_1[[#This Row],[Licence]]</f>
        <v>Western Power EDL1</v>
      </c>
      <c r="D4873" s="162" t="str">
        <f t="shared" si="76"/>
        <v>FY2017/18_NQR4d_Western Power EDL1</v>
      </c>
      <c r="E4873" s="164">
        <f>IF(ISNUMBER(Table4_1[[#This Row],[Value]]),Table4_1[[#This Row],[Value]],IF(ISNUMBER(Table4_1[[#This Row],[$ Value]]),Table4_1[[#This Row],[$ Value]],Table4_1[[#This Row],[% Value]]))</f>
        <v>4.8099999999999996</v>
      </c>
      <c r="G4873" s="238">
        <v>43281</v>
      </c>
      <c r="H4873">
        <v>4</v>
      </c>
      <c r="I4873" t="s">
        <v>188</v>
      </c>
      <c r="J4873" t="s">
        <v>207</v>
      </c>
      <c r="K4873" t="s">
        <v>208</v>
      </c>
      <c r="L4873" t="s">
        <v>286</v>
      </c>
      <c r="M4873" t="s">
        <v>510</v>
      </c>
      <c r="N4873" t="s">
        <v>287</v>
      </c>
      <c r="O4873" t="s">
        <v>191</v>
      </c>
      <c r="P4873">
        <v>4.8099999999999996</v>
      </c>
      <c r="Q4873"/>
      <c r="R4873"/>
      <c r="S4873" t="s">
        <v>933</v>
      </c>
    </row>
    <row r="4874" spans="1:19" hidden="1" x14ac:dyDescent="0.2">
      <c r="A4874" s="162" t="str">
        <f>"FY"&amp;(YEAR(Table4_1[[#This Row],[Date]])-1)&amp;"/"&amp;(YEAR(Table4_1[[#This Row],[Date]])-2000)</f>
        <v>FY2018/19</v>
      </c>
      <c r="B4874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4" s="162" t="str">
        <f>Table4_1[[#This Row],[Licensee]]&amp;" "&amp;Table4_1[[#This Row],[Licence]]</f>
        <v>Western Power EDL1</v>
      </c>
      <c r="D4874" s="162" t="str">
        <f t="shared" si="76"/>
        <v>FY2018/19_NQR4d_Western Power EDL1</v>
      </c>
      <c r="E4874" s="164">
        <f>IF(ISNUMBER(Table4_1[[#This Row],[Value]]),Table4_1[[#This Row],[Value]],IF(ISNUMBER(Table4_1[[#This Row],[$ Value]]),Table4_1[[#This Row],[$ Value]],Table4_1[[#This Row],[% Value]]))</f>
        <v>4</v>
      </c>
      <c r="G4874" s="238">
        <v>43646</v>
      </c>
      <c r="H4874">
        <v>4</v>
      </c>
      <c r="I4874" t="s">
        <v>188</v>
      </c>
      <c r="J4874" t="s">
        <v>207</v>
      </c>
      <c r="K4874" t="s">
        <v>208</v>
      </c>
      <c r="L4874" t="s">
        <v>286</v>
      </c>
      <c r="M4874" t="s">
        <v>510</v>
      </c>
      <c r="N4874" t="s">
        <v>287</v>
      </c>
      <c r="O4874" t="s">
        <v>191</v>
      </c>
      <c r="P4874">
        <v>4</v>
      </c>
      <c r="Q4874"/>
      <c r="R4874"/>
      <c r="S4874" t="s">
        <v>933</v>
      </c>
    </row>
    <row r="4875" spans="1:19" hidden="1" x14ac:dyDescent="0.2">
      <c r="A4875" s="162" t="str">
        <f>"FY"&amp;(YEAR(Table4_1[[#This Row],[Date]])-1)&amp;"/"&amp;(YEAR(Table4_1[[#This Row],[Date]])-2000)</f>
        <v>FY2019/20</v>
      </c>
      <c r="B4875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5" s="162" t="str">
        <f>Table4_1[[#This Row],[Licensee]]&amp;" "&amp;Table4_1[[#This Row],[Licence]]</f>
        <v>Western Power EDL1</v>
      </c>
      <c r="D4875" s="162" t="str">
        <f t="shared" si="76"/>
        <v>FY2019/20_NQR4d_Western Power EDL1</v>
      </c>
      <c r="E4875" s="164">
        <f>IF(ISNUMBER(Table4_1[[#This Row],[Value]]),Table4_1[[#This Row],[Value]],IF(ISNUMBER(Table4_1[[#This Row],[$ Value]]),Table4_1[[#This Row],[$ Value]],Table4_1[[#This Row],[% Value]]))</f>
        <v>5.31</v>
      </c>
      <c r="G4875" s="238">
        <v>44012</v>
      </c>
      <c r="H4875">
        <v>4</v>
      </c>
      <c r="I4875" t="s">
        <v>188</v>
      </c>
      <c r="J4875" t="s">
        <v>207</v>
      </c>
      <c r="K4875" t="s">
        <v>208</v>
      </c>
      <c r="L4875" t="s">
        <v>286</v>
      </c>
      <c r="M4875" t="s">
        <v>510</v>
      </c>
      <c r="N4875" t="s">
        <v>287</v>
      </c>
      <c r="O4875" t="s">
        <v>191</v>
      </c>
      <c r="P4875">
        <v>5.31</v>
      </c>
      <c r="Q4875"/>
      <c r="R4875"/>
      <c r="S4875" t="s">
        <v>933</v>
      </c>
    </row>
    <row r="4876" spans="1:19" hidden="1" x14ac:dyDescent="0.2">
      <c r="A4876" s="162" t="str">
        <f>"FY"&amp;(YEAR(Table4_1[[#This Row],[Date]])-1)&amp;"/"&amp;(YEAR(Table4_1[[#This Row],[Date]])-2000)</f>
        <v>FY2020/21</v>
      </c>
      <c r="B4876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6" s="162" t="str">
        <f>Table4_1[[#This Row],[Licensee]]&amp;" "&amp;Table4_1[[#This Row],[Licence]]</f>
        <v>Western Power EDL1</v>
      </c>
      <c r="D4876" s="162" t="str">
        <f t="shared" si="76"/>
        <v>FY2020/21_NQR4d_Western Power EDL1</v>
      </c>
      <c r="E4876" s="164">
        <f>IF(ISNUMBER(Table4_1[[#This Row],[Value]]),Table4_1[[#This Row],[Value]],IF(ISNUMBER(Table4_1[[#This Row],[$ Value]]),Table4_1[[#This Row],[$ Value]],Table4_1[[#This Row],[% Value]]))</f>
        <v>4.51</v>
      </c>
      <c r="G4876" s="238">
        <v>44377</v>
      </c>
      <c r="H4876">
        <v>4</v>
      </c>
      <c r="I4876" t="s">
        <v>188</v>
      </c>
      <c r="J4876" t="s">
        <v>207</v>
      </c>
      <c r="K4876" t="s">
        <v>208</v>
      </c>
      <c r="L4876" t="s">
        <v>286</v>
      </c>
      <c r="M4876" t="s">
        <v>510</v>
      </c>
      <c r="N4876" t="s">
        <v>287</v>
      </c>
      <c r="O4876" t="s">
        <v>191</v>
      </c>
      <c r="P4876">
        <v>4.51</v>
      </c>
      <c r="Q4876"/>
      <c r="R4876"/>
      <c r="S4876" t="s">
        <v>933</v>
      </c>
    </row>
    <row r="4877" spans="1:19" hidden="1" x14ac:dyDescent="0.2">
      <c r="A4877" s="162" t="str">
        <f>"FY"&amp;(YEAR(Table4_1[[#This Row],[Date]])-1)&amp;"/"&amp;(YEAR(Table4_1[[#This Row],[Date]])-2000)</f>
        <v>FY2021/22</v>
      </c>
      <c r="B4877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7" s="162" t="str">
        <f>Table4_1[[#This Row],[Licensee]]&amp;" "&amp;Table4_1[[#This Row],[Licence]]</f>
        <v>Western Power EDL1</v>
      </c>
      <c r="D4877" s="162" t="str">
        <f t="shared" si="76"/>
        <v>FY2021/22_NQR4d_Western Power EDL1</v>
      </c>
      <c r="E4877" s="164">
        <f>IF(ISNUMBER(Table4_1[[#This Row],[Value]]),Table4_1[[#This Row],[Value]],IF(ISNUMBER(Table4_1[[#This Row],[$ Value]]),Table4_1[[#This Row],[$ Value]],Table4_1[[#This Row],[% Value]]))</f>
        <v>4.84</v>
      </c>
      <c r="G4877" s="238">
        <v>44742</v>
      </c>
      <c r="H4877">
        <v>4</v>
      </c>
      <c r="I4877" t="s">
        <v>188</v>
      </c>
      <c r="J4877" t="s">
        <v>207</v>
      </c>
      <c r="K4877" t="s">
        <v>208</v>
      </c>
      <c r="L4877" t="s">
        <v>286</v>
      </c>
      <c r="M4877" t="s">
        <v>510</v>
      </c>
      <c r="N4877" t="s">
        <v>287</v>
      </c>
      <c r="O4877" t="s">
        <v>191</v>
      </c>
      <c r="P4877">
        <v>4.84</v>
      </c>
      <c r="Q4877"/>
      <c r="R4877"/>
      <c r="S4877" t="s">
        <v>933</v>
      </c>
    </row>
    <row r="4878" spans="1:19" hidden="1" x14ac:dyDescent="0.2">
      <c r="A4878" s="162" t="str">
        <f>"FY"&amp;(YEAR(Table4_1[[#This Row],[Date]])-1)&amp;"/"&amp;(YEAR(Table4_1[[#This Row],[Date]])-2000)</f>
        <v>FY2022/23</v>
      </c>
      <c r="B4878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8" s="162" t="str">
        <f>Table4_1[[#This Row],[Licensee]]&amp;" "&amp;Table4_1[[#This Row],[Licence]]</f>
        <v>Western Power EDL1</v>
      </c>
      <c r="D4878" s="162" t="str">
        <f t="shared" si="76"/>
        <v>FY2022/23_NQR4d_Western Power EDL1</v>
      </c>
      <c r="E4878" s="164">
        <f>IF(ISNUMBER(Table4_1[[#This Row],[Value]]),Table4_1[[#This Row],[Value]],IF(ISNUMBER(Table4_1[[#This Row],[$ Value]]),Table4_1[[#This Row],[$ Value]],Table4_1[[#This Row],[% Value]]))</f>
        <v>5.09</v>
      </c>
      <c r="G4878" s="238">
        <v>45107</v>
      </c>
      <c r="H4878">
        <v>4</v>
      </c>
      <c r="I4878" t="s">
        <v>188</v>
      </c>
      <c r="J4878" t="s">
        <v>207</v>
      </c>
      <c r="K4878" t="s">
        <v>208</v>
      </c>
      <c r="L4878" t="s">
        <v>286</v>
      </c>
      <c r="M4878" t="s">
        <v>510</v>
      </c>
      <c r="N4878" t="s">
        <v>287</v>
      </c>
      <c r="O4878" t="s">
        <v>191</v>
      </c>
      <c r="P4878">
        <v>5.09</v>
      </c>
      <c r="Q4878"/>
      <c r="R4878"/>
      <c r="S4878" t="s">
        <v>933</v>
      </c>
    </row>
    <row r="4879" spans="1:19" hidden="1" x14ac:dyDescent="0.2">
      <c r="A4879" s="162" t="str">
        <f>"FY"&amp;(YEAR(Table4_1[[#This Row],[Date]])-1)&amp;"/"&amp;(YEAR(Table4_1[[#This Row],[Date]])-2000)</f>
        <v>FY2023/24</v>
      </c>
      <c r="B4879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79" s="162" t="str">
        <f>Table4_1[[#This Row],[Licensee]]&amp;" "&amp;Table4_1[[#This Row],[Licence]]</f>
        <v>Western Power EDL1</v>
      </c>
      <c r="D4879" s="162" t="str">
        <f t="shared" si="76"/>
        <v>FY2023/24_NQR4d_Western Power EDL1</v>
      </c>
      <c r="E4879" s="164">
        <f>IF(ISNUMBER(Table4_1[[#This Row],[Value]]),Table4_1[[#This Row],[Value]],IF(ISNUMBER(Table4_1[[#This Row],[$ Value]]),Table4_1[[#This Row],[$ Value]],Table4_1[[#This Row],[% Value]]))</f>
        <v>5.51</v>
      </c>
      <c r="G4879" s="238">
        <v>45473</v>
      </c>
      <c r="H4879">
        <v>4</v>
      </c>
      <c r="I4879" t="s">
        <v>188</v>
      </c>
      <c r="J4879" t="s">
        <v>207</v>
      </c>
      <c r="K4879" t="s">
        <v>208</v>
      </c>
      <c r="L4879" t="s">
        <v>286</v>
      </c>
      <c r="M4879" t="s">
        <v>510</v>
      </c>
      <c r="N4879" t="s">
        <v>287</v>
      </c>
      <c r="O4879" t="s">
        <v>191</v>
      </c>
      <c r="P4879">
        <v>5.51</v>
      </c>
      <c r="Q4879"/>
      <c r="R4879"/>
      <c r="S4879" t="s">
        <v>933</v>
      </c>
    </row>
    <row r="4880" spans="1:19" hidden="1" x14ac:dyDescent="0.2">
      <c r="A4880" s="162" t="str">
        <f>"FY"&amp;(YEAR(Table4_1[[#This Row],[Date]])-1)&amp;"/"&amp;(YEAR(Table4_1[[#This Row],[Date]])-2000)</f>
        <v>FY2024/25</v>
      </c>
      <c r="B4880" s="162" t="str">
        <f>VLOOKUP(Table4_1[[#This Row],[Energy]]&amp;Table4_1[[#This Row],[Indicator category]]&amp;Table4_1[[#This Row],[Indicator subcategory]]&amp;Table4_1[[#This Row],[Indicator]]&amp;Table4_1[[#This Row],[ID]],newID,2,FALSE)</f>
        <v>NQR4d</v>
      </c>
      <c r="C4880" s="162" t="str">
        <f>Table4_1[[#This Row],[Licensee]]&amp;" "&amp;Table4_1[[#This Row],[Licence]]</f>
        <v>Western Power EDL1</v>
      </c>
      <c r="D4880" s="162" t="str">
        <f t="shared" si="76"/>
        <v>FY2024/25_NQR4d_Western Power EDL1</v>
      </c>
      <c r="E4880" s="164">
        <f>IF(ISNUMBER(Table4_1[[#This Row],[Value]]),Table4_1[[#This Row],[Value]],IF(ISNUMBER(Table4_1[[#This Row],[$ Value]]),Table4_1[[#This Row],[$ Value]],Table4_1[[#This Row],[% Value]]))</f>
        <v>5.7209449550000002</v>
      </c>
      <c r="G4880" s="238">
        <v>45838</v>
      </c>
      <c r="H4880">
        <v>4</v>
      </c>
      <c r="I4880" t="s">
        <v>188</v>
      </c>
      <c r="J4880" t="s">
        <v>207</v>
      </c>
      <c r="K4880" t="s">
        <v>208</v>
      </c>
      <c r="L4880" t="s">
        <v>286</v>
      </c>
      <c r="M4880" t="s">
        <v>510</v>
      </c>
      <c r="N4880" t="s">
        <v>287</v>
      </c>
      <c r="O4880" t="s">
        <v>191</v>
      </c>
      <c r="P4880">
        <v>5.7209449550000002</v>
      </c>
      <c r="Q4880"/>
      <c r="R4880"/>
      <c r="S4880" t="s">
        <v>933</v>
      </c>
    </row>
    <row r="4881" spans="1:19" hidden="1" x14ac:dyDescent="0.2">
      <c r="A4881" s="162" t="str">
        <f>"FY"&amp;(YEAR(Table4_1[[#This Row],[Date]])-1)&amp;"/"&amp;(YEAR(Table4_1[[#This Row],[Date]])-2000)</f>
        <v>FY2023/24</v>
      </c>
      <c r="B4881" s="162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4881" s="162" t="str">
        <f>Table4_1[[#This Row],[Licensee]]&amp;" "&amp;Table4_1[[#This Row],[Licence]]</f>
        <v>Western Power EDL1</v>
      </c>
      <c r="D4881" s="162" t="str">
        <f t="shared" si="76"/>
        <v>FY2023/24_NQR5a_Western Power EDL1</v>
      </c>
      <c r="E4881" s="164">
        <f>IF(ISNUMBER(Table4_1[[#This Row],[Value]]),Table4_1[[#This Row],[Value]],IF(ISNUMBER(Table4_1[[#This Row],[$ Value]]),Table4_1[[#This Row],[$ Value]],Table4_1[[#This Row],[% Value]]))</f>
        <v>0</v>
      </c>
      <c r="G4881" s="238">
        <v>45473</v>
      </c>
      <c r="H4881">
        <v>4</v>
      </c>
      <c r="I4881" t="s">
        <v>188</v>
      </c>
      <c r="J4881" t="s">
        <v>207</v>
      </c>
      <c r="K4881" t="s">
        <v>208</v>
      </c>
      <c r="L4881" t="s">
        <v>702</v>
      </c>
      <c r="M4881" t="s">
        <v>96</v>
      </c>
      <c r="N4881" t="s">
        <v>288</v>
      </c>
      <c r="O4881" t="s">
        <v>190</v>
      </c>
      <c r="P4881"/>
      <c r="Q4881"/>
      <c r="R4881"/>
      <c r="S4881" t="s">
        <v>933</v>
      </c>
    </row>
    <row r="4882" spans="1:19" hidden="1" x14ac:dyDescent="0.2">
      <c r="A4882" s="162" t="str">
        <f>"FY"&amp;(YEAR(Table4_1[[#This Row],[Date]])-1)&amp;"/"&amp;(YEAR(Table4_1[[#This Row],[Date]])-2000)</f>
        <v>FY2024/25</v>
      </c>
      <c r="B4882" s="162" t="str">
        <f>VLOOKUP(Table4_1[[#This Row],[Energy]]&amp;Table4_1[[#This Row],[Indicator category]]&amp;Table4_1[[#This Row],[Indicator subcategory]]&amp;Table4_1[[#This Row],[Indicator]]&amp;Table4_1[[#This Row],[ID]],newID,2,FALSE)</f>
        <v>NQR5a</v>
      </c>
      <c r="C4882" s="162" t="str">
        <f>Table4_1[[#This Row],[Licensee]]&amp;" "&amp;Table4_1[[#This Row],[Licence]]</f>
        <v>Western Power EDL1</v>
      </c>
      <c r="D4882" s="162" t="str">
        <f t="shared" si="76"/>
        <v>FY2024/25_NQR5a_Western Power EDL1</v>
      </c>
      <c r="E4882" s="164">
        <f>IF(ISNUMBER(Table4_1[[#This Row],[Value]]),Table4_1[[#This Row],[Value]],IF(ISNUMBER(Table4_1[[#This Row],[$ Value]]),Table4_1[[#This Row],[$ Value]],Table4_1[[#This Row],[% Value]]))</f>
        <v>0.99953000000000003</v>
      </c>
      <c r="G4882" s="238">
        <v>45838</v>
      </c>
      <c r="H4882">
        <v>4</v>
      </c>
      <c r="I4882" t="s">
        <v>188</v>
      </c>
      <c r="J4882" t="s">
        <v>207</v>
      </c>
      <c r="K4882" t="s">
        <v>208</v>
      </c>
      <c r="L4882" t="s">
        <v>702</v>
      </c>
      <c r="M4882" t="s">
        <v>96</v>
      </c>
      <c r="N4882" t="s">
        <v>288</v>
      </c>
      <c r="O4882" t="s">
        <v>190</v>
      </c>
      <c r="P4882"/>
      <c r="Q4882">
        <v>0.99953000000000003</v>
      </c>
      <c r="R4882"/>
      <c r="S4882" t="s">
        <v>933</v>
      </c>
    </row>
    <row r="4883" spans="1:19" hidden="1" x14ac:dyDescent="0.2">
      <c r="A4883" s="162" t="str">
        <f>"FY"&amp;(YEAR(Table4_1[[#This Row],[Date]])-1)&amp;"/"&amp;(YEAR(Table4_1[[#This Row],[Date]])-2000)</f>
        <v>FY2013/14</v>
      </c>
      <c r="B4883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3" s="162" t="str">
        <f>Table4_1[[#This Row],[Licensee]]&amp;" "&amp;Table4_1[[#This Row],[Licence]]</f>
        <v>Western Power EDL1</v>
      </c>
      <c r="D4883" s="162" t="str">
        <f t="shared" si="76"/>
        <v>FY2013/14_NQR5b_Western Power EDL1</v>
      </c>
      <c r="E4883" s="164">
        <f>IF(ISNUMBER(Table4_1[[#This Row],[Value]]),Table4_1[[#This Row],[Value]],IF(ISNUMBER(Table4_1[[#This Row],[$ Value]]),Table4_1[[#This Row],[$ Value]],Table4_1[[#This Row],[% Value]]))</f>
        <v>0.99992999999999999</v>
      </c>
      <c r="G4883" s="238">
        <v>41820</v>
      </c>
      <c r="H4883">
        <v>4</v>
      </c>
      <c r="I4883" t="s">
        <v>188</v>
      </c>
      <c r="J4883" t="s">
        <v>207</v>
      </c>
      <c r="K4883" t="s">
        <v>208</v>
      </c>
      <c r="L4883" t="s">
        <v>702</v>
      </c>
      <c r="M4883" t="s">
        <v>47</v>
      </c>
      <c r="N4883" t="s">
        <v>288</v>
      </c>
      <c r="O4883" t="s">
        <v>190</v>
      </c>
      <c r="P4883"/>
      <c r="Q4883">
        <v>0.99992999999999999</v>
      </c>
      <c r="R4883"/>
      <c r="S4883" t="s">
        <v>933</v>
      </c>
    </row>
    <row r="4884" spans="1:19" hidden="1" x14ac:dyDescent="0.2">
      <c r="A4884" s="162" t="str">
        <f>"FY"&amp;(YEAR(Table4_1[[#This Row],[Date]])-1)&amp;"/"&amp;(YEAR(Table4_1[[#This Row],[Date]])-2000)</f>
        <v>FY2014/15</v>
      </c>
      <c r="B4884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4" s="162" t="str">
        <f>Table4_1[[#This Row],[Licensee]]&amp;" "&amp;Table4_1[[#This Row],[Licence]]</f>
        <v>Western Power EDL1</v>
      </c>
      <c r="D4884" s="162" t="str">
        <f t="shared" si="76"/>
        <v>FY2014/15_NQR5b_Western Power EDL1</v>
      </c>
      <c r="E4884" s="164">
        <f>IF(ISNUMBER(Table4_1[[#This Row],[Value]]),Table4_1[[#This Row],[Value]],IF(ISNUMBER(Table4_1[[#This Row],[$ Value]]),Table4_1[[#This Row],[$ Value]],Table4_1[[#This Row],[% Value]]))</f>
        <v>0.99994000000000005</v>
      </c>
      <c r="G4884" s="238">
        <v>42185</v>
      </c>
      <c r="H4884">
        <v>4</v>
      </c>
      <c r="I4884" t="s">
        <v>188</v>
      </c>
      <c r="J4884" t="s">
        <v>207</v>
      </c>
      <c r="K4884" t="s">
        <v>208</v>
      </c>
      <c r="L4884" t="s">
        <v>702</v>
      </c>
      <c r="M4884" t="s">
        <v>47</v>
      </c>
      <c r="N4884" t="s">
        <v>288</v>
      </c>
      <c r="O4884" t="s">
        <v>190</v>
      </c>
      <c r="P4884"/>
      <c r="Q4884">
        <v>0.99994000000000005</v>
      </c>
      <c r="R4884"/>
      <c r="S4884" t="s">
        <v>933</v>
      </c>
    </row>
    <row r="4885" spans="1:19" hidden="1" x14ac:dyDescent="0.2">
      <c r="A4885" s="162" t="str">
        <f>"FY"&amp;(YEAR(Table4_1[[#This Row],[Date]])-1)&amp;"/"&amp;(YEAR(Table4_1[[#This Row],[Date]])-2000)</f>
        <v>FY2015/16</v>
      </c>
      <c r="B4885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5" s="162" t="str">
        <f>Table4_1[[#This Row],[Licensee]]&amp;" "&amp;Table4_1[[#This Row],[Licence]]</f>
        <v>Western Power EDL1</v>
      </c>
      <c r="D4885" s="162" t="str">
        <f t="shared" si="76"/>
        <v>FY2015/16_NQR5b_Western Power EDL1</v>
      </c>
      <c r="E4885" s="164">
        <f>IF(ISNUMBER(Table4_1[[#This Row],[Value]]),Table4_1[[#This Row],[Value]],IF(ISNUMBER(Table4_1[[#This Row],[$ Value]]),Table4_1[[#This Row],[$ Value]],Table4_1[[#This Row],[% Value]]))</f>
        <v>0.99992332399999995</v>
      </c>
      <c r="G4885" s="238">
        <v>42551</v>
      </c>
      <c r="H4885">
        <v>4</v>
      </c>
      <c r="I4885" t="s">
        <v>188</v>
      </c>
      <c r="J4885" t="s">
        <v>207</v>
      </c>
      <c r="K4885" t="s">
        <v>208</v>
      </c>
      <c r="L4885" t="s">
        <v>702</v>
      </c>
      <c r="M4885" t="s">
        <v>47</v>
      </c>
      <c r="N4885" t="s">
        <v>288</v>
      </c>
      <c r="O4885" t="s">
        <v>190</v>
      </c>
      <c r="P4885"/>
      <c r="Q4885">
        <v>0.99992332399999995</v>
      </c>
      <c r="R4885"/>
      <c r="S4885" t="s">
        <v>933</v>
      </c>
    </row>
    <row r="4886" spans="1:19" hidden="1" x14ac:dyDescent="0.2">
      <c r="A4886" s="162" t="str">
        <f>"FY"&amp;(YEAR(Table4_1[[#This Row],[Date]])-1)&amp;"/"&amp;(YEAR(Table4_1[[#This Row],[Date]])-2000)</f>
        <v>FY2016/17</v>
      </c>
      <c r="B4886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6" s="162" t="str">
        <f>Table4_1[[#This Row],[Licensee]]&amp;" "&amp;Table4_1[[#This Row],[Licence]]</f>
        <v>Western Power EDL1</v>
      </c>
      <c r="D4886" s="162" t="str">
        <f t="shared" si="76"/>
        <v>FY2016/17_NQR5b_Western Power EDL1</v>
      </c>
      <c r="E4886" s="164">
        <f>IF(ISNUMBER(Table4_1[[#This Row],[Value]]),Table4_1[[#This Row],[Value]],IF(ISNUMBER(Table4_1[[#This Row],[$ Value]]),Table4_1[[#This Row],[$ Value]],Table4_1[[#This Row],[% Value]]))</f>
        <v>0.99992892099999997</v>
      </c>
      <c r="G4886" s="238">
        <v>42916</v>
      </c>
      <c r="H4886">
        <v>4</v>
      </c>
      <c r="I4886" t="s">
        <v>188</v>
      </c>
      <c r="J4886" t="s">
        <v>207</v>
      </c>
      <c r="K4886" t="s">
        <v>208</v>
      </c>
      <c r="L4886" t="s">
        <v>702</v>
      </c>
      <c r="M4886" t="s">
        <v>47</v>
      </c>
      <c r="N4886" t="s">
        <v>288</v>
      </c>
      <c r="O4886" t="s">
        <v>190</v>
      </c>
      <c r="P4886"/>
      <c r="Q4886">
        <v>0.99992892099999997</v>
      </c>
      <c r="R4886"/>
      <c r="S4886" t="s">
        <v>933</v>
      </c>
    </row>
    <row r="4887" spans="1:19" hidden="1" x14ac:dyDescent="0.2">
      <c r="A4887" s="162" t="str">
        <f>"FY"&amp;(YEAR(Table4_1[[#This Row],[Date]])-1)&amp;"/"&amp;(YEAR(Table4_1[[#This Row],[Date]])-2000)</f>
        <v>FY2017/18</v>
      </c>
      <c r="B4887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7" s="162" t="str">
        <f>Table4_1[[#This Row],[Licensee]]&amp;" "&amp;Table4_1[[#This Row],[Licence]]</f>
        <v>Western Power EDL1</v>
      </c>
      <c r="D4887" s="162" t="str">
        <f t="shared" si="76"/>
        <v>FY2017/18_NQR5b_Western Power EDL1</v>
      </c>
      <c r="E4887" s="164">
        <f>IF(ISNUMBER(Table4_1[[#This Row],[Value]]),Table4_1[[#This Row],[Value]],IF(ISNUMBER(Table4_1[[#This Row],[$ Value]]),Table4_1[[#This Row],[$ Value]],Table4_1[[#This Row],[% Value]]))</f>
        <v>0.99997999999999998</v>
      </c>
      <c r="G4887" s="238">
        <v>43281</v>
      </c>
      <c r="H4887">
        <v>4</v>
      </c>
      <c r="I4887" t="s">
        <v>188</v>
      </c>
      <c r="J4887" t="s">
        <v>207</v>
      </c>
      <c r="K4887" t="s">
        <v>208</v>
      </c>
      <c r="L4887" t="s">
        <v>702</v>
      </c>
      <c r="M4887" t="s">
        <v>47</v>
      </c>
      <c r="N4887" t="s">
        <v>288</v>
      </c>
      <c r="O4887" t="s">
        <v>190</v>
      </c>
      <c r="P4887"/>
      <c r="Q4887">
        <v>0.99997999999999998</v>
      </c>
      <c r="R4887"/>
      <c r="S4887" t="s">
        <v>933</v>
      </c>
    </row>
    <row r="4888" spans="1:19" hidden="1" x14ac:dyDescent="0.2">
      <c r="A4888" s="162" t="str">
        <f>"FY"&amp;(YEAR(Table4_1[[#This Row],[Date]])-1)&amp;"/"&amp;(YEAR(Table4_1[[#This Row],[Date]])-2000)</f>
        <v>FY2018/19</v>
      </c>
      <c r="B4888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8" s="162" t="str">
        <f>Table4_1[[#This Row],[Licensee]]&amp;" "&amp;Table4_1[[#This Row],[Licence]]</f>
        <v>Western Power EDL1</v>
      </c>
      <c r="D4888" s="162" t="str">
        <f t="shared" si="76"/>
        <v>FY2018/19_NQR5b_Western Power EDL1</v>
      </c>
      <c r="E4888" s="164">
        <f>IF(ISNUMBER(Table4_1[[#This Row],[Value]]),Table4_1[[#This Row],[Value]],IF(ISNUMBER(Table4_1[[#This Row],[$ Value]]),Table4_1[[#This Row],[$ Value]],Table4_1[[#This Row],[% Value]]))</f>
        <v>0.99995999999999996</v>
      </c>
      <c r="G4888" s="238">
        <v>43646</v>
      </c>
      <c r="H4888">
        <v>4</v>
      </c>
      <c r="I4888" t="s">
        <v>188</v>
      </c>
      <c r="J4888" t="s">
        <v>207</v>
      </c>
      <c r="K4888" t="s">
        <v>208</v>
      </c>
      <c r="L4888" t="s">
        <v>702</v>
      </c>
      <c r="M4888" t="s">
        <v>47</v>
      </c>
      <c r="N4888" t="s">
        <v>288</v>
      </c>
      <c r="O4888" t="s">
        <v>190</v>
      </c>
      <c r="P4888"/>
      <c r="Q4888">
        <v>0.99995999999999996</v>
      </c>
      <c r="R4888"/>
      <c r="S4888" t="s">
        <v>933</v>
      </c>
    </row>
    <row r="4889" spans="1:19" hidden="1" x14ac:dyDescent="0.2">
      <c r="A4889" s="162" t="str">
        <f>"FY"&amp;(YEAR(Table4_1[[#This Row],[Date]])-1)&amp;"/"&amp;(YEAR(Table4_1[[#This Row],[Date]])-2000)</f>
        <v>FY2019/20</v>
      </c>
      <c r="B4889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89" s="162" t="str">
        <f>Table4_1[[#This Row],[Licensee]]&amp;" "&amp;Table4_1[[#This Row],[Licence]]</f>
        <v>Western Power EDL1</v>
      </c>
      <c r="D4889" s="162" t="str">
        <f t="shared" si="76"/>
        <v>FY2019/20_NQR5b_Western Power EDL1</v>
      </c>
      <c r="E4889" s="164">
        <f>IF(ISNUMBER(Table4_1[[#This Row],[Value]]),Table4_1[[#This Row],[Value]],IF(ISNUMBER(Table4_1[[#This Row],[$ Value]]),Table4_1[[#This Row],[$ Value]],Table4_1[[#This Row],[% Value]]))</f>
        <v>0.99990000000000001</v>
      </c>
      <c r="G4889" s="238">
        <v>44012</v>
      </c>
      <c r="H4889">
        <v>4</v>
      </c>
      <c r="I4889" t="s">
        <v>188</v>
      </c>
      <c r="J4889" t="s">
        <v>207</v>
      </c>
      <c r="K4889" t="s">
        <v>208</v>
      </c>
      <c r="L4889" t="s">
        <v>702</v>
      </c>
      <c r="M4889" t="s">
        <v>47</v>
      </c>
      <c r="N4889" t="s">
        <v>288</v>
      </c>
      <c r="O4889" t="s">
        <v>190</v>
      </c>
      <c r="P4889"/>
      <c r="Q4889">
        <v>0.99990000000000001</v>
      </c>
      <c r="R4889"/>
      <c r="S4889" t="s">
        <v>933</v>
      </c>
    </row>
    <row r="4890" spans="1:19" hidden="1" x14ac:dyDescent="0.2">
      <c r="A4890" s="162" t="str">
        <f>"FY"&amp;(YEAR(Table4_1[[#This Row],[Date]])-1)&amp;"/"&amp;(YEAR(Table4_1[[#This Row],[Date]])-2000)</f>
        <v>FY2020/21</v>
      </c>
      <c r="B4890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0" s="162" t="str">
        <f>Table4_1[[#This Row],[Licensee]]&amp;" "&amp;Table4_1[[#This Row],[Licence]]</f>
        <v>Western Power EDL1</v>
      </c>
      <c r="D4890" s="162" t="str">
        <f t="shared" si="76"/>
        <v>FY2020/21_NQR5b_Western Power EDL1</v>
      </c>
      <c r="E4890" s="164">
        <f>IF(ISNUMBER(Table4_1[[#This Row],[Value]]),Table4_1[[#This Row],[Value]],IF(ISNUMBER(Table4_1[[#This Row],[$ Value]]),Table4_1[[#This Row],[$ Value]],Table4_1[[#This Row],[% Value]]))</f>
        <v>0.99985000000000002</v>
      </c>
      <c r="G4890" s="238">
        <v>44377</v>
      </c>
      <c r="H4890">
        <v>4</v>
      </c>
      <c r="I4890" t="s">
        <v>188</v>
      </c>
      <c r="J4890" t="s">
        <v>207</v>
      </c>
      <c r="K4890" t="s">
        <v>208</v>
      </c>
      <c r="L4890" t="s">
        <v>702</v>
      </c>
      <c r="M4890" t="s">
        <v>47</v>
      </c>
      <c r="N4890" t="s">
        <v>288</v>
      </c>
      <c r="O4890" t="s">
        <v>190</v>
      </c>
      <c r="P4890"/>
      <c r="Q4890">
        <v>0.99985000000000002</v>
      </c>
      <c r="R4890"/>
      <c r="S4890" t="s">
        <v>933</v>
      </c>
    </row>
    <row r="4891" spans="1:19" hidden="1" x14ac:dyDescent="0.2">
      <c r="A4891" s="162" t="str">
        <f>"FY"&amp;(YEAR(Table4_1[[#This Row],[Date]])-1)&amp;"/"&amp;(YEAR(Table4_1[[#This Row],[Date]])-2000)</f>
        <v>FY2021/22</v>
      </c>
      <c r="B4891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1" s="162" t="str">
        <f>Table4_1[[#This Row],[Licensee]]&amp;" "&amp;Table4_1[[#This Row],[Licence]]</f>
        <v>Western Power EDL1</v>
      </c>
      <c r="D4891" s="162" t="str">
        <f t="shared" si="76"/>
        <v>FY2021/22_NQR5b_Western Power EDL1</v>
      </c>
      <c r="E4891" s="164">
        <f>IF(ISNUMBER(Table4_1[[#This Row],[Value]]),Table4_1[[#This Row],[Value]],IF(ISNUMBER(Table4_1[[#This Row],[$ Value]]),Table4_1[[#This Row],[$ Value]],Table4_1[[#This Row],[% Value]]))</f>
        <v>0.99990999999999997</v>
      </c>
      <c r="G4891" s="238">
        <v>44742</v>
      </c>
      <c r="H4891">
        <v>4</v>
      </c>
      <c r="I4891" t="s">
        <v>188</v>
      </c>
      <c r="J4891" t="s">
        <v>207</v>
      </c>
      <c r="K4891" t="s">
        <v>208</v>
      </c>
      <c r="L4891" t="s">
        <v>702</v>
      </c>
      <c r="M4891" t="s">
        <v>47</v>
      </c>
      <c r="N4891" t="s">
        <v>288</v>
      </c>
      <c r="O4891" t="s">
        <v>190</v>
      </c>
      <c r="P4891"/>
      <c r="Q4891">
        <v>0.99990999999999997</v>
      </c>
      <c r="R4891"/>
      <c r="S4891" t="s">
        <v>933</v>
      </c>
    </row>
    <row r="4892" spans="1:19" hidden="1" x14ac:dyDescent="0.2">
      <c r="A4892" s="162" t="str">
        <f>"FY"&amp;(YEAR(Table4_1[[#This Row],[Date]])-1)&amp;"/"&amp;(YEAR(Table4_1[[#This Row],[Date]])-2000)</f>
        <v>FY2022/23</v>
      </c>
      <c r="B4892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2" s="162" t="str">
        <f>Table4_1[[#This Row],[Licensee]]&amp;" "&amp;Table4_1[[#This Row],[Licence]]</f>
        <v>Western Power EDL1</v>
      </c>
      <c r="D4892" s="162" t="str">
        <f t="shared" si="76"/>
        <v>FY2022/23_NQR5b_Western Power EDL1</v>
      </c>
      <c r="E4892" s="164">
        <f>IF(ISNUMBER(Table4_1[[#This Row],[Value]]),Table4_1[[#This Row],[Value]],IF(ISNUMBER(Table4_1[[#This Row],[$ Value]]),Table4_1[[#This Row],[$ Value]],Table4_1[[#This Row],[% Value]]))</f>
        <v>0.99988999999999995</v>
      </c>
      <c r="G4892" s="238">
        <v>45107</v>
      </c>
      <c r="H4892">
        <v>4</v>
      </c>
      <c r="I4892" t="s">
        <v>188</v>
      </c>
      <c r="J4892" t="s">
        <v>207</v>
      </c>
      <c r="K4892" t="s">
        <v>208</v>
      </c>
      <c r="L4892" t="s">
        <v>702</v>
      </c>
      <c r="M4892" t="s">
        <v>47</v>
      </c>
      <c r="N4892" t="s">
        <v>288</v>
      </c>
      <c r="O4892" t="s">
        <v>190</v>
      </c>
      <c r="P4892"/>
      <c r="Q4892">
        <v>0.99988999999999995</v>
      </c>
      <c r="R4892"/>
      <c r="S4892" t="s">
        <v>933</v>
      </c>
    </row>
    <row r="4893" spans="1:19" hidden="1" x14ac:dyDescent="0.2">
      <c r="A4893" s="162" t="str">
        <f>"FY"&amp;(YEAR(Table4_1[[#This Row],[Date]])-1)&amp;"/"&amp;(YEAR(Table4_1[[#This Row],[Date]])-2000)</f>
        <v>FY2023/24</v>
      </c>
      <c r="B4893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3" s="162" t="str">
        <f>Table4_1[[#This Row],[Licensee]]&amp;" "&amp;Table4_1[[#This Row],[Licence]]</f>
        <v>Western Power EDL1</v>
      </c>
      <c r="D4893" s="162" t="str">
        <f t="shared" si="76"/>
        <v>FY2023/24_NQR5b_Western Power EDL1</v>
      </c>
      <c r="E4893" s="164">
        <f>IF(ISNUMBER(Table4_1[[#This Row],[Value]]),Table4_1[[#This Row],[Value]],IF(ISNUMBER(Table4_1[[#This Row],[$ Value]]),Table4_1[[#This Row],[$ Value]],Table4_1[[#This Row],[% Value]]))</f>
        <v>0.99987999999999999</v>
      </c>
      <c r="G4893" s="238">
        <v>45473</v>
      </c>
      <c r="H4893">
        <v>4</v>
      </c>
      <c r="I4893" t="s">
        <v>188</v>
      </c>
      <c r="J4893" t="s">
        <v>207</v>
      </c>
      <c r="K4893" t="s">
        <v>208</v>
      </c>
      <c r="L4893" t="s">
        <v>702</v>
      </c>
      <c r="M4893" t="s">
        <v>47</v>
      </c>
      <c r="N4893" t="s">
        <v>288</v>
      </c>
      <c r="O4893" t="s">
        <v>190</v>
      </c>
      <c r="P4893"/>
      <c r="Q4893">
        <v>0.99987999999999999</v>
      </c>
      <c r="R4893"/>
      <c r="S4893" t="s">
        <v>933</v>
      </c>
    </row>
    <row r="4894" spans="1:19" hidden="1" x14ac:dyDescent="0.2">
      <c r="A4894" s="162" t="str">
        <f>"FY"&amp;(YEAR(Table4_1[[#This Row],[Date]])-1)&amp;"/"&amp;(YEAR(Table4_1[[#This Row],[Date]])-2000)</f>
        <v>FY2024/25</v>
      </c>
      <c r="B4894" s="162" t="str">
        <f>VLOOKUP(Table4_1[[#This Row],[Energy]]&amp;Table4_1[[#This Row],[Indicator category]]&amp;Table4_1[[#This Row],[Indicator subcategory]]&amp;Table4_1[[#This Row],[Indicator]]&amp;Table4_1[[#This Row],[ID]],newID,2,FALSE)</f>
        <v>NQR5b</v>
      </c>
      <c r="C4894" s="162" t="str">
        <f>Table4_1[[#This Row],[Licensee]]&amp;" "&amp;Table4_1[[#This Row],[Licence]]</f>
        <v>Western Power EDL1</v>
      </c>
      <c r="D4894" s="162" t="str">
        <f t="shared" si="76"/>
        <v>FY2024/25_NQR5b_Western Power EDL1</v>
      </c>
      <c r="E4894" s="164">
        <f>IF(ISNUMBER(Table4_1[[#This Row],[Value]]),Table4_1[[#This Row],[Value]],IF(ISNUMBER(Table4_1[[#This Row],[$ Value]]),Table4_1[[#This Row],[$ Value]],Table4_1[[#This Row],[% Value]]))</f>
        <v>0.99990047299999996</v>
      </c>
      <c r="G4894" s="238">
        <v>45838</v>
      </c>
      <c r="H4894">
        <v>4</v>
      </c>
      <c r="I4894" t="s">
        <v>188</v>
      </c>
      <c r="J4894" t="s">
        <v>207</v>
      </c>
      <c r="K4894" t="s">
        <v>208</v>
      </c>
      <c r="L4894" t="s">
        <v>702</v>
      </c>
      <c r="M4894" t="s">
        <v>47</v>
      </c>
      <c r="N4894" t="s">
        <v>288</v>
      </c>
      <c r="O4894" t="s">
        <v>190</v>
      </c>
      <c r="P4894"/>
      <c r="Q4894">
        <v>0.99990047299999996</v>
      </c>
      <c r="R4894"/>
      <c r="S4894" t="s">
        <v>933</v>
      </c>
    </row>
    <row r="4895" spans="1:19" hidden="1" x14ac:dyDescent="0.2">
      <c r="A4895" s="162" t="str">
        <f>"FY"&amp;(YEAR(Table4_1[[#This Row],[Date]])-1)&amp;"/"&amp;(YEAR(Table4_1[[#This Row],[Date]])-2000)</f>
        <v>FY2013/14</v>
      </c>
      <c r="B4895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5" s="162" t="str">
        <f>Table4_1[[#This Row],[Licensee]]&amp;" "&amp;Table4_1[[#This Row],[Licence]]</f>
        <v>Western Power EDL1</v>
      </c>
      <c r="D4895" s="162" t="str">
        <f t="shared" si="76"/>
        <v>FY2013/14_NQR5c_Western Power EDL1</v>
      </c>
      <c r="E4895" s="164">
        <f>IF(ISNUMBER(Table4_1[[#This Row],[Value]]),Table4_1[[#This Row],[Value]],IF(ISNUMBER(Table4_1[[#This Row],[$ Value]]),Table4_1[[#This Row],[$ Value]],Table4_1[[#This Row],[% Value]]))</f>
        <v>0.99934999999999996</v>
      </c>
      <c r="G4895" s="238">
        <v>41820</v>
      </c>
      <c r="H4895">
        <v>4</v>
      </c>
      <c r="I4895" t="s">
        <v>188</v>
      </c>
      <c r="J4895" t="s">
        <v>207</v>
      </c>
      <c r="K4895" t="s">
        <v>208</v>
      </c>
      <c r="L4895" t="s">
        <v>702</v>
      </c>
      <c r="M4895" t="s">
        <v>48</v>
      </c>
      <c r="N4895" t="s">
        <v>288</v>
      </c>
      <c r="O4895" t="s">
        <v>190</v>
      </c>
      <c r="P4895"/>
      <c r="Q4895">
        <v>0.99934999999999996</v>
      </c>
      <c r="R4895"/>
      <c r="S4895" t="s">
        <v>933</v>
      </c>
    </row>
    <row r="4896" spans="1:19" hidden="1" x14ac:dyDescent="0.2">
      <c r="A4896" s="162" t="str">
        <f>"FY"&amp;(YEAR(Table4_1[[#This Row],[Date]])-1)&amp;"/"&amp;(YEAR(Table4_1[[#This Row],[Date]])-2000)</f>
        <v>FY2014/15</v>
      </c>
      <c r="B4896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6" s="162" t="str">
        <f>Table4_1[[#This Row],[Licensee]]&amp;" "&amp;Table4_1[[#This Row],[Licence]]</f>
        <v>Western Power EDL1</v>
      </c>
      <c r="D4896" s="162" t="str">
        <f t="shared" si="76"/>
        <v>FY2014/15_NQR5c_Western Power EDL1</v>
      </c>
      <c r="E4896" s="164">
        <f>IF(ISNUMBER(Table4_1[[#This Row],[Value]]),Table4_1[[#This Row],[Value]],IF(ISNUMBER(Table4_1[[#This Row],[$ Value]]),Table4_1[[#This Row],[$ Value]],Table4_1[[#This Row],[% Value]]))</f>
        <v>0.99938000000000005</v>
      </c>
      <c r="G4896" s="238">
        <v>42185</v>
      </c>
      <c r="H4896">
        <v>4</v>
      </c>
      <c r="I4896" t="s">
        <v>188</v>
      </c>
      <c r="J4896" t="s">
        <v>207</v>
      </c>
      <c r="K4896" t="s">
        <v>208</v>
      </c>
      <c r="L4896" t="s">
        <v>702</v>
      </c>
      <c r="M4896" t="s">
        <v>48</v>
      </c>
      <c r="N4896" t="s">
        <v>288</v>
      </c>
      <c r="O4896" t="s">
        <v>190</v>
      </c>
      <c r="P4896"/>
      <c r="Q4896">
        <v>0.99938000000000005</v>
      </c>
      <c r="R4896"/>
      <c r="S4896" t="s">
        <v>933</v>
      </c>
    </row>
    <row r="4897" spans="1:19" hidden="1" x14ac:dyDescent="0.2">
      <c r="A4897" s="162" t="str">
        <f>"FY"&amp;(YEAR(Table4_1[[#This Row],[Date]])-1)&amp;"/"&amp;(YEAR(Table4_1[[#This Row],[Date]])-2000)</f>
        <v>FY2015/16</v>
      </c>
      <c r="B4897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7" s="162" t="str">
        <f>Table4_1[[#This Row],[Licensee]]&amp;" "&amp;Table4_1[[#This Row],[Licence]]</f>
        <v>Western Power EDL1</v>
      </c>
      <c r="D4897" s="162" t="str">
        <f t="shared" si="76"/>
        <v>FY2015/16_NQR5c_Western Power EDL1</v>
      </c>
      <c r="E4897" s="164">
        <f>IF(ISNUMBER(Table4_1[[#This Row],[Value]]),Table4_1[[#This Row],[Value]],IF(ISNUMBER(Table4_1[[#This Row],[$ Value]]),Table4_1[[#This Row],[$ Value]],Table4_1[[#This Row],[% Value]]))</f>
        <v>0.99952562599999994</v>
      </c>
      <c r="G4897" s="238">
        <v>42551</v>
      </c>
      <c r="H4897">
        <v>4</v>
      </c>
      <c r="I4897" t="s">
        <v>188</v>
      </c>
      <c r="J4897" t="s">
        <v>207</v>
      </c>
      <c r="K4897" t="s">
        <v>208</v>
      </c>
      <c r="L4897" t="s">
        <v>702</v>
      </c>
      <c r="M4897" t="s">
        <v>48</v>
      </c>
      <c r="N4897" t="s">
        <v>288</v>
      </c>
      <c r="O4897" t="s">
        <v>190</v>
      </c>
      <c r="P4897"/>
      <c r="Q4897">
        <v>0.99952562599999994</v>
      </c>
      <c r="R4897"/>
      <c r="S4897" t="s">
        <v>933</v>
      </c>
    </row>
    <row r="4898" spans="1:19" hidden="1" x14ac:dyDescent="0.2">
      <c r="A4898" s="162" t="str">
        <f>"FY"&amp;(YEAR(Table4_1[[#This Row],[Date]])-1)&amp;"/"&amp;(YEAR(Table4_1[[#This Row],[Date]])-2000)</f>
        <v>FY2016/17</v>
      </c>
      <c r="B4898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8" s="162" t="str">
        <f>Table4_1[[#This Row],[Licensee]]&amp;" "&amp;Table4_1[[#This Row],[Licence]]</f>
        <v>Western Power EDL1</v>
      </c>
      <c r="D4898" s="162" t="str">
        <f t="shared" si="76"/>
        <v>FY2016/17_NQR5c_Western Power EDL1</v>
      </c>
      <c r="E4898" s="164">
        <f>IF(ISNUMBER(Table4_1[[#This Row],[Value]]),Table4_1[[#This Row],[Value]],IF(ISNUMBER(Table4_1[[#This Row],[$ Value]]),Table4_1[[#This Row],[$ Value]],Table4_1[[#This Row],[% Value]]))</f>
        <v>0.99953671700000002</v>
      </c>
      <c r="G4898" s="238">
        <v>42916</v>
      </c>
      <c r="H4898">
        <v>4</v>
      </c>
      <c r="I4898" t="s">
        <v>188</v>
      </c>
      <c r="J4898" t="s">
        <v>207</v>
      </c>
      <c r="K4898" t="s">
        <v>208</v>
      </c>
      <c r="L4898" t="s">
        <v>702</v>
      </c>
      <c r="M4898" t="s">
        <v>48</v>
      </c>
      <c r="N4898" t="s">
        <v>288</v>
      </c>
      <c r="O4898" t="s">
        <v>190</v>
      </c>
      <c r="P4898"/>
      <c r="Q4898">
        <v>0.99953671700000002</v>
      </c>
      <c r="R4898"/>
      <c r="S4898" t="s">
        <v>933</v>
      </c>
    </row>
    <row r="4899" spans="1:19" hidden="1" x14ac:dyDescent="0.2">
      <c r="A4899" s="162" t="str">
        <f>"FY"&amp;(YEAR(Table4_1[[#This Row],[Date]])-1)&amp;"/"&amp;(YEAR(Table4_1[[#This Row],[Date]])-2000)</f>
        <v>FY2017/18</v>
      </c>
      <c r="B4899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899" s="162" t="str">
        <f>Table4_1[[#This Row],[Licensee]]&amp;" "&amp;Table4_1[[#This Row],[Licence]]</f>
        <v>Western Power EDL1</v>
      </c>
      <c r="D4899" s="162" t="str">
        <f t="shared" si="76"/>
        <v>FY2017/18_NQR5c_Western Power EDL1</v>
      </c>
      <c r="E4899" s="164">
        <f>IF(ISNUMBER(Table4_1[[#This Row],[Value]]),Table4_1[[#This Row],[Value]],IF(ISNUMBER(Table4_1[[#This Row],[$ Value]]),Table4_1[[#This Row],[$ Value]],Table4_1[[#This Row],[% Value]]))</f>
        <v>0.99944</v>
      </c>
      <c r="G4899" s="238">
        <v>43281</v>
      </c>
      <c r="H4899">
        <v>4</v>
      </c>
      <c r="I4899" t="s">
        <v>188</v>
      </c>
      <c r="J4899" t="s">
        <v>207</v>
      </c>
      <c r="K4899" t="s">
        <v>208</v>
      </c>
      <c r="L4899" t="s">
        <v>702</v>
      </c>
      <c r="M4899" t="s">
        <v>48</v>
      </c>
      <c r="N4899" t="s">
        <v>288</v>
      </c>
      <c r="O4899" t="s">
        <v>190</v>
      </c>
      <c r="P4899"/>
      <c r="Q4899">
        <v>0.99944</v>
      </c>
      <c r="R4899"/>
      <c r="S4899" t="s">
        <v>933</v>
      </c>
    </row>
    <row r="4900" spans="1:19" hidden="1" x14ac:dyDescent="0.2">
      <c r="A4900" s="162" t="str">
        <f>"FY"&amp;(YEAR(Table4_1[[#This Row],[Date]])-1)&amp;"/"&amp;(YEAR(Table4_1[[#This Row],[Date]])-2000)</f>
        <v>FY2018/19</v>
      </c>
      <c r="B4900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0" s="162" t="str">
        <f>Table4_1[[#This Row],[Licensee]]&amp;" "&amp;Table4_1[[#This Row],[Licence]]</f>
        <v>Western Power EDL1</v>
      </c>
      <c r="D4900" s="162" t="str">
        <f t="shared" si="76"/>
        <v>FY2018/19_NQR5c_Western Power EDL1</v>
      </c>
      <c r="E4900" s="164">
        <f>IF(ISNUMBER(Table4_1[[#This Row],[Value]]),Table4_1[[#This Row],[Value]],IF(ISNUMBER(Table4_1[[#This Row],[$ Value]]),Table4_1[[#This Row],[$ Value]],Table4_1[[#This Row],[% Value]]))</f>
        <v>0.99963999999999997</v>
      </c>
      <c r="G4900" s="238">
        <v>43646</v>
      </c>
      <c r="H4900">
        <v>4</v>
      </c>
      <c r="I4900" t="s">
        <v>188</v>
      </c>
      <c r="J4900" t="s">
        <v>207</v>
      </c>
      <c r="K4900" t="s">
        <v>208</v>
      </c>
      <c r="L4900" t="s">
        <v>702</v>
      </c>
      <c r="M4900" t="s">
        <v>48</v>
      </c>
      <c r="N4900" t="s">
        <v>288</v>
      </c>
      <c r="O4900" t="s">
        <v>190</v>
      </c>
      <c r="P4900"/>
      <c r="Q4900">
        <v>0.99963999999999997</v>
      </c>
      <c r="R4900"/>
      <c r="S4900" t="s">
        <v>933</v>
      </c>
    </row>
    <row r="4901" spans="1:19" hidden="1" x14ac:dyDescent="0.2">
      <c r="A4901" s="162" t="str">
        <f>"FY"&amp;(YEAR(Table4_1[[#This Row],[Date]])-1)&amp;"/"&amp;(YEAR(Table4_1[[#This Row],[Date]])-2000)</f>
        <v>FY2019/20</v>
      </c>
      <c r="B4901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1" s="162" t="str">
        <f>Table4_1[[#This Row],[Licensee]]&amp;" "&amp;Table4_1[[#This Row],[Licence]]</f>
        <v>Western Power EDL1</v>
      </c>
      <c r="D4901" s="162" t="str">
        <f t="shared" si="76"/>
        <v>FY2019/20_NQR5c_Western Power EDL1</v>
      </c>
      <c r="E4901" s="164">
        <f>IF(ISNUMBER(Table4_1[[#This Row],[Value]]),Table4_1[[#This Row],[Value]],IF(ISNUMBER(Table4_1[[#This Row],[$ Value]]),Table4_1[[#This Row],[$ Value]],Table4_1[[#This Row],[% Value]]))</f>
        <v>0.99929000000000001</v>
      </c>
      <c r="G4901" s="238">
        <v>44012</v>
      </c>
      <c r="H4901">
        <v>4</v>
      </c>
      <c r="I4901" t="s">
        <v>188</v>
      </c>
      <c r="J4901" t="s">
        <v>207</v>
      </c>
      <c r="K4901" t="s">
        <v>208</v>
      </c>
      <c r="L4901" t="s">
        <v>702</v>
      </c>
      <c r="M4901" t="s">
        <v>48</v>
      </c>
      <c r="N4901" t="s">
        <v>288</v>
      </c>
      <c r="O4901" t="s">
        <v>190</v>
      </c>
      <c r="P4901"/>
      <c r="Q4901">
        <v>0.99929000000000001</v>
      </c>
      <c r="R4901"/>
      <c r="S4901" t="s">
        <v>933</v>
      </c>
    </row>
    <row r="4902" spans="1:19" hidden="1" x14ac:dyDescent="0.2">
      <c r="A4902" s="162" t="str">
        <f>"FY"&amp;(YEAR(Table4_1[[#This Row],[Date]])-1)&amp;"/"&amp;(YEAR(Table4_1[[#This Row],[Date]])-2000)</f>
        <v>FY2020/21</v>
      </c>
      <c r="B4902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2" s="162" t="str">
        <f>Table4_1[[#This Row],[Licensee]]&amp;" "&amp;Table4_1[[#This Row],[Licence]]</f>
        <v>Western Power EDL1</v>
      </c>
      <c r="D4902" s="162" t="str">
        <f t="shared" si="76"/>
        <v>FY2020/21_NQR5c_Western Power EDL1</v>
      </c>
      <c r="E4902" s="164">
        <f>IF(ISNUMBER(Table4_1[[#This Row],[Value]]),Table4_1[[#This Row],[Value]],IF(ISNUMBER(Table4_1[[#This Row],[$ Value]]),Table4_1[[#This Row],[$ Value]],Table4_1[[#This Row],[% Value]]))</f>
        <v>0.99941000000000002</v>
      </c>
      <c r="G4902" s="238">
        <v>44377</v>
      </c>
      <c r="H4902">
        <v>4</v>
      </c>
      <c r="I4902" t="s">
        <v>188</v>
      </c>
      <c r="J4902" t="s">
        <v>207</v>
      </c>
      <c r="K4902" t="s">
        <v>208</v>
      </c>
      <c r="L4902" t="s">
        <v>702</v>
      </c>
      <c r="M4902" t="s">
        <v>48</v>
      </c>
      <c r="N4902" t="s">
        <v>288</v>
      </c>
      <c r="O4902" t="s">
        <v>190</v>
      </c>
      <c r="P4902"/>
      <c r="Q4902">
        <v>0.99941000000000002</v>
      </c>
      <c r="R4902"/>
      <c r="S4902" t="s">
        <v>933</v>
      </c>
    </row>
    <row r="4903" spans="1:19" hidden="1" x14ac:dyDescent="0.2">
      <c r="A4903" s="162" t="str">
        <f>"FY"&amp;(YEAR(Table4_1[[#This Row],[Date]])-1)&amp;"/"&amp;(YEAR(Table4_1[[#This Row],[Date]])-2000)</f>
        <v>FY2021/22</v>
      </c>
      <c r="B4903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3" s="162" t="str">
        <f>Table4_1[[#This Row],[Licensee]]&amp;" "&amp;Table4_1[[#This Row],[Licence]]</f>
        <v>Western Power EDL1</v>
      </c>
      <c r="D4903" s="162" t="str">
        <f t="shared" si="76"/>
        <v>FY2021/22_NQR5c_Western Power EDL1</v>
      </c>
      <c r="E4903" s="164">
        <f>IF(ISNUMBER(Table4_1[[#This Row],[Value]]),Table4_1[[#This Row],[Value]],IF(ISNUMBER(Table4_1[[#This Row],[$ Value]]),Table4_1[[#This Row],[$ Value]],Table4_1[[#This Row],[% Value]]))</f>
        <v>0.99941999999999998</v>
      </c>
      <c r="G4903" s="238">
        <v>44742</v>
      </c>
      <c r="H4903">
        <v>4</v>
      </c>
      <c r="I4903" t="s">
        <v>188</v>
      </c>
      <c r="J4903" t="s">
        <v>207</v>
      </c>
      <c r="K4903" t="s">
        <v>208</v>
      </c>
      <c r="L4903" t="s">
        <v>702</v>
      </c>
      <c r="M4903" t="s">
        <v>48</v>
      </c>
      <c r="N4903" t="s">
        <v>288</v>
      </c>
      <c r="O4903" t="s">
        <v>190</v>
      </c>
      <c r="P4903"/>
      <c r="Q4903">
        <v>0.99941999999999998</v>
      </c>
      <c r="R4903"/>
      <c r="S4903" t="s">
        <v>933</v>
      </c>
    </row>
    <row r="4904" spans="1:19" hidden="1" x14ac:dyDescent="0.2">
      <c r="A4904" s="162" t="str">
        <f>"FY"&amp;(YEAR(Table4_1[[#This Row],[Date]])-1)&amp;"/"&amp;(YEAR(Table4_1[[#This Row],[Date]])-2000)</f>
        <v>FY2022/23</v>
      </c>
      <c r="B4904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4" s="162" t="str">
        <f>Table4_1[[#This Row],[Licensee]]&amp;" "&amp;Table4_1[[#This Row],[Licence]]</f>
        <v>Western Power EDL1</v>
      </c>
      <c r="D4904" s="162" t="str">
        <f t="shared" si="76"/>
        <v>FY2022/23_NQR5c_Western Power EDL1</v>
      </c>
      <c r="E4904" s="164">
        <f>IF(ISNUMBER(Table4_1[[#This Row],[Value]]),Table4_1[[#This Row],[Value]],IF(ISNUMBER(Table4_1[[#This Row],[$ Value]]),Table4_1[[#This Row],[$ Value]],Table4_1[[#This Row],[% Value]]))</f>
        <v>0.99938000000000005</v>
      </c>
      <c r="G4904" s="238">
        <v>45107</v>
      </c>
      <c r="H4904">
        <v>4</v>
      </c>
      <c r="I4904" t="s">
        <v>188</v>
      </c>
      <c r="J4904" t="s">
        <v>207</v>
      </c>
      <c r="K4904" t="s">
        <v>208</v>
      </c>
      <c r="L4904" t="s">
        <v>702</v>
      </c>
      <c r="M4904" t="s">
        <v>48</v>
      </c>
      <c r="N4904" t="s">
        <v>288</v>
      </c>
      <c r="O4904" t="s">
        <v>190</v>
      </c>
      <c r="P4904"/>
      <c r="Q4904">
        <v>0.99938000000000005</v>
      </c>
      <c r="R4904"/>
      <c r="S4904" t="s">
        <v>933</v>
      </c>
    </row>
    <row r="4905" spans="1:19" hidden="1" x14ac:dyDescent="0.2">
      <c r="A4905" s="162" t="str">
        <f>"FY"&amp;(YEAR(Table4_1[[#This Row],[Date]])-1)&amp;"/"&amp;(YEAR(Table4_1[[#This Row],[Date]])-2000)</f>
        <v>FY2023/24</v>
      </c>
      <c r="B4905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5" s="162" t="str">
        <f>Table4_1[[#This Row],[Licensee]]&amp;" "&amp;Table4_1[[#This Row],[Licence]]</f>
        <v>Western Power EDL1</v>
      </c>
      <c r="D4905" s="162" t="str">
        <f t="shared" si="76"/>
        <v>FY2023/24_NQR5c_Western Power EDL1</v>
      </c>
      <c r="E4905" s="164">
        <f>IF(ISNUMBER(Table4_1[[#This Row],[Value]]),Table4_1[[#This Row],[Value]],IF(ISNUMBER(Table4_1[[#This Row],[$ Value]]),Table4_1[[#This Row],[$ Value]],Table4_1[[#This Row],[% Value]]))</f>
        <v>0.99938000000000005</v>
      </c>
      <c r="G4905" s="238">
        <v>45473</v>
      </c>
      <c r="H4905">
        <v>4</v>
      </c>
      <c r="I4905" t="s">
        <v>188</v>
      </c>
      <c r="J4905" t="s">
        <v>207</v>
      </c>
      <c r="K4905" t="s">
        <v>208</v>
      </c>
      <c r="L4905" t="s">
        <v>702</v>
      </c>
      <c r="M4905" t="s">
        <v>48</v>
      </c>
      <c r="N4905" t="s">
        <v>288</v>
      </c>
      <c r="O4905" t="s">
        <v>190</v>
      </c>
      <c r="P4905"/>
      <c r="Q4905">
        <v>0.99938000000000005</v>
      </c>
      <c r="R4905"/>
      <c r="S4905" t="s">
        <v>933</v>
      </c>
    </row>
    <row r="4906" spans="1:19" hidden="1" x14ac:dyDescent="0.2">
      <c r="A4906" s="162" t="str">
        <f>"FY"&amp;(YEAR(Table4_1[[#This Row],[Date]])-1)&amp;"/"&amp;(YEAR(Table4_1[[#This Row],[Date]])-2000)</f>
        <v>FY2024/25</v>
      </c>
      <c r="B4906" s="162" t="str">
        <f>VLOOKUP(Table4_1[[#This Row],[Energy]]&amp;Table4_1[[#This Row],[Indicator category]]&amp;Table4_1[[#This Row],[Indicator subcategory]]&amp;Table4_1[[#This Row],[Indicator]]&amp;Table4_1[[#This Row],[ID]],newID,2,FALSE)</f>
        <v>NQR5c</v>
      </c>
      <c r="C4906" s="162" t="str">
        <f>Table4_1[[#This Row],[Licensee]]&amp;" "&amp;Table4_1[[#This Row],[Licence]]</f>
        <v>Western Power EDL1</v>
      </c>
      <c r="D4906" s="162" t="str">
        <f t="shared" si="76"/>
        <v>FY2024/25_NQR5c_Western Power EDL1</v>
      </c>
      <c r="E4906" s="164">
        <f>IF(ISNUMBER(Table4_1[[#This Row],[Value]]),Table4_1[[#This Row],[Value]],IF(ISNUMBER(Table4_1[[#This Row],[$ Value]]),Table4_1[[#This Row],[$ Value]],Table4_1[[#This Row],[% Value]]))</f>
        <v>0.99936707599999997</v>
      </c>
      <c r="G4906" s="238">
        <v>45838</v>
      </c>
      <c r="H4906">
        <v>4</v>
      </c>
      <c r="I4906" t="s">
        <v>188</v>
      </c>
      <c r="J4906" t="s">
        <v>207</v>
      </c>
      <c r="K4906" t="s">
        <v>208</v>
      </c>
      <c r="L4906" t="s">
        <v>702</v>
      </c>
      <c r="M4906" t="s">
        <v>48</v>
      </c>
      <c r="N4906" t="s">
        <v>288</v>
      </c>
      <c r="O4906" t="s">
        <v>190</v>
      </c>
      <c r="P4906"/>
      <c r="Q4906">
        <v>0.99936707599999997</v>
      </c>
      <c r="R4906"/>
      <c r="S4906" t="s">
        <v>933</v>
      </c>
    </row>
    <row r="4907" spans="1:19" hidden="1" x14ac:dyDescent="0.2">
      <c r="A4907" s="162" t="str">
        <f>"FY"&amp;(YEAR(Table4_1[[#This Row],[Date]])-1)&amp;"/"&amp;(YEAR(Table4_1[[#This Row],[Date]])-2000)</f>
        <v>FY2013/14</v>
      </c>
      <c r="B4907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07" s="162" t="str">
        <f>Table4_1[[#This Row],[Licensee]]&amp;" "&amp;Table4_1[[#This Row],[Licence]]</f>
        <v>Western Power EDL1</v>
      </c>
      <c r="D4907" s="162" t="str">
        <f t="shared" si="76"/>
        <v>FY2013/14_NQR5d_Western Power EDL1</v>
      </c>
      <c r="E4907" s="164">
        <f>IF(ISNUMBER(Table4_1[[#This Row],[Value]]),Table4_1[[#This Row],[Value]],IF(ISNUMBER(Table4_1[[#This Row],[$ Value]]),Table4_1[[#This Row],[$ Value]],Table4_1[[#This Row],[% Value]]))</f>
        <v>0.99556</v>
      </c>
      <c r="G4907" s="238">
        <v>41820</v>
      </c>
      <c r="H4907">
        <v>4</v>
      </c>
      <c r="I4907" t="s">
        <v>188</v>
      </c>
      <c r="J4907" t="s">
        <v>207</v>
      </c>
      <c r="K4907" t="s">
        <v>208</v>
      </c>
      <c r="L4907" t="s">
        <v>702</v>
      </c>
      <c r="M4907" t="s">
        <v>510</v>
      </c>
      <c r="N4907" t="s">
        <v>288</v>
      </c>
      <c r="O4907" t="s">
        <v>190</v>
      </c>
      <c r="P4907"/>
      <c r="Q4907">
        <v>0.99556</v>
      </c>
      <c r="R4907"/>
      <c r="S4907" t="s">
        <v>933</v>
      </c>
    </row>
    <row r="4908" spans="1:19" hidden="1" x14ac:dyDescent="0.2">
      <c r="A4908" s="162" t="str">
        <f>"FY"&amp;(YEAR(Table4_1[[#This Row],[Date]])-1)&amp;"/"&amp;(YEAR(Table4_1[[#This Row],[Date]])-2000)</f>
        <v>FY2014/15</v>
      </c>
      <c r="B4908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08" s="162" t="str">
        <f>Table4_1[[#This Row],[Licensee]]&amp;" "&amp;Table4_1[[#This Row],[Licence]]</f>
        <v>Western Power EDL1</v>
      </c>
      <c r="D4908" s="162" t="str">
        <f t="shared" si="76"/>
        <v>FY2014/15_NQR5d_Western Power EDL1</v>
      </c>
      <c r="E4908" s="164">
        <f>IF(ISNUMBER(Table4_1[[#This Row],[Value]]),Table4_1[[#This Row],[Value]],IF(ISNUMBER(Table4_1[[#This Row],[$ Value]]),Table4_1[[#This Row],[$ Value]],Table4_1[[#This Row],[% Value]]))</f>
        <v>0.99804000000000004</v>
      </c>
      <c r="G4908" s="238">
        <v>42185</v>
      </c>
      <c r="H4908">
        <v>4</v>
      </c>
      <c r="I4908" t="s">
        <v>188</v>
      </c>
      <c r="J4908" t="s">
        <v>207</v>
      </c>
      <c r="K4908" t="s">
        <v>208</v>
      </c>
      <c r="L4908" t="s">
        <v>702</v>
      </c>
      <c r="M4908" t="s">
        <v>510</v>
      </c>
      <c r="N4908" t="s">
        <v>288</v>
      </c>
      <c r="O4908" t="s">
        <v>190</v>
      </c>
      <c r="P4908"/>
      <c r="Q4908">
        <v>0.99804000000000004</v>
      </c>
      <c r="R4908"/>
      <c r="S4908" t="s">
        <v>933</v>
      </c>
    </row>
    <row r="4909" spans="1:19" hidden="1" x14ac:dyDescent="0.2">
      <c r="A4909" s="162" t="str">
        <f>"FY"&amp;(YEAR(Table4_1[[#This Row],[Date]])-1)&amp;"/"&amp;(YEAR(Table4_1[[#This Row],[Date]])-2000)</f>
        <v>FY2015/16</v>
      </c>
      <c r="B4909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09" s="162" t="str">
        <f>Table4_1[[#This Row],[Licensee]]&amp;" "&amp;Table4_1[[#This Row],[Licence]]</f>
        <v>Western Power EDL1</v>
      </c>
      <c r="D4909" s="162" t="str">
        <f t="shared" si="76"/>
        <v>FY2015/16_NQR5d_Western Power EDL1</v>
      </c>
      <c r="E4909" s="164">
        <f>IF(ISNUMBER(Table4_1[[#This Row],[Value]]),Table4_1[[#This Row],[Value]],IF(ISNUMBER(Table4_1[[#This Row],[$ Value]]),Table4_1[[#This Row],[$ Value]],Table4_1[[#This Row],[% Value]]))</f>
        <v>0.99811201000000005</v>
      </c>
      <c r="G4909" s="238">
        <v>42551</v>
      </c>
      <c r="H4909">
        <v>4</v>
      </c>
      <c r="I4909" t="s">
        <v>188</v>
      </c>
      <c r="J4909" t="s">
        <v>207</v>
      </c>
      <c r="K4909" t="s">
        <v>208</v>
      </c>
      <c r="L4909" t="s">
        <v>702</v>
      </c>
      <c r="M4909" t="s">
        <v>510</v>
      </c>
      <c r="N4909" t="s">
        <v>288</v>
      </c>
      <c r="O4909" t="s">
        <v>190</v>
      </c>
      <c r="P4909"/>
      <c r="Q4909">
        <v>0.99811201000000005</v>
      </c>
      <c r="R4909"/>
      <c r="S4909" t="s">
        <v>933</v>
      </c>
    </row>
    <row r="4910" spans="1:19" hidden="1" x14ac:dyDescent="0.2">
      <c r="A4910" s="162" t="str">
        <f>"FY"&amp;(YEAR(Table4_1[[#This Row],[Date]])-1)&amp;"/"&amp;(YEAR(Table4_1[[#This Row],[Date]])-2000)</f>
        <v>FY2016/17</v>
      </c>
      <c r="B4910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0" s="162" t="str">
        <f>Table4_1[[#This Row],[Licensee]]&amp;" "&amp;Table4_1[[#This Row],[Licence]]</f>
        <v>Western Power EDL1</v>
      </c>
      <c r="D4910" s="162" t="str">
        <f t="shared" si="76"/>
        <v>FY2016/17_NQR5d_Western Power EDL1</v>
      </c>
      <c r="E4910" s="164">
        <f>IF(ISNUMBER(Table4_1[[#This Row],[Value]]),Table4_1[[#This Row],[Value]],IF(ISNUMBER(Table4_1[[#This Row],[$ Value]]),Table4_1[[#This Row],[$ Value]],Table4_1[[#This Row],[% Value]]))</f>
        <v>0.998102826</v>
      </c>
      <c r="G4910" s="238">
        <v>42916</v>
      </c>
      <c r="H4910">
        <v>4</v>
      </c>
      <c r="I4910" t="s">
        <v>188</v>
      </c>
      <c r="J4910" t="s">
        <v>207</v>
      </c>
      <c r="K4910" t="s">
        <v>208</v>
      </c>
      <c r="L4910" t="s">
        <v>702</v>
      </c>
      <c r="M4910" t="s">
        <v>510</v>
      </c>
      <c r="N4910" t="s">
        <v>288</v>
      </c>
      <c r="O4910" t="s">
        <v>190</v>
      </c>
      <c r="P4910"/>
      <c r="Q4910">
        <v>0.998102826</v>
      </c>
      <c r="R4910"/>
      <c r="S4910" t="s">
        <v>933</v>
      </c>
    </row>
    <row r="4911" spans="1:19" hidden="1" x14ac:dyDescent="0.2">
      <c r="A4911" s="162" t="str">
        <f>"FY"&amp;(YEAR(Table4_1[[#This Row],[Date]])-1)&amp;"/"&amp;(YEAR(Table4_1[[#This Row],[Date]])-2000)</f>
        <v>FY2017/18</v>
      </c>
      <c r="B4911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1" s="162" t="str">
        <f>Table4_1[[#This Row],[Licensee]]&amp;" "&amp;Table4_1[[#This Row],[Licence]]</f>
        <v>Western Power EDL1</v>
      </c>
      <c r="D4911" s="162" t="str">
        <f t="shared" si="76"/>
        <v>FY2017/18_NQR5d_Western Power EDL1</v>
      </c>
      <c r="E4911" s="164">
        <f>IF(ISNUMBER(Table4_1[[#This Row],[Value]]),Table4_1[[#This Row],[Value]],IF(ISNUMBER(Table4_1[[#This Row],[$ Value]]),Table4_1[[#This Row],[$ Value]],Table4_1[[#This Row],[% Value]]))</f>
        <v>0.99799000000000004</v>
      </c>
      <c r="G4911" s="238">
        <v>43281</v>
      </c>
      <c r="H4911">
        <v>4</v>
      </c>
      <c r="I4911" t="s">
        <v>188</v>
      </c>
      <c r="J4911" t="s">
        <v>207</v>
      </c>
      <c r="K4911" t="s">
        <v>208</v>
      </c>
      <c r="L4911" t="s">
        <v>702</v>
      </c>
      <c r="M4911" t="s">
        <v>510</v>
      </c>
      <c r="N4911" t="s">
        <v>288</v>
      </c>
      <c r="O4911" t="s">
        <v>190</v>
      </c>
      <c r="P4911"/>
      <c r="Q4911">
        <v>0.99799000000000004</v>
      </c>
      <c r="R4911"/>
      <c r="S4911" t="s">
        <v>933</v>
      </c>
    </row>
    <row r="4912" spans="1:19" hidden="1" x14ac:dyDescent="0.2">
      <c r="A4912" s="162" t="str">
        <f>"FY"&amp;(YEAR(Table4_1[[#This Row],[Date]])-1)&amp;"/"&amp;(YEAR(Table4_1[[#This Row],[Date]])-2000)</f>
        <v>FY2018/19</v>
      </c>
      <c r="B4912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2" s="162" t="str">
        <f>Table4_1[[#This Row],[Licensee]]&amp;" "&amp;Table4_1[[#This Row],[Licence]]</f>
        <v>Western Power EDL1</v>
      </c>
      <c r="D4912" s="162" t="str">
        <f t="shared" si="76"/>
        <v>FY2018/19_NQR5d_Western Power EDL1</v>
      </c>
      <c r="E4912" s="164">
        <f>IF(ISNUMBER(Table4_1[[#This Row],[Value]]),Table4_1[[#This Row],[Value]],IF(ISNUMBER(Table4_1[[#This Row],[$ Value]]),Table4_1[[#This Row],[$ Value]],Table4_1[[#This Row],[% Value]]))</f>
        <v>0.99861999999999995</v>
      </c>
      <c r="G4912" s="238">
        <v>43646</v>
      </c>
      <c r="H4912">
        <v>4</v>
      </c>
      <c r="I4912" t="s">
        <v>188</v>
      </c>
      <c r="J4912" t="s">
        <v>207</v>
      </c>
      <c r="K4912" t="s">
        <v>208</v>
      </c>
      <c r="L4912" t="s">
        <v>702</v>
      </c>
      <c r="M4912" t="s">
        <v>510</v>
      </c>
      <c r="N4912" t="s">
        <v>288</v>
      </c>
      <c r="O4912" t="s">
        <v>190</v>
      </c>
      <c r="P4912"/>
      <c r="Q4912">
        <v>0.99861999999999995</v>
      </c>
      <c r="R4912"/>
      <c r="S4912" t="s">
        <v>933</v>
      </c>
    </row>
    <row r="4913" spans="1:19" hidden="1" x14ac:dyDescent="0.2">
      <c r="A4913" s="162" t="str">
        <f>"FY"&amp;(YEAR(Table4_1[[#This Row],[Date]])-1)&amp;"/"&amp;(YEAR(Table4_1[[#This Row],[Date]])-2000)</f>
        <v>FY2019/20</v>
      </c>
      <c r="B4913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3" s="162" t="str">
        <f>Table4_1[[#This Row],[Licensee]]&amp;" "&amp;Table4_1[[#This Row],[Licence]]</f>
        <v>Western Power EDL1</v>
      </c>
      <c r="D4913" s="162" t="str">
        <f t="shared" si="76"/>
        <v>FY2019/20_NQR5d_Western Power EDL1</v>
      </c>
      <c r="E4913" s="164">
        <f>IF(ISNUMBER(Table4_1[[#This Row],[Value]]),Table4_1[[#This Row],[Value]],IF(ISNUMBER(Table4_1[[#This Row],[$ Value]]),Table4_1[[#This Row],[$ Value]],Table4_1[[#This Row],[% Value]]))</f>
        <v>0.99739999999999995</v>
      </c>
      <c r="G4913" s="238">
        <v>44012</v>
      </c>
      <c r="H4913">
        <v>4</v>
      </c>
      <c r="I4913" t="s">
        <v>188</v>
      </c>
      <c r="J4913" t="s">
        <v>207</v>
      </c>
      <c r="K4913" t="s">
        <v>208</v>
      </c>
      <c r="L4913" t="s">
        <v>702</v>
      </c>
      <c r="M4913" t="s">
        <v>510</v>
      </c>
      <c r="N4913" t="s">
        <v>288</v>
      </c>
      <c r="O4913" t="s">
        <v>190</v>
      </c>
      <c r="P4913"/>
      <c r="Q4913">
        <v>0.99739999999999995</v>
      </c>
      <c r="R4913"/>
      <c r="S4913" t="s">
        <v>933</v>
      </c>
    </row>
    <row r="4914" spans="1:19" hidden="1" x14ac:dyDescent="0.2">
      <c r="A4914" s="162" t="str">
        <f>"FY"&amp;(YEAR(Table4_1[[#This Row],[Date]])-1)&amp;"/"&amp;(YEAR(Table4_1[[#This Row],[Date]])-2000)</f>
        <v>FY2020/21</v>
      </c>
      <c r="B4914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4" s="162" t="str">
        <f>Table4_1[[#This Row],[Licensee]]&amp;" "&amp;Table4_1[[#This Row],[Licence]]</f>
        <v>Western Power EDL1</v>
      </c>
      <c r="D4914" s="162" t="str">
        <f t="shared" si="76"/>
        <v>FY2020/21_NQR5d_Western Power EDL1</v>
      </c>
      <c r="E4914" s="164">
        <f>IF(ISNUMBER(Table4_1[[#This Row],[Value]]),Table4_1[[#This Row],[Value]],IF(ISNUMBER(Table4_1[[#This Row],[$ Value]]),Table4_1[[#This Row],[$ Value]],Table4_1[[#This Row],[% Value]]))</f>
        <v>0.99675000000000002</v>
      </c>
      <c r="G4914" s="238">
        <v>44377</v>
      </c>
      <c r="H4914">
        <v>4</v>
      </c>
      <c r="I4914" t="s">
        <v>188</v>
      </c>
      <c r="J4914" t="s">
        <v>207</v>
      </c>
      <c r="K4914" t="s">
        <v>208</v>
      </c>
      <c r="L4914" t="s">
        <v>702</v>
      </c>
      <c r="M4914" t="s">
        <v>510</v>
      </c>
      <c r="N4914" t="s">
        <v>288</v>
      </c>
      <c r="O4914" t="s">
        <v>190</v>
      </c>
      <c r="P4914"/>
      <c r="Q4914">
        <v>0.99675000000000002</v>
      </c>
      <c r="R4914"/>
      <c r="S4914" t="s">
        <v>933</v>
      </c>
    </row>
    <row r="4915" spans="1:19" hidden="1" x14ac:dyDescent="0.2">
      <c r="A4915" s="162" t="str">
        <f>"FY"&amp;(YEAR(Table4_1[[#This Row],[Date]])-1)&amp;"/"&amp;(YEAR(Table4_1[[#This Row],[Date]])-2000)</f>
        <v>FY2021/22</v>
      </c>
      <c r="B4915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5" s="162" t="str">
        <f>Table4_1[[#This Row],[Licensee]]&amp;" "&amp;Table4_1[[#This Row],[Licence]]</f>
        <v>Western Power EDL1</v>
      </c>
      <c r="D4915" s="162" t="str">
        <f t="shared" si="76"/>
        <v>FY2021/22_NQR5d_Western Power EDL1</v>
      </c>
      <c r="E4915" s="164">
        <f>IF(ISNUMBER(Table4_1[[#This Row],[Value]]),Table4_1[[#This Row],[Value]],IF(ISNUMBER(Table4_1[[#This Row],[$ Value]]),Table4_1[[#This Row],[$ Value]],Table4_1[[#This Row],[% Value]]))</f>
        <v>0.99768000000000001</v>
      </c>
      <c r="G4915" s="238">
        <v>44742</v>
      </c>
      <c r="H4915">
        <v>4</v>
      </c>
      <c r="I4915" t="s">
        <v>188</v>
      </c>
      <c r="J4915" t="s">
        <v>207</v>
      </c>
      <c r="K4915" t="s">
        <v>208</v>
      </c>
      <c r="L4915" t="s">
        <v>702</v>
      </c>
      <c r="M4915" t="s">
        <v>510</v>
      </c>
      <c r="N4915" t="s">
        <v>288</v>
      </c>
      <c r="O4915" t="s">
        <v>190</v>
      </c>
      <c r="P4915"/>
      <c r="Q4915">
        <v>0.99768000000000001</v>
      </c>
      <c r="R4915"/>
      <c r="S4915" t="s">
        <v>933</v>
      </c>
    </row>
    <row r="4916" spans="1:19" hidden="1" x14ac:dyDescent="0.2">
      <c r="A4916" s="162" t="str">
        <f>"FY"&amp;(YEAR(Table4_1[[#This Row],[Date]])-1)&amp;"/"&amp;(YEAR(Table4_1[[#This Row],[Date]])-2000)</f>
        <v>FY2022/23</v>
      </c>
      <c r="B4916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6" s="162" t="str">
        <f>Table4_1[[#This Row],[Licensee]]&amp;" "&amp;Table4_1[[#This Row],[Licence]]</f>
        <v>Western Power EDL1</v>
      </c>
      <c r="D4916" s="162" t="str">
        <f t="shared" si="76"/>
        <v>FY2022/23_NQR5d_Western Power EDL1</v>
      </c>
      <c r="E4916" s="164">
        <f>IF(ISNUMBER(Table4_1[[#This Row],[Value]]),Table4_1[[#This Row],[Value]],IF(ISNUMBER(Table4_1[[#This Row],[$ Value]]),Table4_1[[#This Row],[$ Value]],Table4_1[[#This Row],[% Value]]))</f>
        <v>0.99768000000000001</v>
      </c>
      <c r="G4916" s="238">
        <v>45107</v>
      </c>
      <c r="H4916">
        <v>4</v>
      </c>
      <c r="I4916" t="s">
        <v>188</v>
      </c>
      <c r="J4916" t="s">
        <v>207</v>
      </c>
      <c r="K4916" t="s">
        <v>208</v>
      </c>
      <c r="L4916" t="s">
        <v>702</v>
      </c>
      <c r="M4916" t="s">
        <v>510</v>
      </c>
      <c r="N4916" t="s">
        <v>288</v>
      </c>
      <c r="O4916" t="s">
        <v>190</v>
      </c>
      <c r="P4916"/>
      <c r="Q4916">
        <v>0.99768000000000001</v>
      </c>
      <c r="R4916"/>
      <c r="S4916" t="s">
        <v>933</v>
      </c>
    </row>
    <row r="4917" spans="1:19" hidden="1" x14ac:dyDescent="0.2">
      <c r="A4917" s="162" t="str">
        <f>"FY"&amp;(YEAR(Table4_1[[#This Row],[Date]])-1)&amp;"/"&amp;(YEAR(Table4_1[[#This Row],[Date]])-2000)</f>
        <v>FY2023/24</v>
      </c>
      <c r="B4917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7" s="162" t="str">
        <f>Table4_1[[#This Row],[Licensee]]&amp;" "&amp;Table4_1[[#This Row],[Licence]]</f>
        <v>Western Power EDL1</v>
      </c>
      <c r="D4917" s="162" t="str">
        <f t="shared" si="76"/>
        <v>FY2023/24_NQR5d_Western Power EDL1</v>
      </c>
      <c r="E4917" s="164">
        <f>IF(ISNUMBER(Table4_1[[#This Row],[Value]]),Table4_1[[#This Row],[Value]],IF(ISNUMBER(Table4_1[[#This Row],[$ Value]]),Table4_1[[#This Row],[$ Value]],Table4_1[[#This Row],[% Value]]))</f>
        <v>0.99770000000000003</v>
      </c>
      <c r="G4917" s="238">
        <v>45473</v>
      </c>
      <c r="H4917">
        <v>4</v>
      </c>
      <c r="I4917" t="s">
        <v>188</v>
      </c>
      <c r="J4917" t="s">
        <v>207</v>
      </c>
      <c r="K4917" t="s">
        <v>208</v>
      </c>
      <c r="L4917" t="s">
        <v>702</v>
      </c>
      <c r="M4917" t="s">
        <v>510</v>
      </c>
      <c r="N4917" t="s">
        <v>288</v>
      </c>
      <c r="O4917" t="s">
        <v>190</v>
      </c>
      <c r="P4917"/>
      <c r="Q4917">
        <v>0.99770000000000003</v>
      </c>
      <c r="R4917"/>
      <c r="S4917" t="s">
        <v>933</v>
      </c>
    </row>
    <row r="4918" spans="1:19" hidden="1" x14ac:dyDescent="0.2">
      <c r="A4918" s="162" t="str">
        <f>"FY"&amp;(YEAR(Table4_1[[#This Row],[Date]])-1)&amp;"/"&amp;(YEAR(Table4_1[[#This Row],[Date]])-2000)</f>
        <v>FY2024/25</v>
      </c>
      <c r="B4918" s="162" t="str">
        <f>VLOOKUP(Table4_1[[#This Row],[Energy]]&amp;Table4_1[[#This Row],[Indicator category]]&amp;Table4_1[[#This Row],[Indicator subcategory]]&amp;Table4_1[[#This Row],[Indicator]]&amp;Table4_1[[#This Row],[ID]],newID,2,FALSE)</f>
        <v>NQR5d</v>
      </c>
      <c r="C4918" s="162" t="str">
        <f>Table4_1[[#This Row],[Licensee]]&amp;" "&amp;Table4_1[[#This Row],[Licence]]</f>
        <v>Western Power EDL1</v>
      </c>
      <c r="D4918" s="162" t="str">
        <f t="shared" si="76"/>
        <v>FY2024/25_NQR5d_Western Power EDL1</v>
      </c>
      <c r="E4918" s="164">
        <f>IF(ISNUMBER(Table4_1[[#This Row],[Value]]),Table4_1[[#This Row],[Value]],IF(ISNUMBER(Table4_1[[#This Row],[$ Value]]),Table4_1[[#This Row],[$ Value]],Table4_1[[#This Row],[% Value]]))</f>
        <v>0.99802276599999995</v>
      </c>
      <c r="G4918" s="238">
        <v>45838</v>
      </c>
      <c r="H4918">
        <v>4</v>
      </c>
      <c r="I4918" t="s">
        <v>188</v>
      </c>
      <c r="J4918" t="s">
        <v>207</v>
      </c>
      <c r="K4918" t="s">
        <v>208</v>
      </c>
      <c r="L4918" t="s">
        <v>702</v>
      </c>
      <c r="M4918" t="s">
        <v>510</v>
      </c>
      <c r="N4918" t="s">
        <v>288</v>
      </c>
      <c r="O4918" t="s">
        <v>190</v>
      </c>
      <c r="P4918"/>
      <c r="Q4918">
        <v>0.99802276599999995</v>
      </c>
      <c r="R4918"/>
      <c r="S4918" t="s">
        <v>933</v>
      </c>
    </row>
    <row r="4919" spans="1:19" hidden="1" x14ac:dyDescent="0.2">
      <c r="A4919" s="162" t="str">
        <f>"FY"&amp;(YEAR(Table4_1[[#This Row],[Date]])-1)&amp;"/"&amp;(YEAR(Table4_1[[#This Row],[Date]])-2000)</f>
        <v>FY2023/24</v>
      </c>
      <c r="B4919" s="162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4919" s="162" t="str">
        <f>Table4_1[[#This Row],[Licensee]]&amp;" "&amp;Table4_1[[#This Row],[Licence]]</f>
        <v>Western Power EDL1</v>
      </c>
      <c r="D4919" s="162" t="str">
        <f t="shared" si="76"/>
        <v>FY2023/24_NQR6a_Western Power EDL1</v>
      </c>
      <c r="E4919" s="164">
        <f>IF(ISNUMBER(Table4_1[[#This Row],[Value]]),Table4_1[[#This Row],[Value]],IF(ISNUMBER(Table4_1[[#This Row],[$ Value]]),Table4_1[[#This Row],[$ Value]],Table4_1[[#This Row],[% Value]]))</f>
        <v>0</v>
      </c>
      <c r="G4919" s="238">
        <v>45473</v>
      </c>
      <c r="H4919">
        <v>4</v>
      </c>
      <c r="I4919" t="s">
        <v>188</v>
      </c>
      <c r="J4919" t="s">
        <v>207</v>
      </c>
      <c r="K4919" t="s">
        <v>208</v>
      </c>
      <c r="L4919" t="s">
        <v>289</v>
      </c>
      <c r="M4919" t="s">
        <v>96</v>
      </c>
      <c r="N4919" t="s">
        <v>290</v>
      </c>
      <c r="O4919" t="s">
        <v>93</v>
      </c>
      <c r="P4919"/>
      <c r="Q4919"/>
      <c r="R4919"/>
      <c r="S4919" t="s">
        <v>933</v>
      </c>
    </row>
    <row r="4920" spans="1:19" hidden="1" x14ac:dyDescent="0.2">
      <c r="A4920" s="162" t="str">
        <f>"FY"&amp;(YEAR(Table4_1[[#This Row],[Date]])-1)&amp;"/"&amp;(YEAR(Table4_1[[#This Row],[Date]])-2000)</f>
        <v>FY2024/25</v>
      </c>
      <c r="B4920" s="162" t="str">
        <f>VLOOKUP(Table4_1[[#This Row],[Energy]]&amp;Table4_1[[#This Row],[Indicator category]]&amp;Table4_1[[#This Row],[Indicator subcategory]]&amp;Table4_1[[#This Row],[Indicator]]&amp;Table4_1[[#This Row],[ID]],newID,2,FALSE)</f>
        <v>NQR6a</v>
      </c>
      <c r="C4920" s="162" t="str">
        <f>Table4_1[[#This Row],[Licensee]]&amp;" "&amp;Table4_1[[#This Row],[Licence]]</f>
        <v>Western Power EDL1</v>
      </c>
      <c r="D4920" s="162" t="str">
        <f t="shared" si="76"/>
        <v>FY2024/25_NQR6a_Western Power EDL1</v>
      </c>
      <c r="E4920" s="164">
        <f>IF(ISNUMBER(Table4_1[[#This Row],[Value]]),Table4_1[[#This Row],[Value]],IF(ISNUMBER(Table4_1[[#This Row],[$ Value]]),Table4_1[[#This Row],[$ Value]],Table4_1[[#This Row],[% Value]]))</f>
        <v>248.5</v>
      </c>
      <c r="G4920" s="238">
        <v>45838</v>
      </c>
      <c r="H4920">
        <v>4</v>
      </c>
      <c r="I4920" t="s">
        <v>188</v>
      </c>
      <c r="J4920" t="s">
        <v>207</v>
      </c>
      <c r="K4920" t="s">
        <v>208</v>
      </c>
      <c r="L4920" t="s">
        <v>289</v>
      </c>
      <c r="M4920" t="s">
        <v>96</v>
      </c>
      <c r="N4920" t="s">
        <v>290</v>
      </c>
      <c r="O4920" t="s">
        <v>93</v>
      </c>
      <c r="P4920">
        <v>248.5</v>
      </c>
      <c r="Q4920"/>
      <c r="R4920"/>
      <c r="S4920" t="s">
        <v>933</v>
      </c>
    </row>
    <row r="4921" spans="1:19" hidden="1" x14ac:dyDescent="0.2">
      <c r="A4921" s="162" t="str">
        <f>"FY"&amp;(YEAR(Table4_1[[#This Row],[Date]])-1)&amp;"/"&amp;(YEAR(Table4_1[[#This Row],[Date]])-2000)</f>
        <v>FY2013/14</v>
      </c>
      <c r="B4921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1" s="162" t="str">
        <f>Table4_1[[#This Row],[Licensee]]&amp;" "&amp;Table4_1[[#This Row],[Licence]]</f>
        <v>Western Power EDL1</v>
      </c>
      <c r="D4921" s="162" t="str">
        <f t="shared" si="76"/>
        <v>FY2013/14_NQR6b_Western Power EDL1</v>
      </c>
      <c r="E4921" s="164">
        <f>IF(ISNUMBER(Table4_1[[#This Row],[Value]]),Table4_1[[#This Row],[Value]],IF(ISNUMBER(Table4_1[[#This Row],[$ Value]]),Table4_1[[#This Row],[$ Value]],Table4_1[[#This Row],[% Value]]))</f>
        <v>35</v>
      </c>
      <c r="G4921" s="238">
        <v>41820</v>
      </c>
      <c r="H4921">
        <v>4</v>
      </c>
      <c r="I4921" t="s">
        <v>188</v>
      </c>
      <c r="J4921" t="s">
        <v>207</v>
      </c>
      <c r="K4921" t="s">
        <v>208</v>
      </c>
      <c r="L4921" t="s">
        <v>289</v>
      </c>
      <c r="M4921" t="s">
        <v>47</v>
      </c>
      <c r="N4921" t="s">
        <v>290</v>
      </c>
      <c r="O4921" t="s">
        <v>285</v>
      </c>
      <c r="P4921">
        <v>35</v>
      </c>
      <c r="Q4921"/>
      <c r="R4921"/>
      <c r="S4921" t="s">
        <v>933</v>
      </c>
    </row>
    <row r="4922" spans="1:19" hidden="1" x14ac:dyDescent="0.2">
      <c r="A4922" s="162" t="str">
        <f>"FY"&amp;(YEAR(Table4_1[[#This Row],[Date]])-1)&amp;"/"&amp;(YEAR(Table4_1[[#This Row],[Date]])-2000)</f>
        <v>FY2014/15</v>
      </c>
      <c r="B4922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2" s="162" t="str">
        <f>Table4_1[[#This Row],[Licensee]]&amp;" "&amp;Table4_1[[#This Row],[Licence]]</f>
        <v>Western Power EDL1</v>
      </c>
      <c r="D4922" s="162" t="str">
        <f t="shared" si="76"/>
        <v>FY2014/15_NQR6b_Western Power EDL1</v>
      </c>
      <c r="E4922" s="164">
        <f>IF(ISNUMBER(Table4_1[[#This Row],[Value]]),Table4_1[[#This Row],[Value]],IF(ISNUMBER(Table4_1[[#This Row],[$ Value]]),Table4_1[[#This Row],[$ Value]],Table4_1[[#This Row],[% Value]]))</f>
        <v>33</v>
      </c>
      <c r="G4922" s="238">
        <v>42185</v>
      </c>
      <c r="H4922">
        <v>4</v>
      </c>
      <c r="I4922" t="s">
        <v>188</v>
      </c>
      <c r="J4922" t="s">
        <v>207</v>
      </c>
      <c r="K4922" t="s">
        <v>208</v>
      </c>
      <c r="L4922" t="s">
        <v>289</v>
      </c>
      <c r="M4922" t="s">
        <v>47</v>
      </c>
      <c r="N4922" t="s">
        <v>290</v>
      </c>
      <c r="O4922" t="s">
        <v>285</v>
      </c>
      <c r="P4922">
        <v>33</v>
      </c>
      <c r="Q4922"/>
      <c r="R4922"/>
      <c r="S4922" t="s">
        <v>933</v>
      </c>
    </row>
    <row r="4923" spans="1:19" hidden="1" x14ac:dyDescent="0.2">
      <c r="A4923" s="162" t="str">
        <f>"FY"&amp;(YEAR(Table4_1[[#This Row],[Date]])-1)&amp;"/"&amp;(YEAR(Table4_1[[#This Row],[Date]])-2000)</f>
        <v>FY2015/16</v>
      </c>
      <c r="B4923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3" s="162" t="str">
        <f>Table4_1[[#This Row],[Licensee]]&amp;" "&amp;Table4_1[[#This Row],[Licence]]</f>
        <v>Western Power EDL1</v>
      </c>
      <c r="D4923" s="162" t="str">
        <f t="shared" si="76"/>
        <v>FY2015/16_NQR6b_Western Power EDL1</v>
      </c>
      <c r="E4923" s="164">
        <f>IF(ISNUMBER(Table4_1[[#This Row],[Value]]),Table4_1[[#This Row],[Value]],IF(ISNUMBER(Table4_1[[#This Row],[$ Value]]),Table4_1[[#This Row],[$ Value]],Table4_1[[#This Row],[% Value]]))</f>
        <v>40</v>
      </c>
      <c r="G4923" s="238">
        <v>42551</v>
      </c>
      <c r="H4923">
        <v>4</v>
      </c>
      <c r="I4923" t="s">
        <v>188</v>
      </c>
      <c r="J4923" t="s">
        <v>207</v>
      </c>
      <c r="K4923" t="s">
        <v>208</v>
      </c>
      <c r="L4923" t="s">
        <v>289</v>
      </c>
      <c r="M4923" t="s">
        <v>47</v>
      </c>
      <c r="N4923" t="s">
        <v>290</v>
      </c>
      <c r="O4923" t="s">
        <v>285</v>
      </c>
      <c r="P4923">
        <v>40</v>
      </c>
      <c r="Q4923"/>
      <c r="R4923"/>
      <c r="S4923" t="s">
        <v>933</v>
      </c>
    </row>
    <row r="4924" spans="1:19" hidden="1" x14ac:dyDescent="0.2">
      <c r="A4924" s="162" t="str">
        <f>"FY"&amp;(YEAR(Table4_1[[#This Row],[Date]])-1)&amp;"/"&amp;(YEAR(Table4_1[[#This Row],[Date]])-2000)</f>
        <v>FY2016/17</v>
      </c>
      <c r="B4924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4" s="162" t="str">
        <f>Table4_1[[#This Row],[Licensee]]&amp;" "&amp;Table4_1[[#This Row],[Licence]]</f>
        <v>Western Power EDL1</v>
      </c>
      <c r="D4924" s="162" t="str">
        <f t="shared" si="76"/>
        <v>FY2016/17_NQR6b_Western Power EDL1</v>
      </c>
      <c r="E4924" s="164">
        <f>IF(ISNUMBER(Table4_1[[#This Row],[Value]]),Table4_1[[#This Row],[Value]],IF(ISNUMBER(Table4_1[[#This Row],[$ Value]]),Table4_1[[#This Row],[$ Value]],Table4_1[[#This Row],[% Value]]))</f>
        <v>37</v>
      </c>
      <c r="G4924" s="238">
        <v>42916</v>
      </c>
      <c r="H4924">
        <v>4</v>
      </c>
      <c r="I4924" t="s">
        <v>188</v>
      </c>
      <c r="J4924" t="s">
        <v>207</v>
      </c>
      <c r="K4924" t="s">
        <v>208</v>
      </c>
      <c r="L4924" t="s">
        <v>289</v>
      </c>
      <c r="M4924" t="s">
        <v>47</v>
      </c>
      <c r="N4924" t="s">
        <v>290</v>
      </c>
      <c r="O4924" t="s">
        <v>285</v>
      </c>
      <c r="P4924">
        <v>37</v>
      </c>
      <c r="Q4924"/>
      <c r="R4924"/>
      <c r="S4924" t="s">
        <v>933</v>
      </c>
    </row>
    <row r="4925" spans="1:19" hidden="1" x14ac:dyDescent="0.2">
      <c r="A4925" s="162" t="str">
        <f>"FY"&amp;(YEAR(Table4_1[[#This Row],[Date]])-1)&amp;"/"&amp;(YEAR(Table4_1[[#This Row],[Date]])-2000)</f>
        <v>FY2017/18</v>
      </c>
      <c r="B4925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5" s="162" t="str">
        <f>Table4_1[[#This Row],[Licensee]]&amp;" "&amp;Table4_1[[#This Row],[Licence]]</f>
        <v>Western Power EDL1</v>
      </c>
      <c r="D4925" s="162" t="str">
        <f t="shared" si="76"/>
        <v>FY2017/18_NQR6b_Western Power EDL1</v>
      </c>
      <c r="E4925" s="164">
        <f>IF(ISNUMBER(Table4_1[[#This Row],[Value]]),Table4_1[[#This Row],[Value]],IF(ISNUMBER(Table4_1[[#This Row],[$ Value]]),Table4_1[[#This Row],[$ Value]],Table4_1[[#This Row],[% Value]]))</f>
        <v>11</v>
      </c>
      <c r="G4925" s="238">
        <v>43281</v>
      </c>
      <c r="H4925">
        <v>4</v>
      </c>
      <c r="I4925" t="s">
        <v>188</v>
      </c>
      <c r="J4925" t="s">
        <v>207</v>
      </c>
      <c r="K4925" t="s">
        <v>208</v>
      </c>
      <c r="L4925" t="s">
        <v>289</v>
      </c>
      <c r="M4925" t="s">
        <v>47</v>
      </c>
      <c r="N4925" t="s">
        <v>290</v>
      </c>
      <c r="O4925" t="s">
        <v>285</v>
      </c>
      <c r="P4925">
        <v>11</v>
      </c>
      <c r="Q4925"/>
      <c r="R4925"/>
      <c r="S4925" t="s">
        <v>933</v>
      </c>
    </row>
    <row r="4926" spans="1:19" hidden="1" x14ac:dyDescent="0.2">
      <c r="A4926" s="162" t="str">
        <f>"FY"&amp;(YEAR(Table4_1[[#This Row],[Date]])-1)&amp;"/"&amp;(YEAR(Table4_1[[#This Row],[Date]])-2000)</f>
        <v>FY2018/19</v>
      </c>
      <c r="B4926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6" s="162" t="str">
        <f>Table4_1[[#This Row],[Licensee]]&amp;" "&amp;Table4_1[[#This Row],[Licence]]</f>
        <v>Western Power EDL1</v>
      </c>
      <c r="D4926" s="162" t="str">
        <f t="shared" si="76"/>
        <v>FY2018/19_NQR6b_Western Power EDL1</v>
      </c>
      <c r="E4926" s="164">
        <f>IF(ISNUMBER(Table4_1[[#This Row],[Value]]),Table4_1[[#This Row],[Value]],IF(ISNUMBER(Table4_1[[#This Row],[$ Value]]),Table4_1[[#This Row],[$ Value]],Table4_1[[#This Row],[% Value]]))</f>
        <v>19</v>
      </c>
      <c r="G4926" s="238">
        <v>43646</v>
      </c>
      <c r="H4926">
        <v>4</v>
      </c>
      <c r="I4926" t="s">
        <v>188</v>
      </c>
      <c r="J4926" t="s">
        <v>207</v>
      </c>
      <c r="K4926" t="s">
        <v>208</v>
      </c>
      <c r="L4926" t="s">
        <v>289</v>
      </c>
      <c r="M4926" t="s">
        <v>47</v>
      </c>
      <c r="N4926" t="s">
        <v>290</v>
      </c>
      <c r="O4926" t="s">
        <v>285</v>
      </c>
      <c r="P4926">
        <v>19</v>
      </c>
      <c r="Q4926"/>
      <c r="R4926"/>
      <c r="S4926" t="s">
        <v>933</v>
      </c>
    </row>
    <row r="4927" spans="1:19" hidden="1" x14ac:dyDescent="0.2">
      <c r="A4927" s="162" t="str">
        <f>"FY"&amp;(YEAR(Table4_1[[#This Row],[Date]])-1)&amp;"/"&amp;(YEAR(Table4_1[[#This Row],[Date]])-2000)</f>
        <v>FY2019/20</v>
      </c>
      <c r="B4927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7" s="162" t="str">
        <f>Table4_1[[#This Row],[Licensee]]&amp;" "&amp;Table4_1[[#This Row],[Licence]]</f>
        <v>Western Power EDL1</v>
      </c>
      <c r="D4927" s="162" t="str">
        <f t="shared" si="76"/>
        <v>FY2019/20_NQR6b_Western Power EDL1</v>
      </c>
      <c r="E4927" s="164">
        <f>IF(ISNUMBER(Table4_1[[#This Row],[Value]]),Table4_1[[#This Row],[Value]],IF(ISNUMBER(Table4_1[[#This Row],[$ Value]]),Table4_1[[#This Row],[$ Value]],Table4_1[[#This Row],[% Value]]))</f>
        <v>52</v>
      </c>
      <c r="G4927" s="238">
        <v>44012</v>
      </c>
      <c r="H4927">
        <v>4</v>
      </c>
      <c r="I4927" t="s">
        <v>188</v>
      </c>
      <c r="J4927" t="s">
        <v>207</v>
      </c>
      <c r="K4927" t="s">
        <v>208</v>
      </c>
      <c r="L4927" t="s">
        <v>289</v>
      </c>
      <c r="M4927" t="s">
        <v>47</v>
      </c>
      <c r="N4927" t="s">
        <v>290</v>
      </c>
      <c r="O4927" t="s">
        <v>285</v>
      </c>
      <c r="P4927">
        <v>52</v>
      </c>
      <c r="Q4927"/>
      <c r="R4927"/>
      <c r="S4927" t="s">
        <v>933</v>
      </c>
    </row>
    <row r="4928" spans="1:19" hidden="1" x14ac:dyDescent="0.2">
      <c r="A4928" s="162" t="str">
        <f>"FY"&amp;(YEAR(Table4_1[[#This Row],[Date]])-1)&amp;"/"&amp;(YEAR(Table4_1[[#This Row],[Date]])-2000)</f>
        <v>FY2020/21</v>
      </c>
      <c r="B4928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8" s="162" t="str">
        <f>Table4_1[[#This Row],[Licensee]]&amp;" "&amp;Table4_1[[#This Row],[Licence]]</f>
        <v>Western Power EDL1</v>
      </c>
      <c r="D4928" s="162" t="str">
        <f t="shared" si="76"/>
        <v>FY2020/21_NQR6b_Western Power EDL1</v>
      </c>
      <c r="E4928" s="164">
        <f>IF(ISNUMBER(Table4_1[[#This Row],[Value]]),Table4_1[[#This Row],[Value]],IF(ISNUMBER(Table4_1[[#This Row],[$ Value]]),Table4_1[[#This Row],[$ Value]],Table4_1[[#This Row],[% Value]]))</f>
        <v>78</v>
      </c>
      <c r="G4928" s="238">
        <v>44377</v>
      </c>
      <c r="H4928">
        <v>4</v>
      </c>
      <c r="I4928" t="s">
        <v>188</v>
      </c>
      <c r="J4928" t="s">
        <v>207</v>
      </c>
      <c r="K4928" t="s">
        <v>208</v>
      </c>
      <c r="L4928" t="s">
        <v>289</v>
      </c>
      <c r="M4928" t="s">
        <v>47</v>
      </c>
      <c r="N4928" t="s">
        <v>290</v>
      </c>
      <c r="O4928" t="s">
        <v>285</v>
      </c>
      <c r="P4928">
        <v>78</v>
      </c>
      <c r="Q4928"/>
      <c r="R4928"/>
      <c r="S4928" t="s">
        <v>933</v>
      </c>
    </row>
    <row r="4929" spans="1:19" hidden="1" x14ac:dyDescent="0.2">
      <c r="A4929" s="162" t="str">
        <f>"FY"&amp;(YEAR(Table4_1[[#This Row],[Date]])-1)&amp;"/"&amp;(YEAR(Table4_1[[#This Row],[Date]])-2000)</f>
        <v>FY2021/22</v>
      </c>
      <c r="B4929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29" s="162" t="str">
        <f>Table4_1[[#This Row],[Licensee]]&amp;" "&amp;Table4_1[[#This Row],[Licence]]</f>
        <v>Western Power EDL1</v>
      </c>
      <c r="D4929" s="162" t="str">
        <f t="shared" si="76"/>
        <v>FY2021/22_NQR6b_Western Power EDL1</v>
      </c>
      <c r="E4929" s="164">
        <f>IF(ISNUMBER(Table4_1[[#This Row],[Value]]),Table4_1[[#This Row],[Value]],IF(ISNUMBER(Table4_1[[#This Row],[$ Value]]),Table4_1[[#This Row],[$ Value]],Table4_1[[#This Row],[% Value]]))</f>
        <v>49</v>
      </c>
      <c r="G4929" s="238">
        <v>44742</v>
      </c>
      <c r="H4929">
        <v>4</v>
      </c>
      <c r="I4929" t="s">
        <v>188</v>
      </c>
      <c r="J4929" t="s">
        <v>207</v>
      </c>
      <c r="K4929" t="s">
        <v>208</v>
      </c>
      <c r="L4929" t="s">
        <v>289</v>
      </c>
      <c r="M4929" t="s">
        <v>47</v>
      </c>
      <c r="N4929" t="s">
        <v>290</v>
      </c>
      <c r="O4929" t="s">
        <v>285</v>
      </c>
      <c r="P4929">
        <v>49</v>
      </c>
      <c r="Q4929"/>
      <c r="R4929"/>
      <c r="S4929" t="s">
        <v>933</v>
      </c>
    </row>
    <row r="4930" spans="1:19" hidden="1" x14ac:dyDescent="0.2">
      <c r="A4930" s="162" t="str">
        <f>"FY"&amp;(YEAR(Table4_1[[#This Row],[Date]])-1)&amp;"/"&amp;(YEAR(Table4_1[[#This Row],[Date]])-2000)</f>
        <v>FY2022/23</v>
      </c>
      <c r="B4930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30" s="162" t="str">
        <f>Table4_1[[#This Row],[Licensee]]&amp;" "&amp;Table4_1[[#This Row],[Licence]]</f>
        <v>Western Power EDL1</v>
      </c>
      <c r="D4930" s="162" t="str">
        <f t="shared" si="76"/>
        <v>FY2022/23_NQR6b_Western Power EDL1</v>
      </c>
      <c r="E4930" s="164">
        <f>IF(ISNUMBER(Table4_1[[#This Row],[Value]]),Table4_1[[#This Row],[Value]],IF(ISNUMBER(Table4_1[[#This Row],[$ Value]]),Table4_1[[#This Row],[$ Value]],Table4_1[[#This Row],[% Value]]))</f>
        <v>57</v>
      </c>
      <c r="G4930" s="238">
        <v>45107</v>
      </c>
      <c r="H4930">
        <v>4</v>
      </c>
      <c r="I4930" t="s">
        <v>188</v>
      </c>
      <c r="J4930" t="s">
        <v>207</v>
      </c>
      <c r="K4930" t="s">
        <v>208</v>
      </c>
      <c r="L4930" t="s">
        <v>289</v>
      </c>
      <c r="M4930" t="s">
        <v>47</v>
      </c>
      <c r="N4930" t="s">
        <v>290</v>
      </c>
      <c r="O4930" t="s">
        <v>285</v>
      </c>
      <c r="P4930">
        <v>57</v>
      </c>
      <c r="Q4930"/>
      <c r="R4930"/>
      <c r="S4930" t="s">
        <v>933</v>
      </c>
    </row>
    <row r="4931" spans="1:19" hidden="1" x14ac:dyDescent="0.2">
      <c r="A4931" s="162" t="str">
        <f>"FY"&amp;(YEAR(Table4_1[[#This Row],[Date]])-1)&amp;"/"&amp;(YEAR(Table4_1[[#This Row],[Date]])-2000)</f>
        <v>FY2023/24</v>
      </c>
      <c r="B4931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31" s="162" t="str">
        <f>Table4_1[[#This Row],[Licensee]]&amp;" "&amp;Table4_1[[#This Row],[Licence]]</f>
        <v>Western Power EDL1</v>
      </c>
      <c r="D4931" s="162" t="str">
        <f t="shared" ref="D4931:D4994" si="77">A4931&amp;"_"&amp;B4931&amp;"_"&amp;C4931</f>
        <v>FY2023/24_NQR6b_Western Power EDL1</v>
      </c>
      <c r="E4931" s="164">
        <f>IF(ISNUMBER(Table4_1[[#This Row],[Value]]),Table4_1[[#This Row],[Value]],IF(ISNUMBER(Table4_1[[#This Row],[$ Value]]),Table4_1[[#This Row],[$ Value]],Table4_1[[#This Row],[% Value]]))</f>
        <v>64</v>
      </c>
      <c r="G4931" s="238">
        <v>45473</v>
      </c>
      <c r="H4931">
        <v>4</v>
      </c>
      <c r="I4931" t="s">
        <v>188</v>
      </c>
      <c r="J4931" t="s">
        <v>207</v>
      </c>
      <c r="K4931" t="s">
        <v>208</v>
      </c>
      <c r="L4931" t="s">
        <v>289</v>
      </c>
      <c r="M4931" t="s">
        <v>47</v>
      </c>
      <c r="N4931" t="s">
        <v>290</v>
      </c>
      <c r="O4931" t="s">
        <v>93</v>
      </c>
      <c r="P4931">
        <v>64</v>
      </c>
      <c r="Q4931"/>
      <c r="R4931"/>
      <c r="S4931" t="s">
        <v>933</v>
      </c>
    </row>
    <row r="4932" spans="1:19" hidden="1" x14ac:dyDescent="0.2">
      <c r="A4932" s="162" t="str">
        <f>"FY"&amp;(YEAR(Table4_1[[#This Row],[Date]])-1)&amp;"/"&amp;(YEAR(Table4_1[[#This Row],[Date]])-2000)</f>
        <v>FY2024/25</v>
      </c>
      <c r="B4932" s="162" t="str">
        <f>VLOOKUP(Table4_1[[#This Row],[Energy]]&amp;Table4_1[[#This Row],[Indicator category]]&amp;Table4_1[[#This Row],[Indicator subcategory]]&amp;Table4_1[[#This Row],[Indicator]]&amp;Table4_1[[#This Row],[ID]],newID,2,FALSE)</f>
        <v>NQR6b</v>
      </c>
      <c r="C4932" s="162" t="str">
        <f>Table4_1[[#This Row],[Licensee]]&amp;" "&amp;Table4_1[[#This Row],[Licence]]</f>
        <v>Western Power EDL1</v>
      </c>
      <c r="D4932" s="162" t="str">
        <f t="shared" si="77"/>
        <v>FY2024/25_NQR6b_Western Power EDL1</v>
      </c>
      <c r="E4932" s="164">
        <f>IF(ISNUMBER(Table4_1[[#This Row],[Value]]),Table4_1[[#This Row],[Value]],IF(ISNUMBER(Table4_1[[#This Row],[$ Value]]),Table4_1[[#This Row],[$ Value]],Table4_1[[#This Row],[% Value]]))</f>
        <v>52.346967820000003</v>
      </c>
      <c r="G4932" s="238">
        <v>45838</v>
      </c>
      <c r="H4932">
        <v>4</v>
      </c>
      <c r="I4932" t="s">
        <v>188</v>
      </c>
      <c r="J4932" t="s">
        <v>207</v>
      </c>
      <c r="K4932" t="s">
        <v>208</v>
      </c>
      <c r="L4932" t="s">
        <v>289</v>
      </c>
      <c r="M4932" t="s">
        <v>47</v>
      </c>
      <c r="N4932" t="s">
        <v>290</v>
      </c>
      <c r="O4932" t="s">
        <v>93</v>
      </c>
      <c r="P4932">
        <v>52.346967820000003</v>
      </c>
      <c r="Q4932"/>
      <c r="R4932"/>
      <c r="S4932" t="s">
        <v>933</v>
      </c>
    </row>
    <row r="4933" spans="1:19" hidden="1" x14ac:dyDescent="0.2">
      <c r="A4933" s="162" t="str">
        <f>"FY"&amp;(YEAR(Table4_1[[#This Row],[Date]])-1)&amp;"/"&amp;(YEAR(Table4_1[[#This Row],[Date]])-2000)</f>
        <v>FY2013/14</v>
      </c>
      <c r="B4933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3" s="162" t="str">
        <f>Table4_1[[#This Row],[Licensee]]&amp;" "&amp;Table4_1[[#This Row],[Licence]]</f>
        <v>Western Power EDL1</v>
      </c>
      <c r="D4933" s="162" t="str">
        <f t="shared" si="77"/>
        <v>FY2013/14_NQR6c_Western Power EDL1</v>
      </c>
      <c r="E4933" s="164">
        <f>IF(ISNUMBER(Table4_1[[#This Row],[Value]]),Table4_1[[#This Row],[Value]],IF(ISNUMBER(Table4_1[[#This Row],[$ Value]]),Table4_1[[#This Row],[$ Value]],Table4_1[[#This Row],[% Value]]))</f>
        <v>343</v>
      </c>
      <c r="G4933" s="238">
        <v>41820</v>
      </c>
      <c r="H4933">
        <v>4</v>
      </c>
      <c r="I4933" t="s">
        <v>188</v>
      </c>
      <c r="J4933" t="s">
        <v>207</v>
      </c>
      <c r="K4933" t="s">
        <v>208</v>
      </c>
      <c r="L4933" t="s">
        <v>289</v>
      </c>
      <c r="M4933" t="s">
        <v>48</v>
      </c>
      <c r="N4933" t="s">
        <v>290</v>
      </c>
      <c r="O4933" t="s">
        <v>285</v>
      </c>
      <c r="P4933">
        <v>343</v>
      </c>
      <c r="Q4933"/>
      <c r="R4933"/>
      <c r="S4933" t="s">
        <v>933</v>
      </c>
    </row>
    <row r="4934" spans="1:19" hidden="1" x14ac:dyDescent="0.2">
      <c r="A4934" s="162" t="str">
        <f>"FY"&amp;(YEAR(Table4_1[[#This Row],[Date]])-1)&amp;"/"&amp;(YEAR(Table4_1[[#This Row],[Date]])-2000)</f>
        <v>FY2014/15</v>
      </c>
      <c r="B4934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4" s="162" t="str">
        <f>Table4_1[[#This Row],[Licensee]]&amp;" "&amp;Table4_1[[#This Row],[Licence]]</f>
        <v>Western Power EDL1</v>
      </c>
      <c r="D4934" s="162" t="str">
        <f t="shared" si="77"/>
        <v>FY2014/15_NQR6c_Western Power EDL1</v>
      </c>
      <c r="E4934" s="164">
        <f>IF(ISNUMBER(Table4_1[[#This Row],[Value]]),Table4_1[[#This Row],[Value]],IF(ISNUMBER(Table4_1[[#This Row],[$ Value]]),Table4_1[[#This Row],[$ Value]],Table4_1[[#This Row],[% Value]]))</f>
        <v>326</v>
      </c>
      <c r="G4934" s="238">
        <v>42185</v>
      </c>
      <c r="H4934">
        <v>4</v>
      </c>
      <c r="I4934" t="s">
        <v>188</v>
      </c>
      <c r="J4934" t="s">
        <v>207</v>
      </c>
      <c r="K4934" t="s">
        <v>208</v>
      </c>
      <c r="L4934" t="s">
        <v>289</v>
      </c>
      <c r="M4934" t="s">
        <v>48</v>
      </c>
      <c r="N4934" t="s">
        <v>290</v>
      </c>
      <c r="O4934" t="s">
        <v>285</v>
      </c>
      <c r="P4934">
        <v>326</v>
      </c>
      <c r="Q4934"/>
      <c r="R4934"/>
      <c r="S4934" t="s">
        <v>933</v>
      </c>
    </row>
    <row r="4935" spans="1:19" hidden="1" x14ac:dyDescent="0.2">
      <c r="A4935" s="162" t="str">
        <f>"FY"&amp;(YEAR(Table4_1[[#This Row],[Date]])-1)&amp;"/"&amp;(YEAR(Table4_1[[#This Row],[Date]])-2000)</f>
        <v>FY2015/16</v>
      </c>
      <c r="B4935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5" s="162" t="str">
        <f>Table4_1[[#This Row],[Licensee]]&amp;" "&amp;Table4_1[[#This Row],[Licence]]</f>
        <v>Western Power EDL1</v>
      </c>
      <c r="D4935" s="162" t="str">
        <f t="shared" si="77"/>
        <v>FY2015/16_NQR6c_Western Power EDL1</v>
      </c>
      <c r="E4935" s="164">
        <f>IF(ISNUMBER(Table4_1[[#This Row],[Value]]),Table4_1[[#This Row],[Value]],IF(ISNUMBER(Table4_1[[#This Row],[$ Value]]),Table4_1[[#This Row],[$ Value]],Table4_1[[#This Row],[% Value]]))</f>
        <v>249</v>
      </c>
      <c r="G4935" s="238">
        <v>42551</v>
      </c>
      <c r="H4935">
        <v>4</v>
      </c>
      <c r="I4935" t="s">
        <v>188</v>
      </c>
      <c r="J4935" t="s">
        <v>207</v>
      </c>
      <c r="K4935" t="s">
        <v>208</v>
      </c>
      <c r="L4935" t="s">
        <v>289</v>
      </c>
      <c r="M4935" t="s">
        <v>48</v>
      </c>
      <c r="N4935" t="s">
        <v>290</v>
      </c>
      <c r="O4935" t="s">
        <v>285</v>
      </c>
      <c r="P4935">
        <v>249</v>
      </c>
      <c r="Q4935"/>
      <c r="R4935"/>
      <c r="S4935" t="s">
        <v>933</v>
      </c>
    </row>
    <row r="4936" spans="1:19" hidden="1" x14ac:dyDescent="0.2">
      <c r="A4936" s="162" t="str">
        <f>"FY"&amp;(YEAR(Table4_1[[#This Row],[Date]])-1)&amp;"/"&amp;(YEAR(Table4_1[[#This Row],[Date]])-2000)</f>
        <v>FY2016/17</v>
      </c>
      <c r="B4936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6" s="162" t="str">
        <f>Table4_1[[#This Row],[Licensee]]&amp;" "&amp;Table4_1[[#This Row],[Licence]]</f>
        <v>Western Power EDL1</v>
      </c>
      <c r="D4936" s="162" t="str">
        <f t="shared" si="77"/>
        <v>FY2016/17_NQR6c_Western Power EDL1</v>
      </c>
      <c r="E4936" s="164">
        <f>IF(ISNUMBER(Table4_1[[#This Row],[Value]]),Table4_1[[#This Row],[Value]],IF(ISNUMBER(Table4_1[[#This Row],[$ Value]]),Table4_1[[#This Row],[$ Value]],Table4_1[[#This Row],[% Value]]))</f>
        <v>244</v>
      </c>
      <c r="G4936" s="238">
        <v>42916</v>
      </c>
      <c r="H4936">
        <v>4</v>
      </c>
      <c r="I4936" t="s">
        <v>188</v>
      </c>
      <c r="J4936" t="s">
        <v>207</v>
      </c>
      <c r="K4936" t="s">
        <v>208</v>
      </c>
      <c r="L4936" t="s">
        <v>289</v>
      </c>
      <c r="M4936" t="s">
        <v>48</v>
      </c>
      <c r="N4936" t="s">
        <v>290</v>
      </c>
      <c r="O4936" t="s">
        <v>285</v>
      </c>
      <c r="P4936">
        <v>244</v>
      </c>
      <c r="Q4936"/>
      <c r="R4936"/>
      <c r="S4936" t="s">
        <v>933</v>
      </c>
    </row>
    <row r="4937" spans="1:19" hidden="1" x14ac:dyDescent="0.2">
      <c r="A4937" s="162" t="str">
        <f>"FY"&amp;(YEAR(Table4_1[[#This Row],[Date]])-1)&amp;"/"&amp;(YEAR(Table4_1[[#This Row],[Date]])-2000)</f>
        <v>FY2017/18</v>
      </c>
      <c r="B4937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7" s="162" t="str">
        <f>Table4_1[[#This Row],[Licensee]]&amp;" "&amp;Table4_1[[#This Row],[Licence]]</f>
        <v>Western Power EDL1</v>
      </c>
      <c r="D4937" s="162" t="str">
        <f t="shared" si="77"/>
        <v>FY2017/18_NQR6c_Western Power EDL1</v>
      </c>
      <c r="E4937" s="164">
        <f>IF(ISNUMBER(Table4_1[[#This Row],[Value]]),Table4_1[[#This Row],[Value]],IF(ISNUMBER(Table4_1[[#This Row],[$ Value]]),Table4_1[[#This Row],[$ Value]],Table4_1[[#This Row],[% Value]]))</f>
        <v>295</v>
      </c>
      <c r="G4937" s="238">
        <v>43281</v>
      </c>
      <c r="H4937">
        <v>4</v>
      </c>
      <c r="I4937" t="s">
        <v>188</v>
      </c>
      <c r="J4937" t="s">
        <v>207</v>
      </c>
      <c r="K4937" t="s">
        <v>208</v>
      </c>
      <c r="L4937" t="s">
        <v>289</v>
      </c>
      <c r="M4937" t="s">
        <v>48</v>
      </c>
      <c r="N4937" t="s">
        <v>290</v>
      </c>
      <c r="O4937" t="s">
        <v>285</v>
      </c>
      <c r="P4937">
        <v>295</v>
      </c>
      <c r="Q4937"/>
      <c r="R4937"/>
      <c r="S4937" t="s">
        <v>933</v>
      </c>
    </row>
    <row r="4938" spans="1:19" hidden="1" x14ac:dyDescent="0.2">
      <c r="A4938" s="162" t="str">
        <f>"FY"&amp;(YEAR(Table4_1[[#This Row],[Date]])-1)&amp;"/"&amp;(YEAR(Table4_1[[#This Row],[Date]])-2000)</f>
        <v>FY2018/19</v>
      </c>
      <c r="B4938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8" s="162" t="str">
        <f>Table4_1[[#This Row],[Licensee]]&amp;" "&amp;Table4_1[[#This Row],[Licence]]</f>
        <v>Western Power EDL1</v>
      </c>
      <c r="D4938" s="162" t="str">
        <f t="shared" si="77"/>
        <v>FY2018/19_NQR6c_Western Power EDL1</v>
      </c>
      <c r="E4938" s="164">
        <f>IF(ISNUMBER(Table4_1[[#This Row],[Value]]),Table4_1[[#This Row],[Value]],IF(ISNUMBER(Table4_1[[#This Row],[$ Value]]),Table4_1[[#This Row],[$ Value]],Table4_1[[#This Row],[% Value]]))</f>
        <v>190</v>
      </c>
      <c r="G4938" s="238">
        <v>43646</v>
      </c>
      <c r="H4938">
        <v>4</v>
      </c>
      <c r="I4938" t="s">
        <v>188</v>
      </c>
      <c r="J4938" t="s">
        <v>207</v>
      </c>
      <c r="K4938" t="s">
        <v>208</v>
      </c>
      <c r="L4938" t="s">
        <v>289</v>
      </c>
      <c r="M4938" t="s">
        <v>48</v>
      </c>
      <c r="N4938" t="s">
        <v>290</v>
      </c>
      <c r="O4938" t="s">
        <v>285</v>
      </c>
      <c r="P4938">
        <v>190</v>
      </c>
      <c r="Q4938"/>
      <c r="R4938"/>
      <c r="S4938" t="s">
        <v>933</v>
      </c>
    </row>
    <row r="4939" spans="1:19" hidden="1" x14ac:dyDescent="0.2">
      <c r="A4939" s="162" t="str">
        <f>"FY"&amp;(YEAR(Table4_1[[#This Row],[Date]])-1)&amp;"/"&amp;(YEAR(Table4_1[[#This Row],[Date]])-2000)</f>
        <v>FY2019/20</v>
      </c>
      <c r="B4939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39" s="162" t="str">
        <f>Table4_1[[#This Row],[Licensee]]&amp;" "&amp;Table4_1[[#This Row],[Licence]]</f>
        <v>Western Power EDL1</v>
      </c>
      <c r="D4939" s="162" t="str">
        <f t="shared" si="77"/>
        <v>FY2019/20_NQR6c_Western Power EDL1</v>
      </c>
      <c r="E4939" s="164">
        <f>IF(ISNUMBER(Table4_1[[#This Row],[Value]]),Table4_1[[#This Row],[Value]],IF(ISNUMBER(Table4_1[[#This Row],[$ Value]]),Table4_1[[#This Row],[$ Value]],Table4_1[[#This Row],[% Value]]))</f>
        <v>372</v>
      </c>
      <c r="G4939" s="238">
        <v>44012</v>
      </c>
      <c r="H4939">
        <v>4</v>
      </c>
      <c r="I4939" t="s">
        <v>188</v>
      </c>
      <c r="J4939" t="s">
        <v>207</v>
      </c>
      <c r="K4939" t="s">
        <v>208</v>
      </c>
      <c r="L4939" t="s">
        <v>289</v>
      </c>
      <c r="M4939" t="s">
        <v>48</v>
      </c>
      <c r="N4939" t="s">
        <v>290</v>
      </c>
      <c r="O4939" t="s">
        <v>285</v>
      </c>
      <c r="P4939">
        <v>372</v>
      </c>
      <c r="Q4939"/>
      <c r="R4939"/>
      <c r="S4939" t="s">
        <v>933</v>
      </c>
    </row>
    <row r="4940" spans="1:19" hidden="1" x14ac:dyDescent="0.2">
      <c r="A4940" s="162" t="str">
        <f>"FY"&amp;(YEAR(Table4_1[[#This Row],[Date]])-1)&amp;"/"&amp;(YEAR(Table4_1[[#This Row],[Date]])-2000)</f>
        <v>FY2020/21</v>
      </c>
      <c r="B4940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0" s="162" t="str">
        <f>Table4_1[[#This Row],[Licensee]]&amp;" "&amp;Table4_1[[#This Row],[Licence]]</f>
        <v>Western Power EDL1</v>
      </c>
      <c r="D4940" s="162" t="str">
        <f t="shared" si="77"/>
        <v>FY2020/21_NQR6c_Western Power EDL1</v>
      </c>
      <c r="E4940" s="164">
        <f>IF(ISNUMBER(Table4_1[[#This Row],[Value]]),Table4_1[[#This Row],[Value]],IF(ISNUMBER(Table4_1[[#This Row],[$ Value]]),Table4_1[[#This Row],[$ Value]],Table4_1[[#This Row],[% Value]]))</f>
        <v>308</v>
      </c>
      <c r="G4940" s="238">
        <v>44377</v>
      </c>
      <c r="H4940">
        <v>4</v>
      </c>
      <c r="I4940" t="s">
        <v>188</v>
      </c>
      <c r="J4940" t="s">
        <v>207</v>
      </c>
      <c r="K4940" t="s">
        <v>208</v>
      </c>
      <c r="L4940" t="s">
        <v>289</v>
      </c>
      <c r="M4940" t="s">
        <v>48</v>
      </c>
      <c r="N4940" t="s">
        <v>290</v>
      </c>
      <c r="O4940" t="s">
        <v>285</v>
      </c>
      <c r="P4940">
        <v>308</v>
      </c>
      <c r="Q4940"/>
      <c r="R4940"/>
      <c r="S4940" t="s">
        <v>933</v>
      </c>
    </row>
    <row r="4941" spans="1:19" hidden="1" x14ac:dyDescent="0.2">
      <c r="A4941" s="162" t="str">
        <f>"FY"&amp;(YEAR(Table4_1[[#This Row],[Date]])-1)&amp;"/"&amp;(YEAR(Table4_1[[#This Row],[Date]])-2000)</f>
        <v>FY2021/22</v>
      </c>
      <c r="B4941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1" s="162" t="str">
        <f>Table4_1[[#This Row],[Licensee]]&amp;" "&amp;Table4_1[[#This Row],[Licence]]</f>
        <v>Western Power EDL1</v>
      </c>
      <c r="D4941" s="162" t="str">
        <f t="shared" si="77"/>
        <v>FY2021/22_NQR6c_Western Power EDL1</v>
      </c>
      <c r="E4941" s="164">
        <f>IF(ISNUMBER(Table4_1[[#This Row],[Value]]),Table4_1[[#This Row],[Value]],IF(ISNUMBER(Table4_1[[#This Row],[$ Value]]),Table4_1[[#This Row],[$ Value]],Table4_1[[#This Row],[% Value]]))</f>
        <v>305</v>
      </c>
      <c r="G4941" s="238">
        <v>44742</v>
      </c>
      <c r="H4941">
        <v>4</v>
      </c>
      <c r="I4941" t="s">
        <v>188</v>
      </c>
      <c r="J4941" t="s">
        <v>207</v>
      </c>
      <c r="K4941" t="s">
        <v>208</v>
      </c>
      <c r="L4941" t="s">
        <v>289</v>
      </c>
      <c r="M4941" t="s">
        <v>48</v>
      </c>
      <c r="N4941" t="s">
        <v>290</v>
      </c>
      <c r="O4941" t="s">
        <v>285</v>
      </c>
      <c r="P4941">
        <v>305</v>
      </c>
      <c r="Q4941"/>
      <c r="R4941"/>
      <c r="S4941" t="s">
        <v>933</v>
      </c>
    </row>
    <row r="4942" spans="1:19" hidden="1" x14ac:dyDescent="0.2">
      <c r="A4942" s="162" t="str">
        <f>"FY"&amp;(YEAR(Table4_1[[#This Row],[Date]])-1)&amp;"/"&amp;(YEAR(Table4_1[[#This Row],[Date]])-2000)</f>
        <v>FY2022/23</v>
      </c>
      <c r="B4942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2" s="162" t="str">
        <f>Table4_1[[#This Row],[Licensee]]&amp;" "&amp;Table4_1[[#This Row],[Licence]]</f>
        <v>Western Power EDL1</v>
      </c>
      <c r="D4942" s="162" t="str">
        <f t="shared" si="77"/>
        <v>FY2022/23_NQR6c_Western Power EDL1</v>
      </c>
      <c r="E4942" s="164">
        <f>IF(ISNUMBER(Table4_1[[#This Row],[Value]]),Table4_1[[#This Row],[Value]],IF(ISNUMBER(Table4_1[[#This Row],[$ Value]]),Table4_1[[#This Row],[$ Value]],Table4_1[[#This Row],[% Value]]))</f>
        <v>327</v>
      </c>
      <c r="G4942" s="238">
        <v>45107</v>
      </c>
      <c r="H4942">
        <v>4</v>
      </c>
      <c r="I4942" t="s">
        <v>188</v>
      </c>
      <c r="J4942" t="s">
        <v>207</v>
      </c>
      <c r="K4942" t="s">
        <v>208</v>
      </c>
      <c r="L4942" t="s">
        <v>289</v>
      </c>
      <c r="M4942" t="s">
        <v>48</v>
      </c>
      <c r="N4942" t="s">
        <v>290</v>
      </c>
      <c r="O4942" t="s">
        <v>285</v>
      </c>
      <c r="P4942">
        <v>327</v>
      </c>
      <c r="Q4942"/>
      <c r="R4942"/>
      <c r="S4942" t="s">
        <v>933</v>
      </c>
    </row>
    <row r="4943" spans="1:19" hidden="1" x14ac:dyDescent="0.2">
      <c r="A4943" s="162" t="str">
        <f>"FY"&amp;(YEAR(Table4_1[[#This Row],[Date]])-1)&amp;"/"&amp;(YEAR(Table4_1[[#This Row],[Date]])-2000)</f>
        <v>FY2023/24</v>
      </c>
      <c r="B4943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3" s="162" t="str">
        <f>Table4_1[[#This Row],[Licensee]]&amp;" "&amp;Table4_1[[#This Row],[Licence]]</f>
        <v>Western Power EDL1</v>
      </c>
      <c r="D4943" s="162" t="str">
        <f t="shared" si="77"/>
        <v>FY2023/24_NQR6c_Western Power EDL1</v>
      </c>
      <c r="E4943" s="164">
        <f>IF(ISNUMBER(Table4_1[[#This Row],[Value]]),Table4_1[[#This Row],[Value]],IF(ISNUMBER(Table4_1[[#This Row],[$ Value]]),Table4_1[[#This Row],[$ Value]],Table4_1[[#This Row],[% Value]]))</f>
        <v>326</v>
      </c>
      <c r="G4943" s="238">
        <v>45473</v>
      </c>
      <c r="H4943">
        <v>4</v>
      </c>
      <c r="I4943" t="s">
        <v>188</v>
      </c>
      <c r="J4943" t="s">
        <v>207</v>
      </c>
      <c r="K4943" t="s">
        <v>208</v>
      </c>
      <c r="L4943" t="s">
        <v>289</v>
      </c>
      <c r="M4943" t="s">
        <v>48</v>
      </c>
      <c r="N4943" t="s">
        <v>290</v>
      </c>
      <c r="O4943" t="s">
        <v>93</v>
      </c>
      <c r="P4943">
        <v>326</v>
      </c>
      <c r="Q4943"/>
      <c r="R4943"/>
      <c r="S4943" t="s">
        <v>933</v>
      </c>
    </row>
    <row r="4944" spans="1:19" hidden="1" x14ac:dyDescent="0.2">
      <c r="A4944" s="162" t="str">
        <f>"FY"&amp;(YEAR(Table4_1[[#This Row],[Date]])-1)&amp;"/"&amp;(YEAR(Table4_1[[#This Row],[Date]])-2000)</f>
        <v>FY2024/25</v>
      </c>
      <c r="B4944" s="162" t="str">
        <f>VLOOKUP(Table4_1[[#This Row],[Energy]]&amp;Table4_1[[#This Row],[Indicator category]]&amp;Table4_1[[#This Row],[Indicator subcategory]]&amp;Table4_1[[#This Row],[Indicator]]&amp;Table4_1[[#This Row],[ID]],newID,2,FALSE)</f>
        <v>NQR6c</v>
      </c>
      <c r="C4944" s="162" t="str">
        <f>Table4_1[[#This Row],[Licensee]]&amp;" "&amp;Table4_1[[#This Row],[Licence]]</f>
        <v>Western Power EDL1</v>
      </c>
      <c r="D4944" s="162" t="str">
        <f t="shared" si="77"/>
        <v>FY2024/25_NQR6c_Western Power EDL1</v>
      </c>
      <c r="E4944" s="164">
        <f>IF(ISNUMBER(Table4_1[[#This Row],[Value]]),Table4_1[[#This Row],[Value]],IF(ISNUMBER(Table4_1[[#This Row],[$ Value]]),Table4_1[[#This Row],[$ Value]],Table4_1[[#This Row],[% Value]]))</f>
        <v>332.8925835</v>
      </c>
      <c r="G4944" s="238">
        <v>45838</v>
      </c>
      <c r="H4944">
        <v>4</v>
      </c>
      <c r="I4944" t="s">
        <v>188</v>
      </c>
      <c r="J4944" t="s">
        <v>207</v>
      </c>
      <c r="K4944" t="s">
        <v>208</v>
      </c>
      <c r="L4944" t="s">
        <v>289</v>
      </c>
      <c r="M4944" t="s">
        <v>48</v>
      </c>
      <c r="N4944" t="s">
        <v>290</v>
      </c>
      <c r="O4944" t="s">
        <v>93</v>
      </c>
      <c r="P4944">
        <v>332.8925835</v>
      </c>
      <c r="Q4944"/>
      <c r="R4944"/>
      <c r="S4944" t="s">
        <v>933</v>
      </c>
    </row>
    <row r="4945" spans="1:19" hidden="1" x14ac:dyDescent="0.2">
      <c r="A4945" s="162" t="str">
        <f>"FY"&amp;(YEAR(Table4_1[[#This Row],[Date]])-1)&amp;"/"&amp;(YEAR(Table4_1[[#This Row],[Date]])-2000)</f>
        <v>FY2013/14</v>
      </c>
      <c r="B4945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5" s="162" t="str">
        <f>Table4_1[[#This Row],[Licensee]]&amp;" "&amp;Table4_1[[#This Row],[Licence]]</f>
        <v>Western Power EDL1</v>
      </c>
      <c r="D4945" s="162" t="str">
        <f t="shared" si="77"/>
        <v>FY2013/14_NQR6d_Western Power EDL1</v>
      </c>
      <c r="E4945" s="164">
        <f>IF(ISNUMBER(Table4_1[[#This Row],[Value]]),Table4_1[[#This Row],[Value]],IF(ISNUMBER(Table4_1[[#This Row],[$ Value]]),Table4_1[[#This Row],[$ Value]],Table4_1[[#This Row],[% Value]]))</f>
        <v>1020</v>
      </c>
      <c r="G4945" s="238">
        <v>41820</v>
      </c>
      <c r="H4945">
        <v>4</v>
      </c>
      <c r="I4945" t="s">
        <v>188</v>
      </c>
      <c r="J4945" t="s">
        <v>207</v>
      </c>
      <c r="K4945" t="s">
        <v>208</v>
      </c>
      <c r="L4945" t="s">
        <v>289</v>
      </c>
      <c r="M4945" t="s">
        <v>510</v>
      </c>
      <c r="N4945" t="s">
        <v>290</v>
      </c>
      <c r="O4945" t="s">
        <v>285</v>
      </c>
      <c r="P4945">
        <v>1020</v>
      </c>
      <c r="Q4945"/>
      <c r="R4945"/>
      <c r="S4945" t="s">
        <v>933</v>
      </c>
    </row>
    <row r="4946" spans="1:19" hidden="1" x14ac:dyDescent="0.2">
      <c r="A4946" s="162" t="str">
        <f>"FY"&amp;(YEAR(Table4_1[[#This Row],[Date]])-1)&amp;"/"&amp;(YEAR(Table4_1[[#This Row],[Date]])-2000)</f>
        <v>FY2014/15</v>
      </c>
      <c r="B4946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6" s="162" t="str">
        <f>Table4_1[[#This Row],[Licensee]]&amp;" "&amp;Table4_1[[#This Row],[Licence]]</f>
        <v>Western Power EDL1</v>
      </c>
      <c r="D4946" s="162" t="str">
        <f t="shared" si="77"/>
        <v>FY2014/15_NQR6d_Western Power EDL1</v>
      </c>
      <c r="E4946" s="164">
        <f>IF(ISNUMBER(Table4_1[[#This Row],[Value]]),Table4_1[[#This Row],[Value]],IF(ISNUMBER(Table4_1[[#This Row],[$ Value]]),Table4_1[[#This Row],[$ Value]],Table4_1[[#This Row],[% Value]]))</f>
        <v>1030</v>
      </c>
      <c r="G4946" s="238">
        <v>42185</v>
      </c>
      <c r="H4946">
        <v>4</v>
      </c>
      <c r="I4946" t="s">
        <v>188</v>
      </c>
      <c r="J4946" t="s">
        <v>207</v>
      </c>
      <c r="K4946" t="s">
        <v>208</v>
      </c>
      <c r="L4946" t="s">
        <v>289</v>
      </c>
      <c r="M4946" t="s">
        <v>510</v>
      </c>
      <c r="N4946" t="s">
        <v>290</v>
      </c>
      <c r="O4946" t="s">
        <v>285</v>
      </c>
      <c r="P4946">
        <v>1030</v>
      </c>
      <c r="Q4946"/>
      <c r="R4946"/>
      <c r="S4946" t="s">
        <v>933</v>
      </c>
    </row>
    <row r="4947" spans="1:19" hidden="1" x14ac:dyDescent="0.2">
      <c r="A4947" s="162" t="str">
        <f>"FY"&amp;(YEAR(Table4_1[[#This Row],[Date]])-1)&amp;"/"&amp;(YEAR(Table4_1[[#This Row],[Date]])-2000)</f>
        <v>FY2015/16</v>
      </c>
      <c r="B4947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7" s="162" t="str">
        <f>Table4_1[[#This Row],[Licensee]]&amp;" "&amp;Table4_1[[#This Row],[Licence]]</f>
        <v>Western Power EDL1</v>
      </c>
      <c r="D4947" s="162" t="str">
        <f t="shared" si="77"/>
        <v>FY2015/16_NQR6d_Western Power EDL1</v>
      </c>
      <c r="E4947" s="164">
        <f>IF(ISNUMBER(Table4_1[[#This Row],[Value]]),Table4_1[[#This Row],[Value]],IF(ISNUMBER(Table4_1[[#This Row],[$ Value]]),Table4_1[[#This Row],[$ Value]],Table4_1[[#This Row],[% Value]]))</f>
        <v>992</v>
      </c>
      <c r="G4947" s="238">
        <v>42551</v>
      </c>
      <c r="H4947">
        <v>4</v>
      </c>
      <c r="I4947" t="s">
        <v>188</v>
      </c>
      <c r="J4947" t="s">
        <v>207</v>
      </c>
      <c r="K4947" t="s">
        <v>208</v>
      </c>
      <c r="L4947" t="s">
        <v>289</v>
      </c>
      <c r="M4947" t="s">
        <v>510</v>
      </c>
      <c r="N4947" t="s">
        <v>290</v>
      </c>
      <c r="O4947" t="s">
        <v>285</v>
      </c>
      <c r="P4947">
        <v>992</v>
      </c>
      <c r="Q4947"/>
      <c r="R4947"/>
      <c r="S4947" t="s">
        <v>933</v>
      </c>
    </row>
    <row r="4948" spans="1:19" hidden="1" x14ac:dyDescent="0.2">
      <c r="A4948" s="162" t="str">
        <f>"FY"&amp;(YEAR(Table4_1[[#This Row],[Date]])-1)&amp;"/"&amp;(YEAR(Table4_1[[#This Row],[Date]])-2000)</f>
        <v>FY2016/17</v>
      </c>
      <c r="B4948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8" s="162" t="str">
        <f>Table4_1[[#This Row],[Licensee]]&amp;" "&amp;Table4_1[[#This Row],[Licence]]</f>
        <v>Western Power EDL1</v>
      </c>
      <c r="D4948" s="162" t="str">
        <f t="shared" si="77"/>
        <v>FY2016/17_NQR6d_Western Power EDL1</v>
      </c>
      <c r="E4948" s="164">
        <f>IF(ISNUMBER(Table4_1[[#This Row],[Value]]),Table4_1[[#This Row],[Value]],IF(ISNUMBER(Table4_1[[#This Row],[$ Value]]),Table4_1[[#This Row],[$ Value]],Table4_1[[#This Row],[% Value]]))</f>
        <v>997</v>
      </c>
      <c r="G4948" s="238">
        <v>42916</v>
      </c>
      <c r="H4948">
        <v>4</v>
      </c>
      <c r="I4948" t="s">
        <v>188</v>
      </c>
      <c r="J4948" t="s">
        <v>207</v>
      </c>
      <c r="K4948" t="s">
        <v>208</v>
      </c>
      <c r="L4948" t="s">
        <v>289</v>
      </c>
      <c r="M4948" t="s">
        <v>510</v>
      </c>
      <c r="N4948" t="s">
        <v>290</v>
      </c>
      <c r="O4948" t="s">
        <v>285</v>
      </c>
      <c r="P4948">
        <v>997</v>
      </c>
      <c r="Q4948"/>
      <c r="R4948"/>
      <c r="S4948" t="s">
        <v>933</v>
      </c>
    </row>
    <row r="4949" spans="1:19" hidden="1" x14ac:dyDescent="0.2">
      <c r="A4949" s="162" t="str">
        <f>"FY"&amp;(YEAR(Table4_1[[#This Row],[Date]])-1)&amp;"/"&amp;(YEAR(Table4_1[[#This Row],[Date]])-2000)</f>
        <v>FY2017/18</v>
      </c>
      <c r="B4949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49" s="162" t="str">
        <f>Table4_1[[#This Row],[Licensee]]&amp;" "&amp;Table4_1[[#This Row],[Licence]]</f>
        <v>Western Power EDL1</v>
      </c>
      <c r="D4949" s="162" t="str">
        <f t="shared" si="77"/>
        <v>FY2017/18_NQR6d_Western Power EDL1</v>
      </c>
      <c r="E4949" s="164">
        <f>IF(ISNUMBER(Table4_1[[#This Row],[Value]]),Table4_1[[#This Row],[Value]],IF(ISNUMBER(Table4_1[[#This Row],[$ Value]]),Table4_1[[#This Row],[$ Value]],Table4_1[[#This Row],[% Value]]))</f>
        <v>1055</v>
      </c>
      <c r="G4949" s="238">
        <v>43281</v>
      </c>
      <c r="H4949">
        <v>4</v>
      </c>
      <c r="I4949" t="s">
        <v>188</v>
      </c>
      <c r="J4949" t="s">
        <v>207</v>
      </c>
      <c r="K4949" t="s">
        <v>208</v>
      </c>
      <c r="L4949" t="s">
        <v>289</v>
      </c>
      <c r="M4949" t="s">
        <v>510</v>
      </c>
      <c r="N4949" t="s">
        <v>290</v>
      </c>
      <c r="O4949" t="s">
        <v>285</v>
      </c>
      <c r="P4949">
        <v>1055</v>
      </c>
      <c r="Q4949"/>
      <c r="R4949"/>
      <c r="S4949" t="s">
        <v>933</v>
      </c>
    </row>
    <row r="4950" spans="1:19" hidden="1" x14ac:dyDescent="0.2">
      <c r="A4950" s="162" t="str">
        <f>"FY"&amp;(YEAR(Table4_1[[#This Row],[Date]])-1)&amp;"/"&amp;(YEAR(Table4_1[[#This Row],[Date]])-2000)</f>
        <v>FY2018/19</v>
      </c>
      <c r="B4950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0" s="162" t="str">
        <f>Table4_1[[#This Row],[Licensee]]&amp;" "&amp;Table4_1[[#This Row],[Licence]]</f>
        <v>Western Power EDL1</v>
      </c>
      <c r="D4950" s="162" t="str">
        <f t="shared" si="77"/>
        <v>FY2018/19_NQR6d_Western Power EDL1</v>
      </c>
      <c r="E4950" s="164">
        <f>IF(ISNUMBER(Table4_1[[#This Row],[Value]]),Table4_1[[#This Row],[Value]],IF(ISNUMBER(Table4_1[[#This Row],[$ Value]]),Table4_1[[#This Row],[$ Value]],Table4_1[[#This Row],[% Value]]))</f>
        <v>725</v>
      </c>
      <c r="G4950" s="238">
        <v>43646</v>
      </c>
      <c r="H4950">
        <v>4</v>
      </c>
      <c r="I4950" t="s">
        <v>188</v>
      </c>
      <c r="J4950" t="s">
        <v>207</v>
      </c>
      <c r="K4950" t="s">
        <v>208</v>
      </c>
      <c r="L4950" t="s">
        <v>289</v>
      </c>
      <c r="M4950" t="s">
        <v>510</v>
      </c>
      <c r="N4950" t="s">
        <v>290</v>
      </c>
      <c r="O4950" t="s">
        <v>285</v>
      </c>
      <c r="P4950">
        <v>725</v>
      </c>
      <c r="Q4950"/>
      <c r="R4950"/>
      <c r="S4950" t="s">
        <v>933</v>
      </c>
    </row>
    <row r="4951" spans="1:19" hidden="1" x14ac:dyDescent="0.2">
      <c r="A4951" s="162" t="str">
        <f>"FY"&amp;(YEAR(Table4_1[[#This Row],[Date]])-1)&amp;"/"&amp;(YEAR(Table4_1[[#This Row],[Date]])-2000)</f>
        <v>FY2019/20</v>
      </c>
      <c r="B4951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1" s="162" t="str">
        <f>Table4_1[[#This Row],[Licensee]]&amp;" "&amp;Table4_1[[#This Row],[Licence]]</f>
        <v>Western Power EDL1</v>
      </c>
      <c r="D4951" s="162" t="str">
        <f t="shared" si="77"/>
        <v>FY2019/20_NQR6d_Western Power EDL1</v>
      </c>
      <c r="E4951" s="164">
        <f>IF(ISNUMBER(Table4_1[[#This Row],[Value]]),Table4_1[[#This Row],[Value]],IF(ISNUMBER(Table4_1[[#This Row],[$ Value]]),Table4_1[[#This Row],[$ Value]],Table4_1[[#This Row],[% Value]]))</f>
        <v>1369</v>
      </c>
      <c r="G4951" s="238">
        <v>44012</v>
      </c>
      <c r="H4951">
        <v>4</v>
      </c>
      <c r="I4951" t="s">
        <v>188</v>
      </c>
      <c r="J4951" t="s">
        <v>207</v>
      </c>
      <c r="K4951" t="s">
        <v>208</v>
      </c>
      <c r="L4951" t="s">
        <v>289</v>
      </c>
      <c r="M4951" t="s">
        <v>510</v>
      </c>
      <c r="N4951" t="s">
        <v>290</v>
      </c>
      <c r="O4951" t="s">
        <v>285</v>
      </c>
      <c r="P4951">
        <v>1369</v>
      </c>
      <c r="Q4951"/>
      <c r="R4951"/>
      <c r="S4951" t="s">
        <v>933</v>
      </c>
    </row>
    <row r="4952" spans="1:19" hidden="1" x14ac:dyDescent="0.2">
      <c r="A4952" s="162" t="str">
        <f>"FY"&amp;(YEAR(Table4_1[[#This Row],[Date]])-1)&amp;"/"&amp;(YEAR(Table4_1[[#This Row],[Date]])-2000)</f>
        <v>FY2020/21</v>
      </c>
      <c r="B4952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2" s="162" t="str">
        <f>Table4_1[[#This Row],[Licensee]]&amp;" "&amp;Table4_1[[#This Row],[Licence]]</f>
        <v>Western Power EDL1</v>
      </c>
      <c r="D4952" s="162" t="str">
        <f t="shared" si="77"/>
        <v>FY2020/21_NQR6d_Western Power EDL1</v>
      </c>
      <c r="E4952" s="164">
        <f>IF(ISNUMBER(Table4_1[[#This Row],[Value]]),Table4_1[[#This Row],[Value]],IF(ISNUMBER(Table4_1[[#This Row],[$ Value]]),Table4_1[[#This Row],[$ Value]],Table4_1[[#This Row],[% Value]]))</f>
        <v>1709</v>
      </c>
      <c r="G4952" s="238">
        <v>44377</v>
      </c>
      <c r="H4952">
        <v>4</v>
      </c>
      <c r="I4952" t="s">
        <v>188</v>
      </c>
      <c r="J4952" t="s">
        <v>207</v>
      </c>
      <c r="K4952" t="s">
        <v>208</v>
      </c>
      <c r="L4952" t="s">
        <v>289</v>
      </c>
      <c r="M4952" t="s">
        <v>510</v>
      </c>
      <c r="N4952" t="s">
        <v>290</v>
      </c>
      <c r="O4952" t="s">
        <v>285</v>
      </c>
      <c r="P4952">
        <v>1709</v>
      </c>
      <c r="Q4952"/>
      <c r="R4952"/>
      <c r="S4952" t="s">
        <v>933</v>
      </c>
    </row>
    <row r="4953" spans="1:19" hidden="1" x14ac:dyDescent="0.2">
      <c r="A4953" s="162" t="str">
        <f>"FY"&amp;(YEAR(Table4_1[[#This Row],[Date]])-1)&amp;"/"&amp;(YEAR(Table4_1[[#This Row],[Date]])-2000)</f>
        <v>FY2021/22</v>
      </c>
      <c r="B4953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3" s="162" t="str">
        <f>Table4_1[[#This Row],[Licensee]]&amp;" "&amp;Table4_1[[#This Row],[Licence]]</f>
        <v>Western Power EDL1</v>
      </c>
      <c r="D4953" s="162" t="str">
        <f t="shared" si="77"/>
        <v>FY2021/22_NQR6d_Western Power EDL1</v>
      </c>
      <c r="E4953" s="164">
        <f>IF(ISNUMBER(Table4_1[[#This Row],[Value]]),Table4_1[[#This Row],[Value]],IF(ISNUMBER(Table4_1[[#This Row],[$ Value]]),Table4_1[[#This Row],[$ Value]],Table4_1[[#This Row],[% Value]]))</f>
        <v>1220</v>
      </c>
      <c r="G4953" s="238">
        <v>44742</v>
      </c>
      <c r="H4953">
        <v>4</v>
      </c>
      <c r="I4953" t="s">
        <v>188</v>
      </c>
      <c r="J4953" t="s">
        <v>207</v>
      </c>
      <c r="K4953" t="s">
        <v>208</v>
      </c>
      <c r="L4953" t="s">
        <v>289</v>
      </c>
      <c r="M4953" t="s">
        <v>510</v>
      </c>
      <c r="N4953" t="s">
        <v>290</v>
      </c>
      <c r="O4953" t="s">
        <v>285</v>
      </c>
      <c r="P4953">
        <v>1220</v>
      </c>
      <c r="Q4953"/>
      <c r="R4953"/>
      <c r="S4953" t="s">
        <v>933</v>
      </c>
    </row>
    <row r="4954" spans="1:19" hidden="1" x14ac:dyDescent="0.2">
      <c r="A4954" s="162" t="str">
        <f>"FY"&amp;(YEAR(Table4_1[[#This Row],[Date]])-1)&amp;"/"&amp;(YEAR(Table4_1[[#This Row],[Date]])-2000)</f>
        <v>FY2022/23</v>
      </c>
      <c r="B4954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4" s="162" t="str">
        <f>Table4_1[[#This Row],[Licensee]]&amp;" "&amp;Table4_1[[#This Row],[Licence]]</f>
        <v>Western Power EDL1</v>
      </c>
      <c r="D4954" s="162" t="str">
        <f t="shared" si="77"/>
        <v>FY2022/23_NQR6d_Western Power EDL1</v>
      </c>
      <c r="E4954" s="164">
        <f>IF(ISNUMBER(Table4_1[[#This Row],[Value]]),Table4_1[[#This Row],[Value]],IF(ISNUMBER(Table4_1[[#This Row],[$ Value]]),Table4_1[[#This Row],[$ Value]],Table4_1[[#This Row],[% Value]]))</f>
        <v>1219</v>
      </c>
      <c r="G4954" s="238">
        <v>45107</v>
      </c>
      <c r="H4954">
        <v>4</v>
      </c>
      <c r="I4954" t="s">
        <v>188</v>
      </c>
      <c r="J4954" t="s">
        <v>207</v>
      </c>
      <c r="K4954" t="s">
        <v>208</v>
      </c>
      <c r="L4954" t="s">
        <v>289</v>
      </c>
      <c r="M4954" t="s">
        <v>510</v>
      </c>
      <c r="N4954" t="s">
        <v>290</v>
      </c>
      <c r="O4954" t="s">
        <v>285</v>
      </c>
      <c r="P4954">
        <v>1219</v>
      </c>
      <c r="Q4954"/>
      <c r="R4954"/>
      <c r="S4954" t="s">
        <v>933</v>
      </c>
    </row>
    <row r="4955" spans="1:19" hidden="1" x14ac:dyDescent="0.2">
      <c r="A4955" s="162" t="str">
        <f>"FY"&amp;(YEAR(Table4_1[[#This Row],[Date]])-1)&amp;"/"&amp;(YEAR(Table4_1[[#This Row],[Date]])-2000)</f>
        <v>FY2023/24</v>
      </c>
      <c r="B4955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5" s="162" t="str">
        <f>Table4_1[[#This Row],[Licensee]]&amp;" "&amp;Table4_1[[#This Row],[Licence]]</f>
        <v>Western Power EDL1</v>
      </c>
      <c r="D4955" s="162" t="str">
        <f t="shared" si="77"/>
        <v>FY2023/24_NQR6d_Western Power EDL1</v>
      </c>
      <c r="E4955" s="164">
        <f>IF(ISNUMBER(Table4_1[[#This Row],[Value]]),Table4_1[[#This Row],[Value]],IF(ISNUMBER(Table4_1[[#This Row],[$ Value]]),Table4_1[[#This Row],[$ Value]],Table4_1[[#This Row],[% Value]]))</f>
        <v>1211</v>
      </c>
      <c r="G4955" s="238">
        <v>45473</v>
      </c>
      <c r="H4955">
        <v>4</v>
      </c>
      <c r="I4955" t="s">
        <v>188</v>
      </c>
      <c r="J4955" t="s">
        <v>207</v>
      </c>
      <c r="K4955" t="s">
        <v>208</v>
      </c>
      <c r="L4955" t="s">
        <v>289</v>
      </c>
      <c r="M4955" t="s">
        <v>510</v>
      </c>
      <c r="N4955" t="s">
        <v>290</v>
      </c>
      <c r="O4955" t="s">
        <v>93</v>
      </c>
      <c r="P4955">
        <v>1211</v>
      </c>
      <c r="Q4955"/>
      <c r="R4955"/>
      <c r="S4955" t="s">
        <v>933</v>
      </c>
    </row>
    <row r="4956" spans="1:19" hidden="1" x14ac:dyDescent="0.2">
      <c r="A4956" s="162" t="str">
        <f>"FY"&amp;(YEAR(Table4_1[[#This Row],[Date]])-1)&amp;"/"&amp;(YEAR(Table4_1[[#This Row],[Date]])-2000)</f>
        <v>FY2024/25</v>
      </c>
      <c r="B4956" s="162" t="str">
        <f>VLOOKUP(Table4_1[[#This Row],[Energy]]&amp;Table4_1[[#This Row],[Indicator category]]&amp;Table4_1[[#This Row],[Indicator subcategory]]&amp;Table4_1[[#This Row],[Indicator]]&amp;Table4_1[[#This Row],[ID]],newID,2,FALSE)</f>
        <v>NQR6d</v>
      </c>
      <c r="C4956" s="162" t="str">
        <f>Table4_1[[#This Row],[Licensee]]&amp;" "&amp;Table4_1[[#This Row],[Licence]]</f>
        <v>Western Power EDL1</v>
      </c>
      <c r="D4956" s="162" t="str">
        <f t="shared" si="77"/>
        <v>FY2024/25_NQR6d_Western Power EDL1</v>
      </c>
      <c r="E4956" s="164">
        <f>IF(ISNUMBER(Table4_1[[#This Row],[Value]]),Table4_1[[#This Row],[Value]],IF(ISNUMBER(Table4_1[[#This Row],[$ Value]]),Table4_1[[#This Row],[$ Value]],Table4_1[[#This Row],[% Value]]))</f>
        <v>1039.9460650000001</v>
      </c>
      <c r="G4956" s="238">
        <v>45838</v>
      </c>
      <c r="H4956">
        <v>4</v>
      </c>
      <c r="I4956" t="s">
        <v>188</v>
      </c>
      <c r="J4956" t="s">
        <v>207</v>
      </c>
      <c r="K4956" t="s">
        <v>208</v>
      </c>
      <c r="L4956" t="s">
        <v>289</v>
      </c>
      <c r="M4956" t="s">
        <v>510</v>
      </c>
      <c r="N4956" t="s">
        <v>290</v>
      </c>
      <c r="O4956" t="s">
        <v>93</v>
      </c>
      <c r="P4956">
        <v>1039.9460650000001</v>
      </c>
      <c r="Q4956"/>
      <c r="R4956"/>
      <c r="S4956" t="s">
        <v>933</v>
      </c>
    </row>
    <row r="4957" spans="1:19" hidden="1" x14ac:dyDescent="0.2">
      <c r="A4957" s="162" t="str">
        <f>"FY"&amp;(YEAR(Table4_1[[#This Row],[Date]])-1)&amp;"/"&amp;(YEAR(Table4_1[[#This Row],[Date]])-2000)</f>
        <v>FY2013/14</v>
      </c>
      <c r="B4957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57" s="162" t="str">
        <f>Table4_1[[#This Row],[Licensee]]&amp;" "&amp;Table4_1[[#This Row],[Licence]]</f>
        <v>Western Power EDL1</v>
      </c>
      <c r="D4957" s="162" t="str">
        <f t="shared" si="77"/>
        <v>FY2013/14_NQR7_Western Power EDL1</v>
      </c>
      <c r="E4957" s="164">
        <f>IF(ISNUMBER(Table4_1[[#This Row],[Value]]),Table4_1[[#This Row],[Value]],IF(ISNUMBER(Table4_1[[#This Row],[$ Value]]),Table4_1[[#This Row],[$ Value]],Table4_1[[#This Row],[% Value]]))</f>
        <v>765</v>
      </c>
      <c r="G4957" s="238">
        <v>41820</v>
      </c>
      <c r="H4957">
        <v>4</v>
      </c>
      <c r="I4957" t="s">
        <v>188</v>
      </c>
      <c r="J4957" t="s">
        <v>207</v>
      </c>
      <c r="K4957" t="s">
        <v>192</v>
      </c>
      <c r="L4957" t="s">
        <v>271</v>
      </c>
      <c r="M4957" t="s">
        <v>230</v>
      </c>
      <c r="N4957" t="s">
        <v>399</v>
      </c>
      <c r="O4957" t="s">
        <v>191</v>
      </c>
      <c r="P4957">
        <v>765</v>
      </c>
      <c r="Q4957"/>
      <c r="R4957"/>
      <c r="S4957" t="s">
        <v>933</v>
      </c>
    </row>
    <row r="4958" spans="1:19" hidden="1" x14ac:dyDescent="0.2">
      <c r="A4958" s="162" t="str">
        <f>"FY"&amp;(YEAR(Table4_1[[#This Row],[Date]])-1)&amp;"/"&amp;(YEAR(Table4_1[[#This Row],[Date]])-2000)</f>
        <v>FY2014/15</v>
      </c>
      <c r="B4958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58" s="162" t="str">
        <f>Table4_1[[#This Row],[Licensee]]&amp;" "&amp;Table4_1[[#This Row],[Licence]]</f>
        <v>Western Power EDL1</v>
      </c>
      <c r="D4958" s="162" t="str">
        <f t="shared" si="77"/>
        <v>FY2014/15_NQR7_Western Power EDL1</v>
      </c>
      <c r="E4958" s="164">
        <f>IF(ISNUMBER(Table4_1[[#This Row],[Value]]),Table4_1[[#This Row],[Value]],IF(ISNUMBER(Table4_1[[#This Row],[$ Value]]),Table4_1[[#This Row],[$ Value]],Table4_1[[#This Row],[% Value]]))</f>
        <v>975</v>
      </c>
      <c r="G4958" s="238">
        <v>42185</v>
      </c>
      <c r="H4958">
        <v>4</v>
      </c>
      <c r="I4958" t="s">
        <v>188</v>
      </c>
      <c r="J4958" t="s">
        <v>207</v>
      </c>
      <c r="K4958" t="s">
        <v>192</v>
      </c>
      <c r="L4958" t="s">
        <v>271</v>
      </c>
      <c r="M4958" t="s">
        <v>230</v>
      </c>
      <c r="N4958" t="s">
        <v>399</v>
      </c>
      <c r="O4958" t="s">
        <v>191</v>
      </c>
      <c r="P4958">
        <v>975</v>
      </c>
      <c r="Q4958"/>
      <c r="R4958"/>
      <c r="S4958" t="s">
        <v>933</v>
      </c>
    </row>
    <row r="4959" spans="1:19" hidden="1" x14ac:dyDescent="0.2">
      <c r="A4959" s="162" t="str">
        <f>"FY"&amp;(YEAR(Table4_1[[#This Row],[Date]])-1)&amp;"/"&amp;(YEAR(Table4_1[[#This Row],[Date]])-2000)</f>
        <v>FY2015/16</v>
      </c>
      <c r="B4959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59" s="162" t="str">
        <f>Table4_1[[#This Row],[Licensee]]&amp;" "&amp;Table4_1[[#This Row],[Licence]]</f>
        <v>Western Power EDL1</v>
      </c>
      <c r="D4959" s="162" t="str">
        <f t="shared" si="77"/>
        <v>FY2015/16_NQR7_Western Power EDL1</v>
      </c>
      <c r="E4959" s="164">
        <f>IF(ISNUMBER(Table4_1[[#This Row],[Value]]),Table4_1[[#This Row],[Value]],IF(ISNUMBER(Table4_1[[#This Row],[$ Value]]),Table4_1[[#This Row],[$ Value]],Table4_1[[#This Row],[% Value]]))</f>
        <v>693</v>
      </c>
      <c r="G4959" s="238">
        <v>42551</v>
      </c>
      <c r="H4959">
        <v>4</v>
      </c>
      <c r="I4959" t="s">
        <v>188</v>
      </c>
      <c r="J4959" t="s">
        <v>207</v>
      </c>
      <c r="K4959" t="s">
        <v>192</v>
      </c>
      <c r="L4959" t="s">
        <v>271</v>
      </c>
      <c r="M4959" t="s">
        <v>230</v>
      </c>
      <c r="N4959" t="s">
        <v>399</v>
      </c>
      <c r="O4959" t="s">
        <v>191</v>
      </c>
      <c r="P4959">
        <v>693</v>
      </c>
      <c r="Q4959"/>
      <c r="R4959"/>
      <c r="S4959" t="s">
        <v>933</v>
      </c>
    </row>
    <row r="4960" spans="1:19" hidden="1" x14ac:dyDescent="0.2">
      <c r="A4960" s="162" t="str">
        <f>"FY"&amp;(YEAR(Table4_1[[#This Row],[Date]])-1)&amp;"/"&amp;(YEAR(Table4_1[[#This Row],[Date]])-2000)</f>
        <v>FY2016/17</v>
      </c>
      <c r="B4960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0" s="162" t="str">
        <f>Table4_1[[#This Row],[Licensee]]&amp;" "&amp;Table4_1[[#This Row],[Licence]]</f>
        <v>Western Power EDL1</v>
      </c>
      <c r="D4960" s="162" t="str">
        <f t="shared" si="77"/>
        <v>FY2016/17_NQR7_Western Power EDL1</v>
      </c>
      <c r="E4960" s="164">
        <f>IF(ISNUMBER(Table4_1[[#This Row],[Value]]),Table4_1[[#This Row],[Value]],IF(ISNUMBER(Table4_1[[#This Row],[$ Value]]),Table4_1[[#This Row],[$ Value]],Table4_1[[#This Row],[% Value]]))</f>
        <v>728</v>
      </c>
      <c r="G4960" s="238">
        <v>42916</v>
      </c>
      <c r="H4960">
        <v>4</v>
      </c>
      <c r="I4960" t="s">
        <v>188</v>
      </c>
      <c r="J4960" t="s">
        <v>207</v>
      </c>
      <c r="K4960" t="s">
        <v>192</v>
      </c>
      <c r="L4960" t="s">
        <v>271</v>
      </c>
      <c r="M4960" t="s">
        <v>230</v>
      </c>
      <c r="N4960" t="s">
        <v>399</v>
      </c>
      <c r="O4960" t="s">
        <v>191</v>
      </c>
      <c r="P4960">
        <v>728</v>
      </c>
      <c r="Q4960"/>
      <c r="R4960"/>
      <c r="S4960" t="s">
        <v>933</v>
      </c>
    </row>
    <row r="4961" spans="1:19" hidden="1" x14ac:dyDescent="0.2">
      <c r="A4961" s="162" t="str">
        <f>"FY"&amp;(YEAR(Table4_1[[#This Row],[Date]])-1)&amp;"/"&amp;(YEAR(Table4_1[[#This Row],[Date]])-2000)</f>
        <v>FY2017/18</v>
      </c>
      <c r="B4961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1" s="162" t="str">
        <f>Table4_1[[#This Row],[Licensee]]&amp;" "&amp;Table4_1[[#This Row],[Licence]]</f>
        <v>Western Power EDL1</v>
      </c>
      <c r="D4961" s="162" t="str">
        <f t="shared" si="77"/>
        <v>FY2017/18_NQR7_Western Power EDL1</v>
      </c>
      <c r="E4961" s="164">
        <f>IF(ISNUMBER(Table4_1[[#This Row],[Value]]),Table4_1[[#This Row],[Value]],IF(ISNUMBER(Table4_1[[#This Row],[$ Value]]),Table4_1[[#This Row],[$ Value]],Table4_1[[#This Row],[% Value]]))</f>
        <v>920</v>
      </c>
      <c r="G4961" s="238">
        <v>43281</v>
      </c>
      <c r="H4961">
        <v>4</v>
      </c>
      <c r="I4961" t="s">
        <v>188</v>
      </c>
      <c r="J4961" t="s">
        <v>207</v>
      </c>
      <c r="K4961" t="s">
        <v>192</v>
      </c>
      <c r="L4961" t="s">
        <v>271</v>
      </c>
      <c r="M4961" t="s">
        <v>230</v>
      </c>
      <c r="N4961" t="s">
        <v>399</v>
      </c>
      <c r="O4961" t="s">
        <v>191</v>
      </c>
      <c r="P4961">
        <v>920</v>
      </c>
      <c r="Q4961"/>
      <c r="R4961"/>
      <c r="S4961" t="s">
        <v>933</v>
      </c>
    </row>
    <row r="4962" spans="1:19" hidden="1" x14ac:dyDescent="0.2">
      <c r="A4962" s="162" t="str">
        <f>"FY"&amp;(YEAR(Table4_1[[#This Row],[Date]])-1)&amp;"/"&amp;(YEAR(Table4_1[[#This Row],[Date]])-2000)</f>
        <v>FY2018/19</v>
      </c>
      <c r="B4962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2" s="162" t="str">
        <f>Table4_1[[#This Row],[Licensee]]&amp;" "&amp;Table4_1[[#This Row],[Licence]]</f>
        <v>Western Power EDL1</v>
      </c>
      <c r="D4962" s="162" t="str">
        <f t="shared" si="77"/>
        <v>FY2018/19_NQR7_Western Power EDL1</v>
      </c>
      <c r="E4962" s="164">
        <f>IF(ISNUMBER(Table4_1[[#This Row],[Value]]),Table4_1[[#This Row],[Value]],IF(ISNUMBER(Table4_1[[#This Row],[$ Value]]),Table4_1[[#This Row],[$ Value]],Table4_1[[#This Row],[% Value]]))</f>
        <v>955</v>
      </c>
      <c r="G4962" s="238">
        <v>43646</v>
      </c>
      <c r="H4962">
        <v>4</v>
      </c>
      <c r="I4962" t="s">
        <v>188</v>
      </c>
      <c r="J4962" t="s">
        <v>207</v>
      </c>
      <c r="K4962" t="s">
        <v>192</v>
      </c>
      <c r="L4962" t="s">
        <v>271</v>
      </c>
      <c r="M4962" t="s">
        <v>230</v>
      </c>
      <c r="N4962" t="s">
        <v>399</v>
      </c>
      <c r="O4962" t="s">
        <v>191</v>
      </c>
      <c r="P4962">
        <v>955</v>
      </c>
      <c r="Q4962"/>
      <c r="R4962"/>
      <c r="S4962" t="s">
        <v>933</v>
      </c>
    </row>
    <row r="4963" spans="1:19" hidden="1" x14ac:dyDescent="0.2">
      <c r="A4963" s="162" t="str">
        <f>"FY"&amp;(YEAR(Table4_1[[#This Row],[Date]])-1)&amp;"/"&amp;(YEAR(Table4_1[[#This Row],[Date]])-2000)</f>
        <v>FY2019/20</v>
      </c>
      <c r="B4963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3" s="162" t="str">
        <f>Table4_1[[#This Row],[Licensee]]&amp;" "&amp;Table4_1[[#This Row],[Licence]]</f>
        <v>Western Power EDL1</v>
      </c>
      <c r="D4963" s="162" t="str">
        <f t="shared" si="77"/>
        <v>FY2019/20_NQR7_Western Power EDL1</v>
      </c>
      <c r="E4963" s="164">
        <f>IF(ISNUMBER(Table4_1[[#This Row],[Value]]),Table4_1[[#This Row],[Value]],IF(ISNUMBER(Table4_1[[#This Row],[$ Value]]),Table4_1[[#This Row],[$ Value]],Table4_1[[#This Row],[% Value]]))</f>
        <v>4315</v>
      </c>
      <c r="G4963" s="238">
        <v>44012</v>
      </c>
      <c r="H4963">
        <v>4</v>
      </c>
      <c r="I4963" t="s">
        <v>188</v>
      </c>
      <c r="J4963" t="s">
        <v>207</v>
      </c>
      <c r="K4963" t="s">
        <v>192</v>
      </c>
      <c r="L4963" t="s">
        <v>271</v>
      </c>
      <c r="M4963" t="s">
        <v>230</v>
      </c>
      <c r="N4963" t="s">
        <v>399</v>
      </c>
      <c r="O4963" t="s">
        <v>191</v>
      </c>
      <c r="P4963">
        <v>4315</v>
      </c>
      <c r="Q4963"/>
      <c r="R4963"/>
      <c r="S4963" t="s">
        <v>933</v>
      </c>
    </row>
    <row r="4964" spans="1:19" hidden="1" x14ac:dyDescent="0.2">
      <c r="A4964" s="162" t="str">
        <f>"FY"&amp;(YEAR(Table4_1[[#This Row],[Date]])-1)&amp;"/"&amp;(YEAR(Table4_1[[#This Row],[Date]])-2000)</f>
        <v>FY2020/21</v>
      </c>
      <c r="B4964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4" s="162" t="str">
        <f>Table4_1[[#This Row],[Licensee]]&amp;" "&amp;Table4_1[[#This Row],[Licence]]</f>
        <v>Western Power EDL1</v>
      </c>
      <c r="D4964" s="162" t="str">
        <f t="shared" si="77"/>
        <v>FY2020/21_NQR7_Western Power EDL1</v>
      </c>
      <c r="E4964" s="164">
        <f>IF(ISNUMBER(Table4_1[[#This Row],[Value]]),Table4_1[[#This Row],[Value]],IF(ISNUMBER(Table4_1[[#This Row],[$ Value]]),Table4_1[[#This Row],[$ Value]],Table4_1[[#This Row],[% Value]]))</f>
        <v>3522</v>
      </c>
      <c r="G4964" s="238">
        <v>44377</v>
      </c>
      <c r="H4964">
        <v>4</v>
      </c>
      <c r="I4964" t="s">
        <v>188</v>
      </c>
      <c r="J4964" t="s">
        <v>207</v>
      </c>
      <c r="K4964" t="s">
        <v>192</v>
      </c>
      <c r="L4964" t="s">
        <v>271</v>
      </c>
      <c r="M4964" t="s">
        <v>230</v>
      </c>
      <c r="N4964" t="s">
        <v>399</v>
      </c>
      <c r="O4964" t="s">
        <v>191</v>
      </c>
      <c r="P4964">
        <v>3522</v>
      </c>
      <c r="Q4964"/>
      <c r="R4964"/>
      <c r="S4964" t="s">
        <v>933</v>
      </c>
    </row>
    <row r="4965" spans="1:19" hidden="1" x14ac:dyDescent="0.2">
      <c r="A4965" s="162" t="str">
        <f>"FY"&amp;(YEAR(Table4_1[[#This Row],[Date]])-1)&amp;"/"&amp;(YEAR(Table4_1[[#This Row],[Date]])-2000)</f>
        <v>FY2021/22</v>
      </c>
      <c r="B4965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5" s="162" t="str">
        <f>Table4_1[[#This Row],[Licensee]]&amp;" "&amp;Table4_1[[#This Row],[Licence]]</f>
        <v>Western Power EDL1</v>
      </c>
      <c r="D4965" s="162" t="str">
        <f t="shared" si="77"/>
        <v>FY2021/22_NQR7_Western Power EDL1</v>
      </c>
      <c r="E4965" s="164">
        <f>IF(ISNUMBER(Table4_1[[#This Row],[Value]]),Table4_1[[#This Row],[Value]],IF(ISNUMBER(Table4_1[[#This Row],[$ Value]]),Table4_1[[#This Row],[$ Value]],Table4_1[[#This Row],[% Value]]))</f>
        <v>2747</v>
      </c>
      <c r="G4965" s="238">
        <v>44742</v>
      </c>
      <c r="H4965">
        <v>4</v>
      </c>
      <c r="I4965" t="s">
        <v>188</v>
      </c>
      <c r="J4965" t="s">
        <v>207</v>
      </c>
      <c r="K4965" t="s">
        <v>192</v>
      </c>
      <c r="L4965" t="s">
        <v>271</v>
      </c>
      <c r="M4965" t="s">
        <v>230</v>
      </c>
      <c r="N4965" t="s">
        <v>399</v>
      </c>
      <c r="O4965" t="s">
        <v>191</v>
      </c>
      <c r="P4965">
        <v>2747</v>
      </c>
      <c r="Q4965"/>
      <c r="R4965"/>
      <c r="S4965" t="s">
        <v>933</v>
      </c>
    </row>
    <row r="4966" spans="1:19" hidden="1" x14ac:dyDescent="0.2">
      <c r="A4966" s="162" t="str">
        <f>"FY"&amp;(YEAR(Table4_1[[#This Row],[Date]])-1)&amp;"/"&amp;(YEAR(Table4_1[[#This Row],[Date]])-2000)</f>
        <v>FY2022/23</v>
      </c>
      <c r="B4966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6" s="162" t="str">
        <f>Table4_1[[#This Row],[Licensee]]&amp;" "&amp;Table4_1[[#This Row],[Licence]]</f>
        <v>Western Power EDL1</v>
      </c>
      <c r="D4966" s="162" t="str">
        <f t="shared" si="77"/>
        <v>FY2022/23_NQR7_Western Power EDL1</v>
      </c>
      <c r="E4966" s="164">
        <f>IF(ISNUMBER(Table4_1[[#This Row],[Value]]),Table4_1[[#This Row],[Value]],IF(ISNUMBER(Table4_1[[#This Row],[$ Value]]),Table4_1[[#This Row],[$ Value]],Table4_1[[#This Row],[% Value]]))</f>
        <v>1611</v>
      </c>
      <c r="G4966" s="238">
        <v>45107</v>
      </c>
      <c r="H4966">
        <v>4</v>
      </c>
      <c r="I4966" t="s">
        <v>188</v>
      </c>
      <c r="J4966" t="s">
        <v>207</v>
      </c>
      <c r="K4966" t="s">
        <v>192</v>
      </c>
      <c r="L4966" t="s">
        <v>271</v>
      </c>
      <c r="M4966" t="s">
        <v>230</v>
      </c>
      <c r="N4966" t="s">
        <v>399</v>
      </c>
      <c r="O4966" t="s">
        <v>191</v>
      </c>
      <c r="P4966">
        <v>1611</v>
      </c>
      <c r="Q4966"/>
      <c r="R4966"/>
      <c r="S4966" t="s">
        <v>933</v>
      </c>
    </row>
    <row r="4967" spans="1:19" hidden="1" x14ac:dyDescent="0.2">
      <c r="A4967" s="162" t="str">
        <f>"FY"&amp;(YEAR(Table4_1[[#This Row],[Date]])-1)&amp;"/"&amp;(YEAR(Table4_1[[#This Row],[Date]])-2000)</f>
        <v>FY2023/24</v>
      </c>
      <c r="B4967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7" s="162" t="str">
        <f>Table4_1[[#This Row],[Licensee]]&amp;" "&amp;Table4_1[[#This Row],[Licence]]</f>
        <v>Western Power EDL1</v>
      </c>
      <c r="D4967" s="162" t="str">
        <f t="shared" si="77"/>
        <v>FY2023/24_NQR7_Western Power EDL1</v>
      </c>
      <c r="E4967" s="164">
        <f>IF(ISNUMBER(Table4_1[[#This Row],[Value]]),Table4_1[[#This Row],[Value]],IF(ISNUMBER(Table4_1[[#This Row],[$ Value]]),Table4_1[[#This Row],[$ Value]],Table4_1[[#This Row],[% Value]]))</f>
        <v>1947</v>
      </c>
      <c r="G4967" s="238">
        <v>45473</v>
      </c>
      <c r="H4967">
        <v>4</v>
      </c>
      <c r="I4967" t="s">
        <v>188</v>
      </c>
      <c r="J4967" t="s">
        <v>207</v>
      </c>
      <c r="K4967" t="s">
        <v>192</v>
      </c>
      <c r="L4967" t="s">
        <v>271</v>
      </c>
      <c r="M4967" t="s">
        <v>230</v>
      </c>
      <c r="N4967" t="s">
        <v>399</v>
      </c>
      <c r="O4967" t="s">
        <v>191</v>
      </c>
      <c r="P4967">
        <v>1947</v>
      </c>
      <c r="Q4967"/>
      <c r="R4967"/>
      <c r="S4967" t="s">
        <v>933</v>
      </c>
    </row>
    <row r="4968" spans="1:19" hidden="1" x14ac:dyDescent="0.2">
      <c r="A4968" s="162" t="str">
        <f>"FY"&amp;(YEAR(Table4_1[[#This Row],[Date]])-1)&amp;"/"&amp;(YEAR(Table4_1[[#This Row],[Date]])-2000)</f>
        <v>FY2024/25</v>
      </c>
      <c r="B4968" s="162" t="str">
        <f>VLOOKUP(Table4_1[[#This Row],[Energy]]&amp;Table4_1[[#This Row],[Indicator category]]&amp;Table4_1[[#This Row],[Indicator subcategory]]&amp;Table4_1[[#This Row],[Indicator]]&amp;Table4_1[[#This Row],[ID]],newID,2,FALSE)</f>
        <v>NQR7</v>
      </c>
      <c r="C4968" s="162" t="str">
        <f>Table4_1[[#This Row],[Licensee]]&amp;" "&amp;Table4_1[[#This Row],[Licence]]</f>
        <v>Western Power EDL1</v>
      </c>
      <c r="D4968" s="162" t="str">
        <f t="shared" si="77"/>
        <v>FY2024/25_NQR7_Western Power EDL1</v>
      </c>
      <c r="E4968" s="164">
        <f>IF(ISNUMBER(Table4_1[[#This Row],[Value]]),Table4_1[[#This Row],[Value]],IF(ISNUMBER(Table4_1[[#This Row],[$ Value]]),Table4_1[[#This Row],[$ Value]],Table4_1[[#This Row],[% Value]]))</f>
        <v>1215</v>
      </c>
      <c r="G4968" s="238">
        <v>45838</v>
      </c>
      <c r="H4968">
        <v>4</v>
      </c>
      <c r="I4968" t="s">
        <v>188</v>
      </c>
      <c r="J4968" t="s">
        <v>207</v>
      </c>
      <c r="K4968" t="s">
        <v>192</v>
      </c>
      <c r="L4968" t="s">
        <v>271</v>
      </c>
      <c r="M4968" t="s">
        <v>230</v>
      </c>
      <c r="N4968" t="s">
        <v>399</v>
      </c>
      <c r="O4968" t="s">
        <v>191</v>
      </c>
      <c r="P4968">
        <v>1215</v>
      </c>
      <c r="Q4968"/>
      <c r="R4968"/>
      <c r="S4968" t="s">
        <v>933</v>
      </c>
    </row>
    <row r="4969" spans="1:19" hidden="1" x14ac:dyDescent="0.2">
      <c r="A4969" s="162" t="str">
        <f>"FY"&amp;(YEAR(Table4_1[[#This Row],[Date]])-1)&amp;"/"&amp;(YEAR(Table4_1[[#This Row],[Date]])-2000)</f>
        <v>FY2023/24</v>
      </c>
      <c r="B4969" s="162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4969" s="162" t="str">
        <f>Table4_1[[#This Row],[Licensee]]&amp;" "&amp;Table4_1[[#This Row],[Licence]]</f>
        <v>Western Power EDL1</v>
      </c>
      <c r="D4969" s="162" t="str">
        <f t="shared" si="77"/>
        <v>FY2023/24_NQR7A_Western Power EDL1</v>
      </c>
      <c r="E4969" s="164">
        <f>IF(ISNUMBER(Table4_1[[#This Row],[Value]]),Table4_1[[#This Row],[Value]],IF(ISNUMBER(Table4_1[[#This Row],[$ Value]]),Table4_1[[#This Row],[$ Value]],Table4_1[[#This Row],[% Value]]))</f>
        <v>1941</v>
      </c>
      <c r="G4969" s="238">
        <v>45473</v>
      </c>
      <c r="H4969">
        <v>4</v>
      </c>
      <c r="I4969" t="s">
        <v>188</v>
      </c>
      <c r="J4969" t="s">
        <v>207</v>
      </c>
      <c r="K4969" t="s">
        <v>192</v>
      </c>
      <c r="L4969" t="s">
        <v>271</v>
      </c>
      <c r="M4969" t="s">
        <v>549</v>
      </c>
      <c r="N4969" t="s">
        <v>550</v>
      </c>
      <c r="O4969" t="s">
        <v>191</v>
      </c>
      <c r="P4969">
        <v>1941</v>
      </c>
      <c r="Q4969"/>
      <c r="R4969"/>
      <c r="S4969" t="s">
        <v>933</v>
      </c>
    </row>
    <row r="4970" spans="1:19" hidden="1" x14ac:dyDescent="0.2">
      <c r="A4970" s="162" t="str">
        <f>"FY"&amp;(YEAR(Table4_1[[#This Row],[Date]])-1)&amp;"/"&amp;(YEAR(Table4_1[[#This Row],[Date]])-2000)</f>
        <v>FY2024/25</v>
      </c>
      <c r="B4970" s="162" t="str">
        <f>VLOOKUP(Table4_1[[#This Row],[Energy]]&amp;Table4_1[[#This Row],[Indicator category]]&amp;Table4_1[[#This Row],[Indicator subcategory]]&amp;Table4_1[[#This Row],[Indicator]]&amp;Table4_1[[#This Row],[ID]],newID,2,FALSE)</f>
        <v>NQR7A</v>
      </c>
      <c r="C4970" s="162" t="str">
        <f>Table4_1[[#This Row],[Licensee]]&amp;" "&amp;Table4_1[[#This Row],[Licence]]</f>
        <v>Western Power EDL1</v>
      </c>
      <c r="D4970" s="162" t="str">
        <f t="shared" si="77"/>
        <v>FY2024/25_NQR7A_Western Power EDL1</v>
      </c>
      <c r="E4970" s="164">
        <f>IF(ISNUMBER(Table4_1[[#This Row],[Value]]),Table4_1[[#This Row],[Value]],IF(ISNUMBER(Table4_1[[#This Row],[$ Value]]),Table4_1[[#This Row],[$ Value]],Table4_1[[#This Row],[% Value]]))</f>
        <v>1208</v>
      </c>
      <c r="G4970" s="238">
        <v>45838</v>
      </c>
      <c r="H4970">
        <v>4</v>
      </c>
      <c r="I4970" t="s">
        <v>188</v>
      </c>
      <c r="J4970" t="s">
        <v>207</v>
      </c>
      <c r="K4970" t="s">
        <v>192</v>
      </c>
      <c r="L4970" t="s">
        <v>271</v>
      </c>
      <c r="M4970" t="s">
        <v>549</v>
      </c>
      <c r="N4970" t="s">
        <v>550</v>
      </c>
      <c r="O4970" t="s">
        <v>191</v>
      </c>
      <c r="P4970">
        <v>1208</v>
      </c>
      <c r="Q4970"/>
      <c r="R4970"/>
      <c r="S4970" t="s">
        <v>933</v>
      </c>
    </row>
    <row r="4971" spans="1:19" hidden="1" x14ac:dyDescent="0.2">
      <c r="A4971" s="162" t="str">
        <f>"FY"&amp;(YEAR(Table4_1[[#This Row],[Date]])-1)&amp;"/"&amp;(YEAR(Table4_1[[#This Row],[Date]])-2000)</f>
        <v>FY2023/24</v>
      </c>
      <c r="B4971" s="162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4971" s="162" t="str">
        <f>Table4_1[[#This Row],[Licensee]]&amp;" "&amp;Table4_1[[#This Row],[Licence]]</f>
        <v>Western Power EDL1</v>
      </c>
      <c r="D4971" s="162" t="str">
        <f t="shared" si="77"/>
        <v>FY2023/24_NQR8a_Western Power EDL1</v>
      </c>
      <c r="E4971" s="164">
        <f>IF(ISNUMBER(Table4_1[[#This Row],[Value]]),Table4_1[[#This Row],[Value]],IF(ISNUMBER(Table4_1[[#This Row],[$ Value]]),Table4_1[[#This Row],[$ Value]],Table4_1[[#This Row],[% Value]]))</f>
        <v>6</v>
      </c>
      <c r="G4971" s="238">
        <v>45473</v>
      </c>
      <c r="H4971">
        <v>4</v>
      </c>
      <c r="I4971" t="s">
        <v>188</v>
      </c>
      <c r="J4971" t="s">
        <v>207</v>
      </c>
      <c r="K4971" t="s">
        <v>192</v>
      </c>
      <c r="L4971" t="s">
        <v>271</v>
      </c>
      <c r="M4971" t="s">
        <v>96</v>
      </c>
      <c r="N4971" t="s">
        <v>272</v>
      </c>
      <c r="O4971" t="s">
        <v>191</v>
      </c>
      <c r="P4971">
        <v>6</v>
      </c>
      <c r="Q4971"/>
      <c r="R4971"/>
      <c r="S4971" t="s">
        <v>933</v>
      </c>
    </row>
    <row r="4972" spans="1:19" hidden="1" x14ac:dyDescent="0.2">
      <c r="A4972" s="162" t="str">
        <f>"FY"&amp;(YEAR(Table4_1[[#This Row],[Date]])-1)&amp;"/"&amp;(YEAR(Table4_1[[#This Row],[Date]])-2000)</f>
        <v>FY2024/25</v>
      </c>
      <c r="B4972" s="162" t="str">
        <f>VLOOKUP(Table4_1[[#This Row],[Energy]]&amp;Table4_1[[#This Row],[Indicator category]]&amp;Table4_1[[#This Row],[Indicator subcategory]]&amp;Table4_1[[#This Row],[Indicator]]&amp;Table4_1[[#This Row],[ID]],newID,2,FALSE)</f>
        <v>NQR8a</v>
      </c>
      <c r="C4972" s="162" t="str">
        <f>Table4_1[[#This Row],[Licensee]]&amp;" "&amp;Table4_1[[#This Row],[Licence]]</f>
        <v>Western Power EDL1</v>
      </c>
      <c r="D4972" s="162" t="str">
        <f t="shared" si="77"/>
        <v>FY2024/25_NQR8a_Western Power EDL1</v>
      </c>
      <c r="E4972" s="164">
        <f>IF(ISNUMBER(Table4_1[[#This Row],[Value]]),Table4_1[[#This Row],[Value]],IF(ISNUMBER(Table4_1[[#This Row],[$ Value]]),Table4_1[[#This Row],[$ Value]],Table4_1[[#This Row],[% Value]]))</f>
        <v>7</v>
      </c>
      <c r="G4972" s="238">
        <v>45838</v>
      </c>
      <c r="H4972">
        <v>4</v>
      </c>
      <c r="I4972" t="s">
        <v>188</v>
      </c>
      <c r="J4972" t="s">
        <v>207</v>
      </c>
      <c r="K4972" t="s">
        <v>192</v>
      </c>
      <c r="L4972" t="s">
        <v>271</v>
      </c>
      <c r="M4972" t="s">
        <v>96</v>
      </c>
      <c r="N4972" t="s">
        <v>272</v>
      </c>
      <c r="O4972" t="s">
        <v>191</v>
      </c>
      <c r="P4972">
        <v>7</v>
      </c>
      <c r="Q4972"/>
      <c r="R4972"/>
      <c r="S4972" t="s">
        <v>933</v>
      </c>
    </row>
    <row r="4973" spans="1:19" hidden="1" x14ac:dyDescent="0.2">
      <c r="A4973" s="162" t="str">
        <f>"FY"&amp;(YEAR(Table4_1[[#This Row],[Date]])-1)&amp;"/"&amp;(YEAR(Table4_1[[#This Row],[Date]])-2000)</f>
        <v>FY2013/14</v>
      </c>
      <c r="B4973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3" s="162" t="str">
        <f>Table4_1[[#This Row],[Licensee]]&amp;" "&amp;Table4_1[[#This Row],[Licence]]</f>
        <v>Western Power EDL1</v>
      </c>
      <c r="D4973" s="162" t="str">
        <f t="shared" si="77"/>
        <v>FY2013/14_NQR8b_Western Power EDL1</v>
      </c>
      <c r="E4973" s="164">
        <f>IF(ISNUMBER(Table4_1[[#This Row],[Value]]),Table4_1[[#This Row],[Value]],IF(ISNUMBER(Table4_1[[#This Row],[$ Value]]),Table4_1[[#This Row],[$ Value]],Table4_1[[#This Row],[% Value]]))</f>
        <v>1</v>
      </c>
      <c r="G4973" s="238">
        <v>41820</v>
      </c>
      <c r="H4973">
        <v>4</v>
      </c>
      <c r="I4973" t="s">
        <v>188</v>
      </c>
      <c r="J4973" t="s">
        <v>207</v>
      </c>
      <c r="K4973" t="s">
        <v>192</v>
      </c>
      <c r="L4973" t="s">
        <v>271</v>
      </c>
      <c r="M4973" t="s">
        <v>47</v>
      </c>
      <c r="N4973" t="s">
        <v>272</v>
      </c>
      <c r="O4973" t="s">
        <v>191</v>
      </c>
      <c r="P4973">
        <v>1</v>
      </c>
      <c r="Q4973"/>
      <c r="R4973"/>
      <c r="S4973" t="s">
        <v>933</v>
      </c>
    </row>
    <row r="4974" spans="1:19" hidden="1" x14ac:dyDescent="0.2">
      <c r="A4974" s="162" t="str">
        <f>"FY"&amp;(YEAR(Table4_1[[#This Row],[Date]])-1)&amp;"/"&amp;(YEAR(Table4_1[[#This Row],[Date]])-2000)</f>
        <v>FY2014/15</v>
      </c>
      <c r="B4974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4" s="162" t="str">
        <f>Table4_1[[#This Row],[Licensee]]&amp;" "&amp;Table4_1[[#This Row],[Licence]]</f>
        <v>Western Power EDL1</v>
      </c>
      <c r="D4974" s="162" t="str">
        <f t="shared" si="77"/>
        <v>FY2014/15_NQR8b_Western Power EDL1</v>
      </c>
      <c r="E4974" s="164">
        <f>IF(ISNUMBER(Table4_1[[#This Row],[Value]]),Table4_1[[#This Row],[Value]],IF(ISNUMBER(Table4_1[[#This Row],[$ Value]]),Table4_1[[#This Row],[$ Value]],Table4_1[[#This Row],[% Value]]))</f>
        <v>7</v>
      </c>
      <c r="G4974" s="238">
        <v>42185</v>
      </c>
      <c r="H4974">
        <v>4</v>
      </c>
      <c r="I4974" t="s">
        <v>188</v>
      </c>
      <c r="J4974" t="s">
        <v>207</v>
      </c>
      <c r="K4974" t="s">
        <v>192</v>
      </c>
      <c r="L4974" t="s">
        <v>271</v>
      </c>
      <c r="M4974" t="s">
        <v>47</v>
      </c>
      <c r="N4974" t="s">
        <v>272</v>
      </c>
      <c r="O4974" t="s">
        <v>191</v>
      </c>
      <c r="P4974">
        <v>7</v>
      </c>
      <c r="Q4974"/>
      <c r="R4974"/>
      <c r="S4974" t="s">
        <v>933</v>
      </c>
    </row>
    <row r="4975" spans="1:19" hidden="1" x14ac:dyDescent="0.2">
      <c r="A4975" s="162" t="str">
        <f>"FY"&amp;(YEAR(Table4_1[[#This Row],[Date]])-1)&amp;"/"&amp;(YEAR(Table4_1[[#This Row],[Date]])-2000)</f>
        <v>FY2015/16</v>
      </c>
      <c r="B4975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5" s="162" t="str">
        <f>Table4_1[[#This Row],[Licensee]]&amp;" "&amp;Table4_1[[#This Row],[Licence]]</f>
        <v>Western Power EDL1</v>
      </c>
      <c r="D4975" s="162" t="str">
        <f t="shared" si="77"/>
        <v>FY2015/16_NQR8b_Western Power EDL1</v>
      </c>
      <c r="E4975" s="164">
        <f>IF(ISNUMBER(Table4_1[[#This Row],[Value]]),Table4_1[[#This Row],[Value]],IF(ISNUMBER(Table4_1[[#This Row],[$ Value]]),Table4_1[[#This Row],[$ Value]],Table4_1[[#This Row],[% Value]]))</f>
        <v>2</v>
      </c>
      <c r="G4975" s="238">
        <v>42551</v>
      </c>
      <c r="H4975">
        <v>4</v>
      </c>
      <c r="I4975" t="s">
        <v>188</v>
      </c>
      <c r="J4975" t="s">
        <v>207</v>
      </c>
      <c r="K4975" t="s">
        <v>192</v>
      </c>
      <c r="L4975" t="s">
        <v>271</v>
      </c>
      <c r="M4975" t="s">
        <v>47</v>
      </c>
      <c r="N4975" t="s">
        <v>272</v>
      </c>
      <c r="O4975" t="s">
        <v>191</v>
      </c>
      <c r="P4975">
        <v>2</v>
      </c>
      <c r="Q4975"/>
      <c r="R4975"/>
      <c r="S4975" t="s">
        <v>933</v>
      </c>
    </row>
    <row r="4976" spans="1:19" hidden="1" x14ac:dyDescent="0.2">
      <c r="A4976" s="162" t="str">
        <f>"FY"&amp;(YEAR(Table4_1[[#This Row],[Date]])-1)&amp;"/"&amp;(YEAR(Table4_1[[#This Row],[Date]])-2000)</f>
        <v>FY2016/17</v>
      </c>
      <c r="B4976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6" s="162" t="str">
        <f>Table4_1[[#This Row],[Licensee]]&amp;" "&amp;Table4_1[[#This Row],[Licence]]</f>
        <v>Western Power EDL1</v>
      </c>
      <c r="D4976" s="162" t="str">
        <f t="shared" si="77"/>
        <v>FY2016/17_NQR8b_Western Power EDL1</v>
      </c>
      <c r="E4976" s="164">
        <f>IF(ISNUMBER(Table4_1[[#This Row],[Value]]),Table4_1[[#This Row],[Value]],IF(ISNUMBER(Table4_1[[#This Row],[$ Value]]),Table4_1[[#This Row],[$ Value]],Table4_1[[#This Row],[% Value]]))</f>
        <v>2</v>
      </c>
      <c r="G4976" s="238">
        <v>42916</v>
      </c>
      <c r="H4976">
        <v>4</v>
      </c>
      <c r="I4976" t="s">
        <v>188</v>
      </c>
      <c r="J4976" t="s">
        <v>207</v>
      </c>
      <c r="K4976" t="s">
        <v>192</v>
      </c>
      <c r="L4976" t="s">
        <v>271</v>
      </c>
      <c r="M4976" t="s">
        <v>47</v>
      </c>
      <c r="N4976" t="s">
        <v>272</v>
      </c>
      <c r="O4976" t="s">
        <v>191</v>
      </c>
      <c r="P4976">
        <v>2</v>
      </c>
      <c r="Q4976"/>
      <c r="R4976"/>
      <c r="S4976" t="s">
        <v>933</v>
      </c>
    </row>
    <row r="4977" spans="1:19" hidden="1" x14ac:dyDescent="0.2">
      <c r="A4977" s="162" t="str">
        <f>"FY"&amp;(YEAR(Table4_1[[#This Row],[Date]])-1)&amp;"/"&amp;(YEAR(Table4_1[[#This Row],[Date]])-2000)</f>
        <v>FY2017/18</v>
      </c>
      <c r="B4977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7" s="162" t="str">
        <f>Table4_1[[#This Row],[Licensee]]&amp;" "&amp;Table4_1[[#This Row],[Licence]]</f>
        <v>Western Power EDL1</v>
      </c>
      <c r="D4977" s="162" t="str">
        <f t="shared" si="77"/>
        <v>FY2017/18_NQR8b_Western Power EDL1</v>
      </c>
      <c r="E4977" s="164">
        <f>IF(ISNUMBER(Table4_1[[#This Row],[Value]]),Table4_1[[#This Row],[Value]],IF(ISNUMBER(Table4_1[[#This Row],[$ Value]]),Table4_1[[#This Row],[$ Value]],Table4_1[[#This Row],[% Value]]))</f>
        <v>2</v>
      </c>
      <c r="G4977" s="238">
        <v>43281</v>
      </c>
      <c r="H4977">
        <v>4</v>
      </c>
      <c r="I4977" t="s">
        <v>188</v>
      </c>
      <c r="J4977" t="s">
        <v>207</v>
      </c>
      <c r="K4977" t="s">
        <v>192</v>
      </c>
      <c r="L4977" t="s">
        <v>271</v>
      </c>
      <c r="M4977" t="s">
        <v>47</v>
      </c>
      <c r="N4977" t="s">
        <v>272</v>
      </c>
      <c r="O4977" t="s">
        <v>191</v>
      </c>
      <c r="P4977">
        <v>2</v>
      </c>
      <c r="Q4977"/>
      <c r="R4977"/>
      <c r="S4977" t="s">
        <v>933</v>
      </c>
    </row>
    <row r="4978" spans="1:19" hidden="1" x14ac:dyDescent="0.2">
      <c r="A4978" s="162" t="str">
        <f>"FY"&amp;(YEAR(Table4_1[[#This Row],[Date]])-1)&amp;"/"&amp;(YEAR(Table4_1[[#This Row],[Date]])-2000)</f>
        <v>FY2018/19</v>
      </c>
      <c r="B4978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8" s="162" t="str">
        <f>Table4_1[[#This Row],[Licensee]]&amp;" "&amp;Table4_1[[#This Row],[Licence]]</f>
        <v>Western Power EDL1</v>
      </c>
      <c r="D4978" s="162" t="str">
        <f t="shared" si="77"/>
        <v>FY2018/19_NQR8b_Western Power EDL1</v>
      </c>
      <c r="E4978" s="164">
        <f>IF(ISNUMBER(Table4_1[[#This Row],[Value]]),Table4_1[[#This Row],[Value]],IF(ISNUMBER(Table4_1[[#This Row],[$ Value]]),Table4_1[[#This Row],[$ Value]],Table4_1[[#This Row],[% Value]]))</f>
        <v>4</v>
      </c>
      <c r="G4978" s="238">
        <v>43646</v>
      </c>
      <c r="H4978">
        <v>4</v>
      </c>
      <c r="I4978" t="s">
        <v>188</v>
      </c>
      <c r="J4978" t="s">
        <v>207</v>
      </c>
      <c r="K4978" t="s">
        <v>192</v>
      </c>
      <c r="L4978" t="s">
        <v>271</v>
      </c>
      <c r="M4978" t="s">
        <v>47</v>
      </c>
      <c r="N4978" t="s">
        <v>272</v>
      </c>
      <c r="O4978" t="s">
        <v>191</v>
      </c>
      <c r="P4978">
        <v>4</v>
      </c>
      <c r="Q4978"/>
      <c r="R4978"/>
      <c r="S4978" t="s">
        <v>933</v>
      </c>
    </row>
    <row r="4979" spans="1:19" hidden="1" x14ac:dyDescent="0.2">
      <c r="A4979" s="162" t="str">
        <f>"FY"&amp;(YEAR(Table4_1[[#This Row],[Date]])-1)&amp;"/"&amp;(YEAR(Table4_1[[#This Row],[Date]])-2000)</f>
        <v>FY2019/20</v>
      </c>
      <c r="B4979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79" s="162" t="str">
        <f>Table4_1[[#This Row],[Licensee]]&amp;" "&amp;Table4_1[[#This Row],[Licence]]</f>
        <v>Western Power EDL1</v>
      </c>
      <c r="D4979" s="162" t="str">
        <f t="shared" si="77"/>
        <v>FY2019/20_NQR8b_Western Power EDL1</v>
      </c>
      <c r="E4979" s="164">
        <f>IF(ISNUMBER(Table4_1[[#This Row],[Value]]),Table4_1[[#This Row],[Value]],IF(ISNUMBER(Table4_1[[#This Row],[$ Value]]),Table4_1[[#This Row],[$ Value]],Table4_1[[#This Row],[% Value]]))</f>
        <v>31</v>
      </c>
      <c r="G4979" s="238">
        <v>44012</v>
      </c>
      <c r="H4979">
        <v>4</v>
      </c>
      <c r="I4979" t="s">
        <v>188</v>
      </c>
      <c r="J4979" t="s">
        <v>207</v>
      </c>
      <c r="K4979" t="s">
        <v>192</v>
      </c>
      <c r="L4979" t="s">
        <v>271</v>
      </c>
      <c r="M4979" t="s">
        <v>47</v>
      </c>
      <c r="N4979" t="s">
        <v>272</v>
      </c>
      <c r="O4979" t="s">
        <v>191</v>
      </c>
      <c r="P4979">
        <v>31</v>
      </c>
      <c r="Q4979"/>
      <c r="R4979"/>
      <c r="S4979" t="s">
        <v>933</v>
      </c>
    </row>
    <row r="4980" spans="1:19" hidden="1" x14ac:dyDescent="0.2">
      <c r="A4980" s="162" t="str">
        <f>"FY"&amp;(YEAR(Table4_1[[#This Row],[Date]])-1)&amp;"/"&amp;(YEAR(Table4_1[[#This Row],[Date]])-2000)</f>
        <v>FY2020/21</v>
      </c>
      <c r="B4980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0" s="162" t="str">
        <f>Table4_1[[#This Row],[Licensee]]&amp;" "&amp;Table4_1[[#This Row],[Licence]]</f>
        <v>Western Power EDL1</v>
      </c>
      <c r="D4980" s="162" t="str">
        <f t="shared" si="77"/>
        <v>FY2020/21_NQR8b_Western Power EDL1</v>
      </c>
      <c r="E4980" s="164">
        <f>IF(ISNUMBER(Table4_1[[#This Row],[Value]]),Table4_1[[#This Row],[Value]],IF(ISNUMBER(Table4_1[[#This Row],[$ Value]]),Table4_1[[#This Row],[$ Value]],Table4_1[[#This Row],[% Value]]))</f>
        <v>15</v>
      </c>
      <c r="G4980" s="238">
        <v>44377</v>
      </c>
      <c r="H4980">
        <v>4</v>
      </c>
      <c r="I4980" t="s">
        <v>188</v>
      </c>
      <c r="J4980" t="s">
        <v>207</v>
      </c>
      <c r="K4980" t="s">
        <v>192</v>
      </c>
      <c r="L4980" t="s">
        <v>271</v>
      </c>
      <c r="M4980" t="s">
        <v>47</v>
      </c>
      <c r="N4980" t="s">
        <v>272</v>
      </c>
      <c r="O4980" t="s">
        <v>191</v>
      </c>
      <c r="P4980">
        <v>15</v>
      </c>
      <c r="Q4980"/>
      <c r="R4980"/>
      <c r="S4980" t="s">
        <v>933</v>
      </c>
    </row>
    <row r="4981" spans="1:19" hidden="1" x14ac:dyDescent="0.2">
      <c r="A4981" s="162" t="str">
        <f>"FY"&amp;(YEAR(Table4_1[[#This Row],[Date]])-1)&amp;"/"&amp;(YEAR(Table4_1[[#This Row],[Date]])-2000)</f>
        <v>FY2021/22</v>
      </c>
      <c r="B4981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1" s="162" t="str">
        <f>Table4_1[[#This Row],[Licensee]]&amp;" "&amp;Table4_1[[#This Row],[Licence]]</f>
        <v>Western Power EDL1</v>
      </c>
      <c r="D4981" s="162" t="str">
        <f t="shared" si="77"/>
        <v>FY2021/22_NQR8b_Western Power EDL1</v>
      </c>
      <c r="E4981" s="164">
        <f>IF(ISNUMBER(Table4_1[[#This Row],[Value]]),Table4_1[[#This Row],[Value]],IF(ISNUMBER(Table4_1[[#This Row],[$ Value]]),Table4_1[[#This Row],[$ Value]],Table4_1[[#This Row],[% Value]]))</f>
        <v>3</v>
      </c>
      <c r="G4981" s="238">
        <v>44742</v>
      </c>
      <c r="H4981">
        <v>4</v>
      </c>
      <c r="I4981" t="s">
        <v>188</v>
      </c>
      <c r="J4981" t="s">
        <v>207</v>
      </c>
      <c r="K4981" t="s">
        <v>192</v>
      </c>
      <c r="L4981" t="s">
        <v>271</v>
      </c>
      <c r="M4981" t="s">
        <v>47</v>
      </c>
      <c r="N4981" t="s">
        <v>272</v>
      </c>
      <c r="O4981" t="s">
        <v>191</v>
      </c>
      <c r="P4981">
        <v>3</v>
      </c>
      <c r="Q4981"/>
      <c r="R4981"/>
      <c r="S4981" t="s">
        <v>933</v>
      </c>
    </row>
    <row r="4982" spans="1:19" hidden="1" x14ac:dyDescent="0.2">
      <c r="A4982" s="162" t="str">
        <f>"FY"&amp;(YEAR(Table4_1[[#This Row],[Date]])-1)&amp;"/"&amp;(YEAR(Table4_1[[#This Row],[Date]])-2000)</f>
        <v>FY2022/23</v>
      </c>
      <c r="B4982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2" s="162" t="str">
        <f>Table4_1[[#This Row],[Licensee]]&amp;" "&amp;Table4_1[[#This Row],[Licence]]</f>
        <v>Western Power EDL1</v>
      </c>
      <c r="D4982" s="162" t="str">
        <f t="shared" si="77"/>
        <v>FY2022/23_NQR8b_Western Power EDL1</v>
      </c>
      <c r="E4982" s="164">
        <f>IF(ISNUMBER(Table4_1[[#This Row],[Value]]),Table4_1[[#This Row],[Value]],IF(ISNUMBER(Table4_1[[#This Row],[$ Value]]),Table4_1[[#This Row],[$ Value]],Table4_1[[#This Row],[% Value]]))</f>
        <v>4</v>
      </c>
      <c r="G4982" s="238">
        <v>45107</v>
      </c>
      <c r="H4982">
        <v>4</v>
      </c>
      <c r="I4982" t="s">
        <v>188</v>
      </c>
      <c r="J4982" t="s">
        <v>207</v>
      </c>
      <c r="K4982" t="s">
        <v>192</v>
      </c>
      <c r="L4982" t="s">
        <v>271</v>
      </c>
      <c r="M4982" t="s">
        <v>47</v>
      </c>
      <c r="N4982" t="s">
        <v>272</v>
      </c>
      <c r="O4982" t="s">
        <v>191</v>
      </c>
      <c r="P4982">
        <v>4</v>
      </c>
      <c r="Q4982"/>
      <c r="R4982"/>
      <c r="S4982" t="s">
        <v>933</v>
      </c>
    </row>
    <row r="4983" spans="1:19" hidden="1" x14ac:dyDescent="0.2">
      <c r="A4983" s="162" t="str">
        <f>"FY"&amp;(YEAR(Table4_1[[#This Row],[Date]])-1)&amp;"/"&amp;(YEAR(Table4_1[[#This Row],[Date]])-2000)</f>
        <v>FY2023/24</v>
      </c>
      <c r="B4983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3" s="162" t="str">
        <f>Table4_1[[#This Row],[Licensee]]&amp;" "&amp;Table4_1[[#This Row],[Licence]]</f>
        <v>Western Power EDL1</v>
      </c>
      <c r="D4983" s="162" t="str">
        <f t="shared" si="77"/>
        <v>FY2023/24_NQR8b_Western Power EDL1</v>
      </c>
      <c r="E4983" s="164">
        <f>IF(ISNUMBER(Table4_1[[#This Row],[Value]]),Table4_1[[#This Row],[Value]],IF(ISNUMBER(Table4_1[[#This Row],[$ Value]]),Table4_1[[#This Row],[$ Value]],Table4_1[[#This Row],[% Value]]))</f>
        <v>5</v>
      </c>
      <c r="G4983" s="238">
        <v>45473</v>
      </c>
      <c r="H4983">
        <v>4</v>
      </c>
      <c r="I4983" t="s">
        <v>188</v>
      </c>
      <c r="J4983" t="s">
        <v>207</v>
      </c>
      <c r="K4983" t="s">
        <v>192</v>
      </c>
      <c r="L4983" t="s">
        <v>271</v>
      </c>
      <c r="M4983" t="s">
        <v>47</v>
      </c>
      <c r="N4983" t="s">
        <v>272</v>
      </c>
      <c r="O4983" t="s">
        <v>191</v>
      </c>
      <c r="P4983">
        <v>5</v>
      </c>
      <c r="Q4983"/>
      <c r="R4983"/>
      <c r="S4983" t="s">
        <v>933</v>
      </c>
    </row>
    <row r="4984" spans="1:19" hidden="1" x14ac:dyDescent="0.2">
      <c r="A4984" s="162" t="str">
        <f>"FY"&amp;(YEAR(Table4_1[[#This Row],[Date]])-1)&amp;"/"&amp;(YEAR(Table4_1[[#This Row],[Date]])-2000)</f>
        <v>FY2024/25</v>
      </c>
      <c r="B4984" s="162" t="str">
        <f>VLOOKUP(Table4_1[[#This Row],[Energy]]&amp;Table4_1[[#This Row],[Indicator category]]&amp;Table4_1[[#This Row],[Indicator subcategory]]&amp;Table4_1[[#This Row],[Indicator]]&amp;Table4_1[[#This Row],[ID]],newID,2,FALSE)</f>
        <v>NQR8b</v>
      </c>
      <c r="C4984" s="162" t="str">
        <f>Table4_1[[#This Row],[Licensee]]&amp;" "&amp;Table4_1[[#This Row],[Licence]]</f>
        <v>Western Power EDL1</v>
      </c>
      <c r="D4984" s="162" t="str">
        <f t="shared" si="77"/>
        <v>FY2024/25_NQR8b_Western Power EDL1</v>
      </c>
      <c r="E4984" s="164">
        <f>IF(ISNUMBER(Table4_1[[#This Row],[Value]]),Table4_1[[#This Row],[Value]],IF(ISNUMBER(Table4_1[[#This Row],[$ Value]]),Table4_1[[#This Row],[$ Value]],Table4_1[[#This Row],[% Value]]))</f>
        <v>5</v>
      </c>
      <c r="G4984" s="238">
        <v>45838</v>
      </c>
      <c r="H4984">
        <v>4</v>
      </c>
      <c r="I4984" t="s">
        <v>188</v>
      </c>
      <c r="J4984" t="s">
        <v>207</v>
      </c>
      <c r="K4984" t="s">
        <v>192</v>
      </c>
      <c r="L4984" t="s">
        <v>271</v>
      </c>
      <c r="M4984" t="s">
        <v>47</v>
      </c>
      <c r="N4984" t="s">
        <v>272</v>
      </c>
      <c r="O4984" t="s">
        <v>191</v>
      </c>
      <c r="P4984">
        <v>5</v>
      </c>
      <c r="Q4984"/>
      <c r="R4984"/>
      <c r="S4984" t="s">
        <v>933</v>
      </c>
    </row>
    <row r="4985" spans="1:19" hidden="1" x14ac:dyDescent="0.2">
      <c r="A4985" s="162" t="str">
        <f>"FY"&amp;(YEAR(Table4_1[[#This Row],[Date]])-1)&amp;"/"&amp;(YEAR(Table4_1[[#This Row],[Date]])-2000)</f>
        <v>FY2013/14</v>
      </c>
      <c r="B4985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5" s="162" t="str">
        <f>Table4_1[[#This Row],[Licensee]]&amp;" "&amp;Table4_1[[#This Row],[Licence]]</f>
        <v>Western Power EDL1</v>
      </c>
      <c r="D4985" s="162" t="str">
        <f t="shared" si="77"/>
        <v>FY2013/14_NQR8c_Western Power EDL1</v>
      </c>
      <c r="E4985" s="164">
        <f>IF(ISNUMBER(Table4_1[[#This Row],[Value]]),Table4_1[[#This Row],[Value]],IF(ISNUMBER(Table4_1[[#This Row],[$ Value]]),Table4_1[[#This Row],[$ Value]],Table4_1[[#This Row],[% Value]]))</f>
        <v>417</v>
      </c>
      <c r="G4985" s="238">
        <v>41820</v>
      </c>
      <c r="H4985">
        <v>4</v>
      </c>
      <c r="I4985" t="s">
        <v>188</v>
      </c>
      <c r="J4985" t="s">
        <v>207</v>
      </c>
      <c r="K4985" t="s">
        <v>192</v>
      </c>
      <c r="L4985" t="s">
        <v>271</v>
      </c>
      <c r="M4985" t="s">
        <v>48</v>
      </c>
      <c r="N4985" t="s">
        <v>272</v>
      </c>
      <c r="O4985" t="s">
        <v>191</v>
      </c>
      <c r="P4985">
        <v>417</v>
      </c>
      <c r="Q4985"/>
      <c r="R4985"/>
      <c r="S4985" t="s">
        <v>933</v>
      </c>
    </row>
    <row r="4986" spans="1:19" hidden="1" x14ac:dyDescent="0.2">
      <c r="A4986" s="162" t="str">
        <f>"FY"&amp;(YEAR(Table4_1[[#This Row],[Date]])-1)&amp;"/"&amp;(YEAR(Table4_1[[#This Row],[Date]])-2000)</f>
        <v>FY2014/15</v>
      </c>
      <c r="B4986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6" s="162" t="str">
        <f>Table4_1[[#This Row],[Licensee]]&amp;" "&amp;Table4_1[[#This Row],[Licence]]</f>
        <v>Western Power EDL1</v>
      </c>
      <c r="D4986" s="162" t="str">
        <f t="shared" si="77"/>
        <v>FY2014/15_NQR8c_Western Power EDL1</v>
      </c>
      <c r="E4986" s="164">
        <f>IF(ISNUMBER(Table4_1[[#This Row],[Value]]),Table4_1[[#This Row],[Value]],IF(ISNUMBER(Table4_1[[#This Row],[$ Value]]),Table4_1[[#This Row],[$ Value]],Table4_1[[#This Row],[% Value]]))</f>
        <v>485</v>
      </c>
      <c r="G4986" s="238">
        <v>42185</v>
      </c>
      <c r="H4986">
        <v>4</v>
      </c>
      <c r="I4986" t="s">
        <v>188</v>
      </c>
      <c r="J4986" t="s">
        <v>207</v>
      </c>
      <c r="K4986" t="s">
        <v>192</v>
      </c>
      <c r="L4986" t="s">
        <v>271</v>
      </c>
      <c r="M4986" t="s">
        <v>48</v>
      </c>
      <c r="N4986" t="s">
        <v>272</v>
      </c>
      <c r="O4986" t="s">
        <v>191</v>
      </c>
      <c r="P4986">
        <v>485</v>
      </c>
      <c r="Q4986"/>
      <c r="R4986"/>
      <c r="S4986" t="s">
        <v>933</v>
      </c>
    </row>
    <row r="4987" spans="1:19" hidden="1" x14ac:dyDescent="0.2">
      <c r="A4987" s="162" t="str">
        <f>"FY"&amp;(YEAR(Table4_1[[#This Row],[Date]])-1)&amp;"/"&amp;(YEAR(Table4_1[[#This Row],[Date]])-2000)</f>
        <v>FY2015/16</v>
      </c>
      <c r="B4987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7" s="162" t="str">
        <f>Table4_1[[#This Row],[Licensee]]&amp;" "&amp;Table4_1[[#This Row],[Licence]]</f>
        <v>Western Power EDL1</v>
      </c>
      <c r="D4987" s="162" t="str">
        <f t="shared" si="77"/>
        <v>FY2015/16_NQR8c_Western Power EDL1</v>
      </c>
      <c r="E4987" s="164">
        <f>IF(ISNUMBER(Table4_1[[#This Row],[Value]]),Table4_1[[#This Row],[Value]],IF(ISNUMBER(Table4_1[[#This Row],[$ Value]]),Table4_1[[#This Row],[$ Value]],Table4_1[[#This Row],[% Value]]))</f>
        <v>366</v>
      </c>
      <c r="G4987" s="238">
        <v>42551</v>
      </c>
      <c r="H4987">
        <v>4</v>
      </c>
      <c r="I4987" t="s">
        <v>188</v>
      </c>
      <c r="J4987" t="s">
        <v>207</v>
      </c>
      <c r="K4987" t="s">
        <v>192</v>
      </c>
      <c r="L4987" t="s">
        <v>271</v>
      </c>
      <c r="M4987" t="s">
        <v>48</v>
      </c>
      <c r="N4987" t="s">
        <v>272</v>
      </c>
      <c r="O4987" t="s">
        <v>191</v>
      </c>
      <c r="P4987">
        <v>366</v>
      </c>
      <c r="Q4987"/>
      <c r="R4987"/>
      <c r="S4987" t="s">
        <v>933</v>
      </c>
    </row>
    <row r="4988" spans="1:19" hidden="1" x14ac:dyDescent="0.2">
      <c r="A4988" s="162" t="str">
        <f>"FY"&amp;(YEAR(Table4_1[[#This Row],[Date]])-1)&amp;"/"&amp;(YEAR(Table4_1[[#This Row],[Date]])-2000)</f>
        <v>FY2016/17</v>
      </c>
      <c r="B4988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8" s="162" t="str">
        <f>Table4_1[[#This Row],[Licensee]]&amp;" "&amp;Table4_1[[#This Row],[Licence]]</f>
        <v>Western Power EDL1</v>
      </c>
      <c r="D4988" s="162" t="str">
        <f t="shared" si="77"/>
        <v>FY2016/17_NQR8c_Western Power EDL1</v>
      </c>
      <c r="E4988" s="164">
        <f>IF(ISNUMBER(Table4_1[[#This Row],[Value]]),Table4_1[[#This Row],[Value]],IF(ISNUMBER(Table4_1[[#This Row],[$ Value]]),Table4_1[[#This Row],[$ Value]],Table4_1[[#This Row],[% Value]]))</f>
        <v>419</v>
      </c>
      <c r="G4988" s="238">
        <v>42916</v>
      </c>
      <c r="H4988">
        <v>4</v>
      </c>
      <c r="I4988" t="s">
        <v>188</v>
      </c>
      <c r="J4988" t="s">
        <v>207</v>
      </c>
      <c r="K4988" t="s">
        <v>192</v>
      </c>
      <c r="L4988" t="s">
        <v>271</v>
      </c>
      <c r="M4988" t="s">
        <v>48</v>
      </c>
      <c r="N4988" t="s">
        <v>272</v>
      </c>
      <c r="O4988" t="s">
        <v>191</v>
      </c>
      <c r="P4988">
        <v>419</v>
      </c>
      <c r="Q4988"/>
      <c r="R4988"/>
      <c r="S4988" t="s">
        <v>933</v>
      </c>
    </row>
    <row r="4989" spans="1:19" hidden="1" x14ac:dyDescent="0.2">
      <c r="A4989" s="162" t="str">
        <f>"FY"&amp;(YEAR(Table4_1[[#This Row],[Date]])-1)&amp;"/"&amp;(YEAR(Table4_1[[#This Row],[Date]])-2000)</f>
        <v>FY2017/18</v>
      </c>
      <c r="B4989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89" s="162" t="str">
        <f>Table4_1[[#This Row],[Licensee]]&amp;" "&amp;Table4_1[[#This Row],[Licence]]</f>
        <v>Western Power EDL1</v>
      </c>
      <c r="D4989" s="162" t="str">
        <f t="shared" si="77"/>
        <v>FY2017/18_NQR8c_Western Power EDL1</v>
      </c>
      <c r="E4989" s="164">
        <f>IF(ISNUMBER(Table4_1[[#This Row],[Value]]),Table4_1[[#This Row],[Value]],IF(ISNUMBER(Table4_1[[#This Row],[$ Value]]),Table4_1[[#This Row],[$ Value]],Table4_1[[#This Row],[% Value]]))</f>
        <v>640</v>
      </c>
      <c r="G4989" s="238">
        <v>43281</v>
      </c>
      <c r="H4989">
        <v>4</v>
      </c>
      <c r="I4989" t="s">
        <v>188</v>
      </c>
      <c r="J4989" t="s">
        <v>207</v>
      </c>
      <c r="K4989" t="s">
        <v>192</v>
      </c>
      <c r="L4989" t="s">
        <v>271</v>
      </c>
      <c r="M4989" t="s">
        <v>48</v>
      </c>
      <c r="N4989" t="s">
        <v>272</v>
      </c>
      <c r="O4989" t="s">
        <v>191</v>
      </c>
      <c r="P4989">
        <v>640</v>
      </c>
      <c r="Q4989"/>
      <c r="R4989"/>
      <c r="S4989" t="s">
        <v>933</v>
      </c>
    </row>
    <row r="4990" spans="1:19" hidden="1" x14ac:dyDescent="0.2">
      <c r="A4990" s="162" t="str">
        <f>"FY"&amp;(YEAR(Table4_1[[#This Row],[Date]])-1)&amp;"/"&amp;(YEAR(Table4_1[[#This Row],[Date]])-2000)</f>
        <v>FY2018/19</v>
      </c>
      <c r="B4990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0" s="162" t="str">
        <f>Table4_1[[#This Row],[Licensee]]&amp;" "&amp;Table4_1[[#This Row],[Licence]]</f>
        <v>Western Power EDL1</v>
      </c>
      <c r="D4990" s="162" t="str">
        <f t="shared" si="77"/>
        <v>FY2018/19_NQR8c_Western Power EDL1</v>
      </c>
      <c r="E4990" s="164">
        <f>IF(ISNUMBER(Table4_1[[#This Row],[Value]]),Table4_1[[#This Row],[Value]],IF(ISNUMBER(Table4_1[[#This Row],[$ Value]]),Table4_1[[#This Row],[$ Value]],Table4_1[[#This Row],[% Value]]))</f>
        <v>613</v>
      </c>
      <c r="G4990" s="238">
        <v>43646</v>
      </c>
      <c r="H4990">
        <v>4</v>
      </c>
      <c r="I4990" t="s">
        <v>188</v>
      </c>
      <c r="J4990" t="s">
        <v>207</v>
      </c>
      <c r="K4990" t="s">
        <v>192</v>
      </c>
      <c r="L4990" t="s">
        <v>271</v>
      </c>
      <c r="M4990" t="s">
        <v>48</v>
      </c>
      <c r="N4990" t="s">
        <v>272</v>
      </c>
      <c r="O4990" t="s">
        <v>191</v>
      </c>
      <c r="P4990">
        <v>613</v>
      </c>
      <c r="Q4990"/>
      <c r="R4990"/>
      <c r="S4990" t="s">
        <v>933</v>
      </c>
    </row>
    <row r="4991" spans="1:19" hidden="1" x14ac:dyDescent="0.2">
      <c r="A4991" s="162" t="str">
        <f>"FY"&amp;(YEAR(Table4_1[[#This Row],[Date]])-1)&amp;"/"&amp;(YEAR(Table4_1[[#This Row],[Date]])-2000)</f>
        <v>FY2019/20</v>
      </c>
      <c r="B4991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1" s="162" t="str">
        <f>Table4_1[[#This Row],[Licensee]]&amp;" "&amp;Table4_1[[#This Row],[Licence]]</f>
        <v>Western Power EDL1</v>
      </c>
      <c r="D4991" s="162" t="str">
        <f t="shared" si="77"/>
        <v>FY2019/20_NQR8c_Western Power EDL1</v>
      </c>
      <c r="E4991" s="164">
        <f>IF(ISNUMBER(Table4_1[[#This Row],[Value]]),Table4_1[[#This Row],[Value]],IF(ISNUMBER(Table4_1[[#This Row],[$ Value]]),Table4_1[[#This Row],[$ Value]],Table4_1[[#This Row],[% Value]]))</f>
        <v>3153</v>
      </c>
      <c r="G4991" s="238">
        <v>44012</v>
      </c>
      <c r="H4991">
        <v>4</v>
      </c>
      <c r="I4991" t="s">
        <v>188</v>
      </c>
      <c r="J4991" t="s">
        <v>207</v>
      </c>
      <c r="K4991" t="s">
        <v>192</v>
      </c>
      <c r="L4991" t="s">
        <v>271</v>
      </c>
      <c r="M4991" t="s">
        <v>48</v>
      </c>
      <c r="N4991" t="s">
        <v>272</v>
      </c>
      <c r="O4991" t="s">
        <v>191</v>
      </c>
      <c r="P4991">
        <v>3153</v>
      </c>
      <c r="Q4991"/>
      <c r="R4991"/>
      <c r="S4991" t="s">
        <v>933</v>
      </c>
    </row>
    <row r="4992" spans="1:19" hidden="1" x14ac:dyDescent="0.2">
      <c r="A4992" s="162" t="str">
        <f>"FY"&amp;(YEAR(Table4_1[[#This Row],[Date]])-1)&amp;"/"&amp;(YEAR(Table4_1[[#This Row],[Date]])-2000)</f>
        <v>FY2020/21</v>
      </c>
      <c r="B4992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2" s="162" t="str">
        <f>Table4_1[[#This Row],[Licensee]]&amp;" "&amp;Table4_1[[#This Row],[Licence]]</f>
        <v>Western Power EDL1</v>
      </c>
      <c r="D4992" s="162" t="str">
        <f t="shared" si="77"/>
        <v>FY2020/21_NQR8c_Western Power EDL1</v>
      </c>
      <c r="E4992" s="164">
        <f>IF(ISNUMBER(Table4_1[[#This Row],[Value]]),Table4_1[[#This Row],[Value]],IF(ISNUMBER(Table4_1[[#This Row],[$ Value]]),Table4_1[[#This Row],[$ Value]],Table4_1[[#This Row],[% Value]]))</f>
        <v>2633</v>
      </c>
      <c r="G4992" s="238">
        <v>44377</v>
      </c>
      <c r="H4992">
        <v>4</v>
      </c>
      <c r="I4992" t="s">
        <v>188</v>
      </c>
      <c r="J4992" t="s">
        <v>207</v>
      </c>
      <c r="K4992" t="s">
        <v>192</v>
      </c>
      <c r="L4992" t="s">
        <v>271</v>
      </c>
      <c r="M4992" t="s">
        <v>48</v>
      </c>
      <c r="N4992" t="s">
        <v>272</v>
      </c>
      <c r="O4992" t="s">
        <v>191</v>
      </c>
      <c r="P4992">
        <v>2633</v>
      </c>
      <c r="Q4992"/>
      <c r="R4992"/>
      <c r="S4992" t="s">
        <v>933</v>
      </c>
    </row>
    <row r="4993" spans="1:19" hidden="1" x14ac:dyDescent="0.2">
      <c r="A4993" s="162" t="str">
        <f>"FY"&amp;(YEAR(Table4_1[[#This Row],[Date]])-1)&amp;"/"&amp;(YEAR(Table4_1[[#This Row],[Date]])-2000)</f>
        <v>FY2021/22</v>
      </c>
      <c r="B4993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3" s="162" t="str">
        <f>Table4_1[[#This Row],[Licensee]]&amp;" "&amp;Table4_1[[#This Row],[Licence]]</f>
        <v>Western Power EDL1</v>
      </c>
      <c r="D4993" s="162" t="str">
        <f t="shared" si="77"/>
        <v>FY2021/22_NQR8c_Western Power EDL1</v>
      </c>
      <c r="E4993" s="164">
        <f>IF(ISNUMBER(Table4_1[[#This Row],[Value]]),Table4_1[[#This Row],[Value]],IF(ISNUMBER(Table4_1[[#This Row],[$ Value]]),Table4_1[[#This Row],[$ Value]],Table4_1[[#This Row],[% Value]]))</f>
        <v>1995</v>
      </c>
      <c r="G4993" s="238">
        <v>44742</v>
      </c>
      <c r="H4993">
        <v>4</v>
      </c>
      <c r="I4993" t="s">
        <v>188</v>
      </c>
      <c r="J4993" t="s">
        <v>207</v>
      </c>
      <c r="K4993" t="s">
        <v>192</v>
      </c>
      <c r="L4993" t="s">
        <v>271</v>
      </c>
      <c r="M4993" t="s">
        <v>48</v>
      </c>
      <c r="N4993" t="s">
        <v>272</v>
      </c>
      <c r="O4993" t="s">
        <v>191</v>
      </c>
      <c r="P4993">
        <v>1995</v>
      </c>
      <c r="Q4993"/>
      <c r="R4993"/>
      <c r="S4993" t="s">
        <v>933</v>
      </c>
    </row>
    <row r="4994" spans="1:19" hidden="1" x14ac:dyDescent="0.2">
      <c r="A4994" s="162" t="str">
        <f>"FY"&amp;(YEAR(Table4_1[[#This Row],[Date]])-1)&amp;"/"&amp;(YEAR(Table4_1[[#This Row],[Date]])-2000)</f>
        <v>FY2022/23</v>
      </c>
      <c r="B4994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4" s="162" t="str">
        <f>Table4_1[[#This Row],[Licensee]]&amp;" "&amp;Table4_1[[#This Row],[Licence]]</f>
        <v>Western Power EDL1</v>
      </c>
      <c r="D4994" s="162" t="str">
        <f t="shared" si="77"/>
        <v>FY2022/23_NQR8c_Western Power EDL1</v>
      </c>
      <c r="E4994" s="164">
        <f>IF(ISNUMBER(Table4_1[[#This Row],[Value]]),Table4_1[[#This Row],[Value]],IF(ISNUMBER(Table4_1[[#This Row],[$ Value]]),Table4_1[[#This Row],[$ Value]],Table4_1[[#This Row],[% Value]]))</f>
        <v>1099</v>
      </c>
      <c r="G4994" s="238">
        <v>45107</v>
      </c>
      <c r="H4994">
        <v>4</v>
      </c>
      <c r="I4994" t="s">
        <v>188</v>
      </c>
      <c r="J4994" t="s">
        <v>207</v>
      </c>
      <c r="K4994" t="s">
        <v>192</v>
      </c>
      <c r="L4994" t="s">
        <v>271</v>
      </c>
      <c r="M4994" t="s">
        <v>48</v>
      </c>
      <c r="N4994" t="s">
        <v>272</v>
      </c>
      <c r="O4994" t="s">
        <v>191</v>
      </c>
      <c r="P4994">
        <v>1099</v>
      </c>
      <c r="Q4994"/>
      <c r="R4994"/>
      <c r="S4994" t="s">
        <v>933</v>
      </c>
    </row>
    <row r="4995" spans="1:19" hidden="1" x14ac:dyDescent="0.2">
      <c r="A4995" s="162" t="str">
        <f>"FY"&amp;(YEAR(Table4_1[[#This Row],[Date]])-1)&amp;"/"&amp;(YEAR(Table4_1[[#This Row],[Date]])-2000)</f>
        <v>FY2023/24</v>
      </c>
      <c r="B4995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5" s="162" t="str">
        <f>Table4_1[[#This Row],[Licensee]]&amp;" "&amp;Table4_1[[#This Row],[Licence]]</f>
        <v>Western Power EDL1</v>
      </c>
      <c r="D4995" s="162" t="str">
        <f t="shared" ref="D4995:D5058" si="78">A4995&amp;"_"&amp;B4995&amp;"_"&amp;C4995</f>
        <v>FY2023/24_NQR8c_Western Power EDL1</v>
      </c>
      <c r="E4995" s="164">
        <f>IF(ISNUMBER(Table4_1[[#This Row],[Value]]),Table4_1[[#This Row],[Value]],IF(ISNUMBER(Table4_1[[#This Row],[$ Value]]),Table4_1[[#This Row],[$ Value]],Table4_1[[#This Row],[% Value]]))</f>
        <v>1329</v>
      </c>
      <c r="G4995" s="238">
        <v>45473</v>
      </c>
      <c r="H4995">
        <v>4</v>
      </c>
      <c r="I4995" t="s">
        <v>188</v>
      </c>
      <c r="J4995" t="s">
        <v>207</v>
      </c>
      <c r="K4995" t="s">
        <v>192</v>
      </c>
      <c r="L4995" t="s">
        <v>271</v>
      </c>
      <c r="M4995" t="s">
        <v>48</v>
      </c>
      <c r="N4995" t="s">
        <v>272</v>
      </c>
      <c r="O4995" t="s">
        <v>191</v>
      </c>
      <c r="P4995">
        <v>1329</v>
      </c>
      <c r="Q4995"/>
      <c r="R4995"/>
      <c r="S4995" t="s">
        <v>933</v>
      </c>
    </row>
    <row r="4996" spans="1:19" hidden="1" x14ac:dyDescent="0.2">
      <c r="A4996" s="162" t="str">
        <f>"FY"&amp;(YEAR(Table4_1[[#This Row],[Date]])-1)&amp;"/"&amp;(YEAR(Table4_1[[#This Row],[Date]])-2000)</f>
        <v>FY2024/25</v>
      </c>
      <c r="B4996" s="162" t="str">
        <f>VLOOKUP(Table4_1[[#This Row],[Energy]]&amp;Table4_1[[#This Row],[Indicator category]]&amp;Table4_1[[#This Row],[Indicator subcategory]]&amp;Table4_1[[#This Row],[Indicator]]&amp;Table4_1[[#This Row],[ID]],newID,2,FALSE)</f>
        <v>NQR8c</v>
      </c>
      <c r="C4996" s="162" t="str">
        <f>Table4_1[[#This Row],[Licensee]]&amp;" "&amp;Table4_1[[#This Row],[Licence]]</f>
        <v>Western Power EDL1</v>
      </c>
      <c r="D4996" s="162" t="str">
        <f t="shared" si="78"/>
        <v>FY2024/25_NQR8c_Western Power EDL1</v>
      </c>
      <c r="E4996" s="164">
        <f>IF(ISNUMBER(Table4_1[[#This Row],[Value]]),Table4_1[[#This Row],[Value]],IF(ISNUMBER(Table4_1[[#This Row],[$ Value]]),Table4_1[[#This Row],[$ Value]],Table4_1[[#This Row],[% Value]]))</f>
        <v>697</v>
      </c>
      <c r="G4996" s="238">
        <v>45838</v>
      </c>
      <c r="H4996">
        <v>4</v>
      </c>
      <c r="I4996" t="s">
        <v>188</v>
      </c>
      <c r="J4996" t="s">
        <v>207</v>
      </c>
      <c r="K4996" t="s">
        <v>192</v>
      </c>
      <c r="L4996" t="s">
        <v>271</v>
      </c>
      <c r="M4996" t="s">
        <v>48</v>
      </c>
      <c r="N4996" t="s">
        <v>272</v>
      </c>
      <c r="O4996" t="s">
        <v>191</v>
      </c>
      <c r="P4996">
        <v>697</v>
      </c>
      <c r="Q4996"/>
      <c r="R4996"/>
      <c r="S4996" t="s">
        <v>933</v>
      </c>
    </row>
    <row r="4997" spans="1:19" hidden="1" x14ac:dyDescent="0.2">
      <c r="A4997" s="162" t="str">
        <f>"FY"&amp;(YEAR(Table4_1[[#This Row],[Date]])-1)&amp;"/"&amp;(YEAR(Table4_1[[#This Row],[Date]])-2000)</f>
        <v>FY2013/14</v>
      </c>
      <c r="B4997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4997" s="162" t="str">
        <f>Table4_1[[#This Row],[Licensee]]&amp;" "&amp;Table4_1[[#This Row],[Licence]]</f>
        <v>Western Power EDL1</v>
      </c>
      <c r="D4997" s="162" t="str">
        <f t="shared" si="78"/>
        <v>FY2013/14_NQR8d_Western Power EDL1</v>
      </c>
      <c r="E4997" s="164">
        <f>IF(ISNUMBER(Table4_1[[#This Row],[Value]]),Table4_1[[#This Row],[Value]],IF(ISNUMBER(Table4_1[[#This Row],[$ Value]]),Table4_1[[#This Row],[$ Value]],Table4_1[[#This Row],[% Value]]))</f>
        <v>347</v>
      </c>
      <c r="G4997" s="238">
        <v>41820</v>
      </c>
      <c r="H4997">
        <v>4</v>
      </c>
      <c r="I4997" t="s">
        <v>188</v>
      </c>
      <c r="J4997" t="s">
        <v>207</v>
      </c>
      <c r="K4997" t="s">
        <v>192</v>
      </c>
      <c r="L4997" t="s">
        <v>271</v>
      </c>
      <c r="M4997" t="s">
        <v>510</v>
      </c>
      <c r="N4997" t="s">
        <v>272</v>
      </c>
      <c r="O4997" t="s">
        <v>191</v>
      </c>
      <c r="P4997">
        <v>347</v>
      </c>
      <c r="Q4997"/>
      <c r="R4997"/>
      <c r="S4997" t="s">
        <v>933</v>
      </c>
    </row>
    <row r="4998" spans="1:19" hidden="1" x14ac:dyDescent="0.2">
      <c r="A4998" s="162" t="str">
        <f>"FY"&amp;(YEAR(Table4_1[[#This Row],[Date]])-1)&amp;"/"&amp;(YEAR(Table4_1[[#This Row],[Date]])-2000)</f>
        <v>FY2014/15</v>
      </c>
      <c r="B4998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4998" s="162" t="str">
        <f>Table4_1[[#This Row],[Licensee]]&amp;" "&amp;Table4_1[[#This Row],[Licence]]</f>
        <v>Western Power EDL1</v>
      </c>
      <c r="D4998" s="162" t="str">
        <f t="shared" si="78"/>
        <v>FY2014/15_NQR8d_Western Power EDL1</v>
      </c>
      <c r="E4998" s="164">
        <f>IF(ISNUMBER(Table4_1[[#This Row],[Value]]),Table4_1[[#This Row],[Value]],IF(ISNUMBER(Table4_1[[#This Row],[$ Value]]),Table4_1[[#This Row],[$ Value]],Table4_1[[#This Row],[% Value]]))</f>
        <v>483</v>
      </c>
      <c r="G4998" s="238">
        <v>42185</v>
      </c>
      <c r="H4998">
        <v>4</v>
      </c>
      <c r="I4998" t="s">
        <v>188</v>
      </c>
      <c r="J4998" t="s">
        <v>207</v>
      </c>
      <c r="K4998" t="s">
        <v>192</v>
      </c>
      <c r="L4998" t="s">
        <v>271</v>
      </c>
      <c r="M4998" t="s">
        <v>510</v>
      </c>
      <c r="N4998" t="s">
        <v>272</v>
      </c>
      <c r="O4998" t="s">
        <v>191</v>
      </c>
      <c r="P4998">
        <v>483</v>
      </c>
      <c r="Q4998"/>
      <c r="R4998"/>
      <c r="S4998" t="s">
        <v>933</v>
      </c>
    </row>
    <row r="4999" spans="1:19" hidden="1" x14ac:dyDescent="0.2">
      <c r="A4999" s="162" t="str">
        <f>"FY"&amp;(YEAR(Table4_1[[#This Row],[Date]])-1)&amp;"/"&amp;(YEAR(Table4_1[[#This Row],[Date]])-2000)</f>
        <v>FY2015/16</v>
      </c>
      <c r="B4999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4999" s="162" t="str">
        <f>Table4_1[[#This Row],[Licensee]]&amp;" "&amp;Table4_1[[#This Row],[Licence]]</f>
        <v>Western Power EDL1</v>
      </c>
      <c r="D4999" s="162" t="str">
        <f t="shared" si="78"/>
        <v>FY2015/16_NQR8d_Western Power EDL1</v>
      </c>
      <c r="E4999" s="164">
        <f>IF(ISNUMBER(Table4_1[[#This Row],[Value]]),Table4_1[[#This Row],[Value]],IF(ISNUMBER(Table4_1[[#This Row],[$ Value]]),Table4_1[[#This Row],[$ Value]],Table4_1[[#This Row],[% Value]]))</f>
        <v>325</v>
      </c>
      <c r="G4999" s="238">
        <v>42551</v>
      </c>
      <c r="H4999">
        <v>4</v>
      </c>
      <c r="I4999" t="s">
        <v>188</v>
      </c>
      <c r="J4999" t="s">
        <v>207</v>
      </c>
      <c r="K4999" t="s">
        <v>192</v>
      </c>
      <c r="L4999" t="s">
        <v>271</v>
      </c>
      <c r="M4999" t="s">
        <v>510</v>
      </c>
      <c r="N4999" t="s">
        <v>272</v>
      </c>
      <c r="O4999" t="s">
        <v>191</v>
      </c>
      <c r="P4999">
        <v>325</v>
      </c>
      <c r="Q4999"/>
      <c r="R4999"/>
      <c r="S4999" t="s">
        <v>933</v>
      </c>
    </row>
    <row r="5000" spans="1:19" hidden="1" x14ac:dyDescent="0.2">
      <c r="A5000" s="162" t="str">
        <f>"FY"&amp;(YEAR(Table4_1[[#This Row],[Date]])-1)&amp;"/"&amp;(YEAR(Table4_1[[#This Row],[Date]])-2000)</f>
        <v>FY2016/17</v>
      </c>
      <c r="B5000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0" s="162" t="str">
        <f>Table4_1[[#This Row],[Licensee]]&amp;" "&amp;Table4_1[[#This Row],[Licence]]</f>
        <v>Western Power EDL1</v>
      </c>
      <c r="D5000" s="162" t="str">
        <f t="shared" si="78"/>
        <v>FY2016/17_NQR8d_Western Power EDL1</v>
      </c>
      <c r="E5000" s="164">
        <f>IF(ISNUMBER(Table4_1[[#This Row],[Value]]),Table4_1[[#This Row],[Value]],IF(ISNUMBER(Table4_1[[#This Row],[$ Value]]),Table4_1[[#This Row],[$ Value]],Table4_1[[#This Row],[% Value]]))</f>
        <v>307</v>
      </c>
      <c r="G5000" s="238">
        <v>42916</v>
      </c>
      <c r="H5000">
        <v>4</v>
      </c>
      <c r="I5000" t="s">
        <v>188</v>
      </c>
      <c r="J5000" t="s">
        <v>207</v>
      </c>
      <c r="K5000" t="s">
        <v>192</v>
      </c>
      <c r="L5000" t="s">
        <v>271</v>
      </c>
      <c r="M5000" t="s">
        <v>510</v>
      </c>
      <c r="N5000" t="s">
        <v>272</v>
      </c>
      <c r="O5000" t="s">
        <v>191</v>
      </c>
      <c r="P5000">
        <v>307</v>
      </c>
      <c r="Q5000"/>
      <c r="R5000"/>
      <c r="S5000" t="s">
        <v>933</v>
      </c>
    </row>
    <row r="5001" spans="1:19" hidden="1" x14ac:dyDescent="0.2">
      <c r="A5001" s="162" t="str">
        <f>"FY"&amp;(YEAR(Table4_1[[#This Row],[Date]])-1)&amp;"/"&amp;(YEAR(Table4_1[[#This Row],[Date]])-2000)</f>
        <v>FY2017/18</v>
      </c>
      <c r="B5001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1" s="162" t="str">
        <f>Table4_1[[#This Row],[Licensee]]&amp;" "&amp;Table4_1[[#This Row],[Licence]]</f>
        <v>Western Power EDL1</v>
      </c>
      <c r="D5001" s="162" t="str">
        <f t="shared" si="78"/>
        <v>FY2017/18_NQR8d_Western Power EDL1</v>
      </c>
      <c r="E5001" s="164">
        <f>IF(ISNUMBER(Table4_1[[#This Row],[Value]]),Table4_1[[#This Row],[Value]],IF(ISNUMBER(Table4_1[[#This Row],[$ Value]]),Table4_1[[#This Row],[$ Value]],Table4_1[[#This Row],[% Value]]))</f>
        <v>278</v>
      </c>
      <c r="G5001" s="238">
        <v>43281</v>
      </c>
      <c r="H5001">
        <v>4</v>
      </c>
      <c r="I5001" t="s">
        <v>188</v>
      </c>
      <c r="J5001" t="s">
        <v>207</v>
      </c>
      <c r="K5001" t="s">
        <v>192</v>
      </c>
      <c r="L5001" t="s">
        <v>271</v>
      </c>
      <c r="M5001" t="s">
        <v>510</v>
      </c>
      <c r="N5001" t="s">
        <v>272</v>
      </c>
      <c r="O5001" t="s">
        <v>191</v>
      </c>
      <c r="P5001">
        <v>278</v>
      </c>
      <c r="Q5001"/>
      <c r="R5001"/>
      <c r="S5001" t="s">
        <v>933</v>
      </c>
    </row>
    <row r="5002" spans="1:19" hidden="1" x14ac:dyDescent="0.2">
      <c r="A5002" s="162" t="str">
        <f>"FY"&amp;(YEAR(Table4_1[[#This Row],[Date]])-1)&amp;"/"&amp;(YEAR(Table4_1[[#This Row],[Date]])-2000)</f>
        <v>FY2018/19</v>
      </c>
      <c r="B5002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2" s="162" t="str">
        <f>Table4_1[[#This Row],[Licensee]]&amp;" "&amp;Table4_1[[#This Row],[Licence]]</f>
        <v>Western Power EDL1</v>
      </c>
      <c r="D5002" s="162" t="str">
        <f t="shared" si="78"/>
        <v>FY2018/19_NQR8d_Western Power EDL1</v>
      </c>
      <c r="E5002" s="164">
        <f>IF(ISNUMBER(Table4_1[[#This Row],[Value]]),Table4_1[[#This Row],[Value]],IF(ISNUMBER(Table4_1[[#This Row],[$ Value]]),Table4_1[[#This Row],[$ Value]],Table4_1[[#This Row],[% Value]]))</f>
        <v>338</v>
      </c>
      <c r="G5002" s="238">
        <v>43646</v>
      </c>
      <c r="H5002">
        <v>4</v>
      </c>
      <c r="I5002" t="s">
        <v>188</v>
      </c>
      <c r="J5002" t="s">
        <v>207</v>
      </c>
      <c r="K5002" t="s">
        <v>192</v>
      </c>
      <c r="L5002" t="s">
        <v>271</v>
      </c>
      <c r="M5002" t="s">
        <v>510</v>
      </c>
      <c r="N5002" t="s">
        <v>272</v>
      </c>
      <c r="O5002" t="s">
        <v>191</v>
      </c>
      <c r="P5002">
        <v>338</v>
      </c>
      <c r="Q5002"/>
      <c r="R5002"/>
      <c r="S5002" t="s">
        <v>933</v>
      </c>
    </row>
    <row r="5003" spans="1:19" hidden="1" x14ac:dyDescent="0.2">
      <c r="A5003" s="162" t="str">
        <f>"FY"&amp;(YEAR(Table4_1[[#This Row],[Date]])-1)&amp;"/"&amp;(YEAR(Table4_1[[#This Row],[Date]])-2000)</f>
        <v>FY2019/20</v>
      </c>
      <c r="B5003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3" s="162" t="str">
        <f>Table4_1[[#This Row],[Licensee]]&amp;" "&amp;Table4_1[[#This Row],[Licence]]</f>
        <v>Western Power EDL1</v>
      </c>
      <c r="D5003" s="162" t="str">
        <f t="shared" si="78"/>
        <v>FY2019/20_NQR8d_Western Power EDL1</v>
      </c>
      <c r="E5003" s="164">
        <f>IF(ISNUMBER(Table4_1[[#This Row],[Value]]),Table4_1[[#This Row],[Value]],IF(ISNUMBER(Table4_1[[#This Row],[$ Value]]),Table4_1[[#This Row],[$ Value]],Table4_1[[#This Row],[% Value]]))</f>
        <v>1131</v>
      </c>
      <c r="G5003" s="238">
        <v>44012</v>
      </c>
      <c r="H5003">
        <v>4</v>
      </c>
      <c r="I5003" t="s">
        <v>188</v>
      </c>
      <c r="J5003" t="s">
        <v>207</v>
      </c>
      <c r="K5003" t="s">
        <v>192</v>
      </c>
      <c r="L5003" t="s">
        <v>271</v>
      </c>
      <c r="M5003" t="s">
        <v>510</v>
      </c>
      <c r="N5003" t="s">
        <v>272</v>
      </c>
      <c r="O5003" t="s">
        <v>191</v>
      </c>
      <c r="P5003">
        <v>1131</v>
      </c>
      <c r="Q5003"/>
      <c r="R5003"/>
      <c r="S5003" t="s">
        <v>933</v>
      </c>
    </row>
    <row r="5004" spans="1:19" hidden="1" x14ac:dyDescent="0.2">
      <c r="A5004" s="162" t="str">
        <f>"FY"&amp;(YEAR(Table4_1[[#This Row],[Date]])-1)&amp;"/"&amp;(YEAR(Table4_1[[#This Row],[Date]])-2000)</f>
        <v>FY2020/21</v>
      </c>
      <c r="B5004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4" s="162" t="str">
        <f>Table4_1[[#This Row],[Licensee]]&amp;" "&amp;Table4_1[[#This Row],[Licence]]</f>
        <v>Western Power EDL1</v>
      </c>
      <c r="D5004" s="162" t="str">
        <f t="shared" si="78"/>
        <v>FY2020/21_NQR8d_Western Power EDL1</v>
      </c>
      <c r="E5004" s="164">
        <f>IF(ISNUMBER(Table4_1[[#This Row],[Value]]),Table4_1[[#This Row],[Value]],IF(ISNUMBER(Table4_1[[#This Row],[$ Value]]),Table4_1[[#This Row],[$ Value]],Table4_1[[#This Row],[% Value]]))</f>
        <v>874</v>
      </c>
      <c r="G5004" s="238">
        <v>44377</v>
      </c>
      <c r="H5004">
        <v>4</v>
      </c>
      <c r="I5004" t="s">
        <v>188</v>
      </c>
      <c r="J5004" t="s">
        <v>207</v>
      </c>
      <c r="K5004" t="s">
        <v>192</v>
      </c>
      <c r="L5004" t="s">
        <v>271</v>
      </c>
      <c r="M5004" t="s">
        <v>510</v>
      </c>
      <c r="N5004" t="s">
        <v>272</v>
      </c>
      <c r="O5004" t="s">
        <v>191</v>
      </c>
      <c r="P5004">
        <v>874</v>
      </c>
      <c r="Q5004"/>
      <c r="R5004"/>
      <c r="S5004" t="s">
        <v>933</v>
      </c>
    </row>
    <row r="5005" spans="1:19" hidden="1" x14ac:dyDescent="0.2">
      <c r="A5005" s="162" t="str">
        <f>"FY"&amp;(YEAR(Table4_1[[#This Row],[Date]])-1)&amp;"/"&amp;(YEAR(Table4_1[[#This Row],[Date]])-2000)</f>
        <v>FY2021/22</v>
      </c>
      <c r="B5005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5" s="162" t="str">
        <f>Table4_1[[#This Row],[Licensee]]&amp;" "&amp;Table4_1[[#This Row],[Licence]]</f>
        <v>Western Power EDL1</v>
      </c>
      <c r="D5005" s="162" t="str">
        <f t="shared" si="78"/>
        <v>FY2021/22_NQR8d_Western Power EDL1</v>
      </c>
      <c r="E5005" s="164">
        <f>IF(ISNUMBER(Table4_1[[#This Row],[Value]]),Table4_1[[#This Row],[Value]],IF(ISNUMBER(Table4_1[[#This Row],[$ Value]]),Table4_1[[#This Row],[$ Value]],Table4_1[[#This Row],[% Value]]))</f>
        <v>749</v>
      </c>
      <c r="G5005" s="238">
        <v>44742</v>
      </c>
      <c r="H5005">
        <v>4</v>
      </c>
      <c r="I5005" t="s">
        <v>188</v>
      </c>
      <c r="J5005" t="s">
        <v>207</v>
      </c>
      <c r="K5005" t="s">
        <v>192</v>
      </c>
      <c r="L5005" t="s">
        <v>271</v>
      </c>
      <c r="M5005" t="s">
        <v>510</v>
      </c>
      <c r="N5005" t="s">
        <v>272</v>
      </c>
      <c r="O5005" t="s">
        <v>191</v>
      </c>
      <c r="P5005">
        <v>749</v>
      </c>
      <c r="Q5005"/>
      <c r="R5005"/>
      <c r="S5005" t="s">
        <v>933</v>
      </c>
    </row>
    <row r="5006" spans="1:19" hidden="1" x14ac:dyDescent="0.2">
      <c r="A5006" s="162" t="str">
        <f>"FY"&amp;(YEAR(Table4_1[[#This Row],[Date]])-1)&amp;"/"&amp;(YEAR(Table4_1[[#This Row],[Date]])-2000)</f>
        <v>FY2022/23</v>
      </c>
      <c r="B5006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6" s="162" t="str">
        <f>Table4_1[[#This Row],[Licensee]]&amp;" "&amp;Table4_1[[#This Row],[Licence]]</f>
        <v>Western Power EDL1</v>
      </c>
      <c r="D5006" s="162" t="str">
        <f t="shared" si="78"/>
        <v>FY2022/23_NQR8d_Western Power EDL1</v>
      </c>
      <c r="E5006" s="164">
        <f>IF(ISNUMBER(Table4_1[[#This Row],[Value]]),Table4_1[[#This Row],[Value]],IF(ISNUMBER(Table4_1[[#This Row],[$ Value]]),Table4_1[[#This Row],[$ Value]],Table4_1[[#This Row],[% Value]]))</f>
        <v>507</v>
      </c>
      <c r="G5006" s="238">
        <v>45107</v>
      </c>
      <c r="H5006">
        <v>4</v>
      </c>
      <c r="I5006" t="s">
        <v>188</v>
      </c>
      <c r="J5006" t="s">
        <v>207</v>
      </c>
      <c r="K5006" t="s">
        <v>192</v>
      </c>
      <c r="L5006" t="s">
        <v>271</v>
      </c>
      <c r="M5006" t="s">
        <v>510</v>
      </c>
      <c r="N5006" t="s">
        <v>272</v>
      </c>
      <c r="O5006" t="s">
        <v>191</v>
      </c>
      <c r="P5006">
        <v>507</v>
      </c>
      <c r="Q5006"/>
      <c r="R5006"/>
      <c r="S5006" t="s">
        <v>933</v>
      </c>
    </row>
    <row r="5007" spans="1:19" hidden="1" x14ac:dyDescent="0.2">
      <c r="A5007" s="162" t="str">
        <f>"FY"&amp;(YEAR(Table4_1[[#This Row],[Date]])-1)&amp;"/"&amp;(YEAR(Table4_1[[#This Row],[Date]])-2000)</f>
        <v>FY2023/24</v>
      </c>
      <c r="B5007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7" s="162" t="str">
        <f>Table4_1[[#This Row],[Licensee]]&amp;" "&amp;Table4_1[[#This Row],[Licence]]</f>
        <v>Western Power EDL1</v>
      </c>
      <c r="D5007" s="162" t="str">
        <f t="shared" si="78"/>
        <v>FY2023/24_NQR8d_Western Power EDL1</v>
      </c>
      <c r="E5007" s="164">
        <f>IF(ISNUMBER(Table4_1[[#This Row],[Value]]),Table4_1[[#This Row],[Value]],IF(ISNUMBER(Table4_1[[#This Row],[$ Value]]),Table4_1[[#This Row],[$ Value]],Table4_1[[#This Row],[% Value]]))</f>
        <v>607</v>
      </c>
      <c r="G5007" s="238">
        <v>45473</v>
      </c>
      <c r="H5007">
        <v>4</v>
      </c>
      <c r="I5007" t="s">
        <v>188</v>
      </c>
      <c r="J5007" t="s">
        <v>207</v>
      </c>
      <c r="K5007" t="s">
        <v>192</v>
      </c>
      <c r="L5007" t="s">
        <v>271</v>
      </c>
      <c r="M5007" t="s">
        <v>510</v>
      </c>
      <c r="N5007" t="s">
        <v>272</v>
      </c>
      <c r="O5007" t="s">
        <v>191</v>
      </c>
      <c r="P5007">
        <v>607</v>
      </c>
      <c r="Q5007"/>
      <c r="R5007"/>
      <c r="S5007" t="s">
        <v>933</v>
      </c>
    </row>
    <row r="5008" spans="1:19" hidden="1" x14ac:dyDescent="0.2">
      <c r="A5008" s="162" t="str">
        <f>"FY"&amp;(YEAR(Table4_1[[#This Row],[Date]])-1)&amp;"/"&amp;(YEAR(Table4_1[[#This Row],[Date]])-2000)</f>
        <v>FY2024/25</v>
      </c>
      <c r="B5008" s="162" t="str">
        <f>VLOOKUP(Table4_1[[#This Row],[Energy]]&amp;Table4_1[[#This Row],[Indicator category]]&amp;Table4_1[[#This Row],[Indicator subcategory]]&amp;Table4_1[[#This Row],[Indicator]]&amp;Table4_1[[#This Row],[ID]],newID,2,FALSE)</f>
        <v>NQR8d</v>
      </c>
      <c r="C5008" s="162" t="str">
        <f>Table4_1[[#This Row],[Licensee]]&amp;" "&amp;Table4_1[[#This Row],[Licence]]</f>
        <v>Western Power EDL1</v>
      </c>
      <c r="D5008" s="162" t="str">
        <f t="shared" si="78"/>
        <v>FY2024/25_NQR8d_Western Power EDL1</v>
      </c>
      <c r="E5008" s="164">
        <f>IF(ISNUMBER(Table4_1[[#This Row],[Value]]),Table4_1[[#This Row],[Value]],IF(ISNUMBER(Table4_1[[#This Row],[$ Value]]),Table4_1[[#This Row],[$ Value]],Table4_1[[#This Row],[% Value]]))</f>
        <v>342</v>
      </c>
      <c r="G5008" s="238">
        <v>45838</v>
      </c>
      <c r="H5008">
        <v>4</v>
      </c>
      <c r="I5008" t="s">
        <v>188</v>
      </c>
      <c r="J5008" t="s">
        <v>207</v>
      </c>
      <c r="K5008" t="s">
        <v>192</v>
      </c>
      <c r="L5008" t="s">
        <v>271</v>
      </c>
      <c r="M5008" t="s">
        <v>510</v>
      </c>
      <c r="N5008" t="s">
        <v>272</v>
      </c>
      <c r="O5008" t="s">
        <v>191</v>
      </c>
      <c r="P5008">
        <v>342</v>
      </c>
      <c r="Q5008"/>
      <c r="R5008"/>
      <c r="S5008" t="s">
        <v>933</v>
      </c>
    </row>
    <row r="5009" spans="1:19" hidden="1" x14ac:dyDescent="0.2">
      <c r="A5009" s="162" t="str">
        <f>"FY"&amp;(YEAR(Table4_1[[#This Row],[Date]])-1)&amp;"/"&amp;(YEAR(Table4_1[[#This Row],[Date]])-2000)</f>
        <v>FY2023/24</v>
      </c>
      <c r="B5009" s="162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5009" s="162" t="str">
        <f>Table4_1[[#This Row],[Licensee]]&amp;" "&amp;Table4_1[[#This Row],[Licence]]</f>
        <v>Western Power EDL1</v>
      </c>
      <c r="D5009" s="162" t="str">
        <f t="shared" si="78"/>
        <v>FY2023/24_NQR9_Western Power EDL1</v>
      </c>
      <c r="E5009" s="164">
        <f>IF(ISNUMBER(Table4_1[[#This Row],[Value]]),Table4_1[[#This Row],[Value]],IF(ISNUMBER(Table4_1[[#This Row],[$ Value]]),Table4_1[[#This Row],[$ Value]],Table4_1[[#This Row],[% Value]]))</f>
        <v>499827.1</v>
      </c>
      <c r="G5009" s="238">
        <v>45473</v>
      </c>
      <c r="H5009">
        <v>4</v>
      </c>
      <c r="I5009" t="s">
        <v>188</v>
      </c>
      <c r="J5009" t="s">
        <v>207</v>
      </c>
      <c r="K5009" t="s">
        <v>192</v>
      </c>
      <c r="L5009" t="s">
        <v>271</v>
      </c>
      <c r="M5009" t="s">
        <v>551</v>
      </c>
      <c r="N5009" t="s">
        <v>552</v>
      </c>
      <c r="O5009" t="s">
        <v>194</v>
      </c>
      <c r="P5009"/>
      <c r="Q5009"/>
      <c r="R5009">
        <v>499827.1</v>
      </c>
      <c r="S5009" t="s">
        <v>933</v>
      </c>
    </row>
    <row r="5010" spans="1:19" hidden="1" x14ac:dyDescent="0.2">
      <c r="A5010" s="162" t="str">
        <f>"FY"&amp;(YEAR(Table4_1[[#This Row],[Date]])-1)&amp;"/"&amp;(YEAR(Table4_1[[#This Row],[Date]])-2000)</f>
        <v>FY2024/25</v>
      </c>
      <c r="B5010" s="162" t="str">
        <f>VLOOKUP(Table4_1[[#This Row],[Energy]]&amp;Table4_1[[#This Row],[Indicator category]]&amp;Table4_1[[#This Row],[Indicator subcategory]]&amp;Table4_1[[#This Row],[Indicator]]&amp;Table4_1[[#This Row],[ID]],newID,2,FALSE)</f>
        <v>NQR9</v>
      </c>
      <c r="C5010" s="162" t="str">
        <f>Table4_1[[#This Row],[Licensee]]&amp;" "&amp;Table4_1[[#This Row],[Licence]]</f>
        <v>Western Power EDL1</v>
      </c>
      <c r="D5010" s="162" t="str">
        <f t="shared" si="78"/>
        <v>FY2024/25_NQR9_Western Power EDL1</v>
      </c>
      <c r="E5010" s="164">
        <f>IF(ISNUMBER(Table4_1[[#This Row],[Value]]),Table4_1[[#This Row],[Value]],IF(ISNUMBER(Table4_1[[#This Row],[$ Value]]),Table4_1[[#This Row],[$ Value]],Table4_1[[#This Row],[% Value]]))</f>
        <v>849985</v>
      </c>
      <c r="G5010" s="238">
        <v>45838</v>
      </c>
      <c r="H5010">
        <v>4</v>
      </c>
      <c r="I5010" t="s">
        <v>188</v>
      </c>
      <c r="J5010" t="s">
        <v>207</v>
      </c>
      <c r="K5010" t="s">
        <v>192</v>
      </c>
      <c r="L5010" t="s">
        <v>271</v>
      </c>
      <c r="M5010" t="s">
        <v>551</v>
      </c>
      <c r="N5010" t="s">
        <v>552</v>
      </c>
      <c r="O5010" t="s">
        <v>194</v>
      </c>
      <c r="P5010"/>
      <c r="Q5010"/>
      <c r="R5010">
        <v>849985</v>
      </c>
      <c r="S5010" t="s">
        <v>933</v>
      </c>
    </row>
    <row r="5011" spans="1:19" hidden="1" x14ac:dyDescent="0.2">
      <c r="A5011" s="162" t="str">
        <f>"FY"&amp;(YEAR(Table4_1[[#This Row],[Date]])-1)&amp;"/"&amp;(YEAR(Table4_1[[#This Row],[Date]])-2000)</f>
        <v>FY2013/14</v>
      </c>
      <c r="B5011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1" s="162" t="str">
        <f>Table4_1[[#This Row],[Licensee]]&amp;" "&amp;Table4_1[[#This Row],[Licence]]</f>
        <v>Western Power EDL1</v>
      </c>
      <c r="D5011" s="162" t="str">
        <f t="shared" si="78"/>
        <v>FY2013/14_NRR1_Western Power EDL1</v>
      </c>
      <c r="E5011" s="164">
        <f>IF(ISNUMBER(Table4_1[[#This Row],[Value]]),Table4_1[[#This Row],[Value]],IF(ISNUMBER(Table4_1[[#This Row],[$ Value]]),Table4_1[[#This Row],[$ Value]],Table4_1[[#This Row],[% Value]]))</f>
        <v>765</v>
      </c>
      <c r="G5011" s="238">
        <v>41820</v>
      </c>
      <c r="H5011">
        <v>4</v>
      </c>
      <c r="I5011" t="s">
        <v>188</v>
      </c>
      <c r="J5011" t="s">
        <v>207</v>
      </c>
      <c r="K5011" t="s">
        <v>192</v>
      </c>
      <c r="L5011" t="s">
        <v>252</v>
      </c>
      <c r="M5011" t="s">
        <v>189</v>
      </c>
      <c r="N5011" t="s">
        <v>405</v>
      </c>
      <c r="O5011" t="s">
        <v>191</v>
      </c>
      <c r="P5011">
        <v>765</v>
      </c>
      <c r="Q5011"/>
      <c r="R5011"/>
      <c r="S5011" t="s">
        <v>933</v>
      </c>
    </row>
    <row r="5012" spans="1:19" hidden="1" x14ac:dyDescent="0.2">
      <c r="A5012" s="162" t="str">
        <f>"FY"&amp;(YEAR(Table4_1[[#This Row],[Date]])-1)&amp;"/"&amp;(YEAR(Table4_1[[#This Row],[Date]])-2000)</f>
        <v>FY2014/15</v>
      </c>
      <c r="B5012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2" s="162" t="str">
        <f>Table4_1[[#This Row],[Licensee]]&amp;" "&amp;Table4_1[[#This Row],[Licence]]</f>
        <v>Western Power EDL1</v>
      </c>
      <c r="D5012" s="162" t="str">
        <f t="shared" si="78"/>
        <v>FY2014/15_NRR1_Western Power EDL1</v>
      </c>
      <c r="E5012" s="164">
        <f>IF(ISNUMBER(Table4_1[[#This Row],[Value]]),Table4_1[[#This Row],[Value]],IF(ISNUMBER(Table4_1[[#This Row],[$ Value]]),Table4_1[[#This Row],[$ Value]],Table4_1[[#This Row],[% Value]]))</f>
        <v>1889</v>
      </c>
      <c r="G5012" s="238">
        <v>42185</v>
      </c>
      <c r="H5012">
        <v>4</v>
      </c>
      <c r="I5012" t="s">
        <v>188</v>
      </c>
      <c r="J5012" t="s">
        <v>207</v>
      </c>
      <c r="K5012" t="s">
        <v>192</v>
      </c>
      <c r="L5012" t="s">
        <v>252</v>
      </c>
      <c r="M5012" t="s">
        <v>189</v>
      </c>
      <c r="N5012" t="s">
        <v>405</v>
      </c>
      <c r="O5012" t="s">
        <v>191</v>
      </c>
      <c r="P5012">
        <v>1889</v>
      </c>
      <c r="Q5012"/>
      <c r="R5012"/>
      <c r="S5012" t="s">
        <v>933</v>
      </c>
    </row>
    <row r="5013" spans="1:19" hidden="1" x14ac:dyDescent="0.2">
      <c r="A5013" s="162" t="str">
        <f>"FY"&amp;(YEAR(Table4_1[[#This Row],[Date]])-1)&amp;"/"&amp;(YEAR(Table4_1[[#This Row],[Date]])-2000)</f>
        <v>FY2015/16</v>
      </c>
      <c r="B5013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3" s="162" t="str">
        <f>Table4_1[[#This Row],[Licensee]]&amp;" "&amp;Table4_1[[#This Row],[Licence]]</f>
        <v>Western Power EDL1</v>
      </c>
      <c r="D5013" s="162" t="str">
        <f t="shared" si="78"/>
        <v>FY2015/16_NRR1_Western Power EDL1</v>
      </c>
      <c r="E5013" s="164">
        <f>IF(ISNUMBER(Table4_1[[#This Row],[Value]]),Table4_1[[#This Row],[Value]],IF(ISNUMBER(Table4_1[[#This Row],[$ Value]]),Table4_1[[#This Row],[$ Value]],Table4_1[[#This Row],[% Value]]))</f>
        <v>1803</v>
      </c>
      <c r="G5013" s="238">
        <v>42551</v>
      </c>
      <c r="H5013">
        <v>4</v>
      </c>
      <c r="I5013" t="s">
        <v>188</v>
      </c>
      <c r="J5013" t="s">
        <v>207</v>
      </c>
      <c r="K5013" t="s">
        <v>192</v>
      </c>
      <c r="L5013" t="s">
        <v>252</v>
      </c>
      <c r="M5013" t="s">
        <v>189</v>
      </c>
      <c r="N5013" t="s">
        <v>405</v>
      </c>
      <c r="O5013" t="s">
        <v>191</v>
      </c>
      <c r="P5013">
        <v>1803</v>
      </c>
      <c r="Q5013"/>
      <c r="R5013"/>
      <c r="S5013" t="s">
        <v>933</v>
      </c>
    </row>
    <row r="5014" spans="1:19" hidden="1" x14ac:dyDescent="0.2">
      <c r="A5014" s="162" t="str">
        <f>"FY"&amp;(YEAR(Table4_1[[#This Row],[Date]])-1)&amp;"/"&amp;(YEAR(Table4_1[[#This Row],[Date]])-2000)</f>
        <v>FY2016/17</v>
      </c>
      <c r="B5014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4" s="162" t="str">
        <f>Table4_1[[#This Row],[Licensee]]&amp;" "&amp;Table4_1[[#This Row],[Licence]]</f>
        <v>Western Power EDL1</v>
      </c>
      <c r="D5014" s="162" t="str">
        <f t="shared" si="78"/>
        <v>FY2016/17_NRR1_Western Power EDL1</v>
      </c>
      <c r="E5014" s="164">
        <f>IF(ISNUMBER(Table4_1[[#This Row],[Value]]),Table4_1[[#This Row],[Value]],IF(ISNUMBER(Table4_1[[#This Row],[$ Value]]),Table4_1[[#This Row],[$ Value]],Table4_1[[#This Row],[% Value]]))</f>
        <v>2245</v>
      </c>
      <c r="G5014" s="238">
        <v>42916</v>
      </c>
      <c r="H5014">
        <v>4</v>
      </c>
      <c r="I5014" t="s">
        <v>188</v>
      </c>
      <c r="J5014" t="s">
        <v>207</v>
      </c>
      <c r="K5014" t="s">
        <v>192</v>
      </c>
      <c r="L5014" t="s">
        <v>252</v>
      </c>
      <c r="M5014" t="s">
        <v>189</v>
      </c>
      <c r="N5014" t="s">
        <v>405</v>
      </c>
      <c r="O5014" t="s">
        <v>191</v>
      </c>
      <c r="P5014">
        <v>2245</v>
      </c>
      <c r="Q5014"/>
      <c r="R5014"/>
      <c r="S5014" t="s">
        <v>933</v>
      </c>
    </row>
    <row r="5015" spans="1:19" hidden="1" x14ac:dyDescent="0.2">
      <c r="A5015" s="162" t="str">
        <f>"FY"&amp;(YEAR(Table4_1[[#This Row],[Date]])-1)&amp;"/"&amp;(YEAR(Table4_1[[#This Row],[Date]])-2000)</f>
        <v>FY2017/18</v>
      </c>
      <c r="B5015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5" s="162" t="str">
        <f>Table4_1[[#This Row],[Licensee]]&amp;" "&amp;Table4_1[[#This Row],[Licence]]</f>
        <v>Western Power EDL1</v>
      </c>
      <c r="D5015" s="162" t="str">
        <f t="shared" si="78"/>
        <v>FY2017/18_NRR1_Western Power EDL1</v>
      </c>
      <c r="E5015" s="164">
        <f>IF(ISNUMBER(Table4_1[[#This Row],[Value]]),Table4_1[[#This Row],[Value]],IF(ISNUMBER(Table4_1[[#This Row],[$ Value]]),Table4_1[[#This Row],[$ Value]],Table4_1[[#This Row],[% Value]]))</f>
        <v>1796</v>
      </c>
      <c r="G5015" s="238">
        <v>43281</v>
      </c>
      <c r="H5015">
        <v>4</v>
      </c>
      <c r="I5015" t="s">
        <v>188</v>
      </c>
      <c r="J5015" t="s">
        <v>207</v>
      </c>
      <c r="K5015" t="s">
        <v>192</v>
      </c>
      <c r="L5015" t="s">
        <v>252</v>
      </c>
      <c r="M5015" t="s">
        <v>189</v>
      </c>
      <c r="N5015" t="s">
        <v>405</v>
      </c>
      <c r="O5015" t="s">
        <v>191</v>
      </c>
      <c r="P5015">
        <v>1796</v>
      </c>
      <c r="Q5015"/>
      <c r="R5015"/>
      <c r="S5015" t="s">
        <v>933</v>
      </c>
    </row>
    <row r="5016" spans="1:19" hidden="1" x14ac:dyDescent="0.2">
      <c r="A5016" s="162" t="str">
        <f>"FY"&amp;(YEAR(Table4_1[[#This Row],[Date]])-1)&amp;"/"&amp;(YEAR(Table4_1[[#This Row],[Date]])-2000)</f>
        <v>FY2018/19</v>
      </c>
      <c r="B5016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6" s="162" t="str">
        <f>Table4_1[[#This Row],[Licensee]]&amp;" "&amp;Table4_1[[#This Row],[Licence]]</f>
        <v>Western Power EDL1</v>
      </c>
      <c r="D5016" s="162" t="str">
        <f t="shared" si="78"/>
        <v>FY2018/19_NRR1_Western Power EDL1</v>
      </c>
      <c r="E5016" s="164">
        <f>IF(ISNUMBER(Table4_1[[#This Row],[Value]]),Table4_1[[#This Row],[Value]],IF(ISNUMBER(Table4_1[[#This Row],[$ Value]]),Table4_1[[#This Row],[$ Value]],Table4_1[[#This Row],[% Value]]))</f>
        <v>955</v>
      </c>
      <c r="G5016" s="238">
        <v>43646</v>
      </c>
      <c r="H5016">
        <v>4</v>
      </c>
      <c r="I5016" t="s">
        <v>188</v>
      </c>
      <c r="J5016" t="s">
        <v>207</v>
      </c>
      <c r="K5016" t="s">
        <v>192</v>
      </c>
      <c r="L5016" t="s">
        <v>252</v>
      </c>
      <c r="M5016" t="s">
        <v>189</v>
      </c>
      <c r="N5016" t="s">
        <v>405</v>
      </c>
      <c r="O5016" t="s">
        <v>191</v>
      </c>
      <c r="P5016">
        <v>955</v>
      </c>
      <c r="Q5016"/>
      <c r="R5016"/>
      <c r="S5016" t="s">
        <v>933</v>
      </c>
    </row>
    <row r="5017" spans="1:19" hidden="1" x14ac:dyDescent="0.2">
      <c r="A5017" s="162" t="str">
        <f>"FY"&amp;(YEAR(Table4_1[[#This Row],[Date]])-1)&amp;"/"&amp;(YEAR(Table4_1[[#This Row],[Date]])-2000)</f>
        <v>FY2019/20</v>
      </c>
      <c r="B5017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7" s="162" t="str">
        <f>Table4_1[[#This Row],[Licensee]]&amp;" "&amp;Table4_1[[#This Row],[Licence]]</f>
        <v>Western Power EDL1</v>
      </c>
      <c r="D5017" s="162" t="str">
        <f t="shared" si="78"/>
        <v>FY2019/20_NRR1_Western Power EDL1</v>
      </c>
      <c r="E5017" s="164">
        <f>IF(ISNUMBER(Table4_1[[#This Row],[Value]]),Table4_1[[#This Row],[Value]],IF(ISNUMBER(Table4_1[[#This Row],[$ Value]]),Table4_1[[#This Row],[$ Value]],Table4_1[[#This Row],[% Value]]))</f>
        <v>2336</v>
      </c>
      <c r="G5017" s="238">
        <v>44012</v>
      </c>
      <c r="H5017">
        <v>4</v>
      </c>
      <c r="I5017" t="s">
        <v>188</v>
      </c>
      <c r="J5017" t="s">
        <v>207</v>
      </c>
      <c r="K5017" t="s">
        <v>192</v>
      </c>
      <c r="L5017" t="s">
        <v>252</v>
      </c>
      <c r="M5017" t="s">
        <v>189</v>
      </c>
      <c r="N5017" t="s">
        <v>405</v>
      </c>
      <c r="O5017" t="s">
        <v>191</v>
      </c>
      <c r="P5017">
        <v>2336</v>
      </c>
      <c r="Q5017"/>
      <c r="R5017"/>
      <c r="S5017" t="s">
        <v>933</v>
      </c>
    </row>
    <row r="5018" spans="1:19" hidden="1" x14ac:dyDescent="0.2">
      <c r="A5018" s="162" t="str">
        <f>"FY"&amp;(YEAR(Table4_1[[#This Row],[Date]])-1)&amp;"/"&amp;(YEAR(Table4_1[[#This Row],[Date]])-2000)</f>
        <v>FY2020/21</v>
      </c>
      <c r="B5018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8" s="162" t="str">
        <f>Table4_1[[#This Row],[Licensee]]&amp;" "&amp;Table4_1[[#This Row],[Licence]]</f>
        <v>Western Power EDL1</v>
      </c>
      <c r="D5018" s="162" t="str">
        <f t="shared" si="78"/>
        <v>FY2020/21_NRR1_Western Power EDL1</v>
      </c>
      <c r="E5018" s="164">
        <f>IF(ISNUMBER(Table4_1[[#This Row],[Value]]),Table4_1[[#This Row],[Value]],IF(ISNUMBER(Table4_1[[#This Row],[$ Value]]),Table4_1[[#This Row],[$ Value]],Table4_1[[#This Row],[% Value]]))</f>
        <v>2369</v>
      </c>
      <c r="G5018" s="238">
        <v>44377</v>
      </c>
      <c r="H5018">
        <v>4</v>
      </c>
      <c r="I5018" t="s">
        <v>188</v>
      </c>
      <c r="J5018" t="s">
        <v>207</v>
      </c>
      <c r="K5018" t="s">
        <v>192</v>
      </c>
      <c r="L5018" t="s">
        <v>252</v>
      </c>
      <c r="M5018" t="s">
        <v>189</v>
      </c>
      <c r="N5018" t="s">
        <v>405</v>
      </c>
      <c r="O5018" t="s">
        <v>191</v>
      </c>
      <c r="P5018">
        <v>2369</v>
      </c>
      <c r="Q5018"/>
      <c r="R5018"/>
      <c r="S5018" t="s">
        <v>933</v>
      </c>
    </row>
    <row r="5019" spans="1:19" hidden="1" x14ac:dyDescent="0.2">
      <c r="A5019" s="162" t="str">
        <f>"FY"&amp;(YEAR(Table4_1[[#This Row],[Date]])-1)&amp;"/"&amp;(YEAR(Table4_1[[#This Row],[Date]])-2000)</f>
        <v>FY2021/22</v>
      </c>
      <c r="B5019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19" s="162" t="str">
        <f>Table4_1[[#This Row],[Licensee]]&amp;" "&amp;Table4_1[[#This Row],[Licence]]</f>
        <v>Western Power EDL1</v>
      </c>
      <c r="D5019" s="162" t="str">
        <f t="shared" si="78"/>
        <v>FY2021/22_NRR1_Western Power EDL1</v>
      </c>
      <c r="E5019" s="164">
        <f>IF(ISNUMBER(Table4_1[[#This Row],[Value]]),Table4_1[[#This Row],[Value]],IF(ISNUMBER(Table4_1[[#This Row],[$ Value]]),Table4_1[[#This Row],[$ Value]],Table4_1[[#This Row],[% Value]]))</f>
        <v>2057</v>
      </c>
      <c r="G5019" s="238">
        <v>44742</v>
      </c>
      <c r="H5019">
        <v>4</v>
      </c>
      <c r="I5019" t="s">
        <v>188</v>
      </c>
      <c r="J5019" t="s">
        <v>207</v>
      </c>
      <c r="K5019" t="s">
        <v>192</v>
      </c>
      <c r="L5019" t="s">
        <v>252</v>
      </c>
      <c r="M5019" t="s">
        <v>189</v>
      </c>
      <c r="N5019" t="s">
        <v>405</v>
      </c>
      <c r="O5019" t="s">
        <v>191</v>
      </c>
      <c r="P5019">
        <v>2057</v>
      </c>
      <c r="Q5019"/>
      <c r="R5019"/>
      <c r="S5019" t="s">
        <v>933</v>
      </c>
    </row>
    <row r="5020" spans="1:19" hidden="1" x14ac:dyDescent="0.2">
      <c r="A5020" s="162" t="str">
        <f>"FY"&amp;(YEAR(Table4_1[[#This Row],[Date]])-1)&amp;"/"&amp;(YEAR(Table4_1[[#This Row],[Date]])-2000)</f>
        <v>FY2022/23</v>
      </c>
      <c r="B5020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20" s="162" t="str">
        <f>Table4_1[[#This Row],[Licensee]]&amp;" "&amp;Table4_1[[#This Row],[Licence]]</f>
        <v>Western Power EDL1</v>
      </c>
      <c r="D5020" s="162" t="str">
        <f t="shared" si="78"/>
        <v>FY2022/23_NRR1_Western Power EDL1</v>
      </c>
      <c r="E5020" s="164">
        <f>IF(ISNUMBER(Table4_1[[#This Row],[Value]]),Table4_1[[#This Row],[Value]],IF(ISNUMBER(Table4_1[[#This Row],[$ Value]]),Table4_1[[#This Row],[$ Value]],Table4_1[[#This Row],[% Value]]))</f>
        <v>1675</v>
      </c>
      <c r="G5020" s="238">
        <v>45107</v>
      </c>
      <c r="H5020">
        <v>4</v>
      </c>
      <c r="I5020" t="s">
        <v>188</v>
      </c>
      <c r="J5020" t="s">
        <v>207</v>
      </c>
      <c r="K5020" t="s">
        <v>192</v>
      </c>
      <c r="L5020" t="s">
        <v>252</v>
      </c>
      <c r="M5020" t="s">
        <v>189</v>
      </c>
      <c r="N5020" t="s">
        <v>405</v>
      </c>
      <c r="O5020" t="s">
        <v>191</v>
      </c>
      <c r="P5020">
        <v>1675</v>
      </c>
      <c r="Q5020"/>
      <c r="R5020"/>
      <c r="S5020" t="s">
        <v>933</v>
      </c>
    </row>
    <row r="5021" spans="1:19" hidden="1" x14ac:dyDescent="0.2">
      <c r="A5021" s="162" t="str">
        <f>"FY"&amp;(YEAR(Table4_1[[#This Row],[Date]])-1)&amp;"/"&amp;(YEAR(Table4_1[[#This Row],[Date]])-2000)</f>
        <v>FY2023/24</v>
      </c>
      <c r="B5021" s="162" t="str">
        <f>VLOOKUP(Table4_1[[#This Row],[Energy]]&amp;Table4_1[[#This Row],[Indicator category]]&amp;Table4_1[[#This Row],[Indicator subcategory]]&amp;Table4_1[[#This Row],[Indicator]]&amp;Table4_1[[#This Row],[ID]],newID,2,FALSE)</f>
        <v>NRR1</v>
      </c>
      <c r="C5021" s="162" t="str">
        <f>Table4_1[[#This Row],[Licensee]]&amp;" "&amp;Table4_1[[#This Row],[Licence]]</f>
        <v>Western Power EDL1</v>
      </c>
      <c r="D5021" s="162" t="str">
        <f t="shared" si="78"/>
        <v>FY2023/24_NRR1_Western Power EDL1</v>
      </c>
      <c r="E5021" s="164">
        <f>IF(ISNUMBER(Table4_1[[#This Row],[Value]]),Table4_1[[#This Row],[Value]],IF(ISNUMBER(Table4_1[[#This Row],[$ Value]]),Table4_1[[#This Row],[$ Value]],Table4_1[[#This Row],[% Value]]))</f>
        <v>1800</v>
      </c>
      <c r="G5021" s="238">
        <v>45473</v>
      </c>
      <c r="H5021">
        <v>4</v>
      </c>
      <c r="I5021" t="s">
        <v>188</v>
      </c>
      <c r="J5021" t="s">
        <v>207</v>
      </c>
      <c r="K5021" t="s">
        <v>192</v>
      </c>
      <c r="L5021" t="s">
        <v>252</v>
      </c>
      <c r="M5021" t="s">
        <v>189</v>
      </c>
      <c r="N5021" t="s">
        <v>405</v>
      </c>
      <c r="O5021" t="s">
        <v>191</v>
      </c>
      <c r="P5021">
        <v>1800</v>
      </c>
      <c r="Q5021"/>
      <c r="R5021"/>
      <c r="S5021" t="s">
        <v>933</v>
      </c>
    </row>
    <row r="5022" spans="1:19" hidden="1" x14ac:dyDescent="0.2">
      <c r="A5022" s="162" t="str">
        <f>"FY"&amp;(YEAR(Table4_1[[#This Row],[Date]])-1)&amp;"/"&amp;(YEAR(Table4_1[[#This Row],[Date]])-2000)</f>
        <v>FY2023/24</v>
      </c>
      <c r="B5022" s="162" t="str">
        <f>VLOOKUP(Table4_1[[#This Row],[Energy]]&amp;Table4_1[[#This Row],[Indicator category]]&amp;Table4_1[[#This Row],[Indicator subcategory]]&amp;Table4_1[[#This Row],[Indicator]]&amp;Table4_1[[#This Row],[ID]],newID,2,FALSE)</f>
        <v>NRR10</v>
      </c>
      <c r="C5022" s="162" t="str">
        <f>Table4_1[[#This Row],[Licensee]]&amp;" "&amp;Table4_1[[#This Row],[Licence]]</f>
        <v>Western Power EDL1</v>
      </c>
      <c r="D5022" s="162" t="str">
        <f t="shared" si="78"/>
        <v>FY2023/24_NRR10_Western Power EDL1</v>
      </c>
      <c r="E5022" s="164">
        <f>IF(ISNUMBER(Table4_1[[#This Row],[Value]]),Table4_1[[#This Row],[Value]],IF(ISNUMBER(Table4_1[[#This Row],[$ Value]]),Table4_1[[#This Row],[$ Value]],Table4_1[[#This Row],[% Value]]))</f>
        <v>24</v>
      </c>
      <c r="G5022" s="238">
        <v>45473</v>
      </c>
      <c r="H5022">
        <v>4</v>
      </c>
      <c r="I5022" t="s">
        <v>188</v>
      </c>
      <c r="J5022" t="s">
        <v>207</v>
      </c>
      <c r="K5022" t="s">
        <v>192</v>
      </c>
      <c r="L5022" t="s">
        <v>252</v>
      </c>
      <c r="M5022" t="s">
        <v>253</v>
      </c>
      <c r="N5022" t="s">
        <v>254</v>
      </c>
      <c r="O5022" t="s">
        <v>191</v>
      </c>
      <c r="P5022">
        <v>24</v>
      </c>
      <c r="Q5022"/>
      <c r="R5022"/>
      <c r="S5022" t="s">
        <v>933</v>
      </c>
    </row>
    <row r="5023" spans="1:19" hidden="1" x14ac:dyDescent="0.2">
      <c r="A5023" s="162" t="str">
        <f>"FY"&amp;(YEAR(Table4_1[[#This Row],[Date]])-1)&amp;"/"&amp;(YEAR(Table4_1[[#This Row],[Date]])-2000)</f>
        <v>FY2023/24</v>
      </c>
      <c r="B5023" s="162" t="str">
        <f>VLOOKUP(Table4_1[[#This Row],[Energy]]&amp;Table4_1[[#This Row],[Indicator category]]&amp;Table4_1[[#This Row],[Indicator subcategory]]&amp;Table4_1[[#This Row],[Indicator]]&amp;Table4_1[[#This Row],[ID]],newID,2,FALSE)</f>
        <v>NRR11</v>
      </c>
      <c r="C5023" s="162" t="str">
        <f>Table4_1[[#This Row],[Licensee]]&amp;" "&amp;Table4_1[[#This Row],[Licence]]</f>
        <v>Western Power EDL1</v>
      </c>
      <c r="D5023" s="162" t="str">
        <f t="shared" si="78"/>
        <v>FY2023/24_NRR11_Western Power EDL1</v>
      </c>
      <c r="E5023" s="164">
        <f>IF(ISNUMBER(Table4_1[[#This Row],[Value]]),Table4_1[[#This Row],[Value]],IF(ISNUMBER(Table4_1[[#This Row],[$ Value]]),Table4_1[[#This Row],[$ Value]],Table4_1[[#This Row],[% Value]]))</f>
        <v>1.3333332999999999E-2</v>
      </c>
      <c r="G5023" s="238">
        <v>45473</v>
      </c>
      <c r="H5023">
        <v>4</v>
      </c>
      <c r="I5023" t="s">
        <v>188</v>
      </c>
      <c r="J5023" t="s">
        <v>207</v>
      </c>
      <c r="K5023" t="s">
        <v>192</v>
      </c>
      <c r="L5023" t="s">
        <v>252</v>
      </c>
      <c r="M5023" t="s">
        <v>253</v>
      </c>
      <c r="N5023" t="s">
        <v>255</v>
      </c>
      <c r="O5023" t="s">
        <v>190</v>
      </c>
      <c r="P5023"/>
      <c r="Q5023">
        <v>1.3333332999999999E-2</v>
      </c>
      <c r="R5023"/>
      <c r="S5023" t="s">
        <v>933</v>
      </c>
    </row>
    <row r="5024" spans="1:19" hidden="1" x14ac:dyDescent="0.2">
      <c r="A5024" s="162" t="str">
        <f>"FY"&amp;(YEAR(Table4_1[[#This Row],[Date]])-1)&amp;"/"&amp;(YEAR(Table4_1[[#This Row],[Date]])-2000)</f>
        <v>FY2023/24</v>
      </c>
      <c r="B5024" s="162" t="str">
        <f>VLOOKUP(Table4_1[[#This Row],[Energy]]&amp;Table4_1[[#This Row],[Indicator category]]&amp;Table4_1[[#This Row],[Indicator subcategory]]&amp;Table4_1[[#This Row],[Indicator]]&amp;Table4_1[[#This Row],[ID]],newID,2,FALSE)</f>
        <v>NRR12</v>
      </c>
      <c r="C5024" s="162" t="str">
        <f>Table4_1[[#This Row],[Licensee]]&amp;" "&amp;Table4_1[[#This Row],[Licence]]</f>
        <v>Western Power EDL1</v>
      </c>
      <c r="D5024" s="162" t="str">
        <f t="shared" si="78"/>
        <v>FY2023/24_NRR12_Western Power EDL1</v>
      </c>
      <c r="E5024" s="164">
        <f>IF(ISNUMBER(Table4_1[[#This Row],[Value]]),Table4_1[[#This Row],[Value]],IF(ISNUMBER(Table4_1[[#This Row],[$ Value]]),Table4_1[[#This Row],[$ Value]],Table4_1[[#This Row],[% Value]]))</f>
        <v>22</v>
      </c>
      <c r="G5024" s="238">
        <v>45473</v>
      </c>
      <c r="H5024">
        <v>4</v>
      </c>
      <c r="I5024" t="s">
        <v>188</v>
      </c>
      <c r="J5024" t="s">
        <v>207</v>
      </c>
      <c r="K5024" t="s">
        <v>192</v>
      </c>
      <c r="L5024" t="s">
        <v>252</v>
      </c>
      <c r="M5024" t="s">
        <v>256</v>
      </c>
      <c r="N5024" t="s">
        <v>382</v>
      </c>
      <c r="O5024" t="s">
        <v>191</v>
      </c>
      <c r="P5024">
        <v>22</v>
      </c>
      <c r="Q5024"/>
      <c r="R5024"/>
      <c r="S5024" t="s">
        <v>933</v>
      </c>
    </row>
    <row r="5025" spans="1:19" hidden="1" x14ac:dyDescent="0.2">
      <c r="A5025" s="162" t="str">
        <f>"FY"&amp;(YEAR(Table4_1[[#This Row],[Date]])-1)&amp;"/"&amp;(YEAR(Table4_1[[#This Row],[Date]])-2000)</f>
        <v>FY2023/24</v>
      </c>
      <c r="B5025" s="162" t="str">
        <f>VLOOKUP(Table4_1[[#This Row],[Energy]]&amp;Table4_1[[#This Row],[Indicator category]]&amp;Table4_1[[#This Row],[Indicator subcategory]]&amp;Table4_1[[#This Row],[Indicator]]&amp;Table4_1[[#This Row],[ID]],newID,2,FALSE)</f>
        <v>NRR13</v>
      </c>
      <c r="C5025" s="162" t="str">
        <f>Table4_1[[#This Row],[Licensee]]&amp;" "&amp;Table4_1[[#This Row],[Licence]]</f>
        <v>Western Power EDL1</v>
      </c>
      <c r="D5025" s="162" t="str">
        <f t="shared" si="78"/>
        <v>FY2023/24_NRR13_Western Power EDL1</v>
      </c>
      <c r="E5025" s="164">
        <f>IF(ISNUMBER(Table4_1[[#This Row],[Value]]),Table4_1[[#This Row],[Value]],IF(ISNUMBER(Table4_1[[#This Row],[$ Value]]),Table4_1[[#This Row],[$ Value]],Table4_1[[#This Row],[% Value]]))</f>
        <v>1.2222222E-2</v>
      </c>
      <c r="G5025" s="238">
        <v>45473</v>
      </c>
      <c r="H5025">
        <v>4</v>
      </c>
      <c r="I5025" t="s">
        <v>188</v>
      </c>
      <c r="J5025" t="s">
        <v>207</v>
      </c>
      <c r="K5025" t="s">
        <v>192</v>
      </c>
      <c r="L5025" t="s">
        <v>252</v>
      </c>
      <c r="M5025" t="s">
        <v>256</v>
      </c>
      <c r="N5025" t="s">
        <v>257</v>
      </c>
      <c r="O5025" t="s">
        <v>190</v>
      </c>
      <c r="P5025"/>
      <c r="Q5025">
        <v>1.2222222E-2</v>
      </c>
      <c r="R5025"/>
      <c r="S5025" t="s">
        <v>933</v>
      </c>
    </row>
    <row r="5026" spans="1:19" hidden="1" x14ac:dyDescent="0.2">
      <c r="A5026" s="162" t="str">
        <f>"FY"&amp;(YEAR(Table4_1[[#This Row],[Date]])-1)&amp;"/"&amp;(YEAR(Table4_1[[#This Row],[Date]])-2000)</f>
        <v>FY2023/24</v>
      </c>
      <c r="B5026" s="162" t="str">
        <f>VLOOKUP(Table4_1[[#This Row],[Energy]]&amp;Table4_1[[#This Row],[Indicator category]]&amp;Table4_1[[#This Row],[Indicator subcategory]]&amp;Table4_1[[#This Row],[Indicator]]&amp;Table4_1[[#This Row],[ID]],newID,2,FALSE)</f>
        <v>NRR14</v>
      </c>
      <c r="C5026" s="162" t="str">
        <f>Table4_1[[#This Row],[Licensee]]&amp;" "&amp;Table4_1[[#This Row],[Licence]]</f>
        <v>Western Power EDL1</v>
      </c>
      <c r="D5026" s="162" t="str">
        <f t="shared" si="78"/>
        <v>FY2023/24_NRR14_Western Power EDL1</v>
      </c>
      <c r="E5026" s="164">
        <f>IF(ISNUMBER(Table4_1[[#This Row],[Value]]),Table4_1[[#This Row],[Value]],IF(ISNUMBER(Table4_1[[#This Row],[$ Value]]),Table4_1[[#This Row],[$ Value]],Table4_1[[#This Row],[% Value]]))</f>
        <v>2</v>
      </c>
      <c r="G5026" s="238">
        <v>45473</v>
      </c>
      <c r="H5026">
        <v>4</v>
      </c>
      <c r="I5026" t="s">
        <v>188</v>
      </c>
      <c r="J5026" t="s">
        <v>207</v>
      </c>
      <c r="K5026" t="s">
        <v>192</v>
      </c>
      <c r="L5026" t="s">
        <v>252</v>
      </c>
      <c r="M5026" t="s">
        <v>383</v>
      </c>
      <c r="N5026" t="s">
        <v>553</v>
      </c>
      <c r="O5026" t="s">
        <v>191</v>
      </c>
      <c r="P5026">
        <v>2</v>
      </c>
      <c r="Q5026"/>
      <c r="R5026"/>
      <c r="S5026" t="s">
        <v>933</v>
      </c>
    </row>
    <row r="5027" spans="1:19" hidden="1" x14ac:dyDescent="0.2">
      <c r="A5027" s="162" t="str">
        <f>"FY"&amp;(YEAR(Table4_1[[#This Row],[Date]])-1)&amp;"/"&amp;(YEAR(Table4_1[[#This Row],[Date]])-2000)</f>
        <v>FY2023/24</v>
      </c>
      <c r="B5027" s="162" t="str">
        <f>VLOOKUP(Table4_1[[#This Row],[Energy]]&amp;Table4_1[[#This Row],[Indicator category]]&amp;Table4_1[[#This Row],[Indicator subcategory]]&amp;Table4_1[[#This Row],[Indicator]]&amp;Table4_1[[#This Row],[ID]],newID,2,FALSE)</f>
        <v>NRR15</v>
      </c>
      <c r="C5027" s="162" t="str">
        <f>Table4_1[[#This Row],[Licensee]]&amp;" "&amp;Table4_1[[#This Row],[Licence]]</f>
        <v>Western Power EDL1</v>
      </c>
      <c r="D5027" s="162" t="str">
        <f t="shared" si="78"/>
        <v>FY2023/24_NRR15_Western Power EDL1</v>
      </c>
      <c r="E5027" s="164">
        <f>IF(ISNUMBER(Table4_1[[#This Row],[Value]]),Table4_1[[#This Row],[Value]],IF(ISNUMBER(Table4_1[[#This Row],[$ Value]]),Table4_1[[#This Row],[$ Value]],Table4_1[[#This Row],[% Value]]))</f>
        <v>1.1111109999999999E-3</v>
      </c>
      <c r="G5027" s="238">
        <v>45473</v>
      </c>
      <c r="H5027">
        <v>4</v>
      </c>
      <c r="I5027" t="s">
        <v>188</v>
      </c>
      <c r="J5027" t="s">
        <v>207</v>
      </c>
      <c r="K5027" t="s">
        <v>192</v>
      </c>
      <c r="L5027" t="s">
        <v>252</v>
      </c>
      <c r="M5027" t="s">
        <v>383</v>
      </c>
      <c r="N5027" t="s">
        <v>384</v>
      </c>
      <c r="O5027" t="s">
        <v>190</v>
      </c>
      <c r="P5027"/>
      <c r="Q5027">
        <v>1.1111109999999999E-3</v>
      </c>
      <c r="R5027"/>
      <c r="S5027" t="s">
        <v>933</v>
      </c>
    </row>
    <row r="5028" spans="1:19" hidden="1" x14ac:dyDescent="0.2">
      <c r="A5028" s="162" t="str">
        <f>"FY"&amp;(YEAR(Table4_1[[#This Row],[Date]])-1)&amp;"/"&amp;(YEAR(Table4_1[[#This Row],[Date]])-2000)</f>
        <v>FY2023/24</v>
      </c>
      <c r="B5028" s="162" t="str">
        <f>VLOOKUP(Table4_1[[#This Row],[Energy]]&amp;Table4_1[[#This Row],[Indicator category]]&amp;Table4_1[[#This Row],[Indicator subcategory]]&amp;Table4_1[[#This Row],[Indicator]]&amp;Table4_1[[#This Row],[ID]],newID,2,FALSE)</f>
        <v>NRR16</v>
      </c>
      <c r="C5028" s="162" t="str">
        <f>Table4_1[[#This Row],[Licensee]]&amp;" "&amp;Table4_1[[#This Row],[Licence]]</f>
        <v>Western Power EDL1</v>
      </c>
      <c r="D5028" s="162" t="str">
        <f t="shared" si="78"/>
        <v>FY2023/24_NRR16_Western Power EDL1</v>
      </c>
      <c r="E5028" s="164">
        <f>IF(ISNUMBER(Table4_1[[#This Row],[Value]]),Table4_1[[#This Row],[Value]],IF(ISNUMBER(Table4_1[[#This Row],[$ Value]]),Table4_1[[#This Row],[$ Value]],Table4_1[[#This Row],[% Value]]))</f>
        <v>1257</v>
      </c>
      <c r="G5028" s="238">
        <v>45473</v>
      </c>
      <c r="H5028">
        <v>4</v>
      </c>
      <c r="I5028" t="s">
        <v>188</v>
      </c>
      <c r="J5028" t="s">
        <v>207</v>
      </c>
      <c r="K5028" t="s">
        <v>192</v>
      </c>
      <c r="L5028" t="s">
        <v>252</v>
      </c>
      <c r="M5028" t="s">
        <v>554</v>
      </c>
      <c r="N5028" t="s">
        <v>555</v>
      </c>
      <c r="O5028" t="s">
        <v>191</v>
      </c>
      <c r="P5028">
        <v>1257</v>
      </c>
      <c r="Q5028"/>
      <c r="R5028"/>
      <c r="S5028" t="s">
        <v>933</v>
      </c>
    </row>
    <row r="5029" spans="1:19" hidden="1" x14ac:dyDescent="0.2">
      <c r="A5029" s="162" t="str">
        <f>"FY"&amp;(YEAR(Table4_1[[#This Row],[Date]])-1)&amp;"/"&amp;(YEAR(Table4_1[[#This Row],[Date]])-2000)</f>
        <v>FY2023/24</v>
      </c>
      <c r="B5029" s="162" t="str">
        <f>VLOOKUP(Table4_1[[#This Row],[Energy]]&amp;Table4_1[[#This Row],[Indicator category]]&amp;Table4_1[[#This Row],[Indicator subcategory]]&amp;Table4_1[[#This Row],[Indicator]]&amp;Table4_1[[#This Row],[ID]],newID,2,FALSE)</f>
        <v>NRR17</v>
      </c>
      <c r="C5029" s="162" t="str">
        <f>Table4_1[[#This Row],[Licensee]]&amp;" "&amp;Table4_1[[#This Row],[Licence]]</f>
        <v>Western Power EDL1</v>
      </c>
      <c r="D5029" s="162" t="str">
        <f t="shared" si="78"/>
        <v>FY2023/24_NRR17_Western Power EDL1</v>
      </c>
      <c r="E5029" s="164">
        <f>IF(ISNUMBER(Table4_1[[#This Row],[Value]]),Table4_1[[#This Row],[Value]],IF(ISNUMBER(Table4_1[[#This Row],[$ Value]]),Table4_1[[#This Row],[$ Value]],Table4_1[[#This Row],[% Value]]))</f>
        <v>0.698333333</v>
      </c>
      <c r="G5029" s="238">
        <v>45473</v>
      </c>
      <c r="H5029">
        <v>4</v>
      </c>
      <c r="I5029" t="s">
        <v>188</v>
      </c>
      <c r="J5029" t="s">
        <v>207</v>
      </c>
      <c r="K5029" t="s">
        <v>192</v>
      </c>
      <c r="L5029" t="s">
        <v>252</v>
      </c>
      <c r="M5029" t="s">
        <v>554</v>
      </c>
      <c r="N5029" t="s">
        <v>556</v>
      </c>
      <c r="O5029" t="s">
        <v>190</v>
      </c>
      <c r="P5029"/>
      <c r="Q5029">
        <v>0.698333333</v>
      </c>
      <c r="R5029"/>
      <c r="S5029" t="s">
        <v>933</v>
      </c>
    </row>
    <row r="5030" spans="1:19" hidden="1" x14ac:dyDescent="0.2">
      <c r="A5030" s="162" t="str">
        <f>"FY"&amp;(YEAR(Table4_1[[#This Row],[Date]])-1)&amp;"/"&amp;(YEAR(Table4_1[[#This Row],[Date]])-2000)</f>
        <v>FY2023/24</v>
      </c>
      <c r="B5030" s="162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5030" s="162" t="str">
        <f>Table4_1[[#This Row],[Licensee]]&amp;" "&amp;Table4_1[[#This Row],[Licence]]</f>
        <v>Western Power EDL1</v>
      </c>
      <c r="D5030" s="162" t="str">
        <f t="shared" si="78"/>
        <v>FY2023/24_NRR18a_Western Power EDL1</v>
      </c>
      <c r="E5030" s="164">
        <f>IF(ISNUMBER(Table4_1[[#This Row],[Value]]),Table4_1[[#This Row],[Value]],IF(ISNUMBER(Table4_1[[#This Row],[$ Value]]),Table4_1[[#This Row],[$ Value]],Table4_1[[#This Row],[% Value]]))</f>
        <v>3.1666667000000003E-2</v>
      </c>
      <c r="G5030" s="238">
        <v>45473</v>
      </c>
      <c r="H5030">
        <v>4</v>
      </c>
      <c r="I5030" t="s">
        <v>188</v>
      </c>
      <c r="J5030" t="s">
        <v>207</v>
      </c>
      <c r="K5030" t="s">
        <v>192</v>
      </c>
      <c r="L5030" t="s">
        <v>514</v>
      </c>
      <c r="M5030" t="s">
        <v>524</v>
      </c>
      <c r="N5030" t="s">
        <v>525</v>
      </c>
      <c r="O5030" t="s">
        <v>190</v>
      </c>
      <c r="P5030"/>
      <c r="Q5030">
        <v>3.1666667000000003E-2</v>
      </c>
      <c r="R5030"/>
      <c r="S5030" t="s">
        <v>933</v>
      </c>
    </row>
    <row r="5031" spans="1:19" hidden="1" x14ac:dyDescent="0.2">
      <c r="A5031" s="162" t="str">
        <f>"FY"&amp;(YEAR(Table4_1[[#This Row],[Date]])-1)&amp;"/"&amp;(YEAR(Table4_1[[#This Row],[Date]])-2000)</f>
        <v>FY2023/24</v>
      </c>
      <c r="B5031" s="162" t="str">
        <f>VLOOKUP(Table4_1[[#This Row],[Energy]]&amp;Table4_1[[#This Row],[Indicator category]]&amp;Table4_1[[#This Row],[Indicator subcategory]]&amp;Table4_1[[#This Row],[Indicator]]&amp;Table4_1[[#This Row],[ID]],newID,2,FALSE)</f>
        <v>NRR18a</v>
      </c>
      <c r="C5031" s="162" t="str">
        <f>Table4_1[[#This Row],[Licensee]]&amp;" "&amp;Table4_1[[#This Row],[Licence]]</f>
        <v>Western Power EDL1</v>
      </c>
      <c r="D5031" s="162" t="str">
        <f t="shared" si="78"/>
        <v>FY2023/24_NRR18a_Western Power EDL1</v>
      </c>
      <c r="E5031" s="164">
        <f>IF(ISNUMBER(Table4_1[[#This Row],[Value]]),Table4_1[[#This Row],[Value]],IF(ISNUMBER(Table4_1[[#This Row],[$ Value]]),Table4_1[[#This Row],[$ Value]],Table4_1[[#This Row],[% Value]]))</f>
        <v>546</v>
      </c>
      <c r="G5031" s="238">
        <v>45473</v>
      </c>
      <c r="H5031">
        <v>4</v>
      </c>
      <c r="I5031" t="s">
        <v>188</v>
      </c>
      <c r="J5031" t="s">
        <v>207</v>
      </c>
      <c r="K5031" t="s">
        <v>192</v>
      </c>
      <c r="L5031" t="s">
        <v>514</v>
      </c>
      <c r="M5031" t="s">
        <v>524</v>
      </c>
      <c r="N5031" t="s">
        <v>525</v>
      </c>
      <c r="O5031" t="s">
        <v>191</v>
      </c>
      <c r="P5031">
        <v>546</v>
      </c>
      <c r="Q5031"/>
      <c r="R5031"/>
      <c r="S5031" t="s">
        <v>933</v>
      </c>
    </row>
    <row r="5032" spans="1:19" hidden="1" x14ac:dyDescent="0.2">
      <c r="A5032" s="162" t="str">
        <f>"FY"&amp;(YEAR(Table4_1[[#This Row],[Date]])-1)&amp;"/"&amp;(YEAR(Table4_1[[#This Row],[Date]])-2000)</f>
        <v>FY2023/24</v>
      </c>
      <c r="B5032" s="162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5032" s="162" t="str">
        <f>Table4_1[[#This Row],[Licensee]]&amp;" "&amp;Table4_1[[#This Row],[Licence]]</f>
        <v>Western Power EDL1</v>
      </c>
      <c r="D5032" s="162" t="str">
        <f t="shared" si="78"/>
        <v>FY2023/24_NRR18b_Western Power EDL1</v>
      </c>
      <c r="E5032" s="164">
        <f>IF(ISNUMBER(Table4_1[[#This Row],[Value]]),Table4_1[[#This Row],[Value]],IF(ISNUMBER(Table4_1[[#This Row],[$ Value]]),Table4_1[[#This Row],[$ Value]],Table4_1[[#This Row],[% Value]]))</f>
        <v>5.5555600000000002E-4</v>
      </c>
      <c r="G5032" s="238">
        <v>45473</v>
      </c>
      <c r="H5032">
        <v>4</v>
      </c>
      <c r="I5032" t="s">
        <v>188</v>
      </c>
      <c r="J5032" t="s">
        <v>207</v>
      </c>
      <c r="K5032" t="s">
        <v>192</v>
      </c>
      <c r="L5032" t="s">
        <v>514</v>
      </c>
      <c r="M5032" t="s">
        <v>535</v>
      </c>
      <c r="N5032" t="s">
        <v>536</v>
      </c>
      <c r="O5032" t="s">
        <v>190</v>
      </c>
      <c r="P5032"/>
      <c r="Q5032">
        <v>5.5555600000000002E-4</v>
      </c>
      <c r="R5032"/>
      <c r="S5032" t="s">
        <v>933</v>
      </c>
    </row>
    <row r="5033" spans="1:19" hidden="1" x14ac:dyDescent="0.2">
      <c r="A5033" s="162" t="str">
        <f>"FY"&amp;(YEAR(Table4_1[[#This Row],[Date]])-1)&amp;"/"&amp;(YEAR(Table4_1[[#This Row],[Date]])-2000)</f>
        <v>FY2023/24</v>
      </c>
      <c r="B5033" s="162" t="str">
        <f>VLOOKUP(Table4_1[[#This Row],[Energy]]&amp;Table4_1[[#This Row],[Indicator category]]&amp;Table4_1[[#This Row],[Indicator subcategory]]&amp;Table4_1[[#This Row],[Indicator]]&amp;Table4_1[[#This Row],[ID]],newID,2,FALSE)</f>
        <v>NRR18b</v>
      </c>
      <c r="C5033" s="162" t="str">
        <f>Table4_1[[#This Row],[Licensee]]&amp;" "&amp;Table4_1[[#This Row],[Licence]]</f>
        <v>Western Power EDL1</v>
      </c>
      <c r="D5033" s="162" t="str">
        <f t="shared" si="78"/>
        <v>FY2023/24_NRR18b_Western Power EDL1</v>
      </c>
      <c r="E5033" s="164">
        <f>IF(ISNUMBER(Table4_1[[#This Row],[Value]]),Table4_1[[#This Row],[Value]],IF(ISNUMBER(Table4_1[[#This Row],[$ Value]]),Table4_1[[#This Row],[$ Value]],Table4_1[[#This Row],[% Value]]))</f>
        <v>57</v>
      </c>
      <c r="G5033" s="238">
        <v>45473</v>
      </c>
      <c r="H5033">
        <v>4</v>
      </c>
      <c r="I5033" t="s">
        <v>188</v>
      </c>
      <c r="J5033" t="s">
        <v>207</v>
      </c>
      <c r="K5033" t="s">
        <v>192</v>
      </c>
      <c r="L5033" t="s">
        <v>514</v>
      </c>
      <c r="M5033" t="s">
        <v>535</v>
      </c>
      <c r="N5033" t="s">
        <v>536</v>
      </c>
      <c r="O5033" t="s">
        <v>191</v>
      </c>
      <c r="P5033">
        <v>57</v>
      </c>
      <c r="Q5033"/>
      <c r="R5033"/>
      <c r="S5033" t="s">
        <v>933</v>
      </c>
    </row>
    <row r="5034" spans="1:19" hidden="1" x14ac:dyDescent="0.2">
      <c r="A5034" s="162" t="str">
        <f>"FY"&amp;(YEAR(Table4_1[[#This Row],[Date]])-1)&amp;"/"&amp;(YEAR(Table4_1[[#This Row],[Date]])-2000)</f>
        <v>FY2023/24</v>
      </c>
      <c r="B5034" s="162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5034" s="162" t="str">
        <f>Table4_1[[#This Row],[Licensee]]&amp;" "&amp;Table4_1[[#This Row],[Licence]]</f>
        <v>Western Power EDL1</v>
      </c>
      <c r="D5034" s="162" t="str">
        <f t="shared" si="78"/>
        <v>FY2023/24_NRR18c_Western Power EDL1</v>
      </c>
      <c r="E5034" s="164">
        <f>IF(ISNUMBER(Table4_1[[#This Row],[Value]]),Table4_1[[#This Row],[Value]],IF(ISNUMBER(Table4_1[[#This Row],[$ Value]]),Table4_1[[#This Row],[$ Value]],Table4_1[[#This Row],[% Value]]))</f>
        <v>0.14388888899999999</v>
      </c>
      <c r="G5034" s="238">
        <v>45473</v>
      </c>
      <c r="H5034">
        <v>4</v>
      </c>
      <c r="I5034" t="s">
        <v>188</v>
      </c>
      <c r="J5034" t="s">
        <v>207</v>
      </c>
      <c r="K5034" t="s">
        <v>192</v>
      </c>
      <c r="L5034" t="s">
        <v>514</v>
      </c>
      <c r="M5034" t="s">
        <v>537</v>
      </c>
      <c r="N5034" t="s">
        <v>538</v>
      </c>
      <c r="O5034" t="s">
        <v>190</v>
      </c>
      <c r="P5034"/>
      <c r="Q5034">
        <v>0.14388888899999999</v>
      </c>
      <c r="R5034"/>
      <c r="S5034" t="s">
        <v>933</v>
      </c>
    </row>
    <row r="5035" spans="1:19" hidden="1" x14ac:dyDescent="0.2">
      <c r="A5035" s="162" t="str">
        <f>"FY"&amp;(YEAR(Table4_1[[#This Row],[Date]])-1)&amp;"/"&amp;(YEAR(Table4_1[[#This Row],[Date]])-2000)</f>
        <v>FY2023/24</v>
      </c>
      <c r="B5035" s="162" t="str">
        <f>VLOOKUP(Table4_1[[#This Row],[Energy]]&amp;Table4_1[[#This Row],[Indicator category]]&amp;Table4_1[[#This Row],[Indicator subcategory]]&amp;Table4_1[[#This Row],[Indicator]]&amp;Table4_1[[#This Row],[ID]],newID,2,FALSE)</f>
        <v>NRR18c</v>
      </c>
      <c r="C5035" s="162" t="str">
        <f>Table4_1[[#This Row],[Licensee]]&amp;" "&amp;Table4_1[[#This Row],[Licence]]</f>
        <v>Western Power EDL1</v>
      </c>
      <c r="D5035" s="162" t="str">
        <f t="shared" si="78"/>
        <v>FY2023/24_NRR18c_Western Power EDL1</v>
      </c>
      <c r="E5035" s="164">
        <f>IF(ISNUMBER(Table4_1[[#This Row],[Value]]),Table4_1[[#This Row],[Value]],IF(ISNUMBER(Table4_1[[#This Row],[$ Value]]),Table4_1[[#This Row],[$ Value]],Table4_1[[#This Row],[% Value]]))</f>
        <v>1</v>
      </c>
      <c r="G5035" s="238">
        <v>45473</v>
      </c>
      <c r="H5035">
        <v>4</v>
      </c>
      <c r="I5035" t="s">
        <v>188</v>
      </c>
      <c r="J5035" t="s">
        <v>207</v>
      </c>
      <c r="K5035" t="s">
        <v>192</v>
      </c>
      <c r="L5035" t="s">
        <v>514</v>
      </c>
      <c r="M5035" t="s">
        <v>537</v>
      </c>
      <c r="N5035" t="s">
        <v>538</v>
      </c>
      <c r="O5035" t="s">
        <v>191</v>
      </c>
      <c r="P5035">
        <v>1</v>
      </c>
      <c r="Q5035"/>
      <c r="R5035"/>
      <c r="S5035" t="s">
        <v>933</v>
      </c>
    </row>
    <row r="5036" spans="1:19" hidden="1" x14ac:dyDescent="0.2">
      <c r="A5036" s="162" t="str">
        <f>"FY"&amp;(YEAR(Table4_1[[#This Row],[Date]])-1)&amp;"/"&amp;(YEAR(Table4_1[[#This Row],[Date]])-2000)</f>
        <v>FY2023/24</v>
      </c>
      <c r="B5036" s="162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5036" s="162" t="str">
        <f>Table4_1[[#This Row],[Licensee]]&amp;" "&amp;Table4_1[[#This Row],[Licence]]</f>
        <v>Western Power EDL1</v>
      </c>
      <c r="D5036" s="162" t="str">
        <f t="shared" si="78"/>
        <v>FY2023/24_NRR18d_Western Power EDL1</v>
      </c>
      <c r="E5036" s="164">
        <f>IF(ISNUMBER(Table4_1[[#This Row],[Value]]),Table4_1[[#This Row],[Value]],IF(ISNUMBER(Table4_1[[#This Row],[$ Value]]),Table4_1[[#This Row],[$ Value]],Table4_1[[#This Row],[% Value]]))</f>
        <v>4.6111111000000003E-2</v>
      </c>
      <c r="G5036" s="238">
        <v>45473</v>
      </c>
      <c r="H5036">
        <v>4</v>
      </c>
      <c r="I5036" t="s">
        <v>188</v>
      </c>
      <c r="J5036" t="s">
        <v>207</v>
      </c>
      <c r="K5036" t="s">
        <v>192</v>
      </c>
      <c r="L5036" t="s">
        <v>514</v>
      </c>
      <c r="M5036" t="s">
        <v>522</v>
      </c>
      <c r="N5036" t="s">
        <v>523</v>
      </c>
      <c r="O5036" t="s">
        <v>190</v>
      </c>
      <c r="P5036"/>
      <c r="Q5036">
        <v>4.6111111000000003E-2</v>
      </c>
      <c r="R5036"/>
      <c r="S5036" t="s">
        <v>933</v>
      </c>
    </row>
    <row r="5037" spans="1:19" hidden="1" x14ac:dyDescent="0.2">
      <c r="A5037" s="162" t="str">
        <f>"FY"&amp;(YEAR(Table4_1[[#This Row],[Date]])-1)&amp;"/"&amp;(YEAR(Table4_1[[#This Row],[Date]])-2000)</f>
        <v>FY2023/24</v>
      </c>
      <c r="B5037" s="162" t="str">
        <f>VLOOKUP(Table4_1[[#This Row],[Energy]]&amp;Table4_1[[#This Row],[Indicator category]]&amp;Table4_1[[#This Row],[Indicator subcategory]]&amp;Table4_1[[#This Row],[Indicator]]&amp;Table4_1[[#This Row],[ID]],newID,2,FALSE)</f>
        <v>NRR18d</v>
      </c>
      <c r="C5037" s="162" t="str">
        <f>Table4_1[[#This Row],[Licensee]]&amp;" "&amp;Table4_1[[#This Row],[Licence]]</f>
        <v>Western Power EDL1</v>
      </c>
      <c r="D5037" s="162" t="str">
        <f t="shared" si="78"/>
        <v>FY2023/24_NRR18d_Western Power EDL1</v>
      </c>
      <c r="E5037" s="164">
        <f>IF(ISNUMBER(Table4_1[[#This Row],[Value]]),Table4_1[[#This Row],[Value]],IF(ISNUMBER(Table4_1[[#This Row],[$ Value]]),Table4_1[[#This Row],[$ Value]],Table4_1[[#This Row],[% Value]]))</f>
        <v>259</v>
      </c>
      <c r="G5037" s="238">
        <v>45473</v>
      </c>
      <c r="H5037">
        <v>4</v>
      </c>
      <c r="I5037" t="s">
        <v>188</v>
      </c>
      <c r="J5037" t="s">
        <v>207</v>
      </c>
      <c r="K5037" t="s">
        <v>192</v>
      </c>
      <c r="L5037" t="s">
        <v>514</v>
      </c>
      <c r="M5037" t="s">
        <v>522</v>
      </c>
      <c r="N5037" t="s">
        <v>523</v>
      </c>
      <c r="O5037" t="s">
        <v>191</v>
      </c>
      <c r="P5037">
        <v>259</v>
      </c>
      <c r="Q5037"/>
      <c r="R5037"/>
      <c r="S5037" t="s">
        <v>933</v>
      </c>
    </row>
    <row r="5038" spans="1:19" hidden="1" x14ac:dyDescent="0.2">
      <c r="A5038" s="162" t="str">
        <f>"FY"&amp;(YEAR(Table4_1[[#This Row],[Date]])-1)&amp;"/"&amp;(YEAR(Table4_1[[#This Row],[Date]])-2000)</f>
        <v>FY2023/24</v>
      </c>
      <c r="B5038" s="162" t="str">
        <f>VLOOKUP(Table4_1[[#This Row],[Energy]]&amp;Table4_1[[#This Row],[Indicator category]]&amp;Table4_1[[#This Row],[Indicator subcategory]]&amp;Table4_1[[#This Row],[Indicator]]&amp;Table4_1[[#This Row],[ID]],newID,2,FALSE)</f>
        <v>NRR18e</v>
      </c>
      <c r="C5038" s="162" t="str">
        <f>Table4_1[[#This Row],[Licensee]]&amp;" "&amp;Table4_1[[#This Row],[Licence]]</f>
        <v>Western Power EDL1</v>
      </c>
      <c r="D5038" s="162" t="str">
        <f t="shared" si="78"/>
        <v>FY2023/24_NRR18e_Western Power EDL1</v>
      </c>
      <c r="E5038" s="164">
        <f>IF(ISNUMBER(Table4_1[[#This Row],[Value]]),Table4_1[[#This Row],[Value]],IF(ISNUMBER(Table4_1[[#This Row],[$ Value]]),Table4_1[[#This Row],[$ Value]],Table4_1[[#This Row],[% Value]]))</f>
        <v>83</v>
      </c>
      <c r="G5038" s="238">
        <v>45473</v>
      </c>
      <c r="H5038">
        <v>4</v>
      </c>
      <c r="I5038" t="s">
        <v>188</v>
      </c>
      <c r="J5038" t="s">
        <v>207</v>
      </c>
      <c r="K5038" t="s">
        <v>192</v>
      </c>
      <c r="L5038" t="s">
        <v>514</v>
      </c>
      <c r="M5038" t="s">
        <v>546</v>
      </c>
      <c r="N5038" t="s">
        <v>547</v>
      </c>
      <c r="O5038" t="s">
        <v>191</v>
      </c>
      <c r="P5038">
        <v>83</v>
      </c>
      <c r="Q5038"/>
      <c r="R5038"/>
      <c r="S5038" t="s">
        <v>933</v>
      </c>
    </row>
    <row r="5039" spans="1:19" hidden="1" x14ac:dyDescent="0.2">
      <c r="A5039" s="162" t="str">
        <f>"FY"&amp;(YEAR(Table4_1[[#This Row],[Date]])-1)&amp;"/"&amp;(YEAR(Table4_1[[#This Row],[Date]])-2000)</f>
        <v>FY2023/24</v>
      </c>
      <c r="B5039" s="162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5039" s="162" t="str">
        <f>Table4_1[[#This Row],[Licensee]]&amp;" "&amp;Table4_1[[#This Row],[Licence]]</f>
        <v>Western Power EDL1</v>
      </c>
      <c r="D5039" s="162" t="str">
        <f t="shared" si="78"/>
        <v>FY2023/24_NRR18f_Western Power EDL1</v>
      </c>
      <c r="E5039" s="164">
        <f>IF(ISNUMBER(Table4_1[[#This Row],[Value]]),Table4_1[[#This Row],[Value]],IF(ISNUMBER(Table4_1[[#This Row],[$ Value]]),Table4_1[[#This Row],[$ Value]],Table4_1[[#This Row],[% Value]]))</f>
        <v>102</v>
      </c>
      <c r="G5039" s="238">
        <v>45473</v>
      </c>
      <c r="H5039">
        <v>4</v>
      </c>
      <c r="I5039" t="s">
        <v>188</v>
      </c>
      <c r="J5039" t="s">
        <v>207</v>
      </c>
      <c r="K5039" t="s">
        <v>192</v>
      </c>
      <c r="L5039" t="s">
        <v>514</v>
      </c>
      <c r="M5039" t="s">
        <v>515</v>
      </c>
      <c r="N5039" t="s">
        <v>516</v>
      </c>
      <c r="O5039" t="s">
        <v>191</v>
      </c>
      <c r="P5039">
        <v>102</v>
      </c>
      <c r="Q5039"/>
      <c r="R5039"/>
      <c r="S5039" t="s">
        <v>933</v>
      </c>
    </row>
    <row r="5040" spans="1:19" hidden="1" x14ac:dyDescent="0.2">
      <c r="A5040" s="162" t="str">
        <f>"FY"&amp;(YEAR(Table4_1[[#This Row],[Date]])-1)&amp;"/"&amp;(YEAR(Table4_1[[#This Row],[Date]])-2000)</f>
        <v>FY2023/24</v>
      </c>
      <c r="B5040" s="162" t="str">
        <f>VLOOKUP(Table4_1[[#This Row],[Energy]]&amp;Table4_1[[#This Row],[Indicator category]]&amp;Table4_1[[#This Row],[Indicator subcategory]]&amp;Table4_1[[#This Row],[Indicator]]&amp;Table4_1[[#This Row],[ID]],newID,2,FALSE)</f>
        <v>NRR18f</v>
      </c>
      <c r="C5040" s="162" t="str">
        <f>Table4_1[[#This Row],[Licensee]]&amp;" "&amp;Table4_1[[#This Row],[Licence]]</f>
        <v>Western Power EDL1</v>
      </c>
      <c r="D5040" s="162" t="str">
        <f t="shared" si="78"/>
        <v>FY2023/24_NRR18f_Western Power EDL1</v>
      </c>
      <c r="E5040" s="164">
        <f>IF(ISNUMBER(Table4_1[[#This Row],[Value]]),Table4_1[[#This Row],[Value]],IF(ISNUMBER(Table4_1[[#This Row],[$ Value]]),Table4_1[[#This Row],[$ Value]],Table4_1[[#This Row],[% Value]]))</f>
        <v>5.6666666999999997E-2</v>
      </c>
      <c r="G5040" s="238">
        <v>45473</v>
      </c>
      <c r="H5040">
        <v>4</v>
      </c>
      <c r="I5040" t="s">
        <v>188</v>
      </c>
      <c r="J5040" t="s">
        <v>207</v>
      </c>
      <c r="K5040" t="s">
        <v>192</v>
      </c>
      <c r="L5040" t="s">
        <v>514</v>
      </c>
      <c r="M5040" t="s">
        <v>515</v>
      </c>
      <c r="N5040" t="s">
        <v>516</v>
      </c>
      <c r="O5040" t="s">
        <v>190</v>
      </c>
      <c r="P5040"/>
      <c r="Q5040">
        <v>5.6666666999999997E-2</v>
      </c>
      <c r="R5040"/>
      <c r="S5040" t="s">
        <v>933</v>
      </c>
    </row>
    <row r="5041" spans="1:19" hidden="1" x14ac:dyDescent="0.2">
      <c r="A5041" s="162" t="str">
        <f>"FY"&amp;(YEAR(Table4_1[[#This Row],[Date]])-1)&amp;"/"&amp;(YEAR(Table4_1[[#This Row],[Date]])-2000)</f>
        <v>FY2023/24</v>
      </c>
      <c r="B5041" s="162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5041" s="162" t="str">
        <f>Table4_1[[#This Row],[Licensee]]&amp;" "&amp;Table4_1[[#This Row],[Licence]]</f>
        <v>Western Power EDL1</v>
      </c>
      <c r="D5041" s="162" t="str">
        <f t="shared" si="78"/>
        <v>FY2023/24_NRR18g_Western Power EDL1</v>
      </c>
      <c r="E5041" s="164">
        <f>IF(ISNUMBER(Table4_1[[#This Row],[Value]]),Table4_1[[#This Row],[Value]],IF(ISNUMBER(Table4_1[[#This Row],[$ Value]]),Table4_1[[#This Row],[$ Value]],Table4_1[[#This Row],[% Value]]))</f>
        <v>26</v>
      </c>
      <c r="G5041" s="238">
        <v>45473</v>
      </c>
      <c r="H5041">
        <v>4</v>
      </c>
      <c r="I5041" t="s">
        <v>188</v>
      </c>
      <c r="J5041" t="s">
        <v>207</v>
      </c>
      <c r="K5041" t="s">
        <v>192</v>
      </c>
      <c r="L5041" t="s">
        <v>514</v>
      </c>
      <c r="M5041" t="s">
        <v>544</v>
      </c>
      <c r="N5041" t="s">
        <v>545</v>
      </c>
      <c r="O5041" t="s">
        <v>191</v>
      </c>
      <c r="P5041">
        <v>26</v>
      </c>
      <c r="Q5041"/>
      <c r="R5041"/>
      <c r="S5041" t="s">
        <v>933</v>
      </c>
    </row>
    <row r="5042" spans="1:19" hidden="1" x14ac:dyDescent="0.2">
      <c r="A5042" s="162" t="str">
        <f>"FY"&amp;(YEAR(Table4_1[[#This Row],[Date]])-1)&amp;"/"&amp;(YEAR(Table4_1[[#This Row],[Date]])-2000)</f>
        <v>FY2023/24</v>
      </c>
      <c r="B5042" s="162" t="str">
        <f>VLOOKUP(Table4_1[[#This Row],[Energy]]&amp;Table4_1[[#This Row],[Indicator category]]&amp;Table4_1[[#This Row],[Indicator subcategory]]&amp;Table4_1[[#This Row],[Indicator]]&amp;Table4_1[[#This Row],[ID]],newID,2,FALSE)</f>
        <v>NRR18g</v>
      </c>
      <c r="C5042" s="162" t="str">
        <f>Table4_1[[#This Row],[Licensee]]&amp;" "&amp;Table4_1[[#This Row],[Licence]]</f>
        <v>Western Power EDL1</v>
      </c>
      <c r="D5042" s="162" t="str">
        <f t="shared" si="78"/>
        <v>FY2023/24_NRR18g_Western Power EDL1</v>
      </c>
      <c r="E5042" s="164">
        <f>IF(ISNUMBER(Table4_1[[#This Row],[Value]]),Table4_1[[#This Row],[Value]],IF(ISNUMBER(Table4_1[[#This Row],[$ Value]]),Table4_1[[#This Row],[$ Value]],Table4_1[[#This Row],[% Value]]))</f>
        <v>1.4444444000000001E-2</v>
      </c>
      <c r="G5042" s="238">
        <v>45473</v>
      </c>
      <c r="H5042">
        <v>4</v>
      </c>
      <c r="I5042" t="s">
        <v>188</v>
      </c>
      <c r="J5042" t="s">
        <v>207</v>
      </c>
      <c r="K5042" t="s">
        <v>192</v>
      </c>
      <c r="L5042" t="s">
        <v>514</v>
      </c>
      <c r="M5042" t="s">
        <v>544</v>
      </c>
      <c r="N5042" t="s">
        <v>545</v>
      </c>
      <c r="O5042" t="s">
        <v>190</v>
      </c>
      <c r="P5042"/>
      <c r="Q5042">
        <v>1.4444444000000001E-2</v>
      </c>
      <c r="R5042"/>
      <c r="S5042" t="s">
        <v>933</v>
      </c>
    </row>
    <row r="5043" spans="1:19" hidden="1" x14ac:dyDescent="0.2">
      <c r="A5043" s="162" t="str">
        <f>"FY"&amp;(YEAR(Table4_1[[#This Row],[Date]])-1)&amp;"/"&amp;(YEAR(Table4_1[[#This Row],[Date]])-2000)</f>
        <v>FY2023/24</v>
      </c>
      <c r="B5043" s="162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5043" s="162" t="str">
        <f>Table4_1[[#This Row],[Licensee]]&amp;" "&amp;Table4_1[[#This Row],[Licence]]</f>
        <v>Western Power EDL1</v>
      </c>
      <c r="D5043" s="162" t="str">
        <f t="shared" si="78"/>
        <v>FY2023/24_NRR18h_Western Power EDL1</v>
      </c>
      <c r="E5043" s="164">
        <f>IF(ISNUMBER(Table4_1[[#This Row],[Value]]),Table4_1[[#This Row],[Value]],IF(ISNUMBER(Table4_1[[#This Row],[$ Value]]),Table4_1[[#This Row],[$ Value]],Table4_1[[#This Row],[% Value]]))</f>
        <v>726</v>
      </c>
      <c r="G5043" s="238">
        <v>45473</v>
      </c>
      <c r="H5043">
        <v>4</v>
      </c>
      <c r="I5043" t="s">
        <v>188</v>
      </c>
      <c r="J5043" t="s">
        <v>207</v>
      </c>
      <c r="K5043" t="s">
        <v>192</v>
      </c>
      <c r="L5043" t="s">
        <v>514</v>
      </c>
      <c r="M5043" t="s">
        <v>557</v>
      </c>
      <c r="N5043" t="s">
        <v>558</v>
      </c>
      <c r="O5043" t="s">
        <v>191</v>
      </c>
      <c r="P5043">
        <v>726</v>
      </c>
      <c r="Q5043"/>
      <c r="R5043"/>
      <c r="S5043" t="s">
        <v>933</v>
      </c>
    </row>
    <row r="5044" spans="1:19" hidden="1" x14ac:dyDescent="0.2">
      <c r="A5044" s="162" t="str">
        <f>"FY"&amp;(YEAR(Table4_1[[#This Row],[Date]])-1)&amp;"/"&amp;(YEAR(Table4_1[[#This Row],[Date]])-2000)</f>
        <v>FY2023/24</v>
      </c>
      <c r="B5044" s="162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5044" s="162" t="str">
        <f>Table4_1[[#This Row],[Licensee]]&amp;" "&amp;Table4_1[[#This Row],[Licence]]</f>
        <v>Western Power EDL1</v>
      </c>
      <c r="D5044" s="162" t="str">
        <f t="shared" si="78"/>
        <v>FY2023/24_NRR18h_Western Power EDL1</v>
      </c>
      <c r="E5044" s="164">
        <f>IF(ISNUMBER(Table4_1[[#This Row],[Value]]),Table4_1[[#This Row],[Value]],IF(ISNUMBER(Table4_1[[#This Row],[$ Value]]),Table4_1[[#This Row],[$ Value]],Table4_1[[#This Row],[% Value]]))</f>
        <v>0.40333333300000002</v>
      </c>
      <c r="G5044" s="238">
        <v>45473</v>
      </c>
      <c r="H5044">
        <v>4</v>
      </c>
      <c r="I5044" t="s">
        <v>188</v>
      </c>
      <c r="J5044" t="s">
        <v>207</v>
      </c>
      <c r="K5044" t="s">
        <v>192</v>
      </c>
      <c r="L5044" t="s">
        <v>514</v>
      </c>
      <c r="M5044" t="s">
        <v>557</v>
      </c>
      <c r="N5044" t="s">
        <v>558</v>
      </c>
      <c r="O5044" t="s">
        <v>190</v>
      </c>
      <c r="P5044"/>
      <c r="Q5044">
        <v>0.40333333300000002</v>
      </c>
      <c r="R5044"/>
      <c r="S5044" t="s">
        <v>933</v>
      </c>
    </row>
    <row r="5045" spans="1:19" hidden="1" x14ac:dyDescent="0.2">
      <c r="A5045" s="162" t="str">
        <f>"FY"&amp;(YEAR(Table4_1[[#This Row],[Date]])-1)&amp;"/"&amp;(YEAR(Table4_1[[#This Row],[Date]])-2000)</f>
        <v>FY2023/24</v>
      </c>
      <c r="B5045" s="162" t="str">
        <f>VLOOKUP(Table4_1[[#This Row],[Energy]]&amp;Table4_1[[#This Row],[Indicator category]]&amp;Table4_1[[#This Row],[Indicator subcategory]]&amp;Table4_1[[#This Row],[Indicator]]&amp;Table4_1[[#This Row],[ID]],newID,2,FALSE)</f>
        <v>NRR18h</v>
      </c>
      <c r="C5045" s="162" t="str">
        <f>Table4_1[[#This Row],[Licensee]]&amp;" "&amp;Table4_1[[#This Row],[Licence]]</f>
        <v>Western Power EDL1</v>
      </c>
      <c r="D5045" s="162" t="str">
        <f t="shared" si="78"/>
        <v>FY2023/24_NRR18h_Western Power EDL1</v>
      </c>
      <c r="E5045" s="164">
        <f>IF(ISNUMBER(Table4_1[[#This Row],[Value]]),Table4_1[[#This Row],[Value]],IF(ISNUMBER(Table4_1[[#This Row],[$ Value]]),Table4_1[[#This Row],[$ Value]],Table4_1[[#This Row],[% Value]]))</f>
        <v>0.30333333299999998</v>
      </c>
      <c r="G5045" s="238">
        <v>45473</v>
      </c>
      <c r="H5045">
        <v>4</v>
      </c>
      <c r="I5045" t="s">
        <v>188</v>
      </c>
      <c r="J5045" t="s">
        <v>207</v>
      </c>
      <c r="K5045" t="s">
        <v>192</v>
      </c>
      <c r="L5045" t="s">
        <v>514</v>
      </c>
      <c r="M5045" t="s">
        <v>557</v>
      </c>
      <c r="N5045" t="s">
        <v>558</v>
      </c>
      <c r="O5045" t="s">
        <v>190</v>
      </c>
      <c r="P5045"/>
      <c r="Q5045">
        <v>0.30333333299999998</v>
      </c>
      <c r="R5045"/>
      <c r="S5045" t="s">
        <v>933</v>
      </c>
    </row>
    <row r="5046" spans="1:19" hidden="1" x14ac:dyDescent="0.2">
      <c r="A5046" s="162" t="str">
        <f>"FY"&amp;(YEAR(Table4_1[[#This Row],[Date]])-1)&amp;"/"&amp;(YEAR(Table4_1[[#This Row],[Date]])-2000)</f>
        <v>FY2023/24</v>
      </c>
      <c r="B5046" s="162" t="str">
        <f>VLOOKUP(Table4_1[[#This Row],[Energy]]&amp;Table4_1[[#This Row],[Indicator category]]&amp;Table4_1[[#This Row],[Indicator subcategory]]&amp;Table4_1[[#This Row],[Indicator]]&amp;Table4_1[[#This Row],[ID]],newID,2,FALSE)</f>
        <v>NRR2</v>
      </c>
      <c r="C5046" s="162" t="str">
        <f>Table4_1[[#This Row],[Licensee]]&amp;" "&amp;Table4_1[[#This Row],[Licence]]</f>
        <v>Western Power EDL1</v>
      </c>
      <c r="D5046" s="162" t="str">
        <f t="shared" si="78"/>
        <v>FY2023/24_NRR2_Western Power EDL1</v>
      </c>
      <c r="E5046" s="164">
        <f>IF(ISNUMBER(Table4_1[[#This Row],[Value]]),Table4_1[[#This Row],[Value]],IF(ISNUMBER(Table4_1[[#This Row],[$ Value]]),Table4_1[[#This Row],[$ Value]],Table4_1[[#This Row],[% Value]]))</f>
        <v>288</v>
      </c>
      <c r="G5046" s="238">
        <v>45473</v>
      </c>
      <c r="H5046">
        <v>4</v>
      </c>
      <c r="I5046" t="s">
        <v>188</v>
      </c>
      <c r="J5046" t="s">
        <v>207</v>
      </c>
      <c r="K5046" t="s">
        <v>192</v>
      </c>
      <c r="L5046" t="s">
        <v>252</v>
      </c>
      <c r="M5046" t="s">
        <v>529</v>
      </c>
      <c r="N5046" t="s">
        <v>530</v>
      </c>
      <c r="O5046" t="s">
        <v>191</v>
      </c>
      <c r="P5046">
        <v>288</v>
      </c>
      <c r="Q5046"/>
      <c r="R5046"/>
      <c r="S5046" t="s">
        <v>933</v>
      </c>
    </row>
    <row r="5047" spans="1:19" hidden="1" x14ac:dyDescent="0.2">
      <c r="A5047" s="162" t="str">
        <f>"FY"&amp;(YEAR(Table4_1[[#This Row],[Date]])-1)&amp;"/"&amp;(YEAR(Table4_1[[#This Row],[Date]])-2000)</f>
        <v>FY2023/24</v>
      </c>
      <c r="B5047" s="162" t="str">
        <f>VLOOKUP(Table4_1[[#This Row],[Energy]]&amp;Table4_1[[#This Row],[Indicator category]]&amp;Table4_1[[#This Row],[Indicator subcategory]]&amp;Table4_1[[#This Row],[Indicator]]&amp;Table4_1[[#This Row],[ID]],newID,2,FALSE)</f>
        <v>NRR3</v>
      </c>
      <c r="C5047" s="162" t="str">
        <f>Table4_1[[#This Row],[Licensee]]&amp;" "&amp;Table4_1[[#This Row],[Licence]]</f>
        <v>Western Power EDL1</v>
      </c>
      <c r="D5047" s="162" t="str">
        <f t="shared" si="78"/>
        <v>FY2023/24_NRR3_Western Power EDL1</v>
      </c>
      <c r="E5047" s="164">
        <f>IF(ISNUMBER(Table4_1[[#This Row],[Value]]),Table4_1[[#This Row],[Value]],IF(ISNUMBER(Table4_1[[#This Row],[$ Value]]),Table4_1[[#This Row],[$ Value]],Table4_1[[#This Row],[% Value]]))</f>
        <v>0.16</v>
      </c>
      <c r="G5047" s="238">
        <v>45473</v>
      </c>
      <c r="H5047">
        <v>4</v>
      </c>
      <c r="I5047" t="s">
        <v>188</v>
      </c>
      <c r="J5047" t="s">
        <v>207</v>
      </c>
      <c r="K5047" t="s">
        <v>192</v>
      </c>
      <c r="L5047" t="s">
        <v>252</v>
      </c>
      <c r="M5047" t="s">
        <v>529</v>
      </c>
      <c r="N5047" t="s">
        <v>531</v>
      </c>
      <c r="O5047" t="s">
        <v>190</v>
      </c>
      <c r="P5047"/>
      <c r="Q5047">
        <v>0.16</v>
      </c>
      <c r="R5047"/>
      <c r="S5047" t="s">
        <v>933</v>
      </c>
    </row>
    <row r="5048" spans="1:19" hidden="1" x14ac:dyDescent="0.2">
      <c r="A5048" s="162" t="str">
        <f>"FY"&amp;(YEAR(Table4_1[[#This Row],[Date]])-1)&amp;"/"&amp;(YEAR(Table4_1[[#This Row],[Date]])-2000)</f>
        <v>FY2023/24</v>
      </c>
      <c r="B5048" s="162" t="str">
        <f>VLOOKUP(Table4_1[[#This Row],[Energy]]&amp;Table4_1[[#This Row],[Indicator category]]&amp;Table4_1[[#This Row],[Indicator subcategory]]&amp;Table4_1[[#This Row],[Indicator]]&amp;Table4_1[[#This Row],[ID]],newID,2,FALSE)</f>
        <v>NRR4</v>
      </c>
      <c r="C5048" s="162" t="str">
        <f>Table4_1[[#This Row],[Licensee]]&amp;" "&amp;Table4_1[[#This Row],[Licence]]</f>
        <v>Western Power EDL1</v>
      </c>
      <c r="D5048" s="162" t="str">
        <f t="shared" si="78"/>
        <v>FY2023/24_NRR4_Western Power EDL1</v>
      </c>
      <c r="E5048" s="164">
        <f>IF(ISNUMBER(Table4_1[[#This Row],[Value]]),Table4_1[[#This Row],[Value]],IF(ISNUMBER(Table4_1[[#This Row],[$ Value]]),Table4_1[[#This Row],[$ Value]],Table4_1[[#This Row],[% Value]]))</f>
        <v>42</v>
      </c>
      <c r="G5048" s="238">
        <v>45473</v>
      </c>
      <c r="H5048">
        <v>4</v>
      </c>
      <c r="I5048" t="s">
        <v>188</v>
      </c>
      <c r="J5048" t="s">
        <v>207</v>
      </c>
      <c r="K5048" t="s">
        <v>192</v>
      </c>
      <c r="L5048" t="s">
        <v>252</v>
      </c>
      <c r="M5048" t="s">
        <v>264</v>
      </c>
      <c r="N5048" t="s">
        <v>265</v>
      </c>
      <c r="O5048" t="s">
        <v>191</v>
      </c>
      <c r="P5048">
        <v>42</v>
      </c>
      <c r="Q5048"/>
      <c r="R5048"/>
      <c r="S5048" t="s">
        <v>933</v>
      </c>
    </row>
    <row r="5049" spans="1:19" hidden="1" x14ac:dyDescent="0.2">
      <c r="A5049" s="162" t="str">
        <f>"FY"&amp;(YEAR(Table4_1[[#This Row],[Date]])-1)&amp;"/"&amp;(YEAR(Table4_1[[#This Row],[Date]])-2000)</f>
        <v>FY2023/24</v>
      </c>
      <c r="B5049" s="162" t="str">
        <f>VLOOKUP(Table4_1[[#This Row],[Energy]]&amp;Table4_1[[#This Row],[Indicator category]]&amp;Table4_1[[#This Row],[Indicator subcategory]]&amp;Table4_1[[#This Row],[Indicator]]&amp;Table4_1[[#This Row],[ID]],newID,2,FALSE)</f>
        <v>NRR5</v>
      </c>
      <c r="C5049" s="162" t="str">
        <f>Table4_1[[#This Row],[Licensee]]&amp;" "&amp;Table4_1[[#This Row],[Licence]]</f>
        <v>Western Power EDL1</v>
      </c>
      <c r="D5049" s="162" t="str">
        <f t="shared" si="78"/>
        <v>FY2023/24_NRR5_Western Power EDL1</v>
      </c>
      <c r="E5049" s="164">
        <f>IF(ISNUMBER(Table4_1[[#This Row],[Value]]),Table4_1[[#This Row],[Value]],IF(ISNUMBER(Table4_1[[#This Row],[$ Value]]),Table4_1[[#This Row],[$ Value]],Table4_1[[#This Row],[% Value]]))</f>
        <v>2.3333333000000001E-2</v>
      </c>
      <c r="G5049" s="238">
        <v>45473</v>
      </c>
      <c r="H5049">
        <v>4</v>
      </c>
      <c r="I5049" t="s">
        <v>188</v>
      </c>
      <c r="J5049" t="s">
        <v>207</v>
      </c>
      <c r="K5049" t="s">
        <v>192</v>
      </c>
      <c r="L5049" t="s">
        <v>252</v>
      </c>
      <c r="M5049" t="s">
        <v>264</v>
      </c>
      <c r="N5049" t="s">
        <v>266</v>
      </c>
      <c r="O5049" t="s">
        <v>190</v>
      </c>
      <c r="P5049"/>
      <c r="Q5049">
        <v>2.3333333000000001E-2</v>
      </c>
      <c r="R5049"/>
      <c r="S5049" t="s">
        <v>933</v>
      </c>
    </row>
    <row r="5050" spans="1:19" hidden="1" x14ac:dyDescent="0.2">
      <c r="A5050" s="162" t="str">
        <f>"FY"&amp;(YEAR(Table4_1[[#This Row],[Date]])-1)&amp;"/"&amp;(YEAR(Table4_1[[#This Row],[Date]])-2000)</f>
        <v>FY2023/24</v>
      </c>
      <c r="B5050" s="162" t="str">
        <f>VLOOKUP(Table4_1[[#This Row],[Energy]]&amp;Table4_1[[#This Row],[Indicator category]]&amp;Table4_1[[#This Row],[Indicator subcategory]]&amp;Table4_1[[#This Row],[Indicator]]&amp;Table4_1[[#This Row],[ID]],newID,2,FALSE)</f>
        <v>NRR6</v>
      </c>
      <c r="C5050" s="162" t="str">
        <f>Table4_1[[#This Row],[Licensee]]&amp;" "&amp;Table4_1[[#This Row],[Licence]]</f>
        <v>Western Power EDL1</v>
      </c>
      <c r="D5050" s="162" t="str">
        <f t="shared" si="78"/>
        <v>FY2023/24_NRR6_Western Power EDL1</v>
      </c>
      <c r="E5050" s="164">
        <f>IF(ISNUMBER(Table4_1[[#This Row],[Value]]),Table4_1[[#This Row],[Value]],IF(ISNUMBER(Table4_1[[#This Row],[$ Value]]),Table4_1[[#This Row],[$ Value]],Table4_1[[#This Row],[% Value]]))</f>
        <v>17</v>
      </c>
      <c r="G5050" s="238">
        <v>45473</v>
      </c>
      <c r="H5050">
        <v>4</v>
      </c>
      <c r="I5050" t="s">
        <v>188</v>
      </c>
      <c r="J5050" t="s">
        <v>207</v>
      </c>
      <c r="K5050" t="s">
        <v>192</v>
      </c>
      <c r="L5050" t="s">
        <v>252</v>
      </c>
      <c r="M5050" t="s">
        <v>258</v>
      </c>
      <c r="N5050" t="s">
        <v>259</v>
      </c>
      <c r="O5050" t="s">
        <v>191</v>
      </c>
      <c r="P5050">
        <v>17</v>
      </c>
      <c r="Q5050"/>
      <c r="R5050"/>
      <c r="S5050" t="s">
        <v>933</v>
      </c>
    </row>
    <row r="5051" spans="1:19" hidden="1" x14ac:dyDescent="0.2">
      <c r="A5051" s="162" t="str">
        <f>"FY"&amp;(YEAR(Table4_1[[#This Row],[Date]])-1)&amp;"/"&amp;(YEAR(Table4_1[[#This Row],[Date]])-2000)</f>
        <v>FY2023/24</v>
      </c>
      <c r="B5051" s="162" t="str">
        <f>VLOOKUP(Table4_1[[#This Row],[Energy]]&amp;Table4_1[[#This Row],[Indicator category]]&amp;Table4_1[[#This Row],[Indicator subcategory]]&amp;Table4_1[[#This Row],[Indicator]]&amp;Table4_1[[#This Row],[ID]],newID,2,FALSE)</f>
        <v>NRR7</v>
      </c>
      <c r="C5051" s="162" t="str">
        <f>Table4_1[[#This Row],[Licensee]]&amp;" "&amp;Table4_1[[#This Row],[Licence]]</f>
        <v>Western Power EDL1</v>
      </c>
      <c r="D5051" s="162" t="str">
        <f t="shared" si="78"/>
        <v>FY2023/24_NRR7_Western Power EDL1</v>
      </c>
      <c r="E5051" s="164">
        <f>IF(ISNUMBER(Table4_1[[#This Row],[Value]]),Table4_1[[#This Row],[Value]],IF(ISNUMBER(Table4_1[[#This Row],[$ Value]]),Table4_1[[#This Row],[$ Value]],Table4_1[[#This Row],[% Value]]))</f>
        <v>9.4444439999999998E-3</v>
      </c>
      <c r="G5051" s="238">
        <v>45473</v>
      </c>
      <c r="H5051">
        <v>4</v>
      </c>
      <c r="I5051" t="s">
        <v>188</v>
      </c>
      <c r="J5051" t="s">
        <v>207</v>
      </c>
      <c r="K5051" t="s">
        <v>192</v>
      </c>
      <c r="L5051" t="s">
        <v>252</v>
      </c>
      <c r="M5051" t="s">
        <v>258</v>
      </c>
      <c r="N5051" t="s">
        <v>260</v>
      </c>
      <c r="O5051" t="s">
        <v>190</v>
      </c>
      <c r="P5051"/>
      <c r="Q5051">
        <v>9.4444439999999998E-3</v>
      </c>
      <c r="R5051"/>
      <c r="S5051" t="s">
        <v>933</v>
      </c>
    </row>
    <row r="5052" spans="1:19" hidden="1" x14ac:dyDescent="0.2">
      <c r="A5052" s="162" t="str">
        <f>"FY"&amp;(YEAR(Table4_1[[#This Row],[Date]])-1)&amp;"/"&amp;(YEAR(Table4_1[[#This Row],[Date]])-2000)</f>
        <v>FY2023/24</v>
      </c>
      <c r="B5052" s="162" t="str">
        <f>VLOOKUP(Table4_1[[#This Row],[Energy]]&amp;Table4_1[[#This Row],[Indicator category]]&amp;Table4_1[[#This Row],[Indicator subcategory]]&amp;Table4_1[[#This Row],[Indicator]]&amp;Table4_1[[#This Row],[ID]],newID,2,FALSE)</f>
        <v>NRR8</v>
      </c>
      <c r="C5052" s="162" t="str">
        <f>Table4_1[[#This Row],[Licensee]]&amp;" "&amp;Table4_1[[#This Row],[Licence]]</f>
        <v>Western Power EDL1</v>
      </c>
      <c r="D5052" s="162" t="str">
        <f t="shared" si="78"/>
        <v>FY2023/24_NRR8_Western Power EDL1</v>
      </c>
      <c r="E5052" s="164">
        <f>IF(ISNUMBER(Table4_1[[#This Row],[Value]]),Table4_1[[#This Row],[Value]],IF(ISNUMBER(Table4_1[[#This Row],[$ Value]]),Table4_1[[#This Row],[$ Value]],Table4_1[[#This Row],[% Value]]))</f>
        <v>148</v>
      </c>
      <c r="G5052" s="238">
        <v>45473</v>
      </c>
      <c r="H5052">
        <v>4</v>
      </c>
      <c r="I5052" t="s">
        <v>188</v>
      </c>
      <c r="J5052" t="s">
        <v>207</v>
      </c>
      <c r="K5052" t="s">
        <v>192</v>
      </c>
      <c r="L5052" t="s">
        <v>252</v>
      </c>
      <c r="M5052" t="s">
        <v>261</v>
      </c>
      <c r="N5052" t="s">
        <v>263</v>
      </c>
      <c r="O5052" t="s">
        <v>191</v>
      </c>
      <c r="P5052">
        <v>148</v>
      </c>
      <c r="Q5052"/>
      <c r="R5052"/>
      <c r="S5052" t="s">
        <v>933</v>
      </c>
    </row>
    <row r="5053" spans="1:19" hidden="1" x14ac:dyDescent="0.2">
      <c r="A5053" s="162" t="str">
        <f>"FY"&amp;(YEAR(Table4_1[[#This Row],[Date]])-1)&amp;"/"&amp;(YEAR(Table4_1[[#This Row],[Date]])-2000)</f>
        <v>FY2023/24</v>
      </c>
      <c r="B5053" s="162" t="str">
        <f>VLOOKUP(Table4_1[[#This Row],[Energy]]&amp;Table4_1[[#This Row],[Indicator category]]&amp;Table4_1[[#This Row],[Indicator subcategory]]&amp;Table4_1[[#This Row],[Indicator]]&amp;Table4_1[[#This Row],[ID]],newID,2,FALSE)</f>
        <v>NRR9</v>
      </c>
      <c r="C5053" s="162" t="str">
        <f>Table4_1[[#This Row],[Licensee]]&amp;" "&amp;Table4_1[[#This Row],[Licence]]</f>
        <v>Western Power EDL1</v>
      </c>
      <c r="D5053" s="162" t="str">
        <f t="shared" si="78"/>
        <v>FY2023/24_NRR9_Western Power EDL1</v>
      </c>
      <c r="E5053" s="164">
        <f>IF(ISNUMBER(Table4_1[[#This Row],[Value]]),Table4_1[[#This Row],[Value]],IF(ISNUMBER(Table4_1[[#This Row],[$ Value]]),Table4_1[[#This Row],[$ Value]],Table4_1[[#This Row],[% Value]]))</f>
        <v>8.2222221999999998E-2</v>
      </c>
      <c r="G5053" s="238">
        <v>45473</v>
      </c>
      <c r="H5053">
        <v>4</v>
      </c>
      <c r="I5053" t="s">
        <v>188</v>
      </c>
      <c r="J5053" t="s">
        <v>207</v>
      </c>
      <c r="K5053" t="s">
        <v>192</v>
      </c>
      <c r="L5053" t="s">
        <v>252</v>
      </c>
      <c r="M5053" t="s">
        <v>261</v>
      </c>
      <c r="N5053" t="s">
        <v>262</v>
      </c>
      <c r="O5053" t="s">
        <v>190</v>
      </c>
      <c r="P5053"/>
      <c r="Q5053">
        <v>8.2222221999999998E-2</v>
      </c>
      <c r="R5053"/>
      <c r="S5053" t="s">
        <v>933</v>
      </c>
    </row>
    <row r="5054" spans="1:19" hidden="1" x14ac:dyDescent="0.2">
      <c r="A5054" s="162" t="str">
        <f>"FY"&amp;(YEAR(Table4_1[[#This Row],[Date]])-1)&amp;"/"&amp;(YEAR(Table4_1[[#This Row],[Date]])-2000)</f>
        <v>FY2023/24</v>
      </c>
      <c r="B5054" s="162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5054" s="162" t="str">
        <f>Table4_1[[#This Row],[Licensee]]&amp;" "&amp;Table4_1[[#This Row],[Licence]]</f>
        <v>Western Power EDL1</v>
      </c>
      <c r="D5054" s="162" t="str">
        <f t="shared" si="78"/>
        <v>FY2023/24_SAIDIinput_b_Western Power EDL1</v>
      </c>
      <c r="E5054" s="164">
        <f>IF(ISNUMBER(Table4_1[[#This Row],[Value]]),Table4_1[[#This Row],[Value]],IF(ISNUMBER(Table4_1[[#This Row],[$ Value]]),Table4_1[[#This Row],[$ Value]],Table4_1[[#This Row],[% Value]]))</f>
        <v>495059</v>
      </c>
      <c r="G5054" s="238">
        <v>45473</v>
      </c>
      <c r="H5054">
        <v>4</v>
      </c>
      <c r="I5054" t="s">
        <v>188</v>
      </c>
      <c r="J5054" t="s">
        <v>207</v>
      </c>
      <c r="K5054" t="s">
        <v>208</v>
      </c>
      <c r="L5054" t="s">
        <v>341</v>
      </c>
      <c r="M5054" t="s">
        <v>47</v>
      </c>
      <c r="N5054" t="s">
        <v>342</v>
      </c>
      <c r="O5054" t="s">
        <v>93</v>
      </c>
      <c r="P5054">
        <v>495059</v>
      </c>
      <c r="Q5054"/>
      <c r="R5054"/>
      <c r="S5054" t="s">
        <v>933</v>
      </c>
    </row>
    <row r="5055" spans="1:19" hidden="1" x14ac:dyDescent="0.2">
      <c r="A5055" s="162" t="str">
        <f>"FY"&amp;(YEAR(Table4_1[[#This Row],[Date]])-1)&amp;"/"&amp;(YEAR(Table4_1[[#This Row],[Date]])-2000)</f>
        <v>FY2024/25</v>
      </c>
      <c r="B5055" s="162" t="str">
        <f>VLOOKUP(Table4_1[[#This Row],[Energy]]&amp;Table4_1[[#This Row],[Indicator category]]&amp;Table4_1[[#This Row],[Indicator subcategory]]&amp;Table4_1[[#This Row],[Indicator]]&amp;Table4_1[[#This Row],[ID]],newID,2,FALSE)</f>
        <v>SAIDIinput_b</v>
      </c>
      <c r="C5055" s="162" t="str">
        <f>Table4_1[[#This Row],[Licensee]]&amp;" "&amp;Table4_1[[#This Row],[Licence]]</f>
        <v>Western Power EDL1</v>
      </c>
      <c r="D5055" s="162" t="str">
        <f t="shared" si="78"/>
        <v>FY2024/25_SAIDIinput_b_Western Power EDL1</v>
      </c>
      <c r="E5055" s="164">
        <f>IF(ISNUMBER(Table4_1[[#This Row],[Value]]),Table4_1[[#This Row],[Value]],IF(ISNUMBER(Table4_1[[#This Row],[$ Value]]),Table4_1[[#This Row],[$ Value]],Table4_1[[#This Row],[% Value]]))</f>
        <v>180668</v>
      </c>
      <c r="G5055" s="238">
        <v>45838</v>
      </c>
      <c r="H5055">
        <v>4</v>
      </c>
      <c r="I5055" t="s">
        <v>188</v>
      </c>
      <c r="J5055" t="s">
        <v>207</v>
      </c>
      <c r="K5055" t="s">
        <v>208</v>
      </c>
      <c r="L5055" t="s">
        <v>341</v>
      </c>
      <c r="M5055" t="s">
        <v>47</v>
      </c>
      <c r="N5055" t="s">
        <v>342</v>
      </c>
      <c r="O5055" t="s">
        <v>93</v>
      </c>
      <c r="P5055">
        <v>180668</v>
      </c>
      <c r="Q5055"/>
      <c r="R5055"/>
      <c r="S5055" t="s">
        <v>933</v>
      </c>
    </row>
    <row r="5056" spans="1:19" hidden="1" x14ac:dyDescent="0.2">
      <c r="A5056" s="162" t="str">
        <f>"FY"&amp;(YEAR(Table4_1[[#This Row],[Date]])-1)&amp;"/"&amp;(YEAR(Table4_1[[#This Row],[Date]])-2000)</f>
        <v>FY2023/24</v>
      </c>
      <c r="B5056" s="162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5056" s="162" t="str">
        <f>Table4_1[[#This Row],[Licensee]]&amp;" "&amp;Table4_1[[#This Row],[Licence]]</f>
        <v>Western Power EDL1</v>
      </c>
      <c r="D5056" s="162" t="str">
        <f t="shared" si="78"/>
        <v>FY2023/24_SAIDIinput_bi_Western Power EDL1</v>
      </c>
      <c r="E5056" s="164">
        <f>IF(ISNUMBER(Table4_1[[#This Row],[Value]]),Table4_1[[#This Row],[Value]],IF(ISNUMBER(Table4_1[[#This Row],[$ Value]]),Table4_1[[#This Row],[$ Value]],Table4_1[[#This Row],[% Value]]))</f>
        <v>191696</v>
      </c>
      <c r="G5056" s="238">
        <v>45473</v>
      </c>
      <c r="H5056">
        <v>4</v>
      </c>
      <c r="I5056" t="s">
        <v>188</v>
      </c>
      <c r="J5056" t="s">
        <v>207</v>
      </c>
      <c r="K5056" t="s">
        <v>208</v>
      </c>
      <c r="L5056" t="s">
        <v>343</v>
      </c>
      <c r="M5056" t="s">
        <v>47</v>
      </c>
      <c r="N5056" t="s">
        <v>342</v>
      </c>
      <c r="O5056" t="s">
        <v>93</v>
      </c>
      <c r="P5056">
        <v>191696</v>
      </c>
      <c r="Q5056"/>
      <c r="R5056"/>
      <c r="S5056" t="s">
        <v>933</v>
      </c>
    </row>
    <row r="5057" spans="1:19" hidden="1" x14ac:dyDescent="0.2">
      <c r="A5057" s="162" t="str">
        <f>"FY"&amp;(YEAR(Table4_1[[#This Row],[Date]])-1)&amp;"/"&amp;(YEAR(Table4_1[[#This Row],[Date]])-2000)</f>
        <v>FY2024/25</v>
      </c>
      <c r="B5057" s="162" t="str">
        <f>VLOOKUP(Table4_1[[#This Row],[Energy]]&amp;Table4_1[[#This Row],[Indicator category]]&amp;Table4_1[[#This Row],[Indicator subcategory]]&amp;Table4_1[[#This Row],[Indicator]]&amp;Table4_1[[#This Row],[ID]],newID,2,FALSE)</f>
        <v>SAIDIinput_bi</v>
      </c>
      <c r="C5057" s="162" t="str">
        <f>Table4_1[[#This Row],[Licensee]]&amp;" "&amp;Table4_1[[#This Row],[Licence]]</f>
        <v>Western Power EDL1</v>
      </c>
      <c r="D5057" s="162" t="str">
        <f t="shared" si="78"/>
        <v>FY2024/25_SAIDIinput_bi_Western Power EDL1</v>
      </c>
      <c r="E5057" s="164">
        <f>IF(ISNUMBER(Table4_1[[#This Row],[Value]]),Table4_1[[#This Row],[Value]],IF(ISNUMBER(Table4_1[[#This Row],[$ Value]]),Table4_1[[#This Row],[$ Value]],Table4_1[[#This Row],[% Value]]))</f>
        <v>42402</v>
      </c>
      <c r="G5057" s="238">
        <v>45838</v>
      </c>
      <c r="H5057">
        <v>4</v>
      </c>
      <c r="I5057" t="s">
        <v>188</v>
      </c>
      <c r="J5057" t="s">
        <v>207</v>
      </c>
      <c r="K5057" t="s">
        <v>208</v>
      </c>
      <c r="L5057" t="s">
        <v>343</v>
      </c>
      <c r="M5057" t="s">
        <v>47</v>
      </c>
      <c r="N5057" t="s">
        <v>342</v>
      </c>
      <c r="O5057" t="s">
        <v>93</v>
      </c>
      <c r="P5057">
        <v>42402</v>
      </c>
      <c r="Q5057"/>
      <c r="R5057"/>
      <c r="S5057" t="s">
        <v>933</v>
      </c>
    </row>
    <row r="5058" spans="1:19" hidden="1" x14ac:dyDescent="0.2">
      <c r="A5058" s="162" t="str">
        <f>"FY"&amp;(YEAR(Table4_1[[#This Row],[Date]])-1)&amp;"/"&amp;(YEAR(Table4_1[[#This Row],[Date]])-2000)</f>
        <v>FY2023/24</v>
      </c>
      <c r="B5058" s="162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5058" s="162" t="str">
        <f>Table4_1[[#This Row],[Licensee]]&amp;" "&amp;Table4_1[[#This Row],[Licence]]</f>
        <v>Western Power EDL1</v>
      </c>
      <c r="D5058" s="162" t="str">
        <f t="shared" si="78"/>
        <v>FY2023/24_SAIDIinput_bii_Western Power EDL1</v>
      </c>
      <c r="E5058" s="164">
        <f>IF(ISNUMBER(Table4_1[[#This Row],[Value]]),Table4_1[[#This Row],[Value]],IF(ISNUMBER(Table4_1[[#This Row],[$ Value]]),Table4_1[[#This Row],[$ Value]],Table4_1[[#This Row],[% Value]]))</f>
        <v>284603</v>
      </c>
      <c r="G5058" s="238">
        <v>45473</v>
      </c>
      <c r="H5058">
        <v>4</v>
      </c>
      <c r="I5058" t="s">
        <v>188</v>
      </c>
      <c r="J5058" t="s">
        <v>207</v>
      </c>
      <c r="K5058" t="s">
        <v>208</v>
      </c>
      <c r="L5058" t="s">
        <v>344</v>
      </c>
      <c r="M5058" t="s">
        <v>47</v>
      </c>
      <c r="N5058" t="s">
        <v>342</v>
      </c>
      <c r="O5058" t="s">
        <v>93</v>
      </c>
      <c r="P5058">
        <v>284603</v>
      </c>
      <c r="Q5058"/>
      <c r="R5058"/>
      <c r="S5058" t="s">
        <v>933</v>
      </c>
    </row>
    <row r="5059" spans="1:19" hidden="1" x14ac:dyDescent="0.2">
      <c r="A5059" s="162" t="str">
        <f>"FY"&amp;(YEAR(Table4_1[[#This Row],[Date]])-1)&amp;"/"&amp;(YEAR(Table4_1[[#This Row],[Date]])-2000)</f>
        <v>FY2024/25</v>
      </c>
      <c r="B5059" s="162" t="str">
        <f>VLOOKUP(Table4_1[[#This Row],[Energy]]&amp;Table4_1[[#This Row],[Indicator category]]&amp;Table4_1[[#This Row],[Indicator subcategory]]&amp;Table4_1[[#This Row],[Indicator]]&amp;Table4_1[[#This Row],[ID]],newID,2,FALSE)</f>
        <v>SAIDIinput_bii</v>
      </c>
      <c r="C5059" s="162" t="str">
        <f>Table4_1[[#This Row],[Licensee]]&amp;" "&amp;Table4_1[[#This Row],[Licence]]</f>
        <v>Western Power EDL1</v>
      </c>
      <c r="D5059" s="162" t="str">
        <f t="shared" ref="D5059:D5122" si="79">A5059&amp;"_"&amp;B5059&amp;"_"&amp;C5059</f>
        <v>FY2024/25_SAIDIinput_bii_Western Power EDL1</v>
      </c>
      <c r="E5059" s="164">
        <f>IF(ISNUMBER(Table4_1[[#This Row],[Value]]),Table4_1[[#This Row],[Value]],IF(ISNUMBER(Table4_1[[#This Row],[$ Value]]),Table4_1[[#This Row],[$ Value]],Table4_1[[#This Row],[% Value]]))</f>
        <v>134683</v>
      </c>
      <c r="G5059" s="238">
        <v>45838</v>
      </c>
      <c r="H5059">
        <v>4</v>
      </c>
      <c r="I5059" t="s">
        <v>188</v>
      </c>
      <c r="J5059" t="s">
        <v>207</v>
      </c>
      <c r="K5059" t="s">
        <v>208</v>
      </c>
      <c r="L5059" t="s">
        <v>344</v>
      </c>
      <c r="M5059" t="s">
        <v>47</v>
      </c>
      <c r="N5059" t="s">
        <v>342</v>
      </c>
      <c r="O5059" t="s">
        <v>93</v>
      </c>
      <c r="P5059">
        <v>134683</v>
      </c>
      <c r="Q5059"/>
      <c r="R5059"/>
      <c r="S5059" t="s">
        <v>933</v>
      </c>
    </row>
    <row r="5060" spans="1:19" hidden="1" x14ac:dyDescent="0.2">
      <c r="A5060" s="162" t="str">
        <f>"FY"&amp;(YEAR(Table4_1[[#This Row],[Date]])-1)&amp;"/"&amp;(YEAR(Table4_1[[#This Row],[Date]])-2000)</f>
        <v>FY2023/24</v>
      </c>
      <c r="B5060" s="162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5060" s="162" t="str">
        <f>Table4_1[[#This Row],[Licensee]]&amp;" "&amp;Table4_1[[#This Row],[Licence]]</f>
        <v>Western Power EDL1</v>
      </c>
      <c r="D5060" s="162" t="str">
        <f t="shared" si="79"/>
        <v>FY2023/24_SAIDIinput_biii_Western Power EDL1</v>
      </c>
      <c r="E5060" s="164">
        <f>IF(ISNUMBER(Table4_1[[#This Row],[Value]]),Table4_1[[#This Row],[Value]],IF(ISNUMBER(Table4_1[[#This Row],[$ Value]]),Table4_1[[#This Row],[$ Value]],Table4_1[[#This Row],[% Value]]))</f>
        <v>284603</v>
      </c>
      <c r="G5060" s="238">
        <v>45473</v>
      </c>
      <c r="H5060">
        <v>4</v>
      </c>
      <c r="I5060" t="s">
        <v>188</v>
      </c>
      <c r="J5060" t="s">
        <v>207</v>
      </c>
      <c r="K5060" t="s">
        <v>208</v>
      </c>
      <c r="L5060" t="s">
        <v>345</v>
      </c>
      <c r="M5060" t="s">
        <v>47</v>
      </c>
      <c r="N5060" t="s">
        <v>342</v>
      </c>
      <c r="O5060" t="s">
        <v>93</v>
      </c>
      <c r="P5060">
        <v>284603</v>
      </c>
      <c r="Q5060"/>
      <c r="R5060"/>
      <c r="S5060" t="s">
        <v>933</v>
      </c>
    </row>
    <row r="5061" spans="1:19" hidden="1" x14ac:dyDescent="0.2">
      <c r="A5061" s="162" t="str">
        <f>"FY"&amp;(YEAR(Table4_1[[#This Row],[Date]])-1)&amp;"/"&amp;(YEAR(Table4_1[[#This Row],[Date]])-2000)</f>
        <v>FY2024/25</v>
      </c>
      <c r="B5061" s="162" t="str">
        <f>VLOOKUP(Table4_1[[#This Row],[Energy]]&amp;Table4_1[[#This Row],[Indicator category]]&amp;Table4_1[[#This Row],[Indicator subcategory]]&amp;Table4_1[[#This Row],[Indicator]]&amp;Table4_1[[#This Row],[ID]],newID,2,FALSE)</f>
        <v>SAIDIinput_biii</v>
      </c>
      <c r="C5061" s="162" t="str">
        <f>Table4_1[[#This Row],[Licensee]]&amp;" "&amp;Table4_1[[#This Row],[Licence]]</f>
        <v>Western Power EDL1</v>
      </c>
      <c r="D5061" s="162" t="str">
        <f t="shared" si="79"/>
        <v>FY2024/25_SAIDIinput_biii_Western Power EDL1</v>
      </c>
      <c r="E5061" s="164">
        <f>IF(ISNUMBER(Table4_1[[#This Row],[Value]]),Table4_1[[#This Row],[Value]],IF(ISNUMBER(Table4_1[[#This Row],[$ Value]]),Table4_1[[#This Row],[$ Value]],Table4_1[[#This Row],[% Value]]))</f>
        <v>134683</v>
      </c>
      <c r="G5061" s="238">
        <v>45838</v>
      </c>
      <c r="H5061">
        <v>4</v>
      </c>
      <c r="I5061" t="s">
        <v>188</v>
      </c>
      <c r="J5061" t="s">
        <v>207</v>
      </c>
      <c r="K5061" t="s">
        <v>208</v>
      </c>
      <c r="L5061" t="s">
        <v>345</v>
      </c>
      <c r="M5061" t="s">
        <v>47</v>
      </c>
      <c r="N5061" t="s">
        <v>342</v>
      </c>
      <c r="O5061" t="s">
        <v>93</v>
      </c>
      <c r="P5061">
        <v>134683</v>
      </c>
      <c r="Q5061"/>
      <c r="R5061"/>
      <c r="S5061" t="s">
        <v>933</v>
      </c>
    </row>
    <row r="5062" spans="1:19" hidden="1" x14ac:dyDescent="0.2">
      <c r="A5062" s="162" t="str">
        <f>"FY"&amp;(YEAR(Table4_1[[#This Row],[Date]])-1)&amp;"/"&amp;(YEAR(Table4_1[[#This Row],[Date]])-2000)</f>
        <v>FY2023/24</v>
      </c>
      <c r="B5062" s="162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5062" s="162" t="str">
        <f>Table4_1[[#This Row],[Licensee]]&amp;" "&amp;Table4_1[[#This Row],[Licence]]</f>
        <v>Western Power EDL1</v>
      </c>
      <c r="D5062" s="162" t="str">
        <f t="shared" si="79"/>
        <v>FY2023/24_SAIDIinput_c_Western Power EDL1</v>
      </c>
      <c r="E5062" s="164">
        <f>IF(ISNUMBER(Table4_1[[#This Row],[Value]]),Table4_1[[#This Row],[Value]],IF(ISNUMBER(Table4_1[[#This Row],[$ Value]]),Table4_1[[#This Row],[$ Value]],Table4_1[[#This Row],[% Value]]))</f>
        <v>263634137.30000001</v>
      </c>
      <c r="G5062" s="238">
        <v>45473</v>
      </c>
      <c r="H5062">
        <v>4</v>
      </c>
      <c r="I5062" t="s">
        <v>188</v>
      </c>
      <c r="J5062" t="s">
        <v>207</v>
      </c>
      <c r="K5062" t="s">
        <v>208</v>
      </c>
      <c r="L5062" t="s">
        <v>341</v>
      </c>
      <c r="M5062" t="s">
        <v>48</v>
      </c>
      <c r="N5062" t="s">
        <v>342</v>
      </c>
      <c r="O5062" t="s">
        <v>93</v>
      </c>
      <c r="P5062">
        <v>263634137.30000001</v>
      </c>
      <c r="Q5062"/>
      <c r="R5062"/>
      <c r="S5062" t="s">
        <v>933</v>
      </c>
    </row>
    <row r="5063" spans="1:19" hidden="1" x14ac:dyDescent="0.2">
      <c r="A5063" s="162" t="str">
        <f>"FY"&amp;(YEAR(Table4_1[[#This Row],[Date]])-1)&amp;"/"&amp;(YEAR(Table4_1[[#This Row],[Date]])-2000)</f>
        <v>FY2024/25</v>
      </c>
      <c r="B5063" s="162" t="str">
        <f>VLOOKUP(Table4_1[[#This Row],[Energy]]&amp;Table4_1[[#This Row],[Indicator category]]&amp;Table4_1[[#This Row],[Indicator subcategory]]&amp;Table4_1[[#This Row],[Indicator]]&amp;Table4_1[[#This Row],[ID]],newID,2,FALSE)</f>
        <v>SAIDIinput_c</v>
      </c>
      <c r="C5063" s="162" t="str">
        <f>Table4_1[[#This Row],[Licensee]]&amp;" "&amp;Table4_1[[#This Row],[Licence]]</f>
        <v>Western Power EDL1</v>
      </c>
      <c r="D5063" s="162" t="str">
        <f t="shared" si="79"/>
        <v>FY2024/25_SAIDIinput_c_Western Power EDL1</v>
      </c>
      <c r="E5063" s="164">
        <f>IF(ISNUMBER(Table4_1[[#This Row],[Value]]),Table4_1[[#This Row],[Value]],IF(ISNUMBER(Table4_1[[#This Row],[$ Value]]),Table4_1[[#This Row],[$ Value]],Table4_1[[#This Row],[% Value]]))</f>
        <v>188281925.40000001</v>
      </c>
      <c r="G5063" s="238">
        <v>45838</v>
      </c>
      <c r="H5063">
        <v>4</v>
      </c>
      <c r="I5063" t="s">
        <v>188</v>
      </c>
      <c r="J5063" t="s">
        <v>207</v>
      </c>
      <c r="K5063" t="s">
        <v>208</v>
      </c>
      <c r="L5063" t="s">
        <v>341</v>
      </c>
      <c r="M5063" t="s">
        <v>48</v>
      </c>
      <c r="N5063" t="s">
        <v>342</v>
      </c>
      <c r="O5063" t="s">
        <v>93</v>
      </c>
      <c r="P5063">
        <v>188281925.40000001</v>
      </c>
      <c r="Q5063"/>
      <c r="R5063"/>
      <c r="S5063" t="s">
        <v>933</v>
      </c>
    </row>
    <row r="5064" spans="1:19" hidden="1" x14ac:dyDescent="0.2">
      <c r="A5064" s="162" t="str">
        <f>"FY"&amp;(YEAR(Table4_1[[#This Row],[Date]])-1)&amp;"/"&amp;(YEAR(Table4_1[[#This Row],[Date]])-2000)</f>
        <v>FY2023/24</v>
      </c>
      <c r="B5064" s="162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5064" s="162" t="str">
        <f>Table4_1[[#This Row],[Licensee]]&amp;" "&amp;Table4_1[[#This Row],[Licence]]</f>
        <v>Western Power EDL1</v>
      </c>
      <c r="D5064" s="162" t="str">
        <f t="shared" si="79"/>
        <v>FY2023/24_SAIDIinput_ci_Western Power EDL1</v>
      </c>
      <c r="E5064" s="164">
        <f>IF(ISNUMBER(Table4_1[[#This Row],[Value]]),Table4_1[[#This Row],[Value]],IF(ISNUMBER(Table4_1[[#This Row],[$ Value]]),Table4_1[[#This Row],[$ Value]],Table4_1[[#This Row],[% Value]]))</f>
        <v>83136510.299999997</v>
      </c>
      <c r="G5064" s="238">
        <v>45473</v>
      </c>
      <c r="H5064">
        <v>4</v>
      </c>
      <c r="I5064" t="s">
        <v>188</v>
      </c>
      <c r="J5064" t="s">
        <v>207</v>
      </c>
      <c r="K5064" t="s">
        <v>208</v>
      </c>
      <c r="L5064" t="s">
        <v>343</v>
      </c>
      <c r="M5064" t="s">
        <v>48</v>
      </c>
      <c r="N5064" t="s">
        <v>342</v>
      </c>
      <c r="O5064" t="s">
        <v>93</v>
      </c>
      <c r="P5064">
        <v>83136510.299999997</v>
      </c>
      <c r="Q5064"/>
      <c r="R5064"/>
      <c r="S5064" t="s">
        <v>933</v>
      </c>
    </row>
    <row r="5065" spans="1:19" hidden="1" x14ac:dyDescent="0.2">
      <c r="A5065" s="162" t="str">
        <f>"FY"&amp;(YEAR(Table4_1[[#This Row],[Date]])-1)&amp;"/"&amp;(YEAR(Table4_1[[#This Row],[Date]])-2000)</f>
        <v>FY2024/25</v>
      </c>
      <c r="B5065" s="162" t="str">
        <f>VLOOKUP(Table4_1[[#This Row],[Energy]]&amp;Table4_1[[#This Row],[Indicator category]]&amp;Table4_1[[#This Row],[Indicator subcategory]]&amp;Table4_1[[#This Row],[Indicator]]&amp;Table4_1[[#This Row],[ID]],newID,2,FALSE)</f>
        <v>SAIDIinput_ci</v>
      </c>
      <c r="C5065" s="162" t="str">
        <f>Table4_1[[#This Row],[Licensee]]&amp;" "&amp;Table4_1[[#This Row],[Licence]]</f>
        <v>Western Power EDL1</v>
      </c>
      <c r="D5065" s="162" t="str">
        <f t="shared" si="79"/>
        <v>FY2024/25_SAIDIinput_ci_Western Power EDL1</v>
      </c>
      <c r="E5065" s="164">
        <f>IF(ISNUMBER(Table4_1[[#This Row],[Value]]),Table4_1[[#This Row],[Value]],IF(ISNUMBER(Table4_1[[#This Row],[$ Value]]),Table4_1[[#This Row],[$ Value]],Table4_1[[#This Row],[% Value]]))</f>
        <v>74196193.400000006</v>
      </c>
      <c r="G5065" s="238">
        <v>45838</v>
      </c>
      <c r="H5065">
        <v>4</v>
      </c>
      <c r="I5065" t="s">
        <v>188</v>
      </c>
      <c r="J5065" t="s">
        <v>207</v>
      </c>
      <c r="K5065" t="s">
        <v>208</v>
      </c>
      <c r="L5065" t="s">
        <v>343</v>
      </c>
      <c r="M5065" t="s">
        <v>48</v>
      </c>
      <c r="N5065" t="s">
        <v>342</v>
      </c>
      <c r="O5065" t="s">
        <v>93</v>
      </c>
      <c r="P5065">
        <v>74196193.400000006</v>
      </c>
      <c r="Q5065"/>
      <c r="R5065"/>
      <c r="S5065" t="s">
        <v>933</v>
      </c>
    </row>
    <row r="5066" spans="1:19" hidden="1" x14ac:dyDescent="0.2">
      <c r="A5066" s="162" t="str">
        <f>"FY"&amp;(YEAR(Table4_1[[#This Row],[Date]])-1)&amp;"/"&amp;(YEAR(Table4_1[[#This Row],[Date]])-2000)</f>
        <v>FY2023/24</v>
      </c>
      <c r="B5066" s="162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5066" s="162" t="str">
        <f>Table4_1[[#This Row],[Licensee]]&amp;" "&amp;Table4_1[[#This Row],[Licence]]</f>
        <v>Western Power EDL1</v>
      </c>
      <c r="D5066" s="162" t="str">
        <f t="shared" si="79"/>
        <v>FY2023/24_SAIDIinput_cii_Western Power EDL1</v>
      </c>
      <c r="E5066" s="164">
        <f>IF(ISNUMBER(Table4_1[[#This Row],[Value]]),Table4_1[[#This Row],[Value]],IF(ISNUMBER(Table4_1[[#This Row],[$ Value]]),Table4_1[[#This Row],[$ Value]],Table4_1[[#This Row],[% Value]]))</f>
        <v>173037099</v>
      </c>
      <c r="G5066" s="238">
        <v>45473</v>
      </c>
      <c r="H5066">
        <v>4</v>
      </c>
      <c r="I5066" t="s">
        <v>188</v>
      </c>
      <c r="J5066" t="s">
        <v>207</v>
      </c>
      <c r="K5066" t="s">
        <v>208</v>
      </c>
      <c r="L5066" t="s">
        <v>344</v>
      </c>
      <c r="M5066" t="s">
        <v>48</v>
      </c>
      <c r="N5066" t="s">
        <v>342</v>
      </c>
      <c r="O5066" t="s">
        <v>93</v>
      </c>
      <c r="P5066">
        <v>173037099</v>
      </c>
      <c r="Q5066"/>
      <c r="R5066"/>
      <c r="S5066" t="s">
        <v>933</v>
      </c>
    </row>
    <row r="5067" spans="1:19" hidden="1" x14ac:dyDescent="0.2">
      <c r="A5067" s="162" t="str">
        <f>"FY"&amp;(YEAR(Table4_1[[#This Row],[Date]])-1)&amp;"/"&amp;(YEAR(Table4_1[[#This Row],[Date]])-2000)</f>
        <v>FY2024/25</v>
      </c>
      <c r="B5067" s="162" t="str">
        <f>VLOOKUP(Table4_1[[#This Row],[Energy]]&amp;Table4_1[[#This Row],[Indicator category]]&amp;Table4_1[[#This Row],[Indicator subcategory]]&amp;Table4_1[[#This Row],[Indicator]]&amp;Table4_1[[#This Row],[ID]],newID,2,FALSE)</f>
        <v>SAIDIinput_cii</v>
      </c>
      <c r="C5067" s="162" t="str">
        <f>Table4_1[[#This Row],[Licensee]]&amp;" "&amp;Table4_1[[#This Row],[Licence]]</f>
        <v>Western Power EDL1</v>
      </c>
      <c r="D5067" s="162" t="str">
        <f t="shared" si="79"/>
        <v>FY2024/25_SAIDIinput_cii_Western Power EDL1</v>
      </c>
      <c r="E5067" s="164">
        <f>IF(ISNUMBER(Table4_1[[#This Row],[Value]]),Table4_1[[#This Row],[Value]],IF(ISNUMBER(Table4_1[[#This Row],[$ Value]]),Table4_1[[#This Row],[$ Value]],Table4_1[[#This Row],[% Value]]))</f>
        <v>113027617</v>
      </c>
      <c r="G5067" s="238">
        <v>45838</v>
      </c>
      <c r="H5067">
        <v>4</v>
      </c>
      <c r="I5067" t="s">
        <v>188</v>
      </c>
      <c r="J5067" t="s">
        <v>207</v>
      </c>
      <c r="K5067" t="s">
        <v>208</v>
      </c>
      <c r="L5067" t="s">
        <v>344</v>
      </c>
      <c r="M5067" t="s">
        <v>48</v>
      </c>
      <c r="N5067" t="s">
        <v>342</v>
      </c>
      <c r="O5067" t="s">
        <v>93</v>
      </c>
      <c r="P5067">
        <v>113027617</v>
      </c>
      <c r="Q5067"/>
      <c r="R5067"/>
      <c r="S5067" t="s">
        <v>933</v>
      </c>
    </row>
    <row r="5068" spans="1:19" hidden="1" x14ac:dyDescent="0.2">
      <c r="A5068" s="162" t="str">
        <f>"FY"&amp;(YEAR(Table4_1[[#This Row],[Date]])-1)&amp;"/"&amp;(YEAR(Table4_1[[#This Row],[Date]])-2000)</f>
        <v>FY2023/24</v>
      </c>
      <c r="B5068" s="162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5068" s="162" t="str">
        <f>Table4_1[[#This Row],[Licensee]]&amp;" "&amp;Table4_1[[#This Row],[Licence]]</f>
        <v>Western Power EDL1</v>
      </c>
      <c r="D5068" s="162" t="str">
        <f t="shared" si="79"/>
        <v>FY2023/24_SAIDIinput_ciii_Western Power EDL1</v>
      </c>
      <c r="E5068" s="164">
        <f>IF(ISNUMBER(Table4_1[[#This Row],[Value]]),Table4_1[[#This Row],[Value]],IF(ISNUMBER(Table4_1[[#This Row],[$ Value]]),Table4_1[[#This Row],[$ Value]],Table4_1[[#This Row],[% Value]]))</f>
        <v>113692024</v>
      </c>
      <c r="G5068" s="238">
        <v>45473</v>
      </c>
      <c r="H5068">
        <v>4</v>
      </c>
      <c r="I5068" t="s">
        <v>188</v>
      </c>
      <c r="J5068" t="s">
        <v>207</v>
      </c>
      <c r="K5068" t="s">
        <v>208</v>
      </c>
      <c r="L5068" t="s">
        <v>345</v>
      </c>
      <c r="M5068" t="s">
        <v>48</v>
      </c>
      <c r="N5068" t="s">
        <v>342</v>
      </c>
      <c r="O5068" t="s">
        <v>93</v>
      </c>
      <c r="P5068">
        <v>113692024</v>
      </c>
      <c r="Q5068"/>
      <c r="R5068"/>
      <c r="S5068" t="s">
        <v>933</v>
      </c>
    </row>
    <row r="5069" spans="1:19" hidden="1" x14ac:dyDescent="0.2">
      <c r="A5069" s="162" t="str">
        <f>"FY"&amp;(YEAR(Table4_1[[#This Row],[Date]])-1)&amp;"/"&amp;(YEAR(Table4_1[[#This Row],[Date]])-2000)</f>
        <v>FY2024/25</v>
      </c>
      <c r="B5069" s="162" t="str">
        <f>VLOOKUP(Table4_1[[#This Row],[Energy]]&amp;Table4_1[[#This Row],[Indicator category]]&amp;Table4_1[[#This Row],[Indicator subcategory]]&amp;Table4_1[[#This Row],[Indicator]]&amp;Table4_1[[#This Row],[ID]],newID,2,FALSE)</f>
        <v>SAIDIinput_ciii</v>
      </c>
      <c r="C5069" s="162" t="str">
        <f>Table4_1[[#This Row],[Licensee]]&amp;" "&amp;Table4_1[[#This Row],[Licence]]</f>
        <v>Western Power EDL1</v>
      </c>
      <c r="D5069" s="162" t="str">
        <f t="shared" si="79"/>
        <v>FY2024/25_SAIDIinput_ciii_Western Power EDL1</v>
      </c>
      <c r="E5069" s="164">
        <f>IF(ISNUMBER(Table4_1[[#This Row],[Value]]),Table4_1[[#This Row],[Value]],IF(ISNUMBER(Table4_1[[#This Row],[$ Value]]),Table4_1[[#This Row],[$ Value]],Table4_1[[#This Row],[% Value]]))</f>
        <v>73533948</v>
      </c>
      <c r="G5069" s="238">
        <v>45838</v>
      </c>
      <c r="H5069">
        <v>4</v>
      </c>
      <c r="I5069" t="s">
        <v>188</v>
      </c>
      <c r="J5069" t="s">
        <v>207</v>
      </c>
      <c r="K5069" t="s">
        <v>208</v>
      </c>
      <c r="L5069" t="s">
        <v>345</v>
      </c>
      <c r="M5069" t="s">
        <v>48</v>
      </c>
      <c r="N5069" t="s">
        <v>342</v>
      </c>
      <c r="O5069" t="s">
        <v>93</v>
      </c>
      <c r="P5069">
        <v>73533948</v>
      </c>
      <c r="Q5069"/>
      <c r="R5069"/>
      <c r="S5069" t="s">
        <v>933</v>
      </c>
    </row>
    <row r="5070" spans="1:19" hidden="1" x14ac:dyDescent="0.2">
      <c r="A5070" s="162" t="str">
        <f>"FY"&amp;(YEAR(Table4_1[[#This Row],[Date]])-1)&amp;"/"&amp;(YEAR(Table4_1[[#This Row],[Date]])-2000)</f>
        <v>FY2023/24</v>
      </c>
      <c r="B5070" s="162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5070" s="162" t="str">
        <f>Table4_1[[#This Row],[Licensee]]&amp;" "&amp;Table4_1[[#This Row],[Licence]]</f>
        <v>Western Power EDL1</v>
      </c>
      <c r="D5070" s="162" t="str">
        <f t="shared" si="79"/>
        <v>FY2023/24_SAIDIinput_d_Western Power EDL1</v>
      </c>
      <c r="E5070" s="164">
        <f>IF(ISNUMBER(Table4_1[[#This Row],[Value]]),Table4_1[[#This Row],[Value]],IF(ISNUMBER(Table4_1[[#This Row],[$ Value]]),Table4_1[[#This Row],[$ Value]],Table4_1[[#This Row],[% Value]]))</f>
        <v>165150779</v>
      </c>
      <c r="G5070" s="238">
        <v>45473</v>
      </c>
      <c r="H5070">
        <v>4</v>
      </c>
      <c r="I5070" t="s">
        <v>188</v>
      </c>
      <c r="J5070" t="s">
        <v>207</v>
      </c>
      <c r="K5070" t="s">
        <v>208</v>
      </c>
      <c r="L5070" t="s">
        <v>341</v>
      </c>
      <c r="M5070" t="s">
        <v>49</v>
      </c>
      <c r="N5070" t="s">
        <v>342</v>
      </c>
      <c r="O5070" t="s">
        <v>93</v>
      </c>
      <c r="P5070">
        <v>165150779</v>
      </c>
      <c r="Q5070"/>
      <c r="R5070"/>
      <c r="S5070" t="s">
        <v>933</v>
      </c>
    </row>
    <row r="5071" spans="1:19" hidden="1" x14ac:dyDescent="0.2">
      <c r="A5071" s="162" t="str">
        <f>"FY"&amp;(YEAR(Table4_1[[#This Row],[Date]])-1)&amp;"/"&amp;(YEAR(Table4_1[[#This Row],[Date]])-2000)</f>
        <v>FY2024/25</v>
      </c>
      <c r="B5071" s="162" t="str">
        <f>VLOOKUP(Table4_1[[#This Row],[Energy]]&amp;Table4_1[[#This Row],[Indicator category]]&amp;Table4_1[[#This Row],[Indicator subcategory]]&amp;Table4_1[[#This Row],[Indicator]]&amp;Table4_1[[#This Row],[ID]],newID,2,FALSE)</f>
        <v>SAIDIinput_d</v>
      </c>
      <c r="C5071" s="162" t="str">
        <f>Table4_1[[#This Row],[Licensee]]&amp;" "&amp;Table4_1[[#This Row],[Licence]]</f>
        <v>Western Power EDL1</v>
      </c>
      <c r="D5071" s="162" t="str">
        <f t="shared" si="79"/>
        <v>FY2024/25_SAIDIinput_d_Western Power EDL1</v>
      </c>
      <c r="E5071" s="164">
        <f>IF(ISNUMBER(Table4_1[[#This Row],[Value]]),Table4_1[[#This Row],[Value]],IF(ISNUMBER(Table4_1[[#This Row],[$ Value]]),Table4_1[[#This Row],[$ Value]],Table4_1[[#This Row],[% Value]]))</f>
        <v>194912854.69999999</v>
      </c>
      <c r="G5071" s="238">
        <v>45838</v>
      </c>
      <c r="H5071">
        <v>4</v>
      </c>
      <c r="I5071" t="s">
        <v>188</v>
      </c>
      <c r="J5071" t="s">
        <v>207</v>
      </c>
      <c r="K5071" t="s">
        <v>208</v>
      </c>
      <c r="L5071" t="s">
        <v>341</v>
      </c>
      <c r="M5071" t="s">
        <v>49</v>
      </c>
      <c r="N5071" t="s">
        <v>342</v>
      </c>
      <c r="O5071" t="s">
        <v>93</v>
      </c>
      <c r="P5071">
        <v>194912854.69999999</v>
      </c>
      <c r="Q5071"/>
      <c r="R5071"/>
      <c r="S5071" t="s">
        <v>933</v>
      </c>
    </row>
    <row r="5072" spans="1:19" hidden="1" x14ac:dyDescent="0.2">
      <c r="A5072" s="162" t="str">
        <f>"FY"&amp;(YEAR(Table4_1[[#This Row],[Date]])-1)&amp;"/"&amp;(YEAR(Table4_1[[#This Row],[Date]])-2000)</f>
        <v>FY2023/24</v>
      </c>
      <c r="B5072" s="162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5072" s="162" t="str">
        <f>Table4_1[[#This Row],[Licensee]]&amp;" "&amp;Table4_1[[#This Row],[Licence]]</f>
        <v>Western Power EDL1</v>
      </c>
      <c r="D5072" s="162" t="str">
        <f t="shared" si="79"/>
        <v>FY2023/24_SAIDIinput_di_Western Power EDL1</v>
      </c>
      <c r="E5072" s="164">
        <f>IF(ISNUMBER(Table4_1[[#This Row],[Value]]),Table4_1[[#This Row],[Value]],IF(ISNUMBER(Table4_1[[#This Row],[$ Value]]),Table4_1[[#This Row],[$ Value]],Table4_1[[#This Row],[% Value]]))</f>
        <v>39922115</v>
      </c>
      <c r="G5072" s="238">
        <v>45473</v>
      </c>
      <c r="H5072">
        <v>4</v>
      </c>
      <c r="I5072" t="s">
        <v>188</v>
      </c>
      <c r="J5072" t="s">
        <v>207</v>
      </c>
      <c r="K5072" t="s">
        <v>208</v>
      </c>
      <c r="L5072" t="s">
        <v>343</v>
      </c>
      <c r="M5072" t="s">
        <v>49</v>
      </c>
      <c r="N5072" t="s">
        <v>342</v>
      </c>
      <c r="O5072" t="s">
        <v>93</v>
      </c>
      <c r="P5072">
        <v>39922115</v>
      </c>
      <c r="Q5072"/>
      <c r="R5072"/>
      <c r="S5072" t="s">
        <v>933</v>
      </c>
    </row>
    <row r="5073" spans="1:19" hidden="1" x14ac:dyDescent="0.2">
      <c r="A5073" s="162" t="str">
        <f>"FY"&amp;(YEAR(Table4_1[[#This Row],[Date]])-1)&amp;"/"&amp;(YEAR(Table4_1[[#This Row],[Date]])-2000)</f>
        <v>FY2024/25</v>
      </c>
      <c r="B5073" s="162" t="str">
        <f>VLOOKUP(Table4_1[[#This Row],[Energy]]&amp;Table4_1[[#This Row],[Indicator category]]&amp;Table4_1[[#This Row],[Indicator subcategory]]&amp;Table4_1[[#This Row],[Indicator]]&amp;Table4_1[[#This Row],[ID]],newID,2,FALSE)</f>
        <v>SAIDIinput_di</v>
      </c>
      <c r="C5073" s="162" t="str">
        <f>Table4_1[[#This Row],[Licensee]]&amp;" "&amp;Table4_1[[#This Row],[Licence]]</f>
        <v>Western Power EDL1</v>
      </c>
      <c r="D5073" s="162" t="str">
        <f t="shared" si="79"/>
        <v>FY2024/25_SAIDIinput_di_Western Power EDL1</v>
      </c>
      <c r="E5073" s="164">
        <f>IF(ISNUMBER(Table4_1[[#This Row],[Value]]),Table4_1[[#This Row],[Value]],IF(ISNUMBER(Table4_1[[#This Row],[$ Value]]),Table4_1[[#This Row],[$ Value]],Table4_1[[#This Row],[% Value]]))</f>
        <v>68469407.700000003</v>
      </c>
      <c r="G5073" s="238">
        <v>45838</v>
      </c>
      <c r="H5073">
        <v>4</v>
      </c>
      <c r="I5073" t="s">
        <v>188</v>
      </c>
      <c r="J5073" t="s">
        <v>207</v>
      </c>
      <c r="K5073" t="s">
        <v>208</v>
      </c>
      <c r="L5073" t="s">
        <v>343</v>
      </c>
      <c r="M5073" t="s">
        <v>49</v>
      </c>
      <c r="N5073" t="s">
        <v>342</v>
      </c>
      <c r="O5073" t="s">
        <v>93</v>
      </c>
      <c r="P5073">
        <v>68469407.700000003</v>
      </c>
      <c r="Q5073"/>
      <c r="R5073"/>
      <c r="S5073" t="s">
        <v>933</v>
      </c>
    </row>
    <row r="5074" spans="1:19" hidden="1" x14ac:dyDescent="0.2">
      <c r="A5074" s="162" t="str">
        <f>"FY"&amp;(YEAR(Table4_1[[#This Row],[Date]])-1)&amp;"/"&amp;(YEAR(Table4_1[[#This Row],[Date]])-2000)</f>
        <v>FY2023/24</v>
      </c>
      <c r="B5074" s="162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5074" s="162" t="str">
        <f>Table4_1[[#This Row],[Licensee]]&amp;" "&amp;Table4_1[[#This Row],[Licence]]</f>
        <v>Western Power EDL1</v>
      </c>
      <c r="D5074" s="162" t="str">
        <f t="shared" si="79"/>
        <v>FY2023/24_SAIDIinput_dii_Western Power EDL1</v>
      </c>
      <c r="E5074" s="164">
        <f>IF(ISNUMBER(Table4_1[[#This Row],[Value]]),Table4_1[[#This Row],[Value]],IF(ISNUMBER(Table4_1[[#This Row],[$ Value]]),Table4_1[[#This Row],[$ Value]],Table4_1[[#This Row],[% Value]]))</f>
        <v>123707709</v>
      </c>
      <c r="G5074" s="238">
        <v>45473</v>
      </c>
      <c r="H5074">
        <v>4</v>
      </c>
      <c r="I5074" t="s">
        <v>188</v>
      </c>
      <c r="J5074" t="s">
        <v>207</v>
      </c>
      <c r="K5074" t="s">
        <v>208</v>
      </c>
      <c r="L5074" t="s">
        <v>344</v>
      </c>
      <c r="M5074" t="s">
        <v>49</v>
      </c>
      <c r="N5074" t="s">
        <v>342</v>
      </c>
      <c r="O5074" t="s">
        <v>93</v>
      </c>
      <c r="P5074">
        <v>123707709</v>
      </c>
      <c r="Q5074"/>
      <c r="R5074"/>
      <c r="S5074" t="s">
        <v>933</v>
      </c>
    </row>
    <row r="5075" spans="1:19" hidden="1" x14ac:dyDescent="0.2">
      <c r="A5075" s="162" t="str">
        <f>"FY"&amp;(YEAR(Table4_1[[#This Row],[Date]])-1)&amp;"/"&amp;(YEAR(Table4_1[[#This Row],[Date]])-2000)</f>
        <v>FY2024/25</v>
      </c>
      <c r="B5075" s="162" t="str">
        <f>VLOOKUP(Table4_1[[#This Row],[Energy]]&amp;Table4_1[[#This Row],[Indicator category]]&amp;Table4_1[[#This Row],[Indicator subcategory]]&amp;Table4_1[[#This Row],[Indicator]]&amp;Table4_1[[#This Row],[ID]],newID,2,FALSE)</f>
        <v>SAIDIinput_dii</v>
      </c>
      <c r="C5075" s="162" t="str">
        <f>Table4_1[[#This Row],[Licensee]]&amp;" "&amp;Table4_1[[#This Row],[Licence]]</f>
        <v>Western Power EDL1</v>
      </c>
      <c r="D5075" s="162" t="str">
        <f t="shared" si="79"/>
        <v>FY2024/25_SAIDIinput_dii_Western Power EDL1</v>
      </c>
      <c r="E5075" s="164">
        <f>IF(ISNUMBER(Table4_1[[#This Row],[Value]]),Table4_1[[#This Row],[Value]],IF(ISNUMBER(Table4_1[[#This Row],[$ Value]]),Table4_1[[#This Row],[$ Value]],Table4_1[[#This Row],[% Value]]))</f>
        <v>125064055</v>
      </c>
      <c r="G5075" s="238">
        <v>45838</v>
      </c>
      <c r="H5075">
        <v>4</v>
      </c>
      <c r="I5075" t="s">
        <v>188</v>
      </c>
      <c r="J5075" t="s">
        <v>207</v>
      </c>
      <c r="K5075" t="s">
        <v>208</v>
      </c>
      <c r="L5075" t="s">
        <v>344</v>
      </c>
      <c r="M5075" t="s">
        <v>49</v>
      </c>
      <c r="N5075" t="s">
        <v>342</v>
      </c>
      <c r="O5075" t="s">
        <v>93</v>
      </c>
      <c r="P5075">
        <v>125064055</v>
      </c>
      <c r="Q5075"/>
      <c r="R5075"/>
      <c r="S5075" t="s">
        <v>933</v>
      </c>
    </row>
    <row r="5076" spans="1:19" hidden="1" x14ac:dyDescent="0.2">
      <c r="A5076" s="162" t="str">
        <f>"FY"&amp;(YEAR(Table4_1[[#This Row],[Date]])-1)&amp;"/"&amp;(YEAR(Table4_1[[#This Row],[Date]])-2000)</f>
        <v>FY2023/24</v>
      </c>
      <c r="B5076" s="162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5076" s="162" t="str">
        <f>Table4_1[[#This Row],[Licensee]]&amp;" "&amp;Table4_1[[#This Row],[Licence]]</f>
        <v>Western Power EDL1</v>
      </c>
      <c r="D5076" s="162" t="str">
        <f t="shared" si="79"/>
        <v>FY2023/24_SAIDIinput_diii_Western Power EDL1</v>
      </c>
      <c r="E5076" s="164">
        <f>IF(ISNUMBER(Table4_1[[#This Row],[Value]]),Table4_1[[#This Row],[Value]],IF(ISNUMBER(Table4_1[[#This Row],[$ Value]]),Table4_1[[#This Row],[$ Value]],Table4_1[[#This Row],[% Value]]))</f>
        <v>67368600</v>
      </c>
      <c r="G5076" s="238">
        <v>45473</v>
      </c>
      <c r="H5076">
        <v>4</v>
      </c>
      <c r="I5076" t="s">
        <v>188</v>
      </c>
      <c r="J5076" t="s">
        <v>207</v>
      </c>
      <c r="K5076" t="s">
        <v>208</v>
      </c>
      <c r="L5076" t="s">
        <v>345</v>
      </c>
      <c r="M5076" t="s">
        <v>49</v>
      </c>
      <c r="N5076" t="s">
        <v>342</v>
      </c>
      <c r="O5076" t="s">
        <v>93</v>
      </c>
      <c r="P5076">
        <v>67368600</v>
      </c>
      <c r="Q5076"/>
      <c r="R5076"/>
      <c r="S5076" t="s">
        <v>933</v>
      </c>
    </row>
    <row r="5077" spans="1:19" hidden="1" x14ac:dyDescent="0.2">
      <c r="A5077" s="162" t="str">
        <f>"FY"&amp;(YEAR(Table4_1[[#This Row],[Date]])-1)&amp;"/"&amp;(YEAR(Table4_1[[#This Row],[Date]])-2000)</f>
        <v>FY2024/25</v>
      </c>
      <c r="B5077" s="162" t="str">
        <f>VLOOKUP(Table4_1[[#This Row],[Energy]]&amp;Table4_1[[#This Row],[Indicator category]]&amp;Table4_1[[#This Row],[Indicator subcategory]]&amp;Table4_1[[#This Row],[Indicator]]&amp;Table4_1[[#This Row],[ID]],newID,2,FALSE)</f>
        <v>SAIDIinput_diii</v>
      </c>
      <c r="C5077" s="162" t="str">
        <f>Table4_1[[#This Row],[Licensee]]&amp;" "&amp;Table4_1[[#This Row],[Licence]]</f>
        <v>Western Power EDL1</v>
      </c>
      <c r="D5077" s="162" t="str">
        <f t="shared" si="79"/>
        <v>FY2024/25_SAIDIinput_diii_Western Power EDL1</v>
      </c>
      <c r="E5077" s="164">
        <f>IF(ISNUMBER(Table4_1[[#This Row],[Value]]),Table4_1[[#This Row],[Value]],IF(ISNUMBER(Table4_1[[#This Row],[$ Value]]),Table4_1[[#This Row],[$ Value]],Table4_1[[#This Row],[% Value]]))</f>
        <v>80709920</v>
      </c>
      <c r="G5077" s="238">
        <v>45838</v>
      </c>
      <c r="H5077">
        <v>4</v>
      </c>
      <c r="I5077" t="s">
        <v>188</v>
      </c>
      <c r="J5077" t="s">
        <v>207</v>
      </c>
      <c r="K5077" t="s">
        <v>208</v>
      </c>
      <c r="L5077" t="s">
        <v>345</v>
      </c>
      <c r="M5077" t="s">
        <v>49</v>
      </c>
      <c r="N5077" t="s">
        <v>342</v>
      </c>
      <c r="O5077" t="s">
        <v>93</v>
      </c>
      <c r="P5077">
        <v>80709920</v>
      </c>
      <c r="Q5077"/>
      <c r="R5077"/>
      <c r="S5077" t="s">
        <v>933</v>
      </c>
    </row>
    <row r="5078" spans="1:19" hidden="1" x14ac:dyDescent="0.2">
      <c r="A5078" s="162" t="str">
        <f>"FY"&amp;(YEAR(Table4_1[[#This Row],[Date]])-1)&amp;"/"&amp;(YEAR(Table4_1[[#This Row],[Date]])-2000)</f>
        <v>FY2023/24</v>
      </c>
      <c r="B5078" s="162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5078" s="162" t="str">
        <f>Table4_1[[#This Row],[Licensee]]&amp;" "&amp;Table4_1[[#This Row],[Licence]]</f>
        <v>Western Power EDL1</v>
      </c>
      <c r="D5078" s="162" t="str">
        <f t="shared" si="79"/>
        <v>FY2023/24_SAIDIinput_e_Western Power EDL1</v>
      </c>
      <c r="E5078" s="164">
        <f>IF(ISNUMBER(Table4_1[[#This Row],[Value]]),Table4_1[[#This Row],[Value]],IF(ISNUMBER(Table4_1[[#This Row],[$ Value]]),Table4_1[[#This Row],[$ Value]],Table4_1[[#This Row],[% Value]]))</f>
        <v>185786922.40000001</v>
      </c>
      <c r="G5078" s="238">
        <v>45473</v>
      </c>
      <c r="H5078">
        <v>4</v>
      </c>
      <c r="I5078" t="s">
        <v>188</v>
      </c>
      <c r="J5078" t="s">
        <v>207</v>
      </c>
      <c r="K5078" t="s">
        <v>208</v>
      </c>
      <c r="L5078" t="s">
        <v>341</v>
      </c>
      <c r="M5078" t="s">
        <v>50</v>
      </c>
      <c r="N5078" t="s">
        <v>342</v>
      </c>
      <c r="O5078" t="s">
        <v>93</v>
      </c>
      <c r="P5078">
        <v>185786922.40000001</v>
      </c>
      <c r="Q5078"/>
      <c r="R5078"/>
      <c r="S5078" t="s">
        <v>933</v>
      </c>
    </row>
    <row r="5079" spans="1:19" hidden="1" x14ac:dyDescent="0.2">
      <c r="A5079" s="162" t="str">
        <f>"FY"&amp;(YEAR(Table4_1[[#This Row],[Date]])-1)&amp;"/"&amp;(YEAR(Table4_1[[#This Row],[Date]])-2000)</f>
        <v>FY2024/25</v>
      </c>
      <c r="B5079" s="162" t="str">
        <f>VLOOKUP(Table4_1[[#This Row],[Energy]]&amp;Table4_1[[#This Row],[Indicator category]]&amp;Table4_1[[#This Row],[Indicator subcategory]]&amp;Table4_1[[#This Row],[Indicator]]&amp;Table4_1[[#This Row],[ID]],newID,2,FALSE)</f>
        <v>SAIDIinput_e</v>
      </c>
      <c r="C5079" s="162" t="str">
        <f>Table4_1[[#This Row],[Licensee]]&amp;" "&amp;Table4_1[[#This Row],[Licence]]</f>
        <v>Western Power EDL1</v>
      </c>
      <c r="D5079" s="162" t="str">
        <f t="shared" si="79"/>
        <v>FY2024/25_SAIDIinput_e_Western Power EDL1</v>
      </c>
      <c r="E5079" s="164">
        <f>IF(ISNUMBER(Table4_1[[#This Row],[Value]]),Table4_1[[#This Row],[Value]],IF(ISNUMBER(Table4_1[[#This Row],[$ Value]]),Table4_1[[#This Row],[$ Value]],Table4_1[[#This Row],[% Value]]))</f>
        <v>149771996</v>
      </c>
      <c r="G5079" s="238">
        <v>45838</v>
      </c>
      <c r="H5079">
        <v>4</v>
      </c>
      <c r="I5079" t="s">
        <v>188</v>
      </c>
      <c r="J5079" t="s">
        <v>207</v>
      </c>
      <c r="K5079" t="s">
        <v>208</v>
      </c>
      <c r="L5079" t="s">
        <v>341</v>
      </c>
      <c r="M5079" t="s">
        <v>50</v>
      </c>
      <c r="N5079" t="s">
        <v>342</v>
      </c>
      <c r="O5079" t="s">
        <v>93</v>
      </c>
      <c r="P5079">
        <v>149771996</v>
      </c>
      <c r="Q5079"/>
      <c r="R5079"/>
      <c r="S5079" t="s">
        <v>933</v>
      </c>
    </row>
    <row r="5080" spans="1:19" hidden="1" x14ac:dyDescent="0.2">
      <c r="A5080" s="162" t="str">
        <f>"FY"&amp;(YEAR(Table4_1[[#This Row],[Date]])-1)&amp;"/"&amp;(YEAR(Table4_1[[#This Row],[Date]])-2000)</f>
        <v>FY2023/24</v>
      </c>
      <c r="B5080" s="162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5080" s="162" t="str">
        <f>Table4_1[[#This Row],[Licensee]]&amp;" "&amp;Table4_1[[#This Row],[Licence]]</f>
        <v>Western Power EDL1</v>
      </c>
      <c r="D5080" s="162" t="str">
        <f t="shared" si="79"/>
        <v>FY2023/24_SAIDIinput_ei_Western Power EDL1</v>
      </c>
      <c r="E5080" s="164">
        <f>IF(ISNUMBER(Table4_1[[#This Row],[Value]]),Table4_1[[#This Row],[Value]],IF(ISNUMBER(Table4_1[[#This Row],[$ Value]]),Table4_1[[#This Row],[$ Value]],Table4_1[[#This Row],[% Value]]))</f>
        <v>38690389.399999999</v>
      </c>
      <c r="G5080" s="238">
        <v>45473</v>
      </c>
      <c r="H5080">
        <v>4</v>
      </c>
      <c r="I5080" t="s">
        <v>188</v>
      </c>
      <c r="J5080" t="s">
        <v>207</v>
      </c>
      <c r="K5080" t="s">
        <v>208</v>
      </c>
      <c r="L5080" t="s">
        <v>343</v>
      </c>
      <c r="M5080" t="s">
        <v>50</v>
      </c>
      <c r="N5080" t="s">
        <v>342</v>
      </c>
      <c r="O5080" t="s">
        <v>93</v>
      </c>
      <c r="P5080">
        <v>38690389.399999999</v>
      </c>
      <c r="Q5080"/>
      <c r="R5080"/>
      <c r="S5080" t="s">
        <v>933</v>
      </c>
    </row>
    <row r="5081" spans="1:19" hidden="1" x14ac:dyDescent="0.2">
      <c r="A5081" s="162" t="str">
        <f>"FY"&amp;(YEAR(Table4_1[[#This Row],[Date]])-1)&amp;"/"&amp;(YEAR(Table4_1[[#This Row],[Date]])-2000)</f>
        <v>FY2024/25</v>
      </c>
      <c r="B5081" s="162" t="str">
        <f>VLOOKUP(Table4_1[[#This Row],[Energy]]&amp;Table4_1[[#This Row],[Indicator category]]&amp;Table4_1[[#This Row],[Indicator subcategory]]&amp;Table4_1[[#This Row],[Indicator]]&amp;Table4_1[[#This Row],[ID]],newID,2,FALSE)</f>
        <v>SAIDIinput_ei</v>
      </c>
      <c r="C5081" s="162" t="str">
        <f>Table4_1[[#This Row],[Licensee]]&amp;" "&amp;Table4_1[[#This Row],[Licence]]</f>
        <v>Western Power EDL1</v>
      </c>
      <c r="D5081" s="162" t="str">
        <f t="shared" si="79"/>
        <v>FY2024/25_SAIDIinput_ei_Western Power EDL1</v>
      </c>
      <c r="E5081" s="164">
        <f>IF(ISNUMBER(Table4_1[[#This Row],[Value]]),Table4_1[[#This Row],[Value]],IF(ISNUMBER(Table4_1[[#This Row],[$ Value]]),Table4_1[[#This Row],[$ Value]],Table4_1[[#This Row],[% Value]]))</f>
        <v>55255886</v>
      </c>
      <c r="G5081" s="238">
        <v>45838</v>
      </c>
      <c r="H5081">
        <v>4</v>
      </c>
      <c r="I5081" t="s">
        <v>188</v>
      </c>
      <c r="J5081" t="s">
        <v>207</v>
      </c>
      <c r="K5081" t="s">
        <v>208</v>
      </c>
      <c r="L5081" t="s">
        <v>343</v>
      </c>
      <c r="M5081" t="s">
        <v>50</v>
      </c>
      <c r="N5081" t="s">
        <v>342</v>
      </c>
      <c r="O5081" t="s">
        <v>93</v>
      </c>
      <c r="P5081">
        <v>55255886</v>
      </c>
      <c r="Q5081"/>
      <c r="R5081"/>
      <c r="S5081" t="s">
        <v>933</v>
      </c>
    </row>
    <row r="5082" spans="1:19" hidden="1" x14ac:dyDescent="0.2">
      <c r="A5082" s="162" t="str">
        <f>"FY"&amp;(YEAR(Table4_1[[#This Row],[Date]])-1)&amp;"/"&amp;(YEAR(Table4_1[[#This Row],[Date]])-2000)</f>
        <v>FY2023/24</v>
      </c>
      <c r="B5082" s="162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5082" s="162" t="str">
        <f>Table4_1[[#This Row],[Licensee]]&amp;" "&amp;Table4_1[[#This Row],[Licence]]</f>
        <v>Western Power EDL1</v>
      </c>
      <c r="D5082" s="162" t="str">
        <f t="shared" si="79"/>
        <v>FY2023/24_SAIDIinput_eii_Western Power EDL1</v>
      </c>
      <c r="E5082" s="164">
        <f>IF(ISNUMBER(Table4_1[[#This Row],[Value]]),Table4_1[[#This Row],[Value]],IF(ISNUMBER(Table4_1[[#This Row],[$ Value]]),Table4_1[[#This Row],[$ Value]],Table4_1[[#This Row],[% Value]]))</f>
        <v>146595859</v>
      </c>
      <c r="G5082" s="238">
        <v>45473</v>
      </c>
      <c r="H5082">
        <v>4</v>
      </c>
      <c r="I5082" t="s">
        <v>188</v>
      </c>
      <c r="J5082" t="s">
        <v>207</v>
      </c>
      <c r="K5082" t="s">
        <v>208</v>
      </c>
      <c r="L5082" t="s">
        <v>344</v>
      </c>
      <c r="M5082" t="s">
        <v>50</v>
      </c>
      <c r="N5082" t="s">
        <v>342</v>
      </c>
      <c r="O5082" t="s">
        <v>93</v>
      </c>
      <c r="P5082">
        <v>146595859</v>
      </c>
      <c r="Q5082"/>
      <c r="R5082"/>
      <c r="S5082" t="s">
        <v>933</v>
      </c>
    </row>
    <row r="5083" spans="1:19" hidden="1" x14ac:dyDescent="0.2">
      <c r="A5083" s="162" t="str">
        <f>"FY"&amp;(YEAR(Table4_1[[#This Row],[Date]])-1)&amp;"/"&amp;(YEAR(Table4_1[[#This Row],[Date]])-2000)</f>
        <v>FY2024/25</v>
      </c>
      <c r="B5083" s="162" t="str">
        <f>VLOOKUP(Table4_1[[#This Row],[Energy]]&amp;Table4_1[[#This Row],[Indicator category]]&amp;Table4_1[[#This Row],[Indicator subcategory]]&amp;Table4_1[[#This Row],[Indicator]]&amp;Table4_1[[#This Row],[ID]],newID,2,FALSE)</f>
        <v>SAIDIinput_eii</v>
      </c>
      <c r="C5083" s="162" t="str">
        <f>Table4_1[[#This Row],[Licensee]]&amp;" "&amp;Table4_1[[#This Row],[Licence]]</f>
        <v>Western Power EDL1</v>
      </c>
      <c r="D5083" s="162" t="str">
        <f t="shared" si="79"/>
        <v>FY2024/25_SAIDIinput_eii_Western Power EDL1</v>
      </c>
      <c r="E5083" s="164">
        <f>IF(ISNUMBER(Table4_1[[#This Row],[Value]]),Table4_1[[#This Row],[Value]],IF(ISNUMBER(Table4_1[[#This Row],[$ Value]]),Table4_1[[#This Row],[$ Value]],Table4_1[[#This Row],[% Value]]))</f>
        <v>94052509</v>
      </c>
      <c r="G5083" s="238">
        <v>45838</v>
      </c>
      <c r="H5083">
        <v>4</v>
      </c>
      <c r="I5083" t="s">
        <v>188</v>
      </c>
      <c r="J5083" t="s">
        <v>207</v>
      </c>
      <c r="K5083" t="s">
        <v>208</v>
      </c>
      <c r="L5083" t="s">
        <v>344</v>
      </c>
      <c r="M5083" t="s">
        <v>50</v>
      </c>
      <c r="N5083" t="s">
        <v>342</v>
      </c>
      <c r="O5083" t="s">
        <v>93</v>
      </c>
      <c r="P5083">
        <v>94052509</v>
      </c>
      <c r="Q5083"/>
      <c r="R5083"/>
      <c r="S5083" t="s">
        <v>933</v>
      </c>
    </row>
    <row r="5084" spans="1:19" hidden="1" x14ac:dyDescent="0.2">
      <c r="A5084" s="162" t="str">
        <f>"FY"&amp;(YEAR(Table4_1[[#This Row],[Date]])-1)&amp;"/"&amp;(YEAR(Table4_1[[#This Row],[Date]])-2000)</f>
        <v>FY2023/24</v>
      </c>
      <c r="B5084" s="162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5084" s="162" t="str">
        <f>Table4_1[[#This Row],[Licensee]]&amp;" "&amp;Table4_1[[#This Row],[Licence]]</f>
        <v>Western Power EDL1</v>
      </c>
      <c r="D5084" s="162" t="str">
        <f t="shared" si="79"/>
        <v>FY2023/24_SAIDIinput_eiii_Western Power EDL1</v>
      </c>
      <c r="E5084" s="164">
        <f>IF(ISNUMBER(Table4_1[[#This Row],[Value]]),Table4_1[[#This Row],[Value]],IF(ISNUMBER(Table4_1[[#This Row],[$ Value]]),Table4_1[[#This Row],[$ Value]],Table4_1[[#This Row],[% Value]]))</f>
        <v>88695463</v>
      </c>
      <c r="G5084" s="238">
        <v>45473</v>
      </c>
      <c r="H5084">
        <v>4</v>
      </c>
      <c r="I5084" t="s">
        <v>188</v>
      </c>
      <c r="J5084" t="s">
        <v>207</v>
      </c>
      <c r="K5084" t="s">
        <v>208</v>
      </c>
      <c r="L5084" t="s">
        <v>345</v>
      </c>
      <c r="M5084" t="s">
        <v>50</v>
      </c>
      <c r="N5084" t="s">
        <v>342</v>
      </c>
      <c r="O5084" t="s">
        <v>93</v>
      </c>
      <c r="P5084">
        <v>88695463</v>
      </c>
      <c r="Q5084"/>
      <c r="R5084"/>
      <c r="S5084" t="s">
        <v>933</v>
      </c>
    </row>
    <row r="5085" spans="1:19" hidden="1" x14ac:dyDescent="0.2">
      <c r="A5085" s="162" t="str">
        <f>"FY"&amp;(YEAR(Table4_1[[#This Row],[Date]])-1)&amp;"/"&amp;(YEAR(Table4_1[[#This Row],[Date]])-2000)</f>
        <v>FY2024/25</v>
      </c>
      <c r="B5085" s="162" t="str">
        <f>VLOOKUP(Table4_1[[#This Row],[Energy]]&amp;Table4_1[[#This Row],[Indicator category]]&amp;Table4_1[[#This Row],[Indicator subcategory]]&amp;Table4_1[[#This Row],[Indicator]]&amp;Table4_1[[#This Row],[ID]],newID,2,FALSE)</f>
        <v>SAIDIinput_eiii</v>
      </c>
      <c r="C5085" s="162" t="str">
        <f>Table4_1[[#This Row],[Licensee]]&amp;" "&amp;Table4_1[[#This Row],[Licence]]</f>
        <v>Western Power EDL1</v>
      </c>
      <c r="D5085" s="162" t="str">
        <f t="shared" si="79"/>
        <v>FY2024/25_SAIDIinput_eiii_Western Power EDL1</v>
      </c>
      <c r="E5085" s="164">
        <f>IF(ISNUMBER(Table4_1[[#This Row],[Value]]),Table4_1[[#This Row],[Value]],IF(ISNUMBER(Table4_1[[#This Row],[$ Value]]),Table4_1[[#This Row],[$ Value]],Table4_1[[#This Row],[% Value]]))</f>
        <v>70674569</v>
      </c>
      <c r="G5085" s="238">
        <v>45838</v>
      </c>
      <c r="H5085">
        <v>4</v>
      </c>
      <c r="I5085" t="s">
        <v>188</v>
      </c>
      <c r="J5085" t="s">
        <v>207</v>
      </c>
      <c r="K5085" t="s">
        <v>208</v>
      </c>
      <c r="L5085" t="s">
        <v>345</v>
      </c>
      <c r="M5085" t="s">
        <v>50</v>
      </c>
      <c r="N5085" t="s">
        <v>342</v>
      </c>
      <c r="O5085" t="s">
        <v>93</v>
      </c>
      <c r="P5085">
        <v>70674569</v>
      </c>
      <c r="Q5085"/>
      <c r="R5085"/>
      <c r="S5085" t="s">
        <v>933</v>
      </c>
    </row>
    <row r="5086" spans="1:19" hidden="1" x14ac:dyDescent="0.2">
      <c r="A5086" s="162" t="str">
        <f>"FY"&amp;(YEAR(Table4_1[[#This Row],[Date]])-1)&amp;"/"&amp;(YEAR(Table4_1[[#This Row],[Date]])-2000)</f>
        <v>FY2023/24</v>
      </c>
      <c r="B5086" s="162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5086" s="162" t="str">
        <f>Table4_1[[#This Row],[Licensee]]&amp;" "&amp;Table4_1[[#This Row],[Licence]]</f>
        <v>Western Power EDL1</v>
      </c>
      <c r="D5086" s="162" t="str">
        <f t="shared" si="79"/>
        <v>FY2023/24_SAIFIinput_b_Western Power EDL1</v>
      </c>
      <c r="E5086" s="164">
        <f>IF(ISNUMBER(Table4_1[[#This Row],[Value]]),Table4_1[[#This Row],[Value]],IF(ISNUMBER(Table4_1[[#This Row],[$ Value]]),Table4_1[[#This Row],[$ Value]],Table4_1[[#This Row],[% Value]]))</f>
        <v>4715</v>
      </c>
      <c r="G5086" s="238">
        <v>45473</v>
      </c>
      <c r="H5086">
        <v>4</v>
      </c>
      <c r="I5086" t="s">
        <v>188</v>
      </c>
      <c r="J5086" t="s">
        <v>207</v>
      </c>
      <c r="K5086" t="s">
        <v>208</v>
      </c>
      <c r="L5086" t="s">
        <v>346</v>
      </c>
      <c r="M5086" t="s">
        <v>47</v>
      </c>
      <c r="N5086" t="s">
        <v>347</v>
      </c>
      <c r="O5086" t="s">
        <v>191</v>
      </c>
      <c r="P5086">
        <v>4715</v>
      </c>
      <c r="Q5086"/>
      <c r="R5086"/>
      <c r="S5086" t="s">
        <v>933</v>
      </c>
    </row>
    <row r="5087" spans="1:19" hidden="1" x14ac:dyDescent="0.2">
      <c r="A5087" s="162" t="str">
        <f>"FY"&amp;(YEAR(Table4_1[[#This Row],[Date]])-1)&amp;"/"&amp;(YEAR(Table4_1[[#This Row],[Date]])-2000)</f>
        <v>FY2024/25</v>
      </c>
      <c r="B5087" s="162" t="str">
        <f>VLOOKUP(Table4_1[[#This Row],[Energy]]&amp;Table4_1[[#This Row],[Indicator category]]&amp;Table4_1[[#This Row],[Indicator subcategory]]&amp;Table4_1[[#This Row],[Indicator]]&amp;Table4_1[[#This Row],[ID]],newID,2,FALSE)</f>
        <v>SAIFIinput_b</v>
      </c>
      <c r="C5087" s="162" t="str">
        <f>Table4_1[[#This Row],[Licensee]]&amp;" "&amp;Table4_1[[#This Row],[Licence]]</f>
        <v>Western Power EDL1</v>
      </c>
      <c r="D5087" s="162" t="str">
        <f t="shared" si="79"/>
        <v>FY2024/25_SAIFIinput_b_Western Power EDL1</v>
      </c>
      <c r="E5087" s="164">
        <f>IF(ISNUMBER(Table4_1[[#This Row],[Value]]),Table4_1[[#This Row],[Value]],IF(ISNUMBER(Table4_1[[#This Row],[$ Value]]),Table4_1[[#This Row],[$ Value]],Table4_1[[#This Row],[% Value]]))</f>
        <v>4712</v>
      </c>
      <c r="G5087" s="238">
        <v>45838</v>
      </c>
      <c r="H5087">
        <v>4</v>
      </c>
      <c r="I5087" t="s">
        <v>188</v>
      </c>
      <c r="J5087" t="s">
        <v>207</v>
      </c>
      <c r="K5087" t="s">
        <v>208</v>
      </c>
      <c r="L5087" t="s">
        <v>346</v>
      </c>
      <c r="M5087" t="s">
        <v>47</v>
      </c>
      <c r="N5087" t="s">
        <v>347</v>
      </c>
      <c r="O5087" t="s">
        <v>191</v>
      </c>
      <c r="P5087">
        <v>4712</v>
      </c>
      <c r="Q5087"/>
      <c r="R5087"/>
      <c r="S5087" t="s">
        <v>933</v>
      </c>
    </row>
    <row r="5088" spans="1:19" hidden="1" x14ac:dyDescent="0.2">
      <c r="A5088" s="162" t="str">
        <f>"FY"&amp;(YEAR(Table4_1[[#This Row],[Date]])-1)&amp;"/"&amp;(YEAR(Table4_1[[#This Row],[Date]])-2000)</f>
        <v>FY2023/24</v>
      </c>
      <c r="B5088" s="162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5088" s="162" t="str">
        <f>Table4_1[[#This Row],[Licensee]]&amp;" "&amp;Table4_1[[#This Row],[Licence]]</f>
        <v>Western Power EDL1</v>
      </c>
      <c r="D5088" s="162" t="str">
        <f t="shared" si="79"/>
        <v>FY2023/24_SAIFIinput_bi_Western Power EDL1</v>
      </c>
      <c r="E5088" s="164">
        <f>IF(ISNUMBER(Table4_1[[#This Row],[Value]]),Table4_1[[#This Row],[Value]],IF(ISNUMBER(Table4_1[[#This Row],[$ Value]]),Table4_1[[#This Row],[$ Value]],Table4_1[[#This Row],[% Value]]))</f>
        <v>439</v>
      </c>
      <c r="G5088" s="238">
        <v>45473</v>
      </c>
      <c r="H5088">
        <v>4</v>
      </c>
      <c r="I5088" t="s">
        <v>188</v>
      </c>
      <c r="J5088" t="s">
        <v>207</v>
      </c>
      <c r="K5088" t="s">
        <v>208</v>
      </c>
      <c r="L5088" t="s">
        <v>348</v>
      </c>
      <c r="M5088" t="s">
        <v>47</v>
      </c>
      <c r="N5088" t="s">
        <v>347</v>
      </c>
      <c r="O5088" t="s">
        <v>191</v>
      </c>
      <c r="P5088">
        <v>439</v>
      </c>
      <c r="Q5088"/>
      <c r="R5088"/>
      <c r="S5088" t="s">
        <v>933</v>
      </c>
    </row>
    <row r="5089" spans="1:19" hidden="1" x14ac:dyDescent="0.2">
      <c r="A5089" s="162" t="str">
        <f>"FY"&amp;(YEAR(Table4_1[[#This Row],[Date]])-1)&amp;"/"&amp;(YEAR(Table4_1[[#This Row],[Date]])-2000)</f>
        <v>FY2024/25</v>
      </c>
      <c r="B5089" s="162" t="str">
        <f>VLOOKUP(Table4_1[[#This Row],[Energy]]&amp;Table4_1[[#This Row],[Indicator category]]&amp;Table4_1[[#This Row],[Indicator subcategory]]&amp;Table4_1[[#This Row],[Indicator]]&amp;Table4_1[[#This Row],[ID]],newID,2,FALSE)</f>
        <v>SAIFIinput_bi</v>
      </c>
      <c r="C5089" s="162" t="str">
        <f>Table4_1[[#This Row],[Licensee]]&amp;" "&amp;Table4_1[[#This Row],[Licence]]</f>
        <v>Western Power EDL1</v>
      </c>
      <c r="D5089" s="162" t="str">
        <f t="shared" si="79"/>
        <v>FY2024/25_SAIFIinput_bi_Western Power EDL1</v>
      </c>
      <c r="E5089" s="164">
        <f>IF(ISNUMBER(Table4_1[[#This Row],[Value]]),Table4_1[[#This Row],[Value]],IF(ISNUMBER(Table4_1[[#This Row],[$ Value]]),Table4_1[[#This Row],[$ Value]],Table4_1[[#This Row],[% Value]]))</f>
        <v>121</v>
      </c>
      <c r="G5089" s="238">
        <v>45838</v>
      </c>
      <c r="H5089">
        <v>4</v>
      </c>
      <c r="I5089" t="s">
        <v>188</v>
      </c>
      <c r="J5089" t="s">
        <v>207</v>
      </c>
      <c r="K5089" t="s">
        <v>208</v>
      </c>
      <c r="L5089" t="s">
        <v>348</v>
      </c>
      <c r="M5089" t="s">
        <v>47</v>
      </c>
      <c r="N5089" t="s">
        <v>347</v>
      </c>
      <c r="O5089" t="s">
        <v>191</v>
      </c>
      <c r="P5089">
        <v>121</v>
      </c>
      <c r="Q5089"/>
      <c r="R5089"/>
      <c r="S5089" t="s">
        <v>933</v>
      </c>
    </row>
    <row r="5090" spans="1:19" hidden="1" x14ac:dyDescent="0.2">
      <c r="A5090" s="162" t="str">
        <f>"FY"&amp;(YEAR(Table4_1[[#This Row],[Date]])-1)&amp;"/"&amp;(YEAR(Table4_1[[#This Row],[Date]])-2000)</f>
        <v>FY2023/24</v>
      </c>
      <c r="B5090" s="162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5090" s="162" t="str">
        <f>Table4_1[[#This Row],[Licensee]]&amp;" "&amp;Table4_1[[#This Row],[Licence]]</f>
        <v>Western Power EDL1</v>
      </c>
      <c r="D5090" s="162" t="str">
        <f t="shared" si="79"/>
        <v>FY2023/24_SAIFIinput_bii_Western Power EDL1</v>
      </c>
      <c r="E5090" s="164">
        <f>IF(ISNUMBER(Table4_1[[#This Row],[Value]]),Table4_1[[#This Row],[Value]],IF(ISNUMBER(Table4_1[[#This Row],[$ Value]]),Table4_1[[#This Row],[$ Value]],Table4_1[[#This Row],[% Value]]))</f>
        <v>4127</v>
      </c>
      <c r="G5090" s="238">
        <v>45473</v>
      </c>
      <c r="H5090">
        <v>4</v>
      </c>
      <c r="I5090" t="s">
        <v>188</v>
      </c>
      <c r="J5090" t="s">
        <v>207</v>
      </c>
      <c r="K5090" t="s">
        <v>208</v>
      </c>
      <c r="L5090" t="s">
        <v>349</v>
      </c>
      <c r="M5090" t="s">
        <v>47</v>
      </c>
      <c r="N5090" t="s">
        <v>347</v>
      </c>
      <c r="O5090" t="s">
        <v>191</v>
      </c>
      <c r="P5090">
        <v>4127</v>
      </c>
      <c r="Q5090"/>
      <c r="R5090"/>
      <c r="S5090" t="s">
        <v>933</v>
      </c>
    </row>
    <row r="5091" spans="1:19" hidden="1" x14ac:dyDescent="0.2">
      <c r="A5091" s="162" t="str">
        <f>"FY"&amp;(YEAR(Table4_1[[#This Row],[Date]])-1)&amp;"/"&amp;(YEAR(Table4_1[[#This Row],[Date]])-2000)</f>
        <v>FY2024/25</v>
      </c>
      <c r="B5091" s="162" t="str">
        <f>VLOOKUP(Table4_1[[#This Row],[Energy]]&amp;Table4_1[[#This Row],[Indicator category]]&amp;Table4_1[[#This Row],[Indicator subcategory]]&amp;Table4_1[[#This Row],[Indicator]]&amp;Table4_1[[#This Row],[ID]],newID,2,FALSE)</f>
        <v>SAIFIinput_bii</v>
      </c>
      <c r="C5091" s="162" t="str">
        <f>Table4_1[[#This Row],[Licensee]]&amp;" "&amp;Table4_1[[#This Row],[Licence]]</f>
        <v>Western Power EDL1</v>
      </c>
      <c r="D5091" s="162" t="str">
        <f t="shared" si="79"/>
        <v>FY2024/25_SAIFIinput_bii_Western Power EDL1</v>
      </c>
      <c r="E5091" s="164">
        <f>IF(ISNUMBER(Table4_1[[#This Row],[Value]]),Table4_1[[#This Row],[Value]],IF(ISNUMBER(Table4_1[[#This Row],[$ Value]]),Table4_1[[#This Row],[$ Value]],Table4_1[[#This Row],[% Value]]))</f>
        <v>4534</v>
      </c>
      <c r="G5091" s="238">
        <v>45838</v>
      </c>
      <c r="H5091">
        <v>4</v>
      </c>
      <c r="I5091" t="s">
        <v>188</v>
      </c>
      <c r="J5091" t="s">
        <v>207</v>
      </c>
      <c r="K5091" t="s">
        <v>208</v>
      </c>
      <c r="L5091" t="s">
        <v>349</v>
      </c>
      <c r="M5091" t="s">
        <v>47</v>
      </c>
      <c r="N5091" t="s">
        <v>347</v>
      </c>
      <c r="O5091" t="s">
        <v>191</v>
      </c>
      <c r="P5091">
        <v>4534</v>
      </c>
      <c r="Q5091"/>
      <c r="R5091"/>
      <c r="S5091" t="s">
        <v>933</v>
      </c>
    </row>
    <row r="5092" spans="1:19" hidden="1" x14ac:dyDescent="0.2">
      <c r="A5092" s="162" t="str">
        <f>"FY"&amp;(YEAR(Table4_1[[#This Row],[Date]])-1)&amp;"/"&amp;(YEAR(Table4_1[[#This Row],[Date]])-2000)</f>
        <v>FY2023/24</v>
      </c>
      <c r="B5092" s="162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5092" s="162" t="str">
        <f>Table4_1[[#This Row],[Licensee]]&amp;" "&amp;Table4_1[[#This Row],[Licence]]</f>
        <v>Western Power EDL1</v>
      </c>
      <c r="D5092" s="162" t="str">
        <f t="shared" si="79"/>
        <v>FY2023/24_SAIFIinput_biii_Western Power EDL1</v>
      </c>
      <c r="E5092" s="164">
        <f>IF(ISNUMBER(Table4_1[[#This Row],[Value]]),Table4_1[[#This Row],[Value]],IF(ISNUMBER(Table4_1[[#This Row],[$ Value]]),Table4_1[[#This Row],[$ Value]],Table4_1[[#This Row],[% Value]]))</f>
        <v>4127</v>
      </c>
      <c r="G5092" s="238">
        <v>45473</v>
      </c>
      <c r="H5092">
        <v>4</v>
      </c>
      <c r="I5092" t="s">
        <v>188</v>
      </c>
      <c r="J5092" t="s">
        <v>207</v>
      </c>
      <c r="K5092" t="s">
        <v>208</v>
      </c>
      <c r="L5092" t="s">
        <v>350</v>
      </c>
      <c r="M5092" t="s">
        <v>47</v>
      </c>
      <c r="N5092" t="s">
        <v>347</v>
      </c>
      <c r="O5092" t="s">
        <v>191</v>
      </c>
      <c r="P5092">
        <v>4127</v>
      </c>
      <c r="Q5092"/>
      <c r="R5092"/>
      <c r="S5092" t="s">
        <v>933</v>
      </c>
    </row>
    <row r="5093" spans="1:19" hidden="1" x14ac:dyDescent="0.2">
      <c r="A5093" s="162" t="str">
        <f>"FY"&amp;(YEAR(Table4_1[[#This Row],[Date]])-1)&amp;"/"&amp;(YEAR(Table4_1[[#This Row],[Date]])-2000)</f>
        <v>FY2024/25</v>
      </c>
      <c r="B5093" s="162" t="str">
        <f>VLOOKUP(Table4_1[[#This Row],[Energy]]&amp;Table4_1[[#This Row],[Indicator category]]&amp;Table4_1[[#This Row],[Indicator subcategory]]&amp;Table4_1[[#This Row],[Indicator]]&amp;Table4_1[[#This Row],[ID]],newID,2,FALSE)</f>
        <v>SAIFIinput_biii</v>
      </c>
      <c r="C5093" s="162" t="str">
        <f>Table4_1[[#This Row],[Licensee]]&amp;" "&amp;Table4_1[[#This Row],[Licence]]</f>
        <v>Western Power EDL1</v>
      </c>
      <c r="D5093" s="162" t="str">
        <f t="shared" si="79"/>
        <v>FY2024/25_SAIFIinput_biii_Western Power EDL1</v>
      </c>
      <c r="E5093" s="164">
        <f>IF(ISNUMBER(Table4_1[[#This Row],[Value]]),Table4_1[[#This Row],[Value]],IF(ISNUMBER(Table4_1[[#This Row],[$ Value]]),Table4_1[[#This Row],[$ Value]],Table4_1[[#This Row],[% Value]]))</f>
        <v>4534</v>
      </c>
      <c r="G5093" s="238">
        <v>45838</v>
      </c>
      <c r="H5093">
        <v>4</v>
      </c>
      <c r="I5093" t="s">
        <v>188</v>
      </c>
      <c r="J5093" t="s">
        <v>207</v>
      </c>
      <c r="K5093" t="s">
        <v>208</v>
      </c>
      <c r="L5093" t="s">
        <v>350</v>
      </c>
      <c r="M5093" t="s">
        <v>47</v>
      </c>
      <c r="N5093" t="s">
        <v>347</v>
      </c>
      <c r="O5093" t="s">
        <v>191</v>
      </c>
      <c r="P5093">
        <v>4534</v>
      </c>
      <c r="Q5093"/>
      <c r="R5093"/>
      <c r="S5093" t="s">
        <v>933</v>
      </c>
    </row>
    <row r="5094" spans="1:19" hidden="1" x14ac:dyDescent="0.2">
      <c r="A5094" s="162" t="str">
        <f>"FY"&amp;(YEAR(Table4_1[[#This Row],[Date]])-1)&amp;"/"&amp;(YEAR(Table4_1[[#This Row],[Date]])-2000)</f>
        <v>FY2023/24</v>
      </c>
      <c r="B5094" s="162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5094" s="162" t="str">
        <f>Table4_1[[#This Row],[Licensee]]&amp;" "&amp;Table4_1[[#This Row],[Licence]]</f>
        <v>Western Power EDL1</v>
      </c>
      <c r="D5094" s="162" t="str">
        <f t="shared" si="79"/>
        <v>FY2023/24_SAIFIinput_c_Western Power EDL1</v>
      </c>
      <c r="E5094" s="164">
        <f>IF(ISNUMBER(Table4_1[[#This Row],[Value]]),Table4_1[[#This Row],[Value]],IF(ISNUMBER(Table4_1[[#This Row],[$ Value]]),Table4_1[[#This Row],[$ Value]],Table4_1[[#This Row],[% Value]]))</f>
        <v>1539158</v>
      </c>
      <c r="G5094" s="238">
        <v>45473</v>
      </c>
      <c r="H5094">
        <v>4</v>
      </c>
      <c r="I5094" t="s">
        <v>188</v>
      </c>
      <c r="J5094" t="s">
        <v>207</v>
      </c>
      <c r="K5094" t="s">
        <v>208</v>
      </c>
      <c r="L5094" t="s">
        <v>346</v>
      </c>
      <c r="M5094" t="s">
        <v>48</v>
      </c>
      <c r="N5094" t="s">
        <v>347</v>
      </c>
      <c r="O5094" t="s">
        <v>191</v>
      </c>
      <c r="P5094">
        <v>1539158</v>
      </c>
      <c r="Q5094"/>
      <c r="R5094"/>
      <c r="S5094" t="s">
        <v>933</v>
      </c>
    </row>
    <row r="5095" spans="1:19" hidden="1" x14ac:dyDescent="0.2">
      <c r="A5095" s="162" t="str">
        <f>"FY"&amp;(YEAR(Table4_1[[#This Row],[Date]])-1)&amp;"/"&amp;(YEAR(Table4_1[[#This Row],[Date]])-2000)</f>
        <v>FY2024/25</v>
      </c>
      <c r="B5095" s="162" t="str">
        <f>VLOOKUP(Table4_1[[#This Row],[Energy]]&amp;Table4_1[[#This Row],[Indicator category]]&amp;Table4_1[[#This Row],[Indicator subcategory]]&amp;Table4_1[[#This Row],[Indicator]]&amp;Table4_1[[#This Row],[ID]],newID,2,FALSE)</f>
        <v>SAIFIinput_c</v>
      </c>
      <c r="C5095" s="162" t="str">
        <f>Table4_1[[#This Row],[Licensee]]&amp;" "&amp;Table4_1[[#This Row],[Licence]]</f>
        <v>Western Power EDL1</v>
      </c>
      <c r="D5095" s="162" t="str">
        <f t="shared" si="79"/>
        <v>FY2024/25_SAIFIinput_c_Western Power EDL1</v>
      </c>
      <c r="E5095" s="164">
        <f>IF(ISNUMBER(Table4_1[[#This Row],[Value]]),Table4_1[[#This Row],[Value]],IF(ISNUMBER(Table4_1[[#This Row],[$ Value]]),Table4_1[[#This Row],[$ Value]],Table4_1[[#This Row],[% Value]]))</f>
        <v>1192569</v>
      </c>
      <c r="G5095" s="238">
        <v>45838</v>
      </c>
      <c r="H5095">
        <v>4</v>
      </c>
      <c r="I5095" t="s">
        <v>188</v>
      </c>
      <c r="J5095" t="s">
        <v>207</v>
      </c>
      <c r="K5095" t="s">
        <v>208</v>
      </c>
      <c r="L5095" t="s">
        <v>346</v>
      </c>
      <c r="M5095" t="s">
        <v>48</v>
      </c>
      <c r="N5095" t="s">
        <v>347</v>
      </c>
      <c r="O5095" t="s">
        <v>191</v>
      </c>
      <c r="P5095">
        <v>1192569</v>
      </c>
      <c r="Q5095"/>
      <c r="R5095"/>
      <c r="S5095" t="s">
        <v>933</v>
      </c>
    </row>
    <row r="5096" spans="1:19" hidden="1" x14ac:dyDescent="0.2">
      <c r="A5096" s="162" t="str">
        <f>"FY"&amp;(YEAR(Table4_1[[#This Row],[Date]])-1)&amp;"/"&amp;(YEAR(Table4_1[[#This Row],[Date]])-2000)</f>
        <v>FY2023/24</v>
      </c>
      <c r="B5096" s="162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5096" s="162" t="str">
        <f>Table4_1[[#This Row],[Licensee]]&amp;" "&amp;Table4_1[[#This Row],[Licence]]</f>
        <v>Western Power EDL1</v>
      </c>
      <c r="D5096" s="162" t="str">
        <f t="shared" si="79"/>
        <v>FY2023/24_SAIFIinput_ci_Western Power EDL1</v>
      </c>
      <c r="E5096" s="164">
        <f>IF(ISNUMBER(Table4_1[[#This Row],[Value]]),Table4_1[[#This Row],[Value]],IF(ISNUMBER(Table4_1[[#This Row],[$ Value]]),Table4_1[[#This Row],[$ Value]],Table4_1[[#This Row],[% Value]]))</f>
        <v>275152</v>
      </c>
      <c r="G5096" s="238">
        <v>45473</v>
      </c>
      <c r="H5096">
        <v>4</v>
      </c>
      <c r="I5096" t="s">
        <v>188</v>
      </c>
      <c r="J5096" t="s">
        <v>207</v>
      </c>
      <c r="K5096" t="s">
        <v>208</v>
      </c>
      <c r="L5096" t="s">
        <v>348</v>
      </c>
      <c r="M5096" t="s">
        <v>48</v>
      </c>
      <c r="N5096" t="s">
        <v>347</v>
      </c>
      <c r="O5096" t="s">
        <v>191</v>
      </c>
      <c r="P5096">
        <v>275152</v>
      </c>
      <c r="Q5096"/>
      <c r="R5096"/>
      <c r="S5096" t="s">
        <v>933</v>
      </c>
    </row>
    <row r="5097" spans="1:19" hidden="1" x14ac:dyDescent="0.2">
      <c r="A5097" s="162" t="str">
        <f>"FY"&amp;(YEAR(Table4_1[[#This Row],[Date]])-1)&amp;"/"&amp;(YEAR(Table4_1[[#This Row],[Date]])-2000)</f>
        <v>FY2024/25</v>
      </c>
      <c r="B5097" s="162" t="str">
        <f>VLOOKUP(Table4_1[[#This Row],[Energy]]&amp;Table4_1[[#This Row],[Indicator category]]&amp;Table4_1[[#This Row],[Indicator subcategory]]&amp;Table4_1[[#This Row],[Indicator]]&amp;Table4_1[[#This Row],[ID]],newID,2,FALSE)</f>
        <v>SAIFIinput_ci</v>
      </c>
      <c r="C5097" s="162" t="str">
        <f>Table4_1[[#This Row],[Licensee]]&amp;" "&amp;Table4_1[[#This Row],[Licence]]</f>
        <v>Western Power EDL1</v>
      </c>
      <c r="D5097" s="162" t="str">
        <f t="shared" si="79"/>
        <v>FY2024/25_SAIFIinput_ci_Western Power EDL1</v>
      </c>
      <c r="E5097" s="164">
        <f>IF(ISNUMBER(Table4_1[[#This Row],[Value]]),Table4_1[[#This Row],[Value]],IF(ISNUMBER(Table4_1[[#This Row],[$ Value]]),Table4_1[[#This Row],[$ Value]],Table4_1[[#This Row],[% Value]]))</f>
        <v>240752</v>
      </c>
      <c r="G5097" s="238">
        <v>45838</v>
      </c>
      <c r="H5097">
        <v>4</v>
      </c>
      <c r="I5097" t="s">
        <v>188</v>
      </c>
      <c r="J5097" t="s">
        <v>207</v>
      </c>
      <c r="K5097" t="s">
        <v>208</v>
      </c>
      <c r="L5097" t="s">
        <v>348</v>
      </c>
      <c r="M5097" t="s">
        <v>48</v>
      </c>
      <c r="N5097" t="s">
        <v>347</v>
      </c>
      <c r="O5097" t="s">
        <v>191</v>
      </c>
      <c r="P5097">
        <v>240752</v>
      </c>
      <c r="Q5097"/>
      <c r="R5097"/>
      <c r="S5097" t="s">
        <v>933</v>
      </c>
    </row>
    <row r="5098" spans="1:19" hidden="1" x14ac:dyDescent="0.2">
      <c r="A5098" s="162" t="str">
        <f>"FY"&amp;(YEAR(Table4_1[[#This Row],[Date]])-1)&amp;"/"&amp;(YEAR(Table4_1[[#This Row],[Date]])-2000)</f>
        <v>FY2023/24</v>
      </c>
      <c r="B5098" s="162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5098" s="162" t="str">
        <f>Table4_1[[#This Row],[Licensee]]&amp;" "&amp;Table4_1[[#This Row],[Licence]]</f>
        <v>Western Power EDL1</v>
      </c>
      <c r="D5098" s="162" t="str">
        <f t="shared" si="79"/>
        <v>FY2023/24_SAIFIinput_cii_Western Power EDL1</v>
      </c>
      <c r="E5098" s="164">
        <f>IF(ISNUMBER(Table4_1[[#This Row],[Value]]),Table4_1[[#This Row],[Value]],IF(ISNUMBER(Table4_1[[#This Row],[$ Value]]),Table4_1[[#This Row],[$ Value]],Table4_1[[#This Row],[% Value]]))</f>
        <v>1236459</v>
      </c>
      <c r="G5098" s="238">
        <v>45473</v>
      </c>
      <c r="H5098">
        <v>4</v>
      </c>
      <c r="I5098" t="s">
        <v>188</v>
      </c>
      <c r="J5098" t="s">
        <v>207</v>
      </c>
      <c r="K5098" t="s">
        <v>208</v>
      </c>
      <c r="L5098" t="s">
        <v>349</v>
      </c>
      <c r="M5098" t="s">
        <v>48</v>
      </c>
      <c r="N5098" t="s">
        <v>347</v>
      </c>
      <c r="O5098" t="s">
        <v>191</v>
      </c>
      <c r="P5098">
        <v>1236459</v>
      </c>
      <c r="Q5098"/>
      <c r="R5098"/>
      <c r="S5098" t="s">
        <v>933</v>
      </c>
    </row>
    <row r="5099" spans="1:19" hidden="1" x14ac:dyDescent="0.2">
      <c r="A5099" s="162" t="str">
        <f>"FY"&amp;(YEAR(Table4_1[[#This Row],[Date]])-1)&amp;"/"&amp;(YEAR(Table4_1[[#This Row],[Date]])-2000)</f>
        <v>FY2024/25</v>
      </c>
      <c r="B5099" s="162" t="str">
        <f>VLOOKUP(Table4_1[[#This Row],[Energy]]&amp;Table4_1[[#This Row],[Indicator category]]&amp;Table4_1[[#This Row],[Indicator subcategory]]&amp;Table4_1[[#This Row],[Indicator]]&amp;Table4_1[[#This Row],[ID]],newID,2,FALSE)</f>
        <v>SAIFIinput_cii</v>
      </c>
      <c r="C5099" s="162" t="str">
        <f>Table4_1[[#This Row],[Licensee]]&amp;" "&amp;Table4_1[[#This Row],[Licence]]</f>
        <v>Western Power EDL1</v>
      </c>
      <c r="D5099" s="162" t="str">
        <f t="shared" si="79"/>
        <v>FY2024/25_SAIFIinput_cii_Western Power EDL1</v>
      </c>
      <c r="E5099" s="164">
        <f>IF(ISNUMBER(Table4_1[[#This Row],[Value]]),Table4_1[[#This Row],[Value]],IF(ISNUMBER(Table4_1[[#This Row],[$ Value]]),Table4_1[[#This Row],[$ Value]],Table4_1[[#This Row],[% Value]]))</f>
        <v>944401</v>
      </c>
      <c r="G5099" s="238">
        <v>45838</v>
      </c>
      <c r="H5099">
        <v>4</v>
      </c>
      <c r="I5099" t="s">
        <v>188</v>
      </c>
      <c r="J5099" t="s">
        <v>207</v>
      </c>
      <c r="K5099" t="s">
        <v>208</v>
      </c>
      <c r="L5099" t="s">
        <v>349</v>
      </c>
      <c r="M5099" t="s">
        <v>48</v>
      </c>
      <c r="N5099" t="s">
        <v>347</v>
      </c>
      <c r="O5099" t="s">
        <v>191</v>
      </c>
      <c r="P5099">
        <v>944401</v>
      </c>
      <c r="Q5099"/>
      <c r="R5099"/>
      <c r="S5099" t="s">
        <v>933</v>
      </c>
    </row>
    <row r="5100" spans="1:19" hidden="1" x14ac:dyDescent="0.2">
      <c r="A5100" s="162" t="str">
        <f>"FY"&amp;(YEAR(Table4_1[[#This Row],[Date]])-1)&amp;"/"&amp;(YEAR(Table4_1[[#This Row],[Date]])-2000)</f>
        <v>FY2023/24</v>
      </c>
      <c r="B5100" s="162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5100" s="162" t="str">
        <f>Table4_1[[#This Row],[Licensee]]&amp;" "&amp;Table4_1[[#This Row],[Licence]]</f>
        <v>Western Power EDL1</v>
      </c>
      <c r="D5100" s="162" t="str">
        <f t="shared" si="79"/>
        <v>FY2023/24_SAIFIinput_ciii_Western Power EDL1</v>
      </c>
      <c r="E5100" s="164">
        <f>IF(ISNUMBER(Table4_1[[#This Row],[Value]]),Table4_1[[#This Row],[Value]],IF(ISNUMBER(Table4_1[[#This Row],[$ Value]]),Table4_1[[#This Row],[$ Value]],Table4_1[[#This Row],[% Value]]))</f>
        <v>1075258</v>
      </c>
      <c r="G5100" s="238">
        <v>45473</v>
      </c>
      <c r="H5100">
        <v>4</v>
      </c>
      <c r="I5100" t="s">
        <v>188</v>
      </c>
      <c r="J5100" t="s">
        <v>207</v>
      </c>
      <c r="K5100" t="s">
        <v>208</v>
      </c>
      <c r="L5100" t="s">
        <v>350</v>
      </c>
      <c r="M5100" t="s">
        <v>48</v>
      </c>
      <c r="N5100" t="s">
        <v>347</v>
      </c>
      <c r="O5100" t="s">
        <v>191</v>
      </c>
      <c r="P5100">
        <v>1075258</v>
      </c>
      <c r="Q5100"/>
      <c r="R5100"/>
      <c r="S5100" t="s">
        <v>933</v>
      </c>
    </row>
    <row r="5101" spans="1:19" hidden="1" x14ac:dyDescent="0.2">
      <c r="A5101" s="162" t="str">
        <f>"FY"&amp;(YEAR(Table4_1[[#This Row],[Date]])-1)&amp;"/"&amp;(YEAR(Table4_1[[#This Row],[Date]])-2000)</f>
        <v>FY2024/25</v>
      </c>
      <c r="B5101" s="162" t="str">
        <f>VLOOKUP(Table4_1[[#This Row],[Energy]]&amp;Table4_1[[#This Row],[Indicator category]]&amp;Table4_1[[#This Row],[Indicator subcategory]]&amp;Table4_1[[#This Row],[Indicator]]&amp;Table4_1[[#This Row],[ID]],newID,2,FALSE)</f>
        <v>SAIFIinput_ciii</v>
      </c>
      <c r="C5101" s="162" t="str">
        <f>Table4_1[[#This Row],[Licensee]]&amp;" "&amp;Table4_1[[#This Row],[Licence]]</f>
        <v>Western Power EDL1</v>
      </c>
      <c r="D5101" s="162" t="str">
        <f t="shared" si="79"/>
        <v>FY2024/25_SAIFIinput_ciii_Western Power EDL1</v>
      </c>
      <c r="E5101" s="164">
        <f>IF(ISNUMBER(Table4_1[[#This Row],[Value]]),Table4_1[[#This Row],[Value]],IF(ISNUMBER(Table4_1[[#This Row],[$ Value]]),Table4_1[[#This Row],[$ Value]],Table4_1[[#This Row],[% Value]]))</f>
        <v>818799</v>
      </c>
      <c r="G5101" s="238">
        <v>45838</v>
      </c>
      <c r="H5101">
        <v>4</v>
      </c>
      <c r="I5101" t="s">
        <v>188</v>
      </c>
      <c r="J5101" t="s">
        <v>207</v>
      </c>
      <c r="K5101" t="s">
        <v>208</v>
      </c>
      <c r="L5101" t="s">
        <v>350</v>
      </c>
      <c r="M5101" t="s">
        <v>48</v>
      </c>
      <c r="N5101" t="s">
        <v>347</v>
      </c>
      <c r="O5101" t="s">
        <v>191</v>
      </c>
      <c r="P5101">
        <v>818799</v>
      </c>
      <c r="Q5101"/>
      <c r="R5101"/>
      <c r="S5101" t="s">
        <v>933</v>
      </c>
    </row>
    <row r="5102" spans="1:19" hidden="1" x14ac:dyDescent="0.2">
      <c r="A5102" s="162" t="str">
        <f>"FY"&amp;(YEAR(Table4_1[[#This Row],[Date]])-1)&amp;"/"&amp;(YEAR(Table4_1[[#This Row],[Date]])-2000)</f>
        <v>FY2023/24</v>
      </c>
      <c r="B5102" s="162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5102" s="162" t="str">
        <f>Table4_1[[#This Row],[Licensee]]&amp;" "&amp;Table4_1[[#This Row],[Licence]]</f>
        <v>Western Power EDL1</v>
      </c>
      <c r="D5102" s="162" t="str">
        <f t="shared" si="79"/>
        <v>FY2023/24_SAIFIinput_d_Western Power EDL1</v>
      </c>
      <c r="E5102" s="164">
        <f>IF(ISNUMBER(Table4_1[[#This Row],[Value]]),Table4_1[[#This Row],[Value]],IF(ISNUMBER(Table4_1[[#This Row],[$ Value]]),Table4_1[[#This Row],[$ Value]],Table4_1[[#This Row],[% Value]]))</f>
        <v>1019803</v>
      </c>
      <c r="G5102" s="238">
        <v>45473</v>
      </c>
      <c r="H5102">
        <v>4</v>
      </c>
      <c r="I5102" t="s">
        <v>188</v>
      </c>
      <c r="J5102" t="s">
        <v>207</v>
      </c>
      <c r="K5102" t="s">
        <v>208</v>
      </c>
      <c r="L5102" t="s">
        <v>346</v>
      </c>
      <c r="M5102" t="s">
        <v>49</v>
      </c>
      <c r="N5102" t="s">
        <v>347</v>
      </c>
      <c r="O5102" t="s">
        <v>191</v>
      </c>
      <c r="P5102">
        <v>1019803</v>
      </c>
      <c r="Q5102"/>
      <c r="R5102"/>
      <c r="S5102" t="s">
        <v>933</v>
      </c>
    </row>
    <row r="5103" spans="1:19" hidden="1" x14ac:dyDescent="0.2">
      <c r="A5103" s="162" t="str">
        <f>"FY"&amp;(YEAR(Table4_1[[#This Row],[Date]])-1)&amp;"/"&amp;(YEAR(Table4_1[[#This Row],[Date]])-2000)</f>
        <v>FY2024/25</v>
      </c>
      <c r="B5103" s="162" t="str">
        <f>VLOOKUP(Table4_1[[#This Row],[Energy]]&amp;Table4_1[[#This Row],[Indicator category]]&amp;Table4_1[[#This Row],[Indicator subcategory]]&amp;Table4_1[[#This Row],[Indicator]]&amp;Table4_1[[#This Row],[ID]],newID,2,FALSE)</f>
        <v>SAIFIinput_d</v>
      </c>
      <c r="C5103" s="162" t="str">
        <f>Table4_1[[#This Row],[Licensee]]&amp;" "&amp;Table4_1[[#This Row],[Licence]]</f>
        <v>Western Power EDL1</v>
      </c>
      <c r="D5103" s="162" t="str">
        <f t="shared" si="79"/>
        <v>FY2024/25_SAIFIinput_d_Western Power EDL1</v>
      </c>
      <c r="E5103" s="164">
        <f>IF(ISNUMBER(Table4_1[[#This Row],[Value]]),Table4_1[[#This Row],[Value]],IF(ISNUMBER(Table4_1[[#This Row],[$ Value]]),Table4_1[[#This Row],[$ Value]],Table4_1[[#This Row],[% Value]]))</f>
        <v>1362761</v>
      </c>
      <c r="G5103" s="238">
        <v>45838</v>
      </c>
      <c r="H5103">
        <v>4</v>
      </c>
      <c r="I5103" t="s">
        <v>188</v>
      </c>
      <c r="J5103" t="s">
        <v>207</v>
      </c>
      <c r="K5103" t="s">
        <v>208</v>
      </c>
      <c r="L5103" t="s">
        <v>346</v>
      </c>
      <c r="M5103" t="s">
        <v>49</v>
      </c>
      <c r="N5103" t="s">
        <v>347</v>
      </c>
      <c r="O5103" t="s">
        <v>191</v>
      </c>
      <c r="P5103">
        <v>1362761</v>
      </c>
      <c r="Q5103"/>
      <c r="R5103"/>
      <c r="S5103" t="s">
        <v>933</v>
      </c>
    </row>
    <row r="5104" spans="1:19" hidden="1" x14ac:dyDescent="0.2">
      <c r="A5104" s="162" t="str">
        <f>"FY"&amp;(YEAR(Table4_1[[#This Row],[Date]])-1)&amp;"/"&amp;(YEAR(Table4_1[[#This Row],[Date]])-2000)</f>
        <v>FY2023/24</v>
      </c>
      <c r="B5104" s="162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5104" s="162" t="str">
        <f>Table4_1[[#This Row],[Licensee]]&amp;" "&amp;Table4_1[[#This Row],[Licence]]</f>
        <v>Western Power EDL1</v>
      </c>
      <c r="D5104" s="162" t="str">
        <f t="shared" si="79"/>
        <v>FY2023/24_SAIFIinput_di_Western Power EDL1</v>
      </c>
      <c r="E5104" s="164">
        <f>IF(ISNUMBER(Table4_1[[#This Row],[Value]]),Table4_1[[#This Row],[Value]],IF(ISNUMBER(Table4_1[[#This Row],[$ Value]]),Table4_1[[#This Row],[$ Value]],Table4_1[[#This Row],[% Value]]))</f>
        <v>130739</v>
      </c>
      <c r="G5104" s="238">
        <v>45473</v>
      </c>
      <c r="H5104">
        <v>4</v>
      </c>
      <c r="I5104" t="s">
        <v>188</v>
      </c>
      <c r="J5104" t="s">
        <v>207</v>
      </c>
      <c r="K5104" t="s">
        <v>208</v>
      </c>
      <c r="L5104" t="s">
        <v>348</v>
      </c>
      <c r="M5104" t="s">
        <v>49</v>
      </c>
      <c r="N5104" t="s">
        <v>347</v>
      </c>
      <c r="O5104" t="s">
        <v>191</v>
      </c>
      <c r="P5104">
        <v>130739</v>
      </c>
      <c r="Q5104"/>
      <c r="R5104"/>
      <c r="S5104" t="s">
        <v>933</v>
      </c>
    </row>
    <row r="5105" spans="1:19" hidden="1" x14ac:dyDescent="0.2">
      <c r="A5105" s="162" t="str">
        <f>"FY"&amp;(YEAR(Table4_1[[#This Row],[Date]])-1)&amp;"/"&amp;(YEAR(Table4_1[[#This Row],[Date]])-2000)</f>
        <v>FY2024/25</v>
      </c>
      <c r="B5105" s="162" t="str">
        <f>VLOOKUP(Table4_1[[#This Row],[Energy]]&amp;Table4_1[[#This Row],[Indicator category]]&amp;Table4_1[[#This Row],[Indicator subcategory]]&amp;Table4_1[[#This Row],[Indicator]]&amp;Table4_1[[#This Row],[ID]],newID,2,FALSE)</f>
        <v>SAIFIinput_di</v>
      </c>
      <c r="C5105" s="162" t="str">
        <f>Table4_1[[#This Row],[Licensee]]&amp;" "&amp;Table4_1[[#This Row],[Licence]]</f>
        <v>Western Power EDL1</v>
      </c>
      <c r="D5105" s="162" t="str">
        <f t="shared" si="79"/>
        <v>FY2024/25_SAIFIinput_di_Western Power EDL1</v>
      </c>
      <c r="E5105" s="164">
        <f>IF(ISNUMBER(Table4_1[[#This Row],[Value]]),Table4_1[[#This Row],[Value]],IF(ISNUMBER(Table4_1[[#This Row],[$ Value]]),Table4_1[[#This Row],[$ Value]],Table4_1[[#This Row],[% Value]]))</f>
        <v>220020</v>
      </c>
      <c r="G5105" s="238">
        <v>45838</v>
      </c>
      <c r="H5105">
        <v>4</v>
      </c>
      <c r="I5105" t="s">
        <v>188</v>
      </c>
      <c r="J5105" t="s">
        <v>207</v>
      </c>
      <c r="K5105" t="s">
        <v>208</v>
      </c>
      <c r="L5105" t="s">
        <v>348</v>
      </c>
      <c r="M5105" t="s">
        <v>49</v>
      </c>
      <c r="N5105" t="s">
        <v>347</v>
      </c>
      <c r="O5105" t="s">
        <v>191</v>
      </c>
      <c r="P5105">
        <v>220020</v>
      </c>
      <c r="Q5105"/>
      <c r="R5105"/>
      <c r="S5105" t="s">
        <v>933</v>
      </c>
    </row>
    <row r="5106" spans="1:19" hidden="1" x14ac:dyDescent="0.2">
      <c r="A5106" s="162" t="str">
        <f>"FY"&amp;(YEAR(Table4_1[[#This Row],[Date]])-1)&amp;"/"&amp;(YEAR(Table4_1[[#This Row],[Date]])-2000)</f>
        <v>FY2023/24</v>
      </c>
      <c r="B5106" s="162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5106" s="162" t="str">
        <f>Table4_1[[#This Row],[Licensee]]&amp;" "&amp;Table4_1[[#This Row],[Licence]]</f>
        <v>Western Power EDL1</v>
      </c>
      <c r="D5106" s="162" t="str">
        <f t="shared" si="79"/>
        <v>FY2023/24_SAIFIinput_dii_Western Power EDL1</v>
      </c>
      <c r="E5106" s="164">
        <f>IF(ISNUMBER(Table4_1[[#This Row],[Value]]),Table4_1[[#This Row],[Value]],IF(ISNUMBER(Table4_1[[#This Row],[$ Value]]),Table4_1[[#This Row],[$ Value]],Table4_1[[#This Row],[% Value]]))</f>
        <v>878079</v>
      </c>
      <c r="G5106" s="238">
        <v>45473</v>
      </c>
      <c r="H5106">
        <v>4</v>
      </c>
      <c r="I5106" t="s">
        <v>188</v>
      </c>
      <c r="J5106" t="s">
        <v>207</v>
      </c>
      <c r="K5106" t="s">
        <v>208</v>
      </c>
      <c r="L5106" t="s">
        <v>349</v>
      </c>
      <c r="M5106" t="s">
        <v>49</v>
      </c>
      <c r="N5106" t="s">
        <v>347</v>
      </c>
      <c r="O5106" t="s">
        <v>191</v>
      </c>
      <c r="P5106">
        <v>878079</v>
      </c>
      <c r="Q5106"/>
      <c r="R5106"/>
      <c r="S5106" t="s">
        <v>933</v>
      </c>
    </row>
    <row r="5107" spans="1:19" hidden="1" x14ac:dyDescent="0.2">
      <c r="A5107" s="162" t="str">
        <f>"FY"&amp;(YEAR(Table4_1[[#This Row],[Date]])-1)&amp;"/"&amp;(YEAR(Table4_1[[#This Row],[Date]])-2000)</f>
        <v>FY2024/25</v>
      </c>
      <c r="B5107" s="162" t="str">
        <f>VLOOKUP(Table4_1[[#This Row],[Energy]]&amp;Table4_1[[#This Row],[Indicator category]]&amp;Table4_1[[#This Row],[Indicator subcategory]]&amp;Table4_1[[#This Row],[Indicator]]&amp;Table4_1[[#This Row],[ID]],newID,2,FALSE)</f>
        <v>SAIFIinput_dii</v>
      </c>
      <c r="C5107" s="162" t="str">
        <f>Table4_1[[#This Row],[Licensee]]&amp;" "&amp;Table4_1[[#This Row],[Licence]]</f>
        <v>Western Power EDL1</v>
      </c>
      <c r="D5107" s="162" t="str">
        <f t="shared" si="79"/>
        <v>FY2024/25_SAIFIinput_dii_Western Power EDL1</v>
      </c>
      <c r="E5107" s="164">
        <f>IF(ISNUMBER(Table4_1[[#This Row],[Value]]),Table4_1[[#This Row],[Value]],IF(ISNUMBER(Table4_1[[#This Row],[$ Value]]),Table4_1[[#This Row],[$ Value]],Table4_1[[#This Row],[% Value]]))</f>
        <v>1127153</v>
      </c>
      <c r="G5107" s="238">
        <v>45838</v>
      </c>
      <c r="H5107">
        <v>4</v>
      </c>
      <c r="I5107" t="s">
        <v>188</v>
      </c>
      <c r="J5107" t="s">
        <v>207</v>
      </c>
      <c r="K5107" t="s">
        <v>208</v>
      </c>
      <c r="L5107" t="s">
        <v>349</v>
      </c>
      <c r="M5107" t="s">
        <v>49</v>
      </c>
      <c r="N5107" t="s">
        <v>347</v>
      </c>
      <c r="O5107" t="s">
        <v>191</v>
      </c>
      <c r="P5107">
        <v>1127153</v>
      </c>
      <c r="Q5107"/>
      <c r="R5107"/>
      <c r="S5107" t="s">
        <v>933</v>
      </c>
    </row>
    <row r="5108" spans="1:19" hidden="1" x14ac:dyDescent="0.2">
      <c r="A5108" s="162" t="str">
        <f>"FY"&amp;(YEAR(Table4_1[[#This Row],[Date]])-1)&amp;"/"&amp;(YEAR(Table4_1[[#This Row],[Date]])-2000)</f>
        <v>FY2023/24</v>
      </c>
      <c r="B5108" s="162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5108" s="162" t="str">
        <f>Table4_1[[#This Row],[Licensee]]&amp;" "&amp;Table4_1[[#This Row],[Licence]]</f>
        <v>Western Power EDL1</v>
      </c>
      <c r="D5108" s="162" t="str">
        <f t="shared" si="79"/>
        <v>FY2023/24_SAIFIinput_diii_Western Power EDL1</v>
      </c>
      <c r="E5108" s="164">
        <f>IF(ISNUMBER(Table4_1[[#This Row],[Value]]),Table4_1[[#This Row],[Value]],IF(ISNUMBER(Table4_1[[#This Row],[$ Value]]),Table4_1[[#This Row],[$ Value]],Table4_1[[#This Row],[% Value]]))</f>
        <v>773121</v>
      </c>
      <c r="G5108" s="238">
        <v>45473</v>
      </c>
      <c r="H5108">
        <v>4</v>
      </c>
      <c r="I5108" t="s">
        <v>188</v>
      </c>
      <c r="J5108" t="s">
        <v>207</v>
      </c>
      <c r="K5108" t="s">
        <v>208</v>
      </c>
      <c r="L5108" t="s">
        <v>350</v>
      </c>
      <c r="M5108" t="s">
        <v>49</v>
      </c>
      <c r="N5108" t="s">
        <v>347</v>
      </c>
      <c r="O5108" t="s">
        <v>191</v>
      </c>
      <c r="P5108">
        <v>773121</v>
      </c>
      <c r="Q5108"/>
      <c r="R5108"/>
      <c r="S5108" t="s">
        <v>933</v>
      </c>
    </row>
    <row r="5109" spans="1:19" hidden="1" x14ac:dyDescent="0.2">
      <c r="A5109" s="162" t="str">
        <f>"FY"&amp;(YEAR(Table4_1[[#This Row],[Date]])-1)&amp;"/"&amp;(YEAR(Table4_1[[#This Row],[Date]])-2000)</f>
        <v>FY2024/25</v>
      </c>
      <c r="B5109" s="162" t="str">
        <f>VLOOKUP(Table4_1[[#This Row],[Energy]]&amp;Table4_1[[#This Row],[Indicator category]]&amp;Table4_1[[#This Row],[Indicator subcategory]]&amp;Table4_1[[#This Row],[Indicator]]&amp;Table4_1[[#This Row],[ID]],newID,2,FALSE)</f>
        <v>SAIFIinput_diii</v>
      </c>
      <c r="C5109" s="162" t="str">
        <f>Table4_1[[#This Row],[Licensee]]&amp;" "&amp;Table4_1[[#This Row],[Licence]]</f>
        <v>Western Power EDL1</v>
      </c>
      <c r="D5109" s="162" t="str">
        <f t="shared" si="79"/>
        <v>FY2024/25_SAIFIinput_diii_Western Power EDL1</v>
      </c>
      <c r="E5109" s="164">
        <f>IF(ISNUMBER(Table4_1[[#This Row],[Value]]),Table4_1[[#This Row],[Value]],IF(ISNUMBER(Table4_1[[#This Row],[$ Value]]),Table4_1[[#This Row],[$ Value]],Table4_1[[#This Row],[% Value]]))</f>
        <v>1014800</v>
      </c>
      <c r="G5109" s="238">
        <v>45838</v>
      </c>
      <c r="H5109">
        <v>4</v>
      </c>
      <c r="I5109" t="s">
        <v>188</v>
      </c>
      <c r="J5109" t="s">
        <v>207</v>
      </c>
      <c r="K5109" t="s">
        <v>208</v>
      </c>
      <c r="L5109" t="s">
        <v>350</v>
      </c>
      <c r="M5109" t="s">
        <v>49</v>
      </c>
      <c r="N5109" t="s">
        <v>347</v>
      </c>
      <c r="O5109" t="s">
        <v>191</v>
      </c>
      <c r="P5109">
        <v>1014800</v>
      </c>
      <c r="Q5109"/>
      <c r="R5109"/>
      <c r="S5109" t="s">
        <v>933</v>
      </c>
    </row>
    <row r="5110" spans="1:19" hidden="1" x14ac:dyDescent="0.2">
      <c r="A5110" s="162" t="str">
        <f>"FY"&amp;(YEAR(Table4_1[[#This Row],[Date]])-1)&amp;"/"&amp;(YEAR(Table4_1[[#This Row],[Date]])-2000)</f>
        <v>FY2023/24</v>
      </c>
      <c r="B5110" s="162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5110" s="162" t="str">
        <f>Table4_1[[#This Row],[Licensee]]&amp;" "&amp;Table4_1[[#This Row],[Licence]]</f>
        <v>Western Power EDL1</v>
      </c>
      <c r="D5110" s="162" t="str">
        <f t="shared" si="79"/>
        <v>FY2023/24_SAIFIinput_e_Western Power EDL1</v>
      </c>
      <c r="E5110" s="164">
        <f>IF(ISNUMBER(Table4_1[[#This Row],[Value]]),Table4_1[[#This Row],[Value]],IF(ISNUMBER(Table4_1[[#This Row],[$ Value]]),Table4_1[[#This Row],[$ Value]],Table4_1[[#This Row],[% Value]]))</f>
        <v>836077</v>
      </c>
      <c r="G5110" s="238">
        <v>45473</v>
      </c>
      <c r="H5110">
        <v>4</v>
      </c>
      <c r="I5110" t="s">
        <v>188</v>
      </c>
      <c r="J5110" t="s">
        <v>207</v>
      </c>
      <c r="K5110" t="s">
        <v>208</v>
      </c>
      <c r="L5110" t="s">
        <v>346</v>
      </c>
      <c r="M5110" t="s">
        <v>50</v>
      </c>
      <c r="N5110" t="s">
        <v>347</v>
      </c>
      <c r="O5110" t="s">
        <v>191</v>
      </c>
      <c r="P5110">
        <v>836077</v>
      </c>
      <c r="Q5110"/>
      <c r="R5110"/>
      <c r="S5110" t="s">
        <v>933</v>
      </c>
    </row>
    <row r="5111" spans="1:19" hidden="1" x14ac:dyDescent="0.2">
      <c r="A5111" s="162" t="str">
        <f>"FY"&amp;(YEAR(Table4_1[[#This Row],[Date]])-1)&amp;"/"&amp;(YEAR(Table4_1[[#This Row],[Date]])-2000)</f>
        <v>FY2024/25</v>
      </c>
      <c r="B5111" s="162" t="str">
        <f>VLOOKUP(Table4_1[[#This Row],[Energy]]&amp;Table4_1[[#This Row],[Indicator category]]&amp;Table4_1[[#This Row],[Indicator subcategory]]&amp;Table4_1[[#This Row],[Indicator]]&amp;Table4_1[[#This Row],[ID]],newID,2,FALSE)</f>
        <v>SAIFIinput_e</v>
      </c>
      <c r="C5111" s="162" t="str">
        <f>Table4_1[[#This Row],[Licensee]]&amp;" "&amp;Table4_1[[#This Row],[Licence]]</f>
        <v>Western Power EDL1</v>
      </c>
      <c r="D5111" s="162" t="str">
        <f t="shared" si="79"/>
        <v>FY2024/25_SAIFIinput_e_Western Power EDL1</v>
      </c>
      <c r="E5111" s="164">
        <f>IF(ISNUMBER(Table4_1[[#This Row],[Value]]),Table4_1[[#This Row],[Value]],IF(ISNUMBER(Table4_1[[#This Row],[$ Value]]),Table4_1[[#This Row],[$ Value]],Table4_1[[#This Row],[% Value]]))</f>
        <v>717932</v>
      </c>
      <c r="G5111" s="238">
        <v>45838</v>
      </c>
      <c r="H5111">
        <v>4</v>
      </c>
      <c r="I5111" t="s">
        <v>188</v>
      </c>
      <c r="J5111" t="s">
        <v>207</v>
      </c>
      <c r="K5111" t="s">
        <v>208</v>
      </c>
      <c r="L5111" t="s">
        <v>346</v>
      </c>
      <c r="M5111" t="s">
        <v>50</v>
      </c>
      <c r="N5111" t="s">
        <v>347</v>
      </c>
      <c r="O5111" t="s">
        <v>191</v>
      </c>
      <c r="P5111">
        <v>717932</v>
      </c>
      <c r="Q5111"/>
      <c r="R5111"/>
      <c r="S5111" t="s">
        <v>933</v>
      </c>
    </row>
    <row r="5112" spans="1:19" hidden="1" x14ac:dyDescent="0.2">
      <c r="A5112" s="162" t="str">
        <f>"FY"&amp;(YEAR(Table4_1[[#This Row],[Date]])-1)&amp;"/"&amp;(YEAR(Table4_1[[#This Row],[Date]])-2000)</f>
        <v>FY2023/24</v>
      </c>
      <c r="B5112" s="162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5112" s="162" t="str">
        <f>Table4_1[[#This Row],[Licensee]]&amp;" "&amp;Table4_1[[#This Row],[Licence]]</f>
        <v>Western Power EDL1</v>
      </c>
      <c r="D5112" s="162" t="str">
        <f t="shared" si="79"/>
        <v>FY2023/24_SAIFIinput_ei_Western Power EDL1</v>
      </c>
      <c r="E5112" s="164">
        <f>IF(ISNUMBER(Table4_1[[#This Row],[Value]]),Table4_1[[#This Row],[Value]],IF(ISNUMBER(Table4_1[[#This Row],[$ Value]]),Table4_1[[#This Row],[$ Value]],Table4_1[[#This Row],[% Value]]))</f>
        <v>165730</v>
      </c>
      <c r="G5112" s="238">
        <v>45473</v>
      </c>
      <c r="H5112">
        <v>4</v>
      </c>
      <c r="I5112" t="s">
        <v>188</v>
      </c>
      <c r="J5112" t="s">
        <v>207</v>
      </c>
      <c r="K5112" t="s">
        <v>208</v>
      </c>
      <c r="L5112" t="s">
        <v>348</v>
      </c>
      <c r="M5112" t="s">
        <v>50</v>
      </c>
      <c r="N5112" t="s">
        <v>347</v>
      </c>
      <c r="O5112" t="s">
        <v>191</v>
      </c>
      <c r="P5112">
        <v>165730</v>
      </c>
      <c r="Q5112"/>
      <c r="R5112"/>
      <c r="S5112" t="s">
        <v>933</v>
      </c>
    </row>
    <row r="5113" spans="1:19" hidden="1" x14ac:dyDescent="0.2">
      <c r="A5113" s="162" t="str">
        <f>"FY"&amp;(YEAR(Table4_1[[#This Row],[Date]])-1)&amp;"/"&amp;(YEAR(Table4_1[[#This Row],[Date]])-2000)</f>
        <v>FY2024/25</v>
      </c>
      <c r="B5113" s="162" t="str">
        <f>VLOOKUP(Table4_1[[#This Row],[Energy]]&amp;Table4_1[[#This Row],[Indicator category]]&amp;Table4_1[[#This Row],[Indicator subcategory]]&amp;Table4_1[[#This Row],[Indicator]]&amp;Table4_1[[#This Row],[ID]],newID,2,FALSE)</f>
        <v>SAIFIinput_ei</v>
      </c>
      <c r="C5113" s="162" t="str">
        <f>Table4_1[[#This Row],[Licensee]]&amp;" "&amp;Table4_1[[#This Row],[Licence]]</f>
        <v>Western Power EDL1</v>
      </c>
      <c r="D5113" s="162" t="str">
        <f t="shared" si="79"/>
        <v>FY2024/25_SAIFIinput_ei_Western Power EDL1</v>
      </c>
      <c r="E5113" s="164">
        <f>IF(ISNUMBER(Table4_1[[#This Row],[Value]]),Table4_1[[#This Row],[Value]],IF(ISNUMBER(Table4_1[[#This Row],[$ Value]]),Table4_1[[#This Row],[$ Value]],Table4_1[[#This Row],[% Value]]))</f>
        <v>165882</v>
      </c>
      <c r="G5113" s="238">
        <v>45838</v>
      </c>
      <c r="H5113">
        <v>4</v>
      </c>
      <c r="I5113" t="s">
        <v>188</v>
      </c>
      <c r="J5113" t="s">
        <v>207</v>
      </c>
      <c r="K5113" t="s">
        <v>208</v>
      </c>
      <c r="L5113" t="s">
        <v>348</v>
      </c>
      <c r="M5113" t="s">
        <v>50</v>
      </c>
      <c r="N5113" t="s">
        <v>347</v>
      </c>
      <c r="O5113" t="s">
        <v>191</v>
      </c>
      <c r="P5113">
        <v>165882</v>
      </c>
      <c r="Q5113"/>
      <c r="R5113"/>
      <c r="S5113" t="s">
        <v>933</v>
      </c>
    </row>
    <row r="5114" spans="1:19" hidden="1" x14ac:dyDescent="0.2">
      <c r="A5114" s="162" t="str">
        <f>"FY"&amp;(YEAR(Table4_1[[#This Row],[Date]])-1)&amp;"/"&amp;(YEAR(Table4_1[[#This Row],[Date]])-2000)</f>
        <v>FY2023/24</v>
      </c>
      <c r="B5114" s="162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5114" s="162" t="str">
        <f>Table4_1[[#This Row],[Licensee]]&amp;" "&amp;Table4_1[[#This Row],[Licence]]</f>
        <v>Western Power EDL1</v>
      </c>
      <c r="D5114" s="162" t="str">
        <f t="shared" si="79"/>
        <v>FY2023/24_SAIFIinput_eii_Western Power EDL1</v>
      </c>
      <c r="E5114" s="164">
        <f>IF(ISNUMBER(Table4_1[[#This Row],[Value]]),Table4_1[[#This Row],[Value]],IF(ISNUMBER(Table4_1[[#This Row],[$ Value]]),Table4_1[[#This Row],[$ Value]],Table4_1[[#This Row],[% Value]]))</f>
        <v>665680</v>
      </c>
      <c r="G5114" s="238">
        <v>45473</v>
      </c>
      <c r="H5114">
        <v>4</v>
      </c>
      <c r="I5114" t="s">
        <v>188</v>
      </c>
      <c r="J5114" t="s">
        <v>207</v>
      </c>
      <c r="K5114" t="s">
        <v>208</v>
      </c>
      <c r="L5114" t="s">
        <v>349</v>
      </c>
      <c r="M5114" t="s">
        <v>50</v>
      </c>
      <c r="N5114" t="s">
        <v>347</v>
      </c>
      <c r="O5114" t="s">
        <v>191</v>
      </c>
      <c r="P5114">
        <v>665680</v>
      </c>
      <c r="Q5114"/>
      <c r="R5114"/>
      <c r="S5114" t="s">
        <v>933</v>
      </c>
    </row>
    <row r="5115" spans="1:19" hidden="1" x14ac:dyDescent="0.2">
      <c r="A5115" s="162" t="str">
        <f>"FY"&amp;(YEAR(Table4_1[[#This Row],[Date]])-1)&amp;"/"&amp;(YEAR(Table4_1[[#This Row],[Date]])-2000)</f>
        <v>FY2024/25</v>
      </c>
      <c r="B5115" s="162" t="str">
        <f>VLOOKUP(Table4_1[[#This Row],[Energy]]&amp;Table4_1[[#This Row],[Indicator category]]&amp;Table4_1[[#This Row],[Indicator subcategory]]&amp;Table4_1[[#This Row],[Indicator]]&amp;Table4_1[[#This Row],[ID]],newID,2,FALSE)</f>
        <v>SAIFIinput_eii</v>
      </c>
      <c r="C5115" s="162" t="str">
        <f>Table4_1[[#This Row],[Licensee]]&amp;" "&amp;Table4_1[[#This Row],[Licence]]</f>
        <v>Western Power EDL1</v>
      </c>
      <c r="D5115" s="162" t="str">
        <f t="shared" si="79"/>
        <v>FY2024/25_SAIFIinput_eii_Western Power EDL1</v>
      </c>
      <c r="E5115" s="164">
        <f>IF(ISNUMBER(Table4_1[[#This Row],[Value]]),Table4_1[[#This Row],[Value]],IF(ISNUMBER(Table4_1[[#This Row],[$ Value]]),Table4_1[[#This Row],[$ Value]],Table4_1[[#This Row],[% Value]]))</f>
        <v>549960</v>
      </c>
      <c r="G5115" s="238">
        <v>45838</v>
      </c>
      <c r="H5115">
        <v>4</v>
      </c>
      <c r="I5115" t="s">
        <v>188</v>
      </c>
      <c r="J5115" t="s">
        <v>207</v>
      </c>
      <c r="K5115" t="s">
        <v>208</v>
      </c>
      <c r="L5115" t="s">
        <v>349</v>
      </c>
      <c r="M5115" t="s">
        <v>50</v>
      </c>
      <c r="N5115" t="s">
        <v>347</v>
      </c>
      <c r="O5115" t="s">
        <v>191</v>
      </c>
      <c r="P5115">
        <v>549960</v>
      </c>
      <c r="Q5115"/>
      <c r="R5115"/>
      <c r="S5115" t="s">
        <v>933</v>
      </c>
    </row>
    <row r="5116" spans="1:19" hidden="1" x14ac:dyDescent="0.2">
      <c r="A5116" s="162" t="str">
        <f>"FY"&amp;(YEAR(Table4_1[[#This Row],[Date]])-1)&amp;"/"&amp;(YEAR(Table4_1[[#This Row],[Date]])-2000)</f>
        <v>FY2023/24</v>
      </c>
      <c r="B5116" s="162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5116" s="162" t="str">
        <f>Table4_1[[#This Row],[Licensee]]&amp;" "&amp;Table4_1[[#This Row],[Licence]]</f>
        <v>Western Power EDL1</v>
      </c>
      <c r="D5116" s="162" t="str">
        <f t="shared" si="79"/>
        <v>FY2023/24_SAIFIinput_eiii_Western Power EDL1</v>
      </c>
      <c r="E5116" s="164">
        <f>IF(ISNUMBER(Table4_1[[#This Row],[Value]]),Table4_1[[#This Row],[Value]],IF(ISNUMBER(Table4_1[[#This Row],[$ Value]]),Table4_1[[#This Row],[$ Value]],Table4_1[[#This Row],[% Value]]))</f>
        <v>598899</v>
      </c>
      <c r="G5116" s="238">
        <v>45473</v>
      </c>
      <c r="H5116">
        <v>4</v>
      </c>
      <c r="I5116" t="s">
        <v>188</v>
      </c>
      <c r="J5116" t="s">
        <v>207</v>
      </c>
      <c r="K5116" t="s">
        <v>208</v>
      </c>
      <c r="L5116" t="s">
        <v>350</v>
      </c>
      <c r="M5116" t="s">
        <v>50</v>
      </c>
      <c r="N5116" t="s">
        <v>347</v>
      </c>
      <c r="O5116" t="s">
        <v>191</v>
      </c>
      <c r="P5116">
        <v>598899</v>
      </c>
      <c r="Q5116"/>
      <c r="R5116"/>
      <c r="S5116" t="s">
        <v>933</v>
      </c>
    </row>
    <row r="5117" spans="1:19" hidden="1" x14ac:dyDescent="0.2">
      <c r="A5117" s="162" t="str">
        <f>"FY"&amp;(YEAR(Table4_1[[#This Row],[Date]])-1)&amp;"/"&amp;(YEAR(Table4_1[[#This Row],[Date]])-2000)</f>
        <v>FY2024/25</v>
      </c>
      <c r="B5117" s="162" t="str">
        <f>VLOOKUP(Table4_1[[#This Row],[Energy]]&amp;Table4_1[[#This Row],[Indicator category]]&amp;Table4_1[[#This Row],[Indicator subcategory]]&amp;Table4_1[[#This Row],[Indicator]]&amp;Table4_1[[#This Row],[ID]],newID,2,FALSE)</f>
        <v>SAIFIinput_eiii</v>
      </c>
      <c r="C5117" s="162" t="str">
        <f>Table4_1[[#This Row],[Licensee]]&amp;" "&amp;Table4_1[[#This Row],[Licence]]</f>
        <v>Western Power EDL1</v>
      </c>
      <c r="D5117" s="162" t="str">
        <f t="shared" si="79"/>
        <v>FY2024/25_SAIFIinput_eiii_Western Power EDL1</v>
      </c>
      <c r="E5117" s="164">
        <f>IF(ISNUMBER(Table4_1[[#This Row],[Value]]),Table4_1[[#This Row],[Value]],IF(ISNUMBER(Table4_1[[#This Row],[$ Value]]),Table4_1[[#This Row],[$ Value]],Table4_1[[#This Row],[% Value]]))</f>
        <v>523192</v>
      </c>
      <c r="G5117" s="238">
        <v>45838</v>
      </c>
      <c r="H5117">
        <v>4</v>
      </c>
      <c r="I5117" t="s">
        <v>188</v>
      </c>
      <c r="J5117" t="s">
        <v>207</v>
      </c>
      <c r="K5117" t="s">
        <v>208</v>
      </c>
      <c r="L5117" t="s">
        <v>350</v>
      </c>
      <c r="M5117" t="s">
        <v>50</v>
      </c>
      <c r="N5117" t="s">
        <v>347</v>
      </c>
      <c r="O5117" t="s">
        <v>191</v>
      </c>
      <c r="P5117">
        <v>523192</v>
      </c>
      <c r="Q5117"/>
      <c r="R5117"/>
      <c r="S5117" t="s">
        <v>933</v>
      </c>
    </row>
    <row r="5118" spans="1:19" hidden="1" x14ac:dyDescent="0.2">
      <c r="A5118" s="162" t="str">
        <f>"FY"&amp;(YEAR(Table4_1[[#This Row],[Date]])-1)&amp;"/"&amp;(YEAR(Table4_1[[#This Row],[Date]])-2000)</f>
        <v>FY2013/14</v>
      </c>
      <c r="B5118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18" s="162" t="str">
        <f>Table4_1[[#This Row],[Licensee]]&amp;" "&amp;Table4_1[[#This Row],[Licence]]</f>
        <v>ATCO GDL8</v>
      </c>
      <c r="D5118" s="162" t="str">
        <f t="shared" si="79"/>
        <v>FY2013/14_D1_ATCO GDL8</v>
      </c>
      <c r="E5118" s="164">
        <f>IF(ISNUMBER(Table4_1[[#This Row],[Value]]),Table4_1[[#This Row],[Value]],IF(ISNUMBER(Table4_1[[#This Row],[$ Value]]),Table4_1[[#This Row],[$ Value]],Table4_1[[#This Row],[% Value]]))</f>
        <v>20273</v>
      </c>
      <c r="G5118" s="238">
        <v>41820</v>
      </c>
      <c r="H5118">
        <v>4</v>
      </c>
      <c r="I5118" t="s">
        <v>200</v>
      </c>
      <c r="J5118" t="s">
        <v>366</v>
      </c>
      <c r="K5118" t="s">
        <v>13</v>
      </c>
      <c r="L5118"/>
      <c r="M5118" t="s">
        <v>212</v>
      </c>
      <c r="N5118" t="s">
        <v>370</v>
      </c>
      <c r="O5118" t="s">
        <v>191</v>
      </c>
      <c r="P5118">
        <v>20273</v>
      </c>
      <c r="Q5118"/>
      <c r="R5118"/>
      <c r="S5118" t="s">
        <v>934</v>
      </c>
    </row>
    <row r="5119" spans="1:19" hidden="1" x14ac:dyDescent="0.2">
      <c r="A5119" s="162" t="str">
        <f>"FY"&amp;(YEAR(Table4_1[[#This Row],[Date]])-1)&amp;"/"&amp;(YEAR(Table4_1[[#This Row],[Date]])-2000)</f>
        <v>FY2014/15</v>
      </c>
      <c r="B5119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19" s="162" t="str">
        <f>Table4_1[[#This Row],[Licensee]]&amp;" "&amp;Table4_1[[#This Row],[Licence]]</f>
        <v>ATCO GDL8</v>
      </c>
      <c r="D5119" s="162" t="str">
        <f t="shared" si="79"/>
        <v>FY2014/15_D1_ATCO GDL8</v>
      </c>
      <c r="E5119" s="164">
        <f>IF(ISNUMBER(Table4_1[[#This Row],[Value]]),Table4_1[[#This Row],[Value]],IF(ISNUMBER(Table4_1[[#This Row],[$ Value]]),Table4_1[[#This Row],[$ Value]],Table4_1[[#This Row],[% Value]]))</f>
        <v>23734</v>
      </c>
      <c r="G5119" s="238">
        <v>42185</v>
      </c>
      <c r="H5119">
        <v>4</v>
      </c>
      <c r="I5119" t="s">
        <v>200</v>
      </c>
      <c r="J5119" t="s">
        <v>366</v>
      </c>
      <c r="K5119" t="s">
        <v>13</v>
      </c>
      <c r="L5119"/>
      <c r="M5119" t="s">
        <v>212</v>
      </c>
      <c r="N5119" t="s">
        <v>370</v>
      </c>
      <c r="O5119" t="s">
        <v>191</v>
      </c>
      <c r="P5119">
        <v>23734</v>
      </c>
      <c r="Q5119"/>
      <c r="R5119"/>
      <c r="S5119" t="s">
        <v>934</v>
      </c>
    </row>
    <row r="5120" spans="1:19" hidden="1" x14ac:dyDescent="0.2">
      <c r="A5120" s="162" t="str">
        <f>"FY"&amp;(YEAR(Table4_1[[#This Row],[Date]])-1)&amp;"/"&amp;(YEAR(Table4_1[[#This Row],[Date]])-2000)</f>
        <v>FY2015/16</v>
      </c>
      <c r="B5120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0" s="162" t="str">
        <f>Table4_1[[#This Row],[Licensee]]&amp;" "&amp;Table4_1[[#This Row],[Licence]]</f>
        <v>ATCO GDL8</v>
      </c>
      <c r="D5120" s="162" t="str">
        <f t="shared" si="79"/>
        <v>FY2015/16_D1_ATCO GDL8</v>
      </c>
      <c r="E5120" s="164">
        <f>IF(ISNUMBER(Table4_1[[#This Row],[Value]]),Table4_1[[#This Row],[Value]],IF(ISNUMBER(Table4_1[[#This Row],[$ Value]]),Table4_1[[#This Row],[$ Value]],Table4_1[[#This Row],[% Value]]))</f>
        <v>24600</v>
      </c>
      <c r="G5120" s="238">
        <v>42551</v>
      </c>
      <c r="H5120">
        <v>4</v>
      </c>
      <c r="I5120" t="s">
        <v>200</v>
      </c>
      <c r="J5120" t="s">
        <v>366</v>
      </c>
      <c r="K5120" t="s">
        <v>13</v>
      </c>
      <c r="L5120"/>
      <c r="M5120" t="s">
        <v>212</v>
      </c>
      <c r="N5120" t="s">
        <v>370</v>
      </c>
      <c r="O5120" t="s">
        <v>191</v>
      </c>
      <c r="P5120">
        <v>24600</v>
      </c>
      <c r="Q5120"/>
      <c r="R5120"/>
      <c r="S5120" t="s">
        <v>934</v>
      </c>
    </row>
    <row r="5121" spans="1:19" hidden="1" x14ac:dyDescent="0.2">
      <c r="A5121" s="162" t="str">
        <f>"FY"&amp;(YEAR(Table4_1[[#This Row],[Date]])-1)&amp;"/"&amp;(YEAR(Table4_1[[#This Row],[Date]])-2000)</f>
        <v>FY2016/17</v>
      </c>
      <c r="B5121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1" s="162" t="str">
        <f>Table4_1[[#This Row],[Licensee]]&amp;" "&amp;Table4_1[[#This Row],[Licence]]</f>
        <v>ATCO GDL8</v>
      </c>
      <c r="D5121" s="162" t="str">
        <f t="shared" si="79"/>
        <v>FY2016/17_D1_ATCO GDL8</v>
      </c>
      <c r="E5121" s="164">
        <f>IF(ISNUMBER(Table4_1[[#This Row],[Value]]),Table4_1[[#This Row],[Value]],IF(ISNUMBER(Table4_1[[#This Row],[$ Value]]),Table4_1[[#This Row],[$ Value]],Table4_1[[#This Row],[% Value]]))</f>
        <v>16814</v>
      </c>
      <c r="G5121" s="238">
        <v>42916</v>
      </c>
      <c r="H5121">
        <v>4</v>
      </c>
      <c r="I5121" t="s">
        <v>200</v>
      </c>
      <c r="J5121" t="s">
        <v>366</v>
      </c>
      <c r="K5121" t="s">
        <v>13</v>
      </c>
      <c r="L5121"/>
      <c r="M5121" t="s">
        <v>212</v>
      </c>
      <c r="N5121" t="s">
        <v>370</v>
      </c>
      <c r="O5121" t="s">
        <v>191</v>
      </c>
      <c r="P5121">
        <v>16814</v>
      </c>
      <c r="Q5121"/>
      <c r="R5121"/>
      <c r="S5121" t="s">
        <v>934</v>
      </c>
    </row>
    <row r="5122" spans="1:19" hidden="1" x14ac:dyDescent="0.2">
      <c r="A5122" s="162" t="str">
        <f>"FY"&amp;(YEAR(Table4_1[[#This Row],[Date]])-1)&amp;"/"&amp;(YEAR(Table4_1[[#This Row],[Date]])-2000)</f>
        <v>FY2017/18</v>
      </c>
      <c r="B5122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2" s="162" t="str">
        <f>Table4_1[[#This Row],[Licensee]]&amp;" "&amp;Table4_1[[#This Row],[Licence]]</f>
        <v>ATCO GDL8</v>
      </c>
      <c r="D5122" s="162" t="str">
        <f t="shared" si="79"/>
        <v>FY2017/18_D1_ATCO GDL8</v>
      </c>
      <c r="E5122" s="164">
        <f>IF(ISNUMBER(Table4_1[[#This Row],[Value]]),Table4_1[[#This Row],[Value]],IF(ISNUMBER(Table4_1[[#This Row],[$ Value]]),Table4_1[[#This Row],[$ Value]],Table4_1[[#This Row],[% Value]]))</f>
        <v>13555</v>
      </c>
      <c r="G5122" s="238">
        <v>43281</v>
      </c>
      <c r="H5122">
        <v>4</v>
      </c>
      <c r="I5122" t="s">
        <v>200</v>
      </c>
      <c r="J5122" t="s">
        <v>366</v>
      </c>
      <c r="K5122" t="s">
        <v>13</v>
      </c>
      <c r="L5122"/>
      <c r="M5122" t="s">
        <v>212</v>
      </c>
      <c r="N5122" t="s">
        <v>370</v>
      </c>
      <c r="O5122" t="s">
        <v>191</v>
      </c>
      <c r="P5122">
        <v>13555</v>
      </c>
      <c r="Q5122"/>
      <c r="R5122"/>
      <c r="S5122" t="s">
        <v>934</v>
      </c>
    </row>
    <row r="5123" spans="1:19" hidden="1" x14ac:dyDescent="0.2">
      <c r="A5123" s="162" t="str">
        <f>"FY"&amp;(YEAR(Table4_1[[#This Row],[Date]])-1)&amp;"/"&amp;(YEAR(Table4_1[[#This Row],[Date]])-2000)</f>
        <v>FY2018/19</v>
      </c>
      <c r="B5123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3" s="162" t="str">
        <f>Table4_1[[#This Row],[Licensee]]&amp;" "&amp;Table4_1[[#This Row],[Licence]]</f>
        <v>ATCO GDL8</v>
      </c>
      <c r="D5123" s="162" t="str">
        <f t="shared" ref="D5123:D5186" si="80">A5123&amp;"_"&amp;B5123&amp;"_"&amp;C5123</f>
        <v>FY2018/19_D1_ATCO GDL8</v>
      </c>
      <c r="E5123" s="164">
        <f>IF(ISNUMBER(Table4_1[[#This Row],[Value]]),Table4_1[[#This Row],[Value]],IF(ISNUMBER(Table4_1[[#This Row],[$ Value]]),Table4_1[[#This Row],[$ Value]],Table4_1[[#This Row],[% Value]]))</f>
        <v>12758</v>
      </c>
      <c r="G5123" s="238">
        <v>43646</v>
      </c>
      <c r="H5123">
        <v>4</v>
      </c>
      <c r="I5123" t="s">
        <v>200</v>
      </c>
      <c r="J5123" t="s">
        <v>366</v>
      </c>
      <c r="K5123" t="s">
        <v>13</v>
      </c>
      <c r="L5123"/>
      <c r="M5123" t="s">
        <v>212</v>
      </c>
      <c r="N5123" t="s">
        <v>370</v>
      </c>
      <c r="O5123" t="s">
        <v>191</v>
      </c>
      <c r="P5123">
        <v>12758</v>
      </c>
      <c r="Q5123"/>
      <c r="R5123"/>
      <c r="S5123" t="s">
        <v>934</v>
      </c>
    </row>
    <row r="5124" spans="1:19" hidden="1" x14ac:dyDescent="0.2">
      <c r="A5124" s="162" t="str">
        <f>"FY"&amp;(YEAR(Table4_1[[#This Row],[Date]])-1)&amp;"/"&amp;(YEAR(Table4_1[[#This Row],[Date]])-2000)</f>
        <v>FY2019/20</v>
      </c>
      <c r="B5124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4" s="162" t="str">
        <f>Table4_1[[#This Row],[Licensee]]&amp;" "&amp;Table4_1[[#This Row],[Licence]]</f>
        <v>ATCO GDL8</v>
      </c>
      <c r="D5124" s="162" t="str">
        <f t="shared" si="80"/>
        <v>FY2019/20_D1_ATCO GDL8</v>
      </c>
      <c r="E5124" s="164">
        <f>IF(ISNUMBER(Table4_1[[#This Row],[Value]]),Table4_1[[#This Row],[Value]],IF(ISNUMBER(Table4_1[[#This Row],[$ Value]]),Table4_1[[#This Row],[$ Value]],Table4_1[[#This Row],[% Value]]))</f>
        <v>11334</v>
      </c>
      <c r="G5124" s="238">
        <v>44012</v>
      </c>
      <c r="H5124">
        <v>4</v>
      </c>
      <c r="I5124" t="s">
        <v>200</v>
      </c>
      <c r="J5124" t="s">
        <v>366</v>
      </c>
      <c r="K5124" t="s">
        <v>13</v>
      </c>
      <c r="L5124"/>
      <c r="M5124" t="s">
        <v>212</v>
      </c>
      <c r="N5124" t="s">
        <v>370</v>
      </c>
      <c r="O5124" t="s">
        <v>191</v>
      </c>
      <c r="P5124">
        <v>11334</v>
      </c>
      <c r="Q5124"/>
      <c r="R5124"/>
      <c r="S5124" t="s">
        <v>934</v>
      </c>
    </row>
    <row r="5125" spans="1:19" hidden="1" x14ac:dyDescent="0.2">
      <c r="A5125" s="162" t="str">
        <f>"FY"&amp;(YEAR(Table4_1[[#This Row],[Date]])-1)&amp;"/"&amp;(YEAR(Table4_1[[#This Row],[Date]])-2000)</f>
        <v>FY2020/21</v>
      </c>
      <c r="B5125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5" s="162" t="str">
        <f>Table4_1[[#This Row],[Licensee]]&amp;" "&amp;Table4_1[[#This Row],[Licence]]</f>
        <v>ATCO GDL8</v>
      </c>
      <c r="D5125" s="162" t="str">
        <f t="shared" si="80"/>
        <v>FY2020/21_D1_ATCO GDL8</v>
      </c>
      <c r="E5125" s="164">
        <f>IF(ISNUMBER(Table4_1[[#This Row],[Value]]),Table4_1[[#This Row],[Value]],IF(ISNUMBER(Table4_1[[#This Row],[$ Value]]),Table4_1[[#This Row],[$ Value]],Table4_1[[#This Row],[% Value]]))</f>
        <v>11040</v>
      </c>
      <c r="G5125" s="238">
        <v>44377</v>
      </c>
      <c r="H5125">
        <v>4</v>
      </c>
      <c r="I5125" t="s">
        <v>200</v>
      </c>
      <c r="J5125" t="s">
        <v>366</v>
      </c>
      <c r="K5125" t="s">
        <v>13</v>
      </c>
      <c r="L5125"/>
      <c r="M5125" t="s">
        <v>212</v>
      </c>
      <c r="N5125" t="s">
        <v>370</v>
      </c>
      <c r="O5125" t="s">
        <v>191</v>
      </c>
      <c r="P5125">
        <v>11040</v>
      </c>
      <c r="Q5125"/>
      <c r="R5125"/>
      <c r="S5125" t="s">
        <v>934</v>
      </c>
    </row>
    <row r="5126" spans="1:19" hidden="1" x14ac:dyDescent="0.2">
      <c r="A5126" s="162" t="str">
        <f>"FY"&amp;(YEAR(Table4_1[[#This Row],[Date]])-1)&amp;"/"&amp;(YEAR(Table4_1[[#This Row],[Date]])-2000)</f>
        <v>FY2021/22</v>
      </c>
      <c r="B5126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6" s="162" t="str">
        <f>Table4_1[[#This Row],[Licensee]]&amp;" "&amp;Table4_1[[#This Row],[Licence]]</f>
        <v>ATCO GDL8</v>
      </c>
      <c r="D5126" s="162" t="str">
        <f t="shared" si="80"/>
        <v>FY2021/22_D1_ATCO GDL8</v>
      </c>
      <c r="E5126" s="164">
        <f>IF(ISNUMBER(Table4_1[[#This Row],[Value]]),Table4_1[[#This Row],[Value]],IF(ISNUMBER(Table4_1[[#This Row],[$ Value]]),Table4_1[[#This Row],[$ Value]],Table4_1[[#This Row],[% Value]]))</f>
        <v>12418</v>
      </c>
      <c r="G5126" s="238">
        <v>44742</v>
      </c>
      <c r="H5126">
        <v>4</v>
      </c>
      <c r="I5126" t="s">
        <v>200</v>
      </c>
      <c r="J5126" t="s">
        <v>366</v>
      </c>
      <c r="K5126" t="s">
        <v>13</v>
      </c>
      <c r="L5126"/>
      <c r="M5126" t="s">
        <v>212</v>
      </c>
      <c r="N5126" t="s">
        <v>370</v>
      </c>
      <c r="O5126" t="s">
        <v>191</v>
      </c>
      <c r="P5126">
        <v>12418</v>
      </c>
      <c r="Q5126"/>
      <c r="R5126"/>
      <c r="S5126" t="s">
        <v>934</v>
      </c>
    </row>
    <row r="5127" spans="1:19" hidden="1" x14ac:dyDescent="0.2">
      <c r="A5127" s="162" t="str">
        <f>"FY"&amp;(YEAR(Table4_1[[#This Row],[Date]])-1)&amp;"/"&amp;(YEAR(Table4_1[[#This Row],[Date]])-2000)</f>
        <v>FY2022/23</v>
      </c>
      <c r="B5127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7" s="162" t="str">
        <f>Table4_1[[#This Row],[Licensee]]&amp;" "&amp;Table4_1[[#This Row],[Licence]]</f>
        <v>ATCO GDL8</v>
      </c>
      <c r="D5127" s="162" t="str">
        <f t="shared" si="80"/>
        <v>FY2022/23_D1_ATCO GDL8</v>
      </c>
      <c r="E5127" s="164">
        <f>IF(ISNUMBER(Table4_1[[#This Row],[Value]]),Table4_1[[#This Row],[Value]],IF(ISNUMBER(Table4_1[[#This Row],[$ Value]]),Table4_1[[#This Row],[$ Value]],Table4_1[[#This Row],[% Value]]))</f>
        <v>13432</v>
      </c>
      <c r="G5127" s="238">
        <v>45107</v>
      </c>
      <c r="H5127">
        <v>4</v>
      </c>
      <c r="I5127" t="s">
        <v>200</v>
      </c>
      <c r="J5127" t="s">
        <v>366</v>
      </c>
      <c r="K5127" t="s">
        <v>13</v>
      </c>
      <c r="L5127"/>
      <c r="M5127" t="s">
        <v>212</v>
      </c>
      <c r="N5127" t="s">
        <v>370</v>
      </c>
      <c r="O5127" t="s">
        <v>191</v>
      </c>
      <c r="P5127">
        <v>13432</v>
      </c>
      <c r="Q5127"/>
      <c r="R5127"/>
      <c r="S5127" t="s">
        <v>934</v>
      </c>
    </row>
    <row r="5128" spans="1:19" hidden="1" x14ac:dyDescent="0.2">
      <c r="A5128" s="162" t="str">
        <f>"FY"&amp;(YEAR(Table4_1[[#This Row],[Date]])-1)&amp;"/"&amp;(YEAR(Table4_1[[#This Row],[Date]])-2000)</f>
        <v>FY2023/24</v>
      </c>
      <c r="B5128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8" s="162" t="str">
        <f>Table4_1[[#This Row],[Licensee]]&amp;" "&amp;Table4_1[[#This Row],[Licence]]</f>
        <v>ATCO GDL8</v>
      </c>
      <c r="D5128" s="162" t="str">
        <f t="shared" si="80"/>
        <v>FY2023/24_D1_ATCO GDL8</v>
      </c>
      <c r="E5128" s="164">
        <f>IF(ISNUMBER(Table4_1[[#This Row],[Value]]),Table4_1[[#This Row],[Value]],IF(ISNUMBER(Table4_1[[#This Row],[$ Value]]),Table4_1[[#This Row],[$ Value]],Table4_1[[#This Row],[% Value]]))</f>
        <v>14988</v>
      </c>
      <c r="G5128" s="238">
        <v>45473</v>
      </c>
      <c r="H5128">
        <v>4</v>
      </c>
      <c r="I5128" t="s">
        <v>200</v>
      </c>
      <c r="J5128" t="s">
        <v>366</v>
      </c>
      <c r="K5128" t="s">
        <v>13</v>
      </c>
      <c r="L5128"/>
      <c r="M5128" t="s">
        <v>212</v>
      </c>
      <c r="N5128" t="s">
        <v>370</v>
      </c>
      <c r="O5128" t="s">
        <v>191</v>
      </c>
      <c r="P5128">
        <v>14988</v>
      </c>
      <c r="Q5128"/>
      <c r="R5128"/>
      <c r="S5128" t="s">
        <v>934</v>
      </c>
    </row>
    <row r="5129" spans="1:19" hidden="1" x14ac:dyDescent="0.2">
      <c r="A5129" s="162" t="str">
        <f>"FY"&amp;(YEAR(Table4_1[[#This Row],[Date]])-1)&amp;"/"&amp;(YEAR(Table4_1[[#This Row],[Date]])-2000)</f>
        <v>FY2024/25</v>
      </c>
      <c r="B5129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129" s="162" t="str">
        <f>Table4_1[[#This Row],[Licensee]]&amp;" "&amp;Table4_1[[#This Row],[Licence]]</f>
        <v>ATCO GDL8</v>
      </c>
      <c r="D5129" s="162" t="str">
        <f t="shared" si="80"/>
        <v>FY2024/25_D1_ATCO GDL8</v>
      </c>
      <c r="E5129" s="164">
        <f>IF(ISNUMBER(Table4_1[[#This Row],[Value]]),Table4_1[[#This Row],[Value]],IF(ISNUMBER(Table4_1[[#This Row],[$ Value]]),Table4_1[[#This Row],[$ Value]],Table4_1[[#This Row],[% Value]]))</f>
        <v>13627</v>
      </c>
      <c r="G5129" s="238">
        <v>45838</v>
      </c>
      <c r="H5129">
        <v>4</v>
      </c>
      <c r="I5129" t="s">
        <v>200</v>
      </c>
      <c r="J5129" t="s">
        <v>366</v>
      </c>
      <c r="K5129" t="s">
        <v>13</v>
      </c>
      <c r="L5129"/>
      <c r="M5129" t="s">
        <v>212</v>
      </c>
      <c r="N5129" t="s">
        <v>370</v>
      </c>
      <c r="O5129" t="s">
        <v>191</v>
      </c>
      <c r="P5129">
        <v>13627</v>
      </c>
      <c r="Q5129"/>
      <c r="R5129"/>
      <c r="S5129" t="s">
        <v>934</v>
      </c>
    </row>
    <row r="5130" spans="1:19" hidden="1" x14ac:dyDescent="0.2">
      <c r="A5130" s="162" t="str">
        <f>"FY"&amp;(YEAR(Table4_1[[#This Row],[Date]])-1)&amp;"/"&amp;(YEAR(Table4_1[[#This Row],[Date]])-2000)</f>
        <v>FY2023/24</v>
      </c>
      <c r="B5130" s="162" t="str">
        <f>VLOOKUP(Table4_1[[#This Row],[Energy]]&amp;Table4_1[[#This Row],[Indicator category]]&amp;Table4_1[[#This Row],[Indicator subcategory]]&amp;Table4_1[[#This Row],[Indicator]]&amp;Table4_1[[#This Row],[ID]],newID,2,FALSE)</f>
        <v>D10</v>
      </c>
      <c r="C5130" s="162" t="str">
        <f>Table4_1[[#This Row],[Licensee]]&amp;" "&amp;Table4_1[[#This Row],[Licence]]</f>
        <v>ATCO GDL8</v>
      </c>
      <c r="D5130" s="162" t="str">
        <f t="shared" si="80"/>
        <v>FY2023/24_D10_ATCO GDL8</v>
      </c>
      <c r="E5130" s="164">
        <f>IF(ISNUMBER(Table4_1[[#This Row],[Value]]),Table4_1[[#This Row],[Value]],IF(ISNUMBER(Table4_1[[#This Row],[$ Value]]),Table4_1[[#This Row],[$ Value]],Table4_1[[#This Row],[% Value]]))</f>
        <v>451726</v>
      </c>
      <c r="G5130" s="238">
        <v>45473</v>
      </c>
      <c r="H5130">
        <v>4</v>
      </c>
      <c r="I5130" t="s">
        <v>200</v>
      </c>
      <c r="J5130" t="s">
        <v>366</v>
      </c>
      <c r="K5130" t="s">
        <v>299</v>
      </c>
      <c r="L5130" t="s">
        <v>375</v>
      </c>
      <c r="M5130" t="s">
        <v>376</v>
      </c>
      <c r="N5130" t="s">
        <v>377</v>
      </c>
      <c r="O5130" t="s">
        <v>378</v>
      </c>
      <c r="P5130">
        <v>451726</v>
      </c>
      <c r="Q5130"/>
      <c r="R5130"/>
      <c r="S5130" t="s">
        <v>934</v>
      </c>
    </row>
    <row r="5131" spans="1:19" hidden="1" x14ac:dyDescent="0.2">
      <c r="A5131" s="162" t="str">
        <f>"FY"&amp;(YEAR(Table4_1[[#This Row],[Date]])-1)&amp;"/"&amp;(YEAR(Table4_1[[#This Row],[Date]])-2000)</f>
        <v>FY2024/25</v>
      </c>
      <c r="B5131" s="162" t="str">
        <f>VLOOKUP(Table4_1[[#This Row],[Energy]]&amp;Table4_1[[#This Row],[Indicator category]]&amp;Table4_1[[#This Row],[Indicator subcategory]]&amp;Table4_1[[#This Row],[Indicator]]&amp;Table4_1[[#This Row],[ID]],newID,2,FALSE)</f>
        <v>D10</v>
      </c>
      <c r="C5131" s="162" t="str">
        <f>Table4_1[[#This Row],[Licensee]]&amp;" "&amp;Table4_1[[#This Row],[Licence]]</f>
        <v>ATCO GDL8</v>
      </c>
      <c r="D5131" s="162" t="str">
        <f t="shared" si="80"/>
        <v>FY2024/25_D10_ATCO GDL8</v>
      </c>
      <c r="E5131" s="164">
        <f>IF(ISNUMBER(Table4_1[[#This Row],[Value]]),Table4_1[[#This Row],[Value]],IF(ISNUMBER(Table4_1[[#This Row],[$ Value]]),Table4_1[[#This Row],[$ Value]],Table4_1[[#This Row],[% Value]]))</f>
        <v>374588</v>
      </c>
      <c r="G5131" s="238">
        <v>45838</v>
      </c>
      <c r="H5131">
        <v>4</v>
      </c>
      <c r="I5131" t="s">
        <v>200</v>
      </c>
      <c r="J5131" t="s">
        <v>366</v>
      </c>
      <c r="K5131" t="s">
        <v>299</v>
      </c>
      <c r="L5131" t="s">
        <v>375</v>
      </c>
      <c r="M5131" t="s">
        <v>376</v>
      </c>
      <c r="N5131" t="s">
        <v>377</v>
      </c>
      <c r="O5131" t="s">
        <v>378</v>
      </c>
      <c r="P5131">
        <v>374588</v>
      </c>
      <c r="Q5131"/>
      <c r="R5131"/>
      <c r="S5131" t="s">
        <v>934</v>
      </c>
    </row>
    <row r="5132" spans="1:19" hidden="1" x14ac:dyDescent="0.2">
      <c r="A5132" s="162" t="str">
        <f>"FY"&amp;(YEAR(Table4_1[[#This Row],[Date]])-1)&amp;"/"&amp;(YEAR(Table4_1[[#This Row],[Date]])-2000)</f>
        <v>FY2023/24</v>
      </c>
      <c r="B5132" s="162" t="str">
        <f>VLOOKUP(Table4_1[[#This Row],[Energy]]&amp;Table4_1[[#This Row],[Indicator category]]&amp;Table4_1[[#This Row],[Indicator subcategory]]&amp;Table4_1[[#This Row],[Indicator]]&amp;Table4_1[[#This Row],[ID]],newID,2,FALSE)</f>
        <v>D10A</v>
      </c>
      <c r="C5132" s="162" t="str">
        <f>Table4_1[[#This Row],[Licensee]]&amp;" "&amp;Table4_1[[#This Row],[Licence]]</f>
        <v>ATCO GDL8</v>
      </c>
      <c r="D5132" s="162" t="str">
        <f t="shared" si="80"/>
        <v>FY2023/24_D10A_ATCO GDL8</v>
      </c>
      <c r="E5132" s="164">
        <f>IF(ISNUMBER(Table4_1[[#This Row],[Value]]),Table4_1[[#This Row],[Value]],IF(ISNUMBER(Table4_1[[#This Row],[$ Value]]),Table4_1[[#This Row],[$ Value]],Table4_1[[#This Row],[% Value]]))</f>
        <v>125.47944440000001</v>
      </c>
      <c r="G5132" s="238">
        <v>45473</v>
      </c>
      <c r="H5132">
        <v>4</v>
      </c>
      <c r="I5132" t="s">
        <v>200</v>
      </c>
      <c r="J5132" t="s">
        <v>366</v>
      </c>
      <c r="K5132" t="s">
        <v>299</v>
      </c>
      <c r="L5132" t="s">
        <v>375</v>
      </c>
      <c r="M5132" t="s">
        <v>376</v>
      </c>
      <c r="N5132" t="s">
        <v>559</v>
      </c>
      <c r="O5132" t="s">
        <v>59</v>
      </c>
      <c r="P5132">
        <v>125.47944440000001</v>
      </c>
      <c r="Q5132"/>
      <c r="R5132"/>
      <c r="S5132" t="s">
        <v>934</v>
      </c>
    </row>
    <row r="5133" spans="1:19" hidden="1" x14ac:dyDescent="0.2">
      <c r="A5133" s="162" t="str">
        <f>"FY"&amp;(YEAR(Table4_1[[#This Row],[Date]])-1)&amp;"/"&amp;(YEAR(Table4_1[[#This Row],[Date]])-2000)</f>
        <v>FY2013/14</v>
      </c>
      <c r="B5133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3" s="162" t="str">
        <f>Table4_1[[#This Row],[Licensee]]&amp;" "&amp;Table4_1[[#This Row],[Licence]]</f>
        <v>ATCO GDL8</v>
      </c>
      <c r="D5133" s="162" t="str">
        <f t="shared" si="80"/>
        <v>FY2013/14_D11_ATCO GDL8</v>
      </c>
      <c r="E5133" s="164">
        <f>IF(ISNUMBER(Table4_1[[#This Row],[Value]]),Table4_1[[#This Row],[Value]],IF(ISNUMBER(Table4_1[[#This Row],[$ Value]]),Table4_1[[#This Row],[$ Value]],Table4_1[[#This Row],[% Value]]))</f>
        <v>842</v>
      </c>
      <c r="G5133" s="238">
        <v>41820</v>
      </c>
      <c r="H5133">
        <v>4</v>
      </c>
      <c r="I5133" t="s">
        <v>200</v>
      </c>
      <c r="J5133" t="s">
        <v>366</v>
      </c>
      <c r="K5133" t="s">
        <v>208</v>
      </c>
      <c r="L5133" t="s">
        <v>509</v>
      </c>
      <c r="M5133" t="s">
        <v>467</v>
      </c>
      <c r="N5133" t="s">
        <v>381</v>
      </c>
      <c r="O5133" t="s">
        <v>191</v>
      </c>
      <c r="P5133">
        <v>842</v>
      </c>
      <c r="Q5133"/>
      <c r="R5133"/>
      <c r="S5133" t="s">
        <v>934</v>
      </c>
    </row>
    <row r="5134" spans="1:19" hidden="1" x14ac:dyDescent="0.2">
      <c r="A5134" s="162" t="str">
        <f>"FY"&amp;(YEAR(Table4_1[[#This Row],[Date]])-1)&amp;"/"&amp;(YEAR(Table4_1[[#This Row],[Date]])-2000)</f>
        <v>FY2014/15</v>
      </c>
      <c r="B5134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4" s="162" t="str">
        <f>Table4_1[[#This Row],[Licensee]]&amp;" "&amp;Table4_1[[#This Row],[Licence]]</f>
        <v>ATCO GDL8</v>
      </c>
      <c r="D5134" s="162" t="str">
        <f t="shared" si="80"/>
        <v>FY2014/15_D11_ATCO GDL8</v>
      </c>
      <c r="E5134" s="164">
        <f>IF(ISNUMBER(Table4_1[[#This Row],[Value]]),Table4_1[[#This Row],[Value]],IF(ISNUMBER(Table4_1[[#This Row],[$ Value]]),Table4_1[[#This Row],[$ Value]],Table4_1[[#This Row],[% Value]]))</f>
        <v>575</v>
      </c>
      <c r="G5134" s="238">
        <v>42185</v>
      </c>
      <c r="H5134">
        <v>4</v>
      </c>
      <c r="I5134" t="s">
        <v>200</v>
      </c>
      <c r="J5134" t="s">
        <v>366</v>
      </c>
      <c r="K5134" t="s">
        <v>208</v>
      </c>
      <c r="L5134" t="s">
        <v>509</v>
      </c>
      <c r="M5134" t="s">
        <v>467</v>
      </c>
      <c r="N5134" t="s">
        <v>381</v>
      </c>
      <c r="O5134" t="s">
        <v>191</v>
      </c>
      <c r="P5134">
        <v>575</v>
      </c>
      <c r="Q5134"/>
      <c r="R5134"/>
      <c r="S5134" t="s">
        <v>934</v>
      </c>
    </row>
    <row r="5135" spans="1:19" hidden="1" x14ac:dyDescent="0.2">
      <c r="A5135" s="162" t="str">
        <f>"FY"&amp;(YEAR(Table4_1[[#This Row],[Date]])-1)&amp;"/"&amp;(YEAR(Table4_1[[#This Row],[Date]])-2000)</f>
        <v>FY2015/16</v>
      </c>
      <c r="B5135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5" s="162" t="str">
        <f>Table4_1[[#This Row],[Licensee]]&amp;" "&amp;Table4_1[[#This Row],[Licence]]</f>
        <v>ATCO GDL8</v>
      </c>
      <c r="D5135" s="162" t="str">
        <f t="shared" si="80"/>
        <v>FY2015/16_D11_ATCO GDL8</v>
      </c>
      <c r="E5135" s="164">
        <f>IF(ISNUMBER(Table4_1[[#This Row],[Value]]),Table4_1[[#This Row],[Value]],IF(ISNUMBER(Table4_1[[#This Row],[$ Value]]),Table4_1[[#This Row],[$ Value]],Table4_1[[#This Row],[% Value]]))</f>
        <v>781</v>
      </c>
      <c r="G5135" s="238">
        <v>42551</v>
      </c>
      <c r="H5135">
        <v>4</v>
      </c>
      <c r="I5135" t="s">
        <v>200</v>
      </c>
      <c r="J5135" t="s">
        <v>366</v>
      </c>
      <c r="K5135" t="s">
        <v>208</v>
      </c>
      <c r="L5135" t="s">
        <v>509</v>
      </c>
      <c r="M5135" t="s">
        <v>467</v>
      </c>
      <c r="N5135" t="s">
        <v>381</v>
      </c>
      <c r="O5135" t="s">
        <v>191</v>
      </c>
      <c r="P5135">
        <v>781</v>
      </c>
      <c r="Q5135"/>
      <c r="R5135"/>
      <c r="S5135" t="s">
        <v>934</v>
      </c>
    </row>
    <row r="5136" spans="1:19" hidden="1" x14ac:dyDescent="0.2">
      <c r="A5136" s="162" t="str">
        <f>"FY"&amp;(YEAR(Table4_1[[#This Row],[Date]])-1)&amp;"/"&amp;(YEAR(Table4_1[[#This Row],[Date]])-2000)</f>
        <v>FY2016/17</v>
      </c>
      <c r="B5136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6" s="162" t="str">
        <f>Table4_1[[#This Row],[Licensee]]&amp;" "&amp;Table4_1[[#This Row],[Licence]]</f>
        <v>ATCO GDL8</v>
      </c>
      <c r="D5136" s="162" t="str">
        <f t="shared" si="80"/>
        <v>FY2016/17_D11_ATCO GDL8</v>
      </c>
      <c r="E5136" s="164">
        <f>IF(ISNUMBER(Table4_1[[#This Row],[Value]]),Table4_1[[#This Row],[Value]],IF(ISNUMBER(Table4_1[[#This Row],[$ Value]]),Table4_1[[#This Row],[$ Value]],Table4_1[[#This Row],[% Value]]))</f>
        <v>943</v>
      </c>
      <c r="G5136" s="238">
        <v>42916</v>
      </c>
      <c r="H5136">
        <v>4</v>
      </c>
      <c r="I5136" t="s">
        <v>200</v>
      </c>
      <c r="J5136" t="s">
        <v>366</v>
      </c>
      <c r="K5136" t="s">
        <v>208</v>
      </c>
      <c r="L5136" t="s">
        <v>509</v>
      </c>
      <c r="M5136" t="s">
        <v>467</v>
      </c>
      <c r="N5136" t="s">
        <v>381</v>
      </c>
      <c r="O5136" t="s">
        <v>191</v>
      </c>
      <c r="P5136">
        <v>943</v>
      </c>
      <c r="Q5136"/>
      <c r="R5136"/>
      <c r="S5136" t="s">
        <v>934</v>
      </c>
    </row>
    <row r="5137" spans="1:19" hidden="1" x14ac:dyDescent="0.2">
      <c r="A5137" s="162" t="str">
        <f>"FY"&amp;(YEAR(Table4_1[[#This Row],[Date]])-1)&amp;"/"&amp;(YEAR(Table4_1[[#This Row],[Date]])-2000)</f>
        <v>FY2017/18</v>
      </c>
      <c r="B5137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7" s="162" t="str">
        <f>Table4_1[[#This Row],[Licensee]]&amp;" "&amp;Table4_1[[#This Row],[Licence]]</f>
        <v>ATCO GDL8</v>
      </c>
      <c r="D5137" s="162" t="str">
        <f t="shared" si="80"/>
        <v>FY2017/18_D11_ATCO GDL8</v>
      </c>
      <c r="E5137" s="164">
        <f>IF(ISNUMBER(Table4_1[[#This Row],[Value]]),Table4_1[[#This Row],[Value]],IF(ISNUMBER(Table4_1[[#This Row],[$ Value]]),Table4_1[[#This Row],[$ Value]],Table4_1[[#This Row],[% Value]]))</f>
        <v>562</v>
      </c>
      <c r="G5137" s="238">
        <v>43281</v>
      </c>
      <c r="H5137">
        <v>4</v>
      </c>
      <c r="I5137" t="s">
        <v>200</v>
      </c>
      <c r="J5137" t="s">
        <v>366</v>
      </c>
      <c r="K5137" t="s">
        <v>208</v>
      </c>
      <c r="L5137" t="s">
        <v>509</v>
      </c>
      <c r="M5137" t="s">
        <v>467</v>
      </c>
      <c r="N5137" t="s">
        <v>381</v>
      </c>
      <c r="O5137" t="s">
        <v>191</v>
      </c>
      <c r="P5137">
        <v>562</v>
      </c>
      <c r="Q5137"/>
      <c r="R5137"/>
      <c r="S5137" t="s">
        <v>934</v>
      </c>
    </row>
    <row r="5138" spans="1:19" hidden="1" x14ac:dyDescent="0.2">
      <c r="A5138" s="162" t="str">
        <f>"FY"&amp;(YEAR(Table4_1[[#This Row],[Date]])-1)&amp;"/"&amp;(YEAR(Table4_1[[#This Row],[Date]])-2000)</f>
        <v>FY2018/19</v>
      </c>
      <c r="B5138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8" s="162" t="str">
        <f>Table4_1[[#This Row],[Licensee]]&amp;" "&amp;Table4_1[[#This Row],[Licence]]</f>
        <v>ATCO GDL8</v>
      </c>
      <c r="D5138" s="162" t="str">
        <f t="shared" si="80"/>
        <v>FY2018/19_D11_ATCO GDL8</v>
      </c>
      <c r="E5138" s="164">
        <f>IF(ISNUMBER(Table4_1[[#This Row],[Value]]),Table4_1[[#This Row],[Value]],IF(ISNUMBER(Table4_1[[#This Row],[$ Value]]),Table4_1[[#This Row],[$ Value]],Table4_1[[#This Row],[% Value]]))</f>
        <v>453</v>
      </c>
      <c r="G5138" s="238">
        <v>43646</v>
      </c>
      <c r="H5138">
        <v>4</v>
      </c>
      <c r="I5138" t="s">
        <v>200</v>
      </c>
      <c r="J5138" t="s">
        <v>366</v>
      </c>
      <c r="K5138" t="s">
        <v>208</v>
      </c>
      <c r="L5138" t="s">
        <v>509</v>
      </c>
      <c r="M5138" t="s">
        <v>467</v>
      </c>
      <c r="N5138" t="s">
        <v>381</v>
      </c>
      <c r="O5138" t="s">
        <v>191</v>
      </c>
      <c r="P5138">
        <v>453</v>
      </c>
      <c r="Q5138"/>
      <c r="R5138"/>
      <c r="S5138" t="s">
        <v>934</v>
      </c>
    </row>
    <row r="5139" spans="1:19" hidden="1" x14ac:dyDescent="0.2">
      <c r="A5139" s="162" t="str">
        <f>"FY"&amp;(YEAR(Table4_1[[#This Row],[Date]])-1)&amp;"/"&amp;(YEAR(Table4_1[[#This Row],[Date]])-2000)</f>
        <v>FY2019/20</v>
      </c>
      <c r="B5139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39" s="162" t="str">
        <f>Table4_1[[#This Row],[Licensee]]&amp;" "&amp;Table4_1[[#This Row],[Licence]]</f>
        <v>ATCO GDL8</v>
      </c>
      <c r="D5139" s="162" t="str">
        <f t="shared" si="80"/>
        <v>FY2019/20_D11_ATCO GDL8</v>
      </c>
      <c r="E5139" s="164">
        <f>IF(ISNUMBER(Table4_1[[#This Row],[Value]]),Table4_1[[#This Row],[Value]],IF(ISNUMBER(Table4_1[[#This Row],[$ Value]]),Table4_1[[#This Row],[$ Value]],Table4_1[[#This Row],[% Value]]))</f>
        <v>401</v>
      </c>
      <c r="G5139" s="238">
        <v>44012</v>
      </c>
      <c r="H5139">
        <v>4</v>
      </c>
      <c r="I5139" t="s">
        <v>200</v>
      </c>
      <c r="J5139" t="s">
        <v>366</v>
      </c>
      <c r="K5139" t="s">
        <v>208</v>
      </c>
      <c r="L5139" t="s">
        <v>509</v>
      </c>
      <c r="M5139" t="s">
        <v>467</v>
      </c>
      <c r="N5139" t="s">
        <v>381</v>
      </c>
      <c r="O5139" t="s">
        <v>191</v>
      </c>
      <c r="P5139">
        <v>401</v>
      </c>
      <c r="Q5139"/>
      <c r="R5139"/>
      <c r="S5139" t="s">
        <v>934</v>
      </c>
    </row>
    <row r="5140" spans="1:19" hidden="1" x14ac:dyDescent="0.2">
      <c r="A5140" s="162" t="str">
        <f>"FY"&amp;(YEAR(Table4_1[[#This Row],[Date]])-1)&amp;"/"&amp;(YEAR(Table4_1[[#This Row],[Date]])-2000)</f>
        <v>FY2020/21</v>
      </c>
      <c r="B5140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40" s="162" t="str">
        <f>Table4_1[[#This Row],[Licensee]]&amp;" "&amp;Table4_1[[#This Row],[Licence]]</f>
        <v>ATCO GDL8</v>
      </c>
      <c r="D5140" s="162" t="str">
        <f t="shared" si="80"/>
        <v>FY2020/21_D11_ATCO GDL8</v>
      </c>
      <c r="E5140" s="164">
        <f>IF(ISNUMBER(Table4_1[[#This Row],[Value]]),Table4_1[[#This Row],[Value]],IF(ISNUMBER(Table4_1[[#This Row],[$ Value]]),Table4_1[[#This Row],[$ Value]],Table4_1[[#This Row],[% Value]]))</f>
        <v>393</v>
      </c>
      <c r="G5140" s="238">
        <v>44377</v>
      </c>
      <c r="H5140">
        <v>4</v>
      </c>
      <c r="I5140" t="s">
        <v>200</v>
      </c>
      <c r="J5140" t="s">
        <v>366</v>
      </c>
      <c r="K5140" t="s">
        <v>208</v>
      </c>
      <c r="L5140" t="s">
        <v>509</v>
      </c>
      <c r="M5140" t="s">
        <v>467</v>
      </c>
      <c r="N5140" t="s">
        <v>381</v>
      </c>
      <c r="O5140" t="s">
        <v>191</v>
      </c>
      <c r="P5140">
        <v>393</v>
      </c>
      <c r="Q5140"/>
      <c r="R5140"/>
      <c r="S5140" t="s">
        <v>934</v>
      </c>
    </row>
    <row r="5141" spans="1:19" hidden="1" x14ac:dyDescent="0.2">
      <c r="A5141" s="162" t="str">
        <f>"FY"&amp;(YEAR(Table4_1[[#This Row],[Date]])-1)&amp;"/"&amp;(YEAR(Table4_1[[#This Row],[Date]])-2000)</f>
        <v>FY2021/22</v>
      </c>
      <c r="B5141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41" s="162" t="str">
        <f>Table4_1[[#This Row],[Licensee]]&amp;" "&amp;Table4_1[[#This Row],[Licence]]</f>
        <v>ATCO GDL8</v>
      </c>
      <c r="D5141" s="162" t="str">
        <f t="shared" si="80"/>
        <v>FY2021/22_D11_ATCO GDL8</v>
      </c>
      <c r="E5141" s="164">
        <f>IF(ISNUMBER(Table4_1[[#This Row],[Value]]),Table4_1[[#This Row],[Value]],IF(ISNUMBER(Table4_1[[#This Row],[$ Value]]),Table4_1[[#This Row],[$ Value]],Table4_1[[#This Row],[% Value]]))</f>
        <v>475</v>
      </c>
      <c r="G5141" s="238">
        <v>44742</v>
      </c>
      <c r="H5141">
        <v>4</v>
      </c>
      <c r="I5141" t="s">
        <v>200</v>
      </c>
      <c r="J5141" t="s">
        <v>366</v>
      </c>
      <c r="K5141" t="s">
        <v>208</v>
      </c>
      <c r="L5141" t="s">
        <v>509</v>
      </c>
      <c r="M5141" t="s">
        <v>467</v>
      </c>
      <c r="N5141" t="s">
        <v>381</v>
      </c>
      <c r="O5141" t="s">
        <v>191</v>
      </c>
      <c r="P5141">
        <v>475</v>
      </c>
      <c r="Q5141"/>
      <c r="R5141"/>
      <c r="S5141" t="s">
        <v>934</v>
      </c>
    </row>
    <row r="5142" spans="1:19" hidden="1" x14ac:dyDescent="0.2">
      <c r="A5142" s="162" t="str">
        <f>"FY"&amp;(YEAR(Table4_1[[#This Row],[Date]])-1)&amp;"/"&amp;(YEAR(Table4_1[[#This Row],[Date]])-2000)</f>
        <v>FY2022/23</v>
      </c>
      <c r="B5142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142" s="162" t="str">
        <f>Table4_1[[#This Row],[Licensee]]&amp;" "&amp;Table4_1[[#This Row],[Licence]]</f>
        <v>ATCO GDL8</v>
      </c>
      <c r="D5142" s="162" t="str">
        <f t="shared" si="80"/>
        <v>FY2022/23_D11_ATCO GDL8</v>
      </c>
      <c r="E5142" s="164">
        <f>IF(ISNUMBER(Table4_1[[#This Row],[Value]]),Table4_1[[#This Row],[Value]],IF(ISNUMBER(Table4_1[[#This Row],[$ Value]]),Table4_1[[#This Row],[$ Value]],Table4_1[[#This Row],[% Value]]))</f>
        <v>254</v>
      </c>
      <c r="G5142" s="238">
        <v>45107</v>
      </c>
      <c r="H5142">
        <v>4</v>
      </c>
      <c r="I5142" t="s">
        <v>200</v>
      </c>
      <c r="J5142" t="s">
        <v>366</v>
      </c>
      <c r="K5142" t="s">
        <v>208</v>
      </c>
      <c r="L5142" t="s">
        <v>509</v>
      </c>
      <c r="M5142" t="s">
        <v>467</v>
      </c>
      <c r="N5142" t="s">
        <v>381</v>
      </c>
      <c r="O5142" t="s">
        <v>191</v>
      </c>
      <c r="P5142">
        <v>254</v>
      </c>
      <c r="Q5142"/>
      <c r="R5142"/>
      <c r="S5142" t="s">
        <v>934</v>
      </c>
    </row>
    <row r="5143" spans="1:19" hidden="1" x14ac:dyDescent="0.2">
      <c r="A5143" s="162" t="str">
        <f>"FY"&amp;(YEAR(Table4_1[[#This Row],[Date]])-1)&amp;"/"&amp;(YEAR(Table4_1[[#This Row],[Date]])-2000)</f>
        <v>FY2022/23</v>
      </c>
      <c r="B5143" s="162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143" s="162" t="str">
        <f>Table4_1[[#This Row],[Licensee]]&amp;" "&amp;Table4_1[[#This Row],[Licence]]</f>
        <v>ATCO GDL8</v>
      </c>
      <c r="D5143" s="162" t="str">
        <f t="shared" si="80"/>
        <v>FY2022/23_D11a_ATCO GDL8</v>
      </c>
      <c r="E5143" s="164">
        <f>IF(ISNUMBER(Table4_1[[#This Row],[Value]]),Table4_1[[#This Row],[Value]],IF(ISNUMBER(Table4_1[[#This Row],[$ Value]]),Table4_1[[#This Row],[$ Value]],Table4_1[[#This Row],[% Value]]))</f>
        <v>28</v>
      </c>
      <c r="G5143" s="238">
        <v>45107</v>
      </c>
      <c r="H5143">
        <v>4</v>
      </c>
      <c r="I5143" t="s">
        <v>200</v>
      </c>
      <c r="J5143" t="s">
        <v>366</v>
      </c>
      <c r="K5143" t="s">
        <v>208</v>
      </c>
      <c r="L5143" t="s">
        <v>379</v>
      </c>
      <c r="M5143" t="s">
        <v>380</v>
      </c>
      <c r="N5143" t="s">
        <v>381</v>
      </c>
      <c r="O5143" t="s">
        <v>191</v>
      </c>
      <c r="P5143">
        <v>28</v>
      </c>
      <c r="Q5143"/>
      <c r="R5143"/>
      <c r="S5143" t="s">
        <v>934</v>
      </c>
    </row>
    <row r="5144" spans="1:19" hidden="1" x14ac:dyDescent="0.2">
      <c r="A5144" s="162" t="str">
        <f>"FY"&amp;(YEAR(Table4_1[[#This Row],[Date]])-1)&amp;"/"&amp;(YEAR(Table4_1[[#This Row],[Date]])-2000)</f>
        <v>FY2023/24</v>
      </c>
      <c r="B5144" s="162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144" s="162" t="str">
        <f>Table4_1[[#This Row],[Licensee]]&amp;" "&amp;Table4_1[[#This Row],[Licence]]</f>
        <v>ATCO GDL8</v>
      </c>
      <c r="D5144" s="162" t="str">
        <f t="shared" si="80"/>
        <v>FY2023/24_D11a_ATCO GDL8</v>
      </c>
      <c r="E5144" s="164">
        <f>IF(ISNUMBER(Table4_1[[#This Row],[Value]]),Table4_1[[#This Row],[Value]],IF(ISNUMBER(Table4_1[[#This Row],[$ Value]]),Table4_1[[#This Row],[$ Value]],Table4_1[[#This Row],[% Value]]))</f>
        <v>36</v>
      </c>
      <c r="G5144" s="238">
        <v>45473</v>
      </c>
      <c r="H5144">
        <v>4</v>
      </c>
      <c r="I5144" t="s">
        <v>200</v>
      </c>
      <c r="J5144" t="s">
        <v>366</v>
      </c>
      <c r="K5144" t="s">
        <v>208</v>
      </c>
      <c r="L5144" t="s">
        <v>379</v>
      </c>
      <c r="M5144" t="s">
        <v>380</v>
      </c>
      <c r="N5144" t="s">
        <v>381</v>
      </c>
      <c r="O5144" t="s">
        <v>191</v>
      </c>
      <c r="P5144">
        <v>36</v>
      </c>
      <c r="Q5144"/>
      <c r="R5144"/>
      <c r="S5144" t="s">
        <v>934</v>
      </c>
    </row>
    <row r="5145" spans="1:19" hidden="1" x14ac:dyDescent="0.2">
      <c r="A5145" s="162" t="str">
        <f>"FY"&amp;(YEAR(Table4_1[[#This Row],[Date]])-1)&amp;"/"&amp;(YEAR(Table4_1[[#This Row],[Date]])-2000)</f>
        <v>FY2024/25</v>
      </c>
      <c r="B5145" s="162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145" s="162" t="str">
        <f>Table4_1[[#This Row],[Licensee]]&amp;" "&amp;Table4_1[[#This Row],[Licence]]</f>
        <v>ATCO GDL8</v>
      </c>
      <c r="D5145" s="162" t="str">
        <f t="shared" si="80"/>
        <v>FY2024/25_D11a_ATCO GDL8</v>
      </c>
      <c r="E5145" s="164">
        <f>IF(ISNUMBER(Table4_1[[#This Row],[Value]]),Table4_1[[#This Row],[Value]],IF(ISNUMBER(Table4_1[[#This Row],[$ Value]]),Table4_1[[#This Row],[$ Value]],Table4_1[[#This Row],[% Value]]))</f>
        <v>16</v>
      </c>
      <c r="G5145" s="238">
        <v>45838</v>
      </c>
      <c r="H5145">
        <v>4</v>
      </c>
      <c r="I5145" t="s">
        <v>200</v>
      </c>
      <c r="J5145" t="s">
        <v>366</v>
      </c>
      <c r="K5145" t="s">
        <v>208</v>
      </c>
      <c r="L5145" t="s">
        <v>379</v>
      </c>
      <c r="M5145" t="s">
        <v>380</v>
      </c>
      <c r="N5145" t="s">
        <v>381</v>
      </c>
      <c r="O5145" t="s">
        <v>191</v>
      </c>
      <c r="P5145">
        <v>16</v>
      </c>
      <c r="Q5145"/>
      <c r="R5145"/>
      <c r="S5145" t="s">
        <v>934</v>
      </c>
    </row>
    <row r="5146" spans="1:19" hidden="1" x14ac:dyDescent="0.2">
      <c r="A5146" s="162" t="str">
        <f>"FY"&amp;(YEAR(Table4_1[[#This Row],[Date]])-1)&amp;"/"&amp;(YEAR(Table4_1[[#This Row],[Date]])-2000)</f>
        <v>FY2022/23</v>
      </c>
      <c r="B5146" s="162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146" s="162" t="str">
        <f>Table4_1[[#This Row],[Licensee]]&amp;" "&amp;Table4_1[[#This Row],[Licence]]</f>
        <v>ATCO GDL8</v>
      </c>
      <c r="D5146" s="162" t="str">
        <f t="shared" si="80"/>
        <v>FY2022/23_D11b_ATCO GDL8</v>
      </c>
      <c r="E5146" s="164">
        <f>IF(ISNUMBER(Table4_1[[#This Row],[Value]]),Table4_1[[#This Row],[Value]],IF(ISNUMBER(Table4_1[[#This Row],[$ Value]]),Table4_1[[#This Row],[$ Value]],Table4_1[[#This Row],[% Value]]))</f>
        <v>163</v>
      </c>
      <c r="G5146" s="238">
        <v>45107</v>
      </c>
      <c r="H5146">
        <v>4</v>
      </c>
      <c r="I5146" t="s">
        <v>200</v>
      </c>
      <c r="J5146" t="s">
        <v>366</v>
      </c>
      <c r="K5146" t="s">
        <v>208</v>
      </c>
      <c r="L5146" t="s">
        <v>396</v>
      </c>
      <c r="M5146" t="s">
        <v>380</v>
      </c>
      <c r="N5146" t="s">
        <v>381</v>
      </c>
      <c r="O5146" t="s">
        <v>191</v>
      </c>
      <c r="P5146">
        <v>163</v>
      </c>
      <c r="Q5146"/>
      <c r="R5146"/>
      <c r="S5146" t="s">
        <v>934</v>
      </c>
    </row>
    <row r="5147" spans="1:19" hidden="1" x14ac:dyDescent="0.2">
      <c r="A5147" s="162" t="str">
        <f>"FY"&amp;(YEAR(Table4_1[[#This Row],[Date]])-1)&amp;"/"&amp;(YEAR(Table4_1[[#This Row],[Date]])-2000)</f>
        <v>FY2023/24</v>
      </c>
      <c r="B5147" s="162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147" s="162" t="str">
        <f>Table4_1[[#This Row],[Licensee]]&amp;" "&amp;Table4_1[[#This Row],[Licence]]</f>
        <v>ATCO GDL8</v>
      </c>
      <c r="D5147" s="162" t="str">
        <f t="shared" si="80"/>
        <v>FY2023/24_D11b_ATCO GDL8</v>
      </c>
      <c r="E5147" s="164">
        <f>IF(ISNUMBER(Table4_1[[#This Row],[Value]]),Table4_1[[#This Row],[Value]],IF(ISNUMBER(Table4_1[[#This Row],[$ Value]]),Table4_1[[#This Row],[$ Value]],Table4_1[[#This Row],[% Value]]))</f>
        <v>236</v>
      </c>
      <c r="G5147" s="238">
        <v>45473</v>
      </c>
      <c r="H5147">
        <v>4</v>
      </c>
      <c r="I5147" t="s">
        <v>200</v>
      </c>
      <c r="J5147" t="s">
        <v>366</v>
      </c>
      <c r="K5147" t="s">
        <v>208</v>
      </c>
      <c r="L5147" t="s">
        <v>396</v>
      </c>
      <c r="M5147" t="s">
        <v>380</v>
      </c>
      <c r="N5147" t="s">
        <v>381</v>
      </c>
      <c r="O5147" t="s">
        <v>191</v>
      </c>
      <c r="P5147">
        <v>236</v>
      </c>
      <c r="Q5147"/>
      <c r="R5147"/>
      <c r="S5147" t="s">
        <v>934</v>
      </c>
    </row>
    <row r="5148" spans="1:19" hidden="1" x14ac:dyDescent="0.2">
      <c r="A5148" s="162" t="str">
        <f>"FY"&amp;(YEAR(Table4_1[[#This Row],[Date]])-1)&amp;"/"&amp;(YEAR(Table4_1[[#This Row],[Date]])-2000)</f>
        <v>FY2024/25</v>
      </c>
      <c r="B5148" s="162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148" s="162" t="str">
        <f>Table4_1[[#This Row],[Licensee]]&amp;" "&amp;Table4_1[[#This Row],[Licence]]</f>
        <v>ATCO GDL8</v>
      </c>
      <c r="D5148" s="162" t="str">
        <f t="shared" si="80"/>
        <v>FY2024/25_D11b_ATCO GDL8</v>
      </c>
      <c r="E5148" s="164">
        <f>IF(ISNUMBER(Table4_1[[#This Row],[Value]]),Table4_1[[#This Row],[Value]],IF(ISNUMBER(Table4_1[[#This Row],[$ Value]]),Table4_1[[#This Row],[$ Value]],Table4_1[[#This Row],[% Value]]))</f>
        <v>329</v>
      </c>
      <c r="G5148" s="238">
        <v>45838</v>
      </c>
      <c r="H5148">
        <v>4</v>
      </c>
      <c r="I5148" t="s">
        <v>200</v>
      </c>
      <c r="J5148" t="s">
        <v>366</v>
      </c>
      <c r="K5148" t="s">
        <v>208</v>
      </c>
      <c r="L5148" t="s">
        <v>396</v>
      </c>
      <c r="M5148" t="s">
        <v>380</v>
      </c>
      <c r="N5148" t="s">
        <v>381</v>
      </c>
      <c r="O5148" t="s">
        <v>191</v>
      </c>
      <c r="P5148">
        <v>329</v>
      </c>
      <c r="Q5148"/>
      <c r="R5148"/>
      <c r="S5148" t="s">
        <v>934</v>
      </c>
    </row>
    <row r="5149" spans="1:19" hidden="1" x14ac:dyDescent="0.2">
      <c r="A5149" s="162" t="str">
        <f>"FY"&amp;(YEAR(Table4_1[[#This Row],[Date]])-1)&amp;"/"&amp;(YEAR(Table4_1[[#This Row],[Date]])-2000)</f>
        <v>FY2023/24</v>
      </c>
      <c r="B5149" s="162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5149" s="162" t="str">
        <f>Table4_1[[#This Row],[Licensee]]&amp;" "&amp;Table4_1[[#This Row],[Licence]]</f>
        <v>ATCO GDL8</v>
      </c>
      <c r="D5149" s="162" t="str">
        <f t="shared" si="80"/>
        <v>FY2023/24_D11c_ATCO GDL8</v>
      </c>
      <c r="E5149" s="164">
        <f>IF(ISNUMBER(Table4_1[[#This Row],[Value]]),Table4_1[[#This Row],[Value]],IF(ISNUMBER(Table4_1[[#This Row],[$ Value]]),Table4_1[[#This Row],[$ Value]],Table4_1[[#This Row],[% Value]]))</f>
        <v>81</v>
      </c>
      <c r="G5149" s="238">
        <v>45473</v>
      </c>
      <c r="H5149">
        <v>4</v>
      </c>
      <c r="I5149" t="s">
        <v>200</v>
      </c>
      <c r="J5149" t="s">
        <v>366</v>
      </c>
      <c r="K5149" t="s">
        <v>208</v>
      </c>
      <c r="L5149" t="s">
        <v>391</v>
      </c>
      <c r="M5149" t="s">
        <v>380</v>
      </c>
      <c r="N5149" t="s">
        <v>381</v>
      </c>
      <c r="O5149" t="s">
        <v>191</v>
      </c>
      <c r="P5149">
        <v>81</v>
      </c>
      <c r="Q5149"/>
      <c r="R5149"/>
      <c r="S5149" t="s">
        <v>934</v>
      </c>
    </row>
    <row r="5150" spans="1:19" hidden="1" x14ac:dyDescent="0.2">
      <c r="A5150" s="162" t="str">
        <f>"FY"&amp;(YEAR(Table4_1[[#This Row],[Date]])-1)&amp;"/"&amp;(YEAR(Table4_1[[#This Row],[Date]])-2000)</f>
        <v>FY2024/25</v>
      </c>
      <c r="B5150" s="162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5150" s="162" t="str">
        <f>Table4_1[[#This Row],[Licensee]]&amp;" "&amp;Table4_1[[#This Row],[Licence]]</f>
        <v>ATCO GDL8</v>
      </c>
      <c r="D5150" s="162" t="str">
        <f t="shared" si="80"/>
        <v>FY2024/25_D11c_ATCO GDL8</v>
      </c>
      <c r="E5150" s="164">
        <f>IF(ISNUMBER(Table4_1[[#This Row],[Value]]),Table4_1[[#This Row],[Value]],IF(ISNUMBER(Table4_1[[#This Row],[$ Value]]),Table4_1[[#This Row],[$ Value]],Table4_1[[#This Row],[% Value]]))</f>
        <v>117</v>
      </c>
      <c r="G5150" s="238">
        <v>45838</v>
      </c>
      <c r="H5150">
        <v>4</v>
      </c>
      <c r="I5150" t="s">
        <v>200</v>
      </c>
      <c r="J5150" t="s">
        <v>366</v>
      </c>
      <c r="K5150" t="s">
        <v>208</v>
      </c>
      <c r="L5150" t="s">
        <v>391</v>
      </c>
      <c r="M5150" t="s">
        <v>380</v>
      </c>
      <c r="N5150" t="s">
        <v>381</v>
      </c>
      <c r="O5150" t="s">
        <v>191</v>
      </c>
      <c r="P5150">
        <v>117</v>
      </c>
      <c r="Q5150"/>
      <c r="R5150"/>
      <c r="S5150" t="s">
        <v>934</v>
      </c>
    </row>
    <row r="5151" spans="1:19" hidden="1" x14ac:dyDescent="0.2">
      <c r="A5151" s="162" t="str">
        <f>"FY"&amp;(YEAR(Table4_1[[#This Row],[Date]])-1)&amp;"/"&amp;(YEAR(Table4_1[[#This Row],[Date]])-2000)</f>
        <v>FY2013/14</v>
      </c>
      <c r="B5151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1" s="162" t="str">
        <f>Table4_1[[#This Row],[Licensee]]&amp;" "&amp;Table4_1[[#This Row],[Licence]]</f>
        <v>ATCO GDL8</v>
      </c>
      <c r="D5151" s="162" t="str">
        <f t="shared" si="80"/>
        <v>FY2013/14_D12_ATCO GDL8</v>
      </c>
      <c r="E5151" s="164">
        <f>IF(ISNUMBER(Table4_1[[#This Row],[Value]]),Table4_1[[#This Row],[Value]],IF(ISNUMBER(Table4_1[[#This Row],[$ Value]]),Table4_1[[#This Row],[$ Value]],Table4_1[[#This Row],[% Value]]))</f>
        <v>7182</v>
      </c>
      <c r="G5151" s="238">
        <v>41820</v>
      </c>
      <c r="H5151">
        <v>4</v>
      </c>
      <c r="I5151" t="s">
        <v>200</v>
      </c>
      <c r="J5151" t="s">
        <v>366</v>
      </c>
      <c r="K5151" t="s">
        <v>208</v>
      </c>
      <c r="L5151"/>
      <c r="M5151" t="s">
        <v>467</v>
      </c>
      <c r="N5151" t="s">
        <v>404</v>
      </c>
      <c r="O5151" t="s">
        <v>191</v>
      </c>
      <c r="P5151">
        <v>7182</v>
      </c>
      <c r="Q5151"/>
      <c r="R5151"/>
      <c r="S5151" t="s">
        <v>934</v>
      </c>
    </row>
    <row r="5152" spans="1:19" hidden="1" x14ac:dyDescent="0.2">
      <c r="A5152" s="162" t="str">
        <f>"FY"&amp;(YEAR(Table4_1[[#This Row],[Date]])-1)&amp;"/"&amp;(YEAR(Table4_1[[#This Row],[Date]])-2000)</f>
        <v>FY2014/15</v>
      </c>
      <c r="B5152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2" s="162" t="str">
        <f>Table4_1[[#This Row],[Licensee]]&amp;" "&amp;Table4_1[[#This Row],[Licence]]</f>
        <v>ATCO GDL8</v>
      </c>
      <c r="D5152" s="162" t="str">
        <f t="shared" si="80"/>
        <v>FY2014/15_D12_ATCO GDL8</v>
      </c>
      <c r="E5152" s="164">
        <f>IF(ISNUMBER(Table4_1[[#This Row],[Value]]),Table4_1[[#This Row],[Value]],IF(ISNUMBER(Table4_1[[#This Row],[$ Value]]),Table4_1[[#This Row],[$ Value]],Table4_1[[#This Row],[% Value]]))</f>
        <v>5575</v>
      </c>
      <c r="G5152" s="238">
        <v>42185</v>
      </c>
      <c r="H5152">
        <v>4</v>
      </c>
      <c r="I5152" t="s">
        <v>200</v>
      </c>
      <c r="J5152" t="s">
        <v>366</v>
      </c>
      <c r="K5152" t="s">
        <v>208</v>
      </c>
      <c r="L5152"/>
      <c r="M5152" t="s">
        <v>467</v>
      </c>
      <c r="N5152" t="s">
        <v>404</v>
      </c>
      <c r="O5152" t="s">
        <v>191</v>
      </c>
      <c r="P5152">
        <v>5575</v>
      </c>
      <c r="Q5152"/>
      <c r="R5152"/>
      <c r="S5152" t="s">
        <v>934</v>
      </c>
    </row>
    <row r="5153" spans="1:19" hidden="1" x14ac:dyDescent="0.2">
      <c r="A5153" s="162" t="str">
        <f>"FY"&amp;(YEAR(Table4_1[[#This Row],[Date]])-1)&amp;"/"&amp;(YEAR(Table4_1[[#This Row],[Date]])-2000)</f>
        <v>FY2015/16</v>
      </c>
      <c r="B5153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3" s="162" t="str">
        <f>Table4_1[[#This Row],[Licensee]]&amp;" "&amp;Table4_1[[#This Row],[Licence]]</f>
        <v>ATCO GDL8</v>
      </c>
      <c r="D5153" s="162" t="str">
        <f t="shared" si="80"/>
        <v>FY2015/16_D12_ATCO GDL8</v>
      </c>
      <c r="E5153" s="164">
        <f>IF(ISNUMBER(Table4_1[[#This Row],[Value]]),Table4_1[[#This Row],[Value]],IF(ISNUMBER(Table4_1[[#This Row],[$ Value]]),Table4_1[[#This Row],[$ Value]],Table4_1[[#This Row],[% Value]]))</f>
        <v>6040</v>
      </c>
      <c r="G5153" s="238">
        <v>42551</v>
      </c>
      <c r="H5153">
        <v>4</v>
      </c>
      <c r="I5153" t="s">
        <v>200</v>
      </c>
      <c r="J5153" t="s">
        <v>366</v>
      </c>
      <c r="K5153" t="s">
        <v>208</v>
      </c>
      <c r="L5153"/>
      <c r="M5153" t="s">
        <v>467</v>
      </c>
      <c r="N5153" t="s">
        <v>404</v>
      </c>
      <c r="O5153" t="s">
        <v>191</v>
      </c>
      <c r="P5153">
        <v>6040</v>
      </c>
      <c r="Q5153"/>
      <c r="R5153"/>
      <c r="S5153" t="s">
        <v>934</v>
      </c>
    </row>
    <row r="5154" spans="1:19" hidden="1" x14ac:dyDescent="0.2">
      <c r="A5154" s="162" t="str">
        <f>"FY"&amp;(YEAR(Table4_1[[#This Row],[Date]])-1)&amp;"/"&amp;(YEAR(Table4_1[[#This Row],[Date]])-2000)</f>
        <v>FY2016/17</v>
      </c>
      <c r="B5154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4" s="162" t="str">
        <f>Table4_1[[#This Row],[Licensee]]&amp;" "&amp;Table4_1[[#This Row],[Licence]]</f>
        <v>ATCO GDL8</v>
      </c>
      <c r="D5154" s="162" t="str">
        <f t="shared" si="80"/>
        <v>FY2016/17_D12_ATCO GDL8</v>
      </c>
      <c r="E5154" s="164">
        <f>IF(ISNUMBER(Table4_1[[#This Row],[Value]]),Table4_1[[#This Row],[Value]],IF(ISNUMBER(Table4_1[[#This Row],[$ Value]]),Table4_1[[#This Row],[$ Value]],Table4_1[[#This Row],[% Value]]))</f>
        <v>5815</v>
      </c>
      <c r="G5154" s="238">
        <v>42916</v>
      </c>
      <c r="H5154">
        <v>4</v>
      </c>
      <c r="I5154" t="s">
        <v>200</v>
      </c>
      <c r="J5154" t="s">
        <v>366</v>
      </c>
      <c r="K5154" t="s">
        <v>208</v>
      </c>
      <c r="L5154"/>
      <c r="M5154" t="s">
        <v>467</v>
      </c>
      <c r="N5154" t="s">
        <v>404</v>
      </c>
      <c r="O5154" t="s">
        <v>191</v>
      </c>
      <c r="P5154">
        <v>5815</v>
      </c>
      <c r="Q5154"/>
      <c r="R5154"/>
      <c r="S5154" t="s">
        <v>934</v>
      </c>
    </row>
    <row r="5155" spans="1:19" hidden="1" x14ac:dyDescent="0.2">
      <c r="A5155" s="162" t="str">
        <f>"FY"&amp;(YEAR(Table4_1[[#This Row],[Date]])-1)&amp;"/"&amp;(YEAR(Table4_1[[#This Row],[Date]])-2000)</f>
        <v>FY2017/18</v>
      </c>
      <c r="B5155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5" s="162" t="str">
        <f>Table4_1[[#This Row],[Licensee]]&amp;" "&amp;Table4_1[[#This Row],[Licence]]</f>
        <v>ATCO GDL8</v>
      </c>
      <c r="D5155" s="162" t="str">
        <f t="shared" si="80"/>
        <v>FY2017/18_D12_ATCO GDL8</v>
      </c>
      <c r="E5155" s="164">
        <f>IF(ISNUMBER(Table4_1[[#This Row],[Value]]),Table4_1[[#This Row],[Value]],IF(ISNUMBER(Table4_1[[#This Row],[$ Value]]),Table4_1[[#This Row],[$ Value]],Table4_1[[#This Row],[% Value]]))</f>
        <v>5776</v>
      </c>
      <c r="G5155" s="238">
        <v>43281</v>
      </c>
      <c r="H5155">
        <v>4</v>
      </c>
      <c r="I5155" t="s">
        <v>200</v>
      </c>
      <c r="J5155" t="s">
        <v>366</v>
      </c>
      <c r="K5155" t="s">
        <v>208</v>
      </c>
      <c r="L5155"/>
      <c r="M5155" t="s">
        <v>467</v>
      </c>
      <c r="N5155" t="s">
        <v>404</v>
      </c>
      <c r="O5155" t="s">
        <v>191</v>
      </c>
      <c r="P5155">
        <v>5776</v>
      </c>
      <c r="Q5155"/>
      <c r="R5155"/>
      <c r="S5155" t="s">
        <v>934</v>
      </c>
    </row>
    <row r="5156" spans="1:19" hidden="1" x14ac:dyDescent="0.2">
      <c r="A5156" s="162" t="str">
        <f>"FY"&amp;(YEAR(Table4_1[[#This Row],[Date]])-1)&amp;"/"&amp;(YEAR(Table4_1[[#This Row],[Date]])-2000)</f>
        <v>FY2018/19</v>
      </c>
      <c r="B5156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6" s="162" t="str">
        <f>Table4_1[[#This Row],[Licensee]]&amp;" "&amp;Table4_1[[#This Row],[Licence]]</f>
        <v>ATCO GDL8</v>
      </c>
      <c r="D5156" s="162" t="str">
        <f t="shared" si="80"/>
        <v>FY2018/19_D12_ATCO GDL8</v>
      </c>
      <c r="E5156" s="164">
        <f>IF(ISNUMBER(Table4_1[[#This Row],[Value]]),Table4_1[[#This Row],[Value]],IF(ISNUMBER(Table4_1[[#This Row],[$ Value]]),Table4_1[[#This Row],[$ Value]],Table4_1[[#This Row],[% Value]]))</f>
        <v>6827</v>
      </c>
      <c r="G5156" s="238">
        <v>43646</v>
      </c>
      <c r="H5156">
        <v>4</v>
      </c>
      <c r="I5156" t="s">
        <v>200</v>
      </c>
      <c r="J5156" t="s">
        <v>366</v>
      </c>
      <c r="K5156" t="s">
        <v>208</v>
      </c>
      <c r="L5156"/>
      <c r="M5156" t="s">
        <v>467</v>
      </c>
      <c r="N5156" t="s">
        <v>404</v>
      </c>
      <c r="O5156" t="s">
        <v>191</v>
      </c>
      <c r="P5156">
        <v>6827</v>
      </c>
      <c r="Q5156"/>
      <c r="R5156"/>
      <c r="S5156" t="s">
        <v>934</v>
      </c>
    </row>
    <row r="5157" spans="1:19" hidden="1" x14ac:dyDescent="0.2">
      <c r="A5157" s="162" t="str">
        <f>"FY"&amp;(YEAR(Table4_1[[#This Row],[Date]])-1)&amp;"/"&amp;(YEAR(Table4_1[[#This Row],[Date]])-2000)</f>
        <v>FY2019/20</v>
      </c>
      <c r="B5157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7" s="162" t="str">
        <f>Table4_1[[#This Row],[Licensee]]&amp;" "&amp;Table4_1[[#This Row],[Licence]]</f>
        <v>ATCO GDL8</v>
      </c>
      <c r="D5157" s="162" t="str">
        <f t="shared" si="80"/>
        <v>FY2019/20_D12_ATCO GDL8</v>
      </c>
      <c r="E5157" s="164">
        <f>IF(ISNUMBER(Table4_1[[#This Row],[Value]]),Table4_1[[#This Row],[Value]],IF(ISNUMBER(Table4_1[[#This Row],[$ Value]]),Table4_1[[#This Row],[$ Value]],Table4_1[[#This Row],[% Value]]))</f>
        <v>6769</v>
      </c>
      <c r="G5157" s="238">
        <v>44012</v>
      </c>
      <c r="H5157">
        <v>4</v>
      </c>
      <c r="I5157" t="s">
        <v>200</v>
      </c>
      <c r="J5157" t="s">
        <v>366</v>
      </c>
      <c r="K5157" t="s">
        <v>208</v>
      </c>
      <c r="L5157"/>
      <c r="M5157" t="s">
        <v>467</v>
      </c>
      <c r="N5157" t="s">
        <v>404</v>
      </c>
      <c r="O5157" t="s">
        <v>191</v>
      </c>
      <c r="P5157">
        <v>6769</v>
      </c>
      <c r="Q5157"/>
      <c r="R5157"/>
      <c r="S5157" t="s">
        <v>934</v>
      </c>
    </row>
    <row r="5158" spans="1:19" hidden="1" x14ac:dyDescent="0.2">
      <c r="A5158" s="162" t="str">
        <f>"FY"&amp;(YEAR(Table4_1[[#This Row],[Date]])-1)&amp;"/"&amp;(YEAR(Table4_1[[#This Row],[Date]])-2000)</f>
        <v>FY2020/21</v>
      </c>
      <c r="B5158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8" s="162" t="str">
        <f>Table4_1[[#This Row],[Licensee]]&amp;" "&amp;Table4_1[[#This Row],[Licence]]</f>
        <v>ATCO GDL8</v>
      </c>
      <c r="D5158" s="162" t="str">
        <f t="shared" si="80"/>
        <v>FY2020/21_D12_ATCO GDL8</v>
      </c>
      <c r="E5158" s="164">
        <f>IF(ISNUMBER(Table4_1[[#This Row],[Value]]),Table4_1[[#This Row],[Value]],IF(ISNUMBER(Table4_1[[#This Row],[$ Value]]),Table4_1[[#This Row],[$ Value]],Table4_1[[#This Row],[% Value]]))</f>
        <v>5977</v>
      </c>
      <c r="G5158" s="238">
        <v>44377</v>
      </c>
      <c r="H5158">
        <v>4</v>
      </c>
      <c r="I5158" t="s">
        <v>200</v>
      </c>
      <c r="J5158" t="s">
        <v>366</v>
      </c>
      <c r="K5158" t="s">
        <v>208</v>
      </c>
      <c r="L5158"/>
      <c r="M5158" t="s">
        <v>467</v>
      </c>
      <c r="N5158" t="s">
        <v>404</v>
      </c>
      <c r="O5158" t="s">
        <v>191</v>
      </c>
      <c r="P5158">
        <v>5977</v>
      </c>
      <c r="Q5158"/>
      <c r="R5158"/>
      <c r="S5158" t="s">
        <v>934</v>
      </c>
    </row>
    <row r="5159" spans="1:19" hidden="1" x14ac:dyDescent="0.2">
      <c r="A5159" s="162" t="str">
        <f>"FY"&amp;(YEAR(Table4_1[[#This Row],[Date]])-1)&amp;"/"&amp;(YEAR(Table4_1[[#This Row],[Date]])-2000)</f>
        <v>FY2021/22</v>
      </c>
      <c r="B5159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59" s="162" t="str">
        <f>Table4_1[[#This Row],[Licensee]]&amp;" "&amp;Table4_1[[#This Row],[Licence]]</f>
        <v>ATCO GDL8</v>
      </c>
      <c r="D5159" s="162" t="str">
        <f t="shared" si="80"/>
        <v>FY2021/22_D12_ATCO GDL8</v>
      </c>
      <c r="E5159" s="164">
        <f>IF(ISNUMBER(Table4_1[[#This Row],[Value]]),Table4_1[[#This Row],[Value]],IF(ISNUMBER(Table4_1[[#This Row],[$ Value]]),Table4_1[[#This Row],[$ Value]],Table4_1[[#This Row],[% Value]]))</f>
        <v>6429</v>
      </c>
      <c r="G5159" s="238">
        <v>44742</v>
      </c>
      <c r="H5159">
        <v>4</v>
      </c>
      <c r="I5159" t="s">
        <v>200</v>
      </c>
      <c r="J5159" t="s">
        <v>366</v>
      </c>
      <c r="K5159" t="s">
        <v>208</v>
      </c>
      <c r="L5159"/>
      <c r="M5159" t="s">
        <v>467</v>
      </c>
      <c r="N5159" t="s">
        <v>404</v>
      </c>
      <c r="O5159" t="s">
        <v>191</v>
      </c>
      <c r="P5159">
        <v>6429</v>
      </c>
      <c r="Q5159"/>
      <c r="R5159"/>
      <c r="S5159" t="s">
        <v>934</v>
      </c>
    </row>
    <row r="5160" spans="1:19" hidden="1" x14ac:dyDescent="0.2">
      <c r="A5160" s="162" t="str">
        <f>"FY"&amp;(YEAR(Table4_1[[#This Row],[Date]])-1)&amp;"/"&amp;(YEAR(Table4_1[[#This Row],[Date]])-2000)</f>
        <v>FY2022/23</v>
      </c>
      <c r="B5160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160" s="162" t="str">
        <f>Table4_1[[#This Row],[Licensee]]&amp;" "&amp;Table4_1[[#This Row],[Licence]]</f>
        <v>ATCO GDL8</v>
      </c>
      <c r="D5160" s="162" t="str">
        <f t="shared" si="80"/>
        <v>FY2022/23_D12_ATCO GDL8</v>
      </c>
      <c r="E5160" s="164">
        <f>IF(ISNUMBER(Table4_1[[#This Row],[Value]]),Table4_1[[#This Row],[Value]],IF(ISNUMBER(Table4_1[[#This Row],[$ Value]]),Table4_1[[#This Row],[$ Value]],Table4_1[[#This Row],[% Value]]))</f>
        <v>5807</v>
      </c>
      <c r="G5160" s="238">
        <v>45107</v>
      </c>
      <c r="H5160">
        <v>4</v>
      </c>
      <c r="I5160" t="s">
        <v>200</v>
      </c>
      <c r="J5160" t="s">
        <v>366</v>
      </c>
      <c r="K5160" t="s">
        <v>208</v>
      </c>
      <c r="L5160"/>
      <c r="M5160" t="s">
        <v>467</v>
      </c>
      <c r="N5160" t="s">
        <v>404</v>
      </c>
      <c r="O5160" t="s">
        <v>191</v>
      </c>
      <c r="P5160">
        <v>5807</v>
      </c>
      <c r="Q5160"/>
      <c r="R5160"/>
      <c r="S5160" t="s">
        <v>934</v>
      </c>
    </row>
    <row r="5161" spans="1:19" hidden="1" x14ac:dyDescent="0.2">
      <c r="A5161" s="162" t="str">
        <f>"FY"&amp;(YEAR(Table4_1[[#This Row],[Date]])-1)&amp;"/"&amp;(YEAR(Table4_1[[#This Row],[Date]])-2000)</f>
        <v>FY2022/23</v>
      </c>
      <c r="B5161" s="162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161" s="162" t="str">
        <f>Table4_1[[#This Row],[Licensee]]&amp;" "&amp;Table4_1[[#This Row],[Licence]]</f>
        <v>ATCO GDL8</v>
      </c>
      <c r="D5161" s="162" t="str">
        <f t="shared" si="80"/>
        <v>FY2022/23_D12a_ATCO GDL8</v>
      </c>
      <c r="E5161" s="164">
        <f>IF(ISNUMBER(Table4_1[[#This Row],[Value]]),Table4_1[[#This Row],[Value]],IF(ISNUMBER(Table4_1[[#This Row],[$ Value]]),Table4_1[[#This Row],[$ Value]],Table4_1[[#This Row],[% Value]]))</f>
        <v>259</v>
      </c>
      <c r="G5161" s="238">
        <v>45107</v>
      </c>
      <c r="H5161">
        <v>4</v>
      </c>
      <c r="I5161" t="s">
        <v>200</v>
      </c>
      <c r="J5161" t="s">
        <v>366</v>
      </c>
      <c r="K5161" t="s">
        <v>208</v>
      </c>
      <c r="L5161" t="s">
        <v>379</v>
      </c>
      <c r="M5161" t="s">
        <v>403</v>
      </c>
      <c r="N5161" t="s">
        <v>404</v>
      </c>
      <c r="O5161" t="s">
        <v>191</v>
      </c>
      <c r="P5161">
        <v>259</v>
      </c>
      <c r="Q5161"/>
      <c r="R5161"/>
      <c r="S5161" t="s">
        <v>934</v>
      </c>
    </row>
    <row r="5162" spans="1:19" hidden="1" x14ac:dyDescent="0.2">
      <c r="A5162" s="162" t="str">
        <f>"FY"&amp;(YEAR(Table4_1[[#This Row],[Date]])-1)&amp;"/"&amp;(YEAR(Table4_1[[#This Row],[Date]])-2000)</f>
        <v>FY2023/24</v>
      </c>
      <c r="B5162" s="162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162" s="162" t="str">
        <f>Table4_1[[#This Row],[Licensee]]&amp;" "&amp;Table4_1[[#This Row],[Licence]]</f>
        <v>ATCO GDL8</v>
      </c>
      <c r="D5162" s="162" t="str">
        <f t="shared" si="80"/>
        <v>FY2023/24_D12a_ATCO GDL8</v>
      </c>
      <c r="E5162" s="164">
        <f>IF(ISNUMBER(Table4_1[[#This Row],[Value]]),Table4_1[[#This Row],[Value]],IF(ISNUMBER(Table4_1[[#This Row],[$ Value]]),Table4_1[[#This Row],[$ Value]],Table4_1[[#This Row],[% Value]]))</f>
        <v>192</v>
      </c>
      <c r="G5162" s="238">
        <v>45473</v>
      </c>
      <c r="H5162">
        <v>4</v>
      </c>
      <c r="I5162" t="s">
        <v>200</v>
      </c>
      <c r="J5162" t="s">
        <v>366</v>
      </c>
      <c r="K5162" t="s">
        <v>208</v>
      </c>
      <c r="L5162" t="s">
        <v>379</v>
      </c>
      <c r="M5162" t="s">
        <v>403</v>
      </c>
      <c r="N5162" t="s">
        <v>404</v>
      </c>
      <c r="O5162" t="s">
        <v>191</v>
      </c>
      <c r="P5162">
        <v>192</v>
      </c>
      <c r="Q5162"/>
      <c r="R5162"/>
      <c r="S5162" t="s">
        <v>934</v>
      </c>
    </row>
    <row r="5163" spans="1:19" hidden="1" x14ac:dyDescent="0.2">
      <c r="A5163" s="162" t="str">
        <f>"FY"&amp;(YEAR(Table4_1[[#This Row],[Date]])-1)&amp;"/"&amp;(YEAR(Table4_1[[#This Row],[Date]])-2000)</f>
        <v>FY2024/25</v>
      </c>
      <c r="B5163" s="162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163" s="162" t="str">
        <f>Table4_1[[#This Row],[Licensee]]&amp;" "&amp;Table4_1[[#This Row],[Licence]]</f>
        <v>ATCO GDL8</v>
      </c>
      <c r="D5163" s="162" t="str">
        <f t="shared" si="80"/>
        <v>FY2024/25_D12a_ATCO GDL8</v>
      </c>
      <c r="E5163" s="164">
        <f>IF(ISNUMBER(Table4_1[[#This Row],[Value]]),Table4_1[[#This Row],[Value]],IF(ISNUMBER(Table4_1[[#This Row],[$ Value]]),Table4_1[[#This Row],[$ Value]],Table4_1[[#This Row],[% Value]]))</f>
        <v>105</v>
      </c>
      <c r="G5163" s="238">
        <v>45838</v>
      </c>
      <c r="H5163">
        <v>4</v>
      </c>
      <c r="I5163" t="s">
        <v>200</v>
      </c>
      <c r="J5163" t="s">
        <v>366</v>
      </c>
      <c r="K5163" t="s">
        <v>208</v>
      </c>
      <c r="L5163" t="s">
        <v>379</v>
      </c>
      <c r="M5163" t="s">
        <v>403</v>
      </c>
      <c r="N5163" t="s">
        <v>404</v>
      </c>
      <c r="O5163" t="s">
        <v>191</v>
      </c>
      <c r="P5163">
        <v>105</v>
      </c>
      <c r="Q5163"/>
      <c r="R5163"/>
      <c r="S5163" t="s">
        <v>934</v>
      </c>
    </row>
    <row r="5164" spans="1:19" hidden="1" x14ac:dyDescent="0.2">
      <c r="A5164" s="162" t="str">
        <f>"FY"&amp;(YEAR(Table4_1[[#This Row],[Date]])-1)&amp;"/"&amp;(YEAR(Table4_1[[#This Row],[Date]])-2000)</f>
        <v>FY2022/23</v>
      </c>
      <c r="B5164" s="162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164" s="162" t="str">
        <f>Table4_1[[#This Row],[Licensee]]&amp;" "&amp;Table4_1[[#This Row],[Licence]]</f>
        <v>ATCO GDL8</v>
      </c>
      <c r="D5164" s="162" t="str">
        <f t="shared" si="80"/>
        <v>FY2022/23_D12b_ATCO GDL8</v>
      </c>
      <c r="E5164" s="164">
        <f>IF(ISNUMBER(Table4_1[[#This Row],[Value]]),Table4_1[[#This Row],[Value]],IF(ISNUMBER(Table4_1[[#This Row],[$ Value]]),Table4_1[[#This Row],[$ Value]],Table4_1[[#This Row],[% Value]]))</f>
        <v>4064</v>
      </c>
      <c r="G5164" s="238">
        <v>45107</v>
      </c>
      <c r="H5164">
        <v>4</v>
      </c>
      <c r="I5164" t="s">
        <v>200</v>
      </c>
      <c r="J5164" t="s">
        <v>366</v>
      </c>
      <c r="K5164" t="s">
        <v>208</v>
      </c>
      <c r="L5164" t="s">
        <v>396</v>
      </c>
      <c r="M5164" t="s">
        <v>403</v>
      </c>
      <c r="N5164" t="s">
        <v>404</v>
      </c>
      <c r="O5164" t="s">
        <v>191</v>
      </c>
      <c r="P5164">
        <v>4064</v>
      </c>
      <c r="Q5164"/>
      <c r="R5164"/>
      <c r="S5164" t="s">
        <v>934</v>
      </c>
    </row>
    <row r="5165" spans="1:19" hidden="1" x14ac:dyDescent="0.2">
      <c r="A5165" s="162" t="str">
        <f>"FY"&amp;(YEAR(Table4_1[[#This Row],[Date]])-1)&amp;"/"&amp;(YEAR(Table4_1[[#This Row],[Date]])-2000)</f>
        <v>FY2023/24</v>
      </c>
      <c r="B5165" s="162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165" s="162" t="str">
        <f>Table4_1[[#This Row],[Licensee]]&amp;" "&amp;Table4_1[[#This Row],[Licence]]</f>
        <v>ATCO GDL8</v>
      </c>
      <c r="D5165" s="162" t="str">
        <f t="shared" si="80"/>
        <v>FY2023/24_D12b_ATCO GDL8</v>
      </c>
      <c r="E5165" s="164">
        <f>IF(ISNUMBER(Table4_1[[#This Row],[Value]]),Table4_1[[#This Row],[Value]],IF(ISNUMBER(Table4_1[[#This Row],[$ Value]]),Table4_1[[#This Row],[$ Value]],Table4_1[[#This Row],[% Value]]))</f>
        <v>3814</v>
      </c>
      <c r="G5165" s="238">
        <v>45473</v>
      </c>
      <c r="H5165">
        <v>4</v>
      </c>
      <c r="I5165" t="s">
        <v>200</v>
      </c>
      <c r="J5165" t="s">
        <v>366</v>
      </c>
      <c r="K5165" t="s">
        <v>208</v>
      </c>
      <c r="L5165" t="s">
        <v>396</v>
      </c>
      <c r="M5165" t="s">
        <v>403</v>
      </c>
      <c r="N5165" t="s">
        <v>404</v>
      </c>
      <c r="O5165" t="s">
        <v>191</v>
      </c>
      <c r="P5165">
        <v>3814</v>
      </c>
      <c r="Q5165"/>
      <c r="R5165"/>
      <c r="S5165" t="s">
        <v>934</v>
      </c>
    </row>
    <row r="5166" spans="1:19" hidden="1" x14ac:dyDescent="0.2">
      <c r="A5166" s="162" t="str">
        <f>"FY"&amp;(YEAR(Table4_1[[#This Row],[Date]])-1)&amp;"/"&amp;(YEAR(Table4_1[[#This Row],[Date]])-2000)</f>
        <v>FY2024/25</v>
      </c>
      <c r="B5166" s="162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166" s="162" t="str">
        <f>Table4_1[[#This Row],[Licensee]]&amp;" "&amp;Table4_1[[#This Row],[Licence]]</f>
        <v>ATCO GDL8</v>
      </c>
      <c r="D5166" s="162" t="str">
        <f t="shared" si="80"/>
        <v>FY2024/25_D12b_ATCO GDL8</v>
      </c>
      <c r="E5166" s="164">
        <f>IF(ISNUMBER(Table4_1[[#This Row],[Value]]),Table4_1[[#This Row],[Value]],IF(ISNUMBER(Table4_1[[#This Row],[$ Value]]),Table4_1[[#This Row],[$ Value]],Table4_1[[#This Row],[% Value]]))</f>
        <v>2827</v>
      </c>
      <c r="G5166" s="238">
        <v>45838</v>
      </c>
      <c r="H5166">
        <v>4</v>
      </c>
      <c r="I5166" t="s">
        <v>200</v>
      </c>
      <c r="J5166" t="s">
        <v>366</v>
      </c>
      <c r="K5166" t="s">
        <v>208</v>
      </c>
      <c r="L5166" t="s">
        <v>396</v>
      </c>
      <c r="M5166" t="s">
        <v>403</v>
      </c>
      <c r="N5166" t="s">
        <v>404</v>
      </c>
      <c r="O5166" t="s">
        <v>191</v>
      </c>
      <c r="P5166">
        <v>2827</v>
      </c>
      <c r="Q5166"/>
      <c r="R5166"/>
      <c r="S5166" t="s">
        <v>934</v>
      </c>
    </row>
    <row r="5167" spans="1:19" hidden="1" x14ac:dyDescent="0.2">
      <c r="A5167" s="162" t="str">
        <f>"FY"&amp;(YEAR(Table4_1[[#This Row],[Date]])-1)&amp;"/"&amp;(YEAR(Table4_1[[#This Row],[Date]])-2000)</f>
        <v>FY2022/23</v>
      </c>
      <c r="B5167" s="162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167" s="162" t="str">
        <f>Table4_1[[#This Row],[Licensee]]&amp;" "&amp;Table4_1[[#This Row],[Licence]]</f>
        <v>ATCO GDL8</v>
      </c>
      <c r="D5167" s="162" t="str">
        <f t="shared" si="80"/>
        <v>FY2022/23_D12c_ATCO GDL8</v>
      </c>
      <c r="E5167" s="164">
        <f>IF(ISNUMBER(Table4_1[[#This Row],[Value]]),Table4_1[[#This Row],[Value]],IF(ISNUMBER(Table4_1[[#This Row],[$ Value]]),Table4_1[[#This Row],[$ Value]],Table4_1[[#This Row],[% Value]]))</f>
        <v>1484</v>
      </c>
      <c r="G5167" s="238">
        <v>45107</v>
      </c>
      <c r="H5167">
        <v>4</v>
      </c>
      <c r="I5167" t="s">
        <v>200</v>
      </c>
      <c r="J5167" t="s">
        <v>366</v>
      </c>
      <c r="K5167" t="s">
        <v>208</v>
      </c>
      <c r="L5167" t="s">
        <v>391</v>
      </c>
      <c r="M5167" t="s">
        <v>403</v>
      </c>
      <c r="N5167" t="s">
        <v>404</v>
      </c>
      <c r="O5167" t="s">
        <v>191</v>
      </c>
      <c r="P5167">
        <v>1484</v>
      </c>
      <c r="Q5167"/>
      <c r="R5167"/>
      <c r="S5167" t="s">
        <v>934</v>
      </c>
    </row>
    <row r="5168" spans="1:19" hidden="1" x14ac:dyDescent="0.2">
      <c r="A5168" s="162" t="str">
        <f>"FY"&amp;(YEAR(Table4_1[[#This Row],[Date]])-1)&amp;"/"&amp;(YEAR(Table4_1[[#This Row],[Date]])-2000)</f>
        <v>FY2023/24</v>
      </c>
      <c r="B5168" s="162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168" s="162" t="str">
        <f>Table4_1[[#This Row],[Licensee]]&amp;" "&amp;Table4_1[[#This Row],[Licence]]</f>
        <v>ATCO GDL8</v>
      </c>
      <c r="D5168" s="162" t="str">
        <f t="shared" si="80"/>
        <v>FY2023/24_D12c_ATCO GDL8</v>
      </c>
      <c r="E5168" s="164">
        <f>IF(ISNUMBER(Table4_1[[#This Row],[Value]]),Table4_1[[#This Row],[Value]],IF(ISNUMBER(Table4_1[[#This Row],[$ Value]]),Table4_1[[#This Row],[$ Value]],Table4_1[[#This Row],[% Value]]))</f>
        <v>1232</v>
      </c>
      <c r="G5168" s="238">
        <v>45473</v>
      </c>
      <c r="H5168">
        <v>4</v>
      </c>
      <c r="I5168" t="s">
        <v>200</v>
      </c>
      <c r="J5168" t="s">
        <v>366</v>
      </c>
      <c r="K5168" t="s">
        <v>208</v>
      </c>
      <c r="L5168" t="s">
        <v>391</v>
      </c>
      <c r="M5168" t="s">
        <v>403</v>
      </c>
      <c r="N5168" t="s">
        <v>404</v>
      </c>
      <c r="O5168" t="s">
        <v>191</v>
      </c>
      <c r="P5168">
        <v>1232</v>
      </c>
      <c r="Q5168"/>
      <c r="R5168"/>
      <c r="S5168" t="s">
        <v>934</v>
      </c>
    </row>
    <row r="5169" spans="1:19" hidden="1" x14ac:dyDescent="0.2">
      <c r="A5169" s="162" t="str">
        <f>"FY"&amp;(YEAR(Table4_1[[#This Row],[Date]])-1)&amp;"/"&amp;(YEAR(Table4_1[[#This Row],[Date]])-2000)</f>
        <v>FY2024/25</v>
      </c>
      <c r="B5169" s="162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169" s="162" t="str">
        <f>Table4_1[[#This Row],[Licensee]]&amp;" "&amp;Table4_1[[#This Row],[Licence]]</f>
        <v>ATCO GDL8</v>
      </c>
      <c r="D5169" s="162" t="str">
        <f t="shared" si="80"/>
        <v>FY2024/25_D12c_ATCO GDL8</v>
      </c>
      <c r="E5169" s="164">
        <f>IF(ISNUMBER(Table4_1[[#This Row],[Value]]),Table4_1[[#This Row],[Value]],IF(ISNUMBER(Table4_1[[#This Row],[$ Value]]),Table4_1[[#This Row],[$ Value]],Table4_1[[#This Row],[% Value]]))</f>
        <v>1100</v>
      </c>
      <c r="G5169" s="238">
        <v>45838</v>
      </c>
      <c r="H5169">
        <v>4</v>
      </c>
      <c r="I5169" t="s">
        <v>200</v>
      </c>
      <c r="J5169" t="s">
        <v>366</v>
      </c>
      <c r="K5169" t="s">
        <v>208</v>
      </c>
      <c r="L5169" t="s">
        <v>391</v>
      </c>
      <c r="M5169" t="s">
        <v>403</v>
      </c>
      <c r="N5169" t="s">
        <v>404</v>
      </c>
      <c r="O5169" t="s">
        <v>191</v>
      </c>
      <c r="P5169">
        <v>1100</v>
      </c>
      <c r="Q5169"/>
      <c r="R5169"/>
      <c r="S5169" t="s">
        <v>934</v>
      </c>
    </row>
    <row r="5170" spans="1:19" hidden="1" x14ac:dyDescent="0.2">
      <c r="A5170" s="162" t="str">
        <f>"FY"&amp;(YEAR(Table4_1[[#This Row],[Date]])-1)&amp;"/"&amp;(YEAR(Table4_1[[#This Row],[Date]])-2000)</f>
        <v>FY2013/14</v>
      </c>
      <c r="B5170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0" s="162" t="str">
        <f>Table4_1[[#This Row],[Licensee]]&amp;" "&amp;Table4_1[[#This Row],[Licence]]</f>
        <v>ATCO GDL8</v>
      </c>
      <c r="D5170" s="162" t="str">
        <f t="shared" si="80"/>
        <v>FY2013/14_D13_ATCO GDL8</v>
      </c>
      <c r="E5170" s="164">
        <f>IF(ISNUMBER(Table4_1[[#This Row],[Value]]),Table4_1[[#This Row],[Value]],IF(ISNUMBER(Table4_1[[#This Row],[$ Value]]),Table4_1[[#This Row],[$ Value]],Table4_1[[#This Row],[% Value]]))</f>
        <v>471</v>
      </c>
      <c r="G5170" s="238">
        <v>41820</v>
      </c>
      <c r="H5170">
        <v>4</v>
      </c>
      <c r="I5170" t="s">
        <v>200</v>
      </c>
      <c r="J5170" t="s">
        <v>366</v>
      </c>
      <c r="K5170" t="s">
        <v>208</v>
      </c>
      <c r="L5170"/>
      <c r="M5170" t="s">
        <v>467</v>
      </c>
      <c r="N5170" t="s">
        <v>472</v>
      </c>
      <c r="O5170" t="s">
        <v>191</v>
      </c>
      <c r="P5170">
        <v>471</v>
      </c>
      <c r="Q5170"/>
      <c r="R5170"/>
      <c r="S5170" t="s">
        <v>934</v>
      </c>
    </row>
    <row r="5171" spans="1:19" hidden="1" x14ac:dyDescent="0.2">
      <c r="A5171" s="162" t="str">
        <f>"FY"&amp;(YEAR(Table4_1[[#This Row],[Date]])-1)&amp;"/"&amp;(YEAR(Table4_1[[#This Row],[Date]])-2000)</f>
        <v>FY2014/15</v>
      </c>
      <c r="B5171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1" s="162" t="str">
        <f>Table4_1[[#This Row],[Licensee]]&amp;" "&amp;Table4_1[[#This Row],[Licence]]</f>
        <v>ATCO GDL8</v>
      </c>
      <c r="D5171" s="162" t="str">
        <f t="shared" si="80"/>
        <v>FY2014/15_D13_ATCO GDL8</v>
      </c>
      <c r="E5171" s="164">
        <f>IF(ISNUMBER(Table4_1[[#This Row],[Value]]),Table4_1[[#This Row],[Value]],IF(ISNUMBER(Table4_1[[#This Row],[$ Value]]),Table4_1[[#This Row],[$ Value]],Table4_1[[#This Row],[% Value]]))</f>
        <v>3527</v>
      </c>
      <c r="G5171" s="238">
        <v>42185</v>
      </c>
      <c r="H5171">
        <v>4</v>
      </c>
      <c r="I5171" t="s">
        <v>200</v>
      </c>
      <c r="J5171" t="s">
        <v>366</v>
      </c>
      <c r="K5171" t="s">
        <v>208</v>
      </c>
      <c r="L5171"/>
      <c r="M5171" t="s">
        <v>467</v>
      </c>
      <c r="N5171" t="s">
        <v>472</v>
      </c>
      <c r="O5171" t="s">
        <v>191</v>
      </c>
      <c r="P5171">
        <v>3527</v>
      </c>
      <c r="Q5171"/>
      <c r="R5171"/>
      <c r="S5171" t="s">
        <v>934</v>
      </c>
    </row>
    <row r="5172" spans="1:19" hidden="1" x14ac:dyDescent="0.2">
      <c r="A5172" s="162" t="str">
        <f>"FY"&amp;(YEAR(Table4_1[[#This Row],[Date]])-1)&amp;"/"&amp;(YEAR(Table4_1[[#This Row],[Date]])-2000)</f>
        <v>FY2015/16</v>
      </c>
      <c r="B5172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2" s="162" t="str">
        <f>Table4_1[[#This Row],[Licensee]]&amp;" "&amp;Table4_1[[#This Row],[Licence]]</f>
        <v>ATCO GDL8</v>
      </c>
      <c r="D5172" s="162" t="str">
        <f t="shared" si="80"/>
        <v>FY2015/16_D13_ATCO GDL8</v>
      </c>
      <c r="E5172" s="164">
        <f>IF(ISNUMBER(Table4_1[[#This Row],[Value]]),Table4_1[[#This Row],[Value]],IF(ISNUMBER(Table4_1[[#This Row],[$ Value]]),Table4_1[[#This Row],[$ Value]],Table4_1[[#This Row],[% Value]]))</f>
        <v>3209</v>
      </c>
      <c r="G5172" s="238">
        <v>42551</v>
      </c>
      <c r="H5172">
        <v>4</v>
      </c>
      <c r="I5172" t="s">
        <v>200</v>
      </c>
      <c r="J5172" t="s">
        <v>366</v>
      </c>
      <c r="K5172" t="s">
        <v>208</v>
      </c>
      <c r="L5172"/>
      <c r="M5172" t="s">
        <v>467</v>
      </c>
      <c r="N5172" t="s">
        <v>472</v>
      </c>
      <c r="O5172" t="s">
        <v>191</v>
      </c>
      <c r="P5172">
        <v>3209</v>
      </c>
      <c r="Q5172"/>
      <c r="R5172"/>
      <c r="S5172" t="s">
        <v>934</v>
      </c>
    </row>
    <row r="5173" spans="1:19" hidden="1" x14ac:dyDescent="0.2">
      <c r="A5173" s="162" t="str">
        <f>"FY"&amp;(YEAR(Table4_1[[#This Row],[Date]])-1)&amp;"/"&amp;(YEAR(Table4_1[[#This Row],[Date]])-2000)</f>
        <v>FY2016/17</v>
      </c>
      <c r="B5173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3" s="162" t="str">
        <f>Table4_1[[#This Row],[Licensee]]&amp;" "&amp;Table4_1[[#This Row],[Licence]]</f>
        <v>ATCO GDL8</v>
      </c>
      <c r="D5173" s="162" t="str">
        <f t="shared" si="80"/>
        <v>FY2016/17_D13_ATCO GDL8</v>
      </c>
      <c r="E5173" s="164">
        <f>IF(ISNUMBER(Table4_1[[#This Row],[Value]]),Table4_1[[#This Row],[Value]],IF(ISNUMBER(Table4_1[[#This Row],[$ Value]]),Table4_1[[#This Row],[$ Value]],Table4_1[[#This Row],[% Value]]))</f>
        <v>3415</v>
      </c>
      <c r="G5173" s="238">
        <v>42916</v>
      </c>
      <c r="H5173">
        <v>4</v>
      </c>
      <c r="I5173" t="s">
        <v>200</v>
      </c>
      <c r="J5173" t="s">
        <v>366</v>
      </c>
      <c r="K5173" t="s">
        <v>208</v>
      </c>
      <c r="L5173"/>
      <c r="M5173" t="s">
        <v>467</v>
      </c>
      <c r="N5173" t="s">
        <v>472</v>
      </c>
      <c r="O5173" t="s">
        <v>191</v>
      </c>
      <c r="P5173">
        <v>3415</v>
      </c>
      <c r="Q5173"/>
      <c r="R5173"/>
      <c r="S5173" t="s">
        <v>934</v>
      </c>
    </row>
    <row r="5174" spans="1:19" hidden="1" x14ac:dyDescent="0.2">
      <c r="A5174" s="162" t="str">
        <f>"FY"&amp;(YEAR(Table4_1[[#This Row],[Date]])-1)&amp;"/"&amp;(YEAR(Table4_1[[#This Row],[Date]])-2000)</f>
        <v>FY2017/18</v>
      </c>
      <c r="B5174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4" s="162" t="str">
        <f>Table4_1[[#This Row],[Licensee]]&amp;" "&amp;Table4_1[[#This Row],[Licence]]</f>
        <v>ATCO GDL8</v>
      </c>
      <c r="D5174" s="162" t="str">
        <f t="shared" si="80"/>
        <v>FY2017/18_D13_ATCO GDL8</v>
      </c>
      <c r="E5174" s="164">
        <f>IF(ISNUMBER(Table4_1[[#This Row],[Value]]),Table4_1[[#This Row],[Value]],IF(ISNUMBER(Table4_1[[#This Row],[$ Value]]),Table4_1[[#This Row],[$ Value]],Table4_1[[#This Row],[% Value]]))</f>
        <v>1801</v>
      </c>
      <c r="G5174" s="238">
        <v>43281</v>
      </c>
      <c r="H5174">
        <v>4</v>
      </c>
      <c r="I5174" t="s">
        <v>200</v>
      </c>
      <c r="J5174" t="s">
        <v>366</v>
      </c>
      <c r="K5174" t="s">
        <v>208</v>
      </c>
      <c r="L5174"/>
      <c r="M5174" t="s">
        <v>467</v>
      </c>
      <c r="N5174" t="s">
        <v>472</v>
      </c>
      <c r="O5174" t="s">
        <v>191</v>
      </c>
      <c r="P5174">
        <v>1801</v>
      </c>
      <c r="Q5174"/>
      <c r="R5174"/>
      <c r="S5174" t="s">
        <v>934</v>
      </c>
    </row>
    <row r="5175" spans="1:19" hidden="1" x14ac:dyDescent="0.2">
      <c r="A5175" s="162" t="str">
        <f>"FY"&amp;(YEAR(Table4_1[[#This Row],[Date]])-1)&amp;"/"&amp;(YEAR(Table4_1[[#This Row],[Date]])-2000)</f>
        <v>FY2018/19</v>
      </c>
      <c r="B5175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5" s="162" t="str">
        <f>Table4_1[[#This Row],[Licensee]]&amp;" "&amp;Table4_1[[#This Row],[Licence]]</f>
        <v>ATCO GDL8</v>
      </c>
      <c r="D5175" s="162" t="str">
        <f t="shared" si="80"/>
        <v>FY2018/19_D13_ATCO GDL8</v>
      </c>
      <c r="E5175" s="164">
        <f>IF(ISNUMBER(Table4_1[[#This Row],[Value]]),Table4_1[[#This Row],[Value]],IF(ISNUMBER(Table4_1[[#This Row],[$ Value]]),Table4_1[[#This Row],[$ Value]],Table4_1[[#This Row],[% Value]]))</f>
        <v>1599</v>
      </c>
      <c r="G5175" s="238">
        <v>43646</v>
      </c>
      <c r="H5175">
        <v>4</v>
      </c>
      <c r="I5175" t="s">
        <v>200</v>
      </c>
      <c r="J5175" t="s">
        <v>366</v>
      </c>
      <c r="K5175" t="s">
        <v>208</v>
      </c>
      <c r="L5175"/>
      <c r="M5175" t="s">
        <v>467</v>
      </c>
      <c r="N5175" t="s">
        <v>472</v>
      </c>
      <c r="O5175" t="s">
        <v>191</v>
      </c>
      <c r="P5175">
        <v>1599</v>
      </c>
      <c r="Q5175"/>
      <c r="R5175"/>
      <c r="S5175" t="s">
        <v>934</v>
      </c>
    </row>
    <row r="5176" spans="1:19" hidden="1" x14ac:dyDescent="0.2">
      <c r="A5176" s="162" t="str">
        <f>"FY"&amp;(YEAR(Table4_1[[#This Row],[Date]])-1)&amp;"/"&amp;(YEAR(Table4_1[[#This Row],[Date]])-2000)</f>
        <v>FY2019/20</v>
      </c>
      <c r="B5176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6" s="162" t="str">
        <f>Table4_1[[#This Row],[Licensee]]&amp;" "&amp;Table4_1[[#This Row],[Licence]]</f>
        <v>ATCO GDL8</v>
      </c>
      <c r="D5176" s="162" t="str">
        <f t="shared" si="80"/>
        <v>FY2019/20_D13_ATCO GDL8</v>
      </c>
      <c r="E5176" s="164">
        <f>IF(ISNUMBER(Table4_1[[#This Row],[Value]]),Table4_1[[#This Row],[Value]],IF(ISNUMBER(Table4_1[[#This Row],[$ Value]]),Table4_1[[#This Row],[$ Value]],Table4_1[[#This Row],[% Value]]))</f>
        <v>1268</v>
      </c>
      <c r="G5176" s="238">
        <v>44012</v>
      </c>
      <c r="H5176">
        <v>4</v>
      </c>
      <c r="I5176" t="s">
        <v>200</v>
      </c>
      <c r="J5176" t="s">
        <v>366</v>
      </c>
      <c r="K5176" t="s">
        <v>208</v>
      </c>
      <c r="L5176"/>
      <c r="M5176" t="s">
        <v>467</v>
      </c>
      <c r="N5176" t="s">
        <v>472</v>
      </c>
      <c r="O5176" t="s">
        <v>191</v>
      </c>
      <c r="P5176">
        <v>1268</v>
      </c>
      <c r="Q5176"/>
      <c r="R5176"/>
      <c r="S5176" t="s">
        <v>934</v>
      </c>
    </row>
    <row r="5177" spans="1:19" hidden="1" x14ac:dyDescent="0.2">
      <c r="A5177" s="162" t="str">
        <f>"FY"&amp;(YEAR(Table4_1[[#This Row],[Date]])-1)&amp;"/"&amp;(YEAR(Table4_1[[#This Row],[Date]])-2000)</f>
        <v>FY2020/21</v>
      </c>
      <c r="B5177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7" s="162" t="str">
        <f>Table4_1[[#This Row],[Licensee]]&amp;" "&amp;Table4_1[[#This Row],[Licence]]</f>
        <v>ATCO GDL8</v>
      </c>
      <c r="D5177" s="162" t="str">
        <f t="shared" si="80"/>
        <v>FY2020/21_D13_ATCO GDL8</v>
      </c>
      <c r="E5177" s="164">
        <f>IF(ISNUMBER(Table4_1[[#This Row],[Value]]),Table4_1[[#This Row],[Value]],IF(ISNUMBER(Table4_1[[#This Row],[$ Value]]),Table4_1[[#This Row],[$ Value]],Table4_1[[#This Row],[% Value]]))</f>
        <v>1484</v>
      </c>
      <c r="G5177" s="238">
        <v>44377</v>
      </c>
      <c r="H5177">
        <v>4</v>
      </c>
      <c r="I5177" t="s">
        <v>200</v>
      </c>
      <c r="J5177" t="s">
        <v>366</v>
      </c>
      <c r="K5177" t="s">
        <v>208</v>
      </c>
      <c r="L5177"/>
      <c r="M5177" t="s">
        <v>467</v>
      </c>
      <c r="N5177" t="s">
        <v>472</v>
      </c>
      <c r="O5177" t="s">
        <v>191</v>
      </c>
      <c r="P5177">
        <v>1484</v>
      </c>
      <c r="Q5177"/>
      <c r="R5177"/>
      <c r="S5177" t="s">
        <v>934</v>
      </c>
    </row>
    <row r="5178" spans="1:19" hidden="1" x14ac:dyDescent="0.2">
      <c r="A5178" s="162" t="str">
        <f>"FY"&amp;(YEAR(Table4_1[[#This Row],[Date]])-1)&amp;"/"&amp;(YEAR(Table4_1[[#This Row],[Date]])-2000)</f>
        <v>FY2021/22</v>
      </c>
      <c r="B5178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8" s="162" t="str">
        <f>Table4_1[[#This Row],[Licensee]]&amp;" "&amp;Table4_1[[#This Row],[Licence]]</f>
        <v>ATCO GDL8</v>
      </c>
      <c r="D5178" s="162" t="str">
        <f t="shared" si="80"/>
        <v>FY2021/22_D13_ATCO GDL8</v>
      </c>
      <c r="E5178" s="164">
        <f>IF(ISNUMBER(Table4_1[[#This Row],[Value]]),Table4_1[[#This Row],[Value]],IF(ISNUMBER(Table4_1[[#This Row],[$ Value]]),Table4_1[[#This Row],[$ Value]],Table4_1[[#This Row],[% Value]]))</f>
        <v>1607</v>
      </c>
      <c r="G5178" s="238">
        <v>44742</v>
      </c>
      <c r="H5178">
        <v>4</v>
      </c>
      <c r="I5178" t="s">
        <v>200</v>
      </c>
      <c r="J5178" t="s">
        <v>366</v>
      </c>
      <c r="K5178" t="s">
        <v>208</v>
      </c>
      <c r="L5178"/>
      <c r="M5178" t="s">
        <v>467</v>
      </c>
      <c r="N5178" t="s">
        <v>472</v>
      </c>
      <c r="O5178" t="s">
        <v>191</v>
      </c>
      <c r="P5178">
        <v>1607</v>
      </c>
      <c r="Q5178"/>
      <c r="R5178"/>
      <c r="S5178" t="s">
        <v>934</v>
      </c>
    </row>
    <row r="5179" spans="1:19" hidden="1" x14ac:dyDescent="0.2">
      <c r="A5179" s="162" t="str">
        <f>"FY"&amp;(YEAR(Table4_1[[#This Row],[Date]])-1)&amp;"/"&amp;(YEAR(Table4_1[[#This Row],[Date]])-2000)</f>
        <v>FY2022/23</v>
      </c>
      <c r="B5179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179" s="162" t="str">
        <f>Table4_1[[#This Row],[Licensee]]&amp;" "&amp;Table4_1[[#This Row],[Licence]]</f>
        <v>ATCO GDL8</v>
      </c>
      <c r="D5179" s="162" t="str">
        <f t="shared" si="80"/>
        <v>FY2022/23_D13_ATCO GDL8</v>
      </c>
      <c r="E5179" s="164">
        <f>IF(ISNUMBER(Table4_1[[#This Row],[Value]]),Table4_1[[#This Row],[Value]],IF(ISNUMBER(Table4_1[[#This Row],[$ Value]]),Table4_1[[#This Row],[$ Value]],Table4_1[[#This Row],[% Value]]))</f>
        <v>1385</v>
      </c>
      <c r="G5179" s="238">
        <v>45107</v>
      </c>
      <c r="H5179">
        <v>4</v>
      </c>
      <c r="I5179" t="s">
        <v>200</v>
      </c>
      <c r="J5179" t="s">
        <v>366</v>
      </c>
      <c r="K5179" t="s">
        <v>208</v>
      </c>
      <c r="L5179"/>
      <c r="M5179" t="s">
        <v>467</v>
      </c>
      <c r="N5179" t="s">
        <v>472</v>
      </c>
      <c r="O5179" t="s">
        <v>191</v>
      </c>
      <c r="P5179">
        <v>1385</v>
      </c>
      <c r="Q5179"/>
      <c r="R5179"/>
      <c r="S5179" t="s">
        <v>934</v>
      </c>
    </row>
    <row r="5180" spans="1:19" hidden="1" x14ac:dyDescent="0.2">
      <c r="A5180" s="162" t="str">
        <f>"FY"&amp;(YEAR(Table4_1[[#This Row],[Date]])-1)&amp;"/"&amp;(YEAR(Table4_1[[#This Row],[Date]])-2000)</f>
        <v>FY2022/23</v>
      </c>
      <c r="B5180" s="162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180" s="162" t="str">
        <f>Table4_1[[#This Row],[Licensee]]&amp;" "&amp;Table4_1[[#This Row],[Licence]]</f>
        <v>ATCO GDL8</v>
      </c>
      <c r="D5180" s="162" t="str">
        <f t="shared" si="80"/>
        <v>FY2022/23_D13a_ATCO GDL8</v>
      </c>
      <c r="E5180" s="164">
        <f>IF(ISNUMBER(Table4_1[[#This Row],[Value]]),Table4_1[[#This Row],[Value]],IF(ISNUMBER(Table4_1[[#This Row],[$ Value]]),Table4_1[[#This Row],[$ Value]],Table4_1[[#This Row],[% Value]]))</f>
        <v>95</v>
      </c>
      <c r="G5180" s="238">
        <v>45107</v>
      </c>
      <c r="H5180">
        <v>4</v>
      </c>
      <c r="I5180" t="s">
        <v>200</v>
      </c>
      <c r="J5180" t="s">
        <v>366</v>
      </c>
      <c r="K5180" t="s">
        <v>208</v>
      </c>
      <c r="L5180" t="s">
        <v>470</v>
      </c>
      <c r="M5180" t="s">
        <v>471</v>
      </c>
      <c r="N5180" t="s">
        <v>472</v>
      </c>
      <c r="O5180" t="s">
        <v>191</v>
      </c>
      <c r="P5180">
        <v>95</v>
      </c>
      <c r="Q5180"/>
      <c r="R5180"/>
      <c r="S5180" t="s">
        <v>934</v>
      </c>
    </row>
    <row r="5181" spans="1:19" hidden="1" x14ac:dyDescent="0.2">
      <c r="A5181" s="162" t="str">
        <f>"FY"&amp;(YEAR(Table4_1[[#This Row],[Date]])-1)&amp;"/"&amp;(YEAR(Table4_1[[#This Row],[Date]])-2000)</f>
        <v>FY2023/24</v>
      </c>
      <c r="B5181" s="162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181" s="162" t="str">
        <f>Table4_1[[#This Row],[Licensee]]&amp;" "&amp;Table4_1[[#This Row],[Licence]]</f>
        <v>ATCO GDL8</v>
      </c>
      <c r="D5181" s="162" t="str">
        <f t="shared" si="80"/>
        <v>FY2023/24_D13a_ATCO GDL8</v>
      </c>
      <c r="E5181" s="164">
        <f>IF(ISNUMBER(Table4_1[[#This Row],[Value]]),Table4_1[[#This Row],[Value]],IF(ISNUMBER(Table4_1[[#This Row],[$ Value]]),Table4_1[[#This Row],[$ Value]],Table4_1[[#This Row],[% Value]]))</f>
        <v>213</v>
      </c>
      <c r="G5181" s="238">
        <v>45473</v>
      </c>
      <c r="H5181">
        <v>4</v>
      </c>
      <c r="I5181" t="s">
        <v>200</v>
      </c>
      <c r="J5181" t="s">
        <v>366</v>
      </c>
      <c r="K5181" t="s">
        <v>208</v>
      </c>
      <c r="L5181" t="s">
        <v>470</v>
      </c>
      <c r="M5181" t="s">
        <v>471</v>
      </c>
      <c r="N5181" t="s">
        <v>472</v>
      </c>
      <c r="O5181" t="s">
        <v>191</v>
      </c>
      <c r="P5181">
        <v>213</v>
      </c>
      <c r="Q5181"/>
      <c r="R5181"/>
      <c r="S5181" t="s">
        <v>934</v>
      </c>
    </row>
    <row r="5182" spans="1:19" hidden="1" x14ac:dyDescent="0.2">
      <c r="A5182" s="162" t="str">
        <f>"FY"&amp;(YEAR(Table4_1[[#This Row],[Date]])-1)&amp;"/"&amp;(YEAR(Table4_1[[#This Row],[Date]])-2000)</f>
        <v>FY2024/25</v>
      </c>
      <c r="B5182" s="162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182" s="162" t="str">
        <f>Table4_1[[#This Row],[Licensee]]&amp;" "&amp;Table4_1[[#This Row],[Licence]]</f>
        <v>ATCO GDL8</v>
      </c>
      <c r="D5182" s="162" t="str">
        <f t="shared" si="80"/>
        <v>FY2024/25_D13a_ATCO GDL8</v>
      </c>
      <c r="E5182" s="164">
        <f>IF(ISNUMBER(Table4_1[[#This Row],[Value]]),Table4_1[[#This Row],[Value]],IF(ISNUMBER(Table4_1[[#This Row],[$ Value]]),Table4_1[[#This Row],[$ Value]],Table4_1[[#This Row],[% Value]]))</f>
        <v>141</v>
      </c>
      <c r="G5182" s="238">
        <v>45838</v>
      </c>
      <c r="H5182">
        <v>4</v>
      </c>
      <c r="I5182" t="s">
        <v>200</v>
      </c>
      <c r="J5182" t="s">
        <v>366</v>
      </c>
      <c r="K5182" t="s">
        <v>208</v>
      </c>
      <c r="L5182" t="s">
        <v>470</v>
      </c>
      <c r="M5182" t="s">
        <v>471</v>
      </c>
      <c r="N5182" t="s">
        <v>472</v>
      </c>
      <c r="O5182" t="s">
        <v>191</v>
      </c>
      <c r="P5182">
        <v>141</v>
      </c>
      <c r="Q5182"/>
      <c r="R5182"/>
      <c r="S5182" t="s">
        <v>934</v>
      </c>
    </row>
    <row r="5183" spans="1:19" hidden="1" x14ac:dyDescent="0.2">
      <c r="A5183" s="162" t="str">
        <f>"FY"&amp;(YEAR(Table4_1[[#This Row],[Date]])-1)&amp;"/"&amp;(YEAR(Table4_1[[#This Row],[Date]])-2000)</f>
        <v>FY2022/23</v>
      </c>
      <c r="B5183" s="162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183" s="162" t="str">
        <f>Table4_1[[#This Row],[Licensee]]&amp;" "&amp;Table4_1[[#This Row],[Licence]]</f>
        <v>ATCO GDL8</v>
      </c>
      <c r="D5183" s="162" t="str">
        <f t="shared" si="80"/>
        <v>FY2022/23_D13b_ATCO GDL8</v>
      </c>
      <c r="E5183" s="164">
        <f>IF(ISNUMBER(Table4_1[[#This Row],[Value]]),Table4_1[[#This Row],[Value]],IF(ISNUMBER(Table4_1[[#This Row],[$ Value]]),Table4_1[[#This Row],[$ Value]],Table4_1[[#This Row],[% Value]]))</f>
        <v>903</v>
      </c>
      <c r="G5183" s="238">
        <v>45107</v>
      </c>
      <c r="H5183">
        <v>4</v>
      </c>
      <c r="I5183" t="s">
        <v>200</v>
      </c>
      <c r="J5183" t="s">
        <v>366</v>
      </c>
      <c r="K5183" t="s">
        <v>208</v>
      </c>
      <c r="L5183" t="s">
        <v>396</v>
      </c>
      <c r="M5183" t="s">
        <v>471</v>
      </c>
      <c r="N5183" t="s">
        <v>472</v>
      </c>
      <c r="O5183" t="s">
        <v>191</v>
      </c>
      <c r="P5183">
        <v>903</v>
      </c>
      <c r="Q5183"/>
      <c r="R5183"/>
      <c r="S5183" t="s">
        <v>934</v>
      </c>
    </row>
    <row r="5184" spans="1:19" hidden="1" x14ac:dyDescent="0.2">
      <c r="A5184" s="162" t="str">
        <f>"FY"&amp;(YEAR(Table4_1[[#This Row],[Date]])-1)&amp;"/"&amp;(YEAR(Table4_1[[#This Row],[Date]])-2000)</f>
        <v>FY2023/24</v>
      </c>
      <c r="B5184" s="162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184" s="162" t="str">
        <f>Table4_1[[#This Row],[Licensee]]&amp;" "&amp;Table4_1[[#This Row],[Licence]]</f>
        <v>ATCO GDL8</v>
      </c>
      <c r="D5184" s="162" t="str">
        <f t="shared" si="80"/>
        <v>FY2023/24_D13b_ATCO GDL8</v>
      </c>
      <c r="E5184" s="164">
        <f>IF(ISNUMBER(Table4_1[[#This Row],[Value]]),Table4_1[[#This Row],[Value]],IF(ISNUMBER(Table4_1[[#This Row],[$ Value]]),Table4_1[[#This Row],[$ Value]],Table4_1[[#This Row],[% Value]]))</f>
        <v>1214</v>
      </c>
      <c r="G5184" s="238">
        <v>45473</v>
      </c>
      <c r="H5184">
        <v>4</v>
      </c>
      <c r="I5184" t="s">
        <v>200</v>
      </c>
      <c r="J5184" t="s">
        <v>366</v>
      </c>
      <c r="K5184" t="s">
        <v>208</v>
      </c>
      <c r="L5184" t="s">
        <v>396</v>
      </c>
      <c r="M5184" t="s">
        <v>471</v>
      </c>
      <c r="N5184" t="s">
        <v>472</v>
      </c>
      <c r="O5184" t="s">
        <v>191</v>
      </c>
      <c r="P5184">
        <v>1214</v>
      </c>
      <c r="Q5184"/>
      <c r="R5184"/>
      <c r="S5184" t="s">
        <v>934</v>
      </c>
    </row>
    <row r="5185" spans="1:19" hidden="1" x14ac:dyDescent="0.2">
      <c r="A5185" s="162" t="str">
        <f>"FY"&amp;(YEAR(Table4_1[[#This Row],[Date]])-1)&amp;"/"&amp;(YEAR(Table4_1[[#This Row],[Date]])-2000)</f>
        <v>FY2024/25</v>
      </c>
      <c r="B5185" s="162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185" s="162" t="str">
        <f>Table4_1[[#This Row],[Licensee]]&amp;" "&amp;Table4_1[[#This Row],[Licence]]</f>
        <v>ATCO GDL8</v>
      </c>
      <c r="D5185" s="162" t="str">
        <f t="shared" si="80"/>
        <v>FY2024/25_D13b_ATCO GDL8</v>
      </c>
      <c r="E5185" s="164">
        <f>IF(ISNUMBER(Table4_1[[#This Row],[Value]]),Table4_1[[#This Row],[Value]],IF(ISNUMBER(Table4_1[[#This Row],[$ Value]]),Table4_1[[#This Row],[$ Value]],Table4_1[[#This Row],[% Value]]))</f>
        <v>2344</v>
      </c>
      <c r="G5185" s="238">
        <v>45838</v>
      </c>
      <c r="H5185">
        <v>4</v>
      </c>
      <c r="I5185" t="s">
        <v>200</v>
      </c>
      <c r="J5185" t="s">
        <v>366</v>
      </c>
      <c r="K5185" t="s">
        <v>208</v>
      </c>
      <c r="L5185" t="s">
        <v>396</v>
      </c>
      <c r="M5185" t="s">
        <v>471</v>
      </c>
      <c r="N5185" t="s">
        <v>472</v>
      </c>
      <c r="O5185" t="s">
        <v>191</v>
      </c>
      <c r="P5185">
        <v>2344</v>
      </c>
      <c r="Q5185"/>
      <c r="R5185"/>
      <c r="S5185" t="s">
        <v>934</v>
      </c>
    </row>
    <row r="5186" spans="1:19" hidden="1" x14ac:dyDescent="0.2">
      <c r="A5186" s="162" t="str">
        <f>"FY"&amp;(YEAR(Table4_1[[#This Row],[Date]])-1)&amp;"/"&amp;(YEAR(Table4_1[[#This Row],[Date]])-2000)</f>
        <v>FY2023/24</v>
      </c>
      <c r="B5186" s="162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186" s="162" t="str">
        <f>Table4_1[[#This Row],[Licensee]]&amp;" "&amp;Table4_1[[#This Row],[Licence]]</f>
        <v>ATCO GDL8</v>
      </c>
      <c r="D5186" s="162" t="str">
        <f t="shared" si="80"/>
        <v>FY2023/24_D13c_ATCO GDL8</v>
      </c>
      <c r="E5186" s="164">
        <f>IF(ISNUMBER(Table4_1[[#This Row],[Value]]),Table4_1[[#This Row],[Value]],IF(ISNUMBER(Table4_1[[#This Row],[$ Value]]),Table4_1[[#This Row],[$ Value]],Table4_1[[#This Row],[% Value]]))</f>
        <v>529</v>
      </c>
      <c r="G5186" s="238">
        <v>45473</v>
      </c>
      <c r="H5186">
        <v>4</v>
      </c>
      <c r="I5186" t="s">
        <v>200</v>
      </c>
      <c r="J5186" t="s">
        <v>366</v>
      </c>
      <c r="K5186" t="s">
        <v>208</v>
      </c>
      <c r="L5186" t="s">
        <v>391</v>
      </c>
      <c r="M5186" t="s">
        <v>471</v>
      </c>
      <c r="N5186" t="s">
        <v>472</v>
      </c>
      <c r="O5186" t="s">
        <v>191</v>
      </c>
      <c r="P5186">
        <v>529</v>
      </c>
      <c r="Q5186"/>
      <c r="R5186"/>
      <c r="S5186" t="s">
        <v>934</v>
      </c>
    </row>
    <row r="5187" spans="1:19" hidden="1" x14ac:dyDescent="0.2">
      <c r="A5187" s="162" t="str">
        <f>"FY"&amp;(YEAR(Table4_1[[#This Row],[Date]])-1)&amp;"/"&amp;(YEAR(Table4_1[[#This Row],[Date]])-2000)</f>
        <v>FY2023/24</v>
      </c>
      <c r="B5187" s="162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187" s="162" t="str">
        <f>Table4_1[[#This Row],[Licensee]]&amp;" "&amp;Table4_1[[#This Row],[Licence]]</f>
        <v>ATCO GDL8</v>
      </c>
      <c r="D5187" s="162" t="str">
        <f t="shared" ref="D5187:D5250" si="81">A5187&amp;"_"&amp;B5187&amp;"_"&amp;C5187</f>
        <v>FY2023/24_D13c_ATCO GDL8</v>
      </c>
      <c r="E5187" s="164">
        <f>IF(ISNUMBER(Table4_1[[#This Row],[Value]]),Table4_1[[#This Row],[Value]],IF(ISNUMBER(Table4_1[[#This Row],[$ Value]]),Table4_1[[#This Row],[$ Value]],Table4_1[[#This Row],[% Value]]))</f>
        <v>387</v>
      </c>
      <c r="G5187" s="238">
        <v>45473</v>
      </c>
      <c r="H5187">
        <v>4</v>
      </c>
      <c r="I5187" t="s">
        <v>200</v>
      </c>
      <c r="J5187" t="s">
        <v>366</v>
      </c>
      <c r="K5187" t="s">
        <v>208</v>
      </c>
      <c r="L5187" t="s">
        <v>391</v>
      </c>
      <c r="M5187" t="s">
        <v>471</v>
      </c>
      <c r="N5187" t="s">
        <v>472</v>
      </c>
      <c r="O5187" t="s">
        <v>191</v>
      </c>
      <c r="P5187">
        <v>387</v>
      </c>
      <c r="Q5187"/>
      <c r="R5187"/>
      <c r="S5187" t="s">
        <v>934</v>
      </c>
    </row>
    <row r="5188" spans="1:19" hidden="1" x14ac:dyDescent="0.2">
      <c r="A5188" s="162" t="str">
        <f>"FY"&amp;(YEAR(Table4_1[[#This Row],[Date]])-1)&amp;"/"&amp;(YEAR(Table4_1[[#This Row],[Date]])-2000)</f>
        <v>FY2024/25</v>
      </c>
      <c r="B5188" s="162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188" s="162" t="str">
        <f>Table4_1[[#This Row],[Licensee]]&amp;" "&amp;Table4_1[[#This Row],[Licence]]</f>
        <v>ATCO GDL8</v>
      </c>
      <c r="D5188" s="162" t="str">
        <f t="shared" si="81"/>
        <v>FY2024/25_D13c_ATCO GDL8</v>
      </c>
      <c r="E5188" s="164">
        <f>IF(ISNUMBER(Table4_1[[#This Row],[Value]]),Table4_1[[#This Row],[Value]],IF(ISNUMBER(Table4_1[[#This Row],[$ Value]]),Table4_1[[#This Row],[$ Value]],Table4_1[[#This Row],[% Value]]))</f>
        <v>572</v>
      </c>
      <c r="G5188" s="238">
        <v>45838</v>
      </c>
      <c r="H5188">
        <v>4</v>
      </c>
      <c r="I5188" t="s">
        <v>200</v>
      </c>
      <c r="J5188" t="s">
        <v>366</v>
      </c>
      <c r="K5188" t="s">
        <v>208</v>
      </c>
      <c r="L5188" t="s">
        <v>391</v>
      </c>
      <c r="M5188" t="s">
        <v>471</v>
      </c>
      <c r="N5188" t="s">
        <v>472</v>
      </c>
      <c r="O5188" t="s">
        <v>191</v>
      </c>
      <c r="P5188">
        <v>572</v>
      </c>
      <c r="Q5188"/>
      <c r="R5188"/>
      <c r="S5188" t="s">
        <v>934</v>
      </c>
    </row>
    <row r="5189" spans="1:19" hidden="1" x14ac:dyDescent="0.2">
      <c r="A5189" s="162" t="str">
        <f>"FY"&amp;(YEAR(Table4_1[[#This Row],[Date]])-1)&amp;"/"&amp;(YEAR(Table4_1[[#This Row],[Date]])-2000)</f>
        <v>FY2013/14</v>
      </c>
      <c r="B5189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89" s="162" t="str">
        <f>Table4_1[[#This Row],[Licensee]]&amp;" "&amp;Table4_1[[#This Row],[Licence]]</f>
        <v>ATCO GDL8</v>
      </c>
      <c r="D5189" s="162" t="str">
        <f t="shared" si="81"/>
        <v>FY2013/14_D14_ATCO GDL8</v>
      </c>
      <c r="E5189" s="164">
        <f>IF(ISNUMBER(Table4_1[[#This Row],[Value]]),Table4_1[[#This Row],[Value]],IF(ISNUMBER(Table4_1[[#This Row],[$ Value]]),Table4_1[[#This Row],[$ Value]],Table4_1[[#This Row],[% Value]]))</f>
        <v>1534</v>
      </c>
      <c r="G5189" s="238">
        <v>41820</v>
      </c>
      <c r="H5189">
        <v>4</v>
      </c>
      <c r="I5189" t="s">
        <v>200</v>
      </c>
      <c r="J5189" t="s">
        <v>366</v>
      </c>
      <c r="K5189" t="s">
        <v>208</v>
      </c>
      <c r="L5189" t="s">
        <v>464</v>
      </c>
      <c r="M5189" t="s">
        <v>479</v>
      </c>
      <c r="N5189" t="s">
        <v>480</v>
      </c>
      <c r="O5189" t="s">
        <v>191</v>
      </c>
      <c r="P5189">
        <v>1534</v>
      </c>
      <c r="Q5189"/>
      <c r="R5189"/>
      <c r="S5189" t="s">
        <v>934</v>
      </c>
    </row>
    <row r="5190" spans="1:19" hidden="1" x14ac:dyDescent="0.2">
      <c r="A5190" s="162" t="str">
        <f>"FY"&amp;(YEAR(Table4_1[[#This Row],[Date]])-1)&amp;"/"&amp;(YEAR(Table4_1[[#This Row],[Date]])-2000)</f>
        <v>FY2014/15</v>
      </c>
      <c r="B5190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0" s="162" t="str">
        <f>Table4_1[[#This Row],[Licensee]]&amp;" "&amp;Table4_1[[#This Row],[Licence]]</f>
        <v>ATCO GDL8</v>
      </c>
      <c r="D5190" s="162" t="str">
        <f t="shared" si="81"/>
        <v>FY2014/15_D14_ATCO GDL8</v>
      </c>
      <c r="E5190" s="164">
        <f>IF(ISNUMBER(Table4_1[[#This Row],[Value]]),Table4_1[[#This Row],[Value]],IF(ISNUMBER(Table4_1[[#This Row],[$ Value]]),Table4_1[[#This Row],[$ Value]],Table4_1[[#This Row],[% Value]]))</f>
        <v>743</v>
      </c>
      <c r="G5190" s="238">
        <v>42185</v>
      </c>
      <c r="H5190">
        <v>4</v>
      </c>
      <c r="I5190" t="s">
        <v>200</v>
      </c>
      <c r="J5190" t="s">
        <v>366</v>
      </c>
      <c r="K5190" t="s">
        <v>208</v>
      </c>
      <c r="L5190" t="s">
        <v>464</v>
      </c>
      <c r="M5190" t="s">
        <v>479</v>
      </c>
      <c r="N5190" t="s">
        <v>480</v>
      </c>
      <c r="O5190" t="s">
        <v>191</v>
      </c>
      <c r="P5190">
        <v>743</v>
      </c>
      <c r="Q5190"/>
      <c r="R5190"/>
      <c r="S5190" t="s">
        <v>934</v>
      </c>
    </row>
    <row r="5191" spans="1:19" hidden="1" x14ac:dyDescent="0.2">
      <c r="A5191" s="162" t="str">
        <f>"FY"&amp;(YEAR(Table4_1[[#This Row],[Date]])-1)&amp;"/"&amp;(YEAR(Table4_1[[#This Row],[Date]])-2000)</f>
        <v>FY2015/16</v>
      </c>
      <c r="B5191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1" s="162" t="str">
        <f>Table4_1[[#This Row],[Licensee]]&amp;" "&amp;Table4_1[[#This Row],[Licence]]</f>
        <v>ATCO GDL8</v>
      </c>
      <c r="D5191" s="162" t="str">
        <f t="shared" si="81"/>
        <v>FY2015/16_D14_ATCO GDL8</v>
      </c>
      <c r="E5191" s="164">
        <f>IF(ISNUMBER(Table4_1[[#This Row],[Value]]),Table4_1[[#This Row],[Value]],IF(ISNUMBER(Table4_1[[#This Row],[$ Value]]),Table4_1[[#This Row],[$ Value]],Table4_1[[#This Row],[% Value]]))</f>
        <v>532</v>
      </c>
      <c r="G5191" s="238">
        <v>42551</v>
      </c>
      <c r="H5191">
        <v>4</v>
      </c>
      <c r="I5191" t="s">
        <v>200</v>
      </c>
      <c r="J5191" t="s">
        <v>366</v>
      </c>
      <c r="K5191" t="s">
        <v>208</v>
      </c>
      <c r="L5191" t="s">
        <v>464</v>
      </c>
      <c r="M5191" t="s">
        <v>479</v>
      </c>
      <c r="N5191" t="s">
        <v>480</v>
      </c>
      <c r="O5191" t="s">
        <v>191</v>
      </c>
      <c r="P5191">
        <v>532</v>
      </c>
      <c r="Q5191"/>
      <c r="R5191"/>
      <c r="S5191" t="s">
        <v>934</v>
      </c>
    </row>
    <row r="5192" spans="1:19" hidden="1" x14ac:dyDescent="0.2">
      <c r="A5192" s="162" t="str">
        <f>"FY"&amp;(YEAR(Table4_1[[#This Row],[Date]])-1)&amp;"/"&amp;(YEAR(Table4_1[[#This Row],[Date]])-2000)</f>
        <v>FY2016/17</v>
      </c>
      <c r="B5192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2" s="162" t="str">
        <f>Table4_1[[#This Row],[Licensee]]&amp;" "&amp;Table4_1[[#This Row],[Licence]]</f>
        <v>ATCO GDL8</v>
      </c>
      <c r="D5192" s="162" t="str">
        <f t="shared" si="81"/>
        <v>FY2016/17_D14_ATCO GDL8</v>
      </c>
      <c r="E5192" s="164">
        <f>IF(ISNUMBER(Table4_1[[#This Row],[Value]]),Table4_1[[#This Row],[Value]],IF(ISNUMBER(Table4_1[[#This Row],[$ Value]]),Table4_1[[#This Row],[$ Value]],Table4_1[[#This Row],[% Value]]))</f>
        <v>439</v>
      </c>
      <c r="G5192" s="238">
        <v>42916</v>
      </c>
      <c r="H5192">
        <v>4</v>
      </c>
      <c r="I5192" t="s">
        <v>200</v>
      </c>
      <c r="J5192" t="s">
        <v>366</v>
      </c>
      <c r="K5192" t="s">
        <v>208</v>
      </c>
      <c r="L5192" t="s">
        <v>464</v>
      </c>
      <c r="M5192" t="s">
        <v>479</v>
      </c>
      <c r="N5192" t="s">
        <v>480</v>
      </c>
      <c r="O5192" t="s">
        <v>191</v>
      </c>
      <c r="P5192">
        <v>439</v>
      </c>
      <c r="Q5192"/>
      <c r="R5192"/>
      <c r="S5192" t="s">
        <v>934</v>
      </c>
    </row>
    <row r="5193" spans="1:19" hidden="1" x14ac:dyDescent="0.2">
      <c r="A5193" s="162" t="str">
        <f>"FY"&amp;(YEAR(Table4_1[[#This Row],[Date]])-1)&amp;"/"&amp;(YEAR(Table4_1[[#This Row],[Date]])-2000)</f>
        <v>FY2017/18</v>
      </c>
      <c r="B5193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3" s="162" t="str">
        <f>Table4_1[[#This Row],[Licensee]]&amp;" "&amp;Table4_1[[#This Row],[Licence]]</f>
        <v>ATCO GDL8</v>
      </c>
      <c r="D5193" s="162" t="str">
        <f t="shared" si="81"/>
        <v>FY2017/18_D14_ATCO GDL8</v>
      </c>
      <c r="E5193" s="164">
        <f>IF(ISNUMBER(Table4_1[[#This Row],[Value]]),Table4_1[[#This Row],[Value]],IF(ISNUMBER(Table4_1[[#This Row],[$ Value]]),Table4_1[[#This Row],[$ Value]],Table4_1[[#This Row],[% Value]]))</f>
        <v>435</v>
      </c>
      <c r="G5193" s="238">
        <v>43281</v>
      </c>
      <c r="H5193">
        <v>4</v>
      </c>
      <c r="I5193" t="s">
        <v>200</v>
      </c>
      <c r="J5193" t="s">
        <v>366</v>
      </c>
      <c r="K5193" t="s">
        <v>208</v>
      </c>
      <c r="L5193" t="s">
        <v>464</v>
      </c>
      <c r="M5193" t="s">
        <v>479</v>
      </c>
      <c r="N5193" t="s">
        <v>480</v>
      </c>
      <c r="O5193" t="s">
        <v>191</v>
      </c>
      <c r="P5193">
        <v>435</v>
      </c>
      <c r="Q5193"/>
      <c r="R5193"/>
      <c r="S5193" t="s">
        <v>934</v>
      </c>
    </row>
    <row r="5194" spans="1:19" hidden="1" x14ac:dyDescent="0.2">
      <c r="A5194" s="162" t="str">
        <f>"FY"&amp;(YEAR(Table4_1[[#This Row],[Date]])-1)&amp;"/"&amp;(YEAR(Table4_1[[#This Row],[Date]])-2000)</f>
        <v>FY2018/19</v>
      </c>
      <c r="B5194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4" s="162" t="str">
        <f>Table4_1[[#This Row],[Licensee]]&amp;" "&amp;Table4_1[[#This Row],[Licence]]</f>
        <v>ATCO GDL8</v>
      </c>
      <c r="D5194" s="162" t="str">
        <f t="shared" si="81"/>
        <v>FY2018/19_D14_ATCO GDL8</v>
      </c>
      <c r="E5194" s="164">
        <f>IF(ISNUMBER(Table4_1[[#This Row],[Value]]),Table4_1[[#This Row],[Value]],IF(ISNUMBER(Table4_1[[#This Row],[$ Value]]),Table4_1[[#This Row],[$ Value]],Table4_1[[#This Row],[% Value]]))</f>
        <v>1039</v>
      </c>
      <c r="G5194" s="238">
        <v>43646</v>
      </c>
      <c r="H5194">
        <v>4</v>
      </c>
      <c r="I5194" t="s">
        <v>200</v>
      </c>
      <c r="J5194" t="s">
        <v>366</v>
      </c>
      <c r="K5194" t="s">
        <v>208</v>
      </c>
      <c r="L5194" t="s">
        <v>464</v>
      </c>
      <c r="M5194" t="s">
        <v>479</v>
      </c>
      <c r="N5194" t="s">
        <v>480</v>
      </c>
      <c r="O5194" t="s">
        <v>191</v>
      </c>
      <c r="P5194">
        <v>1039</v>
      </c>
      <c r="Q5194"/>
      <c r="R5194"/>
      <c r="S5194" t="s">
        <v>934</v>
      </c>
    </row>
    <row r="5195" spans="1:19" hidden="1" x14ac:dyDescent="0.2">
      <c r="A5195" s="162" t="str">
        <f>"FY"&amp;(YEAR(Table4_1[[#This Row],[Date]])-1)&amp;"/"&amp;(YEAR(Table4_1[[#This Row],[Date]])-2000)</f>
        <v>FY2019/20</v>
      </c>
      <c r="B5195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5" s="162" t="str">
        <f>Table4_1[[#This Row],[Licensee]]&amp;" "&amp;Table4_1[[#This Row],[Licence]]</f>
        <v>ATCO GDL8</v>
      </c>
      <c r="D5195" s="162" t="str">
        <f t="shared" si="81"/>
        <v>FY2019/20_D14_ATCO GDL8</v>
      </c>
      <c r="E5195" s="164">
        <f>IF(ISNUMBER(Table4_1[[#This Row],[Value]]),Table4_1[[#This Row],[Value]],IF(ISNUMBER(Table4_1[[#This Row],[$ Value]]),Table4_1[[#This Row],[$ Value]],Table4_1[[#This Row],[% Value]]))</f>
        <v>517</v>
      </c>
      <c r="G5195" s="238">
        <v>44012</v>
      </c>
      <c r="H5195">
        <v>4</v>
      </c>
      <c r="I5195" t="s">
        <v>200</v>
      </c>
      <c r="J5195" t="s">
        <v>366</v>
      </c>
      <c r="K5195" t="s">
        <v>208</v>
      </c>
      <c r="L5195" t="s">
        <v>464</v>
      </c>
      <c r="M5195" t="s">
        <v>479</v>
      </c>
      <c r="N5195" t="s">
        <v>480</v>
      </c>
      <c r="O5195" t="s">
        <v>191</v>
      </c>
      <c r="P5195">
        <v>517</v>
      </c>
      <c r="Q5195"/>
      <c r="R5195"/>
      <c r="S5195" t="s">
        <v>934</v>
      </c>
    </row>
    <row r="5196" spans="1:19" hidden="1" x14ac:dyDescent="0.2">
      <c r="A5196" s="162" t="str">
        <f>"FY"&amp;(YEAR(Table4_1[[#This Row],[Date]])-1)&amp;"/"&amp;(YEAR(Table4_1[[#This Row],[Date]])-2000)</f>
        <v>FY2020/21</v>
      </c>
      <c r="B5196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6" s="162" t="str">
        <f>Table4_1[[#This Row],[Licensee]]&amp;" "&amp;Table4_1[[#This Row],[Licence]]</f>
        <v>ATCO GDL8</v>
      </c>
      <c r="D5196" s="162" t="str">
        <f t="shared" si="81"/>
        <v>FY2020/21_D14_ATCO GDL8</v>
      </c>
      <c r="E5196" s="164">
        <f>IF(ISNUMBER(Table4_1[[#This Row],[Value]]),Table4_1[[#This Row],[Value]],IF(ISNUMBER(Table4_1[[#This Row],[$ Value]]),Table4_1[[#This Row],[$ Value]],Table4_1[[#This Row],[% Value]]))</f>
        <v>718</v>
      </c>
      <c r="G5196" s="238">
        <v>44377</v>
      </c>
      <c r="H5196">
        <v>4</v>
      </c>
      <c r="I5196" t="s">
        <v>200</v>
      </c>
      <c r="J5196" t="s">
        <v>366</v>
      </c>
      <c r="K5196" t="s">
        <v>208</v>
      </c>
      <c r="L5196" t="s">
        <v>464</v>
      </c>
      <c r="M5196" t="s">
        <v>479</v>
      </c>
      <c r="N5196" t="s">
        <v>480</v>
      </c>
      <c r="O5196" t="s">
        <v>191</v>
      </c>
      <c r="P5196">
        <v>718</v>
      </c>
      <c r="Q5196"/>
      <c r="R5196"/>
      <c r="S5196" t="s">
        <v>934</v>
      </c>
    </row>
    <row r="5197" spans="1:19" hidden="1" x14ac:dyDescent="0.2">
      <c r="A5197" s="162" t="str">
        <f>"FY"&amp;(YEAR(Table4_1[[#This Row],[Date]])-1)&amp;"/"&amp;(YEAR(Table4_1[[#This Row],[Date]])-2000)</f>
        <v>FY2021/22</v>
      </c>
      <c r="B5197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7" s="162" t="str">
        <f>Table4_1[[#This Row],[Licensee]]&amp;" "&amp;Table4_1[[#This Row],[Licence]]</f>
        <v>ATCO GDL8</v>
      </c>
      <c r="D5197" s="162" t="str">
        <f t="shared" si="81"/>
        <v>FY2021/22_D14_ATCO GDL8</v>
      </c>
      <c r="E5197" s="164">
        <f>IF(ISNUMBER(Table4_1[[#This Row],[Value]]),Table4_1[[#This Row],[Value]],IF(ISNUMBER(Table4_1[[#This Row],[$ Value]]),Table4_1[[#This Row],[$ Value]],Table4_1[[#This Row],[% Value]]))</f>
        <v>717</v>
      </c>
      <c r="G5197" s="238">
        <v>44742</v>
      </c>
      <c r="H5197">
        <v>4</v>
      </c>
      <c r="I5197" t="s">
        <v>200</v>
      </c>
      <c r="J5197" t="s">
        <v>366</v>
      </c>
      <c r="K5197" t="s">
        <v>208</v>
      </c>
      <c r="L5197" t="s">
        <v>464</v>
      </c>
      <c r="M5197" t="s">
        <v>479</v>
      </c>
      <c r="N5197" t="s">
        <v>480</v>
      </c>
      <c r="O5197" t="s">
        <v>191</v>
      </c>
      <c r="P5197">
        <v>717</v>
      </c>
      <c r="Q5197"/>
      <c r="R5197"/>
      <c r="S5197" t="s">
        <v>934</v>
      </c>
    </row>
    <row r="5198" spans="1:19" hidden="1" x14ac:dyDescent="0.2">
      <c r="A5198" s="162" t="str">
        <f>"FY"&amp;(YEAR(Table4_1[[#This Row],[Date]])-1)&amp;"/"&amp;(YEAR(Table4_1[[#This Row],[Date]])-2000)</f>
        <v>FY2022/23</v>
      </c>
      <c r="B5198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8" s="162" t="str">
        <f>Table4_1[[#This Row],[Licensee]]&amp;" "&amp;Table4_1[[#This Row],[Licence]]</f>
        <v>ATCO GDL8</v>
      </c>
      <c r="D5198" s="162" t="str">
        <f t="shared" si="81"/>
        <v>FY2022/23_D14_ATCO GDL8</v>
      </c>
      <c r="E5198" s="164">
        <f>IF(ISNUMBER(Table4_1[[#This Row],[Value]]),Table4_1[[#This Row],[Value]],IF(ISNUMBER(Table4_1[[#This Row],[$ Value]]),Table4_1[[#This Row],[$ Value]],Table4_1[[#This Row],[% Value]]))</f>
        <v>318</v>
      </c>
      <c r="G5198" s="238">
        <v>45107</v>
      </c>
      <c r="H5198">
        <v>4</v>
      </c>
      <c r="I5198" t="s">
        <v>200</v>
      </c>
      <c r="J5198" t="s">
        <v>366</v>
      </c>
      <c r="K5198" t="s">
        <v>208</v>
      </c>
      <c r="L5198" t="s">
        <v>464</v>
      </c>
      <c r="M5198" t="s">
        <v>479</v>
      </c>
      <c r="N5198" t="s">
        <v>480</v>
      </c>
      <c r="O5198" t="s">
        <v>191</v>
      </c>
      <c r="P5198">
        <v>318</v>
      </c>
      <c r="Q5198"/>
      <c r="R5198"/>
      <c r="S5198" t="s">
        <v>934</v>
      </c>
    </row>
    <row r="5199" spans="1:19" hidden="1" x14ac:dyDescent="0.2">
      <c r="A5199" s="162" t="str">
        <f>"FY"&amp;(YEAR(Table4_1[[#This Row],[Date]])-1)&amp;"/"&amp;(YEAR(Table4_1[[#This Row],[Date]])-2000)</f>
        <v>FY2023/24</v>
      </c>
      <c r="B5199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199" s="162" t="str">
        <f>Table4_1[[#This Row],[Licensee]]&amp;" "&amp;Table4_1[[#This Row],[Licence]]</f>
        <v>ATCO GDL8</v>
      </c>
      <c r="D5199" s="162" t="str">
        <f t="shared" si="81"/>
        <v>FY2023/24_D14_ATCO GDL8</v>
      </c>
      <c r="E5199" s="164">
        <f>IF(ISNUMBER(Table4_1[[#This Row],[Value]]),Table4_1[[#This Row],[Value]],IF(ISNUMBER(Table4_1[[#This Row],[$ Value]]),Table4_1[[#This Row],[$ Value]],Table4_1[[#This Row],[% Value]]))</f>
        <v>1012</v>
      </c>
      <c r="G5199" s="238">
        <v>45473</v>
      </c>
      <c r="H5199">
        <v>4</v>
      </c>
      <c r="I5199" t="s">
        <v>200</v>
      </c>
      <c r="J5199" t="s">
        <v>366</v>
      </c>
      <c r="K5199" t="s">
        <v>208</v>
      </c>
      <c r="L5199" t="s">
        <v>464</v>
      </c>
      <c r="M5199" t="s">
        <v>479</v>
      </c>
      <c r="N5199" t="s">
        <v>480</v>
      </c>
      <c r="O5199" t="s">
        <v>191</v>
      </c>
      <c r="P5199">
        <v>1012</v>
      </c>
      <c r="Q5199"/>
      <c r="R5199"/>
      <c r="S5199" t="s">
        <v>934</v>
      </c>
    </row>
    <row r="5200" spans="1:19" hidden="1" x14ac:dyDescent="0.2">
      <c r="A5200" s="162" t="str">
        <f>"FY"&amp;(YEAR(Table4_1[[#This Row],[Date]])-1)&amp;"/"&amp;(YEAR(Table4_1[[#This Row],[Date]])-2000)</f>
        <v>FY2024/25</v>
      </c>
      <c r="B5200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200" s="162" t="str">
        <f>Table4_1[[#This Row],[Licensee]]&amp;" "&amp;Table4_1[[#This Row],[Licence]]</f>
        <v>ATCO GDL8</v>
      </c>
      <c r="D5200" s="162" t="str">
        <f t="shared" si="81"/>
        <v>FY2024/25_D14_ATCO GDL8</v>
      </c>
      <c r="E5200" s="164">
        <f>IF(ISNUMBER(Table4_1[[#This Row],[Value]]),Table4_1[[#This Row],[Value]],IF(ISNUMBER(Table4_1[[#This Row],[$ Value]]),Table4_1[[#This Row],[$ Value]],Table4_1[[#This Row],[% Value]]))</f>
        <v>879</v>
      </c>
      <c r="G5200" s="238">
        <v>45838</v>
      </c>
      <c r="H5200">
        <v>4</v>
      </c>
      <c r="I5200" t="s">
        <v>200</v>
      </c>
      <c r="J5200" t="s">
        <v>366</v>
      </c>
      <c r="K5200" t="s">
        <v>208</v>
      </c>
      <c r="L5200" t="s">
        <v>464</v>
      </c>
      <c r="M5200" t="s">
        <v>479</v>
      </c>
      <c r="N5200" t="s">
        <v>480</v>
      </c>
      <c r="O5200" t="s">
        <v>191</v>
      </c>
      <c r="P5200">
        <v>879</v>
      </c>
      <c r="Q5200"/>
      <c r="R5200"/>
      <c r="S5200" t="s">
        <v>934</v>
      </c>
    </row>
    <row r="5201" spans="1:19" hidden="1" x14ac:dyDescent="0.2">
      <c r="A5201" s="162" t="str">
        <f>"FY"&amp;(YEAR(Table4_1[[#This Row],[Date]])-1)&amp;"/"&amp;(YEAR(Table4_1[[#This Row],[Date]])-2000)</f>
        <v>FY2013/14</v>
      </c>
      <c r="B5201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1" s="162" t="str">
        <f>Table4_1[[#This Row],[Licensee]]&amp;" "&amp;Table4_1[[#This Row],[Licence]]</f>
        <v>ATCO GDL8</v>
      </c>
      <c r="D5201" s="162" t="str">
        <f t="shared" si="81"/>
        <v>FY2013/14_D15_ATCO GDL8</v>
      </c>
      <c r="E5201" s="164">
        <f>IF(ISNUMBER(Table4_1[[#This Row],[Value]]),Table4_1[[#This Row],[Value]],IF(ISNUMBER(Table4_1[[#This Row],[$ Value]]),Table4_1[[#This Row],[$ Value]],Table4_1[[#This Row],[% Value]]))</f>
        <v>1</v>
      </c>
      <c r="G5201" s="238">
        <v>41820</v>
      </c>
      <c r="H5201">
        <v>4</v>
      </c>
      <c r="I5201" t="s">
        <v>200</v>
      </c>
      <c r="J5201" t="s">
        <v>366</v>
      </c>
      <c r="K5201" t="s">
        <v>208</v>
      </c>
      <c r="L5201" t="s">
        <v>363</v>
      </c>
      <c r="M5201" t="s">
        <v>479</v>
      </c>
      <c r="N5201" t="s">
        <v>484</v>
      </c>
      <c r="O5201" t="s">
        <v>191</v>
      </c>
      <c r="P5201">
        <v>1</v>
      </c>
      <c r="Q5201"/>
      <c r="R5201"/>
      <c r="S5201" t="s">
        <v>934</v>
      </c>
    </row>
    <row r="5202" spans="1:19" hidden="1" x14ac:dyDescent="0.2">
      <c r="A5202" s="162" t="str">
        <f>"FY"&amp;(YEAR(Table4_1[[#This Row],[Date]])-1)&amp;"/"&amp;(YEAR(Table4_1[[#This Row],[Date]])-2000)</f>
        <v>FY2014/15</v>
      </c>
      <c r="B5202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2" s="162" t="str">
        <f>Table4_1[[#This Row],[Licensee]]&amp;" "&amp;Table4_1[[#This Row],[Licence]]</f>
        <v>ATCO GDL8</v>
      </c>
      <c r="D5202" s="162" t="str">
        <f t="shared" si="81"/>
        <v>FY2014/15_D15_ATCO GDL8</v>
      </c>
      <c r="E5202" s="164">
        <f>IF(ISNUMBER(Table4_1[[#This Row],[Value]]),Table4_1[[#This Row],[Value]],IF(ISNUMBER(Table4_1[[#This Row],[$ Value]]),Table4_1[[#This Row],[$ Value]],Table4_1[[#This Row],[% Value]]))</f>
        <v>1</v>
      </c>
      <c r="G5202" s="238">
        <v>42185</v>
      </c>
      <c r="H5202">
        <v>4</v>
      </c>
      <c r="I5202" t="s">
        <v>200</v>
      </c>
      <c r="J5202" t="s">
        <v>366</v>
      </c>
      <c r="K5202" t="s">
        <v>208</v>
      </c>
      <c r="L5202" t="s">
        <v>363</v>
      </c>
      <c r="M5202" t="s">
        <v>479</v>
      </c>
      <c r="N5202" t="s">
        <v>484</v>
      </c>
      <c r="O5202" t="s">
        <v>191</v>
      </c>
      <c r="P5202">
        <v>1</v>
      </c>
      <c r="Q5202"/>
      <c r="R5202"/>
      <c r="S5202" t="s">
        <v>934</v>
      </c>
    </row>
    <row r="5203" spans="1:19" hidden="1" x14ac:dyDescent="0.2">
      <c r="A5203" s="162" t="str">
        <f>"FY"&amp;(YEAR(Table4_1[[#This Row],[Date]])-1)&amp;"/"&amp;(YEAR(Table4_1[[#This Row],[Date]])-2000)</f>
        <v>FY2015/16</v>
      </c>
      <c r="B5203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3" s="162" t="str">
        <f>Table4_1[[#This Row],[Licensee]]&amp;" "&amp;Table4_1[[#This Row],[Licence]]</f>
        <v>ATCO GDL8</v>
      </c>
      <c r="D5203" s="162" t="str">
        <f t="shared" si="81"/>
        <v>FY2015/16_D15_ATCO GDL8</v>
      </c>
      <c r="E5203" s="164">
        <f>IF(ISNUMBER(Table4_1[[#This Row],[Value]]),Table4_1[[#This Row],[Value]],IF(ISNUMBER(Table4_1[[#This Row],[$ Value]]),Table4_1[[#This Row],[$ Value]],Table4_1[[#This Row],[% Value]]))</f>
        <v>1</v>
      </c>
      <c r="G5203" s="238">
        <v>42551</v>
      </c>
      <c r="H5203">
        <v>4</v>
      </c>
      <c r="I5203" t="s">
        <v>200</v>
      </c>
      <c r="J5203" t="s">
        <v>366</v>
      </c>
      <c r="K5203" t="s">
        <v>208</v>
      </c>
      <c r="L5203" t="s">
        <v>363</v>
      </c>
      <c r="M5203" t="s">
        <v>479</v>
      </c>
      <c r="N5203" t="s">
        <v>484</v>
      </c>
      <c r="O5203" t="s">
        <v>191</v>
      </c>
      <c r="P5203">
        <v>1</v>
      </c>
      <c r="Q5203"/>
      <c r="R5203"/>
      <c r="S5203" t="s">
        <v>934</v>
      </c>
    </row>
    <row r="5204" spans="1:19" hidden="1" x14ac:dyDescent="0.2">
      <c r="A5204" s="162" t="str">
        <f>"FY"&amp;(YEAR(Table4_1[[#This Row],[Date]])-1)&amp;"/"&amp;(YEAR(Table4_1[[#This Row],[Date]])-2000)</f>
        <v>FY2016/17</v>
      </c>
      <c r="B5204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4" s="162" t="str">
        <f>Table4_1[[#This Row],[Licensee]]&amp;" "&amp;Table4_1[[#This Row],[Licence]]</f>
        <v>ATCO GDL8</v>
      </c>
      <c r="D5204" s="162" t="str">
        <f t="shared" si="81"/>
        <v>FY2016/17_D15_ATCO GDL8</v>
      </c>
      <c r="E5204" s="164">
        <f>IF(ISNUMBER(Table4_1[[#This Row],[Value]]),Table4_1[[#This Row],[Value]],IF(ISNUMBER(Table4_1[[#This Row],[$ Value]]),Table4_1[[#This Row],[$ Value]],Table4_1[[#This Row],[% Value]]))</f>
        <v>0</v>
      </c>
      <c r="G5204" s="238">
        <v>42916</v>
      </c>
      <c r="H5204">
        <v>4</v>
      </c>
      <c r="I5204" t="s">
        <v>200</v>
      </c>
      <c r="J5204" t="s">
        <v>366</v>
      </c>
      <c r="K5204" t="s">
        <v>208</v>
      </c>
      <c r="L5204" t="s">
        <v>363</v>
      </c>
      <c r="M5204" t="s">
        <v>479</v>
      </c>
      <c r="N5204" t="s">
        <v>484</v>
      </c>
      <c r="O5204" t="s">
        <v>191</v>
      </c>
      <c r="P5204">
        <v>0</v>
      </c>
      <c r="Q5204"/>
      <c r="R5204"/>
      <c r="S5204" t="s">
        <v>934</v>
      </c>
    </row>
    <row r="5205" spans="1:19" hidden="1" x14ac:dyDescent="0.2">
      <c r="A5205" s="162" t="str">
        <f>"FY"&amp;(YEAR(Table4_1[[#This Row],[Date]])-1)&amp;"/"&amp;(YEAR(Table4_1[[#This Row],[Date]])-2000)</f>
        <v>FY2017/18</v>
      </c>
      <c r="B5205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5" s="162" t="str">
        <f>Table4_1[[#This Row],[Licensee]]&amp;" "&amp;Table4_1[[#This Row],[Licence]]</f>
        <v>ATCO GDL8</v>
      </c>
      <c r="D5205" s="162" t="str">
        <f t="shared" si="81"/>
        <v>FY2017/18_D15_ATCO GDL8</v>
      </c>
      <c r="E5205" s="164">
        <f>IF(ISNUMBER(Table4_1[[#This Row],[Value]]),Table4_1[[#This Row],[Value]],IF(ISNUMBER(Table4_1[[#This Row],[$ Value]]),Table4_1[[#This Row],[$ Value]],Table4_1[[#This Row],[% Value]]))</f>
        <v>2</v>
      </c>
      <c r="G5205" s="238">
        <v>43281</v>
      </c>
      <c r="H5205">
        <v>4</v>
      </c>
      <c r="I5205" t="s">
        <v>200</v>
      </c>
      <c r="J5205" t="s">
        <v>366</v>
      </c>
      <c r="K5205" t="s">
        <v>208</v>
      </c>
      <c r="L5205" t="s">
        <v>363</v>
      </c>
      <c r="M5205" t="s">
        <v>479</v>
      </c>
      <c r="N5205" t="s">
        <v>484</v>
      </c>
      <c r="O5205" t="s">
        <v>191</v>
      </c>
      <c r="P5205">
        <v>2</v>
      </c>
      <c r="Q5205"/>
      <c r="R5205"/>
      <c r="S5205" t="s">
        <v>934</v>
      </c>
    </row>
    <row r="5206" spans="1:19" hidden="1" x14ac:dyDescent="0.2">
      <c r="A5206" s="162" t="str">
        <f>"FY"&amp;(YEAR(Table4_1[[#This Row],[Date]])-1)&amp;"/"&amp;(YEAR(Table4_1[[#This Row],[Date]])-2000)</f>
        <v>FY2018/19</v>
      </c>
      <c r="B5206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6" s="162" t="str">
        <f>Table4_1[[#This Row],[Licensee]]&amp;" "&amp;Table4_1[[#This Row],[Licence]]</f>
        <v>ATCO GDL8</v>
      </c>
      <c r="D5206" s="162" t="str">
        <f t="shared" si="81"/>
        <v>FY2018/19_D15_ATCO GDL8</v>
      </c>
      <c r="E5206" s="164">
        <f>IF(ISNUMBER(Table4_1[[#This Row],[Value]]),Table4_1[[#This Row],[Value]],IF(ISNUMBER(Table4_1[[#This Row],[$ Value]]),Table4_1[[#This Row],[$ Value]],Table4_1[[#This Row],[% Value]]))</f>
        <v>0</v>
      </c>
      <c r="G5206" s="238">
        <v>43646</v>
      </c>
      <c r="H5206">
        <v>4</v>
      </c>
      <c r="I5206" t="s">
        <v>200</v>
      </c>
      <c r="J5206" t="s">
        <v>366</v>
      </c>
      <c r="K5206" t="s">
        <v>208</v>
      </c>
      <c r="L5206" t="s">
        <v>363</v>
      </c>
      <c r="M5206" t="s">
        <v>479</v>
      </c>
      <c r="N5206" t="s">
        <v>484</v>
      </c>
      <c r="O5206" t="s">
        <v>191</v>
      </c>
      <c r="P5206">
        <v>0</v>
      </c>
      <c r="Q5206"/>
      <c r="R5206"/>
      <c r="S5206" t="s">
        <v>934</v>
      </c>
    </row>
    <row r="5207" spans="1:19" hidden="1" x14ac:dyDescent="0.2">
      <c r="A5207" s="162" t="str">
        <f>"FY"&amp;(YEAR(Table4_1[[#This Row],[Date]])-1)&amp;"/"&amp;(YEAR(Table4_1[[#This Row],[Date]])-2000)</f>
        <v>FY2019/20</v>
      </c>
      <c r="B5207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7" s="162" t="str">
        <f>Table4_1[[#This Row],[Licensee]]&amp;" "&amp;Table4_1[[#This Row],[Licence]]</f>
        <v>ATCO GDL8</v>
      </c>
      <c r="D5207" s="162" t="str">
        <f t="shared" si="81"/>
        <v>FY2019/20_D15_ATCO GDL8</v>
      </c>
      <c r="E5207" s="164">
        <f>IF(ISNUMBER(Table4_1[[#This Row],[Value]]),Table4_1[[#This Row],[Value]],IF(ISNUMBER(Table4_1[[#This Row],[$ Value]]),Table4_1[[#This Row],[$ Value]],Table4_1[[#This Row],[% Value]]))</f>
        <v>0</v>
      </c>
      <c r="G5207" s="238">
        <v>44012</v>
      </c>
      <c r="H5207">
        <v>4</v>
      </c>
      <c r="I5207" t="s">
        <v>200</v>
      </c>
      <c r="J5207" t="s">
        <v>366</v>
      </c>
      <c r="K5207" t="s">
        <v>208</v>
      </c>
      <c r="L5207" t="s">
        <v>363</v>
      </c>
      <c r="M5207" t="s">
        <v>479</v>
      </c>
      <c r="N5207" t="s">
        <v>484</v>
      </c>
      <c r="O5207" t="s">
        <v>191</v>
      </c>
      <c r="P5207">
        <v>0</v>
      </c>
      <c r="Q5207"/>
      <c r="R5207"/>
      <c r="S5207" t="s">
        <v>934</v>
      </c>
    </row>
    <row r="5208" spans="1:19" hidden="1" x14ac:dyDescent="0.2">
      <c r="A5208" s="162" t="str">
        <f>"FY"&amp;(YEAR(Table4_1[[#This Row],[Date]])-1)&amp;"/"&amp;(YEAR(Table4_1[[#This Row],[Date]])-2000)</f>
        <v>FY2020/21</v>
      </c>
      <c r="B5208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8" s="162" t="str">
        <f>Table4_1[[#This Row],[Licensee]]&amp;" "&amp;Table4_1[[#This Row],[Licence]]</f>
        <v>ATCO GDL8</v>
      </c>
      <c r="D5208" s="162" t="str">
        <f t="shared" si="81"/>
        <v>FY2020/21_D15_ATCO GDL8</v>
      </c>
      <c r="E5208" s="164">
        <f>IF(ISNUMBER(Table4_1[[#This Row],[Value]]),Table4_1[[#This Row],[Value]],IF(ISNUMBER(Table4_1[[#This Row],[$ Value]]),Table4_1[[#This Row],[$ Value]],Table4_1[[#This Row],[% Value]]))</f>
        <v>0</v>
      </c>
      <c r="G5208" s="238">
        <v>44377</v>
      </c>
      <c r="H5208">
        <v>4</v>
      </c>
      <c r="I5208" t="s">
        <v>200</v>
      </c>
      <c r="J5208" t="s">
        <v>366</v>
      </c>
      <c r="K5208" t="s">
        <v>208</v>
      </c>
      <c r="L5208" t="s">
        <v>363</v>
      </c>
      <c r="M5208" t="s">
        <v>479</v>
      </c>
      <c r="N5208" t="s">
        <v>484</v>
      </c>
      <c r="O5208" t="s">
        <v>191</v>
      </c>
      <c r="P5208">
        <v>0</v>
      </c>
      <c r="Q5208"/>
      <c r="R5208"/>
      <c r="S5208" t="s">
        <v>934</v>
      </c>
    </row>
    <row r="5209" spans="1:19" hidden="1" x14ac:dyDescent="0.2">
      <c r="A5209" s="162" t="str">
        <f>"FY"&amp;(YEAR(Table4_1[[#This Row],[Date]])-1)&amp;"/"&amp;(YEAR(Table4_1[[#This Row],[Date]])-2000)</f>
        <v>FY2021/22</v>
      </c>
      <c r="B5209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09" s="162" t="str">
        <f>Table4_1[[#This Row],[Licensee]]&amp;" "&amp;Table4_1[[#This Row],[Licence]]</f>
        <v>ATCO GDL8</v>
      </c>
      <c r="D5209" s="162" t="str">
        <f t="shared" si="81"/>
        <v>FY2021/22_D15_ATCO GDL8</v>
      </c>
      <c r="E5209" s="164">
        <f>IF(ISNUMBER(Table4_1[[#This Row],[Value]]),Table4_1[[#This Row],[Value]],IF(ISNUMBER(Table4_1[[#This Row],[$ Value]]),Table4_1[[#This Row],[$ Value]],Table4_1[[#This Row],[% Value]]))</f>
        <v>0</v>
      </c>
      <c r="G5209" s="238">
        <v>44742</v>
      </c>
      <c r="H5209">
        <v>4</v>
      </c>
      <c r="I5209" t="s">
        <v>200</v>
      </c>
      <c r="J5209" t="s">
        <v>366</v>
      </c>
      <c r="K5209" t="s">
        <v>208</v>
      </c>
      <c r="L5209" t="s">
        <v>363</v>
      </c>
      <c r="M5209" t="s">
        <v>479</v>
      </c>
      <c r="N5209" t="s">
        <v>484</v>
      </c>
      <c r="O5209" t="s">
        <v>191</v>
      </c>
      <c r="P5209">
        <v>0</v>
      </c>
      <c r="Q5209"/>
      <c r="R5209"/>
      <c r="S5209" t="s">
        <v>934</v>
      </c>
    </row>
    <row r="5210" spans="1:19" hidden="1" x14ac:dyDescent="0.2">
      <c r="A5210" s="162" t="str">
        <f>"FY"&amp;(YEAR(Table4_1[[#This Row],[Date]])-1)&amp;"/"&amp;(YEAR(Table4_1[[#This Row],[Date]])-2000)</f>
        <v>FY2022/23</v>
      </c>
      <c r="B5210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10" s="162" t="str">
        <f>Table4_1[[#This Row],[Licensee]]&amp;" "&amp;Table4_1[[#This Row],[Licence]]</f>
        <v>ATCO GDL8</v>
      </c>
      <c r="D5210" s="162" t="str">
        <f t="shared" si="81"/>
        <v>FY2022/23_D15_ATCO GDL8</v>
      </c>
      <c r="E5210" s="164">
        <f>IF(ISNUMBER(Table4_1[[#This Row],[Value]]),Table4_1[[#This Row],[Value]],IF(ISNUMBER(Table4_1[[#This Row],[$ Value]]),Table4_1[[#This Row],[$ Value]],Table4_1[[#This Row],[% Value]]))</f>
        <v>0</v>
      </c>
      <c r="G5210" s="238">
        <v>45107</v>
      </c>
      <c r="H5210">
        <v>4</v>
      </c>
      <c r="I5210" t="s">
        <v>200</v>
      </c>
      <c r="J5210" t="s">
        <v>366</v>
      </c>
      <c r="K5210" t="s">
        <v>208</v>
      </c>
      <c r="L5210" t="s">
        <v>363</v>
      </c>
      <c r="M5210" t="s">
        <v>479</v>
      </c>
      <c r="N5210" t="s">
        <v>484</v>
      </c>
      <c r="O5210" t="s">
        <v>191</v>
      </c>
      <c r="P5210">
        <v>0</v>
      </c>
      <c r="Q5210"/>
      <c r="R5210"/>
      <c r="S5210" t="s">
        <v>934</v>
      </c>
    </row>
    <row r="5211" spans="1:19" hidden="1" x14ac:dyDescent="0.2">
      <c r="A5211" s="162" t="str">
        <f>"FY"&amp;(YEAR(Table4_1[[#This Row],[Date]])-1)&amp;"/"&amp;(YEAR(Table4_1[[#This Row],[Date]])-2000)</f>
        <v>FY2023/24</v>
      </c>
      <c r="B5211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11" s="162" t="str">
        <f>Table4_1[[#This Row],[Licensee]]&amp;" "&amp;Table4_1[[#This Row],[Licence]]</f>
        <v>ATCO GDL8</v>
      </c>
      <c r="D5211" s="162" t="str">
        <f t="shared" si="81"/>
        <v>FY2023/24_D15_ATCO GDL8</v>
      </c>
      <c r="E5211" s="164">
        <f>IF(ISNUMBER(Table4_1[[#This Row],[Value]]),Table4_1[[#This Row],[Value]],IF(ISNUMBER(Table4_1[[#This Row],[$ Value]]),Table4_1[[#This Row],[$ Value]],Table4_1[[#This Row],[% Value]]))</f>
        <v>0</v>
      </c>
      <c r="G5211" s="238">
        <v>45473</v>
      </c>
      <c r="H5211">
        <v>4</v>
      </c>
      <c r="I5211" t="s">
        <v>200</v>
      </c>
      <c r="J5211" t="s">
        <v>366</v>
      </c>
      <c r="K5211" t="s">
        <v>208</v>
      </c>
      <c r="L5211" t="s">
        <v>363</v>
      </c>
      <c r="M5211" t="s">
        <v>479</v>
      </c>
      <c r="N5211" t="s">
        <v>484</v>
      </c>
      <c r="O5211" t="s">
        <v>191</v>
      </c>
      <c r="P5211">
        <v>0</v>
      </c>
      <c r="Q5211"/>
      <c r="R5211"/>
      <c r="S5211" t="s">
        <v>934</v>
      </c>
    </row>
    <row r="5212" spans="1:19" hidden="1" x14ac:dyDescent="0.2">
      <c r="A5212" s="162" t="str">
        <f>"FY"&amp;(YEAR(Table4_1[[#This Row],[Date]])-1)&amp;"/"&amp;(YEAR(Table4_1[[#This Row],[Date]])-2000)</f>
        <v>FY2024/25</v>
      </c>
      <c r="B5212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212" s="162" t="str">
        <f>Table4_1[[#This Row],[Licensee]]&amp;" "&amp;Table4_1[[#This Row],[Licence]]</f>
        <v>ATCO GDL8</v>
      </c>
      <c r="D5212" s="162" t="str">
        <f t="shared" si="81"/>
        <v>FY2024/25_D15_ATCO GDL8</v>
      </c>
      <c r="E5212" s="164">
        <f>IF(ISNUMBER(Table4_1[[#This Row],[Value]]),Table4_1[[#This Row],[Value]],IF(ISNUMBER(Table4_1[[#This Row],[$ Value]]),Table4_1[[#This Row],[$ Value]],Table4_1[[#This Row],[% Value]]))</f>
        <v>0</v>
      </c>
      <c r="G5212" s="238">
        <v>45838</v>
      </c>
      <c r="H5212">
        <v>4</v>
      </c>
      <c r="I5212" t="s">
        <v>200</v>
      </c>
      <c r="J5212" t="s">
        <v>366</v>
      </c>
      <c r="K5212" t="s">
        <v>208</v>
      </c>
      <c r="L5212" t="s">
        <v>363</v>
      </c>
      <c r="M5212" t="s">
        <v>479</v>
      </c>
      <c r="N5212" t="s">
        <v>484</v>
      </c>
      <c r="O5212" t="s">
        <v>191</v>
      </c>
      <c r="P5212">
        <v>0</v>
      </c>
      <c r="Q5212"/>
      <c r="R5212"/>
      <c r="S5212" t="s">
        <v>934</v>
      </c>
    </row>
    <row r="5213" spans="1:19" hidden="1" x14ac:dyDescent="0.2">
      <c r="A5213" s="162" t="str">
        <f>"FY"&amp;(YEAR(Table4_1[[#This Row],[Date]])-1)&amp;"/"&amp;(YEAR(Table4_1[[#This Row],[Date]])-2000)</f>
        <v>FY2023/24</v>
      </c>
      <c r="B5213" s="162" t="str">
        <f>VLOOKUP(Table4_1[[#This Row],[Energy]]&amp;Table4_1[[#This Row],[Indicator category]]&amp;Table4_1[[#This Row],[Indicator subcategory]]&amp;Table4_1[[#This Row],[Indicator]]&amp;Table4_1[[#This Row],[ID]],newID,2,FALSE)</f>
        <v>D16</v>
      </c>
      <c r="C5213" s="162" t="str">
        <f>Table4_1[[#This Row],[Licensee]]&amp;" "&amp;Table4_1[[#This Row],[Licence]]</f>
        <v>ATCO GDL8</v>
      </c>
      <c r="D5213" s="162" t="str">
        <f t="shared" si="81"/>
        <v>FY2023/24_D16_ATCO GDL8</v>
      </c>
      <c r="E5213" s="164">
        <f>IF(ISNUMBER(Table4_1[[#This Row],[Value]]),Table4_1[[#This Row],[Value]],IF(ISNUMBER(Table4_1[[#This Row],[$ Value]]),Table4_1[[#This Row],[$ Value]],Table4_1[[#This Row],[% Value]]))</f>
        <v>0.99990000000000001</v>
      </c>
      <c r="G5213" s="238">
        <v>45473</v>
      </c>
      <c r="H5213">
        <v>4</v>
      </c>
      <c r="I5213" t="s">
        <v>200</v>
      </c>
      <c r="J5213" t="s">
        <v>366</v>
      </c>
      <c r="K5213" t="s">
        <v>208</v>
      </c>
      <c r="L5213"/>
      <c r="M5213" t="s">
        <v>488</v>
      </c>
      <c r="N5213" t="s">
        <v>489</v>
      </c>
      <c r="O5213" t="s">
        <v>190</v>
      </c>
      <c r="P5213"/>
      <c r="Q5213">
        <v>0.99990000000000001</v>
      </c>
      <c r="R5213"/>
      <c r="S5213" t="s">
        <v>934</v>
      </c>
    </row>
    <row r="5214" spans="1:19" hidden="1" x14ac:dyDescent="0.2">
      <c r="A5214" s="162" t="str">
        <f>"FY"&amp;(YEAR(Table4_1[[#This Row],[Date]])-1)&amp;"/"&amp;(YEAR(Table4_1[[#This Row],[Date]])-2000)</f>
        <v>FY2024/25</v>
      </c>
      <c r="B5214" s="162" t="str">
        <f>VLOOKUP(Table4_1[[#This Row],[Energy]]&amp;Table4_1[[#This Row],[Indicator category]]&amp;Table4_1[[#This Row],[Indicator subcategory]]&amp;Table4_1[[#This Row],[Indicator]]&amp;Table4_1[[#This Row],[ID]],newID,2,FALSE)</f>
        <v>D16</v>
      </c>
      <c r="C5214" s="162" t="str">
        <f>Table4_1[[#This Row],[Licensee]]&amp;" "&amp;Table4_1[[#This Row],[Licence]]</f>
        <v>ATCO GDL8</v>
      </c>
      <c r="D5214" s="162" t="str">
        <f t="shared" si="81"/>
        <v>FY2024/25_D16_ATCO GDL8</v>
      </c>
      <c r="E5214" s="164">
        <f>IF(ISNUMBER(Table4_1[[#This Row],[Value]]),Table4_1[[#This Row],[Value]],IF(ISNUMBER(Table4_1[[#This Row],[$ Value]]),Table4_1[[#This Row],[$ Value]],Table4_1[[#This Row],[% Value]]))</f>
        <v>0.99999499999999997</v>
      </c>
      <c r="G5214" s="238">
        <v>45838</v>
      </c>
      <c r="H5214">
        <v>4</v>
      </c>
      <c r="I5214" t="s">
        <v>200</v>
      </c>
      <c r="J5214" t="s">
        <v>366</v>
      </c>
      <c r="K5214" t="s">
        <v>208</v>
      </c>
      <c r="L5214"/>
      <c r="M5214" t="s">
        <v>488</v>
      </c>
      <c r="N5214" t="s">
        <v>489</v>
      </c>
      <c r="O5214" t="s">
        <v>190</v>
      </c>
      <c r="P5214"/>
      <c r="Q5214">
        <v>0.99999499999999997</v>
      </c>
      <c r="R5214"/>
      <c r="S5214" t="s">
        <v>934</v>
      </c>
    </row>
    <row r="5215" spans="1:19" hidden="1" x14ac:dyDescent="0.2">
      <c r="A5215" s="162" t="str">
        <f>"FY"&amp;(YEAR(Table4_1[[#This Row],[Date]])-1)&amp;"/"&amp;(YEAR(Table4_1[[#This Row],[Date]])-2000)</f>
        <v>FY2013/14</v>
      </c>
      <c r="B5215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5" s="162" t="str">
        <f>Table4_1[[#This Row],[Licensee]]&amp;" "&amp;Table4_1[[#This Row],[Licence]]</f>
        <v>ATCO GDL8</v>
      </c>
      <c r="D5215" s="162" t="str">
        <f t="shared" si="81"/>
        <v>FY2013/14_D17_ATCO GDL8</v>
      </c>
      <c r="E5215" s="164">
        <f>IF(ISNUMBER(Table4_1[[#This Row],[Value]]),Table4_1[[#This Row],[Value]],IF(ISNUMBER(Table4_1[[#This Row],[$ Value]]),Table4_1[[#This Row],[$ Value]],Table4_1[[#This Row],[% Value]]))</f>
        <v>25</v>
      </c>
      <c r="G5215" s="238">
        <v>41820</v>
      </c>
      <c r="H5215">
        <v>4</v>
      </c>
      <c r="I5215" t="s">
        <v>200</v>
      </c>
      <c r="J5215" t="s">
        <v>366</v>
      </c>
      <c r="K5215" t="s">
        <v>192</v>
      </c>
      <c r="L5215"/>
      <c r="M5215" t="s">
        <v>885</v>
      </c>
      <c r="N5215" t="s">
        <v>389</v>
      </c>
      <c r="O5215" t="s">
        <v>191</v>
      </c>
      <c r="P5215">
        <v>25</v>
      </c>
      <c r="Q5215"/>
      <c r="R5215"/>
      <c r="S5215" t="s">
        <v>934</v>
      </c>
    </row>
    <row r="5216" spans="1:19" hidden="1" x14ac:dyDescent="0.2">
      <c r="A5216" s="162" t="str">
        <f>"FY"&amp;(YEAR(Table4_1[[#This Row],[Date]])-1)&amp;"/"&amp;(YEAR(Table4_1[[#This Row],[Date]])-2000)</f>
        <v>FY2014/15</v>
      </c>
      <c r="B5216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6" s="162" t="str">
        <f>Table4_1[[#This Row],[Licensee]]&amp;" "&amp;Table4_1[[#This Row],[Licence]]</f>
        <v>ATCO GDL8</v>
      </c>
      <c r="D5216" s="162" t="str">
        <f t="shared" si="81"/>
        <v>FY2014/15_D17_ATCO GDL8</v>
      </c>
      <c r="E5216" s="164">
        <f>IF(ISNUMBER(Table4_1[[#This Row],[Value]]),Table4_1[[#This Row],[Value]],IF(ISNUMBER(Table4_1[[#This Row],[$ Value]]),Table4_1[[#This Row],[$ Value]],Table4_1[[#This Row],[% Value]]))</f>
        <v>236</v>
      </c>
      <c r="G5216" s="238">
        <v>42185</v>
      </c>
      <c r="H5216">
        <v>4</v>
      </c>
      <c r="I5216" t="s">
        <v>200</v>
      </c>
      <c r="J5216" t="s">
        <v>366</v>
      </c>
      <c r="K5216" t="s">
        <v>192</v>
      </c>
      <c r="L5216"/>
      <c r="M5216" t="s">
        <v>885</v>
      </c>
      <c r="N5216" t="s">
        <v>389</v>
      </c>
      <c r="O5216" t="s">
        <v>191</v>
      </c>
      <c r="P5216">
        <v>236</v>
      </c>
      <c r="Q5216"/>
      <c r="R5216"/>
      <c r="S5216" t="s">
        <v>934</v>
      </c>
    </row>
    <row r="5217" spans="1:19" hidden="1" x14ac:dyDescent="0.2">
      <c r="A5217" s="162" t="str">
        <f>"FY"&amp;(YEAR(Table4_1[[#This Row],[Date]])-1)&amp;"/"&amp;(YEAR(Table4_1[[#This Row],[Date]])-2000)</f>
        <v>FY2015/16</v>
      </c>
      <c r="B5217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7" s="162" t="str">
        <f>Table4_1[[#This Row],[Licensee]]&amp;" "&amp;Table4_1[[#This Row],[Licence]]</f>
        <v>ATCO GDL8</v>
      </c>
      <c r="D5217" s="162" t="str">
        <f t="shared" si="81"/>
        <v>FY2015/16_D17_ATCO GDL8</v>
      </c>
      <c r="E5217" s="164">
        <f>IF(ISNUMBER(Table4_1[[#This Row],[Value]]),Table4_1[[#This Row],[Value]],IF(ISNUMBER(Table4_1[[#This Row],[$ Value]]),Table4_1[[#This Row],[$ Value]],Table4_1[[#This Row],[% Value]]))</f>
        <v>513</v>
      </c>
      <c r="G5217" s="238">
        <v>42551</v>
      </c>
      <c r="H5217">
        <v>4</v>
      </c>
      <c r="I5217" t="s">
        <v>200</v>
      </c>
      <c r="J5217" t="s">
        <v>366</v>
      </c>
      <c r="K5217" t="s">
        <v>192</v>
      </c>
      <c r="L5217"/>
      <c r="M5217" t="s">
        <v>885</v>
      </c>
      <c r="N5217" t="s">
        <v>389</v>
      </c>
      <c r="O5217" t="s">
        <v>191</v>
      </c>
      <c r="P5217">
        <v>513</v>
      </c>
      <c r="Q5217"/>
      <c r="R5217"/>
      <c r="S5217" t="s">
        <v>934</v>
      </c>
    </row>
    <row r="5218" spans="1:19" hidden="1" x14ac:dyDescent="0.2">
      <c r="A5218" s="162" t="str">
        <f>"FY"&amp;(YEAR(Table4_1[[#This Row],[Date]])-1)&amp;"/"&amp;(YEAR(Table4_1[[#This Row],[Date]])-2000)</f>
        <v>FY2016/17</v>
      </c>
      <c r="B5218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8" s="162" t="str">
        <f>Table4_1[[#This Row],[Licensee]]&amp;" "&amp;Table4_1[[#This Row],[Licence]]</f>
        <v>ATCO GDL8</v>
      </c>
      <c r="D5218" s="162" t="str">
        <f t="shared" si="81"/>
        <v>FY2016/17_D17_ATCO GDL8</v>
      </c>
      <c r="E5218" s="164">
        <f>IF(ISNUMBER(Table4_1[[#This Row],[Value]]),Table4_1[[#This Row],[Value]],IF(ISNUMBER(Table4_1[[#This Row],[$ Value]]),Table4_1[[#This Row],[$ Value]],Table4_1[[#This Row],[% Value]]))</f>
        <v>516</v>
      </c>
      <c r="G5218" s="238">
        <v>42916</v>
      </c>
      <c r="H5218">
        <v>4</v>
      </c>
      <c r="I5218" t="s">
        <v>200</v>
      </c>
      <c r="J5218" t="s">
        <v>366</v>
      </c>
      <c r="K5218" t="s">
        <v>192</v>
      </c>
      <c r="L5218"/>
      <c r="M5218" t="s">
        <v>885</v>
      </c>
      <c r="N5218" t="s">
        <v>389</v>
      </c>
      <c r="O5218" t="s">
        <v>191</v>
      </c>
      <c r="P5218">
        <v>516</v>
      </c>
      <c r="Q5218"/>
      <c r="R5218"/>
      <c r="S5218" t="s">
        <v>934</v>
      </c>
    </row>
    <row r="5219" spans="1:19" hidden="1" x14ac:dyDescent="0.2">
      <c r="A5219" s="162" t="str">
        <f>"FY"&amp;(YEAR(Table4_1[[#This Row],[Date]])-1)&amp;"/"&amp;(YEAR(Table4_1[[#This Row],[Date]])-2000)</f>
        <v>FY2017/18</v>
      </c>
      <c r="B5219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19" s="162" t="str">
        <f>Table4_1[[#This Row],[Licensee]]&amp;" "&amp;Table4_1[[#This Row],[Licence]]</f>
        <v>ATCO GDL8</v>
      </c>
      <c r="D5219" s="162" t="str">
        <f t="shared" si="81"/>
        <v>FY2017/18_D17_ATCO GDL8</v>
      </c>
      <c r="E5219" s="164">
        <f>IF(ISNUMBER(Table4_1[[#This Row],[Value]]),Table4_1[[#This Row],[Value]],IF(ISNUMBER(Table4_1[[#This Row],[$ Value]]),Table4_1[[#This Row],[$ Value]],Table4_1[[#This Row],[% Value]]))</f>
        <v>431</v>
      </c>
      <c r="G5219" s="238">
        <v>43281</v>
      </c>
      <c r="H5219">
        <v>4</v>
      </c>
      <c r="I5219" t="s">
        <v>200</v>
      </c>
      <c r="J5219" t="s">
        <v>366</v>
      </c>
      <c r="K5219" t="s">
        <v>192</v>
      </c>
      <c r="L5219"/>
      <c r="M5219" t="s">
        <v>885</v>
      </c>
      <c r="N5219" t="s">
        <v>389</v>
      </c>
      <c r="O5219" t="s">
        <v>191</v>
      </c>
      <c r="P5219">
        <v>431</v>
      </c>
      <c r="Q5219"/>
      <c r="R5219"/>
      <c r="S5219" t="s">
        <v>934</v>
      </c>
    </row>
    <row r="5220" spans="1:19" hidden="1" x14ac:dyDescent="0.2">
      <c r="A5220" s="162" t="str">
        <f>"FY"&amp;(YEAR(Table4_1[[#This Row],[Date]])-1)&amp;"/"&amp;(YEAR(Table4_1[[#This Row],[Date]])-2000)</f>
        <v>FY2018/19</v>
      </c>
      <c r="B5220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0" s="162" t="str">
        <f>Table4_1[[#This Row],[Licensee]]&amp;" "&amp;Table4_1[[#This Row],[Licence]]</f>
        <v>ATCO GDL8</v>
      </c>
      <c r="D5220" s="162" t="str">
        <f t="shared" si="81"/>
        <v>FY2018/19_D17_ATCO GDL8</v>
      </c>
      <c r="E5220" s="164">
        <f>IF(ISNUMBER(Table4_1[[#This Row],[Value]]),Table4_1[[#This Row],[Value]],IF(ISNUMBER(Table4_1[[#This Row],[$ Value]]),Table4_1[[#This Row],[$ Value]],Table4_1[[#This Row],[% Value]]))</f>
        <v>371</v>
      </c>
      <c r="G5220" s="238">
        <v>43646</v>
      </c>
      <c r="H5220">
        <v>4</v>
      </c>
      <c r="I5220" t="s">
        <v>200</v>
      </c>
      <c r="J5220" t="s">
        <v>366</v>
      </c>
      <c r="K5220" t="s">
        <v>192</v>
      </c>
      <c r="L5220"/>
      <c r="M5220" t="s">
        <v>885</v>
      </c>
      <c r="N5220" t="s">
        <v>389</v>
      </c>
      <c r="O5220" t="s">
        <v>191</v>
      </c>
      <c r="P5220">
        <v>371</v>
      </c>
      <c r="Q5220"/>
      <c r="R5220"/>
      <c r="S5220" t="s">
        <v>934</v>
      </c>
    </row>
    <row r="5221" spans="1:19" hidden="1" x14ac:dyDescent="0.2">
      <c r="A5221" s="162" t="str">
        <f>"FY"&amp;(YEAR(Table4_1[[#This Row],[Date]])-1)&amp;"/"&amp;(YEAR(Table4_1[[#This Row],[Date]])-2000)</f>
        <v>FY2019/20</v>
      </c>
      <c r="B5221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1" s="162" t="str">
        <f>Table4_1[[#This Row],[Licensee]]&amp;" "&amp;Table4_1[[#This Row],[Licence]]</f>
        <v>ATCO GDL8</v>
      </c>
      <c r="D5221" s="162" t="str">
        <f t="shared" si="81"/>
        <v>FY2019/20_D17_ATCO GDL8</v>
      </c>
      <c r="E5221" s="164">
        <f>IF(ISNUMBER(Table4_1[[#This Row],[Value]]),Table4_1[[#This Row],[Value]],IF(ISNUMBER(Table4_1[[#This Row],[$ Value]]),Table4_1[[#This Row],[$ Value]],Table4_1[[#This Row],[% Value]]))</f>
        <v>299</v>
      </c>
      <c r="G5221" s="238">
        <v>44012</v>
      </c>
      <c r="H5221">
        <v>4</v>
      </c>
      <c r="I5221" t="s">
        <v>200</v>
      </c>
      <c r="J5221" t="s">
        <v>366</v>
      </c>
      <c r="K5221" t="s">
        <v>192</v>
      </c>
      <c r="L5221"/>
      <c r="M5221" t="s">
        <v>885</v>
      </c>
      <c r="N5221" t="s">
        <v>389</v>
      </c>
      <c r="O5221" t="s">
        <v>191</v>
      </c>
      <c r="P5221">
        <v>299</v>
      </c>
      <c r="Q5221"/>
      <c r="R5221"/>
      <c r="S5221" t="s">
        <v>934</v>
      </c>
    </row>
    <row r="5222" spans="1:19" hidden="1" x14ac:dyDescent="0.2">
      <c r="A5222" s="162" t="str">
        <f>"FY"&amp;(YEAR(Table4_1[[#This Row],[Date]])-1)&amp;"/"&amp;(YEAR(Table4_1[[#This Row],[Date]])-2000)</f>
        <v>FY2020/21</v>
      </c>
      <c r="B5222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2" s="162" t="str">
        <f>Table4_1[[#This Row],[Licensee]]&amp;" "&amp;Table4_1[[#This Row],[Licence]]</f>
        <v>ATCO GDL8</v>
      </c>
      <c r="D5222" s="162" t="str">
        <f t="shared" si="81"/>
        <v>FY2020/21_D17_ATCO GDL8</v>
      </c>
      <c r="E5222" s="164">
        <f>IF(ISNUMBER(Table4_1[[#This Row],[Value]]),Table4_1[[#This Row],[Value]],IF(ISNUMBER(Table4_1[[#This Row],[$ Value]]),Table4_1[[#This Row],[$ Value]],Table4_1[[#This Row],[% Value]]))</f>
        <v>629</v>
      </c>
      <c r="G5222" s="238">
        <v>44377</v>
      </c>
      <c r="H5222">
        <v>4</v>
      </c>
      <c r="I5222" t="s">
        <v>200</v>
      </c>
      <c r="J5222" t="s">
        <v>366</v>
      </c>
      <c r="K5222" t="s">
        <v>192</v>
      </c>
      <c r="L5222"/>
      <c r="M5222" t="s">
        <v>885</v>
      </c>
      <c r="N5222" t="s">
        <v>389</v>
      </c>
      <c r="O5222" t="s">
        <v>191</v>
      </c>
      <c r="P5222">
        <v>629</v>
      </c>
      <c r="Q5222"/>
      <c r="R5222"/>
      <c r="S5222" t="s">
        <v>934</v>
      </c>
    </row>
    <row r="5223" spans="1:19" hidden="1" x14ac:dyDescent="0.2">
      <c r="A5223" s="162" t="str">
        <f>"FY"&amp;(YEAR(Table4_1[[#This Row],[Date]])-1)&amp;"/"&amp;(YEAR(Table4_1[[#This Row],[Date]])-2000)</f>
        <v>FY2021/22</v>
      </c>
      <c r="B5223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3" s="162" t="str">
        <f>Table4_1[[#This Row],[Licensee]]&amp;" "&amp;Table4_1[[#This Row],[Licence]]</f>
        <v>ATCO GDL8</v>
      </c>
      <c r="D5223" s="162" t="str">
        <f t="shared" si="81"/>
        <v>FY2021/22_D17_ATCO GDL8</v>
      </c>
      <c r="E5223" s="164">
        <f>IF(ISNUMBER(Table4_1[[#This Row],[Value]]),Table4_1[[#This Row],[Value]],IF(ISNUMBER(Table4_1[[#This Row],[$ Value]]),Table4_1[[#This Row],[$ Value]],Table4_1[[#This Row],[% Value]]))</f>
        <v>848</v>
      </c>
      <c r="G5223" s="238">
        <v>44742</v>
      </c>
      <c r="H5223">
        <v>4</v>
      </c>
      <c r="I5223" t="s">
        <v>200</v>
      </c>
      <c r="J5223" t="s">
        <v>366</v>
      </c>
      <c r="K5223" t="s">
        <v>192</v>
      </c>
      <c r="L5223"/>
      <c r="M5223" t="s">
        <v>885</v>
      </c>
      <c r="N5223" t="s">
        <v>389</v>
      </c>
      <c r="O5223" t="s">
        <v>191</v>
      </c>
      <c r="P5223">
        <v>848</v>
      </c>
      <c r="Q5223"/>
      <c r="R5223"/>
      <c r="S5223" t="s">
        <v>934</v>
      </c>
    </row>
    <row r="5224" spans="1:19" hidden="1" x14ac:dyDescent="0.2">
      <c r="A5224" s="162" t="str">
        <f>"FY"&amp;(YEAR(Table4_1[[#This Row],[Date]])-1)&amp;"/"&amp;(YEAR(Table4_1[[#This Row],[Date]])-2000)</f>
        <v>FY2022/23</v>
      </c>
      <c r="B5224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4" s="162" t="str">
        <f>Table4_1[[#This Row],[Licensee]]&amp;" "&amp;Table4_1[[#This Row],[Licence]]</f>
        <v>ATCO GDL8</v>
      </c>
      <c r="D5224" s="162" t="str">
        <f t="shared" si="81"/>
        <v>FY2022/23_D17_ATCO GDL8</v>
      </c>
      <c r="E5224" s="164">
        <f>IF(ISNUMBER(Table4_1[[#This Row],[Value]]),Table4_1[[#This Row],[Value]],IF(ISNUMBER(Table4_1[[#This Row],[$ Value]]),Table4_1[[#This Row],[$ Value]],Table4_1[[#This Row],[% Value]]))</f>
        <v>922</v>
      </c>
      <c r="G5224" s="238">
        <v>45107</v>
      </c>
      <c r="H5224">
        <v>4</v>
      </c>
      <c r="I5224" t="s">
        <v>200</v>
      </c>
      <c r="J5224" t="s">
        <v>366</v>
      </c>
      <c r="K5224" t="s">
        <v>192</v>
      </c>
      <c r="L5224"/>
      <c r="M5224" t="s">
        <v>885</v>
      </c>
      <c r="N5224" t="s">
        <v>389</v>
      </c>
      <c r="O5224" t="s">
        <v>191</v>
      </c>
      <c r="P5224">
        <v>922</v>
      </c>
      <c r="Q5224"/>
      <c r="R5224"/>
      <c r="S5224" t="s">
        <v>934</v>
      </c>
    </row>
    <row r="5225" spans="1:19" hidden="1" x14ac:dyDescent="0.2">
      <c r="A5225" s="162" t="str">
        <f>"FY"&amp;(YEAR(Table4_1[[#This Row],[Date]])-1)&amp;"/"&amp;(YEAR(Table4_1[[#This Row],[Date]])-2000)</f>
        <v>FY2023/24</v>
      </c>
      <c r="B5225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5" s="162" t="str">
        <f>Table4_1[[#This Row],[Licensee]]&amp;" "&amp;Table4_1[[#This Row],[Licence]]</f>
        <v>ATCO GDL8</v>
      </c>
      <c r="D5225" s="162" t="str">
        <f t="shared" si="81"/>
        <v>FY2023/24_D17_ATCO GDL8</v>
      </c>
      <c r="E5225" s="164">
        <f>IF(ISNUMBER(Table4_1[[#This Row],[Value]]),Table4_1[[#This Row],[Value]],IF(ISNUMBER(Table4_1[[#This Row],[$ Value]]),Table4_1[[#This Row],[$ Value]],Table4_1[[#This Row],[% Value]]))</f>
        <v>861</v>
      </c>
      <c r="G5225" s="238">
        <v>45473</v>
      </c>
      <c r="H5225">
        <v>4</v>
      </c>
      <c r="I5225" t="s">
        <v>200</v>
      </c>
      <c r="J5225" t="s">
        <v>366</v>
      </c>
      <c r="K5225" t="s">
        <v>192</v>
      </c>
      <c r="L5225"/>
      <c r="M5225" t="s">
        <v>885</v>
      </c>
      <c r="N5225" t="s">
        <v>389</v>
      </c>
      <c r="O5225" t="s">
        <v>191</v>
      </c>
      <c r="P5225">
        <v>861</v>
      </c>
      <c r="Q5225"/>
      <c r="R5225"/>
      <c r="S5225" t="s">
        <v>934</v>
      </c>
    </row>
    <row r="5226" spans="1:19" hidden="1" x14ac:dyDescent="0.2">
      <c r="A5226" s="162" t="str">
        <f>"FY"&amp;(YEAR(Table4_1[[#This Row],[Date]])-1)&amp;"/"&amp;(YEAR(Table4_1[[#This Row],[Date]])-2000)</f>
        <v>FY2024/25</v>
      </c>
      <c r="B5226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226" s="162" t="str">
        <f>Table4_1[[#This Row],[Licensee]]&amp;" "&amp;Table4_1[[#This Row],[Licence]]</f>
        <v>ATCO GDL8</v>
      </c>
      <c r="D5226" s="162" t="str">
        <f t="shared" si="81"/>
        <v>FY2024/25_D17_ATCO GDL8</v>
      </c>
      <c r="E5226" s="164">
        <f>IF(ISNUMBER(Table4_1[[#This Row],[Value]]),Table4_1[[#This Row],[Value]],IF(ISNUMBER(Table4_1[[#This Row],[$ Value]]),Table4_1[[#This Row],[$ Value]],Table4_1[[#This Row],[% Value]]))</f>
        <v>979</v>
      </c>
      <c r="G5226" s="238">
        <v>45838</v>
      </c>
      <c r="H5226">
        <v>4</v>
      </c>
      <c r="I5226" t="s">
        <v>200</v>
      </c>
      <c r="J5226" t="s">
        <v>366</v>
      </c>
      <c r="K5226" t="s">
        <v>192</v>
      </c>
      <c r="L5226"/>
      <c r="M5226" t="s">
        <v>885</v>
      </c>
      <c r="N5226" t="s">
        <v>389</v>
      </c>
      <c r="O5226" t="s">
        <v>191</v>
      </c>
      <c r="P5226">
        <v>979</v>
      </c>
      <c r="Q5226"/>
      <c r="R5226"/>
      <c r="S5226" t="s">
        <v>934</v>
      </c>
    </row>
    <row r="5227" spans="1:19" hidden="1" x14ac:dyDescent="0.2">
      <c r="A5227" s="162" t="str">
        <f>"FY"&amp;(YEAR(Table4_1[[#This Row],[Date]])-1)&amp;"/"&amp;(YEAR(Table4_1[[#This Row],[Date]])-2000)</f>
        <v>FY2013/14</v>
      </c>
      <c r="B5227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27" s="162" t="str">
        <f>Table4_1[[#This Row],[Licensee]]&amp;" "&amp;Table4_1[[#This Row],[Licence]]</f>
        <v>ATCO GDL8</v>
      </c>
      <c r="D5227" s="162" t="str">
        <f t="shared" si="81"/>
        <v>FY2013/14_D18_ATCO GDL8</v>
      </c>
      <c r="E5227" s="164">
        <f>IF(ISNUMBER(Table4_1[[#This Row],[Value]]),Table4_1[[#This Row],[Value]],IF(ISNUMBER(Table4_1[[#This Row],[$ Value]]),Table4_1[[#This Row],[$ Value]],Table4_1[[#This Row],[% Value]]))</f>
        <v>0</v>
      </c>
      <c r="G5227" s="238">
        <v>41820</v>
      </c>
      <c r="H5227">
        <v>4</v>
      </c>
      <c r="I5227" t="s">
        <v>200</v>
      </c>
      <c r="J5227" t="s">
        <v>366</v>
      </c>
      <c r="K5227" t="s">
        <v>192</v>
      </c>
      <c r="L5227"/>
      <c r="M5227" t="s">
        <v>400</v>
      </c>
      <c r="N5227" t="s">
        <v>495</v>
      </c>
      <c r="O5227" t="s">
        <v>191</v>
      </c>
      <c r="P5227">
        <v>0</v>
      </c>
      <c r="Q5227"/>
      <c r="R5227"/>
      <c r="S5227" t="s">
        <v>934</v>
      </c>
    </row>
    <row r="5228" spans="1:19" hidden="1" x14ac:dyDescent="0.2">
      <c r="A5228" s="162" t="str">
        <f>"FY"&amp;(YEAR(Table4_1[[#This Row],[Date]])-1)&amp;"/"&amp;(YEAR(Table4_1[[#This Row],[Date]])-2000)</f>
        <v>FY2014/15</v>
      </c>
      <c r="B5228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28" s="162" t="str">
        <f>Table4_1[[#This Row],[Licensee]]&amp;" "&amp;Table4_1[[#This Row],[Licence]]</f>
        <v>ATCO GDL8</v>
      </c>
      <c r="D5228" s="162" t="str">
        <f t="shared" si="81"/>
        <v>FY2014/15_D18_ATCO GDL8</v>
      </c>
      <c r="E5228" s="164">
        <f>IF(ISNUMBER(Table4_1[[#This Row],[Value]]),Table4_1[[#This Row],[Value]],IF(ISNUMBER(Table4_1[[#This Row],[$ Value]]),Table4_1[[#This Row],[$ Value]],Table4_1[[#This Row],[% Value]]))</f>
        <v>132</v>
      </c>
      <c r="G5228" s="238">
        <v>42185</v>
      </c>
      <c r="H5228">
        <v>4</v>
      </c>
      <c r="I5228" t="s">
        <v>200</v>
      </c>
      <c r="J5228" t="s">
        <v>366</v>
      </c>
      <c r="K5228" t="s">
        <v>192</v>
      </c>
      <c r="L5228"/>
      <c r="M5228" t="s">
        <v>400</v>
      </c>
      <c r="N5228" t="s">
        <v>495</v>
      </c>
      <c r="O5228" t="s">
        <v>191</v>
      </c>
      <c r="P5228">
        <v>132</v>
      </c>
      <c r="Q5228"/>
      <c r="R5228"/>
      <c r="S5228" t="s">
        <v>934</v>
      </c>
    </row>
    <row r="5229" spans="1:19" hidden="1" x14ac:dyDescent="0.2">
      <c r="A5229" s="162" t="str">
        <f>"FY"&amp;(YEAR(Table4_1[[#This Row],[Date]])-1)&amp;"/"&amp;(YEAR(Table4_1[[#This Row],[Date]])-2000)</f>
        <v>FY2015/16</v>
      </c>
      <c r="B5229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29" s="162" t="str">
        <f>Table4_1[[#This Row],[Licensee]]&amp;" "&amp;Table4_1[[#This Row],[Licence]]</f>
        <v>ATCO GDL8</v>
      </c>
      <c r="D5229" s="162" t="str">
        <f t="shared" si="81"/>
        <v>FY2015/16_D18_ATCO GDL8</v>
      </c>
      <c r="E5229" s="164">
        <f>IF(ISNUMBER(Table4_1[[#This Row],[Value]]),Table4_1[[#This Row],[Value]],IF(ISNUMBER(Table4_1[[#This Row],[$ Value]]),Table4_1[[#This Row],[$ Value]],Table4_1[[#This Row],[% Value]]))</f>
        <v>211</v>
      </c>
      <c r="G5229" s="238">
        <v>42551</v>
      </c>
      <c r="H5229">
        <v>4</v>
      </c>
      <c r="I5229" t="s">
        <v>200</v>
      </c>
      <c r="J5229" t="s">
        <v>366</v>
      </c>
      <c r="K5229" t="s">
        <v>192</v>
      </c>
      <c r="L5229"/>
      <c r="M5229" t="s">
        <v>400</v>
      </c>
      <c r="N5229" t="s">
        <v>495</v>
      </c>
      <c r="O5229" t="s">
        <v>191</v>
      </c>
      <c r="P5229">
        <v>211</v>
      </c>
      <c r="Q5229"/>
      <c r="R5229"/>
      <c r="S5229" t="s">
        <v>934</v>
      </c>
    </row>
    <row r="5230" spans="1:19" hidden="1" x14ac:dyDescent="0.2">
      <c r="A5230" s="162" t="str">
        <f>"FY"&amp;(YEAR(Table4_1[[#This Row],[Date]])-1)&amp;"/"&amp;(YEAR(Table4_1[[#This Row],[Date]])-2000)</f>
        <v>FY2016/17</v>
      </c>
      <c r="B5230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0" s="162" t="str">
        <f>Table4_1[[#This Row],[Licensee]]&amp;" "&amp;Table4_1[[#This Row],[Licence]]</f>
        <v>ATCO GDL8</v>
      </c>
      <c r="D5230" s="162" t="str">
        <f t="shared" si="81"/>
        <v>FY2016/17_D18_ATCO GDL8</v>
      </c>
      <c r="E5230" s="164">
        <f>IF(ISNUMBER(Table4_1[[#This Row],[Value]]),Table4_1[[#This Row],[Value]],IF(ISNUMBER(Table4_1[[#This Row],[$ Value]]),Table4_1[[#This Row],[$ Value]],Table4_1[[#This Row],[% Value]]))</f>
        <v>163</v>
      </c>
      <c r="G5230" s="238">
        <v>42916</v>
      </c>
      <c r="H5230">
        <v>4</v>
      </c>
      <c r="I5230" t="s">
        <v>200</v>
      </c>
      <c r="J5230" t="s">
        <v>366</v>
      </c>
      <c r="K5230" t="s">
        <v>192</v>
      </c>
      <c r="L5230"/>
      <c r="M5230" t="s">
        <v>400</v>
      </c>
      <c r="N5230" t="s">
        <v>495</v>
      </c>
      <c r="O5230" t="s">
        <v>191</v>
      </c>
      <c r="P5230">
        <v>163</v>
      </c>
      <c r="Q5230"/>
      <c r="R5230"/>
      <c r="S5230" t="s">
        <v>934</v>
      </c>
    </row>
    <row r="5231" spans="1:19" hidden="1" x14ac:dyDescent="0.2">
      <c r="A5231" s="162" t="str">
        <f>"FY"&amp;(YEAR(Table4_1[[#This Row],[Date]])-1)&amp;"/"&amp;(YEAR(Table4_1[[#This Row],[Date]])-2000)</f>
        <v>FY2017/18</v>
      </c>
      <c r="B5231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1" s="162" t="str">
        <f>Table4_1[[#This Row],[Licensee]]&amp;" "&amp;Table4_1[[#This Row],[Licence]]</f>
        <v>ATCO GDL8</v>
      </c>
      <c r="D5231" s="162" t="str">
        <f t="shared" si="81"/>
        <v>FY2017/18_D18_ATCO GDL8</v>
      </c>
      <c r="E5231" s="164">
        <f>IF(ISNUMBER(Table4_1[[#This Row],[Value]]),Table4_1[[#This Row],[Value]],IF(ISNUMBER(Table4_1[[#This Row],[$ Value]]),Table4_1[[#This Row],[$ Value]],Table4_1[[#This Row],[% Value]]))</f>
        <v>140</v>
      </c>
      <c r="G5231" s="238">
        <v>43281</v>
      </c>
      <c r="H5231">
        <v>4</v>
      </c>
      <c r="I5231" t="s">
        <v>200</v>
      </c>
      <c r="J5231" t="s">
        <v>366</v>
      </c>
      <c r="K5231" t="s">
        <v>192</v>
      </c>
      <c r="L5231"/>
      <c r="M5231" t="s">
        <v>400</v>
      </c>
      <c r="N5231" t="s">
        <v>495</v>
      </c>
      <c r="O5231" t="s">
        <v>191</v>
      </c>
      <c r="P5231">
        <v>140</v>
      </c>
      <c r="Q5231"/>
      <c r="R5231"/>
      <c r="S5231" t="s">
        <v>934</v>
      </c>
    </row>
    <row r="5232" spans="1:19" hidden="1" x14ac:dyDescent="0.2">
      <c r="A5232" s="162" t="str">
        <f>"FY"&amp;(YEAR(Table4_1[[#This Row],[Date]])-1)&amp;"/"&amp;(YEAR(Table4_1[[#This Row],[Date]])-2000)</f>
        <v>FY2018/19</v>
      </c>
      <c r="B5232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2" s="162" t="str">
        <f>Table4_1[[#This Row],[Licensee]]&amp;" "&amp;Table4_1[[#This Row],[Licence]]</f>
        <v>ATCO GDL8</v>
      </c>
      <c r="D5232" s="162" t="str">
        <f t="shared" si="81"/>
        <v>FY2018/19_D18_ATCO GDL8</v>
      </c>
      <c r="E5232" s="164">
        <f>IF(ISNUMBER(Table4_1[[#This Row],[Value]]),Table4_1[[#This Row],[Value]],IF(ISNUMBER(Table4_1[[#This Row],[$ Value]]),Table4_1[[#This Row],[$ Value]],Table4_1[[#This Row],[% Value]]))</f>
        <v>146</v>
      </c>
      <c r="G5232" s="238">
        <v>43646</v>
      </c>
      <c r="H5232">
        <v>4</v>
      </c>
      <c r="I5232" t="s">
        <v>200</v>
      </c>
      <c r="J5232" t="s">
        <v>366</v>
      </c>
      <c r="K5232" t="s">
        <v>192</v>
      </c>
      <c r="L5232"/>
      <c r="M5232" t="s">
        <v>400</v>
      </c>
      <c r="N5232" t="s">
        <v>495</v>
      </c>
      <c r="O5232" t="s">
        <v>191</v>
      </c>
      <c r="P5232">
        <v>146</v>
      </c>
      <c r="Q5232"/>
      <c r="R5232"/>
      <c r="S5232" t="s">
        <v>934</v>
      </c>
    </row>
    <row r="5233" spans="1:19" hidden="1" x14ac:dyDescent="0.2">
      <c r="A5233" s="162" t="str">
        <f>"FY"&amp;(YEAR(Table4_1[[#This Row],[Date]])-1)&amp;"/"&amp;(YEAR(Table4_1[[#This Row],[Date]])-2000)</f>
        <v>FY2019/20</v>
      </c>
      <c r="B5233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3" s="162" t="str">
        <f>Table4_1[[#This Row],[Licensee]]&amp;" "&amp;Table4_1[[#This Row],[Licence]]</f>
        <v>ATCO GDL8</v>
      </c>
      <c r="D5233" s="162" t="str">
        <f t="shared" si="81"/>
        <v>FY2019/20_D18_ATCO GDL8</v>
      </c>
      <c r="E5233" s="164">
        <f>IF(ISNUMBER(Table4_1[[#This Row],[Value]]),Table4_1[[#This Row],[Value]],IF(ISNUMBER(Table4_1[[#This Row],[$ Value]]),Table4_1[[#This Row],[$ Value]],Table4_1[[#This Row],[% Value]]))</f>
        <v>132</v>
      </c>
      <c r="G5233" s="238">
        <v>44012</v>
      </c>
      <c r="H5233">
        <v>4</v>
      </c>
      <c r="I5233" t="s">
        <v>200</v>
      </c>
      <c r="J5233" t="s">
        <v>366</v>
      </c>
      <c r="K5233" t="s">
        <v>192</v>
      </c>
      <c r="L5233"/>
      <c r="M5233" t="s">
        <v>400</v>
      </c>
      <c r="N5233" t="s">
        <v>495</v>
      </c>
      <c r="O5233" t="s">
        <v>191</v>
      </c>
      <c r="P5233">
        <v>132</v>
      </c>
      <c r="Q5233"/>
      <c r="R5233"/>
      <c r="S5233" t="s">
        <v>934</v>
      </c>
    </row>
    <row r="5234" spans="1:19" hidden="1" x14ac:dyDescent="0.2">
      <c r="A5234" s="162" t="str">
        <f>"FY"&amp;(YEAR(Table4_1[[#This Row],[Date]])-1)&amp;"/"&amp;(YEAR(Table4_1[[#This Row],[Date]])-2000)</f>
        <v>FY2020/21</v>
      </c>
      <c r="B5234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4" s="162" t="str">
        <f>Table4_1[[#This Row],[Licensee]]&amp;" "&amp;Table4_1[[#This Row],[Licence]]</f>
        <v>ATCO GDL8</v>
      </c>
      <c r="D5234" s="162" t="str">
        <f t="shared" si="81"/>
        <v>FY2020/21_D18_ATCO GDL8</v>
      </c>
      <c r="E5234" s="164">
        <f>IF(ISNUMBER(Table4_1[[#This Row],[Value]]),Table4_1[[#This Row],[Value]],IF(ISNUMBER(Table4_1[[#This Row],[$ Value]]),Table4_1[[#This Row],[$ Value]],Table4_1[[#This Row],[% Value]]))</f>
        <v>206</v>
      </c>
      <c r="G5234" s="238">
        <v>44377</v>
      </c>
      <c r="H5234">
        <v>4</v>
      </c>
      <c r="I5234" t="s">
        <v>200</v>
      </c>
      <c r="J5234" t="s">
        <v>366</v>
      </c>
      <c r="K5234" t="s">
        <v>192</v>
      </c>
      <c r="L5234"/>
      <c r="M5234" t="s">
        <v>400</v>
      </c>
      <c r="N5234" t="s">
        <v>495</v>
      </c>
      <c r="O5234" t="s">
        <v>191</v>
      </c>
      <c r="P5234">
        <v>206</v>
      </c>
      <c r="Q5234"/>
      <c r="R5234"/>
      <c r="S5234" t="s">
        <v>934</v>
      </c>
    </row>
    <row r="5235" spans="1:19" hidden="1" x14ac:dyDescent="0.2">
      <c r="A5235" s="162" t="str">
        <f>"FY"&amp;(YEAR(Table4_1[[#This Row],[Date]])-1)&amp;"/"&amp;(YEAR(Table4_1[[#This Row],[Date]])-2000)</f>
        <v>FY2021/22</v>
      </c>
      <c r="B5235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5" s="162" t="str">
        <f>Table4_1[[#This Row],[Licensee]]&amp;" "&amp;Table4_1[[#This Row],[Licence]]</f>
        <v>ATCO GDL8</v>
      </c>
      <c r="D5235" s="162" t="str">
        <f t="shared" si="81"/>
        <v>FY2021/22_D18_ATCO GDL8</v>
      </c>
      <c r="E5235" s="164">
        <f>IF(ISNUMBER(Table4_1[[#This Row],[Value]]),Table4_1[[#This Row],[Value]],IF(ISNUMBER(Table4_1[[#This Row],[$ Value]]),Table4_1[[#This Row],[$ Value]],Table4_1[[#This Row],[% Value]]))</f>
        <v>336</v>
      </c>
      <c r="G5235" s="238">
        <v>44742</v>
      </c>
      <c r="H5235">
        <v>4</v>
      </c>
      <c r="I5235" t="s">
        <v>200</v>
      </c>
      <c r="J5235" t="s">
        <v>366</v>
      </c>
      <c r="K5235" t="s">
        <v>192</v>
      </c>
      <c r="L5235"/>
      <c r="M5235" t="s">
        <v>400</v>
      </c>
      <c r="N5235" t="s">
        <v>495</v>
      </c>
      <c r="O5235" t="s">
        <v>191</v>
      </c>
      <c r="P5235">
        <v>336</v>
      </c>
      <c r="Q5235"/>
      <c r="R5235"/>
      <c r="S5235" t="s">
        <v>934</v>
      </c>
    </row>
    <row r="5236" spans="1:19" hidden="1" x14ac:dyDescent="0.2">
      <c r="A5236" s="162" t="str">
        <f>"FY"&amp;(YEAR(Table4_1[[#This Row],[Date]])-1)&amp;"/"&amp;(YEAR(Table4_1[[#This Row],[Date]])-2000)</f>
        <v>FY2022/23</v>
      </c>
      <c r="B5236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6" s="162" t="str">
        <f>Table4_1[[#This Row],[Licensee]]&amp;" "&amp;Table4_1[[#This Row],[Licence]]</f>
        <v>ATCO GDL8</v>
      </c>
      <c r="D5236" s="162" t="str">
        <f t="shared" si="81"/>
        <v>FY2022/23_D18_ATCO GDL8</v>
      </c>
      <c r="E5236" s="164">
        <f>IF(ISNUMBER(Table4_1[[#This Row],[Value]]),Table4_1[[#This Row],[Value]],IF(ISNUMBER(Table4_1[[#This Row],[$ Value]]),Table4_1[[#This Row],[$ Value]],Table4_1[[#This Row],[% Value]]))</f>
        <v>340</v>
      </c>
      <c r="G5236" s="238">
        <v>45107</v>
      </c>
      <c r="H5236">
        <v>4</v>
      </c>
      <c r="I5236" t="s">
        <v>200</v>
      </c>
      <c r="J5236" t="s">
        <v>366</v>
      </c>
      <c r="K5236" t="s">
        <v>192</v>
      </c>
      <c r="L5236"/>
      <c r="M5236" t="s">
        <v>400</v>
      </c>
      <c r="N5236" t="s">
        <v>495</v>
      </c>
      <c r="O5236" t="s">
        <v>191</v>
      </c>
      <c r="P5236">
        <v>340</v>
      </c>
      <c r="Q5236"/>
      <c r="R5236"/>
      <c r="S5236" t="s">
        <v>934</v>
      </c>
    </row>
    <row r="5237" spans="1:19" hidden="1" x14ac:dyDescent="0.2">
      <c r="A5237" s="162" t="str">
        <f>"FY"&amp;(YEAR(Table4_1[[#This Row],[Date]])-1)&amp;"/"&amp;(YEAR(Table4_1[[#This Row],[Date]])-2000)</f>
        <v>FY2023/24</v>
      </c>
      <c r="B5237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7" s="162" t="str">
        <f>Table4_1[[#This Row],[Licensee]]&amp;" "&amp;Table4_1[[#This Row],[Licence]]</f>
        <v>ATCO GDL8</v>
      </c>
      <c r="D5237" s="162" t="str">
        <f t="shared" si="81"/>
        <v>FY2023/24_D18_ATCO GDL8</v>
      </c>
      <c r="E5237" s="164">
        <f>IF(ISNUMBER(Table4_1[[#This Row],[Value]]),Table4_1[[#This Row],[Value]],IF(ISNUMBER(Table4_1[[#This Row],[$ Value]]),Table4_1[[#This Row],[$ Value]],Table4_1[[#This Row],[% Value]]))</f>
        <v>306</v>
      </c>
      <c r="G5237" s="238">
        <v>45473</v>
      </c>
      <c r="H5237">
        <v>4</v>
      </c>
      <c r="I5237" t="s">
        <v>200</v>
      </c>
      <c r="J5237" t="s">
        <v>366</v>
      </c>
      <c r="K5237" t="s">
        <v>192</v>
      </c>
      <c r="L5237"/>
      <c r="M5237" t="s">
        <v>400</v>
      </c>
      <c r="N5237" t="s">
        <v>495</v>
      </c>
      <c r="O5237" t="s">
        <v>191</v>
      </c>
      <c r="P5237">
        <v>306</v>
      </c>
      <c r="Q5237"/>
      <c r="R5237"/>
      <c r="S5237" t="s">
        <v>934</v>
      </c>
    </row>
    <row r="5238" spans="1:19" hidden="1" x14ac:dyDescent="0.2">
      <c r="A5238" s="162" t="str">
        <f>"FY"&amp;(YEAR(Table4_1[[#This Row],[Date]])-1)&amp;"/"&amp;(YEAR(Table4_1[[#This Row],[Date]])-2000)</f>
        <v>FY2024/25</v>
      </c>
      <c r="B5238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238" s="162" t="str">
        <f>Table4_1[[#This Row],[Licensee]]&amp;" "&amp;Table4_1[[#This Row],[Licence]]</f>
        <v>ATCO GDL8</v>
      </c>
      <c r="D5238" s="162" t="str">
        <f t="shared" si="81"/>
        <v>FY2024/25_D18_ATCO GDL8</v>
      </c>
      <c r="E5238" s="164">
        <f>IF(ISNUMBER(Table4_1[[#This Row],[Value]]),Table4_1[[#This Row],[Value]],IF(ISNUMBER(Table4_1[[#This Row],[$ Value]]),Table4_1[[#This Row],[$ Value]],Table4_1[[#This Row],[% Value]]))</f>
        <v>422</v>
      </c>
      <c r="G5238" s="238">
        <v>45838</v>
      </c>
      <c r="H5238">
        <v>4</v>
      </c>
      <c r="I5238" t="s">
        <v>200</v>
      </c>
      <c r="J5238" t="s">
        <v>366</v>
      </c>
      <c r="K5238" t="s">
        <v>192</v>
      </c>
      <c r="L5238"/>
      <c r="M5238" t="s">
        <v>400</v>
      </c>
      <c r="N5238" t="s">
        <v>495</v>
      </c>
      <c r="O5238" t="s">
        <v>191</v>
      </c>
      <c r="P5238">
        <v>422</v>
      </c>
      <c r="Q5238"/>
      <c r="R5238"/>
      <c r="S5238" t="s">
        <v>934</v>
      </c>
    </row>
    <row r="5239" spans="1:19" hidden="1" x14ac:dyDescent="0.2">
      <c r="A5239" s="162" t="str">
        <f>"FY"&amp;(YEAR(Table4_1[[#This Row],[Date]])-1)&amp;"/"&amp;(YEAR(Table4_1[[#This Row],[Date]])-2000)</f>
        <v>FY2013/14</v>
      </c>
      <c r="B5239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39" s="162" t="str">
        <f>Table4_1[[#This Row],[Licensee]]&amp;" "&amp;Table4_1[[#This Row],[Licence]]</f>
        <v>ATCO GDL8</v>
      </c>
      <c r="D5239" s="162" t="str">
        <f t="shared" si="81"/>
        <v>FY2013/14_D19_ATCO GDL8</v>
      </c>
      <c r="E5239" s="164">
        <f>IF(ISNUMBER(Table4_1[[#This Row],[Value]]),Table4_1[[#This Row],[Value]],IF(ISNUMBER(Table4_1[[#This Row],[$ Value]]),Table4_1[[#This Row],[$ Value]],Table4_1[[#This Row],[% Value]]))</f>
        <v>2</v>
      </c>
      <c r="G5239" s="238">
        <v>41820</v>
      </c>
      <c r="H5239">
        <v>4</v>
      </c>
      <c r="I5239" t="s">
        <v>200</v>
      </c>
      <c r="J5239" t="s">
        <v>366</v>
      </c>
      <c r="K5239" t="s">
        <v>192</v>
      </c>
      <c r="L5239"/>
      <c r="M5239" t="s">
        <v>501</v>
      </c>
      <c r="N5239" t="s">
        <v>502</v>
      </c>
      <c r="O5239" t="s">
        <v>191</v>
      </c>
      <c r="P5239">
        <v>2</v>
      </c>
      <c r="Q5239"/>
      <c r="R5239"/>
      <c r="S5239" t="s">
        <v>934</v>
      </c>
    </row>
    <row r="5240" spans="1:19" hidden="1" x14ac:dyDescent="0.2">
      <c r="A5240" s="162" t="str">
        <f>"FY"&amp;(YEAR(Table4_1[[#This Row],[Date]])-1)&amp;"/"&amp;(YEAR(Table4_1[[#This Row],[Date]])-2000)</f>
        <v>FY2014/15</v>
      </c>
      <c r="B5240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0" s="162" t="str">
        <f>Table4_1[[#This Row],[Licensee]]&amp;" "&amp;Table4_1[[#This Row],[Licence]]</f>
        <v>ATCO GDL8</v>
      </c>
      <c r="D5240" s="162" t="str">
        <f t="shared" si="81"/>
        <v>FY2014/15_D19_ATCO GDL8</v>
      </c>
      <c r="E5240" s="164">
        <f>IF(ISNUMBER(Table4_1[[#This Row],[Value]]),Table4_1[[#This Row],[Value]],IF(ISNUMBER(Table4_1[[#This Row],[$ Value]]),Table4_1[[#This Row],[$ Value]],Table4_1[[#This Row],[% Value]]))</f>
        <v>71</v>
      </c>
      <c r="G5240" s="238">
        <v>42185</v>
      </c>
      <c r="H5240">
        <v>4</v>
      </c>
      <c r="I5240" t="s">
        <v>200</v>
      </c>
      <c r="J5240" t="s">
        <v>366</v>
      </c>
      <c r="K5240" t="s">
        <v>192</v>
      </c>
      <c r="L5240"/>
      <c r="M5240" t="s">
        <v>501</v>
      </c>
      <c r="N5240" t="s">
        <v>502</v>
      </c>
      <c r="O5240" t="s">
        <v>191</v>
      </c>
      <c r="P5240">
        <v>71</v>
      </c>
      <c r="Q5240"/>
      <c r="R5240"/>
      <c r="S5240" t="s">
        <v>934</v>
      </c>
    </row>
    <row r="5241" spans="1:19" hidden="1" x14ac:dyDescent="0.2">
      <c r="A5241" s="162" t="str">
        <f>"FY"&amp;(YEAR(Table4_1[[#This Row],[Date]])-1)&amp;"/"&amp;(YEAR(Table4_1[[#This Row],[Date]])-2000)</f>
        <v>FY2015/16</v>
      </c>
      <c r="B5241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1" s="162" t="str">
        <f>Table4_1[[#This Row],[Licensee]]&amp;" "&amp;Table4_1[[#This Row],[Licence]]</f>
        <v>ATCO GDL8</v>
      </c>
      <c r="D5241" s="162" t="str">
        <f t="shared" si="81"/>
        <v>FY2015/16_D19_ATCO GDL8</v>
      </c>
      <c r="E5241" s="164">
        <f>IF(ISNUMBER(Table4_1[[#This Row],[Value]]),Table4_1[[#This Row],[Value]],IF(ISNUMBER(Table4_1[[#This Row],[$ Value]]),Table4_1[[#This Row],[$ Value]],Table4_1[[#This Row],[% Value]]))</f>
        <v>204</v>
      </c>
      <c r="G5241" s="238">
        <v>42551</v>
      </c>
      <c r="H5241">
        <v>4</v>
      </c>
      <c r="I5241" t="s">
        <v>200</v>
      </c>
      <c r="J5241" t="s">
        <v>366</v>
      </c>
      <c r="K5241" t="s">
        <v>192</v>
      </c>
      <c r="L5241"/>
      <c r="M5241" t="s">
        <v>501</v>
      </c>
      <c r="N5241" t="s">
        <v>502</v>
      </c>
      <c r="O5241" t="s">
        <v>191</v>
      </c>
      <c r="P5241">
        <v>204</v>
      </c>
      <c r="Q5241"/>
      <c r="R5241"/>
      <c r="S5241" t="s">
        <v>934</v>
      </c>
    </row>
    <row r="5242" spans="1:19" hidden="1" x14ac:dyDescent="0.2">
      <c r="A5242" s="162" t="str">
        <f>"FY"&amp;(YEAR(Table4_1[[#This Row],[Date]])-1)&amp;"/"&amp;(YEAR(Table4_1[[#This Row],[Date]])-2000)</f>
        <v>FY2016/17</v>
      </c>
      <c r="B5242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2" s="162" t="str">
        <f>Table4_1[[#This Row],[Licensee]]&amp;" "&amp;Table4_1[[#This Row],[Licence]]</f>
        <v>ATCO GDL8</v>
      </c>
      <c r="D5242" s="162" t="str">
        <f t="shared" si="81"/>
        <v>FY2016/17_D19_ATCO GDL8</v>
      </c>
      <c r="E5242" s="164">
        <f>IF(ISNUMBER(Table4_1[[#This Row],[Value]]),Table4_1[[#This Row],[Value]],IF(ISNUMBER(Table4_1[[#This Row],[$ Value]]),Table4_1[[#This Row],[$ Value]],Table4_1[[#This Row],[% Value]]))</f>
        <v>264</v>
      </c>
      <c r="G5242" s="238">
        <v>42916</v>
      </c>
      <c r="H5242">
        <v>4</v>
      </c>
      <c r="I5242" t="s">
        <v>200</v>
      </c>
      <c r="J5242" t="s">
        <v>366</v>
      </c>
      <c r="K5242" t="s">
        <v>192</v>
      </c>
      <c r="L5242"/>
      <c r="M5242" t="s">
        <v>501</v>
      </c>
      <c r="N5242" t="s">
        <v>502</v>
      </c>
      <c r="O5242" t="s">
        <v>191</v>
      </c>
      <c r="P5242">
        <v>264</v>
      </c>
      <c r="Q5242"/>
      <c r="R5242"/>
      <c r="S5242" t="s">
        <v>934</v>
      </c>
    </row>
    <row r="5243" spans="1:19" hidden="1" x14ac:dyDescent="0.2">
      <c r="A5243" s="162" t="str">
        <f>"FY"&amp;(YEAR(Table4_1[[#This Row],[Date]])-1)&amp;"/"&amp;(YEAR(Table4_1[[#This Row],[Date]])-2000)</f>
        <v>FY2017/18</v>
      </c>
      <c r="B5243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3" s="162" t="str">
        <f>Table4_1[[#This Row],[Licensee]]&amp;" "&amp;Table4_1[[#This Row],[Licence]]</f>
        <v>ATCO GDL8</v>
      </c>
      <c r="D5243" s="162" t="str">
        <f t="shared" si="81"/>
        <v>FY2017/18_D19_ATCO GDL8</v>
      </c>
      <c r="E5243" s="164">
        <f>IF(ISNUMBER(Table4_1[[#This Row],[Value]]),Table4_1[[#This Row],[Value]],IF(ISNUMBER(Table4_1[[#This Row],[$ Value]]),Table4_1[[#This Row],[$ Value]],Table4_1[[#This Row],[% Value]]))</f>
        <v>250</v>
      </c>
      <c r="G5243" s="238">
        <v>43281</v>
      </c>
      <c r="H5243">
        <v>4</v>
      </c>
      <c r="I5243" t="s">
        <v>200</v>
      </c>
      <c r="J5243" t="s">
        <v>366</v>
      </c>
      <c r="K5243" t="s">
        <v>192</v>
      </c>
      <c r="L5243"/>
      <c r="M5243" t="s">
        <v>501</v>
      </c>
      <c r="N5243" t="s">
        <v>502</v>
      </c>
      <c r="O5243" t="s">
        <v>191</v>
      </c>
      <c r="P5243">
        <v>250</v>
      </c>
      <c r="Q5243"/>
      <c r="R5243"/>
      <c r="S5243" t="s">
        <v>934</v>
      </c>
    </row>
    <row r="5244" spans="1:19" hidden="1" x14ac:dyDescent="0.2">
      <c r="A5244" s="162" t="str">
        <f>"FY"&amp;(YEAR(Table4_1[[#This Row],[Date]])-1)&amp;"/"&amp;(YEAR(Table4_1[[#This Row],[Date]])-2000)</f>
        <v>FY2018/19</v>
      </c>
      <c r="B5244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4" s="162" t="str">
        <f>Table4_1[[#This Row],[Licensee]]&amp;" "&amp;Table4_1[[#This Row],[Licence]]</f>
        <v>ATCO GDL8</v>
      </c>
      <c r="D5244" s="162" t="str">
        <f t="shared" si="81"/>
        <v>FY2018/19_D19_ATCO GDL8</v>
      </c>
      <c r="E5244" s="164">
        <f>IF(ISNUMBER(Table4_1[[#This Row],[Value]]),Table4_1[[#This Row],[Value]],IF(ISNUMBER(Table4_1[[#This Row],[$ Value]]),Table4_1[[#This Row],[$ Value]],Table4_1[[#This Row],[% Value]]))</f>
        <v>199</v>
      </c>
      <c r="G5244" s="238">
        <v>43646</v>
      </c>
      <c r="H5244">
        <v>4</v>
      </c>
      <c r="I5244" t="s">
        <v>200</v>
      </c>
      <c r="J5244" t="s">
        <v>366</v>
      </c>
      <c r="K5244" t="s">
        <v>192</v>
      </c>
      <c r="L5244"/>
      <c r="M5244" t="s">
        <v>501</v>
      </c>
      <c r="N5244" t="s">
        <v>502</v>
      </c>
      <c r="O5244" t="s">
        <v>191</v>
      </c>
      <c r="P5244">
        <v>199</v>
      </c>
      <c r="Q5244"/>
      <c r="R5244"/>
      <c r="S5244" t="s">
        <v>934</v>
      </c>
    </row>
    <row r="5245" spans="1:19" hidden="1" x14ac:dyDescent="0.2">
      <c r="A5245" s="162" t="str">
        <f>"FY"&amp;(YEAR(Table4_1[[#This Row],[Date]])-1)&amp;"/"&amp;(YEAR(Table4_1[[#This Row],[Date]])-2000)</f>
        <v>FY2019/20</v>
      </c>
      <c r="B5245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5" s="162" t="str">
        <f>Table4_1[[#This Row],[Licensee]]&amp;" "&amp;Table4_1[[#This Row],[Licence]]</f>
        <v>ATCO GDL8</v>
      </c>
      <c r="D5245" s="162" t="str">
        <f t="shared" si="81"/>
        <v>FY2019/20_D19_ATCO GDL8</v>
      </c>
      <c r="E5245" s="164">
        <f>IF(ISNUMBER(Table4_1[[#This Row],[Value]]),Table4_1[[#This Row],[Value]],IF(ISNUMBER(Table4_1[[#This Row],[$ Value]]),Table4_1[[#This Row],[$ Value]],Table4_1[[#This Row],[% Value]]))</f>
        <v>135</v>
      </c>
      <c r="G5245" s="238">
        <v>44012</v>
      </c>
      <c r="H5245">
        <v>4</v>
      </c>
      <c r="I5245" t="s">
        <v>200</v>
      </c>
      <c r="J5245" t="s">
        <v>366</v>
      </c>
      <c r="K5245" t="s">
        <v>192</v>
      </c>
      <c r="L5245"/>
      <c r="M5245" t="s">
        <v>501</v>
      </c>
      <c r="N5245" t="s">
        <v>502</v>
      </c>
      <c r="O5245" t="s">
        <v>191</v>
      </c>
      <c r="P5245">
        <v>135</v>
      </c>
      <c r="Q5245"/>
      <c r="R5245"/>
      <c r="S5245" t="s">
        <v>934</v>
      </c>
    </row>
    <row r="5246" spans="1:19" hidden="1" x14ac:dyDescent="0.2">
      <c r="A5246" s="162" t="str">
        <f>"FY"&amp;(YEAR(Table4_1[[#This Row],[Date]])-1)&amp;"/"&amp;(YEAR(Table4_1[[#This Row],[Date]])-2000)</f>
        <v>FY2020/21</v>
      </c>
      <c r="B5246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6" s="162" t="str">
        <f>Table4_1[[#This Row],[Licensee]]&amp;" "&amp;Table4_1[[#This Row],[Licence]]</f>
        <v>ATCO GDL8</v>
      </c>
      <c r="D5246" s="162" t="str">
        <f t="shared" si="81"/>
        <v>FY2020/21_D19_ATCO GDL8</v>
      </c>
      <c r="E5246" s="164">
        <f>IF(ISNUMBER(Table4_1[[#This Row],[Value]]),Table4_1[[#This Row],[Value]],IF(ISNUMBER(Table4_1[[#This Row],[$ Value]]),Table4_1[[#This Row],[$ Value]],Table4_1[[#This Row],[% Value]]))</f>
        <v>285</v>
      </c>
      <c r="G5246" s="238">
        <v>44377</v>
      </c>
      <c r="H5246">
        <v>4</v>
      </c>
      <c r="I5246" t="s">
        <v>200</v>
      </c>
      <c r="J5246" t="s">
        <v>366</v>
      </c>
      <c r="K5246" t="s">
        <v>192</v>
      </c>
      <c r="L5246"/>
      <c r="M5246" t="s">
        <v>501</v>
      </c>
      <c r="N5246" t="s">
        <v>502</v>
      </c>
      <c r="O5246" t="s">
        <v>191</v>
      </c>
      <c r="P5246">
        <v>285</v>
      </c>
      <c r="Q5246"/>
      <c r="R5246"/>
      <c r="S5246" t="s">
        <v>934</v>
      </c>
    </row>
    <row r="5247" spans="1:19" hidden="1" x14ac:dyDescent="0.2">
      <c r="A5247" s="162" t="str">
        <f>"FY"&amp;(YEAR(Table4_1[[#This Row],[Date]])-1)&amp;"/"&amp;(YEAR(Table4_1[[#This Row],[Date]])-2000)</f>
        <v>FY2021/22</v>
      </c>
      <c r="B5247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7" s="162" t="str">
        <f>Table4_1[[#This Row],[Licensee]]&amp;" "&amp;Table4_1[[#This Row],[Licence]]</f>
        <v>ATCO GDL8</v>
      </c>
      <c r="D5247" s="162" t="str">
        <f t="shared" si="81"/>
        <v>FY2021/22_D19_ATCO GDL8</v>
      </c>
      <c r="E5247" s="164">
        <f>IF(ISNUMBER(Table4_1[[#This Row],[Value]]),Table4_1[[#This Row],[Value]],IF(ISNUMBER(Table4_1[[#This Row],[$ Value]]),Table4_1[[#This Row],[$ Value]],Table4_1[[#This Row],[% Value]]))</f>
        <v>332</v>
      </c>
      <c r="G5247" s="238">
        <v>44742</v>
      </c>
      <c r="H5247">
        <v>4</v>
      </c>
      <c r="I5247" t="s">
        <v>200</v>
      </c>
      <c r="J5247" t="s">
        <v>366</v>
      </c>
      <c r="K5247" t="s">
        <v>192</v>
      </c>
      <c r="L5247"/>
      <c r="M5247" t="s">
        <v>501</v>
      </c>
      <c r="N5247" t="s">
        <v>502</v>
      </c>
      <c r="O5247" t="s">
        <v>191</v>
      </c>
      <c r="P5247">
        <v>332</v>
      </c>
      <c r="Q5247"/>
      <c r="R5247"/>
      <c r="S5247" t="s">
        <v>934</v>
      </c>
    </row>
    <row r="5248" spans="1:19" hidden="1" x14ac:dyDescent="0.2">
      <c r="A5248" s="162" t="str">
        <f>"FY"&amp;(YEAR(Table4_1[[#This Row],[Date]])-1)&amp;"/"&amp;(YEAR(Table4_1[[#This Row],[Date]])-2000)</f>
        <v>FY2022/23</v>
      </c>
      <c r="B5248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8" s="162" t="str">
        <f>Table4_1[[#This Row],[Licensee]]&amp;" "&amp;Table4_1[[#This Row],[Licence]]</f>
        <v>ATCO GDL8</v>
      </c>
      <c r="D5248" s="162" t="str">
        <f t="shared" si="81"/>
        <v>FY2022/23_D19_ATCO GDL8</v>
      </c>
      <c r="E5248" s="164">
        <f>IF(ISNUMBER(Table4_1[[#This Row],[Value]]),Table4_1[[#This Row],[Value]],IF(ISNUMBER(Table4_1[[#This Row],[$ Value]]),Table4_1[[#This Row],[$ Value]],Table4_1[[#This Row],[% Value]]))</f>
        <v>321</v>
      </c>
      <c r="G5248" s="238">
        <v>45107</v>
      </c>
      <c r="H5248">
        <v>4</v>
      </c>
      <c r="I5248" t="s">
        <v>200</v>
      </c>
      <c r="J5248" t="s">
        <v>366</v>
      </c>
      <c r="K5248" t="s">
        <v>192</v>
      </c>
      <c r="L5248"/>
      <c r="M5248" t="s">
        <v>501</v>
      </c>
      <c r="N5248" t="s">
        <v>502</v>
      </c>
      <c r="O5248" t="s">
        <v>191</v>
      </c>
      <c r="P5248">
        <v>321</v>
      </c>
      <c r="Q5248"/>
      <c r="R5248"/>
      <c r="S5248" t="s">
        <v>934</v>
      </c>
    </row>
    <row r="5249" spans="1:19" hidden="1" x14ac:dyDescent="0.2">
      <c r="A5249" s="162" t="str">
        <f>"FY"&amp;(YEAR(Table4_1[[#This Row],[Date]])-1)&amp;"/"&amp;(YEAR(Table4_1[[#This Row],[Date]])-2000)</f>
        <v>FY2023/24</v>
      </c>
      <c r="B5249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49" s="162" t="str">
        <f>Table4_1[[#This Row],[Licensee]]&amp;" "&amp;Table4_1[[#This Row],[Licence]]</f>
        <v>ATCO GDL8</v>
      </c>
      <c r="D5249" s="162" t="str">
        <f t="shared" si="81"/>
        <v>FY2023/24_D19_ATCO GDL8</v>
      </c>
      <c r="E5249" s="164">
        <f>IF(ISNUMBER(Table4_1[[#This Row],[Value]]),Table4_1[[#This Row],[Value]],IF(ISNUMBER(Table4_1[[#This Row],[$ Value]]),Table4_1[[#This Row],[$ Value]],Table4_1[[#This Row],[% Value]]))</f>
        <v>298</v>
      </c>
      <c r="G5249" s="238">
        <v>45473</v>
      </c>
      <c r="H5249">
        <v>4</v>
      </c>
      <c r="I5249" t="s">
        <v>200</v>
      </c>
      <c r="J5249" t="s">
        <v>366</v>
      </c>
      <c r="K5249" t="s">
        <v>192</v>
      </c>
      <c r="L5249"/>
      <c r="M5249" t="s">
        <v>501</v>
      </c>
      <c r="N5249" t="s">
        <v>502</v>
      </c>
      <c r="O5249" t="s">
        <v>191</v>
      </c>
      <c r="P5249">
        <v>298</v>
      </c>
      <c r="Q5249"/>
      <c r="R5249"/>
      <c r="S5249" t="s">
        <v>934</v>
      </c>
    </row>
    <row r="5250" spans="1:19" hidden="1" x14ac:dyDescent="0.2">
      <c r="A5250" s="162" t="str">
        <f>"FY"&amp;(YEAR(Table4_1[[#This Row],[Date]])-1)&amp;"/"&amp;(YEAR(Table4_1[[#This Row],[Date]])-2000)</f>
        <v>FY2024/25</v>
      </c>
      <c r="B5250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250" s="162" t="str">
        <f>Table4_1[[#This Row],[Licensee]]&amp;" "&amp;Table4_1[[#This Row],[Licence]]</f>
        <v>ATCO GDL8</v>
      </c>
      <c r="D5250" s="162" t="str">
        <f t="shared" si="81"/>
        <v>FY2024/25_D19_ATCO GDL8</v>
      </c>
      <c r="E5250" s="164">
        <f>IF(ISNUMBER(Table4_1[[#This Row],[Value]]),Table4_1[[#This Row],[Value]],IF(ISNUMBER(Table4_1[[#This Row],[$ Value]]),Table4_1[[#This Row],[$ Value]],Table4_1[[#This Row],[% Value]]))</f>
        <v>254</v>
      </c>
      <c r="G5250" s="238">
        <v>45838</v>
      </c>
      <c r="H5250">
        <v>4</v>
      </c>
      <c r="I5250" t="s">
        <v>200</v>
      </c>
      <c r="J5250" t="s">
        <v>366</v>
      </c>
      <c r="K5250" t="s">
        <v>192</v>
      </c>
      <c r="L5250"/>
      <c r="M5250" t="s">
        <v>501</v>
      </c>
      <c r="N5250" t="s">
        <v>502</v>
      </c>
      <c r="O5250" t="s">
        <v>191</v>
      </c>
      <c r="P5250">
        <v>254</v>
      </c>
      <c r="Q5250"/>
      <c r="R5250"/>
      <c r="S5250" t="s">
        <v>934</v>
      </c>
    </row>
    <row r="5251" spans="1:19" hidden="1" x14ac:dyDescent="0.2">
      <c r="A5251" s="162" t="str">
        <f>"FY"&amp;(YEAR(Table4_1[[#This Row],[Date]])-1)&amp;"/"&amp;(YEAR(Table4_1[[#This Row],[Date]])-2000)</f>
        <v>FY2013/14</v>
      </c>
      <c r="B5251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1" s="162" t="str">
        <f>Table4_1[[#This Row],[Licensee]]&amp;" "&amp;Table4_1[[#This Row],[Licence]]</f>
        <v>ATCO GDL8</v>
      </c>
      <c r="D5251" s="162" t="str">
        <f t="shared" ref="D5251:D5253" si="82">A5251&amp;"_"&amp;B5251&amp;"_"&amp;C5251</f>
        <v>FY2013/14_D2_ATCO GDL8</v>
      </c>
      <c r="E5251" s="164">
        <f>IF(ISNUMBER(Table4_1[[#This Row],[Value]]),Table4_1[[#This Row],[Value]],IF(ISNUMBER(Table4_1[[#This Row],[$ Value]]),Table4_1[[#This Row],[$ Value]],Table4_1[[#This Row],[% Value]]))</f>
        <v>2</v>
      </c>
      <c r="G5251" s="238">
        <v>41820</v>
      </c>
      <c r="H5251">
        <v>4</v>
      </c>
      <c r="I5251" t="s">
        <v>200</v>
      </c>
      <c r="J5251" t="s">
        <v>366</v>
      </c>
      <c r="K5251" t="s">
        <v>13</v>
      </c>
      <c r="L5251"/>
      <c r="M5251" t="s">
        <v>16</v>
      </c>
      <c r="N5251" t="s">
        <v>504</v>
      </c>
      <c r="O5251" t="s">
        <v>191</v>
      </c>
      <c r="P5251">
        <v>2</v>
      </c>
      <c r="Q5251"/>
      <c r="R5251"/>
      <c r="S5251" t="s">
        <v>934</v>
      </c>
    </row>
    <row r="5252" spans="1:19" hidden="1" x14ac:dyDescent="0.2">
      <c r="A5252" s="162" t="str">
        <f>"FY"&amp;(YEAR(Table4_1[[#This Row],[Date]])-1)&amp;"/"&amp;(YEAR(Table4_1[[#This Row],[Date]])-2000)</f>
        <v>FY2014/15</v>
      </c>
      <c r="B5252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2" s="162" t="str">
        <f>Table4_1[[#This Row],[Licensee]]&amp;" "&amp;Table4_1[[#This Row],[Licence]]</f>
        <v>ATCO GDL8</v>
      </c>
      <c r="D5252" s="162" t="str">
        <f t="shared" si="82"/>
        <v>FY2014/15_D2_ATCO GDL8</v>
      </c>
      <c r="E5252" s="164">
        <f>IF(ISNUMBER(Table4_1[[#This Row],[Value]]),Table4_1[[#This Row],[Value]],IF(ISNUMBER(Table4_1[[#This Row],[$ Value]]),Table4_1[[#This Row],[$ Value]],Table4_1[[#This Row],[% Value]]))</f>
        <v>14</v>
      </c>
      <c r="G5252" s="238">
        <v>42185</v>
      </c>
      <c r="H5252">
        <v>4</v>
      </c>
      <c r="I5252" t="s">
        <v>200</v>
      </c>
      <c r="J5252" t="s">
        <v>366</v>
      </c>
      <c r="K5252" t="s">
        <v>13</v>
      </c>
      <c r="L5252"/>
      <c r="M5252" t="s">
        <v>16</v>
      </c>
      <c r="N5252" t="s">
        <v>504</v>
      </c>
      <c r="O5252" t="s">
        <v>191</v>
      </c>
      <c r="P5252">
        <v>14</v>
      </c>
      <c r="Q5252"/>
      <c r="R5252"/>
      <c r="S5252" t="s">
        <v>934</v>
      </c>
    </row>
    <row r="5253" spans="1:19" hidden="1" x14ac:dyDescent="0.2">
      <c r="A5253" s="162" t="str">
        <f>"FY"&amp;(YEAR(Table4_1[[#This Row],[Date]])-1)&amp;"/"&amp;(YEAR(Table4_1[[#This Row],[Date]])-2000)</f>
        <v>FY2015/16</v>
      </c>
      <c r="B5253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3" s="162" t="str">
        <f>Table4_1[[#This Row],[Licensee]]&amp;" "&amp;Table4_1[[#This Row],[Licence]]</f>
        <v>ATCO GDL8</v>
      </c>
      <c r="D5253" s="162" t="str">
        <f t="shared" si="82"/>
        <v>FY2015/16_D2_ATCO GDL8</v>
      </c>
      <c r="E5253" s="164">
        <f>IF(ISNUMBER(Table4_1[[#This Row],[Value]]),Table4_1[[#This Row],[Value]],IF(ISNUMBER(Table4_1[[#This Row],[$ Value]]),Table4_1[[#This Row],[$ Value]],Table4_1[[#This Row],[% Value]]))</f>
        <v>287</v>
      </c>
      <c r="G5253" s="238">
        <v>42551</v>
      </c>
      <c r="H5253">
        <v>4</v>
      </c>
      <c r="I5253" t="s">
        <v>200</v>
      </c>
      <c r="J5253" t="s">
        <v>366</v>
      </c>
      <c r="K5253" t="s">
        <v>13</v>
      </c>
      <c r="L5253"/>
      <c r="M5253" t="s">
        <v>16</v>
      </c>
      <c r="N5253" t="s">
        <v>504</v>
      </c>
      <c r="O5253" t="s">
        <v>191</v>
      </c>
      <c r="P5253">
        <v>287</v>
      </c>
      <c r="Q5253"/>
      <c r="R5253"/>
      <c r="S5253" t="s">
        <v>934</v>
      </c>
    </row>
    <row r="5254" spans="1:19" hidden="1" x14ac:dyDescent="0.2">
      <c r="A5254" s="162" t="str">
        <f>"FY"&amp;(YEAR(Table4_1[[#This Row],[Date]])-1)&amp;"/"&amp;(YEAR(Table4_1[[#This Row],[Date]])-2000)</f>
        <v>FY2016/17</v>
      </c>
      <c r="B5254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4" s="162" t="str">
        <f>Table4_1[[#This Row],[Licensee]]&amp;" "&amp;Table4_1[[#This Row],[Licence]]</f>
        <v>ATCO GDL8</v>
      </c>
      <c r="D5254" s="162" t="str">
        <f t="shared" ref="D5254:D5317" si="83">A5254&amp;"_"&amp;B5254&amp;"_"&amp;C5254</f>
        <v>FY2016/17_D2_ATCO GDL8</v>
      </c>
      <c r="E5254" s="164">
        <f>IF(ISNUMBER(Table4_1[[#This Row],[Value]]),Table4_1[[#This Row],[Value]],IF(ISNUMBER(Table4_1[[#This Row],[$ Value]]),Table4_1[[#This Row],[$ Value]],Table4_1[[#This Row],[% Value]]))</f>
        <v>0</v>
      </c>
      <c r="G5254" s="238">
        <v>42916</v>
      </c>
      <c r="H5254">
        <v>4</v>
      </c>
      <c r="I5254" t="s">
        <v>200</v>
      </c>
      <c r="J5254" t="s">
        <v>366</v>
      </c>
      <c r="K5254" t="s">
        <v>13</v>
      </c>
      <c r="L5254"/>
      <c r="M5254" t="s">
        <v>16</v>
      </c>
      <c r="N5254" t="s">
        <v>504</v>
      </c>
      <c r="O5254" t="s">
        <v>191</v>
      </c>
      <c r="P5254">
        <v>0</v>
      </c>
      <c r="Q5254"/>
      <c r="R5254"/>
      <c r="S5254" t="s">
        <v>934</v>
      </c>
    </row>
    <row r="5255" spans="1:19" hidden="1" x14ac:dyDescent="0.2">
      <c r="A5255" s="162" t="str">
        <f>"FY"&amp;(YEAR(Table4_1[[#This Row],[Date]])-1)&amp;"/"&amp;(YEAR(Table4_1[[#This Row],[Date]])-2000)</f>
        <v>FY2017/18</v>
      </c>
      <c r="B5255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5" s="162" t="str">
        <f>Table4_1[[#This Row],[Licensee]]&amp;" "&amp;Table4_1[[#This Row],[Licence]]</f>
        <v>ATCO GDL8</v>
      </c>
      <c r="D5255" s="162" t="str">
        <f t="shared" si="83"/>
        <v>FY2017/18_D2_ATCO GDL8</v>
      </c>
      <c r="E5255" s="164">
        <f>IF(ISNUMBER(Table4_1[[#This Row],[Value]]),Table4_1[[#This Row],[Value]],IF(ISNUMBER(Table4_1[[#This Row],[$ Value]]),Table4_1[[#This Row],[$ Value]],Table4_1[[#This Row],[% Value]]))</f>
        <v>3</v>
      </c>
      <c r="G5255" s="238">
        <v>43281</v>
      </c>
      <c r="H5255">
        <v>4</v>
      </c>
      <c r="I5255" t="s">
        <v>200</v>
      </c>
      <c r="J5255" t="s">
        <v>366</v>
      </c>
      <c r="K5255" t="s">
        <v>13</v>
      </c>
      <c r="L5255"/>
      <c r="M5255" t="s">
        <v>16</v>
      </c>
      <c r="N5255" t="s">
        <v>504</v>
      </c>
      <c r="O5255" t="s">
        <v>191</v>
      </c>
      <c r="P5255">
        <v>3</v>
      </c>
      <c r="Q5255"/>
      <c r="R5255"/>
      <c r="S5255" t="s">
        <v>934</v>
      </c>
    </row>
    <row r="5256" spans="1:19" hidden="1" x14ac:dyDescent="0.2">
      <c r="A5256" s="162" t="str">
        <f>"FY"&amp;(YEAR(Table4_1[[#This Row],[Date]])-1)&amp;"/"&amp;(YEAR(Table4_1[[#This Row],[Date]])-2000)</f>
        <v>FY2018/19</v>
      </c>
      <c r="B5256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6" s="162" t="str">
        <f>Table4_1[[#This Row],[Licensee]]&amp;" "&amp;Table4_1[[#This Row],[Licence]]</f>
        <v>ATCO GDL8</v>
      </c>
      <c r="D5256" s="162" t="str">
        <f t="shared" si="83"/>
        <v>FY2018/19_D2_ATCO GDL8</v>
      </c>
      <c r="E5256" s="164">
        <f>IF(ISNUMBER(Table4_1[[#This Row],[Value]]),Table4_1[[#This Row],[Value]],IF(ISNUMBER(Table4_1[[#This Row],[$ Value]]),Table4_1[[#This Row],[$ Value]],Table4_1[[#This Row],[% Value]]))</f>
        <v>0</v>
      </c>
      <c r="G5256" s="238">
        <v>43646</v>
      </c>
      <c r="H5256">
        <v>4</v>
      </c>
      <c r="I5256" t="s">
        <v>200</v>
      </c>
      <c r="J5256" t="s">
        <v>366</v>
      </c>
      <c r="K5256" t="s">
        <v>13</v>
      </c>
      <c r="L5256"/>
      <c r="M5256" t="s">
        <v>16</v>
      </c>
      <c r="N5256" t="s">
        <v>504</v>
      </c>
      <c r="O5256" t="s">
        <v>191</v>
      </c>
      <c r="P5256">
        <v>0</v>
      </c>
      <c r="Q5256"/>
      <c r="R5256"/>
      <c r="S5256" t="s">
        <v>934</v>
      </c>
    </row>
    <row r="5257" spans="1:19" hidden="1" x14ac:dyDescent="0.2">
      <c r="A5257" s="162" t="str">
        <f>"FY"&amp;(YEAR(Table4_1[[#This Row],[Date]])-1)&amp;"/"&amp;(YEAR(Table4_1[[#This Row],[Date]])-2000)</f>
        <v>FY2019/20</v>
      </c>
      <c r="B5257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7" s="162" t="str">
        <f>Table4_1[[#This Row],[Licensee]]&amp;" "&amp;Table4_1[[#This Row],[Licence]]</f>
        <v>ATCO GDL8</v>
      </c>
      <c r="D5257" s="162" t="str">
        <f t="shared" si="83"/>
        <v>FY2019/20_D2_ATCO GDL8</v>
      </c>
      <c r="E5257" s="164">
        <f>IF(ISNUMBER(Table4_1[[#This Row],[Value]]),Table4_1[[#This Row],[Value]],IF(ISNUMBER(Table4_1[[#This Row],[$ Value]]),Table4_1[[#This Row],[$ Value]],Table4_1[[#This Row],[% Value]]))</f>
        <v>0</v>
      </c>
      <c r="G5257" s="238">
        <v>44012</v>
      </c>
      <c r="H5257">
        <v>4</v>
      </c>
      <c r="I5257" t="s">
        <v>200</v>
      </c>
      <c r="J5257" t="s">
        <v>366</v>
      </c>
      <c r="K5257" t="s">
        <v>13</v>
      </c>
      <c r="L5257"/>
      <c r="M5257" t="s">
        <v>16</v>
      </c>
      <c r="N5257" t="s">
        <v>504</v>
      </c>
      <c r="O5257" t="s">
        <v>191</v>
      </c>
      <c r="P5257">
        <v>0</v>
      </c>
      <c r="Q5257"/>
      <c r="R5257"/>
      <c r="S5257" t="s">
        <v>934</v>
      </c>
    </row>
    <row r="5258" spans="1:19" hidden="1" x14ac:dyDescent="0.2">
      <c r="A5258" s="162" t="str">
        <f>"FY"&amp;(YEAR(Table4_1[[#This Row],[Date]])-1)&amp;"/"&amp;(YEAR(Table4_1[[#This Row],[Date]])-2000)</f>
        <v>FY2020/21</v>
      </c>
      <c r="B5258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8" s="162" t="str">
        <f>Table4_1[[#This Row],[Licensee]]&amp;" "&amp;Table4_1[[#This Row],[Licence]]</f>
        <v>ATCO GDL8</v>
      </c>
      <c r="D5258" s="162" t="str">
        <f t="shared" si="83"/>
        <v>FY2020/21_D2_ATCO GDL8</v>
      </c>
      <c r="E5258" s="164">
        <f>IF(ISNUMBER(Table4_1[[#This Row],[Value]]),Table4_1[[#This Row],[Value]],IF(ISNUMBER(Table4_1[[#This Row],[$ Value]]),Table4_1[[#This Row],[$ Value]],Table4_1[[#This Row],[% Value]]))</f>
        <v>2</v>
      </c>
      <c r="G5258" s="238">
        <v>44377</v>
      </c>
      <c r="H5258">
        <v>4</v>
      </c>
      <c r="I5258" t="s">
        <v>200</v>
      </c>
      <c r="J5258" t="s">
        <v>366</v>
      </c>
      <c r="K5258" t="s">
        <v>13</v>
      </c>
      <c r="L5258"/>
      <c r="M5258" t="s">
        <v>16</v>
      </c>
      <c r="N5258" t="s">
        <v>504</v>
      </c>
      <c r="O5258" t="s">
        <v>191</v>
      </c>
      <c r="P5258">
        <v>2</v>
      </c>
      <c r="Q5258"/>
      <c r="R5258"/>
      <c r="S5258" t="s">
        <v>934</v>
      </c>
    </row>
    <row r="5259" spans="1:19" hidden="1" x14ac:dyDescent="0.2">
      <c r="A5259" s="162" t="str">
        <f>"FY"&amp;(YEAR(Table4_1[[#This Row],[Date]])-1)&amp;"/"&amp;(YEAR(Table4_1[[#This Row],[Date]])-2000)</f>
        <v>FY2021/22</v>
      </c>
      <c r="B5259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59" s="162" t="str">
        <f>Table4_1[[#This Row],[Licensee]]&amp;" "&amp;Table4_1[[#This Row],[Licence]]</f>
        <v>ATCO GDL8</v>
      </c>
      <c r="D5259" s="162" t="str">
        <f t="shared" si="83"/>
        <v>FY2021/22_D2_ATCO GDL8</v>
      </c>
      <c r="E5259" s="164">
        <f>IF(ISNUMBER(Table4_1[[#This Row],[Value]]),Table4_1[[#This Row],[Value]],IF(ISNUMBER(Table4_1[[#This Row],[$ Value]]),Table4_1[[#This Row],[$ Value]],Table4_1[[#This Row],[% Value]]))</f>
        <v>0</v>
      </c>
      <c r="G5259" s="238">
        <v>44742</v>
      </c>
      <c r="H5259">
        <v>4</v>
      </c>
      <c r="I5259" t="s">
        <v>200</v>
      </c>
      <c r="J5259" t="s">
        <v>366</v>
      </c>
      <c r="K5259" t="s">
        <v>13</v>
      </c>
      <c r="L5259"/>
      <c r="M5259" t="s">
        <v>16</v>
      </c>
      <c r="N5259" t="s">
        <v>504</v>
      </c>
      <c r="O5259" t="s">
        <v>191</v>
      </c>
      <c r="P5259">
        <v>0</v>
      </c>
      <c r="Q5259"/>
      <c r="R5259"/>
      <c r="S5259" t="s">
        <v>934</v>
      </c>
    </row>
    <row r="5260" spans="1:19" hidden="1" x14ac:dyDescent="0.2">
      <c r="A5260" s="162" t="str">
        <f>"FY"&amp;(YEAR(Table4_1[[#This Row],[Date]])-1)&amp;"/"&amp;(YEAR(Table4_1[[#This Row],[Date]])-2000)</f>
        <v>FY2022/23</v>
      </c>
      <c r="B5260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60" s="162" t="str">
        <f>Table4_1[[#This Row],[Licensee]]&amp;" "&amp;Table4_1[[#This Row],[Licence]]</f>
        <v>ATCO GDL8</v>
      </c>
      <c r="D5260" s="162" t="str">
        <f t="shared" si="83"/>
        <v>FY2022/23_D2_ATCO GDL8</v>
      </c>
      <c r="E5260" s="164">
        <f>IF(ISNUMBER(Table4_1[[#This Row],[Value]]),Table4_1[[#This Row],[Value]],IF(ISNUMBER(Table4_1[[#This Row],[$ Value]]),Table4_1[[#This Row],[$ Value]],Table4_1[[#This Row],[% Value]]))</f>
        <v>0</v>
      </c>
      <c r="G5260" s="238">
        <v>45107</v>
      </c>
      <c r="H5260">
        <v>4</v>
      </c>
      <c r="I5260" t="s">
        <v>200</v>
      </c>
      <c r="J5260" t="s">
        <v>366</v>
      </c>
      <c r="K5260" t="s">
        <v>13</v>
      </c>
      <c r="L5260"/>
      <c r="M5260" t="s">
        <v>16</v>
      </c>
      <c r="N5260" t="s">
        <v>504</v>
      </c>
      <c r="O5260" t="s">
        <v>191</v>
      </c>
      <c r="P5260">
        <v>0</v>
      </c>
      <c r="Q5260"/>
      <c r="R5260"/>
      <c r="S5260" t="s">
        <v>934</v>
      </c>
    </row>
    <row r="5261" spans="1:19" hidden="1" x14ac:dyDescent="0.2">
      <c r="A5261" s="162" t="str">
        <f>"FY"&amp;(YEAR(Table4_1[[#This Row],[Date]])-1)&amp;"/"&amp;(YEAR(Table4_1[[#This Row],[Date]])-2000)</f>
        <v>FY2023/24</v>
      </c>
      <c r="B5261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61" s="162" t="str">
        <f>Table4_1[[#This Row],[Licensee]]&amp;" "&amp;Table4_1[[#This Row],[Licence]]</f>
        <v>ATCO GDL8</v>
      </c>
      <c r="D5261" s="162" t="str">
        <f t="shared" si="83"/>
        <v>FY2023/24_D2_ATCO GDL8</v>
      </c>
      <c r="E5261" s="164">
        <f>IF(ISNUMBER(Table4_1[[#This Row],[Value]]),Table4_1[[#This Row],[Value]],IF(ISNUMBER(Table4_1[[#This Row],[$ Value]]),Table4_1[[#This Row],[$ Value]],Table4_1[[#This Row],[% Value]]))</f>
        <v>0</v>
      </c>
      <c r="G5261" s="238">
        <v>45473</v>
      </c>
      <c r="H5261">
        <v>4</v>
      </c>
      <c r="I5261" t="s">
        <v>200</v>
      </c>
      <c r="J5261" t="s">
        <v>366</v>
      </c>
      <c r="K5261" t="s">
        <v>13</v>
      </c>
      <c r="L5261"/>
      <c r="M5261" t="s">
        <v>16</v>
      </c>
      <c r="N5261" t="s">
        <v>504</v>
      </c>
      <c r="O5261" t="s">
        <v>191</v>
      </c>
      <c r="P5261">
        <v>0</v>
      </c>
      <c r="Q5261"/>
      <c r="R5261"/>
      <c r="S5261" t="s">
        <v>934</v>
      </c>
    </row>
    <row r="5262" spans="1:19" hidden="1" x14ac:dyDescent="0.2">
      <c r="A5262" s="162" t="str">
        <f>"FY"&amp;(YEAR(Table4_1[[#This Row],[Date]])-1)&amp;"/"&amp;(YEAR(Table4_1[[#This Row],[Date]])-2000)</f>
        <v>FY2024/25</v>
      </c>
      <c r="B5262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262" s="162" t="str">
        <f>Table4_1[[#This Row],[Licensee]]&amp;" "&amp;Table4_1[[#This Row],[Licence]]</f>
        <v>ATCO GDL8</v>
      </c>
      <c r="D5262" s="162" t="str">
        <f t="shared" si="83"/>
        <v>FY2024/25_D2_ATCO GDL8</v>
      </c>
      <c r="E5262" s="164">
        <f>IF(ISNUMBER(Table4_1[[#This Row],[Value]]),Table4_1[[#This Row],[Value]],IF(ISNUMBER(Table4_1[[#This Row],[$ Value]]),Table4_1[[#This Row],[$ Value]],Table4_1[[#This Row],[% Value]]))</f>
        <v>0</v>
      </c>
      <c r="G5262" s="238">
        <v>45838</v>
      </c>
      <c r="H5262">
        <v>4</v>
      </c>
      <c r="I5262" t="s">
        <v>200</v>
      </c>
      <c r="J5262" t="s">
        <v>366</v>
      </c>
      <c r="K5262" t="s">
        <v>13</v>
      </c>
      <c r="L5262"/>
      <c r="M5262" t="s">
        <v>16</v>
      </c>
      <c r="N5262" t="s">
        <v>504</v>
      </c>
      <c r="O5262" t="s">
        <v>191</v>
      </c>
      <c r="P5262">
        <v>0</v>
      </c>
      <c r="Q5262"/>
      <c r="R5262"/>
      <c r="S5262" t="s">
        <v>934</v>
      </c>
    </row>
    <row r="5263" spans="1:19" hidden="1" x14ac:dyDescent="0.2">
      <c r="A5263" s="162" t="str">
        <f>"FY"&amp;(YEAR(Table4_1[[#This Row],[Date]])-1)&amp;"/"&amp;(YEAR(Table4_1[[#This Row],[Date]])-2000)</f>
        <v>FY2013/14</v>
      </c>
      <c r="B5263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3" s="162" t="str">
        <f>Table4_1[[#This Row],[Licensee]]&amp;" "&amp;Table4_1[[#This Row],[Licence]]</f>
        <v>ATCO GDL8</v>
      </c>
      <c r="D5263" s="162" t="str">
        <f t="shared" si="83"/>
        <v>FY2013/14_D20_ATCO GDL8</v>
      </c>
      <c r="E5263" s="164">
        <f>IF(ISNUMBER(Table4_1[[#This Row],[Value]]),Table4_1[[#This Row],[Value]],IF(ISNUMBER(Table4_1[[#This Row],[$ Value]]),Table4_1[[#This Row],[$ Value]],Table4_1[[#This Row],[% Value]]))</f>
        <v>6</v>
      </c>
      <c r="G5263" s="238">
        <v>41820</v>
      </c>
      <c r="H5263">
        <v>4</v>
      </c>
      <c r="I5263" t="s">
        <v>200</v>
      </c>
      <c r="J5263" t="s">
        <v>366</v>
      </c>
      <c r="K5263" t="s">
        <v>192</v>
      </c>
      <c r="L5263"/>
      <c r="M5263" t="s">
        <v>505</v>
      </c>
      <c r="N5263" t="s">
        <v>506</v>
      </c>
      <c r="O5263" t="s">
        <v>191</v>
      </c>
      <c r="P5263">
        <v>6</v>
      </c>
      <c r="Q5263"/>
      <c r="R5263"/>
      <c r="S5263" t="s">
        <v>934</v>
      </c>
    </row>
    <row r="5264" spans="1:19" hidden="1" x14ac:dyDescent="0.2">
      <c r="A5264" s="162" t="str">
        <f>"FY"&amp;(YEAR(Table4_1[[#This Row],[Date]])-1)&amp;"/"&amp;(YEAR(Table4_1[[#This Row],[Date]])-2000)</f>
        <v>FY2014/15</v>
      </c>
      <c r="B5264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4" s="162" t="str">
        <f>Table4_1[[#This Row],[Licensee]]&amp;" "&amp;Table4_1[[#This Row],[Licence]]</f>
        <v>ATCO GDL8</v>
      </c>
      <c r="D5264" s="162" t="str">
        <f t="shared" si="83"/>
        <v>FY2014/15_D20_ATCO GDL8</v>
      </c>
      <c r="E5264" s="164">
        <f>IF(ISNUMBER(Table4_1[[#This Row],[Value]]),Table4_1[[#This Row],[Value]],IF(ISNUMBER(Table4_1[[#This Row],[$ Value]]),Table4_1[[#This Row],[$ Value]],Table4_1[[#This Row],[% Value]]))</f>
        <v>16</v>
      </c>
      <c r="G5264" s="238">
        <v>42185</v>
      </c>
      <c r="H5264">
        <v>4</v>
      </c>
      <c r="I5264" t="s">
        <v>200</v>
      </c>
      <c r="J5264" t="s">
        <v>366</v>
      </c>
      <c r="K5264" t="s">
        <v>192</v>
      </c>
      <c r="L5264"/>
      <c r="M5264" t="s">
        <v>505</v>
      </c>
      <c r="N5264" t="s">
        <v>506</v>
      </c>
      <c r="O5264" t="s">
        <v>191</v>
      </c>
      <c r="P5264">
        <v>16</v>
      </c>
      <c r="Q5264"/>
      <c r="R5264"/>
      <c r="S5264" t="s">
        <v>934</v>
      </c>
    </row>
    <row r="5265" spans="1:19" hidden="1" x14ac:dyDescent="0.2">
      <c r="A5265" s="162" t="str">
        <f>"FY"&amp;(YEAR(Table4_1[[#This Row],[Date]])-1)&amp;"/"&amp;(YEAR(Table4_1[[#This Row],[Date]])-2000)</f>
        <v>FY2015/16</v>
      </c>
      <c r="B5265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5" s="162" t="str">
        <f>Table4_1[[#This Row],[Licensee]]&amp;" "&amp;Table4_1[[#This Row],[Licence]]</f>
        <v>ATCO GDL8</v>
      </c>
      <c r="D5265" s="162" t="str">
        <f t="shared" si="83"/>
        <v>FY2015/16_D20_ATCO GDL8</v>
      </c>
      <c r="E5265" s="164">
        <f>IF(ISNUMBER(Table4_1[[#This Row],[Value]]),Table4_1[[#This Row],[Value]],IF(ISNUMBER(Table4_1[[#This Row],[$ Value]]),Table4_1[[#This Row],[$ Value]],Table4_1[[#This Row],[% Value]]))</f>
        <v>52</v>
      </c>
      <c r="G5265" s="238">
        <v>42551</v>
      </c>
      <c r="H5265">
        <v>4</v>
      </c>
      <c r="I5265" t="s">
        <v>200</v>
      </c>
      <c r="J5265" t="s">
        <v>366</v>
      </c>
      <c r="K5265" t="s">
        <v>192</v>
      </c>
      <c r="L5265"/>
      <c r="M5265" t="s">
        <v>505</v>
      </c>
      <c r="N5265" t="s">
        <v>506</v>
      </c>
      <c r="O5265" t="s">
        <v>191</v>
      </c>
      <c r="P5265">
        <v>52</v>
      </c>
      <c r="Q5265"/>
      <c r="R5265"/>
      <c r="S5265" t="s">
        <v>934</v>
      </c>
    </row>
    <row r="5266" spans="1:19" hidden="1" x14ac:dyDescent="0.2">
      <c r="A5266" s="162" t="str">
        <f>"FY"&amp;(YEAR(Table4_1[[#This Row],[Date]])-1)&amp;"/"&amp;(YEAR(Table4_1[[#This Row],[Date]])-2000)</f>
        <v>FY2016/17</v>
      </c>
      <c r="B5266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6" s="162" t="str">
        <f>Table4_1[[#This Row],[Licensee]]&amp;" "&amp;Table4_1[[#This Row],[Licence]]</f>
        <v>ATCO GDL8</v>
      </c>
      <c r="D5266" s="162" t="str">
        <f t="shared" si="83"/>
        <v>FY2016/17_D20_ATCO GDL8</v>
      </c>
      <c r="E5266" s="164">
        <f>IF(ISNUMBER(Table4_1[[#This Row],[Value]]),Table4_1[[#This Row],[Value]],IF(ISNUMBER(Table4_1[[#This Row],[$ Value]]),Table4_1[[#This Row],[$ Value]],Table4_1[[#This Row],[% Value]]))</f>
        <v>49</v>
      </c>
      <c r="G5266" s="238">
        <v>42916</v>
      </c>
      <c r="H5266">
        <v>4</v>
      </c>
      <c r="I5266" t="s">
        <v>200</v>
      </c>
      <c r="J5266" t="s">
        <v>366</v>
      </c>
      <c r="K5266" t="s">
        <v>192</v>
      </c>
      <c r="L5266"/>
      <c r="M5266" t="s">
        <v>505</v>
      </c>
      <c r="N5266" t="s">
        <v>506</v>
      </c>
      <c r="O5266" t="s">
        <v>191</v>
      </c>
      <c r="P5266">
        <v>49</v>
      </c>
      <c r="Q5266"/>
      <c r="R5266"/>
      <c r="S5266" t="s">
        <v>934</v>
      </c>
    </row>
    <row r="5267" spans="1:19" hidden="1" x14ac:dyDescent="0.2">
      <c r="A5267" s="162" t="str">
        <f>"FY"&amp;(YEAR(Table4_1[[#This Row],[Date]])-1)&amp;"/"&amp;(YEAR(Table4_1[[#This Row],[Date]])-2000)</f>
        <v>FY2017/18</v>
      </c>
      <c r="B5267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7" s="162" t="str">
        <f>Table4_1[[#This Row],[Licensee]]&amp;" "&amp;Table4_1[[#This Row],[Licence]]</f>
        <v>ATCO GDL8</v>
      </c>
      <c r="D5267" s="162" t="str">
        <f t="shared" si="83"/>
        <v>FY2017/18_D20_ATCO GDL8</v>
      </c>
      <c r="E5267" s="164">
        <f>IF(ISNUMBER(Table4_1[[#This Row],[Value]]),Table4_1[[#This Row],[Value]],IF(ISNUMBER(Table4_1[[#This Row],[$ Value]]),Table4_1[[#This Row],[$ Value]],Table4_1[[#This Row],[% Value]]))</f>
        <v>16</v>
      </c>
      <c r="G5267" s="238">
        <v>43281</v>
      </c>
      <c r="H5267">
        <v>4</v>
      </c>
      <c r="I5267" t="s">
        <v>200</v>
      </c>
      <c r="J5267" t="s">
        <v>366</v>
      </c>
      <c r="K5267" t="s">
        <v>192</v>
      </c>
      <c r="L5267"/>
      <c r="M5267" t="s">
        <v>505</v>
      </c>
      <c r="N5267" t="s">
        <v>506</v>
      </c>
      <c r="O5267" t="s">
        <v>191</v>
      </c>
      <c r="P5267">
        <v>16</v>
      </c>
      <c r="Q5267"/>
      <c r="R5267"/>
      <c r="S5267" t="s">
        <v>934</v>
      </c>
    </row>
    <row r="5268" spans="1:19" hidden="1" x14ac:dyDescent="0.2">
      <c r="A5268" s="162" t="str">
        <f>"FY"&amp;(YEAR(Table4_1[[#This Row],[Date]])-1)&amp;"/"&amp;(YEAR(Table4_1[[#This Row],[Date]])-2000)</f>
        <v>FY2018/19</v>
      </c>
      <c r="B5268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8" s="162" t="str">
        <f>Table4_1[[#This Row],[Licensee]]&amp;" "&amp;Table4_1[[#This Row],[Licence]]</f>
        <v>ATCO GDL8</v>
      </c>
      <c r="D5268" s="162" t="str">
        <f t="shared" si="83"/>
        <v>FY2018/19_D20_ATCO GDL8</v>
      </c>
      <c r="E5268" s="164">
        <f>IF(ISNUMBER(Table4_1[[#This Row],[Value]]),Table4_1[[#This Row],[Value]],IF(ISNUMBER(Table4_1[[#This Row],[$ Value]]),Table4_1[[#This Row],[$ Value]],Table4_1[[#This Row],[% Value]]))</f>
        <v>7</v>
      </c>
      <c r="G5268" s="238">
        <v>43646</v>
      </c>
      <c r="H5268">
        <v>4</v>
      </c>
      <c r="I5268" t="s">
        <v>200</v>
      </c>
      <c r="J5268" t="s">
        <v>366</v>
      </c>
      <c r="K5268" t="s">
        <v>192</v>
      </c>
      <c r="L5268"/>
      <c r="M5268" t="s">
        <v>505</v>
      </c>
      <c r="N5268" t="s">
        <v>506</v>
      </c>
      <c r="O5268" t="s">
        <v>191</v>
      </c>
      <c r="P5268">
        <v>7</v>
      </c>
      <c r="Q5268"/>
      <c r="R5268"/>
      <c r="S5268" t="s">
        <v>934</v>
      </c>
    </row>
    <row r="5269" spans="1:19" hidden="1" x14ac:dyDescent="0.2">
      <c r="A5269" s="162" t="str">
        <f>"FY"&amp;(YEAR(Table4_1[[#This Row],[Date]])-1)&amp;"/"&amp;(YEAR(Table4_1[[#This Row],[Date]])-2000)</f>
        <v>FY2019/20</v>
      </c>
      <c r="B5269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69" s="162" t="str">
        <f>Table4_1[[#This Row],[Licensee]]&amp;" "&amp;Table4_1[[#This Row],[Licence]]</f>
        <v>ATCO GDL8</v>
      </c>
      <c r="D5269" s="162" t="str">
        <f t="shared" si="83"/>
        <v>FY2019/20_D20_ATCO GDL8</v>
      </c>
      <c r="E5269" s="164">
        <f>IF(ISNUMBER(Table4_1[[#This Row],[Value]]),Table4_1[[#This Row],[Value]],IF(ISNUMBER(Table4_1[[#This Row],[$ Value]]),Table4_1[[#This Row],[$ Value]],Table4_1[[#This Row],[% Value]]))</f>
        <v>7</v>
      </c>
      <c r="G5269" s="238">
        <v>44012</v>
      </c>
      <c r="H5269">
        <v>4</v>
      </c>
      <c r="I5269" t="s">
        <v>200</v>
      </c>
      <c r="J5269" t="s">
        <v>366</v>
      </c>
      <c r="K5269" t="s">
        <v>192</v>
      </c>
      <c r="L5269"/>
      <c r="M5269" t="s">
        <v>505</v>
      </c>
      <c r="N5269" t="s">
        <v>506</v>
      </c>
      <c r="O5269" t="s">
        <v>191</v>
      </c>
      <c r="P5269">
        <v>7</v>
      </c>
      <c r="Q5269"/>
      <c r="R5269"/>
      <c r="S5269" t="s">
        <v>934</v>
      </c>
    </row>
    <row r="5270" spans="1:19" hidden="1" x14ac:dyDescent="0.2">
      <c r="A5270" s="162" t="str">
        <f>"FY"&amp;(YEAR(Table4_1[[#This Row],[Date]])-1)&amp;"/"&amp;(YEAR(Table4_1[[#This Row],[Date]])-2000)</f>
        <v>FY2020/21</v>
      </c>
      <c r="B5270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0" s="162" t="str">
        <f>Table4_1[[#This Row],[Licensee]]&amp;" "&amp;Table4_1[[#This Row],[Licence]]</f>
        <v>ATCO GDL8</v>
      </c>
      <c r="D5270" s="162" t="str">
        <f t="shared" si="83"/>
        <v>FY2020/21_D20_ATCO GDL8</v>
      </c>
      <c r="E5270" s="164">
        <f>IF(ISNUMBER(Table4_1[[#This Row],[Value]]),Table4_1[[#This Row],[Value]],IF(ISNUMBER(Table4_1[[#This Row],[$ Value]]),Table4_1[[#This Row],[$ Value]],Table4_1[[#This Row],[% Value]]))</f>
        <v>35</v>
      </c>
      <c r="G5270" s="238">
        <v>44377</v>
      </c>
      <c r="H5270">
        <v>4</v>
      </c>
      <c r="I5270" t="s">
        <v>200</v>
      </c>
      <c r="J5270" t="s">
        <v>366</v>
      </c>
      <c r="K5270" t="s">
        <v>192</v>
      </c>
      <c r="L5270"/>
      <c r="M5270" t="s">
        <v>505</v>
      </c>
      <c r="N5270" t="s">
        <v>506</v>
      </c>
      <c r="O5270" t="s">
        <v>191</v>
      </c>
      <c r="P5270">
        <v>35</v>
      </c>
      <c r="Q5270"/>
      <c r="R5270"/>
      <c r="S5270" t="s">
        <v>934</v>
      </c>
    </row>
    <row r="5271" spans="1:19" hidden="1" x14ac:dyDescent="0.2">
      <c r="A5271" s="162" t="str">
        <f>"FY"&amp;(YEAR(Table4_1[[#This Row],[Date]])-1)&amp;"/"&amp;(YEAR(Table4_1[[#This Row],[Date]])-2000)</f>
        <v>FY2021/22</v>
      </c>
      <c r="B5271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1" s="162" t="str">
        <f>Table4_1[[#This Row],[Licensee]]&amp;" "&amp;Table4_1[[#This Row],[Licence]]</f>
        <v>ATCO GDL8</v>
      </c>
      <c r="D5271" s="162" t="str">
        <f t="shared" si="83"/>
        <v>FY2021/22_D20_ATCO GDL8</v>
      </c>
      <c r="E5271" s="164">
        <f>IF(ISNUMBER(Table4_1[[#This Row],[Value]]),Table4_1[[#This Row],[Value]],IF(ISNUMBER(Table4_1[[#This Row],[$ Value]]),Table4_1[[#This Row],[$ Value]],Table4_1[[#This Row],[% Value]]))</f>
        <v>33</v>
      </c>
      <c r="G5271" s="238">
        <v>44742</v>
      </c>
      <c r="H5271">
        <v>4</v>
      </c>
      <c r="I5271" t="s">
        <v>200</v>
      </c>
      <c r="J5271" t="s">
        <v>366</v>
      </c>
      <c r="K5271" t="s">
        <v>192</v>
      </c>
      <c r="L5271"/>
      <c r="M5271" t="s">
        <v>505</v>
      </c>
      <c r="N5271" t="s">
        <v>506</v>
      </c>
      <c r="O5271" t="s">
        <v>191</v>
      </c>
      <c r="P5271">
        <v>33</v>
      </c>
      <c r="Q5271"/>
      <c r="R5271"/>
      <c r="S5271" t="s">
        <v>934</v>
      </c>
    </row>
    <row r="5272" spans="1:19" hidden="1" x14ac:dyDescent="0.2">
      <c r="A5272" s="162" t="str">
        <f>"FY"&amp;(YEAR(Table4_1[[#This Row],[Date]])-1)&amp;"/"&amp;(YEAR(Table4_1[[#This Row],[Date]])-2000)</f>
        <v>FY2022/23</v>
      </c>
      <c r="B5272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2" s="162" t="str">
        <f>Table4_1[[#This Row],[Licensee]]&amp;" "&amp;Table4_1[[#This Row],[Licence]]</f>
        <v>ATCO GDL8</v>
      </c>
      <c r="D5272" s="162" t="str">
        <f t="shared" si="83"/>
        <v>FY2022/23_D20_ATCO GDL8</v>
      </c>
      <c r="E5272" s="164">
        <f>IF(ISNUMBER(Table4_1[[#This Row],[Value]]),Table4_1[[#This Row],[Value]],IF(ISNUMBER(Table4_1[[#This Row],[$ Value]]),Table4_1[[#This Row],[$ Value]],Table4_1[[#This Row],[% Value]]))</f>
        <v>35</v>
      </c>
      <c r="G5272" s="238">
        <v>45107</v>
      </c>
      <c r="H5272">
        <v>4</v>
      </c>
      <c r="I5272" t="s">
        <v>200</v>
      </c>
      <c r="J5272" t="s">
        <v>366</v>
      </c>
      <c r="K5272" t="s">
        <v>192</v>
      </c>
      <c r="L5272"/>
      <c r="M5272" t="s">
        <v>505</v>
      </c>
      <c r="N5272" t="s">
        <v>506</v>
      </c>
      <c r="O5272" t="s">
        <v>191</v>
      </c>
      <c r="P5272">
        <v>35</v>
      </c>
      <c r="Q5272"/>
      <c r="R5272"/>
      <c r="S5272" t="s">
        <v>934</v>
      </c>
    </row>
    <row r="5273" spans="1:19" hidden="1" x14ac:dyDescent="0.2">
      <c r="A5273" s="162" t="str">
        <f>"FY"&amp;(YEAR(Table4_1[[#This Row],[Date]])-1)&amp;"/"&amp;(YEAR(Table4_1[[#This Row],[Date]])-2000)</f>
        <v>FY2023/24</v>
      </c>
      <c r="B5273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3" s="162" t="str">
        <f>Table4_1[[#This Row],[Licensee]]&amp;" "&amp;Table4_1[[#This Row],[Licence]]</f>
        <v>ATCO GDL8</v>
      </c>
      <c r="D5273" s="162" t="str">
        <f t="shared" si="83"/>
        <v>FY2023/24_D20_ATCO GDL8</v>
      </c>
      <c r="E5273" s="164">
        <f>IF(ISNUMBER(Table4_1[[#This Row],[Value]]),Table4_1[[#This Row],[Value]],IF(ISNUMBER(Table4_1[[#This Row],[$ Value]]),Table4_1[[#This Row],[$ Value]],Table4_1[[#This Row],[% Value]]))</f>
        <v>34</v>
      </c>
      <c r="G5273" s="238">
        <v>45473</v>
      </c>
      <c r="H5273">
        <v>4</v>
      </c>
      <c r="I5273" t="s">
        <v>200</v>
      </c>
      <c r="J5273" t="s">
        <v>366</v>
      </c>
      <c r="K5273" t="s">
        <v>192</v>
      </c>
      <c r="L5273"/>
      <c r="M5273" t="s">
        <v>505</v>
      </c>
      <c r="N5273" t="s">
        <v>506</v>
      </c>
      <c r="O5273" t="s">
        <v>191</v>
      </c>
      <c r="P5273">
        <v>34</v>
      </c>
      <c r="Q5273"/>
      <c r="R5273"/>
      <c r="S5273" t="s">
        <v>934</v>
      </c>
    </row>
    <row r="5274" spans="1:19" hidden="1" x14ac:dyDescent="0.2">
      <c r="A5274" s="162" t="str">
        <f>"FY"&amp;(YEAR(Table4_1[[#This Row],[Date]])-1)&amp;"/"&amp;(YEAR(Table4_1[[#This Row],[Date]])-2000)</f>
        <v>FY2024/25</v>
      </c>
      <c r="B5274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274" s="162" t="str">
        <f>Table4_1[[#This Row],[Licensee]]&amp;" "&amp;Table4_1[[#This Row],[Licence]]</f>
        <v>ATCO GDL8</v>
      </c>
      <c r="D5274" s="162" t="str">
        <f t="shared" si="83"/>
        <v>FY2024/25_D20_ATCO GDL8</v>
      </c>
      <c r="E5274" s="164">
        <f>IF(ISNUMBER(Table4_1[[#This Row],[Value]]),Table4_1[[#This Row],[Value]],IF(ISNUMBER(Table4_1[[#This Row],[$ Value]]),Table4_1[[#This Row],[$ Value]],Table4_1[[#This Row],[% Value]]))</f>
        <v>51</v>
      </c>
      <c r="G5274" s="238">
        <v>45838</v>
      </c>
      <c r="H5274">
        <v>4</v>
      </c>
      <c r="I5274" t="s">
        <v>200</v>
      </c>
      <c r="J5274" t="s">
        <v>366</v>
      </c>
      <c r="K5274" t="s">
        <v>192</v>
      </c>
      <c r="L5274"/>
      <c r="M5274" t="s">
        <v>505</v>
      </c>
      <c r="N5274" t="s">
        <v>506</v>
      </c>
      <c r="O5274" t="s">
        <v>191</v>
      </c>
      <c r="P5274">
        <v>51</v>
      </c>
      <c r="Q5274"/>
      <c r="R5274"/>
      <c r="S5274" t="s">
        <v>934</v>
      </c>
    </row>
    <row r="5275" spans="1:19" hidden="1" x14ac:dyDescent="0.2">
      <c r="A5275" s="162" t="str">
        <f>"FY"&amp;(YEAR(Table4_1[[#This Row],[Date]])-1)&amp;"/"&amp;(YEAR(Table4_1[[#This Row],[Date]])-2000)</f>
        <v>FY2013/14</v>
      </c>
      <c r="B5275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5" s="162" t="str">
        <f>Table4_1[[#This Row],[Licensee]]&amp;" "&amp;Table4_1[[#This Row],[Licence]]</f>
        <v>ATCO GDL8</v>
      </c>
      <c r="D5275" s="162" t="str">
        <f t="shared" si="83"/>
        <v>FY2013/14_D21_ATCO GDL8</v>
      </c>
      <c r="E5275" s="164">
        <f>IF(ISNUMBER(Table4_1[[#This Row],[Value]]),Table4_1[[#This Row],[Value]],IF(ISNUMBER(Table4_1[[#This Row],[$ Value]]),Table4_1[[#This Row],[$ Value]],Table4_1[[#This Row],[% Value]]))</f>
        <v>10</v>
      </c>
      <c r="G5275" s="238">
        <v>41820</v>
      </c>
      <c r="H5275">
        <v>4</v>
      </c>
      <c r="I5275" t="s">
        <v>200</v>
      </c>
      <c r="J5275" t="s">
        <v>366</v>
      </c>
      <c r="K5275" t="s">
        <v>192</v>
      </c>
      <c r="L5275"/>
      <c r="M5275" t="s">
        <v>455</v>
      </c>
      <c r="N5275" t="s">
        <v>456</v>
      </c>
      <c r="O5275" t="s">
        <v>191</v>
      </c>
      <c r="P5275">
        <v>10</v>
      </c>
      <c r="Q5275"/>
      <c r="R5275"/>
      <c r="S5275" t="s">
        <v>934</v>
      </c>
    </row>
    <row r="5276" spans="1:19" hidden="1" x14ac:dyDescent="0.2">
      <c r="A5276" s="162" t="str">
        <f>"FY"&amp;(YEAR(Table4_1[[#This Row],[Date]])-1)&amp;"/"&amp;(YEAR(Table4_1[[#This Row],[Date]])-2000)</f>
        <v>FY2014/15</v>
      </c>
      <c r="B5276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6" s="162" t="str">
        <f>Table4_1[[#This Row],[Licensee]]&amp;" "&amp;Table4_1[[#This Row],[Licence]]</f>
        <v>ATCO GDL8</v>
      </c>
      <c r="D5276" s="162" t="str">
        <f t="shared" si="83"/>
        <v>FY2014/15_D21_ATCO GDL8</v>
      </c>
      <c r="E5276" s="164">
        <f>IF(ISNUMBER(Table4_1[[#This Row],[Value]]),Table4_1[[#This Row],[Value]],IF(ISNUMBER(Table4_1[[#This Row],[$ Value]]),Table4_1[[#This Row],[$ Value]],Table4_1[[#This Row],[% Value]]))</f>
        <v>4</v>
      </c>
      <c r="G5276" s="238">
        <v>42185</v>
      </c>
      <c r="H5276">
        <v>4</v>
      </c>
      <c r="I5276" t="s">
        <v>200</v>
      </c>
      <c r="J5276" t="s">
        <v>366</v>
      </c>
      <c r="K5276" t="s">
        <v>192</v>
      </c>
      <c r="L5276"/>
      <c r="M5276" t="s">
        <v>455</v>
      </c>
      <c r="N5276" t="s">
        <v>456</v>
      </c>
      <c r="O5276" t="s">
        <v>191</v>
      </c>
      <c r="P5276">
        <v>4</v>
      </c>
      <c r="Q5276"/>
      <c r="R5276"/>
      <c r="S5276" t="s">
        <v>934</v>
      </c>
    </row>
    <row r="5277" spans="1:19" hidden="1" x14ac:dyDescent="0.2">
      <c r="A5277" s="162" t="str">
        <f>"FY"&amp;(YEAR(Table4_1[[#This Row],[Date]])-1)&amp;"/"&amp;(YEAR(Table4_1[[#This Row],[Date]])-2000)</f>
        <v>FY2015/16</v>
      </c>
      <c r="B5277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7" s="162" t="str">
        <f>Table4_1[[#This Row],[Licensee]]&amp;" "&amp;Table4_1[[#This Row],[Licence]]</f>
        <v>ATCO GDL8</v>
      </c>
      <c r="D5277" s="162" t="str">
        <f t="shared" si="83"/>
        <v>FY2015/16_D21_ATCO GDL8</v>
      </c>
      <c r="E5277" s="164">
        <f>IF(ISNUMBER(Table4_1[[#This Row],[Value]]),Table4_1[[#This Row],[Value]],IF(ISNUMBER(Table4_1[[#This Row],[$ Value]]),Table4_1[[#This Row],[$ Value]],Table4_1[[#This Row],[% Value]]))</f>
        <v>32</v>
      </c>
      <c r="G5277" s="238">
        <v>42551</v>
      </c>
      <c r="H5277">
        <v>4</v>
      </c>
      <c r="I5277" t="s">
        <v>200</v>
      </c>
      <c r="J5277" t="s">
        <v>366</v>
      </c>
      <c r="K5277" t="s">
        <v>192</v>
      </c>
      <c r="L5277"/>
      <c r="M5277" t="s">
        <v>455</v>
      </c>
      <c r="N5277" t="s">
        <v>456</v>
      </c>
      <c r="O5277" t="s">
        <v>191</v>
      </c>
      <c r="P5277">
        <v>32</v>
      </c>
      <c r="Q5277"/>
      <c r="R5277"/>
      <c r="S5277" t="s">
        <v>934</v>
      </c>
    </row>
    <row r="5278" spans="1:19" hidden="1" x14ac:dyDescent="0.2">
      <c r="A5278" s="162" t="str">
        <f>"FY"&amp;(YEAR(Table4_1[[#This Row],[Date]])-1)&amp;"/"&amp;(YEAR(Table4_1[[#This Row],[Date]])-2000)</f>
        <v>FY2016/17</v>
      </c>
      <c r="B5278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8" s="162" t="str">
        <f>Table4_1[[#This Row],[Licensee]]&amp;" "&amp;Table4_1[[#This Row],[Licence]]</f>
        <v>ATCO GDL8</v>
      </c>
      <c r="D5278" s="162" t="str">
        <f t="shared" si="83"/>
        <v>FY2016/17_D21_ATCO GDL8</v>
      </c>
      <c r="E5278" s="164">
        <f>IF(ISNUMBER(Table4_1[[#This Row],[Value]]),Table4_1[[#This Row],[Value]],IF(ISNUMBER(Table4_1[[#This Row],[$ Value]]),Table4_1[[#This Row],[$ Value]],Table4_1[[#This Row],[% Value]]))</f>
        <v>26</v>
      </c>
      <c r="G5278" s="238">
        <v>42916</v>
      </c>
      <c r="H5278">
        <v>4</v>
      </c>
      <c r="I5278" t="s">
        <v>200</v>
      </c>
      <c r="J5278" t="s">
        <v>366</v>
      </c>
      <c r="K5278" t="s">
        <v>192</v>
      </c>
      <c r="L5278"/>
      <c r="M5278" t="s">
        <v>455</v>
      </c>
      <c r="N5278" t="s">
        <v>456</v>
      </c>
      <c r="O5278" t="s">
        <v>191</v>
      </c>
      <c r="P5278">
        <v>26</v>
      </c>
      <c r="Q5278"/>
      <c r="R5278"/>
      <c r="S5278" t="s">
        <v>934</v>
      </c>
    </row>
    <row r="5279" spans="1:19" hidden="1" x14ac:dyDescent="0.2">
      <c r="A5279" s="162" t="str">
        <f>"FY"&amp;(YEAR(Table4_1[[#This Row],[Date]])-1)&amp;"/"&amp;(YEAR(Table4_1[[#This Row],[Date]])-2000)</f>
        <v>FY2017/18</v>
      </c>
      <c r="B5279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79" s="162" t="str">
        <f>Table4_1[[#This Row],[Licensee]]&amp;" "&amp;Table4_1[[#This Row],[Licence]]</f>
        <v>ATCO GDL8</v>
      </c>
      <c r="D5279" s="162" t="str">
        <f t="shared" si="83"/>
        <v>FY2017/18_D21_ATCO GDL8</v>
      </c>
      <c r="E5279" s="164">
        <f>IF(ISNUMBER(Table4_1[[#This Row],[Value]]),Table4_1[[#This Row],[Value]],IF(ISNUMBER(Table4_1[[#This Row],[$ Value]]),Table4_1[[#This Row],[$ Value]],Table4_1[[#This Row],[% Value]]))</f>
        <v>5</v>
      </c>
      <c r="G5279" s="238">
        <v>43281</v>
      </c>
      <c r="H5279">
        <v>4</v>
      </c>
      <c r="I5279" t="s">
        <v>200</v>
      </c>
      <c r="J5279" t="s">
        <v>366</v>
      </c>
      <c r="K5279" t="s">
        <v>192</v>
      </c>
      <c r="L5279"/>
      <c r="M5279" t="s">
        <v>455</v>
      </c>
      <c r="N5279" t="s">
        <v>456</v>
      </c>
      <c r="O5279" t="s">
        <v>191</v>
      </c>
      <c r="P5279">
        <v>5</v>
      </c>
      <c r="Q5279"/>
      <c r="R5279"/>
      <c r="S5279" t="s">
        <v>934</v>
      </c>
    </row>
    <row r="5280" spans="1:19" hidden="1" x14ac:dyDescent="0.2">
      <c r="A5280" s="162" t="str">
        <f>"FY"&amp;(YEAR(Table4_1[[#This Row],[Date]])-1)&amp;"/"&amp;(YEAR(Table4_1[[#This Row],[Date]])-2000)</f>
        <v>FY2018/19</v>
      </c>
      <c r="B5280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0" s="162" t="str">
        <f>Table4_1[[#This Row],[Licensee]]&amp;" "&amp;Table4_1[[#This Row],[Licence]]</f>
        <v>ATCO GDL8</v>
      </c>
      <c r="D5280" s="162" t="str">
        <f t="shared" si="83"/>
        <v>FY2018/19_D21_ATCO GDL8</v>
      </c>
      <c r="E5280" s="164">
        <f>IF(ISNUMBER(Table4_1[[#This Row],[Value]]),Table4_1[[#This Row],[Value]],IF(ISNUMBER(Table4_1[[#This Row],[$ Value]]),Table4_1[[#This Row],[$ Value]],Table4_1[[#This Row],[% Value]]))</f>
        <v>6</v>
      </c>
      <c r="G5280" s="238">
        <v>43646</v>
      </c>
      <c r="H5280">
        <v>4</v>
      </c>
      <c r="I5280" t="s">
        <v>200</v>
      </c>
      <c r="J5280" t="s">
        <v>366</v>
      </c>
      <c r="K5280" t="s">
        <v>192</v>
      </c>
      <c r="L5280"/>
      <c r="M5280" t="s">
        <v>455</v>
      </c>
      <c r="N5280" t="s">
        <v>456</v>
      </c>
      <c r="O5280" t="s">
        <v>191</v>
      </c>
      <c r="P5280">
        <v>6</v>
      </c>
      <c r="Q5280"/>
      <c r="R5280"/>
      <c r="S5280" t="s">
        <v>934</v>
      </c>
    </row>
    <row r="5281" spans="1:19" hidden="1" x14ac:dyDescent="0.2">
      <c r="A5281" s="162" t="str">
        <f>"FY"&amp;(YEAR(Table4_1[[#This Row],[Date]])-1)&amp;"/"&amp;(YEAR(Table4_1[[#This Row],[Date]])-2000)</f>
        <v>FY2019/20</v>
      </c>
      <c r="B5281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1" s="162" t="str">
        <f>Table4_1[[#This Row],[Licensee]]&amp;" "&amp;Table4_1[[#This Row],[Licence]]</f>
        <v>ATCO GDL8</v>
      </c>
      <c r="D5281" s="162" t="str">
        <f t="shared" si="83"/>
        <v>FY2019/20_D21_ATCO GDL8</v>
      </c>
      <c r="E5281" s="164">
        <f>IF(ISNUMBER(Table4_1[[#This Row],[Value]]),Table4_1[[#This Row],[Value]],IF(ISNUMBER(Table4_1[[#This Row],[$ Value]]),Table4_1[[#This Row],[$ Value]],Table4_1[[#This Row],[% Value]]))</f>
        <v>4</v>
      </c>
      <c r="G5281" s="238">
        <v>44012</v>
      </c>
      <c r="H5281">
        <v>4</v>
      </c>
      <c r="I5281" t="s">
        <v>200</v>
      </c>
      <c r="J5281" t="s">
        <v>366</v>
      </c>
      <c r="K5281" t="s">
        <v>192</v>
      </c>
      <c r="L5281"/>
      <c r="M5281" t="s">
        <v>455</v>
      </c>
      <c r="N5281" t="s">
        <v>456</v>
      </c>
      <c r="O5281" t="s">
        <v>191</v>
      </c>
      <c r="P5281">
        <v>4</v>
      </c>
      <c r="Q5281"/>
      <c r="R5281"/>
      <c r="S5281" t="s">
        <v>934</v>
      </c>
    </row>
    <row r="5282" spans="1:19" hidden="1" x14ac:dyDescent="0.2">
      <c r="A5282" s="162" t="str">
        <f>"FY"&amp;(YEAR(Table4_1[[#This Row],[Date]])-1)&amp;"/"&amp;(YEAR(Table4_1[[#This Row],[Date]])-2000)</f>
        <v>FY2020/21</v>
      </c>
      <c r="B5282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2" s="162" t="str">
        <f>Table4_1[[#This Row],[Licensee]]&amp;" "&amp;Table4_1[[#This Row],[Licence]]</f>
        <v>ATCO GDL8</v>
      </c>
      <c r="D5282" s="162" t="str">
        <f t="shared" si="83"/>
        <v>FY2020/21_D21_ATCO GDL8</v>
      </c>
      <c r="E5282" s="164">
        <f>IF(ISNUMBER(Table4_1[[#This Row],[Value]]),Table4_1[[#This Row],[Value]],IF(ISNUMBER(Table4_1[[#This Row],[$ Value]]),Table4_1[[#This Row],[$ Value]],Table4_1[[#This Row],[% Value]]))</f>
        <v>7</v>
      </c>
      <c r="G5282" s="238">
        <v>44377</v>
      </c>
      <c r="H5282">
        <v>4</v>
      </c>
      <c r="I5282" t="s">
        <v>200</v>
      </c>
      <c r="J5282" t="s">
        <v>366</v>
      </c>
      <c r="K5282" t="s">
        <v>192</v>
      </c>
      <c r="L5282"/>
      <c r="M5282" t="s">
        <v>455</v>
      </c>
      <c r="N5282" t="s">
        <v>456</v>
      </c>
      <c r="O5282" t="s">
        <v>191</v>
      </c>
      <c r="P5282">
        <v>7</v>
      </c>
      <c r="Q5282"/>
      <c r="R5282"/>
      <c r="S5282" t="s">
        <v>934</v>
      </c>
    </row>
    <row r="5283" spans="1:19" hidden="1" x14ac:dyDescent="0.2">
      <c r="A5283" s="162" t="str">
        <f>"FY"&amp;(YEAR(Table4_1[[#This Row],[Date]])-1)&amp;"/"&amp;(YEAR(Table4_1[[#This Row],[Date]])-2000)</f>
        <v>FY2021/22</v>
      </c>
      <c r="B5283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3" s="162" t="str">
        <f>Table4_1[[#This Row],[Licensee]]&amp;" "&amp;Table4_1[[#This Row],[Licence]]</f>
        <v>ATCO GDL8</v>
      </c>
      <c r="D5283" s="162" t="str">
        <f t="shared" si="83"/>
        <v>FY2021/22_D21_ATCO GDL8</v>
      </c>
      <c r="E5283" s="164">
        <f>IF(ISNUMBER(Table4_1[[#This Row],[Value]]),Table4_1[[#This Row],[Value]],IF(ISNUMBER(Table4_1[[#This Row],[$ Value]]),Table4_1[[#This Row],[$ Value]],Table4_1[[#This Row],[% Value]]))</f>
        <v>0</v>
      </c>
      <c r="G5283" s="238">
        <v>44742</v>
      </c>
      <c r="H5283">
        <v>4</v>
      </c>
      <c r="I5283" t="s">
        <v>200</v>
      </c>
      <c r="J5283" t="s">
        <v>366</v>
      </c>
      <c r="K5283" t="s">
        <v>192</v>
      </c>
      <c r="L5283"/>
      <c r="M5283" t="s">
        <v>455</v>
      </c>
      <c r="N5283" t="s">
        <v>456</v>
      </c>
      <c r="O5283" t="s">
        <v>191</v>
      </c>
      <c r="P5283">
        <v>0</v>
      </c>
      <c r="Q5283"/>
      <c r="R5283"/>
      <c r="S5283" t="s">
        <v>934</v>
      </c>
    </row>
    <row r="5284" spans="1:19" hidden="1" x14ac:dyDescent="0.2">
      <c r="A5284" s="162" t="str">
        <f>"FY"&amp;(YEAR(Table4_1[[#This Row],[Date]])-1)&amp;"/"&amp;(YEAR(Table4_1[[#This Row],[Date]])-2000)</f>
        <v>FY2022/23</v>
      </c>
      <c r="B5284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4" s="162" t="str">
        <f>Table4_1[[#This Row],[Licensee]]&amp;" "&amp;Table4_1[[#This Row],[Licence]]</f>
        <v>ATCO GDL8</v>
      </c>
      <c r="D5284" s="162" t="str">
        <f t="shared" si="83"/>
        <v>FY2022/23_D21_ATCO GDL8</v>
      </c>
      <c r="E5284" s="164">
        <f>IF(ISNUMBER(Table4_1[[#This Row],[Value]]),Table4_1[[#This Row],[Value]],IF(ISNUMBER(Table4_1[[#This Row],[$ Value]]),Table4_1[[#This Row],[$ Value]],Table4_1[[#This Row],[% Value]]))</f>
        <v>0</v>
      </c>
      <c r="G5284" s="238">
        <v>45107</v>
      </c>
      <c r="H5284">
        <v>4</v>
      </c>
      <c r="I5284" t="s">
        <v>200</v>
      </c>
      <c r="J5284" t="s">
        <v>366</v>
      </c>
      <c r="K5284" t="s">
        <v>192</v>
      </c>
      <c r="L5284"/>
      <c r="M5284" t="s">
        <v>455</v>
      </c>
      <c r="N5284" t="s">
        <v>456</v>
      </c>
      <c r="O5284" t="s">
        <v>191</v>
      </c>
      <c r="P5284">
        <v>0</v>
      </c>
      <c r="Q5284"/>
      <c r="R5284"/>
      <c r="S5284" t="s">
        <v>934</v>
      </c>
    </row>
    <row r="5285" spans="1:19" hidden="1" x14ac:dyDescent="0.2">
      <c r="A5285" s="162" t="str">
        <f>"FY"&amp;(YEAR(Table4_1[[#This Row],[Date]])-1)&amp;"/"&amp;(YEAR(Table4_1[[#This Row],[Date]])-2000)</f>
        <v>FY2023/24</v>
      </c>
      <c r="B5285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5" s="162" t="str">
        <f>Table4_1[[#This Row],[Licensee]]&amp;" "&amp;Table4_1[[#This Row],[Licence]]</f>
        <v>ATCO GDL8</v>
      </c>
      <c r="D5285" s="162" t="str">
        <f t="shared" si="83"/>
        <v>FY2023/24_D21_ATCO GDL8</v>
      </c>
      <c r="E5285" s="164">
        <f>IF(ISNUMBER(Table4_1[[#This Row],[Value]]),Table4_1[[#This Row],[Value]],IF(ISNUMBER(Table4_1[[#This Row],[$ Value]]),Table4_1[[#This Row],[$ Value]],Table4_1[[#This Row],[% Value]]))</f>
        <v>0</v>
      </c>
      <c r="G5285" s="238">
        <v>45473</v>
      </c>
      <c r="H5285">
        <v>4</v>
      </c>
      <c r="I5285" t="s">
        <v>200</v>
      </c>
      <c r="J5285" t="s">
        <v>366</v>
      </c>
      <c r="K5285" t="s">
        <v>192</v>
      </c>
      <c r="L5285"/>
      <c r="M5285" t="s">
        <v>455</v>
      </c>
      <c r="N5285" t="s">
        <v>456</v>
      </c>
      <c r="O5285" t="s">
        <v>191</v>
      </c>
      <c r="P5285">
        <v>0</v>
      </c>
      <c r="Q5285"/>
      <c r="R5285"/>
      <c r="S5285" t="s">
        <v>934</v>
      </c>
    </row>
    <row r="5286" spans="1:19" hidden="1" x14ac:dyDescent="0.2">
      <c r="A5286" s="162" t="str">
        <f>"FY"&amp;(YEAR(Table4_1[[#This Row],[Date]])-1)&amp;"/"&amp;(YEAR(Table4_1[[#This Row],[Date]])-2000)</f>
        <v>FY2024/25</v>
      </c>
      <c r="B5286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286" s="162" t="str">
        <f>Table4_1[[#This Row],[Licensee]]&amp;" "&amp;Table4_1[[#This Row],[Licence]]</f>
        <v>ATCO GDL8</v>
      </c>
      <c r="D5286" s="162" t="str">
        <f t="shared" si="83"/>
        <v>FY2024/25_D21_ATCO GDL8</v>
      </c>
      <c r="E5286" s="164">
        <f>IF(ISNUMBER(Table4_1[[#This Row],[Value]]),Table4_1[[#This Row],[Value]],IF(ISNUMBER(Table4_1[[#This Row],[$ Value]]),Table4_1[[#This Row],[$ Value]],Table4_1[[#This Row],[% Value]]))</f>
        <v>0</v>
      </c>
      <c r="G5286" s="238">
        <v>45838</v>
      </c>
      <c r="H5286">
        <v>4</v>
      </c>
      <c r="I5286" t="s">
        <v>200</v>
      </c>
      <c r="J5286" t="s">
        <v>366</v>
      </c>
      <c r="K5286" t="s">
        <v>192</v>
      </c>
      <c r="L5286"/>
      <c r="M5286" t="s">
        <v>455</v>
      </c>
      <c r="N5286" t="s">
        <v>456</v>
      </c>
      <c r="O5286" t="s">
        <v>191</v>
      </c>
      <c r="P5286">
        <v>0</v>
      </c>
      <c r="Q5286"/>
      <c r="R5286"/>
      <c r="S5286" t="s">
        <v>934</v>
      </c>
    </row>
    <row r="5287" spans="1:19" hidden="1" x14ac:dyDescent="0.2">
      <c r="A5287" s="162" t="str">
        <f>"FY"&amp;(YEAR(Table4_1[[#This Row],[Date]])-1)&amp;"/"&amp;(YEAR(Table4_1[[#This Row],[Date]])-2000)</f>
        <v>FY2013/14</v>
      </c>
      <c r="B5287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87" s="162" t="str">
        <f>Table4_1[[#This Row],[Licensee]]&amp;" "&amp;Table4_1[[#This Row],[Licence]]</f>
        <v>ATCO GDL8</v>
      </c>
      <c r="D5287" s="162" t="str">
        <f t="shared" si="83"/>
        <v>FY2013/14_D22_ATCO GDL8</v>
      </c>
      <c r="E5287" s="164">
        <f>IF(ISNUMBER(Table4_1[[#This Row],[Value]]),Table4_1[[#This Row],[Value]],IF(ISNUMBER(Table4_1[[#This Row],[$ Value]]),Table4_1[[#This Row],[$ Value]],Table4_1[[#This Row],[% Value]]))</f>
        <v>5</v>
      </c>
      <c r="G5287" s="238">
        <v>41820</v>
      </c>
      <c r="H5287">
        <v>4</v>
      </c>
      <c r="I5287" t="s">
        <v>200</v>
      </c>
      <c r="J5287" t="s">
        <v>366</v>
      </c>
      <c r="K5287" t="s">
        <v>192</v>
      </c>
      <c r="L5287"/>
      <c r="M5287" t="s">
        <v>473</v>
      </c>
      <c r="N5287" t="s">
        <v>474</v>
      </c>
      <c r="O5287" t="s">
        <v>191</v>
      </c>
      <c r="P5287">
        <v>5</v>
      </c>
      <c r="Q5287"/>
      <c r="R5287"/>
      <c r="S5287" t="s">
        <v>934</v>
      </c>
    </row>
    <row r="5288" spans="1:19" hidden="1" x14ac:dyDescent="0.2">
      <c r="A5288" s="162" t="str">
        <f>"FY"&amp;(YEAR(Table4_1[[#This Row],[Date]])-1)&amp;"/"&amp;(YEAR(Table4_1[[#This Row],[Date]])-2000)</f>
        <v>FY2014/15</v>
      </c>
      <c r="B5288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88" s="162" t="str">
        <f>Table4_1[[#This Row],[Licensee]]&amp;" "&amp;Table4_1[[#This Row],[Licence]]</f>
        <v>ATCO GDL8</v>
      </c>
      <c r="D5288" s="162" t="str">
        <f t="shared" si="83"/>
        <v>FY2014/15_D22_ATCO GDL8</v>
      </c>
      <c r="E5288" s="164">
        <f>IF(ISNUMBER(Table4_1[[#This Row],[Value]]),Table4_1[[#This Row],[Value]],IF(ISNUMBER(Table4_1[[#This Row],[$ Value]]),Table4_1[[#This Row],[$ Value]],Table4_1[[#This Row],[% Value]]))</f>
        <v>5</v>
      </c>
      <c r="G5288" s="238">
        <v>42185</v>
      </c>
      <c r="H5288">
        <v>4</v>
      </c>
      <c r="I5288" t="s">
        <v>200</v>
      </c>
      <c r="J5288" t="s">
        <v>366</v>
      </c>
      <c r="K5288" t="s">
        <v>192</v>
      </c>
      <c r="L5288"/>
      <c r="M5288" t="s">
        <v>473</v>
      </c>
      <c r="N5288" t="s">
        <v>474</v>
      </c>
      <c r="O5288" t="s">
        <v>191</v>
      </c>
      <c r="P5288">
        <v>5</v>
      </c>
      <c r="Q5288"/>
      <c r="R5288"/>
      <c r="S5288" t="s">
        <v>934</v>
      </c>
    </row>
    <row r="5289" spans="1:19" hidden="1" x14ac:dyDescent="0.2">
      <c r="A5289" s="162" t="str">
        <f>"FY"&amp;(YEAR(Table4_1[[#This Row],[Date]])-1)&amp;"/"&amp;(YEAR(Table4_1[[#This Row],[Date]])-2000)</f>
        <v>FY2015/16</v>
      </c>
      <c r="B5289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89" s="162" t="str">
        <f>Table4_1[[#This Row],[Licensee]]&amp;" "&amp;Table4_1[[#This Row],[Licence]]</f>
        <v>ATCO GDL8</v>
      </c>
      <c r="D5289" s="162" t="str">
        <f t="shared" si="83"/>
        <v>FY2015/16_D22_ATCO GDL8</v>
      </c>
      <c r="E5289" s="164">
        <f>IF(ISNUMBER(Table4_1[[#This Row],[Value]]),Table4_1[[#This Row],[Value]],IF(ISNUMBER(Table4_1[[#This Row],[$ Value]]),Table4_1[[#This Row],[$ Value]],Table4_1[[#This Row],[% Value]]))</f>
        <v>0</v>
      </c>
      <c r="G5289" s="238">
        <v>42551</v>
      </c>
      <c r="H5289">
        <v>4</v>
      </c>
      <c r="I5289" t="s">
        <v>200</v>
      </c>
      <c r="J5289" t="s">
        <v>366</v>
      </c>
      <c r="K5289" t="s">
        <v>192</v>
      </c>
      <c r="L5289"/>
      <c r="M5289" t="s">
        <v>473</v>
      </c>
      <c r="N5289" t="s">
        <v>474</v>
      </c>
      <c r="O5289" t="s">
        <v>191</v>
      </c>
      <c r="P5289">
        <v>0</v>
      </c>
      <c r="Q5289"/>
      <c r="R5289"/>
      <c r="S5289" t="s">
        <v>934</v>
      </c>
    </row>
    <row r="5290" spans="1:19" hidden="1" x14ac:dyDescent="0.2">
      <c r="A5290" s="162" t="str">
        <f>"FY"&amp;(YEAR(Table4_1[[#This Row],[Date]])-1)&amp;"/"&amp;(YEAR(Table4_1[[#This Row],[Date]])-2000)</f>
        <v>FY2016/17</v>
      </c>
      <c r="B5290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0" s="162" t="str">
        <f>Table4_1[[#This Row],[Licensee]]&amp;" "&amp;Table4_1[[#This Row],[Licence]]</f>
        <v>ATCO GDL8</v>
      </c>
      <c r="D5290" s="162" t="str">
        <f t="shared" si="83"/>
        <v>FY2016/17_D22_ATCO GDL8</v>
      </c>
      <c r="E5290" s="164">
        <f>IF(ISNUMBER(Table4_1[[#This Row],[Value]]),Table4_1[[#This Row],[Value]],IF(ISNUMBER(Table4_1[[#This Row],[$ Value]]),Table4_1[[#This Row],[$ Value]],Table4_1[[#This Row],[% Value]]))</f>
        <v>4</v>
      </c>
      <c r="G5290" s="238">
        <v>42916</v>
      </c>
      <c r="H5290">
        <v>4</v>
      </c>
      <c r="I5290" t="s">
        <v>200</v>
      </c>
      <c r="J5290" t="s">
        <v>366</v>
      </c>
      <c r="K5290" t="s">
        <v>192</v>
      </c>
      <c r="L5290"/>
      <c r="M5290" t="s">
        <v>473</v>
      </c>
      <c r="N5290" t="s">
        <v>474</v>
      </c>
      <c r="O5290" t="s">
        <v>191</v>
      </c>
      <c r="P5290">
        <v>4</v>
      </c>
      <c r="Q5290"/>
      <c r="R5290"/>
      <c r="S5290" t="s">
        <v>934</v>
      </c>
    </row>
    <row r="5291" spans="1:19" hidden="1" x14ac:dyDescent="0.2">
      <c r="A5291" s="162" t="str">
        <f>"FY"&amp;(YEAR(Table4_1[[#This Row],[Date]])-1)&amp;"/"&amp;(YEAR(Table4_1[[#This Row],[Date]])-2000)</f>
        <v>FY2017/18</v>
      </c>
      <c r="B5291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1" s="162" t="str">
        <f>Table4_1[[#This Row],[Licensee]]&amp;" "&amp;Table4_1[[#This Row],[Licence]]</f>
        <v>ATCO GDL8</v>
      </c>
      <c r="D5291" s="162" t="str">
        <f t="shared" si="83"/>
        <v>FY2017/18_D22_ATCO GDL8</v>
      </c>
      <c r="E5291" s="164">
        <f>IF(ISNUMBER(Table4_1[[#This Row],[Value]]),Table4_1[[#This Row],[Value]],IF(ISNUMBER(Table4_1[[#This Row],[$ Value]]),Table4_1[[#This Row],[$ Value]],Table4_1[[#This Row],[% Value]]))</f>
        <v>12</v>
      </c>
      <c r="G5291" s="238">
        <v>43281</v>
      </c>
      <c r="H5291">
        <v>4</v>
      </c>
      <c r="I5291" t="s">
        <v>200</v>
      </c>
      <c r="J5291" t="s">
        <v>366</v>
      </c>
      <c r="K5291" t="s">
        <v>192</v>
      </c>
      <c r="L5291"/>
      <c r="M5291" t="s">
        <v>473</v>
      </c>
      <c r="N5291" t="s">
        <v>474</v>
      </c>
      <c r="O5291" t="s">
        <v>191</v>
      </c>
      <c r="P5291">
        <v>12</v>
      </c>
      <c r="Q5291"/>
      <c r="R5291"/>
      <c r="S5291" t="s">
        <v>934</v>
      </c>
    </row>
    <row r="5292" spans="1:19" hidden="1" x14ac:dyDescent="0.2">
      <c r="A5292" s="162" t="str">
        <f>"FY"&amp;(YEAR(Table4_1[[#This Row],[Date]])-1)&amp;"/"&amp;(YEAR(Table4_1[[#This Row],[Date]])-2000)</f>
        <v>FY2018/19</v>
      </c>
      <c r="B5292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2" s="162" t="str">
        <f>Table4_1[[#This Row],[Licensee]]&amp;" "&amp;Table4_1[[#This Row],[Licence]]</f>
        <v>ATCO GDL8</v>
      </c>
      <c r="D5292" s="162" t="str">
        <f t="shared" si="83"/>
        <v>FY2018/19_D22_ATCO GDL8</v>
      </c>
      <c r="E5292" s="164">
        <f>IF(ISNUMBER(Table4_1[[#This Row],[Value]]),Table4_1[[#This Row],[Value]],IF(ISNUMBER(Table4_1[[#This Row],[$ Value]]),Table4_1[[#This Row],[$ Value]],Table4_1[[#This Row],[% Value]]))</f>
        <v>4</v>
      </c>
      <c r="G5292" s="238">
        <v>43646</v>
      </c>
      <c r="H5292">
        <v>4</v>
      </c>
      <c r="I5292" t="s">
        <v>200</v>
      </c>
      <c r="J5292" t="s">
        <v>366</v>
      </c>
      <c r="K5292" t="s">
        <v>192</v>
      </c>
      <c r="L5292"/>
      <c r="M5292" t="s">
        <v>473</v>
      </c>
      <c r="N5292" t="s">
        <v>474</v>
      </c>
      <c r="O5292" t="s">
        <v>191</v>
      </c>
      <c r="P5292">
        <v>4</v>
      </c>
      <c r="Q5292"/>
      <c r="R5292"/>
      <c r="S5292" t="s">
        <v>934</v>
      </c>
    </row>
    <row r="5293" spans="1:19" hidden="1" x14ac:dyDescent="0.2">
      <c r="A5293" s="162" t="str">
        <f>"FY"&amp;(YEAR(Table4_1[[#This Row],[Date]])-1)&amp;"/"&amp;(YEAR(Table4_1[[#This Row],[Date]])-2000)</f>
        <v>FY2019/20</v>
      </c>
      <c r="B5293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3" s="162" t="str">
        <f>Table4_1[[#This Row],[Licensee]]&amp;" "&amp;Table4_1[[#This Row],[Licence]]</f>
        <v>ATCO GDL8</v>
      </c>
      <c r="D5293" s="162" t="str">
        <f t="shared" si="83"/>
        <v>FY2019/20_D22_ATCO GDL8</v>
      </c>
      <c r="E5293" s="164">
        <f>IF(ISNUMBER(Table4_1[[#This Row],[Value]]),Table4_1[[#This Row],[Value]],IF(ISNUMBER(Table4_1[[#This Row],[$ Value]]),Table4_1[[#This Row],[$ Value]],Table4_1[[#This Row],[% Value]]))</f>
        <v>1</v>
      </c>
      <c r="G5293" s="238">
        <v>44012</v>
      </c>
      <c r="H5293">
        <v>4</v>
      </c>
      <c r="I5293" t="s">
        <v>200</v>
      </c>
      <c r="J5293" t="s">
        <v>366</v>
      </c>
      <c r="K5293" t="s">
        <v>192</v>
      </c>
      <c r="L5293"/>
      <c r="M5293" t="s">
        <v>473</v>
      </c>
      <c r="N5293" t="s">
        <v>474</v>
      </c>
      <c r="O5293" t="s">
        <v>191</v>
      </c>
      <c r="P5293">
        <v>1</v>
      </c>
      <c r="Q5293"/>
      <c r="R5293"/>
      <c r="S5293" t="s">
        <v>934</v>
      </c>
    </row>
    <row r="5294" spans="1:19" hidden="1" x14ac:dyDescent="0.2">
      <c r="A5294" s="162" t="str">
        <f>"FY"&amp;(YEAR(Table4_1[[#This Row],[Date]])-1)&amp;"/"&amp;(YEAR(Table4_1[[#This Row],[Date]])-2000)</f>
        <v>FY2020/21</v>
      </c>
      <c r="B5294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4" s="162" t="str">
        <f>Table4_1[[#This Row],[Licensee]]&amp;" "&amp;Table4_1[[#This Row],[Licence]]</f>
        <v>ATCO GDL8</v>
      </c>
      <c r="D5294" s="162" t="str">
        <f t="shared" si="83"/>
        <v>FY2020/21_D22_ATCO GDL8</v>
      </c>
      <c r="E5294" s="164">
        <f>IF(ISNUMBER(Table4_1[[#This Row],[Value]]),Table4_1[[#This Row],[Value]],IF(ISNUMBER(Table4_1[[#This Row],[$ Value]]),Table4_1[[#This Row],[$ Value]],Table4_1[[#This Row],[% Value]]))</f>
        <v>2</v>
      </c>
      <c r="G5294" s="238">
        <v>44377</v>
      </c>
      <c r="H5294">
        <v>4</v>
      </c>
      <c r="I5294" t="s">
        <v>200</v>
      </c>
      <c r="J5294" t="s">
        <v>366</v>
      </c>
      <c r="K5294" t="s">
        <v>192</v>
      </c>
      <c r="L5294"/>
      <c r="M5294" t="s">
        <v>473</v>
      </c>
      <c r="N5294" t="s">
        <v>474</v>
      </c>
      <c r="O5294" t="s">
        <v>191</v>
      </c>
      <c r="P5294">
        <v>2</v>
      </c>
      <c r="Q5294"/>
      <c r="R5294"/>
      <c r="S5294" t="s">
        <v>934</v>
      </c>
    </row>
    <row r="5295" spans="1:19" hidden="1" x14ac:dyDescent="0.2">
      <c r="A5295" s="162" t="str">
        <f>"FY"&amp;(YEAR(Table4_1[[#This Row],[Date]])-1)&amp;"/"&amp;(YEAR(Table4_1[[#This Row],[Date]])-2000)</f>
        <v>FY2021/22</v>
      </c>
      <c r="B5295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5" s="162" t="str">
        <f>Table4_1[[#This Row],[Licensee]]&amp;" "&amp;Table4_1[[#This Row],[Licence]]</f>
        <v>ATCO GDL8</v>
      </c>
      <c r="D5295" s="162" t="str">
        <f t="shared" si="83"/>
        <v>FY2021/22_D22_ATCO GDL8</v>
      </c>
      <c r="E5295" s="164">
        <f>IF(ISNUMBER(Table4_1[[#This Row],[Value]]),Table4_1[[#This Row],[Value]],IF(ISNUMBER(Table4_1[[#This Row],[$ Value]]),Table4_1[[#This Row],[$ Value]],Table4_1[[#This Row],[% Value]]))</f>
        <v>0</v>
      </c>
      <c r="G5295" s="238">
        <v>44742</v>
      </c>
      <c r="H5295">
        <v>4</v>
      </c>
      <c r="I5295" t="s">
        <v>200</v>
      </c>
      <c r="J5295" t="s">
        <v>366</v>
      </c>
      <c r="K5295" t="s">
        <v>192</v>
      </c>
      <c r="L5295"/>
      <c r="M5295" t="s">
        <v>473</v>
      </c>
      <c r="N5295" t="s">
        <v>474</v>
      </c>
      <c r="O5295" t="s">
        <v>191</v>
      </c>
      <c r="P5295">
        <v>0</v>
      </c>
      <c r="Q5295"/>
      <c r="R5295"/>
      <c r="S5295" t="s">
        <v>934</v>
      </c>
    </row>
    <row r="5296" spans="1:19" hidden="1" x14ac:dyDescent="0.2">
      <c r="A5296" s="162" t="str">
        <f>"FY"&amp;(YEAR(Table4_1[[#This Row],[Date]])-1)&amp;"/"&amp;(YEAR(Table4_1[[#This Row],[Date]])-2000)</f>
        <v>FY2022/23</v>
      </c>
      <c r="B5296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6" s="162" t="str">
        <f>Table4_1[[#This Row],[Licensee]]&amp;" "&amp;Table4_1[[#This Row],[Licence]]</f>
        <v>ATCO GDL8</v>
      </c>
      <c r="D5296" s="162" t="str">
        <f t="shared" si="83"/>
        <v>FY2022/23_D22_ATCO GDL8</v>
      </c>
      <c r="E5296" s="164">
        <f>IF(ISNUMBER(Table4_1[[#This Row],[Value]]),Table4_1[[#This Row],[Value]],IF(ISNUMBER(Table4_1[[#This Row],[$ Value]]),Table4_1[[#This Row],[$ Value]],Table4_1[[#This Row],[% Value]]))</f>
        <v>0</v>
      </c>
      <c r="G5296" s="238">
        <v>45107</v>
      </c>
      <c r="H5296">
        <v>4</v>
      </c>
      <c r="I5296" t="s">
        <v>200</v>
      </c>
      <c r="J5296" t="s">
        <v>366</v>
      </c>
      <c r="K5296" t="s">
        <v>192</v>
      </c>
      <c r="L5296"/>
      <c r="M5296" t="s">
        <v>473</v>
      </c>
      <c r="N5296" t="s">
        <v>474</v>
      </c>
      <c r="O5296" t="s">
        <v>191</v>
      </c>
      <c r="P5296">
        <v>0</v>
      </c>
      <c r="Q5296"/>
      <c r="R5296"/>
      <c r="S5296" t="s">
        <v>934</v>
      </c>
    </row>
    <row r="5297" spans="1:19" hidden="1" x14ac:dyDescent="0.2">
      <c r="A5297" s="162" t="str">
        <f>"FY"&amp;(YEAR(Table4_1[[#This Row],[Date]])-1)&amp;"/"&amp;(YEAR(Table4_1[[#This Row],[Date]])-2000)</f>
        <v>FY2023/24</v>
      </c>
      <c r="B5297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7" s="162" t="str">
        <f>Table4_1[[#This Row],[Licensee]]&amp;" "&amp;Table4_1[[#This Row],[Licence]]</f>
        <v>ATCO GDL8</v>
      </c>
      <c r="D5297" s="162" t="str">
        <f t="shared" si="83"/>
        <v>FY2023/24_D22_ATCO GDL8</v>
      </c>
      <c r="E5297" s="164">
        <f>IF(ISNUMBER(Table4_1[[#This Row],[Value]]),Table4_1[[#This Row],[Value]],IF(ISNUMBER(Table4_1[[#This Row],[$ Value]]),Table4_1[[#This Row],[$ Value]],Table4_1[[#This Row],[% Value]]))</f>
        <v>0</v>
      </c>
      <c r="G5297" s="238">
        <v>45473</v>
      </c>
      <c r="H5297">
        <v>4</v>
      </c>
      <c r="I5297" t="s">
        <v>200</v>
      </c>
      <c r="J5297" t="s">
        <v>366</v>
      </c>
      <c r="K5297" t="s">
        <v>192</v>
      </c>
      <c r="L5297"/>
      <c r="M5297" t="s">
        <v>473</v>
      </c>
      <c r="N5297" t="s">
        <v>474</v>
      </c>
      <c r="O5297" t="s">
        <v>191</v>
      </c>
      <c r="P5297">
        <v>0</v>
      </c>
      <c r="Q5297"/>
      <c r="R5297"/>
      <c r="S5297" t="s">
        <v>934</v>
      </c>
    </row>
    <row r="5298" spans="1:19" hidden="1" x14ac:dyDescent="0.2">
      <c r="A5298" s="162" t="str">
        <f>"FY"&amp;(YEAR(Table4_1[[#This Row],[Date]])-1)&amp;"/"&amp;(YEAR(Table4_1[[#This Row],[Date]])-2000)</f>
        <v>FY2024/25</v>
      </c>
      <c r="B5298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298" s="162" t="str">
        <f>Table4_1[[#This Row],[Licensee]]&amp;" "&amp;Table4_1[[#This Row],[Licence]]</f>
        <v>ATCO GDL8</v>
      </c>
      <c r="D5298" s="162" t="str">
        <f t="shared" si="83"/>
        <v>FY2024/25_D22_ATCO GDL8</v>
      </c>
      <c r="E5298" s="164">
        <f>IF(ISNUMBER(Table4_1[[#This Row],[Value]]),Table4_1[[#This Row],[Value]],IF(ISNUMBER(Table4_1[[#This Row],[$ Value]]),Table4_1[[#This Row],[$ Value]],Table4_1[[#This Row],[% Value]]))</f>
        <v>0</v>
      </c>
      <c r="G5298" s="238">
        <v>45838</v>
      </c>
      <c r="H5298">
        <v>4</v>
      </c>
      <c r="I5298" t="s">
        <v>200</v>
      </c>
      <c r="J5298" t="s">
        <v>366</v>
      </c>
      <c r="K5298" t="s">
        <v>192</v>
      </c>
      <c r="L5298"/>
      <c r="M5298" t="s">
        <v>473</v>
      </c>
      <c r="N5298" t="s">
        <v>474</v>
      </c>
      <c r="O5298" t="s">
        <v>191</v>
      </c>
      <c r="P5298">
        <v>0</v>
      </c>
      <c r="Q5298"/>
      <c r="R5298"/>
      <c r="S5298" t="s">
        <v>934</v>
      </c>
    </row>
    <row r="5299" spans="1:19" hidden="1" x14ac:dyDescent="0.2">
      <c r="A5299" s="162" t="str">
        <f>"FY"&amp;(YEAR(Table4_1[[#This Row],[Date]])-1)&amp;"/"&amp;(YEAR(Table4_1[[#This Row],[Date]])-2000)</f>
        <v>FY2013/14</v>
      </c>
      <c r="B5299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299" s="162" t="str">
        <f>Table4_1[[#This Row],[Licensee]]&amp;" "&amp;Table4_1[[#This Row],[Licence]]</f>
        <v>ATCO GDL8</v>
      </c>
      <c r="D5299" s="162" t="str">
        <f t="shared" si="83"/>
        <v>FY2013/14_D23_ATCO GDL8</v>
      </c>
      <c r="E5299" s="164">
        <f>IF(ISNUMBER(Table4_1[[#This Row],[Value]]),Table4_1[[#This Row],[Value]],IF(ISNUMBER(Table4_1[[#This Row],[$ Value]]),Table4_1[[#This Row],[$ Value]],Table4_1[[#This Row],[% Value]]))</f>
        <v>2</v>
      </c>
      <c r="G5299" s="238">
        <v>41820</v>
      </c>
      <c r="H5299">
        <v>4</v>
      </c>
      <c r="I5299" t="s">
        <v>200</v>
      </c>
      <c r="J5299" t="s">
        <v>366</v>
      </c>
      <c r="K5299" t="s">
        <v>192</v>
      </c>
      <c r="L5299"/>
      <c r="M5299" t="s">
        <v>507</v>
      </c>
      <c r="N5299" t="s">
        <v>508</v>
      </c>
      <c r="O5299" t="s">
        <v>191</v>
      </c>
      <c r="P5299">
        <v>2</v>
      </c>
      <c r="Q5299"/>
      <c r="R5299"/>
      <c r="S5299" t="s">
        <v>934</v>
      </c>
    </row>
    <row r="5300" spans="1:19" hidden="1" x14ac:dyDescent="0.2">
      <c r="A5300" s="162" t="str">
        <f>"FY"&amp;(YEAR(Table4_1[[#This Row],[Date]])-1)&amp;"/"&amp;(YEAR(Table4_1[[#This Row],[Date]])-2000)</f>
        <v>FY2014/15</v>
      </c>
      <c r="B5300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0" s="162" t="str">
        <f>Table4_1[[#This Row],[Licensee]]&amp;" "&amp;Table4_1[[#This Row],[Licence]]</f>
        <v>ATCO GDL8</v>
      </c>
      <c r="D5300" s="162" t="str">
        <f t="shared" si="83"/>
        <v>FY2014/15_D23_ATCO GDL8</v>
      </c>
      <c r="E5300" s="164">
        <f>IF(ISNUMBER(Table4_1[[#This Row],[Value]]),Table4_1[[#This Row],[Value]],IF(ISNUMBER(Table4_1[[#This Row],[$ Value]]),Table4_1[[#This Row],[$ Value]],Table4_1[[#This Row],[% Value]]))</f>
        <v>8</v>
      </c>
      <c r="G5300" s="238">
        <v>42185</v>
      </c>
      <c r="H5300">
        <v>4</v>
      </c>
      <c r="I5300" t="s">
        <v>200</v>
      </c>
      <c r="J5300" t="s">
        <v>366</v>
      </c>
      <c r="K5300" t="s">
        <v>192</v>
      </c>
      <c r="L5300"/>
      <c r="M5300" t="s">
        <v>507</v>
      </c>
      <c r="N5300" t="s">
        <v>508</v>
      </c>
      <c r="O5300" t="s">
        <v>191</v>
      </c>
      <c r="P5300">
        <v>8</v>
      </c>
      <c r="Q5300"/>
      <c r="R5300"/>
      <c r="S5300" t="s">
        <v>934</v>
      </c>
    </row>
    <row r="5301" spans="1:19" hidden="1" x14ac:dyDescent="0.2">
      <c r="A5301" s="162" t="str">
        <f>"FY"&amp;(YEAR(Table4_1[[#This Row],[Date]])-1)&amp;"/"&amp;(YEAR(Table4_1[[#This Row],[Date]])-2000)</f>
        <v>FY2015/16</v>
      </c>
      <c r="B5301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1" s="162" t="str">
        <f>Table4_1[[#This Row],[Licensee]]&amp;" "&amp;Table4_1[[#This Row],[Licence]]</f>
        <v>ATCO GDL8</v>
      </c>
      <c r="D5301" s="162" t="str">
        <f t="shared" si="83"/>
        <v>FY2015/16_D23_ATCO GDL8</v>
      </c>
      <c r="E5301" s="164">
        <f>IF(ISNUMBER(Table4_1[[#This Row],[Value]]),Table4_1[[#This Row],[Value]],IF(ISNUMBER(Table4_1[[#This Row],[$ Value]]),Table4_1[[#This Row],[$ Value]],Table4_1[[#This Row],[% Value]]))</f>
        <v>14</v>
      </c>
      <c r="G5301" s="238">
        <v>42551</v>
      </c>
      <c r="H5301">
        <v>4</v>
      </c>
      <c r="I5301" t="s">
        <v>200</v>
      </c>
      <c r="J5301" t="s">
        <v>366</v>
      </c>
      <c r="K5301" t="s">
        <v>192</v>
      </c>
      <c r="L5301"/>
      <c r="M5301" t="s">
        <v>507</v>
      </c>
      <c r="N5301" t="s">
        <v>508</v>
      </c>
      <c r="O5301" t="s">
        <v>191</v>
      </c>
      <c r="P5301">
        <v>14</v>
      </c>
      <c r="Q5301"/>
      <c r="R5301"/>
      <c r="S5301" t="s">
        <v>934</v>
      </c>
    </row>
    <row r="5302" spans="1:19" hidden="1" x14ac:dyDescent="0.2">
      <c r="A5302" s="162" t="str">
        <f>"FY"&amp;(YEAR(Table4_1[[#This Row],[Date]])-1)&amp;"/"&amp;(YEAR(Table4_1[[#This Row],[Date]])-2000)</f>
        <v>FY2016/17</v>
      </c>
      <c r="B5302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2" s="162" t="str">
        <f>Table4_1[[#This Row],[Licensee]]&amp;" "&amp;Table4_1[[#This Row],[Licence]]</f>
        <v>ATCO GDL8</v>
      </c>
      <c r="D5302" s="162" t="str">
        <f t="shared" si="83"/>
        <v>FY2016/17_D23_ATCO GDL8</v>
      </c>
      <c r="E5302" s="164">
        <f>IF(ISNUMBER(Table4_1[[#This Row],[Value]]),Table4_1[[#This Row],[Value]],IF(ISNUMBER(Table4_1[[#This Row],[$ Value]]),Table4_1[[#This Row],[$ Value]],Table4_1[[#This Row],[% Value]]))</f>
        <v>10</v>
      </c>
      <c r="G5302" s="238">
        <v>42916</v>
      </c>
      <c r="H5302">
        <v>4</v>
      </c>
      <c r="I5302" t="s">
        <v>200</v>
      </c>
      <c r="J5302" t="s">
        <v>366</v>
      </c>
      <c r="K5302" t="s">
        <v>192</v>
      </c>
      <c r="L5302"/>
      <c r="M5302" t="s">
        <v>507</v>
      </c>
      <c r="N5302" t="s">
        <v>508</v>
      </c>
      <c r="O5302" t="s">
        <v>191</v>
      </c>
      <c r="P5302">
        <v>10</v>
      </c>
      <c r="Q5302"/>
      <c r="R5302"/>
      <c r="S5302" t="s">
        <v>934</v>
      </c>
    </row>
    <row r="5303" spans="1:19" hidden="1" x14ac:dyDescent="0.2">
      <c r="A5303" s="162" t="str">
        <f>"FY"&amp;(YEAR(Table4_1[[#This Row],[Date]])-1)&amp;"/"&amp;(YEAR(Table4_1[[#This Row],[Date]])-2000)</f>
        <v>FY2017/18</v>
      </c>
      <c r="B5303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3" s="162" t="str">
        <f>Table4_1[[#This Row],[Licensee]]&amp;" "&amp;Table4_1[[#This Row],[Licence]]</f>
        <v>ATCO GDL8</v>
      </c>
      <c r="D5303" s="162" t="str">
        <f t="shared" si="83"/>
        <v>FY2017/18_D23_ATCO GDL8</v>
      </c>
      <c r="E5303" s="164">
        <f>IF(ISNUMBER(Table4_1[[#This Row],[Value]]),Table4_1[[#This Row],[Value]],IF(ISNUMBER(Table4_1[[#This Row],[$ Value]]),Table4_1[[#This Row],[$ Value]],Table4_1[[#This Row],[% Value]]))</f>
        <v>8</v>
      </c>
      <c r="G5303" s="238">
        <v>43281</v>
      </c>
      <c r="H5303">
        <v>4</v>
      </c>
      <c r="I5303" t="s">
        <v>200</v>
      </c>
      <c r="J5303" t="s">
        <v>366</v>
      </c>
      <c r="K5303" t="s">
        <v>192</v>
      </c>
      <c r="L5303"/>
      <c r="M5303" t="s">
        <v>507</v>
      </c>
      <c r="N5303" t="s">
        <v>508</v>
      </c>
      <c r="O5303" t="s">
        <v>191</v>
      </c>
      <c r="P5303">
        <v>8</v>
      </c>
      <c r="Q5303"/>
      <c r="R5303"/>
      <c r="S5303" t="s">
        <v>934</v>
      </c>
    </row>
    <row r="5304" spans="1:19" hidden="1" x14ac:dyDescent="0.2">
      <c r="A5304" s="162" t="str">
        <f>"FY"&amp;(YEAR(Table4_1[[#This Row],[Date]])-1)&amp;"/"&amp;(YEAR(Table4_1[[#This Row],[Date]])-2000)</f>
        <v>FY2018/19</v>
      </c>
      <c r="B5304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4" s="162" t="str">
        <f>Table4_1[[#This Row],[Licensee]]&amp;" "&amp;Table4_1[[#This Row],[Licence]]</f>
        <v>ATCO GDL8</v>
      </c>
      <c r="D5304" s="162" t="str">
        <f t="shared" si="83"/>
        <v>FY2018/19_D23_ATCO GDL8</v>
      </c>
      <c r="E5304" s="164">
        <f>IF(ISNUMBER(Table4_1[[#This Row],[Value]]),Table4_1[[#This Row],[Value]],IF(ISNUMBER(Table4_1[[#This Row],[$ Value]]),Table4_1[[#This Row],[$ Value]],Table4_1[[#This Row],[% Value]]))</f>
        <v>9</v>
      </c>
      <c r="G5304" s="238">
        <v>43646</v>
      </c>
      <c r="H5304">
        <v>4</v>
      </c>
      <c r="I5304" t="s">
        <v>200</v>
      </c>
      <c r="J5304" t="s">
        <v>366</v>
      </c>
      <c r="K5304" t="s">
        <v>192</v>
      </c>
      <c r="L5304"/>
      <c r="M5304" t="s">
        <v>507</v>
      </c>
      <c r="N5304" t="s">
        <v>508</v>
      </c>
      <c r="O5304" t="s">
        <v>191</v>
      </c>
      <c r="P5304">
        <v>9</v>
      </c>
      <c r="Q5304"/>
      <c r="R5304"/>
      <c r="S5304" t="s">
        <v>934</v>
      </c>
    </row>
    <row r="5305" spans="1:19" hidden="1" x14ac:dyDescent="0.2">
      <c r="A5305" s="162" t="str">
        <f>"FY"&amp;(YEAR(Table4_1[[#This Row],[Date]])-1)&amp;"/"&amp;(YEAR(Table4_1[[#This Row],[Date]])-2000)</f>
        <v>FY2019/20</v>
      </c>
      <c r="B5305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5" s="162" t="str">
        <f>Table4_1[[#This Row],[Licensee]]&amp;" "&amp;Table4_1[[#This Row],[Licence]]</f>
        <v>ATCO GDL8</v>
      </c>
      <c r="D5305" s="162" t="str">
        <f t="shared" si="83"/>
        <v>FY2019/20_D23_ATCO GDL8</v>
      </c>
      <c r="E5305" s="164">
        <f>IF(ISNUMBER(Table4_1[[#This Row],[Value]]),Table4_1[[#This Row],[Value]],IF(ISNUMBER(Table4_1[[#This Row],[$ Value]]),Table4_1[[#This Row],[$ Value]],Table4_1[[#This Row],[% Value]]))</f>
        <v>20</v>
      </c>
      <c r="G5305" s="238">
        <v>44012</v>
      </c>
      <c r="H5305">
        <v>4</v>
      </c>
      <c r="I5305" t="s">
        <v>200</v>
      </c>
      <c r="J5305" t="s">
        <v>366</v>
      </c>
      <c r="K5305" t="s">
        <v>192</v>
      </c>
      <c r="L5305"/>
      <c r="M5305" t="s">
        <v>507</v>
      </c>
      <c r="N5305" t="s">
        <v>508</v>
      </c>
      <c r="O5305" t="s">
        <v>191</v>
      </c>
      <c r="P5305">
        <v>20</v>
      </c>
      <c r="Q5305"/>
      <c r="R5305"/>
      <c r="S5305" t="s">
        <v>934</v>
      </c>
    </row>
    <row r="5306" spans="1:19" hidden="1" x14ac:dyDescent="0.2">
      <c r="A5306" s="162" t="str">
        <f>"FY"&amp;(YEAR(Table4_1[[#This Row],[Date]])-1)&amp;"/"&amp;(YEAR(Table4_1[[#This Row],[Date]])-2000)</f>
        <v>FY2020/21</v>
      </c>
      <c r="B5306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6" s="162" t="str">
        <f>Table4_1[[#This Row],[Licensee]]&amp;" "&amp;Table4_1[[#This Row],[Licence]]</f>
        <v>ATCO GDL8</v>
      </c>
      <c r="D5306" s="162" t="str">
        <f t="shared" si="83"/>
        <v>FY2020/21_D23_ATCO GDL8</v>
      </c>
      <c r="E5306" s="164">
        <f>IF(ISNUMBER(Table4_1[[#This Row],[Value]]),Table4_1[[#This Row],[Value]],IF(ISNUMBER(Table4_1[[#This Row],[$ Value]]),Table4_1[[#This Row],[$ Value]],Table4_1[[#This Row],[% Value]]))</f>
        <v>94</v>
      </c>
      <c r="G5306" s="238">
        <v>44377</v>
      </c>
      <c r="H5306">
        <v>4</v>
      </c>
      <c r="I5306" t="s">
        <v>200</v>
      </c>
      <c r="J5306" t="s">
        <v>366</v>
      </c>
      <c r="K5306" t="s">
        <v>192</v>
      </c>
      <c r="L5306"/>
      <c r="M5306" t="s">
        <v>507</v>
      </c>
      <c r="N5306" t="s">
        <v>508</v>
      </c>
      <c r="O5306" t="s">
        <v>191</v>
      </c>
      <c r="P5306">
        <v>94</v>
      </c>
      <c r="Q5306"/>
      <c r="R5306"/>
      <c r="S5306" t="s">
        <v>934</v>
      </c>
    </row>
    <row r="5307" spans="1:19" hidden="1" x14ac:dyDescent="0.2">
      <c r="A5307" s="162" t="str">
        <f>"FY"&amp;(YEAR(Table4_1[[#This Row],[Date]])-1)&amp;"/"&amp;(YEAR(Table4_1[[#This Row],[Date]])-2000)</f>
        <v>FY2021/22</v>
      </c>
      <c r="B5307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7" s="162" t="str">
        <f>Table4_1[[#This Row],[Licensee]]&amp;" "&amp;Table4_1[[#This Row],[Licence]]</f>
        <v>ATCO GDL8</v>
      </c>
      <c r="D5307" s="162" t="str">
        <f t="shared" si="83"/>
        <v>FY2021/22_D23_ATCO GDL8</v>
      </c>
      <c r="E5307" s="164">
        <f>IF(ISNUMBER(Table4_1[[#This Row],[Value]]),Table4_1[[#This Row],[Value]],IF(ISNUMBER(Table4_1[[#This Row],[$ Value]]),Table4_1[[#This Row],[$ Value]],Table4_1[[#This Row],[% Value]]))</f>
        <v>147</v>
      </c>
      <c r="G5307" s="238">
        <v>44742</v>
      </c>
      <c r="H5307">
        <v>4</v>
      </c>
      <c r="I5307" t="s">
        <v>200</v>
      </c>
      <c r="J5307" t="s">
        <v>366</v>
      </c>
      <c r="K5307" t="s">
        <v>192</v>
      </c>
      <c r="L5307"/>
      <c r="M5307" t="s">
        <v>507</v>
      </c>
      <c r="N5307" t="s">
        <v>508</v>
      </c>
      <c r="O5307" t="s">
        <v>191</v>
      </c>
      <c r="P5307">
        <v>147</v>
      </c>
      <c r="Q5307"/>
      <c r="R5307"/>
      <c r="S5307" t="s">
        <v>934</v>
      </c>
    </row>
    <row r="5308" spans="1:19" hidden="1" x14ac:dyDescent="0.2">
      <c r="A5308" s="162" t="str">
        <f>"FY"&amp;(YEAR(Table4_1[[#This Row],[Date]])-1)&amp;"/"&amp;(YEAR(Table4_1[[#This Row],[Date]])-2000)</f>
        <v>FY2022/23</v>
      </c>
      <c r="B5308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8" s="162" t="str">
        <f>Table4_1[[#This Row],[Licensee]]&amp;" "&amp;Table4_1[[#This Row],[Licence]]</f>
        <v>ATCO GDL8</v>
      </c>
      <c r="D5308" s="162" t="str">
        <f t="shared" si="83"/>
        <v>FY2022/23_D23_ATCO GDL8</v>
      </c>
      <c r="E5308" s="164">
        <f>IF(ISNUMBER(Table4_1[[#This Row],[Value]]),Table4_1[[#This Row],[Value]],IF(ISNUMBER(Table4_1[[#This Row],[$ Value]]),Table4_1[[#This Row],[$ Value]],Table4_1[[#This Row],[% Value]]))</f>
        <v>226</v>
      </c>
      <c r="G5308" s="238">
        <v>45107</v>
      </c>
      <c r="H5308">
        <v>4</v>
      </c>
      <c r="I5308" t="s">
        <v>200</v>
      </c>
      <c r="J5308" t="s">
        <v>366</v>
      </c>
      <c r="K5308" t="s">
        <v>192</v>
      </c>
      <c r="L5308"/>
      <c r="M5308" t="s">
        <v>507</v>
      </c>
      <c r="N5308" t="s">
        <v>508</v>
      </c>
      <c r="O5308" t="s">
        <v>191</v>
      </c>
      <c r="P5308">
        <v>226</v>
      </c>
      <c r="Q5308"/>
      <c r="R5308"/>
      <c r="S5308" t="s">
        <v>934</v>
      </c>
    </row>
    <row r="5309" spans="1:19" hidden="1" x14ac:dyDescent="0.2">
      <c r="A5309" s="162" t="str">
        <f>"FY"&amp;(YEAR(Table4_1[[#This Row],[Date]])-1)&amp;"/"&amp;(YEAR(Table4_1[[#This Row],[Date]])-2000)</f>
        <v>FY2023/24</v>
      </c>
      <c r="B5309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09" s="162" t="str">
        <f>Table4_1[[#This Row],[Licensee]]&amp;" "&amp;Table4_1[[#This Row],[Licence]]</f>
        <v>ATCO GDL8</v>
      </c>
      <c r="D5309" s="162" t="str">
        <f t="shared" si="83"/>
        <v>FY2023/24_D23_ATCO GDL8</v>
      </c>
      <c r="E5309" s="164">
        <f>IF(ISNUMBER(Table4_1[[#This Row],[Value]]),Table4_1[[#This Row],[Value]],IF(ISNUMBER(Table4_1[[#This Row],[$ Value]]),Table4_1[[#This Row],[$ Value]],Table4_1[[#This Row],[% Value]]))</f>
        <v>223</v>
      </c>
      <c r="G5309" s="238">
        <v>45473</v>
      </c>
      <c r="H5309">
        <v>4</v>
      </c>
      <c r="I5309" t="s">
        <v>200</v>
      </c>
      <c r="J5309" t="s">
        <v>366</v>
      </c>
      <c r="K5309" t="s">
        <v>192</v>
      </c>
      <c r="L5309"/>
      <c r="M5309" t="s">
        <v>507</v>
      </c>
      <c r="N5309" t="s">
        <v>508</v>
      </c>
      <c r="O5309" t="s">
        <v>191</v>
      </c>
      <c r="P5309">
        <v>223</v>
      </c>
      <c r="Q5309"/>
      <c r="R5309"/>
      <c r="S5309" t="s">
        <v>934</v>
      </c>
    </row>
    <row r="5310" spans="1:19" hidden="1" x14ac:dyDescent="0.2">
      <c r="A5310" s="162" t="str">
        <f>"FY"&amp;(YEAR(Table4_1[[#This Row],[Date]])-1)&amp;"/"&amp;(YEAR(Table4_1[[#This Row],[Date]])-2000)</f>
        <v>FY2024/25</v>
      </c>
      <c r="B5310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310" s="162" t="str">
        <f>Table4_1[[#This Row],[Licensee]]&amp;" "&amp;Table4_1[[#This Row],[Licence]]</f>
        <v>ATCO GDL8</v>
      </c>
      <c r="D5310" s="162" t="str">
        <f t="shared" si="83"/>
        <v>FY2024/25_D23_ATCO GDL8</v>
      </c>
      <c r="E5310" s="164">
        <f>IF(ISNUMBER(Table4_1[[#This Row],[Value]]),Table4_1[[#This Row],[Value]],IF(ISNUMBER(Table4_1[[#This Row],[$ Value]]),Table4_1[[#This Row],[$ Value]],Table4_1[[#This Row],[% Value]]))</f>
        <v>249</v>
      </c>
      <c r="G5310" s="238">
        <v>45838</v>
      </c>
      <c r="H5310">
        <v>4</v>
      </c>
      <c r="I5310" t="s">
        <v>200</v>
      </c>
      <c r="J5310" t="s">
        <v>366</v>
      </c>
      <c r="K5310" t="s">
        <v>192</v>
      </c>
      <c r="L5310"/>
      <c r="M5310" t="s">
        <v>507</v>
      </c>
      <c r="N5310" t="s">
        <v>508</v>
      </c>
      <c r="O5310" t="s">
        <v>191</v>
      </c>
      <c r="P5310">
        <v>249</v>
      </c>
      <c r="Q5310"/>
      <c r="R5310"/>
      <c r="S5310" t="s">
        <v>934</v>
      </c>
    </row>
    <row r="5311" spans="1:19" hidden="1" x14ac:dyDescent="0.2">
      <c r="A5311" s="162" t="str">
        <f>"FY"&amp;(YEAR(Table4_1[[#This Row],[Date]])-1)&amp;"/"&amp;(YEAR(Table4_1[[#This Row],[Date]])-2000)</f>
        <v>FY2023/24</v>
      </c>
      <c r="B5311" s="162" t="str">
        <f>VLOOKUP(Table4_1[[#This Row],[Energy]]&amp;Table4_1[[#This Row],[Indicator category]]&amp;Table4_1[[#This Row],[Indicator subcategory]]&amp;Table4_1[[#This Row],[Indicator]]&amp;Table4_1[[#This Row],[ID]],newID,2,FALSE)</f>
        <v>D24</v>
      </c>
      <c r="C5311" s="162" t="str">
        <f>Table4_1[[#This Row],[Licensee]]&amp;" "&amp;Table4_1[[#This Row],[Licence]]</f>
        <v>ATCO GDL8</v>
      </c>
      <c r="D5311" s="162" t="str">
        <f t="shared" si="83"/>
        <v>FY2023/24_D24_ATCO GDL8</v>
      </c>
      <c r="E5311" s="164">
        <f>IF(ISNUMBER(Table4_1[[#This Row],[Value]]),Table4_1[[#This Row],[Value]],IF(ISNUMBER(Table4_1[[#This Row],[$ Value]]),Table4_1[[#This Row],[$ Value]],Table4_1[[#This Row],[% Value]]))</f>
        <v>637</v>
      </c>
      <c r="G5311" s="238">
        <v>45473</v>
      </c>
      <c r="H5311">
        <v>4</v>
      </c>
      <c r="I5311" t="s">
        <v>200</v>
      </c>
      <c r="J5311" t="s">
        <v>366</v>
      </c>
      <c r="K5311" t="s">
        <v>192</v>
      </c>
      <c r="L5311"/>
      <c r="M5311" t="s">
        <v>223</v>
      </c>
      <c r="N5311" t="s">
        <v>513</v>
      </c>
      <c r="O5311" t="s">
        <v>191</v>
      </c>
      <c r="P5311">
        <v>637</v>
      </c>
      <c r="Q5311"/>
      <c r="R5311"/>
      <c r="S5311" t="s">
        <v>934</v>
      </c>
    </row>
    <row r="5312" spans="1:19" hidden="1" x14ac:dyDescent="0.2">
      <c r="A5312" s="162" t="str">
        <f>"FY"&amp;(YEAR(Table4_1[[#This Row],[Date]])-1)&amp;"/"&amp;(YEAR(Table4_1[[#This Row],[Date]])-2000)</f>
        <v>FY2024/25</v>
      </c>
      <c r="B5312" s="162" t="str">
        <f>VLOOKUP(Table4_1[[#This Row],[Energy]]&amp;Table4_1[[#This Row],[Indicator category]]&amp;Table4_1[[#This Row],[Indicator subcategory]]&amp;Table4_1[[#This Row],[Indicator]]&amp;Table4_1[[#This Row],[ID]],newID,2,FALSE)</f>
        <v>D24</v>
      </c>
      <c r="C5312" s="162" t="str">
        <f>Table4_1[[#This Row],[Licensee]]&amp;" "&amp;Table4_1[[#This Row],[Licence]]</f>
        <v>ATCO GDL8</v>
      </c>
      <c r="D5312" s="162" t="str">
        <f t="shared" si="83"/>
        <v>FY2024/25_D24_ATCO GDL8</v>
      </c>
      <c r="E5312" s="164">
        <f>IF(ISNUMBER(Table4_1[[#This Row],[Value]]),Table4_1[[#This Row],[Value]],IF(ISNUMBER(Table4_1[[#This Row],[$ Value]]),Table4_1[[#This Row],[$ Value]],Table4_1[[#This Row],[% Value]]))</f>
        <v>822</v>
      </c>
      <c r="G5312" s="238">
        <v>45838</v>
      </c>
      <c r="H5312">
        <v>4</v>
      </c>
      <c r="I5312" t="s">
        <v>200</v>
      </c>
      <c r="J5312" t="s">
        <v>366</v>
      </c>
      <c r="K5312" t="s">
        <v>192</v>
      </c>
      <c r="L5312"/>
      <c r="M5312" t="s">
        <v>223</v>
      </c>
      <c r="N5312" t="s">
        <v>513</v>
      </c>
      <c r="O5312" t="s">
        <v>191</v>
      </c>
      <c r="P5312">
        <v>822</v>
      </c>
      <c r="Q5312"/>
      <c r="R5312"/>
      <c r="S5312" t="s">
        <v>934</v>
      </c>
    </row>
    <row r="5313" spans="1:19" hidden="1" x14ac:dyDescent="0.2">
      <c r="A5313" s="162" t="str">
        <f>"FY"&amp;(YEAR(Table4_1[[#This Row],[Date]])-1)&amp;"/"&amp;(YEAR(Table4_1[[#This Row],[Date]])-2000)</f>
        <v>FY2013/14</v>
      </c>
      <c r="B5313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3" s="162" t="str">
        <f>Table4_1[[#This Row],[Licensee]]&amp;" "&amp;Table4_1[[#This Row],[Licence]]</f>
        <v>ATCO GDL8</v>
      </c>
      <c r="D5313" s="162" t="str">
        <f t="shared" si="83"/>
        <v>FY2013/14_D25_ATCO GDL8</v>
      </c>
      <c r="E5313" s="164">
        <f>IF(ISNUMBER(Table4_1[[#This Row],[Value]]),Table4_1[[#This Row],[Value]],IF(ISNUMBER(Table4_1[[#This Row],[$ Value]]),Table4_1[[#This Row],[$ Value]],Table4_1[[#This Row],[% Value]]))</f>
        <v>1</v>
      </c>
      <c r="G5313" s="238">
        <v>41820</v>
      </c>
      <c r="H5313">
        <v>4</v>
      </c>
      <c r="I5313" t="s">
        <v>200</v>
      </c>
      <c r="J5313" t="s">
        <v>366</v>
      </c>
      <c r="K5313" t="s">
        <v>192</v>
      </c>
      <c r="L5313"/>
      <c r="M5313" t="s">
        <v>223</v>
      </c>
      <c r="N5313" t="s">
        <v>494</v>
      </c>
      <c r="O5313" t="s">
        <v>190</v>
      </c>
      <c r="P5313"/>
      <c r="Q5313">
        <v>1</v>
      </c>
      <c r="R5313"/>
      <c r="S5313" t="s">
        <v>934</v>
      </c>
    </row>
    <row r="5314" spans="1:19" hidden="1" x14ac:dyDescent="0.2">
      <c r="A5314" s="162" t="str">
        <f>"FY"&amp;(YEAR(Table4_1[[#This Row],[Date]])-1)&amp;"/"&amp;(YEAR(Table4_1[[#This Row],[Date]])-2000)</f>
        <v>FY2014/15</v>
      </c>
      <c r="B5314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4" s="162" t="str">
        <f>Table4_1[[#This Row],[Licensee]]&amp;" "&amp;Table4_1[[#This Row],[Licence]]</f>
        <v>ATCO GDL8</v>
      </c>
      <c r="D5314" s="162" t="str">
        <f t="shared" si="83"/>
        <v>FY2014/15_D25_ATCO GDL8</v>
      </c>
      <c r="E5314" s="164">
        <f>IF(ISNUMBER(Table4_1[[#This Row],[Value]]),Table4_1[[#This Row],[Value]],IF(ISNUMBER(Table4_1[[#This Row],[$ Value]]),Table4_1[[#This Row],[$ Value]],Table4_1[[#This Row],[% Value]]))</f>
        <v>0.89</v>
      </c>
      <c r="G5314" s="238">
        <v>42185</v>
      </c>
      <c r="H5314">
        <v>4</v>
      </c>
      <c r="I5314" t="s">
        <v>200</v>
      </c>
      <c r="J5314" t="s">
        <v>366</v>
      </c>
      <c r="K5314" t="s">
        <v>192</v>
      </c>
      <c r="L5314"/>
      <c r="M5314" t="s">
        <v>223</v>
      </c>
      <c r="N5314" t="s">
        <v>494</v>
      </c>
      <c r="O5314" t="s">
        <v>190</v>
      </c>
      <c r="P5314"/>
      <c r="Q5314">
        <v>0.89</v>
      </c>
      <c r="R5314"/>
      <c r="S5314" t="s">
        <v>934</v>
      </c>
    </row>
    <row r="5315" spans="1:19" hidden="1" x14ac:dyDescent="0.2">
      <c r="A5315" s="162" t="str">
        <f>"FY"&amp;(YEAR(Table4_1[[#This Row],[Date]])-1)&amp;"/"&amp;(YEAR(Table4_1[[#This Row],[Date]])-2000)</f>
        <v>FY2015/16</v>
      </c>
      <c r="B5315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5" s="162" t="str">
        <f>Table4_1[[#This Row],[Licensee]]&amp;" "&amp;Table4_1[[#This Row],[Licence]]</f>
        <v>ATCO GDL8</v>
      </c>
      <c r="D5315" s="162" t="str">
        <f t="shared" si="83"/>
        <v>FY2015/16_D25_ATCO GDL8</v>
      </c>
      <c r="E5315" s="164">
        <f>IF(ISNUMBER(Table4_1[[#This Row],[Value]]),Table4_1[[#This Row],[Value]],IF(ISNUMBER(Table4_1[[#This Row],[$ Value]]),Table4_1[[#This Row],[$ Value]],Table4_1[[#This Row],[% Value]]))</f>
        <v>0.86499999999999999</v>
      </c>
      <c r="G5315" s="238">
        <v>42551</v>
      </c>
      <c r="H5315">
        <v>4</v>
      </c>
      <c r="I5315" t="s">
        <v>200</v>
      </c>
      <c r="J5315" t="s">
        <v>366</v>
      </c>
      <c r="K5315" t="s">
        <v>192</v>
      </c>
      <c r="L5315"/>
      <c r="M5315" t="s">
        <v>223</v>
      </c>
      <c r="N5315" t="s">
        <v>494</v>
      </c>
      <c r="O5315" t="s">
        <v>190</v>
      </c>
      <c r="P5315"/>
      <c r="Q5315">
        <v>0.86499999999999999</v>
      </c>
      <c r="R5315"/>
      <c r="S5315" t="s">
        <v>934</v>
      </c>
    </row>
    <row r="5316" spans="1:19" hidden="1" x14ac:dyDescent="0.2">
      <c r="A5316" s="162" t="str">
        <f>"FY"&amp;(YEAR(Table4_1[[#This Row],[Date]])-1)&amp;"/"&amp;(YEAR(Table4_1[[#This Row],[Date]])-2000)</f>
        <v>FY2016/17</v>
      </c>
      <c r="B5316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6" s="162" t="str">
        <f>Table4_1[[#This Row],[Licensee]]&amp;" "&amp;Table4_1[[#This Row],[Licence]]</f>
        <v>ATCO GDL8</v>
      </c>
      <c r="D5316" s="162" t="str">
        <f t="shared" si="83"/>
        <v>FY2016/17_D25_ATCO GDL8</v>
      </c>
      <c r="E5316" s="164">
        <f>IF(ISNUMBER(Table4_1[[#This Row],[Value]]),Table4_1[[#This Row],[Value]],IF(ISNUMBER(Table4_1[[#This Row],[$ Value]]),Table4_1[[#This Row],[$ Value]],Table4_1[[#This Row],[% Value]]))</f>
        <v>0.87</v>
      </c>
      <c r="G5316" s="238">
        <v>42916</v>
      </c>
      <c r="H5316">
        <v>4</v>
      </c>
      <c r="I5316" t="s">
        <v>200</v>
      </c>
      <c r="J5316" t="s">
        <v>366</v>
      </c>
      <c r="K5316" t="s">
        <v>192</v>
      </c>
      <c r="L5316"/>
      <c r="M5316" t="s">
        <v>223</v>
      </c>
      <c r="N5316" t="s">
        <v>494</v>
      </c>
      <c r="O5316" t="s">
        <v>190</v>
      </c>
      <c r="P5316"/>
      <c r="Q5316">
        <v>0.87</v>
      </c>
      <c r="R5316"/>
      <c r="S5316" t="s">
        <v>934</v>
      </c>
    </row>
    <row r="5317" spans="1:19" hidden="1" x14ac:dyDescent="0.2">
      <c r="A5317" s="162" t="str">
        <f>"FY"&amp;(YEAR(Table4_1[[#This Row],[Date]])-1)&amp;"/"&amp;(YEAR(Table4_1[[#This Row],[Date]])-2000)</f>
        <v>FY2017/18</v>
      </c>
      <c r="B5317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7" s="162" t="str">
        <f>Table4_1[[#This Row],[Licensee]]&amp;" "&amp;Table4_1[[#This Row],[Licence]]</f>
        <v>ATCO GDL8</v>
      </c>
      <c r="D5317" s="162" t="str">
        <f t="shared" si="83"/>
        <v>FY2017/18_D25_ATCO GDL8</v>
      </c>
      <c r="E5317" s="164">
        <f>IF(ISNUMBER(Table4_1[[#This Row],[Value]]),Table4_1[[#This Row],[Value]],IF(ISNUMBER(Table4_1[[#This Row],[$ Value]]),Table4_1[[#This Row],[$ Value]],Table4_1[[#This Row],[% Value]]))</f>
        <v>0.872</v>
      </c>
      <c r="G5317" s="238">
        <v>43281</v>
      </c>
      <c r="H5317">
        <v>4</v>
      </c>
      <c r="I5317" t="s">
        <v>200</v>
      </c>
      <c r="J5317" t="s">
        <v>366</v>
      </c>
      <c r="K5317" t="s">
        <v>192</v>
      </c>
      <c r="L5317"/>
      <c r="M5317" t="s">
        <v>223</v>
      </c>
      <c r="N5317" t="s">
        <v>494</v>
      </c>
      <c r="O5317" t="s">
        <v>190</v>
      </c>
      <c r="P5317"/>
      <c r="Q5317">
        <v>0.872</v>
      </c>
      <c r="R5317"/>
      <c r="S5317" t="s">
        <v>934</v>
      </c>
    </row>
    <row r="5318" spans="1:19" hidden="1" x14ac:dyDescent="0.2">
      <c r="A5318" s="162" t="str">
        <f>"FY"&amp;(YEAR(Table4_1[[#This Row],[Date]])-1)&amp;"/"&amp;(YEAR(Table4_1[[#This Row],[Date]])-2000)</f>
        <v>FY2018/19</v>
      </c>
      <c r="B5318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8" s="162" t="str">
        <f>Table4_1[[#This Row],[Licensee]]&amp;" "&amp;Table4_1[[#This Row],[Licence]]</f>
        <v>ATCO GDL8</v>
      </c>
      <c r="D5318" s="162" t="str">
        <f t="shared" ref="D5318:D5381" si="84">A5318&amp;"_"&amp;B5318&amp;"_"&amp;C5318</f>
        <v>FY2018/19_D25_ATCO GDL8</v>
      </c>
      <c r="E5318" s="164">
        <f>IF(ISNUMBER(Table4_1[[#This Row],[Value]]),Table4_1[[#This Row],[Value]],IF(ISNUMBER(Table4_1[[#This Row],[$ Value]]),Table4_1[[#This Row],[$ Value]],Table4_1[[#This Row],[% Value]]))</f>
        <v>0.873</v>
      </c>
      <c r="G5318" s="238">
        <v>43646</v>
      </c>
      <c r="H5318">
        <v>4</v>
      </c>
      <c r="I5318" t="s">
        <v>200</v>
      </c>
      <c r="J5318" t="s">
        <v>366</v>
      </c>
      <c r="K5318" t="s">
        <v>192</v>
      </c>
      <c r="L5318"/>
      <c r="M5318" t="s">
        <v>223</v>
      </c>
      <c r="N5318" t="s">
        <v>494</v>
      </c>
      <c r="O5318" t="s">
        <v>190</v>
      </c>
      <c r="P5318"/>
      <c r="Q5318">
        <v>0.873</v>
      </c>
      <c r="R5318"/>
      <c r="S5318" t="s">
        <v>934</v>
      </c>
    </row>
    <row r="5319" spans="1:19" hidden="1" x14ac:dyDescent="0.2">
      <c r="A5319" s="162" t="str">
        <f>"FY"&amp;(YEAR(Table4_1[[#This Row],[Date]])-1)&amp;"/"&amp;(YEAR(Table4_1[[#This Row],[Date]])-2000)</f>
        <v>FY2019/20</v>
      </c>
      <c r="B5319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19" s="162" t="str">
        <f>Table4_1[[#This Row],[Licensee]]&amp;" "&amp;Table4_1[[#This Row],[Licence]]</f>
        <v>ATCO GDL8</v>
      </c>
      <c r="D5319" s="162" t="str">
        <f t="shared" si="84"/>
        <v>FY2019/20_D25_ATCO GDL8</v>
      </c>
      <c r="E5319" s="164">
        <f>IF(ISNUMBER(Table4_1[[#This Row],[Value]]),Table4_1[[#This Row],[Value]],IF(ISNUMBER(Table4_1[[#This Row],[$ Value]]),Table4_1[[#This Row],[$ Value]],Table4_1[[#This Row],[% Value]]))</f>
        <v>0.91</v>
      </c>
      <c r="G5319" s="238">
        <v>44012</v>
      </c>
      <c r="H5319">
        <v>4</v>
      </c>
      <c r="I5319" t="s">
        <v>200</v>
      </c>
      <c r="J5319" t="s">
        <v>366</v>
      </c>
      <c r="K5319" t="s">
        <v>192</v>
      </c>
      <c r="L5319"/>
      <c r="M5319" t="s">
        <v>223</v>
      </c>
      <c r="N5319" t="s">
        <v>494</v>
      </c>
      <c r="O5319" t="s">
        <v>190</v>
      </c>
      <c r="P5319"/>
      <c r="Q5319">
        <v>0.91</v>
      </c>
      <c r="R5319"/>
      <c r="S5319" t="s">
        <v>934</v>
      </c>
    </row>
    <row r="5320" spans="1:19" hidden="1" x14ac:dyDescent="0.2">
      <c r="A5320" s="162" t="str">
        <f>"FY"&amp;(YEAR(Table4_1[[#This Row],[Date]])-1)&amp;"/"&amp;(YEAR(Table4_1[[#This Row],[Date]])-2000)</f>
        <v>FY2020/21</v>
      </c>
      <c r="B5320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0" s="162" t="str">
        <f>Table4_1[[#This Row],[Licensee]]&amp;" "&amp;Table4_1[[#This Row],[Licence]]</f>
        <v>ATCO GDL8</v>
      </c>
      <c r="D5320" s="162" t="str">
        <f t="shared" si="84"/>
        <v>FY2020/21_D25_ATCO GDL8</v>
      </c>
      <c r="E5320" s="164">
        <f>IF(ISNUMBER(Table4_1[[#This Row],[Value]]),Table4_1[[#This Row],[Value]],IF(ISNUMBER(Table4_1[[#This Row],[$ Value]]),Table4_1[[#This Row],[$ Value]],Table4_1[[#This Row],[% Value]]))</f>
        <v>0.84899999999999998</v>
      </c>
      <c r="G5320" s="238">
        <v>44377</v>
      </c>
      <c r="H5320">
        <v>4</v>
      </c>
      <c r="I5320" t="s">
        <v>200</v>
      </c>
      <c r="J5320" t="s">
        <v>366</v>
      </c>
      <c r="K5320" t="s">
        <v>192</v>
      </c>
      <c r="L5320"/>
      <c r="M5320" t="s">
        <v>223</v>
      </c>
      <c r="N5320" t="s">
        <v>494</v>
      </c>
      <c r="O5320" t="s">
        <v>190</v>
      </c>
      <c r="P5320"/>
      <c r="Q5320">
        <v>0.84899999999999998</v>
      </c>
      <c r="R5320"/>
      <c r="S5320" t="s">
        <v>934</v>
      </c>
    </row>
    <row r="5321" spans="1:19" hidden="1" x14ac:dyDescent="0.2">
      <c r="A5321" s="162" t="str">
        <f>"FY"&amp;(YEAR(Table4_1[[#This Row],[Date]])-1)&amp;"/"&amp;(YEAR(Table4_1[[#This Row],[Date]])-2000)</f>
        <v>FY2021/22</v>
      </c>
      <c r="B5321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1" s="162" t="str">
        <f>Table4_1[[#This Row],[Licensee]]&amp;" "&amp;Table4_1[[#This Row],[Licence]]</f>
        <v>ATCO GDL8</v>
      </c>
      <c r="D5321" s="162" t="str">
        <f t="shared" si="84"/>
        <v>FY2021/22_D25_ATCO GDL8</v>
      </c>
      <c r="E5321" s="164">
        <f>IF(ISNUMBER(Table4_1[[#This Row],[Value]]),Table4_1[[#This Row],[Value]],IF(ISNUMBER(Table4_1[[#This Row],[$ Value]]),Table4_1[[#This Row],[$ Value]],Table4_1[[#This Row],[% Value]]))</f>
        <v>0.73799999999999999</v>
      </c>
      <c r="G5321" s="238">
        <v>44742</v>
      </c>
      <c r="H5321">
        <v>4</v>
      </c>
      <c r="I5321" t="s">
        <v>200</v>
      </c>
      <c r="J5321" t="s">
        <v>366</v>
      </c>
      <c r="K5321" t="s">
        <v>192</v>
      </c>
      <c r="L5321"/>
      <c r="M5321" t="s">
        <v>223</v>
      </c>
      <c r="N5321" t="s">
        <v>494</v>
      </c>
      <c r="O5321" t="s">
        <v>190</v>
      </c>
      <c r="P5321"/>
      <c r="Q5321">
        <v>0.73799999999999999</v>
      </c>
      <c r="R5321"/>
      <c r="S5321" t="s">
        <v>934</v>
      </c>
    </row>
    <row r="5322" spans="1:19" hidden="1" x14ac:dyDescent="0.2">
      <c r="A5322" s="162" t="str">
        <f>"FY"&amp;(YEAR(Table4_1[[#This Row],[Date]])-1)&amp;"/"&amp;(YEAR(Table4_1[[#This Row],[Date]])-2000)</f>
        <v>FY2022/23</v>
      </c>
      <c r="B5322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2" s="162" t="str">
        <f>Table4_1[[#This Row],[Licensee]]&amp;" "&amp;Table4_1[[#This Row],[Licence]]</f>
        <v>ATCO GDL8</v>
      </c>
      <c r="D5322" s="162" t="str">
        <f t="shared" si="84"/>
        <v>FY2022/23_D25_ATCO GDL8</v>
      </c>
      <c r="E5322" s="164">
        <f>IF(ISNUMBER(Table4_1[[#This Row],[Value]]),Table4_1[[#This Row],[Value]],IF(ISNUMBER(Table4_1[[#This Row],[$ Value]]),Table4_1[[#This Row],[$ Value]],Table4_1[[#This Row],[% Value]]))</f>
        <v>0.72899999999999998</v>
      </c>
      <c r="G5322" s="238">
        <v>45107</v>
      </c>
      <c r="H5322">
        <v>4</v>
      </c>
      <c r="I5322" t="s">
        <v>200</v>
      </c>
      <c r="J5322" t="s">
        <v>366</v>
      </c>
      <c r="K5322" t="s">
        <v>192</v>
      </c>
      <c r="L5322"/>
      <c r="M5322" t="s">
        <v>223</v>
      </c>
      <c r="N5322" t="s">
        <v>494</v>
      </c>
      <c r="O5322" t="s">
        <v>190</v>
      </c>
      <c r="P5322"/>
      <c r="Q5322">
        <v>0.72899999999999998</v>
      </c>
      <c r="R5322"/>
      <c r="S5322" t="s">
        <v>934</v>
      </c>
    </row>
    <row r="5323" spans="1:19" hidden="1" x14ac:dyDescent="0.2">
      <c r="A5323" s="162" t="str">
        <f>"FY"&amp;(YEAR(Table4_1[[#This Row],[Date]])-1)&amp;"/"&amp;(YEAR(Table4_1[[#This Row],[Date]])-2000)</f>
        <v>FY2023/24</v>
      </c>
      <c r="B5323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3" s="162" t="str">
        <f>Table4_1[[#This Row],[Licensee]]&amp;" "&amp;Table4_1[[#This Row],[Licence]]</f>
        <v>ATCO GDL8</v>
      </c>
      <c r="D5323" s="162" t="str">
        <f t="shared" si="84"/>
        <v>FY2023/24_D25_ATCO GDL8</v>
      </c>
      <c r="E5323" s="164">
        <f>IF(ISNUMBER(Table4_1[[#This Row],[Value]]),Table4_1[[#This Row],[Value]],IF(ISNUMBER(Table4_1[[#This Row],[$ Value]]),Table4_1[[#This Row],[$ Value]],Table4_1[[#This Row],[% Value]]))</f>
        <v>0.73983739800000003</v>
      </c>
      <c r="G5323" s="238">
        <v>45473</v>
      </c>
      <c r="H5323">
        <v>4</v>
      </c>
      <c r="I5323" t="s">
        <v>200</v>
      </c>
      <c r="J5323" t="s">
        <v>366</v>
      </c>
      <c r="K5323" t="s">
        <v>192</v>
      </c>
      <c r="L5323"/>
      <c r="M5323" t="s">
        <v>223</v>
      </c>
      <c r="N5323" t="s">
        <v>494</v>
      </c>
      <c r="O5323" t="s">
        <v>190</v>
      </c>
      <c r="P5323"/>
      <c r="Q5323">
        <v>0.73983739800000003</v>
      </c>
      <c r="R5323"/>
      <c r="S5323" t="s">
        <v>934</v>
      </c>
    </row>
    <row r="5324" spans="1:19" hidden="1" x14ac:dyDescent="0.2">
      <c r="A5324" s="162" t="str">
        <f>"FY"&amp;(YEAR(Table4_1[[#This Row],[Date]])-1)&amp;"/"&amp;(YEAR(Table4_1[[#This Row],[Date]])-2000)</f>
        <v>FY2024/25</v>
      </c>
      <c r="B5324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324" s="162" t="str">
        <f>Table4_1[[#This Row],[Licensee]]&amp;" "&amp;Table4_1[[#This Row],[Licence]]</f>
        <v>ATCO GDL8</v>
      </c>
      <c r="D5324" s="162" t="str">
        <f t="shared" si="84"/>
        <v>FY2024/25_D25_ATCO GDL8</v>
      </c>
      <c r="E5324" s="164">
        <f>IF(ISNUMBER(Table4_1[[#This Row],[Value]]),Table4_1[[#This Row],[Value]],IF(ISNUMBER(Table4_1[[#This Row],[$ Value]]),Table4_1[[#This Row],[$ Value]],Table4_1[[#This Row],[% Value]]))</f>
        <v>0.83963227799999995</v>
      </c>
      <c r="G5324" s="238">
        <v>45838</v>
      </c>
      <c r="H5324">
        <v>4</v>
      </c>
      <c r="I5324" t="s">
        <v>200</v>
      </c>
      <c r="J5324" t="s">
        <v>366</v>
      </c>
      <c r="K5324" t="s">
        <v>192</v>
      </c>
      <c r="L5324"/>
      <c r="M5324" t="s">
        <v>223</v>
      </c>
      <c r="N5324" t="s">
        <v>494</v>
      </c>
      <c r="O5324" t="s">
        <v>190</v>
      </c>
      <c r="P5324"/>
      <c r="Q5324">
        <v>0.83963227799999995</v>
      </c>
      <c r="R5324"/>
      <c r="S5324" t="s">
        <v>934</v>
      </c>
    </row>
    <row r="5325" spans="1:19" hidden="1" x14ac:dyDescent="0.2">
      <c r="A5325" s="162" t="str">
        <f>"FY"&amp;(YEAR(Table4_1[[#This Row],[Date]])-1)&amp;"/"&amp;(YEAR(Table4_1[[#This Row],[Date]])-2000)</f>
        <v>FY2023/24</v>
      </c>
      <c r="B5325" s="162" t="str">
        <f>VLOOKUP(Table4_1[[#This Row],[Energy]]&amp;Table4_1[[#This Row],[Indicator category]]&amp;Table4_1[[#This Row],[Indicator subcategory]]&amp;Table4_1[[#This Row],[Indicator]]&amp;Table4_1[[#This Row],[ID]],newID,2,FALSE)</f>
        <v>D26</v>
      </c>
      <c r="C5325" s="162" t="str">
        <f>Table4_1[[#This Row],[Licensee]]&amp;" "&amp;Table4_1[[#This Row],[Licence]]</f>
        <v>ATCO GDL8</v>
      </c>
      <c r="D5325" s="162" t="str">
        <f t="shared" si="84"/>
        <v>FY2023/24_D26_ATCO GDL8</v>
      </c>
      <c r="E5325" s="164">
        <f>IF(ISNUMBER(Table4_1[[#This Row],[Value]]),Table4_1[[#This Row],[Value]],IF(ISNUMBER(Table4_1[[#This Row],[$ Value]]),Table4_1[[#This Row],[$ Value]],Table4_1[[#This Row],[% Value]]))</f>
        <v>704</v>
      </c>
      <c r="G5325" s="238">
        <v>45473</v>
      </c>
      <c r="H5325">
        <v>4</v>
      </c>
      <c r="I5325" t="s">
        <v>200</v>
      </c>
      <c r="J5325" t="s">
        <v>366</v>
      </c>
      <c r="K5325" t="s">
        <v>192</v>
      </c>
      <c r="L5325"/>
      <c r="M5325" t="s">
        <v>226</v>
      </c>
      <c r="N5325" t="s">
        <v>518</v>
      </c>
      <c r="O5325" t="s">
        <v>191</v>
      </c>
      <c r="P5325">
        <v>704</v>
      </c>
      <c r="Q5325"/>
      <c r="R5325"/>
      <c r="S5325" t="s">
        <v>934</v>
      </c>
    </row>
    <row r="5326" spans="1:19" hidden="1" x14ac:dyDescent="0.2">
      <c r="A5326" s="162" t="str">
        <f>"FY"&amp;(YEAR(Table4_1[[#This Row],[Date]])-1)&amp;"/"&amp;(YEAR(Table4_1[[#This Row],[Date]])-2000)</f>
        <v>FY2024/25</v>
      </c>
      <c r="B5326" s="162" t="str">
        <f>VLOOKUP(Table4_1[[#This Row],[Energy]]&amp;Table4_1[[#This Row],[Indicator category]]&amp;Table4_1[[#This Row],[Indicator subcategory]]&amp;Table4_1[[#This Row],[Indicator]]&amp;Table4_1[[#This Row],[ID]],newID,2,FALSE)</f>
        <v>D26</v>
      </c>
      <c r="C5326" s="162" t="str">
        <f>Table4_1[[#This Row],[Licensee]]&amp;" "&amp;Table4_1[[#This Row],[Licence]]</f>
        <v>ATCO GDL8</v>
      </c>
      <c r="D5326" s="162" t="str">
        <f t="shared" si="84"/>
        <v>FY2024/25_D26_ATCO GDL8</v>
      </c>
      <c r="E5326" s="164">
        <f>IF(ISNUMBER(Table4_1[[#This Row],[Value]]),Table4_1[[#This Row],[Value]],IF(ISNUMBER(Table4_1[[#This Row],[$ Value]]),Table4_1[[#This Row],[$ Value]],Table4_1[[#This Row],[% Value]]))</f>
        <v>891</v>
      </c>
      <c r="G5326" s="238">
        <v>45838</v>
      </c>
      <c r="H5326">
        <v>4</v>
      </c>
      <c r="I5326" t="s">
        <v>200</v>
      </c>
      <c r="J5326" t="s">
        <v>366</v>
      </c>
      <c r="K5326" t="s">
        <v>192</v>
      </c>
      <c r="L5326"/>
      <c r="M5326" t="s">
        <v>226</v>
      </c>
      <c r="N5326" t="s">
        <v>518</v>
      </c>
      <c r="O5326" t="s">
        <v>191</v>
      </c>
      <c r="P5326">
        <v>891</v>
      </c>
      <c r="Q5326"/>
      <c r="R5326"/>
      <c r="S5326" t="s">
        <v>934</v>
      </c>
    </row>
    <row r="5327" spans="1:19" hidden="1" x14ac:dyDescent="0.2">
      <c r="A5327" s="162" t="str">
        <f>"FY"&amp;(YEAR(Table4_1[[#This Row],[Date]])-1)&amp;"/"&amp;(YEAR(Table4_1[[#This Row],[Date]])-2000)</f>
        <v>FY2023/24</v>
      </c>
      <c r="B5327" s="162" t="str">
        <f>VLOOKUP(Table4_1[[#This Row],[Energy]]&amp;Table4_1[[#This Row],[Indicator category]]&amp;Table4_1[[#This Row],[Indicator subcategory]]&amp;Table4_1[[#This Row],[Indicator]]&amp;Table4_1[[#This Row],[ID]],newID,2,FALSE)</f>
        <v>D27</v>
      </c>
      <c r="C5327" s="162" t="str">
        <f>Table4_1[[#This Row],[Licensee]]&amp;" "&amp;Table4_1[[#This Row],[Licence]]</f>
        <v>ATCO GDL8</v>
      </c>
      <c r="D5327" s="162" t="str">
        <f t="shared" si="84"/>
        <v>FY2023/24_D27_ATCO GDL8</v>
      </c>
      <c r="E5327" s="164">
        <f>IF(ISNUMBER(Table4_1[[#This Row],[Value]]),Table4_1[[#This Row],[Value]],IF(ISNUMBER(Table4_1[[#This Row],[$ Value]]),Table4_1[[#This Row],[$ Value]],Table4_1[[#This Row],[% Value]]))</f>
        <v>0.81765389099999997</v>
      </c>
      <c r="G5327" s="238">
        <v>45473</v>
      </c>
      <c r="H5327">
        <v>4</v>
      </c>
      <c r="I5327" t="s">
        <v>200</v>
      </c>
      <c r="J5327" t="s">
        <v>366</v>
      </c>
      <c r="K5327" t="s">
        <v>192</v>
      </c>
      <c r="L5327"/>
      <c r="M5327" t="s">
        <v>226</v>
      </c>
      <c r="N5327" t="s">
        <v>519</v>
      </c>
      <c r="O5327" t="s">
        <v>190</v>
      </c>
      <c r="P5327"/>
      <c r="Q5327">
        <v>0.81765389099999997</v>
      </c>
      <c r="R5327"/>
      <c r="S5327" t="s">
        <v>934</v>
      </c>
    </row>
    <row r="5328" spans="1:19" hidden="1" x14ac:dyDescent="0.2">
      <c r="A5328" s="162" t="str">
        <f>"FY"&amp;(YEAR(Table4_1[[#This Row],[Date]])-1)&amp;"/"&amp;(YEAR(Table4_1[[#This Row],[Date]])-2000)</f>
        <v>FY2024/25</v>
      </c>
      <c r="B5328" s="162" t="str">
        <f>VLOOKUP(Table4_1[[#This Row],[Energy]]&amp;Table4_1[[#This Row],[Indicator category]]&amp;Table4_1[[#This Row],[Indicator subcategory]]&amp;Table4_1[[#This Row],[Indicator]]&amp;Table4_1[[#This Row],[ID]],newID,2,FALSE)</f>
        <v>D27</v>
      </c>
      <c r="C5328" s="162" t="str">
        <f>Table4_1[[#This Row],[Licensee]]&amp;" "&amp;Table4_1[[#This Row],[Licence]]</f>
        <v>ATCO GDL8</v>
      </c>
      <c r="D5328" s="162" t="str">
        <f t="shared" si="84"/>
        <v>FY2024/25_D27_ATCO GDL8</v>
      </c>
      <c r="E5328" s="164">
        <f>IF(ISNUMBER(Table4_1[[#This Row],[Value]]),Table4_1[[#This Row],[Value]],IF(ISNUMBER(Table4_1[[#This Row],[$ Value]]),Table4_1[[#This Row],[$ Value]],Table4_1[[#This Row],[% Value]]))</f>
        <v>0.91011235999999995</v>
      </c>
      <c r="G5328" s="238">
        <v>45838</v>
      </c>
      <c r="H5328">
        <v>4</v>
      </c>
      <c r="I5328" t="s">
        <v>200</v>
      </c>
      <c r="J5328" t="s">
        <v>366</v>
      </c>
      <c r="K5328" t="s">
        <v>192</v>
      </c>
      <c r="L5328"/>
      <c r="M5328" t="s">
        <v>226</v>
      </c>
      <c r="N5328" t="s">
        <v>519</v>
      </c>
      <c r="O5328" t="s">
        <v>190</v>
      </c>
      <c r="P5328"/>
      <c r="Q5328">
        <v>0.91011235999999995</v>
      </c>
      <c r="R5328"/>
      <c r="S5328" t="s">
        <v>934</v>
      </c>
    </row>
    <row r="5329" spans="1:19" hidden="1" x14ac:dyDescent="0.2">
      <c r="A5329" s="162" t="str">
        <f>"FY"&amp;(YEAR(Table4_1[[#This Row],[Date]])-1)&amp;"/"&amp;(YEAR(Table4_1[[#This Row],[Date]])-2000)</f>
        <v>FY2013/14</v>
      </c>
      <c r="B5329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29" s="162" t="str">
        <f>Table4_1[[#This Row],[Licensee]]&amp;" "&amp;Table4_1[[#This Row],[Licence]]</f>
        <v>ATCO GDL8</v>
      </c>
      <c r="D5329" s="162" t="str">
        <f t="shared" si="84"/>
        <v>FY2013/14_D28_ATCO GDL8</v>
      </c>
      <c r="E5329" s="164">
        <f>IF(ISNUMBER(Table4_1[[#This Row],[Value]]),Table4_1[[#This Row],[Value]],IF(ISNUMBER(Table4_1[[#This Row],[$ Value]]),Table4_1[[#This Row],[$ Value]],Table4_1[[#This Row],[% Value]]))</f>
        <v>77388</v>
      </c>
      <c r="G5329" s="238">
        <v>41820</v>
      </c>
      <c r="H5329">
        <v>4</v>
      </c>
      <c r="I5329" t="s">
        <v>200</v>
      </c>
      <c r="J5329" t="s">
        <v>366</v>
      </c>
      <c r="K5329" t="s">
        <v>31</v>
      </c>
      <c r="L5329"/>
      <c r="M5329" t="s">
        <v>320</v>
      </c>
      <c r="N5329" t="s">
        <v>521</v>
      </c>
      <c r="O5329" t="s">
        <v>191</v>
      </c>
      <c r="P5329">
        <v>77388</v>
      </c>
      <c r="Q5329"/>
      <c r="R5329"/>
      <c r="S5329" t="s">
        <v>934</v>
      </c>
    </row>
    <row r="5330" spans="1:19" hidden="1" x14ac:dyDescent="0.2">
      <c r="A5330" s="162" t="str">
        <f>"FY"&amp;(YEAR(Table4_1[[#This Row],[Date]])-1)&amp;"/"&amp;(YEAR(Table4_1[[#This Row],[Date]])-2000)</f>
        <v>FY2014/15</v>
      </c>
      <c r="B5330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0" s="162" t="str">
        <f>Table4_1[[#This Row],[Licensee]]&amp;" "&amp;Table4_1[[#This Row],[Licence]]</f>
        <v>ATCO GDL8</v>
      </c>
      <c r="D5330" s="162" t="str">
        <f t="shared" si="84"/>
        <v>FY2014/15_D28_ATCO GDL8</v>
      </c>
      <c r="E5330" s="164">
        <f>IF(ISNUMBER(Table4_1[[#This Row],[Value]]),Table4_1[[#This Row],[Value]],IF(ISNUMBER(Table4_1[[#This Row],[$ Value]]),Table4_1[[#This Row],[$ Value]],Table4_1[[#This Row],[% Value]]))</f>
        <v>84106</v>
      </c>
      <c r="G5330" s="238">
        <v>42185</v>
      </c>
      <c r="H5330">
        <v>4</v>
      </c>
      <c r="I5330" t="s">
        <v>200</v>
      </c>
      <c r="J5330" t="s">
        <v>366</v>
      </c>
      <c r="K5330" t="s">
        <v>31</v>
      </c>
      <c r="L5330"/>
      <c r="M5330" t="s">
        <v>320</v>
      </c>
      <c r="N5330" t="s">
        <v>521</v>
      </c>
      <c r="O5330" t="s">
        <v>191</v>
      </c>
      <c r="P5330">
        <v>84106</v>
      </c>
      <c r="Q5330"/>
      <c r="R5330"/>
      <c r="S5330" t="s">
        <v>934</v>
      </c>
    </row>
    <row r="5331" spans="1:19" hidden="1" x14ac:dyDescent="0.2">
      <c r="A5331" s="162" t="str">
        <f>"FY"&amp;(YEAR(Table4_1[[#This Row],[Date]])-1)&amp;"/"&amp;(YEAR(Table4_1[[#This Row],[Date]])-2000)</f>
        <v>FY2015/16</v>
      </c>
      <c r="B5331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1" s="162" t="str">
        <f>Table4_1[[#This Row],[Licensee]]&amp;" "&amp;Table4_1[[#This Row],[Licence]]</f>
        <v>ATCO GDL8</v>
      </c>
      <c r="D5331" s="162" t="str">
        <f t="shared" si="84"/>
        <v>FY2015/16_D28_ATCO GDL8</v>
      </c>
      <c r="E5331" s="164">
        <f>IF(ISNUMBER(Table4_1[[#This Row],[Value]]),Table4_1[[#This Row],[Value]],IF(ISNUMBER(Table4_1[[#This Row],[$ Value]]),Table4_1[[#This Row],[$ Value]],Table4_1[[#This Row],[% Value]]))</f>
        <v>84685</v>
      </c>
      <c r="G5331" s="238">
        <v>42551</v>
      </c>
      <c r="H5331">
        <v>4</v>
      </c>
      <c r="I5331" t="s">
        <v>200</v>
      </c>
      <c r="J5331" t="s">
        <v>366</v>
      </c>
      <c r="K5331" t="s">
        <v>31</v>
      </c>
      <c r="L5331"/>
      <c r="M5331" t="s">
        <v>320</v>
      </c>
      <c r="N5331" t="s">
        <v>521</v>
      </c>
      <c r="O5331" t="s">
        <v>191</v>
      </c>
      <c r="P5331">
        <v>84685</v>
      </c>
      <c r="Q5331"/>
      <c r="R5331"/>
      <c r="S5331" t="s">
        <v>934</v>
      </c>
    </row>
    <row r="5332" spans="1:19" hidden="1" x14ac:dyDescent="0.2">
      <c r="A5332" s="162" t="str">
        <f>"FY"&amp;(YEAR(Table4_1[[#This Row],[Date]])-1)&amp;"/"&amp;(YEAR(Table4_1[[#This Row],[Date]])-2000)</f>
        <v>FY2016/17</v>
      </c>
      <c r="B5332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2" s="162" t="str">
        <f>Table4_1[[#This Row],[Licensee]]&amp;" "&amp;Table4_1[[#This Row],[Licence]]</f>
        <v>ATCO GDL8</v>
      </c>
      <c r="D5332" s="162" t="str">
        <f t="shared" si="84"/>
        <v>FY2016/17_D28_ATCO GDL8</v>
      </c>
      <c r="E5332" s="164">
        <f>IF(ISNUMBER(Table4_1[[#This Row],[Value]]),Table4_1[[#This Row],[Value]],IF(ISNUMBER(Table4_1[[#This Row],[$ Value]]),Table4_1[[#This Row],[$ Value]],Table4_1[[#This Row],[% Value]]))</f>
        <v>79316</v>
      </c>
      <c r="G5332" s="238">
        <v>42916</v>
      </c>
      <c r="H5332">
        <v>4</v>
      </c>
      <c r="I5332" t="s">
        <v>200</v>
      </c>
      <c r="J5332" t="s">
        <v>366</v>
      </c>
      <c r="K5332" t="s">
        <v>31</v>
      </c>
      <c r="L5332"/>
      <c r="M5332" t="s">
        <v>320</v>
      </c>
      <c r="N5332" t="s">
        <v>521</v>
      </c>
      <c r="O5332" t="s">
        <v>191</v>
      </c>
      <c r="P5332">
        <v>79316</v>
      </c>
      <c r="Q5332"/>
      <c r="R5332"/>
      <c r="S5332" t="s">
        <v>934</v>
      </c>
    </row>
    <row r="5333" spans="1:19" hidden="1" x14ac:dyDescent="0.2">
      <c r="A5333" s="162" t="str">
        <f>"FY"&amp;(YEAR(Table4_1[[#This Row],[Date]])-1)&amp;"/"&amp;(YEAR(Table4_1[[#This Row],[Date]])-2000)</f>
        <v>FY2017/18</v>
      </c>
      <c r="B5333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3" s="162" t="str">
        <f>Table4_1[[#This Row],[Licensee]]&amp;" "&amp;Table4_1[[#This Row],[Licence]]</f>
        <v>ATCO GDL8</v>
      </c>
      <c r="D5333" s="162" t="str">
        <f t="shared" si="84"/>
        <v>FY2017/18_D28_ATCO GDL8</v>
      </c>
      <c r="E5333" s="164">
        <f>IF(ISNUMBER(Table4_1[[#This Row],[Value]]),Table4_1[[#This Row],[Value]],IF(ISNUMBER(Table4_1[[#This Row],[$ Value]]),Table4_1[[#This Row],[$ Value]],Table4_1[[#This Row],[% Value]]))</f>
        <v>71258</v>
      </c>
      <c r="G5333" s="238">
        <v>43281</v>
      </c>
      <c r="H5333">
        <v>4</v>
      </c>
      <c r="I5333" t="s">
        <v>200</v>
      </c>
      <c r="J5333" t="s">
        <v>366</v>
      </c>
      <c r="K5333" t="s">
        <v>31</v>
      </c>
      <c r="L5333"/>
      <c r="M5333" t="s">
        <v>320</v>
      </c>
      <c r="N5333" t="s">
        <v>521</v>
      </c>
      <c r="O5333" t="s">
        <v>191</v>
      </c>
      <c r="P5333">
        <v>71258</v>
      </c>
      <c r="Q5333"/>
      <c r="R5333"/>
      <c r="S5333" t="s">
        <v>934</v>
      </c>
    </row>
    <row r="5334" spans="1:19" hidden="1" x14ac:dyDescent="0.2">
      <c r="A5334" s="162" t="str">
        <f>"FY"&amp;(YEAR(Table4_1[[#This Row],[Date]])-1)&amp;"/"&amp;(YEAR(Table4_1[[#This Row],[Date]])-2000)</f>
        <v>FY2018/19</v>
      </c>
      <c r="B5334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4" s="162" t="str">
        <f>Table4_1[[#This Row],[Licensee]]&amp;" "&amp;Table4_1[[#This Row],[Licence]]</f>
        <v>ATCO GDL8</v>
      </c>
      <c r="D5334" s="162" t="str">
        <f t="shared" si="84"/>
        <v>FY2018/19_D28_ATCO GDL8</v>
      </c>
      <c r="E5334" s="164">
        <f>IF(ISNUMBER(Table4_1[[#This Row],[Value]]),Table4_1[[#This Row],[Value]],IF(ISNUMBER(Table4_1[[#This Row],[$ Value]]),Table4_1[[#This Row],[$ Value]],Table4_1[[#This Row],[% Value]]))</f>
        <v>68029</v>
      </c>
      <c r="G5334" s="238">
        <v>43646</v>
      </c>
      <c r="H5334">
        <v>4</v>
      </c>
      <c r="I5334" t="s">
        <v>200</v>
      </c>
      <c r="J5334" t="s">
        <v>366</v>
      </c>
      <c r="K5334" t="s">
        <v>31</v>
      </c>
      <c r="L5334"/>
      <c r="M5334" t="s">
        <v>320</v>
      </c>
      <c r="N5334" t="s">
        <v>521</v>
      </c>
      <c r="O5334" t="s">
        <v>191</v>
      </c>
      <c r="P5334">
        <v>68029</v>
      </c>
      <c r="Q5334"/>
      <c r="R5334"/>
      <c r="S5334" t="s">
        <v>934</v>
      </c>
    </row>
    <row r="5335" spans="1:19" hidden="1" x14ac:dyDescent="0.2">
      <c r="A5335" s="162" t="str">
        <f>"FY"&amp;(YEAR(Table4_1[[#This Row],[Date]])-1)&amp;"/"&amp;(YEAR(Table4_1[[#This Row],[Date]])-2000)</f>
        <v>FY2019/20</v>
      </c>
      <c r="B5335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5" s="162" t="str">
        <f>Table4_1[[#This Row],[Licensee]]&amp;" "&amp;Table4_1[[#This Row],[Licence]]</f>
        <v>ATCO GDL8</v>
      </c>
      <c r="D5335" s="162" t="str">
        <f t="shared" si="84"/>
        <v>FY2019/20_D28_ATCO GDL8</v>
      </c>
      <c r="E5335" s="164">
        <f>IF(ISNUMBER(Table4_1[[#This Row],[Value]]),Table4_1[[#This Row],[Value]],IF(ISNUMBER(Table4_1[[#This Row],[$ Value]]),Table4_1[[#This Row],[$ Value]],Table4_1[[#This Row],[% Value]]))</f>
        <v>60753</v>
      </c>
      <c r="G5335" s="238">
        <v>44012</v>
      </c>
      <c r="H5335">
        <v>4</v>
      </c>
      <c r="I5335" t="s">
        <v>200</v>
      </c>
      <c r="J5335" t="s">
        <v>366</v>
      </c>
      <c r="K5335" t="s">
        <v>31</v>
      </c>
      <c r="L5335"/>
      <c r="M5335" t="s">
        <v>320</v>
      </c>
      <c r="N5335" t="s">
        <v>521</v>
      </c>
      <c r="O5335" t="s">
        <v>191</v>
      </c>
      <c r="P5335">
        <v>60753</v>
      </c>
      <c r="Q5335"/>
      <c r="R5335"/>
      <c r="S5335" t="s">
        <v>934</v>
      </c>
    </row>
    <row r="5336" spans="1:19" hidden="1" x14ac:dyDescent="0.2">
      <c r="A5336" s="162" t="str">
        <f>"FY"&amp;(YEAR(Table4_1[[#This Row],[Date]])-1)&amp;"/"&amp;(YEAR(Table4_1[[#This Row],[Date]])-2000)</f>
        <v>FY2020/21</v>
      </c>
      <c r="B5336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6" s="162" t="str">
        <f>Table4_1[[#This Row],[Licensee]]&amp;" "&amp;Table4_1[[#This Row],[Licence]]</f>
        <v>ATCO GDL8</v>
      </c>
      <c r="D5336" s="162" t="str">
        <f t="shared" si="84"/>
        <v>FY2020/21_D28_ATCO GDL8</v>
      </c>
      <c r="E5336" s="164">
        <f>IF(ISNUMBER(Table4_1[[#This Row],[Value]]),Table4_1[[#This Row],[Value]],IF(ISNUMBER(Table4_1[[#This Row],[$ Value]]),Table4_1[[#This Row],[$ Value]],Table4_1[[#This Row],[% Value]]))</f>
        <v>43985</v>
      </c>
      <c r="G5336" s="238">
        <v>44377</v>
      </c>
      <c r="H5336">
        <v>4</v>
      </c>
      <c r="I5336" t="s">
        <v>200</v>
      </c>
      <c r="J5336" t="s">
        <v>366</v>
      </c>
      <c r="K5336" t="s">
        <v>31</v>
      </c>
      <c r="L5336"/>
      <c r="M5336" t="s">
        <v>320</v>
      </c>
      <c r="N5336" t="s">
        <v>521</v>
      </c>
      <c r="O5336" t="s">
        <v>191</v>
      </c>
      <c r="P5336">
        <v>43985</v>
      </c>
      <c r="Q5336"/>
      <c r="R5336"/>
      <c r="S5336" t="s">
        <v>934</v>
      </c>
    </row>
    <row r="5337" spans="1:19" hidden="1" x14ac:dyDescent="0.2">
      <c r="A5337" s="162" t="str">
        <f>"FY"&amp;(YEAR(Table4_1[[#This Row],[Date]])-1)&amp;"/"&amp;(YEAR(Table4_1[[#This Row],[Date]])-2000)</f>
        <v>FY2021/22</v>
      </c>
      <c r="B5337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7" s="162" t="str">
        <f>Table4_1[[#This Row],[Licensee]]&amp;" "&amp;Table4_1[[#This Row],[Licence]]</f>
        <v>ATCO GDL8</v>
      </c>
      <c r="D5337" s="162" t="str">
        <f t="shared" si="84"/>
        <v>FY2021/22_D28_ATCO GDL8</v>
      </c>
      <c r="E5337" s="164">
        <f>IF(ISNUMBER(Table4_1[[#This Row],[Value]]),Table4_1[[#This Row],[Value]],IF(ISNUMBER(Table4_1[[#This Row],[$ Value]]),Table4_1[[#This Row],[$ Value]],Table4_1[[#This Row],[% Value]]))</f>
        <v>38160</v>
      </c>
      <c r="G5337" s="238">
        <v>44742</v>
      </c>
      <c r="H5337">
        <v>4</v>
      </c>
      <c r="I5337" t="s">
        <v>200</v>
      </c>
      <c r="J5337" t="s">
        <v>366</v>
      </c>
      <c r="K5337" t="s">
        <v>31</v>
      </c>
      <c r="L5337"/>
      <c r="M5337" t="s">
        <v>320</v>
      </c>
      <c r="N5337" t="s">
        <v>521</v>
      </c>
      <c r="O5337" t="s">
        <v>191</v>
      </c>
      <c r="P5337">
        <v>38160</v>
      </c>
      <c r="Q5337"/>
      <c r="R5337"/>
      <c r="S5337" t="s">
        <v>934</v>
      </c>
    </row>
    <row r="5338" spans="1:19" hidden="1" x14ac:dyDescent="0.2">
      <c r="A5338" s="162" t="str">
        <f>"FY"&amp;(YEAR(Table4_1[[#This Row],[Date]])-1)&amp;"/"&amp;(YEAR(Table4_1[[#This Row],[Date]])-2000)</f>
        <v>FY2022/23</v>
      </c>
      <c r="B5338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8" s="162" t="str">
        <f>Table4_1[[#This Row],[Licensee]]&amp;" "&amp;Table4_1[[#This Row],[Licence]]</f>
        <v>ATCO GDL8</v>
      </c>
      <c r="D5338" s="162" t="str">
        <f t="shared" si="84"/>
        <v>FY2022/23_D28_ATCO GDL8</v>
      </c>
      <c r="E5338" s="164">
        <f>IF(ISNUMBER(Table4_1[[#This Row],[Value]]),Table4_1[[#This Row],[Value]],IF(ISNUMBER(Table4_1[[#This Row],[$ Value]]),Table4_1[[#This Row],[$ Value]],Table4_1[[#This Row],[% Value]]))</f>
        <v>34837</v>
      </c>
      <c r="G5338" s="238">
        <v>45107</v>
      </c>
      <c r="H5338">
        <v>4</v>
      </c>
      <c r="I5338" t="s">
        <v>200</v>
      </c>
      <c r="J5338" t="s">
        <v>366</v>
      </c>
      <c r="K5338" t="s">
        <v>31</v>
      </c>
      <c r="L5338"/>
      <c r="M5338" t="s">
        <v>320</v>
      </c>
      <c r="N5338" t="s">
        <v>521</v>
      </c>
      <c r="O5338" t="s">
        <v>191</v>
      </c>
      <c r="P5338">
        <v>34837</v>
      </c>
      <c r="Q5338"/>
      <c r="R5338"/>
      <c r="S5338" t="s">
        <v>934</v>
      </c>
    </row>
    <row r="5339" spans="1:19" hidden="1" x14ac:dyDescent="0.2">
      <c r="A5339" s="162" t="str">
        <f>"FY"&amp;(YEAR(Table4_1[[#This Row],[Date]])-1)&amp;"/"&amp;(YEAR(Table4_1[[#This Row],[Date]])-2000)</f>
        <v>FY2023/24</v>
      </c>
      <c r="B5339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39" s="162" t="str">
        <f>Table4_1[[#This Row],[Licensee]]&amp;" "&amp;Table4_1[[#This Row],[Licence]]</f>
        <v>ATCO GDL8</v>
      </c>
      <c r="D5339" s="162" t="str">
        <f t="shared" si="84"/>
        <v>FY2023/24_D28_ATCO GDL8</v>
      </c>
      <c r="E5339" s="164">
        <f>IF(ISNUMBER(Table4_1[[#This Row],[Value]]),Table4_1[[#This Row],[Value]],IF(ISNUMBER(Table4_1[[#This Row],[$ Value]]),Table4_1[[#This Row],[$ Value]],Table4_1[[#This Row],[% Value]]))</f>
        <v>37496</v>
      </c>
      <c r="G5339" s="238">
        <v>45473</v>
      </c>
      <c r="H5339">
        <v>4</v>
      </c>
      <c r="I5339" t="s">
        <v>200</v>
      </c>
      <c r="J5339" t="s">
        <v>366</v>
      </c>
      <c r="K5339" t="s">
        <v>31</v>
      </c>
      <c r="L5339"/>
      <c r="M5339" t="s">
        <v>320</v>
      </c>
      <c r="N5339" t="s">
        <v>521</v>
      </c>
      <c r="O5339" t="s">
        <v>191</v>
      </c>
      <c r="P5339">
        <v>37496</v>
      </c>
      <c r="Q5339"/>
      <c r="R5339"/>
      <c r="S5339" t="s">
        <v>934</v>
      </c>
    </row>
    <row r="5340" spans="1:19" hidden="1" x14ac:dyDescent="0.2">
      <c r="A5340" s="162" t="str">
        <f>"FY"&amp;(YEAR(Table4_1[[#This Row],[Date]])-1)&amp;"/"&amp;(YEAR(Table4_1[[#This Row],[Date]])-2000)</f>
        <v>FY2024/25</v>
      </c>
      <c r="B5340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340" s="162" t="str">
        <f>Table4_1[[#This Row],[Licensee]]&amp;" "&amp;Table4_1[[#This Row],[Licence]]</f>
        <v>ATCO GDL8</v>
      </c>
      <c r="D5340" s="162" t="str">
        <f t="shared" si="84"/>
        <v>FY2024/25_D28_ATCO GDL8</v>
      </c>
      <c r="E5340" s="164">
        <f>IF(ISNUMBER(Table4_1[[#This Row],[Value]]),Table4_1[[#This Row],[Value]],IF(ISNUMBER(Table4_1[[#This Row],[$ Value]]),Table4_1[[#This Row],[$ Value]],Table4_1[[#This Row],[% Value]]))</f>
        <v>38270</v>
      </c>
      <c r="G5340" s="238">
        <v>45838</v>
      </c>
      <c r="H5340">
        <v>4</v>
      </c>
      <c r="I5340" t="s">
        <v>200</v>
      </c>
      <c r="J5340" t="s">
        <v>366</v>
      </c>
      <c r="K5340" t="s">
        <v>31</v>
      </c>
      <c r="L5340"/>
      <c r="M5340" t="s">
        <v>320</v>
      </c>
      <c r="N5340" t="s">
        <v>521</v>
      </c>
      <c r="O5340" t="s">
        <v>191</v>
      </c>
      <c r="P5340">
        <v>38270</v>
      </c>
      <c r="Q5340"/>
      <c r="R5340"/>
      <c r="S5340" t="s">
        <v>934</v>
      </c>
    </row>
    <row r="5341" spans="1:19" hidden="1" x14ac:dyDescent="0.2">
      <c r="A5341" s="162" t="str">
        <f>"FY"&amp;(YEAR(Table4_1[[#This Row],[Date]])-1)&amp;"/"&amp;(YEAR(Table4_1[[#This Row],[Date]])-2000)</f>
        <v>FY2023/24</v>
      </c>
      <c r="B5341" s="162" t="str">
        <f>VLOOKUP(Table4_1[[#This Row],[Energy]]&amp;Table4_1[[#This Row],[Indicator category]]&amp;Table4_1[[#This Row],[Indicator subcategory]]&amp;Table4_1[[#This Row],[Indicator]]&amp;Table4_1[[#This Row],[ID]],newID,2,FALSE)</f>
        <v>D29</v>
      </c>
      <c r="C5341" s="162" t="str">
        <f>Table4_1[[#This Row],[Licensee]]&amp;" "&amp;Table4_1[[#This Row],[Licence]]</f>
        <v>ATCO GDL8</v>
      </c>
      <c r="D5341" s="162" t="str">
        <f t="shared" si="84"/>
        <v>FY2023/24_D29_ATCO GDL8</v>
      </c>
      <c r="E5341" s="164">
        <f>IF(ISNUMBER(Table4_1[[#This Row],[Value]]),Table4_1[[#This Row],[Value]],IF(ISNUMBER(Table4_1[[#This Row],[$ Value]]),Table4_1[[#This Row],[$ Value]],Table4_1[[#This Row],[% Value]]))</f>
        <v>34073</v>
      </c>
      <c r="G5341" s="238">
        <v>45473</v>
      </c>
      <c r="H5341">
        <v>4</v>
      </c>
      <c r="I5341" t="s">
        <v>200</v>
      </c>
      <c r="J5341" t="s">
        <v>366</v>
      </c>
      <c r="K5341" t="s">
        <v>31</v>
      </c>
      <c r="L5341"/>
      <c r="M5341" t="s">
        <v>198</v>
      </c>
      <c r="N5341" t="s">
        <v>526</v>
      </c>
      <c r="O5341" t="s">
        <v>191</v>
      </c>
      <c r="P5341">
        <v>34073</v>
      </c>
      <c r="Q5341"/>
      <c r="R5341"/>
      <c r="S5341" t="s">
        <v>934</v>
      </c>
    </row>
    <row r="5342" spans="1:19" hidden="1" x14ac:dyDescent="0.2">
      <c r="A5342" s="162" t="str">
        <f>"FY"&amp;(YEAR(Table4_1[[#This Row],[Date]])-1)&amp;"/"&amp;(YEAR(Table4_1[[#This Row],[Date]])-2000)</f>
        <v>FY2024/25</v>
      </c>
      <c r="B5342" s="162" t="str">
        <f>VLOOKUP(Table4_1[[#This Row],[Energy]]&amp;Table4_1[[#This Row],[Indicator category]]&amp;Table4_1[[#This Row],[Indicator subcategory]]&amp;Table4_1[[#This Row],[Indicator]]&amp;Table4_1[[#This Row],[ID]],newID,2,FALSE)</f>
        <v>D29</v>
      </c>
      <c r="C5342" s="162" t="str">
        <f>Table4_1[[#This Row],[Licensee]]&amp;" "&amp;Table4_1[[#This Row],[Licence]]</f>
        <v>ATCO GDL8</v>
      </c>
      <c r="D5342" s="162" t="str">
        <f t="shared" si="84"/>
        <v>FY2024/25_D29_ATCO GDL8</v>
      </c>
      <c r="E5342" s="164">
        <f>IF(ISNUMBER(Table4_1[[#This Row],[Value]]),Table4_1[[#This Row],[Value]],IF(ISNUMBER(Table4_1[[#This Row],[$ Value]]),Table4_1[[#This Row],[$ Value]],Table4_1[[#This Row],[% Value]]))</f>
        <v>33815</v>
      </c>
      <c r="G5342" s="238">
        <v>45838</v>
      </c>
      <c r="H5342">
        <v>4</v>
      </c>
      <c r="I5342" t="s">
        <v>200</v>
      </c>
      <c r="J5342" t="s">
        <v>366</v>
      </c>
      <c r="K5342" t="s">
        <v>31</v>
      </c>
      <c r="L5342"/>
      <c r="M5342" t="s">
        <v>198</v>
      </c>
      <c r="N5342" t="s">
        <v>526</v>
      </c>
      <c r="O5342" t="s">
        <v>191</v>
      </c>
      <c r="P5342">
        <v>33815</v>
      </c>
      <c r="Q5342"/>
      <c r="R5342"/>
      <c r="S5342" t="s">
        <v>934</v>
      </c>
    </row>
    <row r="5343" spans="1:19" hidden="1" x14ac:dyDescent="0.2">
      <c r="A5343" s="162" t="str">
        <f>"FY"&amp;(YEAR(Table4_1[[#This Row],[Date]])-1)&amp;"/"&amp;(YEAR(Table4_1[[#This Row],[Date]])-2000)</f>
        <v>FY2013/14</v>
      </c>
      <c r="B5343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3" s="162" t="str">
        <f>Table4_1[[#This Row],[Licensee]]&amp;" "&amp;Table4_1[[#This Row],[Licence]]</f>
        <v>ATCO GDL8</v>
      </c>
      <c r="D5343" s="162" t="str">
        <f t="shared" si="84"/>
        <v>FY2013/14_D3_ATCO GDL8</v>
      </c>
      <c r="E5343" s="164">
        <f>IF(ISNUMBER(Table4_1[[#This Row],[Value]]),Table4_1[[#This Row],[Value]],IF(ISNUMBER(Table4_1[[#This Row],[$ Value]]),Table4_1[[#This Row],[$ Value]],Table4_1[[#This Row],[% Value]]))</f>
        <v>9.87E-5</v>
      </c>
      <c r="G5343" s="238">
        <v>41820</v>
      </c>
      <c r="H5343">
        <v>4</v>
      </c>
      <c r="I5343" t="s">
        <v>200</v>
      </c>
      <c r="J5343" t="s">
        <v>366</v>
      </c>
      <c r="K5343" t="s">
        <v>13</v>
      </c>
      <c r="L5343"/>
      <c r="M5343" t="s">
        <v>16</v>
      </c>
      <c r="N5343" t="s">
        <v>517</v>
      </c>
      <c r="O5343" t="s">
        <v>190</v>
      </c>
      <c r="P5343"/>
      <c r="Q5343" s="240">
        <v>9.87E-5</v>
      </c>
      <c r="R5343"/>
      <c r="S5343" t="s">
        <v>934</v>
      </c>
    </row>
    <row r="5344" spans="1:19" hidden="1" x14ac:dyDescent="0.2">
      <c r="A5344" s="162" t="str">
        <f>"FY"&amp;(YEAR(Table4_1[[#This Row],[Date]])-1)&amp;"/"&amp;(YEAR(Table4_1[[#This Row],[Date]])-2000)</f>
        <v>FY2014/15</v>
      </c>
      <c r="B5344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4" s="162" t="str">
        <f>Table4_1[[#This Row],[Licensee]]&amp;" "&amp;Table4_1[[#This Row],[Licence]]</f>
        <v>ATCO GDL8</v>
      </c>
      <c r="D5344" s="162" t="str">
        <f t="shared" si="84"/>
        <v>FY2014/15_D3_ATCO GDL8</v>
      </c>
      <c r="E5344" s="164">
        <f>IF(ISNUMBER(Table4_1[[#This Row],[Value]]),Table4_1[[#This Row],[Value]],IF(ISNUMBER(Table4_1[[#This Row],[$ Value]]),Table4_1[[#This Row],[$ Value]],Table4_1[[#This Row],[% Value]]))</f>
        <v>5.8987099999999995E-4</v>
      </c>
      <c r="G5344" s="238">
        <v>42185</v>
      </c>
      <c r="H5344">
        <v>4</v>
      </c>
      <c r="I5344" t="s">
        <v>200</v>
      </c>
      <c r="J5344" t="s">
        <v>366</v>
      </c>
      <c r="K5344" t="s">
        <v>13</v>
      </c>
      <c r="L5344"/>
      <c r="M5344" t="s">
        <v>16</v>
      </c>
      <c r="N5344" t="s">
        <v>517</v>
      </c>
      <c r="O5344" t="s">
        <v>190</v>
      </c>
      <c r="P5344"/>
      <c r="Q5344">
        <v>5.8987099999999995E-4</v>
      </c>
      <c r="R5344"/>
      <c r="S5344" t="s">
        <v>934</v>
      </c>
    </row>
    <row r="5345" spans="1:19" hidden="1" x14ac:dyDescent="0.2">
      <c r="A5345" s="162" t="str">
        <f>"FY"&amp;(YEAR(Table4_1[[#This Row],[Date]])-1)&amp;"/"&amp;(YEAR(Table4_1[[#This Row],[Date]])-2000)</f>
        <v>FY2015/16</v>
      </c>
      <c r="B5345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5" s="162" t="str">
        <f>Table4_1[[#This Row],[Licensee]]&amp;" "&amp;Table4_1[[#This Row],[Licence]]</f>
        <v>ATCO GDL8</v>
      </c>
      <c r="D5345" s="162" t="str">
        <f t="shared" si="84"/>
        <v>FY2015/16_D3_ATCO GDL8</v>
      </c>
      <c r="E5345" s="164">
        <f>IF(ISNUMBER(Table4_1[[#This Row],[Value]]),Table4_1[[#This Row],[Value]],IF(ISNUMBER(Table4_1[[#This Row],[$ Value]]),Table4_1[[#This Row],[$ Value]],Table4_1[[#This Row],[% Value]]))</f>
        <v>1.1666667E-2</v>
      </c>
      <c r="G5345" s="238">
        <v>42551</v>
      </c>
      <c r="H5345">
        <v>4</v>
      </c>
      <c r="I5345" t="s">
        <v>200</v>
      </c>
      <c r="J5345" t="s">
        <v>366</v>
      </c>
      <c r="K5345" t="s">
        <v>13</v>
      </c>
      <c r="L5345"/>
      <c r="M5345" t="s">
        <v>16</v>
      </c>
      <c r="N5345" t="s">
        <v>517</v>
      </c>
      <c r="O5345" t="s">
        <v>190</v>
      </c>
      <c r="P5345"/>
      <c r="Q5345">
        <v>1.1666667E-2</v>
      </c>
      <c r="R5345"/>
      <c r="S5345" t="s">
        <v>934</v>
      </c>
    </row>
    <row r="5346" spans="1:19" hidden="1" x14ac:dyDescent="0.2">
      <c r="A5346" s="162" t="str">
        <f>"FY"&amp;(YEAR(Table4_1[[#This Row],[Date]])-1)&amp;"/"&amp;(YEAR(Table4_1[[#This Row],[Date]])-2000)</f>
        <v>FY2016/17</v>
      </c>
      <c r="B5346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6" s="162" t="str">
        <f>Table4_1[[#This Row],[Licensee]]&amp;" "&amp;Table4_1[[#This Row],[Licence]]</f>
        <v>ATCO GDL8</v>
      </c>
      <c r="D5346" s="162" t="str">
        <f t="shared" si="84"/>
        <v>FY2016/17_D3_ATCO GDL8</v>
      </c>
      <c r="E5346" s="164">
        <f>IF(ISNUMBER(Table4_1[[#This Row],[Value]]),Table4_1[[#This Row],[Value]],IF(ISNUMBER(Table4_1[[#This Row],[$ Value]]),Table4_1[[#This Row],[$ Value]],Table4_1[[#This Row],[% Value]]))</f>
        <v>0</v>
      </c>
      <c r="G5346" s="238">
        <v>42916</v>
      </c>
      <c r="H5346">
        <v>4</v>
      </c>
      <c r="I5346" t="s">
        <v>200</v>
      </c>
      <c r="J5346" t="s">
        <v>366</v>
      </c>
      <c r="K5346" t="s">
        <v>13</v>
      </c>
      <c r="L5346"/>
      <c r="M5346" t="s">
        <v>16</v>
      </c>
      <c r="N5346" t="s">
        <v>517</v>
      </c>
      <c r="O5346" t="s">
        <v>190</v>
      </c>
      <c r="P5346"/>
      <c r="Q5346">
        <v>0</v>
      </c>
      <c r="R5346"/>
      <c r="S5346" t="s">
        <v>934</v>
      </c>
    </row>
    <row r="5347" spans="1:19" hidden="1" x14ac:dyDescent="0.2">
      <c r="A5347" s="162" t="str">
        <f>"FY"&amp;(YEAR(Table4_1[[#This Row],[Date]])-1)&amp;"/"&amp;(YEAR(Table4_1[[#This Row],[Date]])-2000)</f>
        <v>FY2017/18</v>
      </c>
      <c r="B5347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7" s="162" t="str">
        <f>Table4_1[[#This Row],[Licensee]]&amp;" "&amp;Table4_1[[#This Row],[Licence]]</f>
        <v>ATCO GDL8</v>
      </c>
      <c r="D5347" s="162" t="str">
        <f t="shared" si="84"/>
        <v>FY2017/18_D3_ATCO GDL8</v>
      </c>
      <c r="E5347" s="164">
        <f>IF(ISNUMBER(Table4_1[[#This Row],[Value]]),Table4_1[[#This Row],[Value]],IF(ISNUMBER(Table4_1[[#This Row],[$ Value]]),Table4_1[[#This Row],[$ Value]],Table4_1[[#This Row],[% Value]]))</f>
        <v>2.2132099999999999E-4</v>
      </c>
      <c r="G5347" s="238">
        <v>43281</v>
      </c>
      <c r="H5347">
        <v>4</v>
      </c>
      <c r="I5347" t="s">
        <v>200</v>
      </c>
      <c r="J5347" t="s">
        <v>366</v>
      </c>
      <c r="K5347" t="s">
        <v>13</v>
      </c>
      <c r="L5347"/>
      <c r="M5347" t="s">
        <v>16</v>
      </c>
      <c r="N5347" t="s">
        <v>517</v>
      </c>
      <c r="O5347" t="s">
        <v>190</v>
      </c>
      <c r="P5347"/>
      <c r="Q5347">
        <v>2.2132099999999999E-4</v>
      </c>
      <c r="R5347"/>
      <c r="S5347" t="s">
        <v>934</v>
      </c>
    </row>
    <row r="5348" spans="1:19" hidden="1" x14ac:dyDescent="0.2">
      <c r="A5348" s="162" t="str">
        <f>"FY"&amp;(YEAR(Table4_1[[#This Row],[Date]])-1)&amp;"/"&amp;(YEAR(Table4_1[[#This Row],[Date]])-2000)</f>
        <v>FY2018/19</v>
      </c>
      <c r="B5348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8" s="162" t="str">
        <f>Table4_1[[#This Row],[Licensee]]&amp;" "&amp;Table4_1[[#This Row],[Licence]]</f>
        <v>ATCO GDL8</v>
      </c>
      <c r="D5348" s="162" t="str">
        <f t="shared" si="84"/>
        <v>FY2018/19_D3_ATCO GDL8</v>
      </c>
      <c r="E5348" s="164">
        <f>IF(ISNUMBER(Table4_1[[#This Row],[Value]]),Table4_1[[#This Row],[Value]],IF(ISNUMBER(Table4_1[[#This Row],[$ Value]]),Table4_1[[#This Row],[$ Value]],Table4_1[[#This Row],[% Value]]))</f>
        <v>0</v>
      </c>
      <c r="G5348" s="238">
        <v>43646</v>
      </c>
      <c r="H5348">
        <v>4</v>
      </c>
      <c r="I5348" t="s">
        <v>200</v>
      </c>
      <c r="J5348" t="s">
        <v>366</v>
      </c>
      <c r="K5348" t="s">
        <v>13</v>
      </c>
      <c r="L5348"/>
      <c r="M5348" t="s">
        <v>16</v>
      </c>
      <c r="N5348" t="s">
        <v>517</v>
      </c>
      <c r="O5348" t="s">
        <v>190</v>
      </c>
      <c r="P5348"/>
      <c r="Q5348">
        <v>0</v>
      </c>
      <c r="R5348"/>
      <c r="S5348" t="s">
        <v>934</v>
      </c>
    </row>
    <row r="5349" spans="1:19" hidden="1" x14ac:dyDescent="0.2">
      <c r="A5349" s="162" t="str">
        <f>"FY"&amp;(YEAR(Table4_1[[#This Row],[Date]])-1)&amp;"/"&amp;(YEAR(Table4_1[[#This Row],[Date]])-2000)</f>
        <v>FY2019/20</v>
      </c>
      <c r="B5349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49" s="162" t="str">
        <f>Table4_1[[#This Row],[Licensee]]&amp;" "&amp;Table4_1[[#This Row],[Licence]]</f>
        <v>ATCO GDL8</v>
      </c>
      <c r="D5349" s="162" t="str">
        <f t="shared" si="84"/>
        <v>FY2019/20_D3_ATCO GDL8</v>
      </c>
      <c r="E5349" s="164">
        <f>IF(ISNUMBER(Table4_1[[#This Row],[Value]]),Table4_1[[#This Row],[Value]],IF(ISNUMBER(Table4_1[[#This Row],[$ Value]]),Table4_1[[#This Row],[$ Value]],Table4_1[[#This Row],[% Value]]))</f>
        <v>0</v>
      </c>
      <c r="G5349" s="238">
        <v>44012</v>
      </c>
      <c r="H5349">
        <v>4</v>
      </c>
      <c r="I5349" t="s">
        <v>200</v>
      </c>
      <c r="J5349" t="s">
        <v>366</v>
      </c>
      <c r="K5349" t="s">
        <v>13</v>
      </c>
      <c r="L5349"/>
      <c r="M5349" t="s">
        <v>16</v>
      </c>
      <c r="N5349" t="s">
        <v>517</v>
      </c>
      <c r="O5349" t="s">
        <v>190</v>
      </c>
      <c r="P5349"/>
      <c r="Q5349">
        <v>0</v>
      </c>
      <c r="R5349"/>
      <c r="S5349" t="s">
        <v>934</v>
      </c>
    </row>
    <row r="5350" spans="1:19" hidden="1" x14ac:dyDescent="0.2">
      <c r="A5350" s="162" t="str">
        <f>"FY"&amp;(YEAR(Table4_1[[#This Row],[Date]])-1)&amp;"/"&amp;(YEAR(Table4_1[[#This Row],[Date]])-2000)</f>
        <v>FY2020/21</v>
      </c>
      <c r="B5350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0" s="162" t="str">
        <f>Table4_1[[#This Row],[Licensee]]&amp;" "&amp;Table4_1[[#This Row],[Licence]]</f>
        <v>ATCO GDL8</v>
      </c>
      <c r="D5350" s="162" t="str">
        <f t="shared" si="84"/>
        <v>FY2020/21_D3_ATCO GDL8</v>
      </c>
      <c r="E5350" s="164">
        <f>IF(ISNUMBER(Table4_1[[#This Row],[Value]]),Table4_1[[#This Row],[Value]],IF(ISNUMBER(Table4_1[[#This Row],[$ Value]]),Table4_1[[#This Row],[$ Value]],Table4_1[[#This Row],[% Value]]))</f>
        <v>0</v>
      </c>
      <c r="G5350" s="238">
        <v>44377</v>
      </c>
      <c r="H5350">
        <v>4</v>
      </c>
      <c r="I5350" t="s">
        <v>200</v>
      </c>
      <c r="J5350" t="s">
        <v>366</v>
      </c>
      <c r="K5350" t="s">
        <v>13</v>
      </c>
      <c r="L5350"/>
      <c r="M5350" t="s">
        <v>16</v>
      </c>
      <c r="N5350" t="s">
        <v>517</v>
      </c>
      <c r="O5350" t="s">
        <v>190</v>
      </c>
      <c r="P5350"/>
      <c r="Q5350">
        <v>0</v>
      </c>
      <c r="R5350"/>
      <c r="S5350" t="s">
        <v>934</v>
      </c>
    </row>
    <row r="5351" spans="1:19" hidden="1" x14ac:dyDescent="0.2">
      <c r="A5351" s="162" t="str">
        <f>"FY"&amp;(YEAR(Table4_1[[#This Row],[Date]])-1)&amp;"/"&amp;(YEAR(Table4_1[[#This Row],[Date]])-2000)</f>
        <v>FY2021/22</v>
      </c>
      <c r="B5351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1" s="162" t="str">
        <f>Table4_1[[#This Row],[Licensee]]&amp;" "&amp;Table4_1[[#This Row],[Licence]]</f>
        <v>ATCO GDL8</v>
      </c>
      <c r="D5351" s="162" t="str">
        <f t="shared" si="84"/>
        <v>FY2021/22_D3_ATCO GDL8</v>
      </c>
      <c r="E5351" s="164">
        <f>IF(ISNUMBER(Table4_1[[#This Row],[Value]]),Table4_1[[#This Row],[Value]],IF(ISNUMBER(Table4_1[[#This Row],[$ Value]]),Table4_1[[#This Row],[$ Value]],Table4_1[[#This Row],[% Value]]))</f>
        <v>0</v>
      </c>
      <c r="G5351" s="238">
        <v>44742</v>
      </c>
      <c r="H5351">
        <v>4</v>
      </c>
      <c r="I5351" t="s">
        <v>200</v>
      </c>
      <c r="J5351" t="s">
        <v>366</v>
      </c>
      <c r="K5351" t="s">
        <v>13</v>
      </c>
      <c r="L5351"/>
      <c r="M5351" t="s">
        <v>16</v>
      </c>
      <c r="N5351" t="s">
        <v>517</v>
      </c>
      <c r="O5351" t="s">
        <v>190</v>
      </c>
      <c r="P5351"/>
      <c r="Q5351">
        <v>0</v>
      </c>
      <c r="R5351"/>
      <c r="S5351" t="s">
        <v>934</v>
      </c>
    </row>
    <row r="5352" spans="1:19" hidden="1" x14ac:dyDescent="0.2">
      <c r="A5352" s="162" t="str">
        <f>"FY"&amp;(YEAR(Table4_1[[#This Row],[Date]])-1)&amp;"/"&amp;(YEAR(Table4_1[[#This Row],[Date]])-2000)</f>
        <v>FY2022/23</v>
      </c>
      <c r="B5352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2" s="162" t="str">
        <f>Table4_1[[#This Row],[Licensee]]&amp;" "&amp;Table4_1[[#This Row],[Licence]]</f>
        <v>ATCO GDL8</v>
      </c>
      <c r="D5352" s="162" t="str">
        <f t="shared" si="84"/>
        <v>FY2022/23_D3_ATCO GDL8</v>
      </c>
      <c r="E5352" s="164">
        <f>IF(ISNUMBER(Table4_1[[#This Row],[Value]]),Table4_1[[#This Row],[Value]],IF(ISNUMBER(Table4_1[[#This Row],[$ Value]]),Table4_1[[#This Row],[$ Value]],Table4_1[[#This Row],[% Value]]))</f>
        <v>0</v>
      </c>
      <c r="G5352" s="238">
        <v>45107</v>
      </c>
      <c r="H5352">
        <v>4</v>
      </c>
      <c r="I5352" t="s">
        <v>200</v>
      </c>
      <c r="J5352" t="s">
        <v>366</v>
      </c>
      <c r="K5352" t="s">
        <v>13</v>
      </c>
      <c r="L5352"/>
      <c r="M5352" t="s">
        <v>16</v>
      </c>
      <c r="N5352" t="s">
        <v>517</v>
      </c>
      <c r="O5352" t="s">
        <v>190</v>
      </c>
      <c r="P5352"/>
      <c r="Q5352">
        <v>0</v>
      </c>
      <c r="R5352"/>
      <c r="S5352" t="s">
        <v>934</v>
      </c>
    </row>
    <row r="5353" spans="1:19" hidden="1" x14ac:dyDescent="0.2">
      <c r="A5353" s="162" t="str">
        <f>"FY"&amp;(YEAR(Table4_1[[#This Row],[Date]])-1)&amp;"/"&amp;(YEAR(Table4_1[[#This Row],[Date]])-2000)</f>
        <v>FY2023/24</v>
      </c>
      <c r="B5353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3" s="162" t="str">
        <f>Table4_1[[#This Row],[Licensee]]&amp;" "&amp;Table4_1[[#This Row],[Licence]]</f>
        <v>ATCO GDL8</v>
      </c>
      <c r="D5353" s="162" t="str">
        <f t="shared" si="84"/>
        <v>FY2023/24_D3_ATCO GDL8</v>
      </c>
      <c r="E5353" s="164">
        <f>IF(ISNUMBER(Table4_1[[#This Row],[Value]]),Table4_1[[#This Row],[Value]],IF(ISNUMBER(Table4_1[[#This Row],[$ Value]]),Table4_1[[#This Row],[$ Value]],Table4_1[[#This Row],[% Value]]))</f>
        <v>0</v>
      </c>
      <c r="G5353" s="238">
        <v>45473</v>
      </c>
      <c r="H5353">
        <v>4</v>
      </c>
      <c r="I5353" t="s">
        <v>200</v>
      </c>
      <c r="J5353" t="s">
        <v>366</v>
      </c>
      <c r="K5353" t="s">
        <v>13</v>
      </c>
      <c r="L5353"/>
      <c r="M5353" t="s">
        <v>16</v>
      </c>
      <c r="N5353" t="s">
        <v>517</v>
      </c>
      <c r="O5353" t="s">
        <v>190</v>
      </c>
      <c r="P5353"/>
      <c r="Q5353"/>
      <c r="R5353"/>
      <c r="S5353" t="s">
        <v>934</v>
      </c>
    </row>
    <row r="5354" spans="1:19" hidden="1" x14ac:dyDescent="0.2">
      <c r="A5354" s="162" t="str">
        <f>"FY"&amp;(YEAR(Table4_1[[#This Row],[Date]])-1)&amp;"/"&amp;(YEAR(Table4_1[[#This Row],[Date]])-2000)</f>
        <v>FY2024/25</v>
      </c>
      <c r="B5354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354" s="162" t="str">
        <f>Table4_1[[#This Row],[Licensee]]&amp;" "&amp;Table4_1[[#This Row],[Licence]]</f>
        <v>ATCO GDL8</v>
      </c>
      <c r="D5354" s="162" t="str">
        <f t="shared" si="84"/>
        <v>FY2024/25_D3_ATCO GDL8</v>
      </c>
      <c r="E5354" s="164">
        <f>IF(ISNUMBER(Table4_1[[#This Row],[Value]]),Table4_1[[#This Row],[Value]],IF(ISNUMBER(Table4_1[[#This Row],[$ Value]]),Table4_1[[#This Row],[$ Value]],Table4_1[[#This Row],[% Value]]))</f>
        <v>0</v>
      </c>
      <c r="G5354" s="238">
        <v>45838</v>
      </c>
      <c r="H5354">
        <v>4</v>
      </c>
      <c r="I5354" t="s">
        <v>200</v>
      </c>
      <c r="J5354" t="s">
        <v>366</v>
      </c>
      <c r="K5354" t="s">
        <v>13</v>
      </c>
      <c r="L5354"/>
      <c r="M5354" t="s">
        <v>16</v>
      </c>
      <c r="N5354" t="s">
        <v>517</v>
      </c>
      <c r="O5354" t="s">
        <v>190</v>
      </c>
      <c r="P5354"/>
      <c r="Q5354">
        <v>0</v>
      </c>
      <c r="R5354"/>
      <c r="S5354" t="s">
        <v>934</v>
      </c>
    </row>
    <row r="5355" spans="1:19" hidden="1" x14ac:dyDescent="0.2">
      <c r="A5355" s="162" t="str">
        <f>"FY"&amp;(YEAR(Table4_1[[#This Row],[Date]])-1)&amp;"/"&amp;(YEAR(Table4_1[[#This Row],[Date]])-2000)</f>
        <v>FY2013/14</v>
      </c>
      <c r="B5355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5" s="162" t="str">
        <f>Table4_1[[#This Row],[Licensee]]&amp;" "&amp;Table4_1[[#This Row],[Licence]]</f>
        <v>ATCO GDL8</v>
      </c>
      <c r="D5355" s="162" t="str">
        <f t="shared" si="84"/>
        <v>FY2013/14_D30_ATCO GDL8</v>
      </c>
      <c r="E5355" s="164">
        <f>IF(ISNUMBER(Table4_1[[#This Row],[Value]]),Table4_1[[#This Row],[Value]],IF(ISNUMBER(Table4_1[[#This Row],[$ Value]]),Table4_1[[#This Row],[$ Value]],Table4_1[[#This Row],[% Value]]))</f>
        <v>0.80900000000000005</v>
      </c>
      <c r="G5355" s="238">
        <v>41820</v>
      </c>
      <c r="H5355">
        <v>4</v>
      </c>
      <c r="I5355" t="s">
        <v>200</v>
      </c>
      <c r="J5355" t="s">
        <v>366</v>
      </c>
      <c r="K5355" t="s">
        <v>31</v>
      </c>
      <c r="L5355"/>
      <c r="M5355" t="s">
        <v>198</v>
      </c>
      <c r="N5355" t="s">
        <v>527</v>
      </c>
      <c r="O5355" t="s">
        <v>190</v>
      </c>
      <c r="P5355"/>
      <c r="Q5355">
        <v>0.80900000000000005</v>
      </c>
      <c r="R5355"/>
      <c r="S5355" t="s">
        <v>934</v>
      </c>
    </row>
    <row r="5356" spans="1:19" hidden="1" x14ac:dyDescent="0.2">
      <c r="A5356" s="162" t="str">
        <f>"FY"&amp;(YEAR(Table4_1[[#This Row],[Date]])-1)&amp;"/"&amp;(YEAR(Table4_1[[#This Row],[Date]])-2000)</f>
        <v>FY2014/15</v>
      </c>
      <c r="B5356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6" s="162" t="str">
        <f>Table4_1[[#This Row],[Licensee]]&amp;" "&amp;Table4_1[[#This Row],[Licence]]</f>
        <v>ATCO GDL8</v>
      </c>
      <c r="D5356" s="162" t="str">
        <f t="shared" si="84"/>
        <v>FY2014/15_D30_ATCO GDL8</v>
      </c>
      <c r="E5356" s="164">
        <f>IF(ISNUMBER(Table4_1[[#This Row],[Value]]),Table4_1[[#This Row],[Value]],IF(ISNUMBER(Table4_1[[#This Row],[$ Value]]),Table4_1[[#This Row],[$ Value]],Table4_1[[#This Row],[% Value]]))</f>
        <v>0.75800000000000001</v>
      </c>
      <c r="G5356" s="238">
        <v>42185</v>
      </c>
      <c r="H5356">
        <v>4</v>
      </c>
      <c r="I5356" t="s">
        <v>200</v>
      </c>
      <c r="J5356" t="s">
        <v>366</v>
      </c>
      <c r="K5356" t="s">
        <v>31</v>
      </c>
      <c r="L5356"/>
      <c r="M5356" t="s">
        <v>198</v>
      </c>
      <c r="N5356" t="s">
        <v>527</v>
      </c>
      <c r="O5356" t="s">
        <v>190</v>
      </c>
      <c r="P5356"/>
      <c r="Q5356">
        <v>0.75800000000000001</v>
      </c>
      <c r="R5356"/>
      <c r="S5356" t="s">
        <v>934</v>
      </c>
    </row>
    <row r="5357" spans="1:19" hidden="1" x14ac:dyDescent="0.2">
      <c r="A5357" s="162" t="str">
        <f>"FY"&amp;(YEAR(Table4_1[[#This Row],[Date]])-1)&amp;"/"&amp;(YEAR(Table4_1[[#This Row],[Date]])-2000)</f>
        <v>FY2015/16</v>
      </c>
      <c r="B5357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7" s="162" t="str">
        <f>Table4_1[[#This Row],[Licensee]]&amp;" "&amp;Table4_1[[#This Row],[Licence]]</f>
        <v>ATCO GDL8</v>
      </c>
      <c r="D5357" s="162" t="str">
        <f t="shared" si="84"/>
        <v>FY2015/16_D30_ATCO GDL8</v>
      </c>
      <c r="E5357" s="164">
        <f>IF(ISNUMBER(Table4_1[[#This Row],[Value]]),Table4_1[[#This Row],[Value]],IF(ISNUMBER(Table4_1[[#This Row],[$ Value]]),Table4_1[[#This Row],[$ Value]],Table4_1[[#This Row],[% Value]]))</f>
        <v>0.77900000000000003</v>
      </c>
      <c r="G5357" s="238">
        <v>42551</v>
      </c>
      <c r="H5357">
        <v>4</v>
      </c>
      <c r="I5357" t="s">
        <v>200</v>
      </c>
      <c r="J5357" t="s">
        <v>366</v>
      </c>
      <c r="K5357" t="s">
        <v>31</v>
      </c>
      <c r="L5357"/>
      <c r="M5357" t="s">
        <v>198</v>
      </c>
      <c r="N5357" t="s">
        <v>527</v>
      </c>
      <c r="O5357" t="s">
        <v>190</v>
      </c>
      <c r="P5357"/>
      <c r="Q5357">
        <v>0.77900000000000003</v>
      </c>
      <c r="R5357"/>
      <c r="S5357" t="s">
        <v>934</v>
      </c>
    </row>
    <row r="5358" spans="1:19" hidden="1" x14ac:dyDescent="0.2">
      <c r="A5358" s="162" t="str">
        <f>"FY"&amp;(YEAR(Table4_1[[#This Row],[Date]])-1)&amp;"/"&amp;(YEAR(Table4_1[[#This Row],[Date]])-2000)</f>
        <v>FY2016/17</v>
      </c>
      <c r="B5358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8" s="162" t="str">
        <f>Table4_1[[#This Row],[Licensee]]&amp;" "&amp;Table4_1[[#This Row],[Licence]]</f>
        <v>ATCO GDL8</v>
      </c>
      <c r="D5358" s="162" t="str">
        <f t="shared" si="84"/>
        <v>FY2016/17_D30_ATCO GDL8</v>
      </c>
      <c r="E5358" s="164">
        <f>IF(ISNUMBER(Table4_1[[#This Row],[Value]]),Table4_1[[#This Row],[Value]],IF(ISNUMBER(Table4_1[[#This Row],[$ Value]]),Table4_1[[#This Row],[$ Value]],Table4_1[[#This Row],[% Value]]))</f>
        <v>0.83499999999999996</v>
      </c>
      <c r="G5358" s="238">
        <v>42916</v>
      </c>
      <c r="H5358">
        <v>4</v>
      </c>
      <c r="I5358" t="s">
        <v>200</v>
      </c>
      <c r="J5358" t="s">
        <v>366</v>
      </c>
      <c r="K5358" t="s">
        <v>31</v>
      </c>
      <c r="L5358"/>
      <c r="M5358" t="s">
        <v>198</v>
      </c>
      <c r="N5358" t="s">
        <v>527</v>
      </c>
      <c r="O5358" t="s">
        <v>190</v>
      </c>
      <c r="P5358"/>
      <c r="Q5358">
        <v>0.83499999999999996</v>
      </c>
      <c r="R5358"/>
      <c r="S5358" t="s">
        <v>934</v>
      </c>
    </row>
    <row r="5359" spans="1:19" hidden="1" x14ac:dyDescent="0.2">
      <c r="A5359" s="162" t="str">
        <f>"FY"&amp;(YEAR(Table4_1[[#This Row],[Date]])-1)&amp;"/"&amp;(YEAR(Table4_1[[#This Row],[Date]])-2000)</f>
        <v>FY2017/18</v>
      </c>
      <c r="B5359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59" s="162" t="str">
        <f>Table4_1[[#This Row],[Licensee]]&amp;" "&amp;Table4_1[[#This Row],[Licence]]</f>
        <v>ATCO GDL8</v>
      </c>
      <c r="D5359" s="162" t="str">
        <f t="shared" si="84"/>
        <v>FY2017/18_D30_ATCO GDL8</v>
      </c>
      <c r="E5359" s="164">
        <f>IF(ISNUMBER(Table4_1[[#This Row],[Value]]),Table4_1[[#This Row],[Value]],IF(ISNUMBER(Table4_1[[#This Row],[$ Value]]),Table4_1[[#This Row],[$ Value]],Table4_1[[#This Row],[% Value]]))</f>
        <v>0.80800000000000005</v>
      </c>
      <c r="G5359" s="238">
        <v>43281</v>
      </c>
      <c r="H5359">
        <v>4</v>
      </c>
      <c r="I5359" t="s">
        <v>200</v>
      </c>
      <c r="J5359" t="s">
        <v>366</v>
      </c>
      <c r="K5359" t="s">
        <v>31</v>
      </c>
      <c r="L5359"/>
      <c r="M5359" t="s">
        <v>198</v>
      </c>
      <c r="N5359" t="s">
        <v>527</v>
      </c>
      <c r="O5359" t="s">
        <v>190</v>
      </c>
      <c r="P5359"/>
      <c r="Q5359">
        <v>0.80800000000000005</v>
      </c>
      <c r="R5359"/>
      <c r="S5359" t="s">
        <v>934</v>
      </c>
    </row>
    <row r="5360" spans="1:19" hidden="1" x14ac:dyDescent="0.2">
      <c r="A5360" s="162" t="str">
        <f>"FY"&amp;(YEAR(Table4_1[[#This Row],[Date]])-1)&amp;"/"&amp;(YEAR(Table4_1[[#This Row],[Date]])-2000)</f>
        <v>FY2018/19</v>
      </c>
      <c r="B5360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0" s="162" t="str">
        <f>Table4_1[[#This Row],[Licensee]]&amp;" "&amp;Table4_1[[#This Row],[Licence]]</f>
        <v>ATCO GDL8</v>
      </c>
      <c r="D5360" s="162" t="str">
        <f t="shared" si="84"/>
        <v>FY2018/19_D30_ATCO GDL8</v>
      </c>
      <c r="E5360" s="164">
        <f>IF(ISNUMBER(Table4_1[[#This Row],[Value]]),Table4_1[[#This Row],[Value]],IF(ISNUMBER(Table4_1[[#This Row],[$ Value]]),Table4_1[[#This Row],[$ Value]],Table4_1[[#This Row],[% Value]]))</f>
        <v>0.79100000000000004</v>
      </c>
      <c r="G5360" s="238">
        <v>43646</v>
      </c>
      <c r="H5360">
        <v>4</v>
      </c>
      <c r="I5360" t="s">
        <v>200</v>
      </c>
      <c r="J5360" t="s">
        <v>366</v>
      </c>
      <c r="K5360" t="s">
        <v>31</v>
      </c>
      <c r="L5360"/>
      <c r="M5360" t="s">
        <v>198</v>
      </c>
      <c r="N5360" t="s">
        <v>527</v>
      </c>
      <c r="O5360" t="s">
        <v>190</v>
      </c>
      <c r="P5360"/>
      <c r="Q5360">
        <v>0.79100000000000004</v>
      </c>
      <c r="R5360"/>
      <c r="S5360" t="s">
        <v>934</v>
      </c>
    </row>
    <row r="5361" spans="1:19" hidden="1" x14ac:dyDescent="0.2">
      <c r="A5361" s="162" t="str">
        <f>"FY"&amp;(YEAR(Table4_1[[#This Row],[Date]])-1)&amp;"/"&amp;(YEAR(Table4_1[[#This Row],[Date]])-2000)</f>
        <v>FY2019/20</v>
      </c>
      <c r="B5361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1" s="162" t="str">
        <f>Table4_1[[#This Row],[Licensee]]&amp;" "&amp;Table4_1[[#This Row],[Licence]]</f>
        <v>ATCO GDL8</v>
      </c>
      <c r="D5361" s="162" t="str">
        <f t="shared" si="84"/>
        <v>FY2019/20_D30_ATCO GDL8</v>
      </c>
      <c r="E5361" s="164">
        <f>IF(ISNUMBER(Table4_1[[#This Row],[Value]]),Table4_1[[#This Row],[Value]],IF(ISNUMBER(Table4_1[[#This Row],[$ Value]]),Table4_1[[#This Row],[$ Value]],Table4_1[[#This Row],[% Value]]))</f>
        <v>0.73199999999999998</v>
      </c>
      <c r="G5361" s="238">
        <v>44012</v>
      </c>
      <c r="H5361">
        <v>4</v>
      </c>
      <c r="I5361" t="s">
        <v>200</v>
      </c>
      <c r="J5361" t="s">
        <v>366</v>
      </c>
      <c r="K5361" t="s">
        <v>31</v>
      </c>
      <c r="L5361"/>
      <c r="M5361" t="s">
        <v>198</v>
      </c>
      <c r="N5361" t="s">
        <v>527</v>
      </c>
      <c r="O5361" t="s">
        <v>190</v>
      </c>
      <c r="P5361"/>
      <c r="Q5361">
        <v>0.73199999999999998</v>
      </c>
      <c r="R5361"/>
      <c r="S5361" t="s">
        <v>934</v>
      </c>
    </row>
    <row r="5362" spans="1:19" hidden="1" x14ac:dyDescent="0.2">
      <c r="A5362" s="162" t="str">
        <f>"FY"&amp;(YEAR(Table4_1[[#This Row],[Date]])-1)&amp;"/"&amp;(YEAR(Table4_1[[#This Row],[Date]])-2000)</f>
        <v>FY2020/21</v>
      </c>
      <c r="B5362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2" s="162" t="str">
        <f>Table4_1[[#This Row],[Licensee]]&amp;" "&amp;Table4_1[[#This Row],[Licence]]</f>
        <v>ATCO GDL8</v>
      </c>
      <c r="D5362" s="162" t="str">
        <f t="shared" si="84"/>
        <v>FY2020/21_D30_ATCO GDL8</v>
      </c>
      <c r="E5362" s="164">
        <f>IF(ISNUMBER(Table4_1[[#This Row],[Value]]),Table4_1[[#This Row],[Value]],IF(ISNUMBER(Table4_1[[#This Row],[$ Value]]),Table4_1[[#This Row],[$ Value]],Table4_1[[#This Row],[% Value]]))</f>
        <v>0.82899999999999996</v>
      </c>
      <c r="G5362" s="238">
        <v>44377</v>
      </c>
      <c r="H5362">
        <v>4</v>
      </c>
      <c r="I5362" t="s">
        <v>200</v>
      </c>
      <c r="J5362" t="s">
        <v>366</v>
      </c>
      <c r="K5362" t="s">
        <v>31</v>
      </c>
      <c r="L5362"/>
      <c r="M5362" t="s">
        <v>198</v>
      </c>
      <c r="N5362" t="s">
        <v>527</v>
      </c>
      <c r="O5362" t="s">
        <v>190</v>
      </c>
      <c r="P5362"/>
      <c r="Q5362">
        <v>0.82899999999999996</v>
      </c>
      <c r="R5362"/>
      <c r="S5362" t="s">
        <v>934</v>
      </c>
    </row>
    <row r="5363" spans="1:19" hidden="1" x14ac:dyDescent="0.2">
      <c r="A5363" s="162" t="str">
        <f>"FY"&amp;(YEAR(Table4_1[[#This Row],[Date]])-1)&amp;"/"&amp;(YEAR(Table4_1[[#This Row],[Date]])-2000)</f>
        <v>FY2021/22</v>
      </c>
      <c r="B5363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3" s="162" t="str">
        <f>Table4_1[[#This Row],[Licensee]]&amp;" "&amp;Table4_1[[#This Row],[Licence]]</f>
        <v>ATCO GDL8</v>
      </c>
      <c r="D5363" s="162" t="str">
        <f t="shared" si="84"/>
        <v>FY2021/22_D30_ATCO GDL8</v>
      </c>
      <c r="E5363" s="164">
        <f>IF(ISNUMBER(Table4_1[[#This Row],[Value]]),Table4_1[[#This Row],[Value]],IF(ISNUMBER(Table4_1[[#This Row],[$ Value]]),Table4_1[[#This Row],[$ Value]],Table4_1[[#This Row],[% Value]]))</f>
        <v>0.90500000000000003</v>
      </c>
      <c r="G5363" s="238">
        <v>44742</v>
      </c>
      <c r="H5363">
        <v>4</v>
      </c>
      <c r="I5363" t="s">
        <v>200</v>
      </c>
      <c r="J5363" t="s">
        <v>366</v>
      </c>
      <c r="K5363" t="s">
        <v>31</v>
      </c>
      <c r="L5363"/>
      <c r="M5363" t="s">
        <v>198</v>
      </c>
      <c r="N5363" t="s">
        <v>527</v>
      </c>
      <c r="O5363" t="s">
        <v>190</v>
      </c>
      <c r="P5363"/>
      <c r="Q5363">
        <v>0.90500000000000003</v>
      </c>
      <c r="R5363"/>
      <c r="S5363" t="s">
        <v>934</v>
      </c>
    </row>
    <row r="5364" spans="1:19" hidden="1" x14ac:dyDescent="0.2">
      <c r="A5364" s="162" t="str">
        <f>"FY"&amp;(YEAR(Table4_1[[#This Row],[Date]])-1)&amp;"/"&amp;(YEAR(Table4_1[[#This Row],[Date]])-2000)</f>
        <v>FY2022/23</v>
      </c>
      <c r="B5364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4" s="162" t="str">
        <f>Table4_1[[#This Row],[Licensee]]&amp;" "&amp;Table4_1[[#This Row],[Licence]]</f>
        <v>ATCO GDL8</v>
      </c>
      <c r="D5364" s="162" t="str">
        <f t="shared" si="84"/>
        <v>FY2022/23_D30_ATCO GDL8</v>
      </c>
      <c r="E5364" s="164">
        <f>IF(ISNUMBER(Table4_1[[#This Row],[Value]]),Table4_1[[#This Row],[Value]],IF(ISNUMBER(Table4_1[[#This Row],[$ Value]]),Table4_1[[#This Row],[$ Value]],Table4_1[[#This Row],[% Value]]))</f>
        <v>0.91300000000000003</v>
      </c>
      <c r="G5364" s="238">
        <v>45107</v>
      </c>
      <c r="H5364">
        <v>4</v>
      </c>
      <c r="I5364" t="s">
        <v>200</v>
      </c>
      <c r="J5364" t="s">
        <v>366</v>
      </c>
      <c r="K5364" t="s">
        <v>31</v>
      </c>
      <c r="L5364"/>
      <c r="M5364" t="s">
        <v>198</v>
      </c>
      <c r="N5364" t="s">
        <v>527</v>
      </c>
      <c r="O5364" t="s">
        <v>190</v>
      </c>
      <c r="P5364"/>
      <c r="Q5364">
        <v>0.91300000000000003</v>
      </c>
      <c r="R5364"/>
      <c r="S5364" t="s">
        <v>934</v>
      </c>
    </row>
    <row r="5365" spans="1:19" hidden="1" x14ac:dyDescent="0.2">
      <c r="A5365" s="162" t="str">
        <f>"FY"&amp;(YEAR(Table4_1[[#This Row],[Date]])-1)&amp;"/"&amp;(YEAR(Table4_1[[#This Row],[Date]])-2000)</f>
        <v>FY2023/24</v>
      </c>
      <c r="B5365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5" s="162" t="str">
        <f>Table4_1[[#This Row],[Licensee]]&amp;" "&amp;Table4_1[[#This Row],[Licence]]</f>
        <v>ATCO GDL8</v>
      </c>
      <c r="D5365" s="162" t="str">
        <f t="shared" si="84"/>
        <v>FY2023/24_D30_ATCO GDL8</v>
      </c>
      <c r="E5365" s="164">
        <f>IF(ISNUMBER(Table4_1[[#This Row],[Value]]),Table4_1[[#This Row],[Value]],IF(ISNUMBER(Table4_1[[#This Row],[$ Value]]),Table4_1[[#This Row],[$ Value]],Table4_1[[#This Row],[% Value]]))</f>
        <v>0.90871026200000005</v>
      </c>
      <c r="G5365" s="238">
        <v>45473</v>
      </c>
      <c r="H5365">
        <v>4</v>
      </c>
      <c r="I5365" t="s">
        <v>200</v>
      </c>
      <c r="J5365" t="s">
        <v>366</v>
      </c>
      <c r="K5365" t="s">
        <v>31</v>
      </c>
      <c r="L5365"/>
      <c r="M5365" t="s">
        <v>198</v>
      </c>
      <c r="N5365" t="s">
        <v>527</v>
      </c>
      <c r="O5365" t="s">
        <v>190</v>
      </c>
      <c r="P5365"/>
      <c r="Q5365">
        <v>0.90871026200000005</v>
      </c>
      <c r="R5365"/>
      <c r="S5365" t="s">
        <v>934</v>
      </c>
    </row>
    <row r="5366" spans="1:19" hidden="1" x14ac:dyDescent="0.2">
      <c r="A5366" s="162" t="str">
        <f>"FY"&amp;(YEAR(Table4_1[[#This Row],[Date]])-1)&amp;"/"&amp;(YEAR(Table4_1[[#This Row],[Date]])-2000)</f>
        <v>FY2024/25</v>
      </c>
      <c r="B5366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366" s="162" t="str">
        <f>Table4_1[[#This Row],[Licensee]]&amp;" "&amp;Table4_1[[#This Row],[Licence]]</f>
        <v>ATCO GDL8</v>
      </c>
      <c r="D5366" s="162" t="str">
        <f t="shared" si="84"/>
        <v>FY2024/25_D30_ATCO GDL8</v>
      </c>
      <c r="E5366" s="164">
        <f>IF(ISNUMBER(Table4_1[[#This Row],[Value]]),Table4_1[[#This Row],[Value]],IF(ISNUMBER(Table4_1[[#This Row],[$ Value]]),Table4_1[[#This Row],[$ Value]],Table4_1[[#This Row],[% Value]]))</f>
        <v>0.88359027999999995</v>
      </c>
      <c r="G5366" s="238">
        <v>45838</v>
      </c>
      <c r="H5366">
        <v>4</v>
      </c>
      <c r="I5366" t="s">
        <v>200</v>
      </c>
      <c r="J5366" t="s">
        <v>366</v>
      </c>
      <c r="K5366" t="s">
        <v>31</v>
      </c>
      <c r="L5366"/>
      <c r="M5366" t="s">
        <v>198</v>
      </c>
      <c r="N5366" t="s">
        <v>527</v>
      </c>
      <c r="O5366" t="s">
        <v>190</v>
      </c>
      <c r="P5366"/>
      <c r="Q5366">
        <v>0.88359027999999995</v>
      </c>
      <c r="R5366"/>
      <c r="S5366" t="s">
        <v>934</v>
      </c>
    </row>
    <row r="5367" spans="1:19" hidden="1" x14ac:dyDescent="0.2">
      <c r="A5367" s="162" t="str">
        <f>"FY"&amp;(YEAR(Table4_1[[#This Row],[Date]])-1)&amp;"/"&amp;(YEAR(Table4_1[[#This Row],[Date]])-2000)</f>
        <v>FY2013/14</v>
      </c>
      <c r="B5367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67" s="162" t="str">
        <f>Table4_1[[#This Row],[Licensee]]&amp;" "&amp;Table4_1[[#This Row],[Licence]]</f>
        <v>ATCO GDL8</v>
      </c>
      <c r="D5367" s="162" t="str">
        <f t="shared" si="84"/>
        <v>FY2013/14_D31_ATCO GDL8</v>
      </c>
      <c r="E5367" s="164">
        <f>IF(ISNUMBER(Table4_1[[#This Row],[Value]]),Table4_1[[#This Row],[Value]],IF(ISNUMBER(Table4_1[[#This Row],[$ Value]]),Table4_1[[#This Row],[$ Value]],Table4_1[[#This Row],[% Value]]))</f>
        <v>27</v>
      </c>
      <c r="G5367" s="238">
        <v>41820</v>
      </c>
      <c r="H5367">
        <v>4</v>
      </c>
      <c r="I5367" t="s">
        <v>200</v>
      </c>
      <c r="J5367" t="s">
        <v>366</v>
      </c>
      <c r="K5367" t="s">
        <v>31</v>
      </c>
      <c r="L5367"/>
      <c r="M5367" t="s">
        <v>631</v>
      </c>
      <c r="N5367" t="s">
        <v>532</v>
      </c>
      <c r="O5367" t="s">
        <v>197</v>
      </c>
      <c r="P5367">
        <v>27</v>
      </c>
      <c r="Q5367"/>
      <c r="R5367"/>
      <c r="S5367" t="s">
        <v>934</v>
      </c>
    </row>
    <row r="5368" spans="1:19" hidden="1" x14ac:dyDescent="0.2">
      <c r="A5368" s="162" t="str">
        <f>"FY"&amp;(YEAR(Table4_1[[#This Row],[Date]])-1)&amp;"/"&amp;(YEAR(Table4_1[[#This Row],[Date]])-2000)</f>
        <v>FY2014/15</v>
      </c>
      <c r="B5368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68" s="162" t="str">
        <f>Table4_1[[#This Row],[Licensee]]&amp;" "&amp;Table4_1[[#This Row],[Licence]]</f>
        <v>ATCO GDL8</v>
      </c>
      <c r="D5368" s="162" t="str">
        <f t="shared" si="84"/>
        <v>FY2014/15_D31_ATCO GDL8</v>
      </c>
      <c r="E5368" s="164">
        <f>IF(ISNUMBER(Table4_1[[#This Row],[Value]]),Table4_1[[#This Row],[Value]],IF(ISNUMBER(Table4_1[[#This Row],[$ Value]]),Table4_1[[#This Row],[$ Value]],Table4_1[[#This Row],[% Value]]))</f>
        <v>30</v>
      </c>
      <c r="G5368" s="238">
        <v>42185</v>
      </c>
      <c r="H5368">
        <v>4</v>
      </c>
      <c r="I5368" t="s">
        <v>200</v>
      </c>
      <c r="J5368" t="s">
        <v>366</v>
      </c>
      <c r="K5368" t="s">
        <v>31</v>
      </c>
      <c r="L5368"/>
      <c r="M5368" t="s">
        <v>631</v>
      </c>
      <c r="N5368" t="s">
        <v>532</v>
      </c>
      <c r="O5368" t="s">
        <v>197</v>
      </c>
      <c r="P5368">
        <v>30</v>
      </c>
      <c r="Q5368"/>
      <c r="R5368"/>
      <c r="S5368" t="s">
        <v>934</v>
      </c>
    </row>
    <row r="5369" spans="1:19" hidden="1" x14ac:dyDescent="0.2">
      <c r="A5369" s="162" t="str">
        <f>"FY"&amp;(YEAR(Table4_1[[#This Row],[Date]])-1)&amp;"/"&amp;(YEAR(Table4_1[[#This Row],[Date]])-2000)</f>
        <v>FY2015/16</v>
      </c>
      <c r="B5369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69" s="162" t="str">
        <f>Table4_1[[#This Row],[Licensee]]&amp;" "&amp;Table4_1[[#This Row],[Licence]]</f>
        <v>ATCO GDL8</v>
      </c>
      <c r="D5369" s="162" t="str">
        <f t="shared" si="84"/>
        <v>FY2015/16_D31_ATCO GDL8</v>
      </c>
      <c r="E5369" s="164">
        <f>IF(ISNUMBER(Table4_1[[#This Row],[Value]]),Table4_1[[#This Row],[Value]],IF(ISNUMBER(Table4_1[[#This Row],[$ Value]]),Table4_1[[#This Row],[$ Value]],Table4_1[[#This Row],[% Value]]))</f>
        <v>33</v>
      </c>
      <c r="G5369" s="238">
        <v>42551</v>
      </c>
      <c r="H5369">
        <v>4</v>
      </c>
      <c r="I5369" t="s">
        <v>200</v>
      </c>
      <c r="J5369" t="s">
        <v>366</v>
      </c>
      <c r="K5369" t="s">
        <v>31</v>
      </c>
      <c r="L5369"/>
      <c r="M5369" t="s">
        <v>631</v>
      </c>
      <c r="N5369" t="s">
        <v>532</v>
      </c>
      <c r="O5369" t="s">
        <v>197</v>
      </c>
      <c r="P5369">
        <v>33</v>
      </c>
      <c r="Q5369"/>
      <c r="R5369"/>
      <c r="S5369" t="s">
        <v>934</v>
      </c>
    </row>
    <row r="5370" spans="1:19" hidden="1" x14ac:dyDescent="0.2">
      <c r="A5370" s="162" t="str">
        <f>"FY"&amp;(YEAR(Table4_1[[#This Row],[Date]])-1)&amp;"/"&amp;(YEAR(Table4_1[[#This Row],[Date]])-2000)</f>
        <v>FY2016/17</v>
      </c>
      <c r="B5370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0" s="162" t="str">
        <f>Table4_1[[#This Row],[Licensee]]&amp;" "&amp;Table4_1[[#This Row],[Licence]]</f>
        <v>ATCO GDL8</v>
      </c>
      <c r="D5370" s="162" t="str">
        <f t="shared" si="84"/>
        <v>FY2016/17_D31_ATCO GDL8</v>
      </c>
      <c r="E5370" s="164">
        <f>IF(ISNUMBER(Table4_1[[#This Row],[Value]]),Table4_1[[#This Row],[Value]],IF(ISNUMBER(Table4_1[[#This Row],[$ Value]]),Table4_1[[#This Row],[$ Value]],Table4_1[[#This Row],[% Value]]))</f>
        <v>21</v>
      </c>
      <c r="G5370" s="238">
        <v>42916</v>
      </c>
      <c r="H5370">
        <v>4</v>
      </c>
      <c r="I5370" t="s">
        <v>200</v>
      </c>
      <c r="J5370" t="s">
        <v>366</v>
      </c>
      <c r="K5370" t="s">
        <v>31</v>
      </c>
      <c r="L5370"/>
      <c r="M5370" t="s">
        <v>631</v>
      </c>
      <c r="N5370" t="s">
        <v>532</v>
      </c>
      <c r="O5370" t="s">
        <v>197</v>
      </c>
      <c r="P5370">
        <v>21</v>
      </c>
      <c r="Q5370"/>
      <c r="R5370"/>
      <c r="S5370" t="s">
        <v>934</v>
      </c>
    </row>
    <row r="5371" spans="1:19" hidden="1" x14ac:dyDescent="0.2">
      <c r="A5371" s="162" t="str">
        <f>"FY"&amp;(YEAR(Table4_1[[#This Row],[Date]])-1)&amp;"/"&amp;(YEAR(Table4_1[[#This Row],[Date]])-2000)</f>
        <v>FY2017/18</v>
      </c>
      <c r="B5371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1" s="162" t="str">
        <f>Table4_1[[#This Row],[Licensee]]&amp;" "&amp;Table4_1[[#This Row],[Licence]]</f>
        <v>ATCO GDL8</v>
      </c>
      <c r="D5371" s="162" t="str">
        <f t="shared" si="84"/>
        <v>FY2017/18_D31_ATCO GDL8</v>
      </c>
      <c r="E5371" s="164">
        <f>IF(ISNUMBER(Table4_1[[#This Row],[Value]]),Table4_1[[#This Row],[Value]],IF(ISNUMBER(Table4_1[[#This Row],[$ Value]]),Table4_1[[#This Row],[$ Value]],Table4_1[[#This Row],[% Value]]))</f>
        <v>23</v>
      </c>
      <c r="G5371" s="238">
        <v>43281</v>
      </c>
      <c r="H5371">
        <v>4</v>
      </c>
      <c r="I5371" t="s">
        <v>200</v>
      </c>
      <c r="J5371" t="s">
        <v>366</v>
      </c>
      <c r="K5371" t="s">
        <v>31</v>
      </c>
      <c r="L5371"/>
      <c r="M5371" t="s">
        <v>631</v>
      </c>
      <c r="N5371" t="s">
        <v>532</v>
      </c>
      <c r="O5371" t="s">
        <v>197</v>
      </c>
      <c r="P5371">
        <v>23</v>
      </c>
      <c r="Q5371"/>
      <c r="R5371"/>
      <c r="S5371" t="s">
        <v>934</v>
      </c>
    </row>
    <row r="5372" spans="1:19" hidden="1" x14ac:dyDescent="0.2">
      <c r="A5372" s="162" t="str">
        <f>"FY"&amp;(YEAR(Table4_1[[#This Row],[Date]])-1)&amp;"/"&amp;(YEAR(Table4_1[[#This Row],[Date]])-2000)</f>
        <v>FY2018/19</v>
      </c>
      <c r="B5372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2" s="162" t="str">
        <f>Table4_1[[#This Row],[Licensee]]&amp;" "&amp;Table4_1[[#This Row],[Licence]]</f>
        <v>ATCO GDL8</v>
      </c>
      <c r="D5372" s="162" t="str">
        <f t="shared" si="84"/>
        <v>FY2018/19_D31_ATCO GDL8</v>
      </c>
      <c r="E5372" s="164">
        <f>IF(ISNUMBER(Table4_1[[#This Row],[Value]]),Table4_1[[#This Row],[Value]],IF(ISNUMBER(Table4_1[[#This Row],[$ Value]]),Table4_1[[#This Row],[$ Value]],Table4_1[[#This Row],[% Value]]))</f>
        <v>25.5</v>
      </c>
      <c r="G5372" s="238">
        <v>43646</v>
      </c>
      <c r="H5372">
        <v>4</v>
      </c>
      <c r="I5372" t="s">
        <v>200</v>
      </c>
      <c r="J5372" t="s">
        <v>366</v>
      </c>
      <c r="K5372" t="s">
        <v>31</v>
      </c>
      <c r="L5372"/>
      <c r="M5372" t="s">
        <v>631</v>
      </c>
      <c r="N5372" t="s">
        <v>532</v>
      </c>
      <c r="O5372" t="s">
        <v>197</v>
      </c>
      <c r="P5372">
        <v>25.5</v>
      </c>
      <c r="Q5372"/>
      <c r="R5372"/>
      <c r="S5372" t="s">
        <v>934</v>
      </c>
    </row>
    <row r="5373" spans="1:19" hidden="1" x14ac:dyDescent="0.2">
      <c r="A5373" s="162" t="str">
        <f>"FY"&amp;(YEAR(Table4_1[[#This Row],[Date]])-1)&amp;"/"&amp;(YEAR(Table4_1[[#This Row],[Date]])-2000)</f>
        <v>FY2019/20</v>
      </c>
      <c r="B5373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3" s="162" t="str">
        <f>Table4_1[[#This Row],[Licensee]]&amp;" "&amp;Table4_1[[#This Row],[Licence]]</f>
        <v>ATCO GDL8</v>
      </c>
      <c r="D5373" s="162" t="str">
        <f t="shared" si="84"/>
        <v>FY2019/20_D31_ATCO GDL8</v>
      </c>
      <c r="E5373" s="164">
        <f>IF(ISNUMBER(Table4_1[[#This Row],[Value]]),Table4_1[[#This Row],[Value]],IF(ISNUMBER(Table4_1[[#This Row],[$ Value]]),Table4_1[[#This Row],[$ Value]],Table4_1[[#This Row],[% Value]]))</f>
        <v>35</v>
      </c>
      <c r="G5373" s="238">
        <v>44012</v>
      </c>
      <c r="H5373">
        <v>4</v>
      </c>
      <c r="I5373" t="s">
        <v>200</v>
      </c>
      <c r="J5373" t="s">
        <v>366</v>
      </c>
      <c r="K5373" t="s">
        <v>31</v>
      </c>
      <c r="L5373"/>
      <c r="M5373" t="s">
        <v>631</v>
      </c>
      <c r="N5373" t="s">
        <v>532</v>
      </c>
      <c r="O5373" t="s">
        <v>197</v>
      </c>
      <c r="P5373">
        <v>35</v>
      </c>
      <c r="Q5373"/>
      <c r="R5373"/>
      <c r="S5373" t="s">
        <v>934</v>
      </c>
    </row>
    <row r="5374" spans="1:19" hidden="1" x14ac:dyDescent="0.2">
      <c r="A5374" s="162" t="str">
        <f>"FY"&amp;(YEAR(Table4_1[[#This Row],[Date]])-1)&amp;"/"&amp;(YEAR(Table4_1[[#This Row],[Date]])-2000)</f>
        <v>FY2020/21</v>
      </c>
      <c r="B5374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4" s="162" t="str">
        <f>Table4_1[[#This Row],[Licensee]]&amp;" "&amp;Table4_1[[#This Row],[Licence]]</f>
        <v>ATCO GDL8</v>
      </c>
      <c r="D5374" s="162" t="str">
        <f t="shared" si="84"/>
        <v>FY2020/21_D31_ATCO GDL8</v>
      </c>
      <c r="E5374" s="164">
        <f>IF(ISNUMBER(Table4_1[[#This Row],[Value]]),Table4_1[[#This Row],[Value]],IF(ISNUMBER(Table4_1[[#This Row],[$ Value]]),Table4_1[[#This Row],[$ Value]],Table4_1[[#This Row],[% Value]]))</f>
        <v>23.5</v>
      </c>
      <c r="G5374" s="238">
        <v>44377</v>
      </c>
      <c r="H5374">
        <v>4</v>
      </c>
      <c r="I5374" t="s">
        <v>200</v>
      </c>
      <c r="J5374" t="s">
        <v>366</v>
      </c>
      <c r="K5374" t="s">
        <v>31</v>
      </c>
      <c r="L5374"/>
      <c r="M5374" t="s">
        <v>631</v>
      </c>
      <c r="N5374" t="s">
        <v>532</v>
      </c>
      <c r="O5374" t="s">
        <v>197</v>
      </c>
      <c r="P5374">
        <v>23.5</v>
      </c>
      <c r="Q5374"/>
      <c r="R5374"/>
      <c r="S5374" t="s">
        <v>934</v>
      </c>
    </row>
    <row r="5375" spans="1:19" hidden="1" x14ac:dyDescent="0.2">
      <c r="A5375" s="162" t="str">
        <f>"FY"&amp;(YEAR(Table4_1[[#This Row],[Date]])-1)&amp;"/"&amp;(YEAR(Table4_1[[#This Row],[Date]])-2000)</f>
        <v>FY2021/22</v>
      </c>
      <c r="B5375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5" s="162" t="str">
        <f>Table4_1[[#This Row],[Licensee]]&amp;" "&amp;Table4_1[[#This Row],[Licence]]</f>
        <v>ATCO GDL8</v>
      </c>
      <c r="D5375" s="162" t="str">
        <f t="shared" si="84"/>
        <v>FY2021/22_D31_ATCO GDL8</v>
      </c>
      <c r="E5375" s="164">
        <f>IF(ISNUMBER(Table4_1[[#This Row],[Value]]),Table4_1[[#This Row],[Value]],IF(ISNUMBER(Table4_1[[#This Row],[$ Value]]),Table4_1[[#This Row],[$ Value]],Table4_1[[#This Row],[% Value]]))</f>
        <v>17</v>
      </c>
      <c r="G5375" s="238">
        <v>44742</v>
      </c>
      <c r="H5375">
        <v>4</v>
      </c>
      <c r="I5375" t="s">
        <v>200</v>
      </c>
      <c r="J5375" t="s">
        <v>366</v>
      </c>
      <c r="K5375" t="s">
        <v>31</v>
      </c>
      <c r="L5375"/>
      <c r="M5375" t="s">
        <v>631</v>
      </c>
      <c r="N5375" t="s">
        <v>532</v>
      </c>
      <c r="O5375" t="s">
        <v>197</v>
      </c>
      <c r="P5375">
        <v>17</v>
      </c>
      <c r="Q5375"/>
      <c r="R5375"/>
      <c r="S5375" t="s">
        <v>934</v>
      </c>
    </row>
    <row r="5376" spans="1:19" hidden="1" x14ac:dyDescent="0.2">
      <c r="A5376" s="162" t="str">
        <f>"FY"&amp;(YEAR(Table4_1[[#This Row],[Date]])-1)&amp;"/"&amp;(YEAR(Table4_1[[#This Row],[Date]])-2000)</f>
        <v>FY2022/23</v>
      </c>
      <c r="B5376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6" s="162" t="str">
        <f>Table4_1[[#This Row],[Licensee]]&amp;" "&amp;Table4_1[[#This Row],[Licence]]</f>
        <v>ATCO GDL8</v>
      </c>
      <c r="D5376" s="162" t="str">
        <f t="shared" si="84"/>
        <v>FY2022/23_D31_ATCO GDL8</v>
      </c>
      <c r="E5376" s="164">
        <f>IF(ISNUMBER(Table4_1[[#This Row],[Value]]),Table4_1[[#This Row],[Value]],IF(ISNUMBER(Table4_1[[#This Row],[$ Value]]),Table4_1[[#This Row],[$ Value]],Table4_1[[#This Row],[% Value]]))</f>
        <v>16</v>
      </c>
      <c r="G5376" s="238">
        <v>45107</v>
      </c>
      <c r="H5376">
        <v>4</v>
      </c>
      <c r="I5376" t="s">
        <v>200</v>
      </c>
      <c r="J5376" t="s">
        <v>366</v>
      </c>
      <c r="K5376" t="s">
        <v>31</v>
      </c>
      <c r="L5376"/>
      <c r="M5376" t="s">
        <v>631</v>
      </c>
      <c r="N5376" t="s">
        <v>532</v>
      </c>
      <c r="O5376" t="s">
        <v>197</v>
      </c>
      <c r="P5376">
        <v>16</v>
      </c>
      <c r="Q5376"/>
      <c r="R5376"/>
      <c r="S5376" t="s">
        <v>934</v>
      </c>
    </row>
    <row r="5377" spans="1:19" hidden="1" x14ac:dyDescent="0.2">
      <c r="A5377" s="162" t="str">
        <f>"FY"&amp;(YEAR(Table4_1[[#This Row],[Date]])-1)&amp;"/"&amp;(YEAR(Table4_1[[#This Row],[Date]])-2000)</f>
        <v>FY2023/24</v>
      </c>
      <c r="B5377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7" s="162" t="str">
        <f>Table4_1[[#This Row],[Licensee]]&amp;" "&amp;Table4_1[[#This Row],[Licence]]</f>
        <v>ATCO GDL8</v>
      </c>
      <c r="D5377" s="162" t="str">
        <f t="shared" si="84"/>
        <v>FY2023/24_D31_ATCO GDL8</v>
      </c>
      <c r="E5377" s="164">
        <f>IF(ISNUMBER(Table4_1[[#This Row],[Value]]),Table4_1[[#This Row],[Value]],IF(ISNUMBER(Table4_1[[#This Row],[$ Value]]),Table4_1[[#This Row],[$ Value]],Table4_1[[#This Row],[% Value]]))</f>
        <v>17</v>
      </c>
      <c r="G5377" s="238">
        <v>45473</v>
      </c>
      <c r="H5377">
        <v>4</v>
      </c>
      <c r="I5377" t="s">
        <v>200</v>
      </c>
      <c r="J5377" t="s">
        <v>366</v>
      </c>
      <c r="K5377" t="s">
        <v>31</v>
      </c>
      <c r="L5377"/>
      <c r="M5377" t="s">
        <v>631</v>
      </c>
      <c r="N5377" t="s">
        <v>532</v>
      </c>
      <c r="O5377" t="s">
        <v>35</v>
      </c>
      <c r="P5377">
        <v>17</v>
      </c>
      <c r="Q5377"/>
      <c r="R5377"/>
      <c r="S5377" t="s">
        <v>934</v>
      </c>
    </row>
    <row r="5378" spans="1:19" hidden="1" x14ac:dyDescent="0.2">
      <c r="A5378" s="162" t="str">
        <f>"FY"&amp;(YEAR(Table4_1[[#This Row],[Date]])-1)&amp;"/"&amp;(YEAR(Table4_1[[#This Row],[Date]])-2000)</f>
        <v>FY2024/25</v>
      </c>
      <c r="B5378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378" s="162" t="str">
        <f>Table4_1[[#This Row],[Licensee]]&amp;" "&amp;Table4_1[[#This Row],[Licence]]</f>
        <v>ATCO GDL8</v>
      </c>
      <c r="D5378" s="162" t="str">
        <f t="shared" si="84"/>
        <v>FY2024/25_D31_ATCO GDL8</v>
      </c>
      <c r="E5378" s="164">
        <f>IF(ISNUMBER(Table4_1[[#This Row],[Value]]),Table4_1[[#This Row],[Value]],IF(ISNUMBER(Table4_1[[#This Row],[$ Value]]),Table4_1[[#This Row],[$ Value]],Table4_1[[#This Row],[% Value]]))</f>
        <v>20</v>
      </c>
      <c r="G5378" s="238">
        <v>45838</v>
      </c>
      <c r="H5378">
        <v>4</v>
      </c>
      <c r="I5378" t="s">
        <v>200</v>
      </c>
      <c r="J5378" t="s">
        <v>366</v>
      </c>
      <c r="K5378" t="s">
        <v>31</v>
      </c>
      <c r="L5378"/>
      <c r="M5378" t="s">
        <v>631</v>
      </c>
      <c r="N5378" t="s">
        <v>532</v>
      </c>
      <c r="O5378" t="s">
        <v>35</v>
      </c>
      <c r="P5378">
        <v>20</v>
      </c>
      <c r="Q5378"/>
      <c r="R5378"/>
      <c r="S5378" t="s">
        <v>934</v>
      </c>
    </row>
    <row r="5379" spans="1:19" hidden="1" x14ac:dyDescent="0.2">
      <c r="A5379" s="162" t="str">
        <f>"FY"&amp;(YEAR(Table4_1[[#This Row],[Date]])-1)&amp;"/"&amp;(YEAR(Table4_1[[#This Row],[Date]])-2000)</f>
        <v>FY2023/24</v>
      </c>
      <c r="B5379" s="162" t="str">
        <f>VLOOKUP(Table4_1[[#This Row],[Energy]]&amp;Table4_1[[#This Row],[Indicator category]]&amp;Table4_1[[#This Row],[Indicator subcategory]]&amp;Table4_1[[#This Row],[Indicator]]&amp;Table4_1[[#This Row],[ID]],newID,2,FALSE)</f>
        <v>D32</v>
      </c>
      <c r="C5379" s="162" t="str">
        <f>Table4_1[[#This Row],[Licensee]]&amp;" "&amp;Table4_1[[#This Row],[Licence]]</f>
        <v>ATCO GDL8</v>
      </c>
      <c r="D5379" s="162" t="str">
        <f t="shared" si="84"/>
        <v>FY2023/24_D32_ATCO GDL8</v>
      </c>
      <c r="E5379" s="164">
        <f>IF(ISNUMBER(Table4_1[[#This Row],[Value]]),Table4_1[[#This Row],[Value]],IF(ISNUMBER(Table4_1[[#This Row],[$ Value]]),Table4_1[[#This Row],[$ Value]],Table4_1[[#This Row],[% Value]]))</f>
        <v>662</v>
      </c>
      <c r="G5379" s="238">
        <v>45473</v>
      </c>
      <c r="H5379">
        <v>4</v>
      </c>
      <c r="I5379" t="s">
        <v>200</v>
      </c>
      <c r="J5379" t="s">
        <v>366</v>
      </c>
      <c r="K5379" t="s">
        <v>31</v>
      </c>
      <c r="L5379"/>
      <c r="M5379" t="s">
        <v>193</v>
      </c>
      <c r="N5379" t="s">
        <v>539</v>
      </c>
      <c r="O5379" t="s">
        <v>191</v>
      </c>
      <c r="P5379">
        <v>662</v>
      </c>
      <c r="Q5379"/>
      <c r="R5379"/>
      <c r="S5379" t="s">
        <v>934</v>
      </c>
    </row>
    <row r="5380" spans="1:19" hidden="1" x14ac:dyDescent="0.2">
      <c r="A5380" s="162" t="str">
        <f>"FY"&amp;(YEAR(Table4_1[[#This Row],[Date]])-1)&amp;"/"&amp;(YEAR(Table4_1[[#This Row],[Date]])-2000)</f>
        <v>FY2024/25</v>
      </c>
      <c r="B5380" s="162" t="str">
        <f>VLOOKUP(Table4_1[[#This Row],[Energy]]&amp;Table4_1[[#This Row],[Indicator category]]&amp;Table4_1[[#This Row],[Indicator subcategory]]&amp;Table4_1[[#This Row],[Indicator]]&amp;Table4_1[[#This Row],[ID]],newID,2,FALSE)</f>
        <v>D32</v>
      </c>
      <c r="C5380" s="162" t="str">
        <f>Table4_1[[#This Row],[Licensee]]&amp;" "&amp;Table4_1[[#This Row],[Licence]]</f>
        <v>ATCO GDL8</v>
      </c>
      <c r="D5380" s="162" t="str">
        <f t="shared" si="84"/>
        <v>FY2024/25_D32_ATCO GDL8</v>
      </c>
      <c r="E5380" s="164">
        <f>IF(ISNUMBER(Table4_1[[#This Row],[Value]]),Table4_1[[#This Row],[Value]],IF(ISNUMBER(Table4_1[[#This Row],[$ Value]]),Table4_1[[#This Row],[$ Value]],Table4_1[[#This Row],[% Value]]))</f>
        <v>859</v>
      </c>
      <c r="G5380" s="238">
        <v>45838</v>
      </c>
      <c r="H5380">
        <v>4</v>
      </c>
      <c r="I5380" t="s">
        <v>200</v>
      </c>
      <c r="J5380" t="s">
        <v>366</v>
      </c>
      <c r="K5380" t="s">
        <v>31</v>
      </c>
      <c r="L5380"/>
      <c r="M5380" t="s">
        <v>193</v>
      </c>
      <c r="N5380" t="s">
        <v>539</v>
      </c>
      <c r="O5380" t="s">
        <v>191</v>
      </c>
      <c r="P5380">
        <v>859</v>
      </c>
      <c r="Q5380"/>
      <c r="R5380"/>
      <c r="S5380" t="s">
        <v>934</v>
      </c>
    </row>
    <row r="5381" spans="1:19" hidden="1" x14ac:dyDescent="0.2">
      <c r="A5381" s="162" t="str">
        <f>"FY"&amp;(YEAR(Table4_1[[#This Row],[Date]])-1)&amp;"/"&amp;(YEAR(Table4_1[[#This Row],[Date]])-2000)</f>
        <v>FY2013/14</v>
      </c>
      <c r="B5381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1" s="162" t="str">
        <f>Table4_1[[#This Row],[Licensee]]&amp;" "&amp;Table4_1[[#This Row],[Licence]]</f>
        <v>ATCO GDL8</v>
      </c>
      <c r="D5381" s="162" t="str">
        <f t="shared" si="84"/>
        <v>FY2013/14_D33_ATCO GDL8</v>
      </c>
      <c r="E5381" s="164">
        <f>IF(ISNUMBER(Table4_1[[#This Row],[Value]]),Table4_1[[#This Row],[Value]],IF(ISNUMBER(Table4_1[[#This Row],[$ Value]]),Table4_1[[#This Row],[$ Value]],Table4_1[[#This Row],[% Value]]))</f>
        <v>2.7E-2</v>
      </c>
      <c r="G5381" s="238">
        <v>41820</v>
      </c>
      <c r="H5381">
        <v>4</v>
      </c>
      <c r="I5381" t="s">
        <v>200</v>
      </c>
      <c r="J5381" t="s">
        <v>366</v>
      </c>
      <c r="K5381" t="s">
        <v>31</v>
      </c>
      <c r="L5381"/>
      <c r="M5381" t="s">
        <v>193</v>
      </c>
      <c r="N5381" t="s">
        <v>540</v>
      </c>
      <c r="O5381" t="s">
        <v>190</v>
      </c>
      <c r="P5381"/>
      <c r="Q5381">
        <v>2.7E-2</v>
      </c>
      <c r="R5381"/>
      <c r="S5381" t="s">
        <v>934</v>
      </c>
    </row>
    <row r="5382" spans="1:19" hidden="1" x14ac:dyDescent="0.2">
      <c r="A5382" s="162" t="str">
        <f>"FY"&amp;(YEAR(Table4_1[[#This Row],[Date]])-1)&amp;"/"&amp;(YEAR(Table4_1[[#This Row],[Date]])-2000)</f>
        <v>FY2014/15</v>
      </c>
      <c r="B5382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2" s="162" t="str">
        <f>Table4_1[[#This Row],[Licensee]]&amp;" "&amp;Table4_1[[#This Row],[Licence]]</f>
        <v>ATCO GDL8</v>
      </c>
      <c r="D5382" s="162" t="str">
        <f t="shared" ref="D5382:D5445" si="85">A5382&amp;"_"&amp;B5382&amp;"_"&amp;C5382</f>
        <v>FY2014/15_D33_ATCO GDL8</v>
      </c>
      <c r="E5382" s="164">
        <f>IF(ISNUMBER(Table4_1[[#This Row],[Value]]),Table4_1[[#This Row],[Value]],IF(ISNUMBER(Table4_1[[#This Row],[$ Value]]),Table4_1[[#This Row],[$ Value]],Table4_1[[#This Row],[% Value]]))</f>
        <v>2.8000000000000001E-2</v>
      </c>
      <c r="G5382" s="238">
        <v>42185</v>
      </c>
      <c r="H5382">
        <v>4</v>
      </c>
      <c r="I5382" t="s">
        <v>200</v>
      </c>
      <c r="J5382" t="s">
        <v>366</v>
      </c>
      <c r="K5382" t="s">
        <v>31</v>
      </c>
      <c r="L5382"/>
      <c r="M5382" t="s">
        <v>193</v>
      </c>
      <c r="N5382" t="s">
        <v>540</v>
      </c>
      <c r="O5382" t="s">
        <v>190</v>
      </c>
      <c r="P5382"/>
      <c r="Q5382">
        <v>2.8000000000000001E-2</v>
      </c>
      <c r="R5382"/>
      <c r="S5382" t="s">
        <v>934</v>
      </c>
    </row>
    <row r="5383" spans="1:19" hidden="1" x14ac:dyDescent="0.2">
      <c r="A5383" s="162" t="str">
        <f>"FY"&amp;(YEAR(Table4_1[[#This Row],[Date]])-1)&amp;"/"&amp;(YEAR(Table4_1[[#This Row],[Date]])-2000)</f>
        <v>FY2015/16</v>
      </c>
      <c r="B5383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3" s="162" t="str">
        <f>Table4_1[[#This Row],[Licensee]]&amp;" "&amp;Table4_1[[#This Row],[Licence]]</f>
        <v>ATCO GDL8</v>
      </c>
      <c r="D5383" s="162" t="str">
        <f t="shared" si="85"/>
        <v>FY2015/16_D33_ATCO GDL8</v>
      </c>
      <c r="E5383" s="164">
        <f>IF(ISNUMBER(Table4_1[[#This Row],[Value]]),Table4_1[[#This Row],[Value]],IF(ISNUMBER(Table4_1[[#This Row],[$ Value]]),Table4_1[[#This Row],[$ Value]],Table4_1[[#This Row],[% Value]]))</f>
        <v>3.2000000000000001E-2</v>
      </c>
      <c r="G5383" s="238">
        <v>42551</v>
      </c>
      <c r="H5383">
        <v>4</v>
      </c>
      <c r="I5383" t="s">
        <v>200</v>
      </c>
      <c r="J5383" t="s">
        <v>366</v>
      </c>
      <c r="K5383" t="s">
        <v>31</v>
      </c>
      <c r="L5383"/>
      <c r="M5383" t="s">
        <v>193</v>
      </c>
      <c r="N5383" t="s">
        <v>540</v>
      </c>
      <c r="O5383" t="s">
        <v>190</v>
      </c>
      <c r="P5383"/>
      <c r="Q5383">
        <v>3.2000000000000001E-2</v>
      </c>
      <c r="R5383"/>
      <c r="S5383" t="s">
        <v>934</v>
      </c>
    </row>
    <row r="5384" spans="1:19" hidden="1" x14ac:dyDescent="0.2">
      <c r="A5384" s="162" t="str">
        <f>"FY"&amp;(YEAR(Table4_1[[#This Row],[Date]])-1)&amp;"/"&amp;(YEAR(Table4_1[[#This Row],[Date]])-2000)</f>
        <v>FY2016/17</v>
      </c>
      <c r="B5384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4" s="162" t="str">
        <f>Table4_1[[#This Row],[Licensee]]&amp;" "&amp;Table4_1[[#This Row],[Licence]]</f>
        <v>ATCO GDL8</v>
      </c>
      <c r="D5384" s="162" t="str">
        <f t="shared" si="85"/>
        <v>FY2016/17_D33_ATCO GDL8</v>
      </c>
      <c r="E5384" s="164">
        <f>IF(ISNUMBER(Table4_1[[#This Row],[Value]]),Table4_1[[#This Row],[Value]],IF(ISNUMBER(Table4_1[[#This Row],[$ Value]]),Table4_1[[#This Row],[$ Value]],Table4_1[[#This Row],[% Value]]))</f>
        <v>3.1E-2</v>
      </c>
      <c r="G5384" s="238">
        <v>42916</v>
      </c>
      <c r="H5384">
        <v>4</v>
      </c>
      <c r="I5384" t="s">
        <v>200</v>
      </c>
      <c r="J5384" t="s">
        <v>366</v>
      </c>
      <c r="K5384" t="s">
        <v>31</v>
      </c>
      <c r="L5384"/>
      <c r="M5384" t="s">
        <v>193</v>
      </c>
      <c r="N5384" t="s">
        <v>540</v>
      </c>
      <c r="O5384" t="s">
        <v>190</v>
      </c>
      <c r="P5384"/>
      <c r="Q5384">
        <v>3.1E-2</v>
      </c>
      <c r="R5384"/>
      <c r="S5384" t="s">
        <v>934</v>
      </c>
    </row>
    <row r="5385" spans="1:19" hidden="1" x14ac:dyDescent="0.2">
      <c r="A5385" s="162" t="str">
        <f>"FY"&amp;(YEAR(Table4_1[[#This Row],[Date]])-1)&amp;"/"&amp;(YEAR(Table4_1[[#This Row],[Date]])-2000)</f>
        <v>FY2017/18</v>
      </c>
      <c r="B5385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5" s="162" t="str">
        <f>Table4_1[[#This Row],[Licensee]]&amp;" "&amp;Table4_1[[#This Row],[Licence]]</f>
        <v>ATCO GDL8</v>
      </c>
      <c r="D5385" s="162" t="str">
        <f t="shared" si="85"/>
        <v>FY2017/18_D33_ATCO GDL8</v>
      </c>
      <c r="E5385" s="164">
        <f>IF(ISNUMBER(Table4_1[[#This Row],[Value]]),Table4_1[[#This Row],[Value]],IF(ISNUMBER(Table4_1[[#This Row],[$ Value]]),Table4_1[[#This Row],[$ Value]],Table4_1[[#This Row],[% Value]]))</f>
        <v>3.3000000000000002E-2</v>
      </c>
      <c r="G5385" s="238">
        <v>43281</v>
      </c>
      <c r="H5385">
        <v>4</v>
      </c>
      <c r="I5385" t="s">
        <v>200</v>
      </c>
      <c r="J5385" t="s">
        <v>366</v>
      </c>
      <c r="K5385" t="s">
        <v>31</v>
      </c>
      <c r="L5385"/>
      <c r="M5385" t="s">
        <v>193</v>
      </c>
      <c r="N5385" t="s">
        <v>540</v>
      </c>
      <c r="O5385" t="s">
        <v>190</v>
      </c>
      <c r="P5385"/>
      <c r="Q5385">
        <v>3.3000000000000002E-2</v>
      </c>
      <c r="R5385"/>
      <c r="S5385" t="s">
        <v>934</v>
      </c>
    </row>
    <row r="5386" spans="1:19" hidden="1" x14ac:dyDescent="0.2">
      <c r="A5386" s="162" t="str">
        <f>"FY"&amp;(YEAR(Table4_1[[#This Row],[Date]])-1)&amp;"/"&amp;(YEAR(Table4_1[[#This Row],[Date]])-2000)</f>
        <v>FY2018/19</v>
      </c>
      <c r="B5386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6" s="162" t="str">
        <f>Table4_1[[#This Row],[Licensee]]&amp;" "&amp;Table4_1[[#This Row],[Licence]]</f>
        <v>ATCO GDL8</v>
      </c>
      <c r="D5386" s="162" t="str">
        <f t="shared" si="85"/>
        <v>FY2018/19_D33_ATCO GDL8</v>
      </c>
      <c r="E5386" s="164">
        <f>IF(ISNUMBER(Table4_1[[#This Row],[Value]]),Table4_1[[#This Row],[Value]],IF(ISNUMBER(Table4_1[[#This Row],[$ Value]]),Table4_1[[#This Row],[$ Value]],Table4_1[[#This Row],[% Value]]))</f>
        <v>3.1E-2</v>
      </c>
      <c r="G5386" s="238">
        <v>43646</v>
      </c>
      <c r="H5386">
        <v>4</v>
      </c>
      <c r="I5386" t="s">
        <v>200</v>
      </c>
      <c r="J5386" t="s">
        <v>366</v>
      </c>
      <c r="K5386" t="s">
        <v>31</v>
      </c>
      <c r="L5386"/>
      <c r="M5386" t="s">
        <v>193</v>
      </c>
      <c r="N5386" t="s">
        <v>540</v>
      </c>
      <c r="O5386" t="s">
        <v>190</v>
      </c>
      <c r="P5386"/>
      <c r="Q5386">
        <v>3.1E-2</v>
      </c>
      <c r="R5386"/>
      <c r="S5386" t="s">
        <v>934</v>
      </c>
    </row>
    <row r="5387" spans="1:19" hidden="1" x14ac:dyDescent="0.2">
      <c r="A5387" s="162" t="str">
        <f>"FY"&amp;(YEAR(Table4_1[[#This Row],[Date]])-1)&amp;"/"&amp;(YEAR(Table4_1[[#This Row],[Date]])-2000)</f>
        <v>FY2019/20</v>
      </c>
      <c r="B5387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7" s="162" t="str">
        <f>Table4_1[[#This Row],[Licensee]]&amp;" "&amp;Table4_1[[#This Row],[Licence]]</f>
        <v>ATCO GDL8</v>
      </c>
      <c r="D5387" s="162" t="str">
        <f t="shared" si="85"/>
        <v>FY2019/20_D33_ATCO GDL8</v>
      </c>
      <c r="E5387" s="164">
        <f>IF(ISNUMBER(Table4_1[[#This Row],[Value]]),Table4_1[[#This Row],[Value]],IF(ISNUMBER(Table4_1[[#This Row],[$ Value]]),Table4_1[[#This Row],[$ Value]],Table4_1[[#This Row],[% Value]]))</f>
        <v>3.5000000000000003E-2</v>
      </c>
      <c r="G5387" s="238">
        <v>44012</v>
      </c>
      <c r="H5387">
        <v>4</v>
      </c>
      <c r="I5387" t="s">
        <v>200</v>
      </c>
      <c r="J5387" t="s">
        <v>366</v>
      </c>
      <c r="K5387" t="s">
        <v>31</v>
      </c>
      <c r="L5387"/>
      <c r="M5387" t="s">
        <v>193</v>
      </c>
      <c r="N5387" t="s">
        <v>540</v>
      </c>
      <c r="O5387" t="s">
        <v>190</v>
      </c>
      <c r="P5387"/>
      <c r="Q5387">
        <v>3.5000000000000003E-2</v>
      </c>
      <c r="R5387"/>
      <c r="S5387" t="s">
        <v>934</v>
      </c>
    </row>
    <row r="5388" spans="1:19" hidden="1" x14ac:dyDescent="0.2">
      <c r="A5388" s="162" t="str">
        <f>"FY"&amp;(YEAR(Table4_1[[#This Row],[Date]])-1)&amp;"/"&amp;(YEAR(Table4_1[[#This Row],[Date]])-2000)</f>
        <v>FY2020/21</v>
      </c>
      <c r="B5388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8" s="162" t="str">
        <f>Table4_1[[#This Row],[Licensee]]&amp;" "&amp;Table4_1[[#This Row],[Licence]]</f>
        <v>ATCO GDL8</v>
      </c>
      <c r="D5388" s="162" t="str">
        <f t="shared" si="85"/>
        <v>FY2020/21_D33_ATCO GDL8</v>
      </c>
      <c r="E5388" s="164">
        <f>IF(ISNUMBER(Table4_1[[#This Row],[Value]]),Table4_1[[#This Row],[Value]],IF(ISNUMBER(Table4_1[[#This Row],[$ Value]]),Table4_1[[#This Row],[$ Value]],Table4_1[[#This Row],[% Value]]))</f>
        <v>2.3E-2</v>
      </c>
      <c r="G5388" s="238">
        <v>44377</v>
      </c>
      <c r="H5388">
        <v>4</v>
      </c>
      <c r="I5388" t="s">
        <v>200</v>
      </c>
      <c r="J5388" t="s">
        <v>366</v>
      </c>
      <c r="K5388" t="s">
        <v>31</v>
      </c>
      <c r="L5388"/>
      <c r="M5388" t="s">
        <v>193</v>
      </c>
      <c r="N5388" t="s">
        <v>540</v>
      </c>
      <c r="O5388" t="s">
        <v>190</v>
      </c>
      <c r="P5388"/>
      <c r="Q5388">
        <v>2.3E-2</v>
      </c>
      <c r="R5388"/>
      <c r="S5388" t="s">
        <v>934</v>
      </c>
    </row>
    <row r="5389" spans="1:19" hidden="1" x14ac:dyDescent="0.2">
      <c r="A5389" s="162" t="str">
        <f>"FY"&amp;(YEAR(Table4_1[[#This Row],[Date]])-1)&amp;"/"&amp;(YEAR(Table4_1[[#This Row],[Date]])-2000)</f>
        <v>FY2021/22</v>
      </c>
      <c r="B5389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89" s="162" t="str">
        <f>Table4_1[[#This Row],[Licensee]]&amp;" "&amp;Table4_1[[#This Row],[Licence]]</f>
        <v>ATCO GDL8</v>
      </c>
      <c r="D5389" s="162" t="str">
        <f t="shared" si="85"/>
        <v>FY2021/22_D33_ATCO GDL8</v>
      </c>
      <c r="E5389" s="164">
        <f>IF(ISNUMBER(Table4_1[[#This Row],[Value]]),Table4_1[[#This Row],[Value]],IF(ISNUMBER(Table4_1[[#This Row],[$ Value]]),Table4_1[[#This Row],[$ Value]],Table4_1[[#This Row],[% Value]]))</f>
        <v>1.7000000000000001E-2</v>
      </c>
      <c r="G5389" s="238">
        <v>44742</v>
      </c>
      <c r="H5389">
        <v>4</v>
      </c>
      <c r="I5389" t="s">
        <v>200</v>
      </c>
      <c r="J5389" t="s">
        <v>366</v>
      </c>
      <c r="K5389" t="s">
        <v>31</v>
      </c>
      <c r="L5389"/>
      <c r="M5389" t="s">
        <v>193</v>
      </c>
      <c r="N5389" t="s">
        <v>540</v>
      </c>
      <c r="O5389" t="s">
        <v>190</v>
      </c>
      <c r="P5389"/>
      <c r="Q5389">
        <v>1.7000000000000001E-2</v>
      </c>
      <c r="R5389"/>
      <c r="S5389" t="s">
        <v>934</v>
      </c>
    </row>
    <row r="5390" spans="1:19" hidden="1" x14ac:dyDescent="0.2">
      <c r="A5390" s="162" t="str">
        <f>"FY"&amp;(YEAR(Table4_1[[#This Row],[Date]])-1)&amp;"/"&amp;(YEAR(Table4_1[[#This Row],[Date]])-2000)</f>
        <v>FY2022/23</v>
      </c>
      <c r="B5390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90" s="162" t="str">
        <f>Table4_1[[#This Row],[Licensee]]&amp;" "&amp;Table4_1[[#This Row],[Licence]]</f>
        <v>ATCO GDL8</v>
      </c>
      <c r="D5390" s="162" t="str">
        <f t="shared" si="85"/>
        <v>FY2022/23_D33_ATCO GDL8</v>
      </c>
      <c r="E5390" s="164">
        <f>IF(ISNUMBER(Table4_1[[#This Row],[Value]]),Table4_1[[#This Row],[Value]],IF(ISNUMBER(Table4_1[[#This Row],[$ Value]]),Table4_1[[#This Row],[$ Value]],Table4_1[[#This Row],[% Value]]))</f>
        <v>1.4E-2</v>
      </c>
      <c r="G5390" s="238">
        <v>45107</v>
      </c>
      <c r="H5390">
        <v>4</v>
      </c>
      <c r="I5390" t="s">
        <v>200</v>
      </c>
      <c r="J5390" t="s">
        <v>366</v>
      </c>
      <c r="K5390" t="s">
        <v>31</v>
      </c>
      <c r="L5390"/>
      <c r="M5390" t="s">
        <v>193</v>
      </c>
      <c r="N5390" t="s">
        <v>540</v>
      </c>
      <c r="O5390" t="s">
        <v>190</v>
      </c>
      <c r="P5390"/>
      <c r="Q5390">
        <v>1.4E-2</v>
      </c>
      <c r="R5390"/>
      <c r="S5390" t="s">
        <v>934</v>
      </c>
    </row>
    <row r="5391" spans="1:19" hidden="1" x14ac:dyDescent="0.2">
      <c r="A5391" s="162" t="str">
        <f>"FY"&amp;(YEAR(Table4_1[[#This Row],[Date]])-1)&amp;"/"&amp;(YEAR(Table4_1[[#This Row],[Date]])-2000)</f>
        <v>FY2023/24</v>
      </c>
      <c r="B5391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91" s="162" t="str">
        <f>Table4_1[[#This Row],[Licensee]]&amp;" "&amp;Table4_1[[#This Row],[Licence]]</f>
        <v>ATCO GDL8</v>
      </c>
      <c r="D5391" s="162" t="str">
        <f t="shared" si="85"/>
        <v>FY2023/24_D33_ATCO GDL8</v>
      </c>
      <c r="E5391" s="164">
        <f>IF(ISNUMBER(Table4_1[[#This Row],[Value]]),Table4_1[[#This Row],[Value]],IF(ISNUMBER(Table4_1[[#This Row],[$ Value]]),Table4_1[[#This Row],[$ Value]],Table4_1[[#This Row],[% Value]]))</f>
        <v>1.7655217000000001E-2</v>
      </c>
      <c r="G5391" s="238">
        <v>45473</v>
      </c>
      <c r="H5391">
        <v>4</v>
      </c>
      <c r="I5391" t="s">
        <v>200</v>
      </c>
      <c r="J5391" t="s">
        <v>366</v>
      </c>
      <c r="K5391" t="s">
        <v>31</v>
      </c>
      <c r="L5391"/>
      <c r="M5391" t="s">
        <v>193</v>
      </c>
      <c r="N5391" t="s">
        <v>540</v>
      </c>
      <c r="O5391" t="s">
        <v>190</v>
      </c>
      <c r="P5391"/>
      <c r="Q5391">
        <v>1.7655217000000001E-2</v>
      </c>
      <c r="R5391"/>
      <c r="S5391" t="s">
        <v>934</v>
      </c>
    </row>
    <row r="5392" spans="1:19" hidden="1" x14ac:dyDescent="0.2">
      <c r="A5392" s="162" t="str">
        <f>"FY"&amp;(YEAR(Table4_1[[#This Row],[Date]])-1)&amp;"/"&amp;(YEAR(Table4_1[[#This Row],[Date]])-2000)</f>
        <v>FY2024/25</v>
      </c>
      <c r="B5392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392" s="162" t="str">
        <f>Table4_1[[#This Row],[Licensee]]&amp;" "&amp;Table4_1[[#This Row],[Licence]]</f>
        <v>ATCO GDL8</v>
      </c>
      <c r="D5392" s="162" t="str">
        <f t="shared" si="85"/>
        <v>FY2024/25_D33_ATCO GDL8</v>
      </c>
      <c r="E5392" s="164">
        <f>IF(ISNUMBER(Table4_1[[#This Row],[Value]]),Table4_1[[#This Row],[Value]],IF(ISNUMBER(Table4_1[[#This Row],[$ Value]]),Table4_1[[#This Row],[$ Value]],Table4_1[[#This Row],[% Value]]))</f>
        <v>2.2445779999999999E-2</v>
      </c>
      <c r="G5392" s="238">
        <v>45838</v>
      </c>
      <c r="H5392">
        <v>4</v>
      </c>
      <c r="I5392" t="s">
        <v>200</v>
      </c>
      <c r="J5392" t="s">
        <v>366</v>
      </c>
      <c r="K5392" t="s">
        <v>31</v>
      </c>
      <c r="L5392"/>
      <c r="M5392" t="s">
        <v>193</v>
      </c>
      <c r="N5392" t="s">
        <v>540</v>
      </c>
      <c r="O5392" t="s">
        <v>190</v>
      </c>
      <c r="P5392"/>
      <c r="Q5392">
        <v>2.2445779999999999E-2</v>
      </c>
      <c r="R5392"/>
      <c r="S5392" t="s">
        <v>934</v>
      </c>
    </row>
    <row r="5393" spans="1:19" hidden="1" x14ac:dyDescent="0.2">
      <c r="A5393" s="162" t="str">
        <f>"FY"&amp;(YEAR(Table4_1[[#This Row],[Date]])-1)&amp;"/"&amp;(YEAR(Table4_1[[#This Row],[Date]])-2000)</f>
        <v>FY2023/24</v>
      </c>
      <c r="B5393" s="162" t="str">
        <f>VLOOKUP(Table4_1[[#This Row],[Energy]]&amp;Table4_1[[#This Row],[Indicator category]]&amp;Table4_1[[#This Row],[Indicator subcategory]]&amp;Table4_1[[#This Row],[Indicator]]&amp;Table4_1[[#This Row],[ID]],newID,2,FALSE)</f>
        <v>D34ai</v>
      </c>
      <c r="C5393" s="162" t="str">
        <f>Table4_1[[#This Row],[Licensee]]&amp;" "&amp;Table4_1[[#This Row],[Licence]]</f>
        <v>ATCO GDL8</v>
      </c>
      <c r="D5393" s="162" t="str">
        <f t="shared" si="85"/>
        <v>FY2023/24_D34ai_ATCO GDL8</v>
      </c>
      <c r="E5393" s="164">
        <f>IF(ISNUMBER(Table4_1[[#This Row],[Value]]),Table4_1[[#This Row],[Value]],IF(ISNUMBER(Table4_1[[#This Row],[$ Value]]),Table4_1[[#This Row],[$ Value]],Table4_1[[#This Row],[% Value]]))</f>
        <v>0</v>
      </c>
      <c r="G5393" s="238">
        <v>45473</v>
      </c>
      <c r="H5393">
        <v>4</v>
      </c>
      <c r="I5393" t="s">
        <v>200</v>
      </c>
      <c r="J5393" t="s">
        <v>366</v>
      </c>
      <c r="K5393" t="s">
        <v>299</v>
      </c>
      <c r="L5393" t="s">
        <v>367</v>
      </c>
      <c r="M5393" t="s">
        <v>541</v>
      </c>
      <c r="N5393" t="s">
        <v>542</v>
      </c>
      <c r="O5393" t="s">
        <v>64</v>
      </c>
      <c r="P5393">
        <v>0</v>
      </c>
      <c r="Q5393"/>
      <c r="R5393"/>
      <c r="S5393" t="s">
        <v>934</v>
      </c>
    </row>
    <row r="5394" spans="1:19" hidden="1" x14ac:dyDescent="0.2">
      <c r="A5394" s="162" t="str">
        <f>"FY"&amp;(YEAR(Table4_1[[#This Row],[Date]])-1)&amp;"/"&amp;(YEAR(Table4_1[[#This Row],[Date]])-2000)</f>
        <v>FY2024/25</v>
      </c>
      <c r="B5394" s="162" t="str">
        <f>VLOOKUP(Table4_1[[#This Row],[Energy]]&amp;Table4_1[[#This Row],[Indicator category]]&amp;Table4_1[[#This Row],[Indicator subcategory]]&amp;Table4_1[[#This Row],[Indicator]]&amp;Table4_1[[#This Row],[ID]],newID,2,FALSE)</f>
        <v>D34ai</v>
      </c>
      <c r="C5394" s="162" t="str">
        <f>Table4_1[[#This Row],[Licensee]]&amp;" "&amp;Table4_1[[#This Row],[Licence]]</f>
        <v>ATCO GDL8</v>
      </c>
      <c r="D5394" s="162" t="str">
        <f t="shared" si="85"/>
        <v>FY2024/25_D34ai_ATCO GDL8</v>
      </c>
      <c r="E5394" s="164">
        <f>IF(ISNUMBER(Table4_1[[#This Row],[Value]]),Table4_1[[#This Row],[Value]],IF(ISNUMBER(Table4_1[[#This Row],[$ Value]]),Table4_1[[#This Row],[$ Value]],Table4_1[[#This Row],[% Value]]))</f>
        <v>0</v>
      </c>
      <c r="G5394" s="238">
        <v>45838</v>
      </c>
      <c r="H5394">
        <v>4</v>
      </c>
      <c r="I5394" t="s">
        <v>200</v>
      </c>
      <c r="J5394" t="s">
        <v>366</v>
      </c>
      <c r="K5394" t="s">
        <v>299</v>
      </c>
      <c r="L5394" t="s">
        <v>367</v>
      </c>
      <c r="M5394" t="s">
        <v>541</v>
      </c>
      <c r="N5394" t="s">
        <v>542</v>
      </c>
      <c r="O5394" t="s">
        <v>64</v>
      </c>
      <c r="P5394">
        <v>0</v>
      </c>
      <c r="Q5394"/>
      <c r="R5394"/>
      <c r="S5394" t="s">
        <v>934</v>
      </c>
    </row>
    <row r="5395" spans="1:19" hidden="1" x14ac:dyDescent="0.2">
      <c r="A5395" s="162" t="str">
        <f>"FY"&amp;(YEAR(Table4_1[[#This Row],[Date]])-1)&amp;"/"&amp;(YEAR(Table4_1[[#This Row],[Date]])-2000)</f>
        <v>FY2023/24</v>
      </c>
      <c r="B5395" s="162" t="str">
        <f>VLOOKUP(Table4_1[[#This Row],[Energy]]&amp;Table4_1[[#This Row],[Indicator category]]&amp;Table4_1[[#This Row],[Indicator subcategory]]&amp;Table4_1[[#This Row],[Indicator]]&amp;Table4_1[[#This Row],[ID]],newID,2,FALSE)</f>
        <v>D34bi</v>
      </c>
      <c r="C5395" s="162" t="str">
        <f>Table4_1[[#This Row],[Licensee]]&amp;" "&amp;Table4_1[[#This Row],[Licence]]</f>
        <v>ATCO GDL8</v>
      </c>
      <c r="D5395" s="162" t="str">
        <f t="shared" si="85"/>
        <v>FY2023/24_D34bi_ATCO GDL8</v>
      </c>
      <c r="E5395" s="164">
        <f>IF(ISNUMBER(Table4_1[[#This Row],[Value]]),Table4_1[[#This Row],[Value]],IF(ISNUMBER(Table4_1[[#This Row],[$ Value]]),Table4_1[[#This Row],[$ Value]],Table4_1[[#This Row],[% Value]]))</f>
        <v>0</v>
      </c>
      <c r="G5395" s="238">
        <v>45473</v>
      </c>
      <c r="H5395">
        <v>4</v>
      </c>
      <c r="I5395" t="s">
        <v>200</v>
      </c>
      <c r="J5395" t="s">
        <v>366</v>
      </c>
      <c r="K5395" t="s">
        <v>299</v>
      </c>
      <c r="L5395" t="s">
        <v>373</v>
      </c>
      <c r="M5395" t="s">
        <v>541</v>
      </c>
      <c r="N5395" t="s">
        <v>543</v>
      </c>
      <c r="O5395" t="s">
        <v>64</v>
      </c>
      <c r="P5395">
        <v>0</v>
      </c>
      <c r="Q5395"/>
      <c r="R5395"/>
      <c r="S5395" t="s">
        <v>934</v>
      </c>
    </row>
    <row r="5396" spans="1:19" hidden="1" x14ac:dyDescent="0.2">
      <c r="A5396" s="162" t="str">
        <f>"FY"&amp;(YEAR(Table4_1[[#This Row],[Date]])-1)&amp;"/"&amp;(YEAR(Table4_1[[#This Row],[Date]])-2000)</f>
        <v>FY2024/25</v>
      </c>
      <c r="B5396" s="162" t="str">
        <f>VLOOKUP(Table4_1[[#This Row],[Energy]]&amp;Table4_1[[#This Row],[Indicator category]]&amp;Table4_1[[#This Row],[Indicator subcategory]]&amp;Table4_1[[#This Row],[Indicator]]&amp;Table4_1[[#This Row],[ID]],newID,2,FALSE)</f>
        <v>D34bi</v>
      </c>
      <c r="C5396" s="162" t="str">
        <f>Table4_1[[#This Row],[Licensee]]&amp;" "&amp;Table4_1[[#This Row],[Licence]]</f>
        <v>ATCO GDL8</v>
      </c>
      <c r="D5396" s="162" t="str">
        <f t="shared" si="85"/>
        <v>FY2024/25_D34bi_ATCO GDL8</v>
      </c>
      <c r="E5396" s="164">
        <f>IF(ISNUMBER(Table4_1[[#This Row],[Value]]),Table4_1[[#This Row],[Value]],IF(ISNUMBER(Table4_1[[#This Row],[$ Value]]),Table4_1[[#This Row],[$ Value]],Table4_1[[#This Row],[% Value]]))</f>
        <v>0</v>
      </c>
      <c r="G5396" s="238">
        <v>45838</v>
      </c>
      <c r="H5396">
        <v>4</v>
      </c>
      <c r="I5396" t="s">
        <v>200</v>
      </c>
      <c r="J5396" t="s">
        <v>366</v>
      </c>
      <c r="K5396" t="s">
        <v>299</v>
      </c>
      <c r="L5396" t="s">
        <v>373</v>
      </c>
      <c r="M5396" t="s">
        <v>541</v>
      </c>
      <c r="N5396" t="s">
        <v>543</v>
      </c>
      <c r="O5396" t="s">
        <v>64</v>
      </c>
      <c r="P5396">
        <v>0</v>
      </c>
      <c r="Q5396"/>
      <c r="R5396"/>
      <c r="S5396" t="s">
        <v>934</v>
      </c>
    </row>
    <row r="5397" spans="1:19" hidden="1" x14ac:dyDescent="0.2">
      <c r="A5397" s="162" t="str">
        <f>"FY"&amp;(YEAR(Table4_1[[#This Row],[Date]])-1)&amp;"/"&amp;(YEAR(Table4_1[[#This Row],[Date]])-2000)</f>
        <v>FY2023/24</v>
      </c>
      <c r="B5397" s="162" t="str">
        <f>VLOOKUP(Table4_1[[#This Row],[Energy]]&amp;Table4_1[[#This Row],[Indicator category]]&amp;Table4_1[[#This Row],[Indicator subcategory]]&amp;Table4_1[[#This Row],[Indicator]]&amp;Table4_1[[#This Row],[ID]],newID,2,FALSE)</f>
        <v>D34ci</v>
      </c>
      <c r="C5397" s="162" t="str">
        <f>Table4_1[[#This Row],[Licensee]]&amp;" "&amp;Table4_1[[#This Row],[Licence]]</f>
        <v>ATCO GDL8</v>
      </c>
      <c r="D5397" s="162" t="str">
        <f t="shared" si="85"/>
        <v>FY2023/24_D34ci_ATCO GDL8</v>
      </c>
      <c r="E5397" s="164">
        <f>IF(ISNUMBER(Table4_1[[#This Row],[Value]]),Table4_1[[#This Row],[Value]],IF(ISNUMBER(Table4_1[[#This Row],[$ Value]]),Table4_1[[#This Row],[$ Value]],Table4_1[[#This Row],[% Value]]))</f>
        <v>0</v>
      </c>
      <c r="G5397" s="238">
        <v>45473</v>
      </c>
      <c r="H5397">
        <v>4</v>
      </c>
      <c r="I5397" t="s">
        <v>200</v>
      </c>
      <c r="J5397" t="s">
        <v>366</v>
      </c>
      <c r="K5397" t="s">
        <v>299</v>
      </c>
      <c r="L5397" t="s">
        <v>371</v>
      </c>
      <c r="M5397" t="s">
        <v>541</v>
      </c>
      <c r="N5397" t="s">
        <v>548</v>
      </c>
      <c r="O5397" t="s">
        <v>64</v>
      </c>
      <c r="P5397">
        <v>0</v>
      </c>
      <c r="Q5397"/>
      <c r="R5397"/>
      <c r="S5397" t="s">
        <v>934</v>
      </c>
    </row>
    <row r="5398" spans="1:19" hidden="1" x14ac:dyDescent="0.2">
      <c r="A5398" s="162" t="str">
        <f>"FY"&amp;(YEAR(Table4_1[[#This Row],[Date]])-1)&amp;"/"&amp;(YEAR(Table4_1[[#This Row],[Date]])-2000)</f>
        <v>FY2024/25</v>
      </c>
      <c r="B5398" s="162" t="str">
        <f>VLOOKUP(Table4_1[[#This Row],[Energy]]&amp;Table4_1[[#This Row],[Indicator category]]&amp;Table4_1[[#This Row],[Indicator subcategory]]&amp;Table4_1[[#This Row],[Indicator]]&amp;Table4_1[[#This Row],[ID]],newID,2,FALSE)</f>
        <v>D34ci</v>
      </c>
      <c r="C5398" s="162" t="str">
        <f>Table4_1[[#This Row],[Licensee]]&amp;" "&amp;Table4_1[[#This Row],[Licence]]</f>
        <v>ATCO GDL8</v>
      </c>
      <c r="D5398" s="162" t="str">
        <f t="shared" si="85"/>
        <v>FY2024/25_D34ci_ATCO GDL8</v>
      </c>
      <c r="E5398" s="164">
        <f>IF(ISNUMBER(Table4_1[[#This Row],[Value]]),Table4_1[[#This Row],[Value]],IF(ISNUMBER(Table4_1[[#This Row],[$ Value]]),Table4_1[[#This Row],[$ Value]],Table4_1[[#This Row],[% Value]]))</f>
        <v>0</v>
      </c>
      <c r="G5398" s="238">
        <v>45838</v>
      </c>
      <c r="H5398">
        <v>4</v>
      </c>
      <c r="I5398" t="s">
        <v>200</v>
      </c>
      <c r="J5398" t="s">
        <v>366</v>
      </c>
      <c r="K5398" t="s">
        <v>299</v>
      </c>
      <c r="L5398" t="s">
        <v>371</v>
      </c>
      <c r="M5398" t="s">
        <v>541</v>
      </c>
      <c r="N5398" t="s">
        <v>548</v>
      </c>
      <c r="O5398" t="s">
        <v>64</v>
      </c>
      <c r="P5398">
        <v>0</v>
      </c>
      <c r="Q5398"/>
      <c r="R5398"/>
      <c r="S5398" t="s">
        <v>934</v>
      </c>
    </row>
    <row r="5399" spans="1:19" hidden="1" x14ac:dyDescent="0.2">
      <c r="A5399" s="162" t="str">
        <f>"FY"&amp;(YEAR(Table4_1[[#This Row],[Date]])-1)&amp;"/"&amp;(YEAR(Table4_1[[#This Row],[Date]])-2000)</f>
        <v>FY2023/24</v>
      </c>
      <c r="B5399" s="162" t="str">
        <f>VLOOKUP(Table4_1[[#This Row],[Energy]]&amp;Table4_1[[#This Row],[Indicator category]]&amp;Table4_1[[#This Row],[Indicator subcategory]]&amp;Table4_1[[#This Row],[Indicator]]&amp;Table4_1[[#This Row],[ID]],newID,2,FALSE)</f>
        <v>D35aii</v>
      </c>
      <c r="C5399" s="162" t="str">
        <f>Table4_1[[#This Row],[Licensee]]&amp;" "&amp;Table4_1[[#This Row],[Licence]]</f>
        <v>ATCO GDL8</v>
      </c>
      <c r="D5399" s="162" t="str">
        <f t="shared" si="85"/>
        <v>FY2023/24_D35aii_ATCO GDL8</v>
      </c>
      <c r="E5399" s="164">
        <f>IF(ISNUMBER(Table4_1[[#This Row],[Value]]),Table4_1[[#This Row],[Value]],IF(ISNUMBER(Table4_1[[#This Row],[$ Value]]),Table4_1[[#This Row],[$ Value]],Table4_1[[#This Row],[% Value]]))</f>
        <v>0</v>
      </c>
      <c r="G5399" s="238">
        <v>45473</v>
      </c>
      <c r="H5399">
        <v>4</v>
      </c>
      <c r="I5399" t="s">
        <v>200</v>
      </c>
      <c r="J5399" t="s">
        <v>366</v>
      </c>
      <c r="K5399" t="s">
        <v>299</v>
      </c>
      <c r="L5399" t="s">
        <v>367</v>
      </c>
      <c r="M5399" t="s">
        <v>368</v>
      </c>
      <c r="N5399" t="s">
        <v>369</v>
      </c>
      <c r="O5399" t="s">
        <v>64</v>
      </c>
      <c r="P5399"/>
      <c r="Q5399"/>
      <c r="R5399"/>
      <c r="S5399" t="s">
        <v>934</v>
      </c>
    </row>
    <row r="5400" spans="1:19" hidden="1" x14ac:dyDescent="0.2">
      <c r="A5400" s="162" t="str">
        <f>"FY"&amp;(YEAR(Table4_1[[#This Row],[Date]])-1)&amp;"/"&amp;(YEAR(Table4_1[[#This Row],[Date]])-2000)</f>
        <v>FY2024/25</v>
      </c>
      <c r="B5400" s="162" t="str">
        <f>VLOOKUP(Table4_1[[#This Row],[Energy]]&amp;Table4_1[[#This Row],[Indicator category]]&amp;Table4_1[[#This Row],[Indicator subcategory]]&amp;Table4_1[[#This Row],[Indicator]]&amp;Table4_1[[#This Row],[ID]],newID,2,FALSE)</f>
        <v>D35aii</v>
      </c>
      <c r="C5400" s="162" t="str">
        <f>Table4_1[[#This Row],[Licensee]]&amp;" "&amp;Table4_1[[#This Row],[Licence]]</f>
        <v>ATCO GDL8</v>
      </c>
      <c r="D5400" s="162" t="str">
        <f t="shared" si="85"/>
        <v>FY2024/25_D35aii_ATCO GDL8</v>
      </c>
      <c r="E5400" s="164">
        <f>IF(ISNUMBER(Table4_1[[#This Row],[Value]]),Table4_1[[#This Row],[Value]],IF(ISNUMBER(Table4_1[[#This Row],[$ Value]]),Table4_1[[#This Row],[$ Value]],Table4_1[[#This Row],[% Value]]))</f>
        <v>0</v>
      </c>
      <c r="G5400" s="238">
        <v>45838</v>
      </c>
      <c r="H5400">
        <v>4</v>
      </c>
      <c r="I5400" t="s">
        <v>200</v>
      </c>
      <c r="J5400" t="s">
        <v>366</v>
      </c>
      <c r="K5400" t="s">
        <v>299</v>
      </c>
      <c r="L5400" t="s">
        <v>367</v>
      </c>
      <c r="M5400" t="s">
        <v>368</v>
      </c>
      <c r="N5400" t="s">
        <v>369</v>
      </c>
      <c r="O5400" t="s">
        <v>64</v>
      </c>
      <c r="P5400">
        <v>0</v>
      </c>
      <c r="Q5400"/>
      <c r="R5400"/>
      <c r="S5400" t="s">
        <v>934</v>
      </c>
    </row>
    <row r="5401" spans="1:19" hidden="1" x14ac:dyDescent="0.2">
      <c r="A5401" s="162" t="str">
        <f>"FY"&amp;(YEAR(Table4_1[[#This Row],[Date]])-1)&amp;"/"&amp;(YEAR(Table4_1[[#This Row],[Date]])-2000)</f>
        <v>FY2023/24</v>
      </c>
      <c r="B5401" s="162" t="str">
        <f>VLOOKUP(Table4_1[[#This Row],[Energy]]&amp;Table4_1[[#This Row],[Indicator category]]&amp;Table4_1[[#This Row],[Indicator subcategory]]&amp;Table4_1[[#This Row],[Indicator]]&amp;Table4_1[[#This Row],[ID]],newID,2,FALSE)</f>
        <v>D35bii</v>
      </c>
      <c r="C5401" s="162" t="str">
        <f>Table4_1[[#This Row],[Licensee]]&amp;" "&amp;Table4_1[[#This Row],[Licence]]</f>
        <v>ATCO GDL8</v>
      </c>
      <c r="D5401" s="162" t="str">
        <f t="shared" si="85"/>
        <v>FY2023/24_D35bii_ATCO GDL8</v>
      </c>
      <c r="E5401" s="164">
        <f>IF(ISNUMBER(Table4_1[[#This Row],[Value]]),Table4_1[[#This Row],[Value]],IF(ISNUMBER(Table4_1[[#This Row],[$ Value]]),Table4_1[[#This Row],[$ Value]],Table4_1[[#This Row],[% Value]]))</f>
        <v>9.3000000000000007</v>
      </c>
      <c r="G5401" s="238">
        <v>45473</v>
      </c>
      <c r="H5401">
        <v>4</v>
      </c>
      <c r="I5401" t="s">
        <v>200</v>
      </c>
      <c r="J5401" t="s">
        <v>366</v>
      </c>
      <c r="K5401" t="s">
        <v>299</v>
      </c>
      <c r="L5401" t="s">
        <v>373</v>
      </c>
      <c r="M5401" t="s">
        <v>368</v>
      </c>
      <c r="N5401" t="s">
        <v>374</v>
      </c>
      <c r="O5401" t="s">
        <v>64</v>
      </c>
      <c r="P5401">
        <v>9.3000000000000007</v>
      </c>
      <c r="Q5401"/>
      <c r="R5401"/>
      <c r="S5401" t="s">
        <v>934</v>
      </c>
    </row>
    <row r="5402" spans="1:19" hidden="1" x14ac:dyDescent="0.2">
      <c r="A5402" s="162" t="str">
        <f>"FY"&amp;(YEAR(Table4_1[[#This Row],[Date]])-1)&amp;"/"&amp;(YEAR(Table4_1[[#This Row],[Date]])-2000)</f>
        <v>FY2024/25</v>
      </c>
      <c r="B5402" s="162" t="str">
        <f>VLOOKUP(Table4_1[[#This Row],[Energy]]&amp;Table4_1[[#This Row],[Indicator category]]&amp;Table4_1[[#This Row],[Indicator subcategory]]&amp;Table4_1[[#This Row],[Indicator]]&amp;Table4_1[[#This Row],[ID]],newID,2,FALSE)</f>
        <v>D35bii</v>
      </c>
      <c r="C5402" s="162" t="str">
        <f>Table4_1[[#This Row],[Licensee]]&amp;" "&amp;Table4_1[[#This Row],[Licence]]</f>
        <v>ATCO GDL8</v>
      </c>
      <c r="D5402" s="162" t="str">
        <f t="shared" si="85"/>
        <v>FY2024/25_D35bii_ATCO GDL8</v>
      </c>
      <c r="E5402" s="164">
        <f>IF(ISNUMBER(Table4_1[[#This Row],[Value]]),Table4_1[[#This Row],[Value]],IF(ISNUMBER(Table4_1[[#This Row],[$ Value]]),Table4_1[[#This Row],[$ Value]],Table4_1[[#This Row],[% Value]]))</f>
        <v>5.64</v>
      </c>
      <c r="G5402" s="238">
        <v>45838</v>
      </c>
      <c r="H5402">
        <v>4</v>
      </c>
      <c r="I5402" t="s">
        <v>200</v>
      </c>
      <c r="J5402" t="s">
        <v>366</v>
      </c>
      <c r="K5402" t="s">
        <v>299</v>
      </c>
      <c r="L5402" t="s">
        <v>373</v>
      </c>
      <c r="M5402" t="s">
        <v>368</v>
      </c>
      <c r="N5402" t="s">
        <v>374</v>
      </c>
      <c r="O5402" t="s">
        <v>64</v>
      </c>
      <c r="P5402">
        <v>5.64</v>
      </c>
      <c r="Q5402"/>
      <c r="R5402"/>
      <c r="S5402" t="s">
        <v>934</v>
      </c>
    </row>
    <row r="5403" spans="1:19" hidden="1" x14ac:dyDescent="0.2">
      <c r="A5403" s="162" t="str">
        <f>"FY"&amp;(YEAR(Table4_1[[#This Row],[Date]])-1)&amp;"/"&amp;(YEAR(Table4_1[[#This Row],[Date]])-2000)</f>
        <v>FY2023/24</v>
      </c>
      <c r="B5403" s="162" t="str">
        <f>VLOOKUP(Table4_1[[#This Row],[Energy]]&amp;Table4_1[[#This Row],[Indicator category]]&amp;Table4_1[[#This Row],[Indicator subcategory]]&amp;Table4_1[[#This Row],[Indicator]]&amp;Table4_1[[#This Row],[ID]],newID,2,FALSE)</f>
        <v>D35cii</v>
      </c>
      <c r="C5403" s="162" t="str">
        <f>Table4_1[[#This Row],[Licensee]]&amp;" "&amp;Table4_1[[#This Row],[Licence]]</f>
        <v>ATCO GDL8</v>
      </c>
      <c r="D5403" s="162" t="str">
        <f t="shared" si="85"/>
        <v>FY2023/24_D35cii_ATCO GDL8</v>
      </c>
      <c r="E5403" s="164">
        <f>IF(ISNUMBER(Table4_1[[#This Row],[Value]]),Table4_1[[#This Row],[Value]],IF(ISNUMBER(Table4_1[[#This Row],[$ Value]]),Table4_1[[#This Row],[$ Value]],Table4_1[[#This Row],[% Value]]))</f>
        <v>0.37</v>
      </c>
      <c r="G5403" s="238">
        <v>45473</v>
      </c>
      <c r="H5403">
        <v>4</v>
      </c>
      <c r="I5403" t="s">
        <v>200</v>
      </c>
      <c r="J5403" t="s">
        <v>366</v>
      </c>
      <c r="K5403" t="s">
        <v>299</v>
      </c>
      <c r="L5403" t="s">
        <v>371</v>
      </c>
      <c r="M5403" t="s">
        <v>368</v>
      </c>
      <c r="N5403" t="s">
        <v>372</v>
      </c>
      <c r="O5403" t="s">
        <v>64</v>
      </c>
      <c r="P5403">
        <v>0.37</v>
      </c>
      <c r="Q5403"/>
      <c r="R5403"/>
      <c r="S5403" t="s">
        <v>934</v>
      </c>
    </row>
    <row r="5404" spans="1:19" hidden="1" x14ac:dyDescent="0.2">
      <c r="A5404" s="162" t="str">
        <f>"FY"&amp;(YEAR(Table4_1[[#This Row],[Date]])-1)&amp;"/"&amp;(YEAR(Table4_1[[#This Row],[Date]])-2000)</f>
        <v>FY2024/25</v>
      </c>
      <c r="B5404" s="162" t="str">
        <f>VLOOKUP(Table4_1[[#This Row],[Energy]]&amp;Table4_1[[#This Row],[Indicator category]]&amp;Table4_1[[#This Row],[Indicator subcategory]]&amp;Table4_1[[#This Row],[Indicator]]&amp;Table4_1[[#This Row],[ID]],newID,2,FALSE)</f>
        <v>D35cii</v>
      </c>
      <c r="C5404" s="162" t="str">
        <f>Table4_1[[#This Row],[Licensee]]&amp;" "&amp;Table4_1[[#This Row],[Licence]]</f>
        <v>ATCO GDL8</v>
      </c>
      <c r="D5404" s="162" t="str">
        <f t="shared" si="85"/>
        <v>FY2024/25_D35cii_ATCO GDL8</v>
      </c>
      <c r="E5404" s="164">
        <f>IF(ISNUMBER(Table4_1[[#This Row],[Value]]),Table4_1[[#This Row],[Value]],IF(ISNUMBER(Table4_1[[#This Row],[$ Value]]),Table4_1[[#This Row],[$ Value]],Table4_1[[#This Row],[% Value]]))</f>
        <v>0.3</v>
      </c>
      <c r="G5404" s="238">
        <v>45838</v>
      </c>
      <c r="H5404">
        <v>4</v>
      </c>
      <c r="I5404" t="s">
        <v>200</v>
      </c>
      <c r="J5404" t="s">
        <v>366</v>
      </c>
      <c r="K5404" t="s">
        <v>299</v>
      </c>
      <c r="L5404" t="s">
        <v>371</v>
      </c>
      <c r="M5404" t="s">
        <v>368</v>
      </c>
      <c r="N5404" t="s">
        <v>372</v>
      </c>
      <c r="O5404" t="s">
        <v>64</v>
      </c>
      <c r="P5404">
        <v>0.3</v>
      </c>
      <c r="Q5404"/>
      <c r="R5404"/>
      <c r="S5404" t="s">
        <v>934</v>
      </c>
    </row>
    <row r="5405" spans="1:19" hidden="1" x14ac:dyDescent="0.2">
      <c r="A5405" s="162" t="str">
        <f>"FY"&amp;(YEAR(Table4_1[[#This Row],[Date]])-1)&amp;"/"&amp;(YEAR(Table4_1[[#This Row],[Date]])-2000)</f>
        <v>FY2023/24</v>
      </c>
      <c r="B5405" s="162" t="str">
        <f>VLOOKUP(Table4_1[[#This Row],[Energy]]&amp;Table4_1[[#This Row],[Indicator category]]&amp;Table4_1[[#This Row],[Indicator subcategory]]&amp;Table4_1[[#This Row],[Indicator]]&amp;Table4_1[[#This Row],[ID]],newID,2,FALSE)</f>
        <v>D36aiii</v>
      </c>
      <c r="C5405" s="162" t="str">
        <f>Table4_1[[#This Row],[Licensee]]&amp;" "&amp;Table4_1[[#This Row],[Licence]]</f>
        <v>ATCO GDL8</v>
      </c>
      <c r="D5405" s="162" t="str">
        <f t="shared" si="85"/>
        <v>FY2023/24_D36aiii_ATCO GDL8</v>
      </c>
      <c r="E5405" s="164">
        <f>IF(ISNUMBER(Table4_1[[#This Row],[Value]]),Table4_1[[#This Row],[Value]],IF(ISNUMBER(Table4_1[[#This Row],[$ Value]]),Table4_1[[#This Row],[$ Value]],Table4_1[[#This Row],[% Value]]))</f>
        <v>725.24</v>
      </c>
      <c r="G5405" s="238">
        <v>45473</v>
      </c>
      <c r="H5405">
        <v>4</v>
      </c>
      <c r="I5405" t="s">
        <v>200</v>
      </c>
      <c r="J5405" t="s">
        <v>366</v>
      </c>
      <c r="K5405" t="s">
        <v>299</v>
      </c>
      <c r="L5405" t="s">
        <v>367</v>
      </c>
      <c r="M5405" t="s">
        <v>481</v>
      </c>
      <c r="N5405" t="s">
        <v>482</v>
      </c>
      <c r="O5405" t="s">
        <v>64</v>
      </c>
      <c r="P5405">
        <v>725.24</v>
      </c>
      <c r="Q5405"/>
      <c r="R5405"/>
      <c r="S5405" t="s">
        <v>934</v>
      </c>
    </row>
    <row r="5406" spans="1:19" hidden="1" x14ac:dyDescent="0.2">
      <c r="A5406" s="162" t="str">
        <f>"FY"&amp;(YEAR(Table4_1[[#This Row],[Date]])-1)&amp;"/"&amp;(YEAR(Table4_1[[#This Row],[Date]])-2000)</f>
        <v>FY2024/25</v>
      </c>
      <c r="B5406" s="162" t="str">
        <f>VLOOKUP(Table4_1[[#This Row],[Energy]]&amp;Table4_1[[#This Row],[Indicator category]]&amp;Table4_1[[#This Row],[Indicator subcategory]]&amp;Table4_1[[#This Row],[Indicator]]&amp;Table4_1[[#This Row],[ID]],newID,2,FALSE)</f>
        <v>D36aiii</v>
      </c>
      <c r="C5406" s="162" t="str">
        <f>Table4_1[[#This Row],[Licensee]]&amp;" "&amp;Table4_1[[#This Row],[Licence]]</f>
        <v>ATCO GDL8</v>
      </c>
      <c r="D5406" s="162" t="str">
        <f t="shared" si="85"/>
        <v>FY2024/25_D36aiii_ATCO GDL8</v>
      </c>
      <c r="E5406" s="164">
        <f>IF(ISNUMBER(Table4_1[[#This Row],[Value]]),Table4_1[[#This Row],[Value]],IF(ISNUMBER(Table4_1[[#This Row],[$ Value]]),Table4_1[[#This Row],[$ Value]],Table4_1[[#This Row],[% Value]]))</f>
        <v>732.36</v>
      </c>
      <c r="G5406" s="238">
        <v>45838</v>
      </c>
      <c r="H5406">
        <v>4</v>
      </c>
      <c r="I5406" t="s">
        <v>200</v>
      </c>
      <c r="J5406" t="s">
        <v>366</v>
      </c>
      <c r="K5406" t="s">
        <v>299</v>
      </c>
      <c r="L5406" t="s">
        <v>367</v>
      </c>
      <c r="M5406" t="s">
        <v>481</v>
      </c>
      <c r="N5406" t="s">
        <v>482</v>
      </c>
      <c r="O5406" t="s">
        <v>64</v>
      </c>
      <c r="P5406">
        <v>732.36</v>
      </c>
      <c r="Q5406"/>
      <c r="R5406"/>
      <c r="S5406" t="s">
        <v>934</v>
      </c>
    </row>
    <row r="5407" spans="1:19" hidden="1" x14ac:dyDescent="0.2">
      <c r="A5407" s="162" t="str">
        <f>"FY"&amp;(YEAR(Table4_1[[#This Row],[Date]])-1)&amp;"/"&amp;(YEAR(Table4_1[[#This Row],[Date]])-2000)</f>
        <v>FY2023/24</v>
      </c>
      <c r="B5407" s="162" t="str">
        <f>VLOOKUP(Table4_1[[#This Row],[Energy]]&amp;Table4_1[[#This Row],[Indicator category]]&amp;Table4_1[[#This Row],[Indicator subcategory]]&amp;Table4_1[[#This Row],[Indicator]]&amp;Table4_1[[#This Row],[ID]],newID,2,FALSE)</f>
        <v>D36biii</v>
      </c>
      <c r="C5407" s="162" t="str">
        <f>Table4_1[[#This Row],[Licensee]]&amp;" "&amp;Table4_1[[#This Row],[Licence]]</f>
        <v>ATCO GDL8</v>
      </c>
      <c r="D5407" s="162" t="str">
        <f t="shared" si="85"/>
        <v>FY2023/24_D36biii_ATCO GDL8</v>
      </c>
      <c r="E5407" s="164">
        <f>IF(ISNUMBER(Table4_1[[#This Row],[Value]]),Table4_1[[#This Row],[Value]],IF(ISNUMBER(Table4_1[[#This Row],[$ Value]]),Table4_1[[#This Row],[$ Value]],Table4_1[[#This Row],[% Value]]))</f>
        <v>52.84</v>
      </c>
      <c r="G5407" s="238">
        <v>45473</v>
      </c>
      <c r="H5407">
        <v>4</v>
      </c>
      <c r="I5407" t="s">
        <v>200</v>
      </c>
      <c r="J5407" t="s">
        <v>366</v>
      </c>
      <c r="K5407" t="s">
        <v>299</v>
      </c>
      <c r="L5407" t="s">
        <v>373</v>
      </c>
      <c r="M5407" t="s">
        <v>481</v>
      </c>
      <c r="N5407" t="s">
        <v>485</v>
      </c>
      <c r="O5407" t="s">
        <v>64</v>
      </c>
      <c r="P5407">
        <v>52.84</v>
      </c>
      <c r="Q5407"/>
      <c r="R5407"/>
      <c r="S5407" t="s">
        <v>934</v>
      </c>
    </row>
    <row r="5408" spans="1:19" hidden="1" x14ac:dyDescent="0.2">
      <c r="A5408" s="162" t="str">
        <f>"FY"&amp;(YEAR(Table4_1[[#This Row],[Date]])-1)&amp;"/"&amp;(YEAR(Table4_1[[#This Row],[Date]])-2000)</f>
        <v>FY2024/25</v>
      </c>
      <c r="B5408" s="162" t="str">
        <f>VLOOKUP(Table4_1[[#This Row],[Energy]]&amp;Table4_1[[#This Row],[Indicator category]]&amp;Table4_1[[#This Row],[Indicator subcategory]]&amp;Table4_1[[#This Row],[Indicator]]&amp;Table4_1[[#This Row],[ID]],newID,2,FALSE)</f>
        <v>D36biii</v>
      </c>
      <c r="C5408" s="162" t="str">
        <f>Table4_1[[#This Row],[Licensee]]&amp;" "&amp;Table4_1[[#This Row],[Licence]]</f>
        <v>ATCO GDL8</v>
      </c>
      <c r="D5408" s="162" t="str">
        <f t="shared" si="85"/>
        <v>FY2024/25_D36biii_ATCO GDL8</v>
      </c>
      <c r="E5408" s="164">
        <f>IF(ISNUMBER(Table4_1[[#This Row],[Value]]),Table4_1[[#This Row],[Value]],IF(ISNUMBER(Table4_1[[#This Row],[$ Value]]),Table4_1[[#This Row],[$ Value]],Table4_1[[#This Row],[% Value]]))</f>
        <v>40.22</v>
      </c>
      <c r="G5408" s="238">
        <v>45838</v>
      </c>
      <c r="H5408">
        <v>4</v>
      </c>
      <c r="I5408" t="s">
        <v>200</v>
      </c>
      <c r="J5408" t="s">
        <v>366</v>
      </c>
      <c r="K5408" t="s">
        <v>299</v>
      </c>
      <c r="L5408" t="s">
        <v>373</v>
      </c>
      <c r="M5408" t="s">
        <v>481</v>
      </c>
      <c r="N5408" t="s">
        <v>485</v>
      </c>
      <c r="O5408" t="s">
        <v>64</v>
      </c>
      <c r="P5408">
        <v>40.22</v>
      </c>
      <c r="Q5408"/>
      <c r="R5408"/>
      <c r="S5408" t="s">
        <v>934</v>
      </c>
    </row>
    <row r="5409" spans="1:19" hidden="1" x14ac:dyDescent="0.2">
      <c r="A5409" s="162" t="str">
        <f>"FY"&amp;(YEAR(Table4_1[[#This Row],[Date]])-1)&amp;"/"&amp;(YEAR(Table4_1[[#This Row],[Date]])-2000)</f>
        <v>FY2023/24</v>
      </c>
      <c r="B5409" s="162" t="str">
        <f>VLOOKUP(Table4_1[[#This Row],[Energy]]&amp;Table4_1[[#This Row],[Indicator category]]&amp;Table4_1[[#This Row],[Indicator subcategory]]&amp;Table4_1[[#This Row],[Indicator]]&amp;Table4_1[[#This Row],[ID]],newID,2,FALSE)</f>
        <v>D36ciii</v>
      </c>
      <c r="C5409" s="162" t="str">
        <f>Table4_1[[#This Row],[Licensee]]&amp;" "&amp;Table4_1[[#This Row],[Licence]]</f>
        <v>ATCO GDL8</v>
      </c>
      <c r="D5409" s="162" t="str">
        <f t="shared" si="85"/>
        <v>FY2023/24_D36ciii_ATCO GDL8</v>
      </c>
      <c r="E5409" s="164">
        <f>IF(ISNUMBER(Table4_1[[#This Row],[Value]]),Table4_1[[#This Row],[Value]],IF(ISNUMBER(Table4_1[[#This Row],[$ Value]]),Table4_1[[#This Row],[$ Value]],Table4_1[[#This Row],[% Value]]))</f>
        <v>0</v>
      </c>
      <c r="G5409" s="238">
        <v>45473</v>
      </c>
      <c r="H5409">
        <v>4</v>
      </c>
      <c r="I5409" t="s">
        <v>200</v>
      </c>
      <c r="J5409" t="s">
        <v>366</v>
      </c>
      <c r="K5409" t="s">
        <v>299</v>
      </c>
      <c r="L5409" t="s">
        <v>371</v>
      </c>
      <c r="M5409" t="s">
        <v>481</v>
      </c>
      <c r="N5409" t="s">
        <v>483</v>
      </c>
      <c r="O5409" t="s">
        <v>64</v>
      </c>
      <c r="P5409">
        <v>0</v>
      </c>
      <c r="Q5409"/>
      <c r="R5409"/>
      <c r="S5409" t="s">
        <v>934</v>
      </c>
    </row>
    <row r="5410" spans="1:19" hidden="1" x14ac:dyDescent="0.2">
      <c r="A5410" s="162" t="str">
        <f>"FY"&amp;(YEAR(Table4_1[[#This Row],[Date]])-1)&amp;"/"&amp;(YEAR(Table4_1[[#This Row],[Date]])-2000)</f>
        <v>FY2024/25</v>
      </c>
      <c r="B5410" s="162" t="str">
        <f>VLOOKUP(Table4_1[[#This Row],[Energy]]&amp;Table4_1[[#This Row],[Indicator category]]&amp;Table4_1[[#This Row],[Indicator subcategory]]&amp;Table4_1[[#This Row],[Indicator]]&amp;Table4_1[[#This Row],[ID]],newID,2,FALSE)</f>
        <v>D36ciii</v>
      </c>
      <c r="C5410" s="162" t="str">
        <f>Table4_1[[#This Row],[Licensee]]&amp;" "&amp;Table4_1[[#This Row],[Licence]]</f>
        <v>ATCO GDL8</v>
      </c>
      <c r="D5410" s="162" t="str">
        <f t="shared" si="85"/>
        <v>FY2024/25_D36ciii_ATCO GDL8</v>
      </c>
      <c r="E5410" s="164">
        <f>IF(ISNUMBER(Table4_1[[#This Row],[Value]]),Table4_1[[#This Row],[Value]],IF(ISNUMBER(Table4_1[[#This Row],[$ Value]]),Table4_1[[#This Row],[$ Value]],Table4_1[[#This Row],[% Value]]))</f>
        <v>0.12</v>
      </c>
      <c r="G5410" s="238">
        <v>45838</v>
      </c>
      <c r="H5410">
        <v>4</v>
      </c>
      <c r="I5410" t="s">
        <v>200</v>
      </c>
      <c r="J5410" t="s">
        <v>366</v>
      </c>
      <c r="K5410" t="s">
        <v>299</v>
      </c>
      <c r="L5410" t="s">
        <v>371</v>
      </c>
      <c r="M5410" t="s">
        <v>481</v>
      </c>
      <c r="N5410" t="s">
        <v>483</v>
      </c>
      <c r="O5410" t="s">
        <v>64</v>
      </c>
      <c r="P5410">
        <v>0.12</v>
      </c>
      <c r="Q5410"/>
      <c r="R5410"/>
      <c r="S5410" t="s">
        <v>934</v>
      </c>
    </row>
    <row r="5411" spans="1:19" hidden="1" x14ac:dyDescent="0.2">
      <c r="A5411" s="162" t="str">
        <f>"FY"&amp;(YEAR(Table4_1[[#This Row],[Date]])-1)&amp;"/"&amp;(YEAR(Table4_1[[#This Row],[Date]])-2000)</f>
        <v>FY2023/24</v>
      </c>
      <c r="B5411" s="162" t="str">
        <f>VLOOKUP(Table4_1[[#This Row],[Energy]]&amp;Table4_1[[#This Row],[Indicator category]]&amp;Table4_1[[#This Row],[Indicator subcategory]]&amp;Table4_1[[#This Row],[Indicator]]&amp;Table4_1[[#This Row],[ID]],newID,2,FALSE)</f>
        <v>D37aiv</v>
      </c>
      <c r="C5411" s="162" t="str">
        <f>Table4_1[[#This Row],[Licensee]]&amp;" "&amp;Table4_1[[#This Row],[Licence]]</f>
        <v>ATCO GDL8</v>
      </c>
      <c r="D5411" s="162" t="str">
        <f t="shared" si="85"/>
        <v>FY2023/24_D37aiv_ATCO GDL8</v>
      </c>
      <c r="E5411" s="164">
        <f>IF(ISNUMBER(Table4_1[[#This Row],[Value]]),Table4_1[[#This Row],[Value]],IF(ISNUMBER(Table4_1[[#This Row],[$ Value]]),Table4_1[[#This Row],[$ Value]],Table4_1[[#This Row],[% Value]]))</f>
        <v>0</v>
      </c>
      <c r="G5411" s="238">
        <v>45473</v>
      </c>
      <c r="H5411">
        <v>4</v>
      </c>
      <c r="I5411" t="s">
        <v>200</v>
      </c>
      <c r="J5411" t="s">
        <v>366</v>
      </c>
      <c r="K5411" t="s">
        <v>299</v>
      </c>
      <c r="L5411" t="s">
        <v>367</v>
      </c>
      <c r="M5411" t="s">
        <v>475</v>
      </c>
      <c r="N5411" t="s">
        <v>476</v>
      </c>
      <c r="O5411" t="s">
        <v>64</v>
      </c>
      <c r="P5411">
        <v>0</v>
      </c>
      <c r="Q5411"/>
      <c r="R5411"/>
      <c r="S5411" t="s">
        <v>934</v>
      </c>
    </row>
    <row r="5412" spans="1:19" hidden="1" x14ac:dyDescent="0.2">
      <c r="A5412" s="162" t="str">
        <f>"FY"&amp;(YEAR(Table4_1[[#This Row],[Date]])-1)&amp;"/"&amp;(YEAR(Table4_1[[#This Row],[Date]])-2000)</f>
        <v>FY2024/25</v>
      </c>
      <c r="B5412" s="162" t="str">
        <f>VLOOKUP(Table4_1[[#This Row],[Energy]]&amp;Table4_1[[#This Row],[Indicator category]]&amp;Table4_1[[#This Row],[Indicator subcategory]]&amp;Table4_1[[#This Row],[Indicator]]&amp;Table4_1[[#This Row],[ID]],newID,2,FALSE)</f>
        <v>D37aiv</v>
      </c>
      <c r="C5412" s="162" t="str">
        <f>Table4_1[[#This Row],[Licensee]]&amp;" "&amp;Table4_1[[#This Row],[Licence]]</f>
        <v>ATCO GDL8</v>
      </c>
      <c r="D5412" s="162" t="str">
        <f t="shared" si="85"/>
        <v>FY2024/25_D37aiv_ATCO GDL8</v>
      </c>
      <c r="E5412" s="164">
        <f>IF(ISNUMBER(Table4_1[[#This Row],[Value]]),Table4_1[[#This Row],[Value]],IF(ISNUMBER(Table4_1[[#This Row],[$ Value]]),Table4_1[[#This Row],[$ Value]],Table4_1[[#This Row],[% Value]]))</f>
        <v>0</v>
      </c>
      <c r="G5412" s="238">
        <v>45838</v>
      </c>
      <c r="H5412">
        <v>4</v>
      </c>
      <c r="I5412" t="s">
        <v>200</v>
      </c>
      <c r="J5412" t="s">
        <v>366</v>
      </c>
      <c r="K5412" t="s">
        <v>299</v>
      </c>
      <c r="L5412" t="s">
        <v>367</v>
      </c>
      <c r="M5412" t="s">
        <v>475</v>
      </c>
      <c r="N5412" t="s">
        <v>476</v>
      </c>
      <c r="O5412" t="s">
        <v>64</v>
      </c>
      <c r="P5412">
        <v>0</v>
      </c>
      <c r="Q5412"/>
      <c r="R5412"/>
      <c r="S5412" t="s">
        <v>934</v>
      </c>
    </row>
    <row r="5413" spans="1:19" hidden="1" x14ac:dyDescent="0.2">
      <c r="A5413" s="162" t="str">
        <f>"FY"&amp;(YEAR(Table4_1[[#This Row],[Date]])-1)&amp;"/"&amp;(YEAR(Table4_1[[#This Row],[Date]])-2000)</f>
        <v>FY2023/24</v>
      </c>
      <c r="B5413" s="162" t="str">
        <f>VLOOKUP(Table4_1[[#This Row],[Energy]]&amp;Table4_1[[#This Row],[Indicator category]]&amp;Table4_1[[#This Row],[Indicator subcategory]]&amp;Table4_1[[#This Row],[Indicator]]&amp;Table4_1[[#This Row],[ID]],newID,2,FALSE)</f>
        <v>D37biv</v>
      </c>
      <c r="C5413" s="162" t="str">
        <f>Table4_1[[#This Row],[Licensee]]&amp;" "&amp;Table4_1[[#This Row],[Licence]]</f>
        <v>ATCO GDL8</v>
      </c>
      <c r="D5413" s="162" t="str">
        <f t="shared" si="85"/>
        <v>FY2023/24_D37biv_ATCO GDL8</v>
      </c>
      <c r="E5413" s="164">
        <f>IF(ISNUMBER(Table4_1[[#This Row],[Value]]),Table4_1[[#This Row],[Value]],IF(ISNUMBER(Table4_1[[#This Row],[$ Value]]),Table4_1[[#This Row],[$ Value]],Table4_1[[#This Row],[% Value]]))</f>
        <v>5793.74</v>
      </c>
      <c r="G5413" s="238">
        <v>45473</v>
      </c>
      <c r="H5413">
        <v>4</v>
      </c>
      <c r="I5413" t="s">
        <v>200</v>
      </c>
      <c r="J5413" t="s">
        <v>366</v>
      </c>
      <c r="K5413" t="s">
        <v>299</v>
      </c>
      <c r="L5413" t="s">
        <v>373</v>
      </c>
      <c r="M5413" t="s">
        <v>475</v>
      </c>
      <c r="N5413" t="s">
        <v>478</v>
      </c>
      <c r="O5413" t="s">
        <v>64</v>
      </c>
      <c r="P5413">
        <v>5793.74</v>
      </c>
      <c r="Q5413"/>
      <c r="R5413"/>
      <c r="S5413" t="s">
        <v>934</v>
      </c>
    </row>
    <row r="5414" spans="1:19" hidden="1" x14ac:dyDescent="0.2">
      <c r="A5414" s="162" t="str">
        <f>"FY"&amp;(YEAR(Table4_1[[#This Row],[Date]])-1)&amp;"/"&amp;(YEAR(Table4_1[[#This Row],[Date]])-2000)</f>
        <v>FY2024/25</v>
      </c>
      <c r="B5414" s="162" t="str">
        <f>VLOOKUP(Table4_1[[#This Row],[Energy]]&amp;Table4_1[[#This Row],[Indicator category]]&amp;Table4_1[[#This Row],[Indicator subcategory]]&amp;Table4_1[[#This Row],[Indicator]]&amp;Table4_1[[#This Row],[ID]],newID,2,FALSE)</f>
        <v>D37biv</v>
      </c>
      <c r="C5414" s="162" t="str">
        <f>Table4_1[[#This Row],[Licensee]]&amp;" "&amp;Table4_1[[#This Row],[Licence]]</f>
        <v>ATCO GDL8</v>
      </c>
      <c r="D5414" s="162" t="str">
        <f t="shared" si="85"/>
        <v>FY2024/25_D37biv_ATCO GDL8</v>
      </c>
      <c r="E5414" s="164">
        <f>IF(ISNUMBER(Table4_1[[#This Row],[Value]]),Table4_1[[#This Row],[Value]],IF(ISNUMBER(Table4_1[[#This Row],[$ Value]]),Table4_1[[#This Row],[$ Value]],Table4_1[[#This Row],[% Value]]))</f>
        <v>5742.73</v>
      </c>
      <c r="G5414" s="238">
        <v>45838</v>
      </c>
      <c r="H5414">
        <v>4</v>
      </c>
      <c r="I5414" t="s">
        <v>200</v>
      </c>
      <c r="J5414" t="s">
        <v>366</v>
      </c>
      <c r="K5414" t="s">
        <v>299</v>
      </c>
      <c r="L5414" t="s">
        <v>373</v>
      </c>
      <c r="M5414" t="s">
        <v>475</v>
      </c>
      <c r="N5414" t="s">
        <v>478</v>
      </c>
      <c r="O5414" t="s">
        <v>64</v>
      </c>
      <c r="P5414">
        <v>5742.73</v>
      </c>
      <c r="Q5414"/>
      <c r="R5414"/>
      <c r="S5414" t="s">
        <v>934</v>
      </c>
    </row>
    <row r="5415" spans="1:19" hidden="1" x14ac:dyDescent="0.2">
      <c r="A5415" s="162" t="str">
        <f>"FY"&amp;(YEAR(Table4_1[[#This Row],[Date]])-1)&amp;"/"&amp;(YEAR(Table4_1[[#This Row],[Date]])-2000)</f>
        <v>FY2023/24</v>
      </c>
      <c r="B5415" s="162" t="str">
        <f>VLOOKUP(Table4_1[[#This Row],[Energy]]&amp;Table4_1[[#This Row],[Indicator category]]&amp;Table4_1[[#This Row],[Indicator subcategory]]&amp;Table4_1[[#This Row],[Indicator]]&amp;Table4_1[[#This Row],[ID]],newID,2,FALSE)</f>
        <v>D37civ</v>
      </c>
      <c r="C5415" s="162" t="str">
        <f>Table4_1[[#This Row],[Licensee]]&amp;" "&amp;Table4_1[[#This Row],[Licence]]</f>
        <v>ATCO GDL8</v>
      </c>
      <c r="D5415" s="162" t="str">
        <f t="shared" si="85"/>
        <v>FY2023/24_D37civ_ATCO GDL8</v>
      </c>
      <c r="E5415" s="164">
        <f>IF(ISNUMBER(Table4_1[[#This Row],[Value]]),Table4_1[[#This Row],[Value]],IF(ISNUMBER(Table4_1[[#This Row],[$ Value]]),Table4_1[[#This Row],[$ Value]],Table4_1[[#This Row],[% Value]]))</f>
        <v>3466.75</v>
      </c>
      <c r="G5415" s="238">
        <v>45473</v>
      </c>
      <c r="H5415">
        <v>4</v>
      </c>
      <c r="I5415" t="s">
        <v>200</v>
      </c>
      <c r="J5415" t="s">
        <v>366</v>
      </c>
      <c r="K5415" t="s">
        <v>299</v>
      </c>
      <c r="L5415" t="s">
        <v>371</v>
      </c>
      <c r="M5415" t="s">
        <v>475</v>
      </c>
      <c r="N5415" t="s">
        <v>477</v>
      </c>
      <c r="O5415" t="s">
        <v>64</v>
      </c>
      <c r="P5415">
        <v>3466.75</v>
      </c>
      <c r="Q5415"/>
      <c r="R5415"/>
      <c r="S5415" t="s">
        <v>934</v>
      </c>
    </row>
    <row r="5416" spans="1:19" hidden="1" x14ac:dyDescent="0.2">
      <c r="A5416" s="162" t="str">
        <f>"FY"&amp;(YEAR(Table4_1[[#This Row],[Date]])-1)&amp;"/"&amp;(YEAR(Table4_1[[#This Row],[Date]])-2000)</f>
        <v>FY2024/25</v>
      </c>
      <c r="B5416" s="162" t="str">
        <f>VLOOKUP(Table4_1[[#This Row],[Energy]]&amp;Table4_1[[#This Row],[Indicator category]]&amp;Table4_1[[#This Row],[Indicator subcategory]]&amp;Table4_1[[#This Row],[Indicator]]&amp;Table4_1[[#This Row],[ID]],newID,2,FALSE)</f>
        <v>D37civ</v>
      </c>
      <c r="C5416" s="162" t="str">
        <f>Table4_1[[#This Row],[Licensee]]&amp;" "&amp;Table4_1[[#This Row],[Licence]]</f>
        <v>ATCO GDL8</v>
      </c>
      <c r="D5416" s="162" t="str">
        <f t="shared" si="85"/>
        <v>FY2024/25_D37civ_ATCO GDL8</v>
      </c>
      <c r="E5416" s="164">
        <f>IF(ISNUMBER(Table4_1[[#This Row],[Value]]),Table4_1[[#This Row],[Value]],IF(ISNUMBER(Table4_1[[#This Row],[$ Value]]),Table4_1[[#This Row],[$ Value]],Table4_1[[#This Row],[% Value]]))</f>
        <v>3466.28</v>
      </c>
      <c r="G5416" s="238">
        <v>45838</v>
      </c>
      <c r="H5416">
        <v>4</v>
      </c>
      <c r="I5416" t="s">
        <v>200</v>
      </c>
      <c r="J5416" t="s">
        <v>366</v>
      </c>
      <c r="K5416" t="s">
        <v>299</v>
      </c>
      <c r="L5416" t="s">
        <v>371</v>
      </c>
      <c r="M5416" t="s">
        <v>475</v>
      </c>
      <c r="N5416" t="s">
        <v>477</v>
      </c>
      <c r="O5416" t="s">
        <v>64</v>
      </c>
      <c r="P5416">
        <v>3466.28</v>
      </c>
      <c r="Q5416"/>
      <c r="R5416"/>
      <c r="S5416" t="s">
        <v>934</v>
      </c>
    </row>
    <row r="5417" spans="1:19" hidden="1" x14ac:dyDescent="0.2">
      <c r="A5417" s="162" t="str">
        <f>"FY"&amp;(YEAR(Table4_1[[#This Row],[Date]])-1)&amp;"/"&amp;(YEAR(Table4_1[[#This Row],[Date]])-2000)</f>
        <v>FY2023/24</v>
      </c>
      <c r="B5417" s="162" t="str">
        <f>VLOOKUP(Table4_1[[#This Row],[Energy]]&amp;Table4_1[[#This Row],[Indicator category]]&amp;Table4_1[[#This Row],[Indicator subcategory]]&amp;Table4_1[[#This Row],[Indicator]]&amp;Table4_1[[#This Row],[ID]],newID,2,FALSE)</f>
        <v>D38av</v>
      </c>
      <c r="C5417" s="162" t="str">
        <f>Table4_1[[#This Row],[Licensee]]&amp;" "&amp;Table4_1[[#This Row],[Licence]]</f>
        <v>ATCO GDL8</v>
      </c>
      <c r="D5417" s="162" t="str">
        <f t="shared" si="85"/>
        <v>FY2023/24_D38av_ATCO GDL8</v>
      </c>
      <c r="E5417" s="164">
        <f>IF(ISNUMBER(Table4_1[[#This Row],[Value]]),Table4_1[[#This Row],[Value]],IF(ISNUMBER(Table4_1[[#This Row],[$ Value]]),Table4_1[[#This Row],[$ Value]],Table4_1[[#This Row],[% Value]]))</f>
        <v>460.65</v>
      </c>
      <c r="G5417" s="238">
        <v>45473</v>
      </c>
      <c r="H5417">
        <v>4</v>
      </c>
      <c r="I5417" t="s">
        <v>200</v>
      </c>
      <c r="J5417" t="s">
        <v>366</v>
      </c>
      <c r="K5417" t="s">
        <v>299</v>
      </c>
      <c r="L5417" t="s">
        <v>367</v>
      </c>
      <c r="M5417" t="s">
        <v>486</v>
      </c>
      <c r="N5417" t="s">
        <v>487</v>
      </c>
      <c r="O5417" t="s">
        <v>64</v>
      </c>
      <c r="P5417">
        <v>460.65</v>
      </c>
      <c r="Q5417"/>
      <c r="R5417"/>
      <c r="S5417" t="s">
        <v>934</v>
      </c>
    </row>
    <row r="5418" spans="1:19" hidden="1" x14ac:dyDescent="0.2">
      <c r="A5418" s="162" t="str">
        <f>"FY"&amp;(YEAR(Table4_1[[#This Row],[Date]])-1)&amp;"/"&amp;(YEAR(Table4_1[[#This Row],[Date]])-2000)</f>
        <v>FY2024/25</v>
      </c>
      <c r="B5418" s="162" t="str">
        <f>VLOOKUP(Table4_1[[#This Row],[Energy]]&amp;Table4_1[[#This Row],[Indicator category]]&amp;Table4_1[[#This Row],[Indicator subcategory]]&amp;Table4_1[[#This Row],[Indicator]]&amp;Table4_1[[#This Row],[ID]],newID,2,FALSE)</f>
        <v>D38av</v>
      </c>
      <c r="C5418" s="162" t="str">
        <f>Table4_1[[#This Row],[Licensee]]&amp;" "&amp;Table4_1[[#This Row],[Licence]]</f>
        <v>ATCO GDL8</v>
      </c>
      <c r="D5418" s="162" t="str">
        <f t="shared" si="85"/>
        <v>FY2024/25_D38av_ATCO GDL8</v>
      </c>
      <c r="E5418" s="164">
        <f>IF(ISNUMBER(Table4_1[[#This Row],[Value]]),Table4_1[[#This Row],[Value]],IF(ISNUMBER(Table4_1[[#This Row],[$ Value]]),Table4_1[[#This Row],[$ Value]],Table4_1[[#This Row],[% Value]]))</f>
        <v>468.47</v>
      </c>
      <c r="G5418" s="238">
        <v>45838</v>
      </c>
      <c r="H5418">
        <v>4</v>
      </c>
      <c r="I5418" t="s">
        <v>200</v>
      </c>
      <c r="J5418" t="s">
        <v>366</v>
      </c>
      <c r="K5418" t="s">
        <v>299</v>
      </c>
      <c r="L5418" t="s">
        <v>367</v>
      </c>
      <c r="M5418" t="s">
        <v>486</v>
      </c>
      <c r="N5418" t="s">
        <v>487</v>
      </c>
      <c r="O5418" t="s">
        <v>64</v>
      </c>
      <c r="P5418">
        <v>468.47</v>
      </c>
      <c r="Q5418"/>
      <c r="R5418"/>
      <c r="S5418" t="s">
        <v>934</v>
      </c>
    </row>
    <row r="5419" spans="1:19" hidden="1" x14ac:dyDescent="0.2">
      <c r="A5419" s="162" t="str">
        <f>"FY"&amp;(YEAR(Table4_1[[#This Row],[Date]])-1)&amp;"/"&amp;(YEAR(Table4_1[[#This Row],[Date]])-2000)</f>
        <v>FY2023/24</v>
      </c>
      <c r="B5419" s="162" t="str">
        <f>VLOOKUP(Table4_1[[#This Row],[Energy]]&amp;Table4_1[[#This Row],[Indicator category]]&amp;Table4_1[[#This Row],[Indicator subcategory]]&amp;Table4_1[[#This Row],[Indicator]]&amp;Table4_1[[#This Row],[ID]],newID,2,FALSE)</f>
        <v>D38bv</v>
      </c>
      <c r="C5419" s="162" t="str">
        <f>Table4_1[[#This Row],[Licensee]]&amp;" "&amp;Table4_1[[#This Row],[Licence]]</f>
        <v>ATCO GDL8</v>
      </c>
      <c r="D5419" s="162" t="str">
        <f t="shared" si="85"/>
        <v>FY2023/24_D38bv_ATCO GDL8</v>
      </c>
      <c r="E5419" s="164">
        <f>IF(ISNUMBER(Table4_1[[#This Row],[Value]]),Table4_1[[#This Row],[Value]],IF(ISNUMBER(Table4_1[[#This Row],[$ Value]]),Table4_1[[#This Row],[$ Value]],Table4_1[[#This Row],[% Value]]))</f>
        <v>4163.41</v>
      </c>
      <c r="G5419" s="238">
        <v>45473</v>
      </c>
      <c r="H5419">
        <v>4</v>
      </c>
      <c r="I5419" t="s">
        <v>200</v>
      </c>
      <c r="J5419" t="s">
        <v>366</v>
      </c>
      <c r="K5419" t="s">
        <v>299</v>
      </c>
      <c r="L5419" t="s">
        <v>373</v>
      </c>
      <c r="M5419" t="s">
        <v>486</v>
      </c>
      <c r="N5419" t="s">
        <v>491</v>
      </c>
      <c r="O5419" t="s">
        <v>64</v>
      </c>
      <c r="P5419">
        <v>4163.41</v>
      </c>
      <c r="Q5419"/>
      <c r="R5419"/>
      <c r="S5419" t="s">
        <v>934</v>
      </c>
    </row>
    <row r="5420" spans="1:19" hidden="1" x14ac:dyDescent="0.2">
      <c r="A5420" s="162" t="str">
        <f>"FY"&amp;(YEAR(Table4_1[[#This Row],[Date]])-1)&amp;"/"&amp;(YEAR(Table4_1[[#This Row],[Date]])-2000)</f>
        <v>FY2024/25</v>
      </c>
      <c r="B5420" s="162" t="str">
        <f>VLOOKUP(Table4_1[[#This Row],[Energy]]&amp;Table4_1[[#This Row],[Indicator category]]&amp;Table4_1[[#This Row],[Indicator subcategory]]&amp;Table4_1[[#This Row],[Indicator]]&amp;Table4_1[[#This Row],[ID]],newID,2,FALSE)</f>
        <v>D38bv</v>
      </c>
      <c r="C5420" s="162" t="str">
        <f>Table4_1[[#This Row],[Licensee]]&amp;" "&amp;Table4_1[[#This Row],[Licence]]</f>
        <v>ATCO GDL8</v>
      </c>
      <c r="D5420" s="162" t="str">
        <f t="shared" si="85"/>
        <v>FY2024/25_D38bv_ATCO GDL8</v>
      </c>
      <c r="E5420" s="164">
        <f>IF(ISNUMBER(Table4_1[[#This Row],[Value]]),Table4_1[[#This Row],[Value]],IF(ISNUMBER(Table4_1[[#This Row],[$ Value]]),Table4_1[[#This Row],[$ Value]],Table4_1[[#This Row],[% Value]]))</f>
        <v>4345.91</v>
      </c>
      <c r="G5420" s="238">
        <v>45838</v>
      </c>
      <c r="H5420">
        <v>4</v>
      </c>
      <c r="I5420" t="s">
        <v>200</v>
      </c>
      <c r="J5420" t="s">
        <v>366</v>
      </c>
      <c r="K5420" t="s">
        <v>299</v>
      </c>
      <c r="L5420" t="s">
        <v>373</v>
      </c>
      <c r="M5420" t="s">
        <v>486</v>
      </c>
      <c r="N5420" t="s">
        <v>491</v>
      </c>
      <c r="O5420" t="s">
        <v>64</v>
      </c>
      <c r="P5420">
        <v>4345.91</v>
      </c>
      <c r="Q5420"/>
      <c r="R5420"/>
      <c r="S5420" t="s">
        <v>934</v>
      </c>
    </row>
    <row r="5421" spans="1:19" hidden="1" x14ac:dyDescent="0.2">
      <c r="A5421" s="162" t="str">
        <f>"FY"&amp;(YEAR(Table4_1[[#This Row],[Date]])-1)&amp;"/"&amp;(YEAR(Table4_1[[#This Row],[Date]])-2000)</f>
        <v>FY2023/24</v>
      </c>
      <c r="B5421" s="162" t="str">
        <f>VLOOKUP(Table4_1[[#This Row],[Energy]]&amp;Table4_1[[#This Row],[Indicator category]]&amp;Table4_1[[#This Row],[Indicator subcategory]]&amp;Table4_1[[#This Row],[Indicator]]&amp;Table4_1[[#This Row],[ID]],newID,2,FALSE)</f>
        <v>D38cv</v>
      </c>
      <c r="C5421" s="162" t="str">
        <f>Table4_1[[#This Row],[Licensee]]&amp;" "&amp;Table4_1[[#This Row],[Licence]]</f>
        <v>ATCO GDL8</v>
      </c>
      <c r="D5421" s="162" t="str">
        <f t="shared" si="85"/>
        <v>FY2023/24_D38cv_ATCO GDL8</v>
      </c>
      <c r="E5421" s="164">
        <f>IF(ISNUMBER(Table4_1[[#This Row],[Value]]),Table4_1[[#This Row],[Value]],IF(ISNUMBER(Table4_1[[#This Row],[$ Value]]),Table4_1[[#This Row],[$ Value]],Table4_1[[#This Row],[% Value]]))</f>
        <v>139.54</v>
      </c>
      <c r="G5421" s="238">
        <v>45473</v>
      </c>
      <c r="H5421">
        <v>4</v>
      </c>
      <c r="I5421" t="s">
        <v>200</v>
      </c>
      <c r="J5421" t="s">
        <v>366</v>
      </c>
      <c r="K5421" t="s">
        <v>299</v>
      </c>
      <c r="L5421" t="s">
        <v>371</v>
      </c>
      <c r="M5421" t="s">
        <v>486</v>
      </c>
      <c r="N5421" t="s">
        <v>490</v>
      </c>
      <c r="O5421" t="s">
        <v>64</v>
      </c>
      <c r="P5421">
        <v>139.54</v>
      </c>
      <c r="Q5421"/>
      <c r="R5421"/>
      <c r="S5421" t="s">
        <v>934</v>
      </c>
    </row>
    <row r="5422" spans="1:19" hidden="1" x14ac:dyDescent="0.2">
      <c r="A5422" s="162" t="str">
        <f>"FY"&amp;(YEAR(Table4_1[[#This Row],[Date]])-1)&amp;"/"&amp;(YEAR(Table4_1[[#This Row],[Date]])-2000)</f>
        <v>FY2024/25</v>
      </c>
      <c r="B5422" s="162" t="str">
        <f>VLOOKUP(Table4_1[[#This Row],[Energy]]&amp;Table4_1[[#This Row],[Indicator category]]&amp;Table4_1[[#This Row],[Indicator subcategory]]&amp;Table4_1[[#This Row],[Indicator]]&amp;Table4_1[[#This Row],[ID]],newID,2,FALSE)</f>
        <v>D38cv</v>
      </c>
      <c r="C5422" s="162" t="str">
        <f>Table4_1[[#This Row],[Licensee]]&amp;" "&amp;Table4_1[[#This Row],[Licence]]</f>
        <v>ATCO GDL8</v>
      </c>
      <c r="D5422" s="162" t="str">
        <f t="shared" si="85"/>
        <v>FY2024/25_D38cv_ATCO GDL8</v>
      </c>
      <c r="E5422" s="164">
        <f>IF(ISNUMBER(Table4_1[[#This Row],[Value]]),Table4_1[[#This Row],[Value]],IF(ISNUMBER(Table4_1[[#This Row],[$ Value]]),Table4_1[[#This Row],[$ Value]],Table4_1[[#This Row],[% Value]]))</f>
        <v>139.72</v>
      </c>
      <c r="G5422" s="238">
        <v>45838</v>
      </c>
      <c r="H5422">
        <v>4</v>
      </c>
      <c r="I5422" t="s">
        <v>200</v>
      </c>
      <c r="J5422" t="s">
        <v>366</v>
      </c>
      <c r="K5422" t="s">
        <v>299</v>
      </c>
      <c r="L5422" t="s">
        <v>371</v>
      </c>
      <c r="M5422" t="s">
        <v>486</v>
      </c>
      <c r="N5422" t="s">
        <v>490</v>
      </c>
      <c r="O5422" t="s">
        <v>64</v>
      </c>
      <c r="P5422">
        <v>139.72</v>
      </c>
      <c r="Q5422"/>
      <c r="R5422"/>
      <c r="S5422" t="s">
        <v>934</v>
      </c>
    </row>
    <row r="5423" spans="1:19" hidden="1" x14ac:dyDescent="0.2">
      <c r="A5423" s="162" t="str">
        <f>"FY"&amp;(YEAR(Table4_1[[#This Row],[Date]])-1)&amp;"/"&amp;(YEAR(Table4_1[[#This Row],[Date]])-2000)</f>
        <v>FY2023/24</v>
      </c>
      <c r="B5423" s="162" t="str">
        <f>VLOOKUP(Table4_1[[#This Row],[Energy]]&amp;Table4_1[[#This Row],[Indicator category]]&amp;Table4_1[[#This Row],[Indicator subcategory]]&amp;Table4_1[[#This Row],[Indicator]]&amp;Table4_1[[#This Row],[ID]],newID,2,FALSE)</f>
        <v>D39avi</v>
      </c>
      <c r="C5423" s="162" t="str">
        <f>Table4_1[[#This Row],[Licensee]]&amp;" "&amp;Table4_1[[#This Row],[Licence]]</f>
        <v>ATCO GDL8</v>
      </c>
      <c r="D5423" s="162" t="str">
        <f t="shared" si="85"/>
        <v>FY2023/24_D39avi_ATCO GDL8</v>
      </c>
      <c r="E5423" s="164">
        <f>IF(ISNUMBER(Table4_1[[#This Row],[Value]]),Table4_1[[#This Row],[Value]],IF(ISNUMBER(Table4_1[[#This Row],[$ Value]]),Table4_1[[#This Row],[$ Value]],Table4_1[[#This Row],[% Value]]))</f>
        <v>0</v>
      </c>
      <c r="G5423" s="238">
        <v>45473</v>
      </c>
      <c r="H5423">
        <v>4</v>
      </c>
      <c r="I5423" t="s">
        <v>200</v>
      </c>
      <c r="J5423" t="s">
        <v>366</v>
      </c>
      <c r="K5423" t="s">
        <v>299</v>
      </c>
      <c r="L5423" t="s">
        <v>367</v>
      </c>
      <c r="M5423" t="s">
        <v>498</v>
      </c>
      <c r="N5423" t="s">
        <v>499</v>
      </c>
      <c r="O5423" t="s">
        <v>64</v>
      </c>
      <c r="P5423">
        <v>0</v>
      </c>
      <c r="Q5423"/>
      <c r="R5423"/>
      <c r="S5423" t="s">
        <v>934</v>
      </c>
    </row>
    <row r="5424" spans="1:19" hidden="1" x14ac:dyDescent="0.2">
      <c r="A5424" s="162" t="str">
        <f>"FY"&amp;(YEAR(Table4_1[[#This Row],[Date]])-1)&amp;"/"&amp;(YEAR(Table4_1[[#This Row],[Date]])-2000)</f>
        <v>FY2024/25</v>
      </c>
      <c r="B5424" s="162" t="str">
        <f>VLOOKUP(Table4_1[[#This Row],[Energy]]&amp;Table4_1[[#This Row],[Indicator category]]&amp;Table4_1[[#This Row],[Indicator subcategory]]&amp;Table4_1[[#This Row],[Indicator]]&amp;Table4_1[[#This Row],[ID]],newID,2,FALSE)</f>
        <v>D39avi</v>
      </c>
      <c r="C5424" s="162" t="str">
        <f>Table4_1[[#This Row],[Licensee]]&amp;" "&amp;Table4_1[[#This Row],[Licence]]</f>
        <v>ATCO GDL8</v>
      </c>
      <c r="D5424" s="162" t="str">
        <f t="shared" si="85"/>
        <v>FY2024/25_D39avi_ATCO GDL8</v>
      </c>
      <c r="E5424" s="164">
        <f>IF(ISNUMBER(Table4_1[[#This Row],[Value]]),Table4_1[[#This Row],[Value]],IF(ISNUMBER(Table4_1[[#This Row],[$ Value]]),Table4_1[[#This Row],[$ Value]],Table4_1[[#This Row],[% Value]]))</f>
        <v>0</v>
      </c>
      <c r="G5424" s="238">
        <v>45838</v>
      </c>
      <c r="H5424">
        <v>4</v>
      </c>
      <c r="I5424" t="s">
        <v>200</v>
      </c>
      <c r="J5424" t="s">
        <v>366</v>
      </c>
      <c r="K5424" t="s">
        <v>299</v>
      </c>
      <c r="L5424" t="s">
        <v>367</v>
      </c>
      <c r="M5424" t="s">
        <v>498</v>
      </c>
      <c r="N5424" t="s">
        <v>499</v>
      </c>
      <c r="O5424" t="s">
        <v>64</v>
      </c>
      <c r="P5424">
        <v>0</v>
      </c>
      <c r="Q5424"/>
      <c r="R5424"/>
      <c r="S5424" t="s">
        <v>934</v>
      </c>
    </row>
    <row r="5425" spans="1:19" hidden="1" x14ac:dyDescent="0.2">
      <c r="A5425" s="162" t="str">
        <f>"FY"&amp;(YEAR(Table4_1[[#This Row],[Date]])-1)&amp;"/"&amp;(YEAR(Table4_1[[#This Row],[Date]])-2000)</f>
        <v>FY2023/24</v>
      </c>
      <c r="B5425" s="162" t="str">
        <f>VLOOKUP(Table4_1[[#This Row],[Energy]]&amp;Table4_1[[#This Row],[Indicator category]]&amp;Table4_1[[#This Row],[Indicator subcategory]]&amp;Table4_1[[#This Row],[Indicator]]&amp;Table4_1[[#This Row],[ID]],newID,2,FALSE)</f>
        <v>D39bvi</v>
      </c>
      <c r="C5425" s="162" t="str">
        <f>Table4_1[[#This Row],[Licensee]]&amp;" "&amp;Table4_1[[#This Row],[Licence]]</f>
        <v>ATCO GDL8</v>
      </c>
      <c r="D5425" s="162" t="str">
        <f t="shared" si="85"/>
        <v>FY2023/24_D39bvi_ATCO GDL8</v>
      </c>
      <c r="E5425" s="164">
        <f>IF(ISNUMBER(Table4_1[[#This Row],[Value]]),Table4_1[[#This Row],[Value]],IF(ISNUMBER(Table4_1[[#This Row],[$ Value]]),Table4_1[[#This Row],[$ Value]],Table4_1[[#This Row],[% Value]]))</f>
        <v>0</v>
      </c>
      <c r="G5425" s="238">
        <v>45473</v>
      </c>
      <c r="H5425">
        <v>4</v>
      </c>
      <c r="I5425" t="s">
        <v>200</v>
      </c>
      <c r="J5425" t="s">
        <v>366</v>
      </c>
      <c r="K5425" t="s">
        <v>299</v>
      </c>
      <c r="L5425" t="s">
        <v>373</v>
      </c>
      <c r="M5425" t="s">
        <v>498</v>
      </c>
      <c r="N5425" t="s">
        <v>503</v>
      </c>
      <c r="O5425" t="s">
        <v>64</v>
      </c>
      <c r="P5425">
        <v>0</v>
      </c>
      <c r="Q5425"/>
      <c r="R5425"/>
      <c r="S5425" t="s">
        <v>934</v>
      </c>
    </row>
    <row r="5426" spans="1:19" hidden="1" x14ac:dyDescent="0.2">
      <c r="A5426" s="162" t="str">
        <f>"FY"&amp;(YEAR(Table4_1[[#This Row],[Date]])-1)&amp;"/"&amp;(YEAR(Table4_1[[#This Row],[Date]])-2000)</f>
        <v>FY2024/25</v>
      </c>
      <c r="B5426" s="162" t="str">
        <f>VLOOKUP(Table4_1[[#This Row],[Energy]]&amp;Table4_1[[#This Row],[Indicator category]]&amp;Table4_1[[#This Row],[Indicator subcategory]]&amp;Table4_1[[#This Row],[Indicator]]&amp;Table4_1[[#This Row],[ID]],newID,2,FALSE)</f>
        <v>D39bvi</v>
      </c>
      <c r="C5426" s="162" t="str">
        <f>Table4_1[[#This Row],[Licensee]]&amp;" "&amp;Table4_1[[#This Row],[Licence]]</f>
        <v>ATCO GDL8</v>
      </c>
      <c r="D5426" s="162" t="str">
        <f t="shared" si="85"/>
        <v>FY2024/25_D39bvi_ATCO GDL8</v>
      </c>
      <c r="E5426" s="164">
        <f>IF(ISNUMBER(Table4_1[[#This Row],[Value]]),Table4_1[[#This Row],[Value]],IF(ISNUMBER(Table4_1[[#This Row],[$ Value]]),Table4_1[[#This Row],[$ Value]],Table4_1[[#This Row],[% Value]]))</f>
        <v>0</v>
      </c>
      <c r="G5426" s="238">
        <v>45838</v>
      </c>
      <c r="H5426">
        <v>4</v>
      </c>
      <c r="I5426" t="s">
        <v>200</v>
      </c>
      <c r="J5426" t="s">
        <v>366</v>
      </c>
      <c r="K5426" t="s">
        <v>299</v>
      </c>
      <c r="L5426" t="s">
        <v>373</v>
      </c>
      <c r="M5426" t="s">
        <v>498</v>
      </c>
      <c r="N5426" t="s">
        <v>503</v>
      </c>
      <c r="O5426" t="s">
        <v>64</v>
      </c>
      <c r="P5426">
        <v>0</v>
      </c>
      <c r="Q5426"/>
      <c r="R5426"/>
      <c r="S5426" t="s">
        <v>934</v>
      </c>
    </row>
    <row r="5427" spans="1:19" hidden="1" x14ac:dyDescent="0.2">
      <c r="A5427" s="162" t="str">
        <f>"FY"&amp;(YEAR(Table4_1[[#This Row],[Date]])-1)&amp;"/"&amp;(YEAR(Table4_1[[#This Row],[Date]])-2000)</f>
        <v>FY2023/24</v>
      </c>
      <c r="B5427" s="162" t="str">
        <f>VLOOKUP(Table4_1[[#This Row],[Energy]]&amp;Table4_1[[#This Row],[Indicator category]]&amp;Table4_1[[#This Row],[Indicator subcategory]]&amp;Table4_1[[#This Row],[Indicator]]&amp;Table4_1[[#This Row],[ID]],newID,2,FALSE)</f>
        <v>D39cvi</v>
      </c>
      <c r="C5427" s="162" t="str">
        <f>Table4_1[[#This Row],[Licensee]]&amp;" "&amp;Table4_1[[#This Row],[Licence]]</f>
        <v>ATCO GDL8</v>
      </c>
      <c r="D5427" s="162" t="str">
        <f t="shared" si="85"/>
        <v>FY2023/24_D39cvi_ATCO GDL8</v>
      </c>
      <c r="E5427" s="164">
        <f>IF(ISNUMBER(Table4_1[[#This Row],[Value]]),Table4_1[[#This Row],[Value]],IF(ISNUMBER(Table4_1[[#This Row],[$ Value]]),Table4_1[[#This Row],[$ Value]],Table4_1[[#This Row],[% Value]]))</f>
        <v>0</v>
      </c>
      <c r="G5427" s="238">
        <v>45473</v>
      </c>
      <c r="H5427">
        <v>4</v>
      </c>
      <c r="I5427" t="s">
        <v>200</v>
      </c>
      <c r="J5427" t="s">
        <v>366</v>
      </c>
      <c r="K5427" t="s">
        <v>299</v>
      </c>
      <c r="L5427" t="s">
        <v>371</v>
      </c>
      <c r="M5427" t="s">
        <v>498</v>
      </c>
      <c r="N5427" t="s">
        <v>500</v>
      </c>
      <c r="O5427" t="s">
        <v>64</v>
      </c>
      <c r="P5427">
        <v>0</v>
      </c>
      <c r="Q5427"/>
      <c r="R5427"/>
      <c r="S5427" t="s">
        <v>934</v>
      </c>
    </row>
    <row r="5428" spans="1:19" hidden="1" x14ac:dyDescent="0.2">
      <c r="A5428" s="162" t="str">
        <f>"FY"&amp;(YEAR(Table4_1[[#This Row],[Date]])-1)&amp;"/"&amp;(YEAR(Table4_1[[#This Row],[Date]])-2000)</f>
        <v>FY2024/25</v>
      </c>
      <c r="B5428" s="162" t="str">
        <f>VLOOKUP(Table4_1[[#This Row],[Energy]]&amp;Table4_1[[#This Row],[Indicator category]]&amp;Table4_1[[#This Row],[Indicator subcategory]]&amp;Table4_1[[#This Row],[Indicator]]&amp;Table4_1[[#This Row],[ID]],newID,2,FALSE)</f>
        <v>D39cvi</v>
      </c>
      <c r="C5428" s="162" t="str">
        <f>Table4_1[[#This Row],[Licensee]]&amp;" "&amp;Table4_1[[#This Row],[Licence]]</f>
        <v>ATCO GDL8</v>
      </c>
      <c r="D5428" s="162" t="str">
        <f t="shared" si="85"/>
        <v>FY2024/25_D39cvi_ATCO GDL8</v>
      </c>
      <c r="E5428" s="164">
        <f>IF(ISNUMBER(Table4_1[[#This Row],[Value]]),Table4_1[[#This Row],[Value]],IF(ISNUMBER(Table4_1[[#This Row],[$ Value]]),Table4_1[[#This Row],[$ Value]],Table4_1[[#This Row],[% Value]]))</f>
        <v>0</v>
      </c>
      <c r="G5428" s="238">
        <v>45838</v>
      </c>
      <c r="H5428">
        <v>4</v>
      </c>
      <c r="I5428" t="s">
        <v>200</v>
      </c>
      <c r="J5428" t="s">
        <v>366</v>
      </c>
      <c r="K5428" t="s">
        <v>299</v>
      </c>
      <c r="L5428" t="s">
        <v>371</v>
      </c>
      <c r="M5428" t="s">
        <v>498</v>
      </c>
      <c r="N5428" t="s">
        <v>500</v>
      </c>
      <c r="O5428" t="s">
        <v>64</v>
      </c>
      <c r="P5428">
        <v>0</v>
      </c>
      <c r="Q5428"/>
      <c r="R5428"/>
      <c r="S5428" t="s">
        <v>934</v>
      </c>
    </row>
    <row r="5429" spans="1:19" hidden="1" x14ac:dyDescent="0.2">
      <c r="A5429" s="162" t="str">
        <f>"FY"&amp;(YEAR(Table4_1[[#This Row],[Date]])-1)&amp;"/"&amp;(YEAR(Table4_1[[#This Row],[Date]])-2000)</f>
        <v>FY2013/14</v>
      </c>
      <c r="B5429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29" s="162" t="str">
        <f>Table4_1[[#This Row],[Licensee]]&amp;" "&amp;Table4_1[[#This Row],[Licence]]</f>
        <v>ATCO GDL8</v>
      </c>
      <c r="D5429" s="162" t="str">
        <f t="shared" si="85"/>
        <v>FY2013/14_D4_ATCO GDL8</v>
      </c>
      <c r="E5429" s="164">
        <f>IF(ISNUMBER(Table4_1[[#This Row],[Value]]),Table4_1[[#This Row],[Value]],IF(ISNUMBER(Table4_1[[#This Row],[$ Value]]),Table4_1[[#This Row],[$ Value]],Table4_1[[#This Row],[% Value]]))</f>
        <v>2820</v>
      </c>
      <c r="G5429" s="238">
        <v>41820</v>
      </c>
      <c r="H5429">
        <v>4</v>
      </c>
      <c r="I5429" t="s">
        <v>200</v>
      </c>
      <c r="J5429" t="s">
        <v>366</v>
      </c>
      <c r="K5429" t="s">
        <v>13</v>
      </c>
      <c r="L5429"/>
      <c r="M5429" t="s">
        <v>17</v>
      </c>
      <c r="N5429" t="s">
        <v>461</v>
      </c>
      <c r="O5429" t="s">
        <v>191</v>
      </c>
      <c r="P5429">
        <v>2820</v>
      </c>
      <c r="Q5429"/>
      <c r="R5429"/>
      <c r="S5429" t="s">
        <v>934</v>
      </c>
    </row>
    <row r="5430" spans="1:19" hidden="1" x14ac:dyDescent="0.2">
      <c r="A5430" s="162" t="str">
        <f>"FY"&amp;(YEAR(Table4_1[[#This Row],[Date]])-1)&amp;"/"&amp;(YEAR(Table4_1[[#This Row],[Date]])-2000)</f>
        <v>FY2014/15</v>
      </c>
      <c r="B5430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0" s="162" t="str">
        <f>Table4_1[[#This Row],[Licensee]]&amp;" "&amp;Table4_1[[#This Row],[Licence]]</f>
        <v>ATCO GDL8</v>
      </c>
      <c r="D5430" s="162" t="str">
        <f t="shared" si="85"/>
        <v>FY2014/15_D4_ATCO GDL8</v>
      </c>
      <c r="E5430" s="164">
        <f>IF(ISNUMBER(Table4_1[[#This Row],[Value]]),Table4_1[[#This Row],[Value]],IF(ISNUMBER(Table4_1[[#This Row],[$ Value]]),Table4_1[[#This Row],[$ Value]],Table4_1[[#This Row],[% Value]]))</f>
        <v>7112</v>
      </c>
      <c r="G5430" s="238">
        <v>42185</v>
      </c>
      <c r="H5430">
        <v>4</v>
      </c>
      <c r="I5430" t="s">
        <v>200</v>
      </c>
      <c r="J5430" t="s">
        <v>366</v>
      </c>
      <c r="K5430" t="s">
        <v>13</v>
      </c>
      <c r="L5430"/>
      <c r="M5430" t="s">
        <v>17</v>
      </c>
      <c r="N5430" t="s">
        <v>461</v>
      </c>
      <c r="O5430" t="s">
        <v>191</v>
      </c>
      <c r="P5430">
        <v>7112</v>
      </c>
      <c r="Q5430"/>
      <c r="R5430"/>
      <c r="S5430" t="s">
        <v>934</v>
      </c>
    </row>
    <row r="5431" spans="1:19" hidden="1" x14ac:dyDescent="0.2">
      <c r="A5431" s="162" t="str">
        <f>"FY"&amp;(YEAR(Table4_1[[#This Row],[Date]])-1)&amp;"/"&amp;(YEAR(Table4_1[[#This Row],[Date]])-2000)</f>
        <v>FY2015/16</v>
      </c>
      <c r="B5431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1" s="162" t="str">
        <f>Table4_1[[#This Row],[Licensee]]&amp;" "&amp;Table4_1[[#This Row],[Licence]]</f>
        <v>ATCO GDL8</v>
      </c>
      <c r="D5431" s="162" t="str">
        <f t="shared" si="85"/>
        <v>FY2015/16_D4_ATCO GDL8</v>
      </c>
      <c r="E5431" s="164">
        <f>IF(ISNUMBER(Table4_1[[#This Row],[Value]]),Table4_1[[#This Row],[Value]],IF(ISNUMBER(Table4_1[[#This Row],[$ Value]]),Table4_1[[#This Row],[$ Value]],Table4_1[[#This Row],[% Value]]))</f>
        <v>10875</v>
      </c>
      <c r="G5431" s="238">
        <v>42551</v>
      </c>
      <c r="H5431">
        <v>4</v>
      </c>
      <c r="I5431" t="s">
        <v>200</v>
      </c>
      <c r="J5431" t="s">
        <v>366</v>
      </c>
      <c r="K5431" t="s">
        <v>13</v>
      </c>
      <c r="L5431"/>
      <c r="M5431" t="s">
        <v>17</v>
      </c>
      <c r="N5431" t="s">
        <v>461</v>
      </c>
      <c r="O5431" t="s">
        <v>191</v>
      </c>
      <c r="P5431">
        <v>10875</v>
      </c>
      <c r="Q5431"/>
      <c r="R5431"/>
      <c r="S5431" t="s">
        <v>934</v>
      </c>
    </row>
    <row r="5432" spans="1:19" hidden="1" x14ac:dyDescent="0.2">
      <c r="A5432" s="162" t="str">
        <f>"FY"&amp;(YEAR(Table4_1[[#This Row],[Date]])-1)&amp;"/"&amp;(YEAR(Table4_1[[#This Row],[Date]])-2000)</f>
        <v>FY2016/17</v>
      </c>
      <c r="B5432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2" s="162" t="str">
        <f>Table4_1[[#This Row],[Licensee]]&amp;" "&amp;Table4_1[[#This Row],[Licence]]</f>
        <v>ATCO GDL8</v>
      </c>
      <c r="D5432" s="162" t="str">
        <f t="shared" si="85"/>
        <v>FY2016/17_D4_ATCO GDL8</v>
      </c>
      <c r="E5432" s="164">
        <f>IF(ISNUMBER(Table4_1[[#This Row],[Value]]),Table4_1[[#This Row],[Value]],IF(ISNUMBER(Table4_1[[#This Row],[$ Value]]),Table4_1[[#This Row],[$ Value]],Table4_1[[#This Row],[% Value]]))</f>
        <v>11212</v>
      </c>
      <c r="G5432" s="238">
        <v>42916</v>
      </c>
      <c r="H5432">
        <v>4</v>
      </c>
      <c r="I5432" t="s">
        <v>200</v>
      </c>
      <c r="J5432" t="s">
        <v>366</v>
      </c>
      <c r="K5432" t="s">
        <v>13</v>
      </c>
      <c r="L5432"/>
      <c r="M5432" t="s">
        <v>17</v>
      </c>
      <c r="N5432" t="s">
        <v>461</v>
      </c>
      <c r="O5432" t="s">
        <v>191</v>
      </c>
      <c r="P5432">
        <v>11212</v>
      </c>
      <c r="Q5432"/>
      <c r="R5432"/>
      <c r="S5432" t="s">
        <v>934</v>
      </c>
    </row>
    <row r="5433" spans="1:19" hidden="1" x14ac:dyDescent="0.2">
      <c r="A5433" s="162" t="str">
        <f>"FY"&amp;(YEAR(Table4_1[[#This Row],[Date]])-1)&amp;"/"&amp;(YEAR(Table4_1[[#This Row],[Date]])-2000)</f>
        <v>FY2017/18</v>
      </c>
      <c r="B5433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3" s="162" t="str">
        <f>Table4_1[[#This Row],[Licensee]]&amp;" "&amp;Table4_1[[#This Row],[Licence]]</f>
        <v>ATCO GDL8</v>
      </c>
      <c r="D5433" s="162" t="str">
        <f t="shared" si="85"/>
        <v>FY2017/18_D4_ATCO GDL8</v>
      </c>
      <c r="E5433" s="164">
        <f>IF(ISNUMBER(Table4_1[[#This Row],[Value]]),Table4_1[[#This Row],[Value]],IF(ISNUMBER(Table4_1[[#This Row],[$ Value]]),Table4_1[[#This Row],[$ Value]],Table4_1[[#This Row],[% Value]]))</f>
        <v>12324</v>
      </c>
      <c r="G5433" s="238">
        <v>43281</v>
      </c>
      <c r="H5433">
        <v>4</v>
      </c>
      <c r="I5433" t="s">
        <v>200</v>
      </c>
      <c r="J5433" t="s">
        <v>366</v>
      </c>
      <c r="K5433" t="s">
        <v>13</v>
      </c>
      <c r="L5433"/>
      <c r="M5433" t="s">
        <v>17</v>
      </c>
      <c r="N5433" t="s">
        <v>461</v>
      </c>
      <c r="O5433" t="s">
        <v>191</v>
      </c>
      <c r="P5433">
        <v>12324</v>
      </c>
      <c r="Q5433"/>
      <c r="R5433"/>
      <c r="S5433" t="s">
        <v>934</v>
      </c>
    </row>
    <row r="5434" spans="1:19" hidden="1" x14ac:dyDescent="0.2">
      <c r="A5434" s="162" t="str">
        <f>"FY"&amp;(YEAR(Table4_1[[#This Row],[Date]])-1)&amp;"/"&amp;(YEAR(Table4_1[[#This Row],[Date]])-2000)</f>
        <v>FY2018/19</v>
      </c>
      <c r="B5434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4" s="162" t="str">
        <f>Table4_1[[#This Row],[Licensee]]&amp;" "&amp;Table4_1[[#This Row],[Licence]]</f>
        <v>ATCO GDL8</v>
      </c>
      <c r="D5434" s="162" t="str">
        <f t="shared" si="85"/>
        <v>FY2018/19_D4_ATCO GDL8</v>
      </c>
      <c r="E5434" s="164">
        <f>IF(ISNUMBER(Table4_1[[#This Row],[Value]]),Table4_1[[#This Row],[Value]],IF(ISNUMBER(Table4_1[[#This Row],[$ Value]]),Table4_1[[#This Row],[$ Value]],Table4_1[[#This Row],[% Value]]))</f>
        <v>11850</v>
      </c>
      <c r="G5434" s="238">
        <v>43646</v>
      </c>
      <c r="H5434">
        <v>4</v>
      </c>
      <c r="I5434" t="s">
        <v>200</v>
      </c>
      <c r="J5434" t="s">
        <v>366</v>
      </c>
      <c r="K5434" t="s">
        <v>13</v>
      </c>
      <c r="L5434"/>
      <c r="M5434" t="s">
        <v>17</v>
      </c>
      <c r="N5434" t="s">
        <v>461</v>
      </c>
      <c r="O5434" t="s">
        <v>191</v>
      </c>
      <c r="P5434">
        <v>11850</v>
      </c>
      <c r="Q5434"/>
      <c r="R5434"/>
      <c r="S5434" t="s">
        <v>934</v>
      </c>
    </row>
    <row r="5435" spans="1:19" hidden="1" x14ac:dyDescent="0.2">
      <c r="A5435" s="162" t="str">
        <f>"FY"&amp;(YEAR(Table4_1[[#This Row],[Date]])-1)&amp;"/"&amp;(YEAR(Table4_1[[#This Row],[Date]])-2000)</f>
        <v>FY2019/20</v>
      </c>
      <c r="B5435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5" s="162" t="str">
        <f>Table4_1[[#This Row],[Licensee]]&amp;" "&amp;Table4_1[[#This Row],[Licence]]</f>
        <v>ATCO GDL8</v>
      </c>
      <c r="D5435" s="162" t="str">
        <f t="shared" si="85"/>
        <v>FY2019/20_D4_ATCO GDL8</v>
      </c>
      <c r="E5435" s="164">
        <f>IF(ISNUMBER(Table4_1[[#This Row],[Value]]),Table4_1[[#This Row],[Value]],IF(ISNUMBER(Table4_1[[#This Row],[$ Value]]),Table4_1[[#This Row],[$ Value]],Table4_1[[#This Row],[% Value]]))</f>
        <v>9964</v>
      </c>
      <c r="G5435" s="238">
        <v>44012</v>
      </c>
      <c r="H5435">
        <v>4</v>
      </c>
      <c r="I5435" t="s">
        <v>200</v>
      </c>
      <c r="J5435" t="s">
        <v>366</v>
      </c>
      <c r="K5435" t="s">
        <v>13</v>
      </c>
      <c r="L5435"/>
      <c r="M5435" t="s">
        <v>17</v>
      </c>
      <c r="N5435" t="s">
        <v>461</v>
      </c>
      <c r="O5435" t="s">
        <v>191</v>
      </c>
      <c r="P5435">
        <v>9964</v>
      </c>
      <c r="Q5435"/>
      <c r="R5435"/>
      <c r="S5435" t="s">
        <v>934</v>
      </c>
    </row>
    <row r="5436" spans="1:19" hidden="1" x14ac:dyDescent="0.2">
      <c r="A5436" s="162" t="str">
        <f>"FY"&amp;(YEAR(Table4_1[[#This Row],[Date]])-1)&amp;"/"&amp;(YEAR(Table4_1[[#This Row],[Date]])-2000)</f>
        <v>FY2020/21</v>
      </c>
      <c r="B5436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6" s="162" t="str">
        <f>Table4_1[[#This Row],[Licensee]]&amp;" "&amp;Table4_1[[#This Row],[Licence]]</f>
        <v>ATCO GDL8</v>
      </c>
      <c r="D5436" s="162" t="str">
        <f t="shared" si="85"/>
        <v>FY2020/21_D4_ATCO GDL8</v>
      </c>
      <c r="E5436" s="164">
        <f>IF(ISNUMBER(Table4_1[[#This Row],[Value]]),Table4_1[[#This Row],[Value]],IF(ISNUMBER(Table4_1[[#This Row],[$ Value]]),Table4_1[[#This Row],[$ Value]],Table4_1[[#This Row],[% Value]]))</f>
        <v>1510</v>
      </c>
      <c r="G5436" s="238">
        <v>44377</v>
      </c>
      <c r="H5436">
        <v>4</v>
      </c>
      <c r="I5436" t="s">
        <v>200</v>
      </c>
      <c r="J5436" t="s">
        <v>366</v>
      </c>
      <c r="K5436" t="s">
        <v>13</v>
      </c>
      <c r="L5436"/>
      <c r="M5436" t="s">
        <v>17</v>
      </c>
      <c r="N5436" t="s">
        <v>461</v>
      </c>
      <c r="O5436" t="s">
        <v>191</v>
      </c>
      <c r="P5436">
        <v>1510</v>
      </c>
      <c r="Q5436"/>
      <c r="R5436"/>
      <c r="S5436" t="s">
        <v>934</v>
      </c>
    </row>
    <row r="5437" spans="1:19" hidden="1" x14ac:dyDescent="0.2">
      <c r="A5437" s="162" t="str">
        <f>"FY"&amp;(YEAR(Table4_1[[#This Row],[Date]])-1)&amp;"/"&amp;(YEAR(Table4_1[[#This Row],[Date]])-2000)</f>
        <v>FY2021/22</v>
      </c>
      <c r="B5437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7" s="162" t="str">
        <f>Table4_1[[#This Row],[Licensee]]&amp;" "&amp;Table4_1[[#This Row],[Licence]]</f>
        <v>ATCO GDL8</v>
      </c>
      <c r="D5437" s="162" t="str">
        <f t="shared" si="85"/>
        <v>FY2021/22_D4_ATCO GDL8</v>
      </c>
      <c r="E5437" s="164">
        <f>IF(ISNUMBER(Table4_1[[#This Row],[Value]]),Table4_1[[#This Row],[Value]],IF(ISNUMBER(Table4_1[[#This Row],[$ Value]]),Table4_1[[#This Row],[$ Value]],Table4_1[[#This Row],[% Value]]))</f>
        <v>754</v>
      </c>
      <c r="G5437" s="238">
        <v>44742</v>
      </c>
      <c r="H5437">
        <v>4</v>
      </c>
      <c r="I5437" t="s">
        <v>200</v>
      </c>
      <c r="J5437" t="s">
        <v>366</v>
      </c>
      <c r="K5437" t="s">
        <v>13</v>
      </c>
      <c r="L5437"/>
      <c r="M5437" t="s">
        <v>17</v>
      </c>
      <c r="N5437" t="s">
        <v>461</v>
      </c>
      <c r="O5437" t="s">
        <v>191</v>
      </c>
      <c r="P5437">
        <v>754</v>
      </c>
      <c r="Q5437"/>
      <c r="R5437"/>
      <c r="S5437" t="s">
        <v>934</v>
      </c>
    </row>
    <row r="5438" spans="1:19" hidden="1" x14ac:dyDescent="0.2">
      <c r="A5438" s="162" t="str">
        <f>"FY"&amp;(YEAR(Table4_1[[#This Row],[Date]])-1)&amp;"/"&amp;(YEAR(Table4_1[[#This Row],[Date]])-2000)</f>
        <v>FY2022/23</v>
      </c>
      <c r="B5438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8" s="162" t="str">
        <f>Table4_1[[#This Row],[Licensee]]&amp;" "&amp;Table4_1[[#This Row],[Licence]]</f>
        <v>ATCO GDL8</v>
      </c>
      <c r="D5438" s="162" t="str">
        <f t="shared" si="85"/>
        <v>FY2022/23_D4_ATCO GDL8</v>
      </c>
      <c r="E5438" s="164">
        <f>IF(ISNUMBER(Table4_1[[#This Row],[Value]]),Table4_1[[#This Row],[Value]],IF(ISNUMBER(Table4_1[[#This Row],[$ Value]]),Table4_1[[#This Row],[$ Value]],Table4_1[[#This Row],[% Value]]))</f>
        <v>2246</v>
      </c>
      <c r="G5438" s="238">
        <v>45107</v>
      </c>
      <c r="H5438">
        <v>4</v>
      </c>
      <c r="I5438" t="s">
        <v>200</v>
      </c>
      <c r="J5438" t="s">
        <v>366</v>
      </c>
      <c r="K5438" t="s">
        <v>13</v>
      </c>
      <c r="L5438"/>
      <c r="M5438" t="s">
        <v>17</v>
      </c>
      <c r="N5438" t="s">
        <v>461</v>
      </c>
      <c r="O5438" t="s">
        <v>191</v>
      </c>
      <c r="P5438">
        <v>2246</v>
      </c>
      <c r="Q5438"/>
      <c r="R5438"/>
      <c r="S5438" t="s">
        <v>934</v>
      </c>
    </row>
    <row r="5439" spans="1:19" hidden="1" x14ac:dyDescent="0.2">
      <c r="A5439" s="162" t="str">
        <f>"FY"&amp;(YEAR(Table4_1[[#This Row],[Date]])-1)&amp;"/"&amp;(YEAR(Table4_1[[#This Row],[Date]])-2000)</f>
        <v>FY2023/24</v>
      </c>
      <c r="B5439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39" s="162" t="str">
        <f>Table4_1[[#This Row],[Licensee]]&amp;" "&amp;Table4_1[[#This Row],[Licence]]</f>
        <v>ATCO GDL8</v>
      </c>
      <c r="D5439" s="162" t="str">
        <f t="shared" si="85"/>
        <v>FY2023/24_D4_ATCO GDL8</v>
      </c>
      <c r="E5439" s="164">
        <f>IF(ISNUMBER(Table4_1[[#This Row],[Value]]),Table4_1[[#This Row],[Value]],IF(ISNUMBER(Table4_1[[#This Row],[$ Value]]),Table4_1[[#This Row],[$ Value]],Table4_1[[#This Row],[% Value]]))</f>
        <v>10115</v>
      </c>
      <c r="G5439" s="238">
        <v>45473</v>
      </c>
      <c r="H5439">
        <v>4</v>
      </c>
      <c r="I5439" t="s">
        <v>200</v>
      </c>
      <c r="J5439" t="s">
        <v>366</v>
      </c>
      <c r="K5439" t="s">
        <v>13</v>
      </c>
      <c r="L5439"/>
      <c r="M5439" t="s">
        <v>17</v>
      </c>
      <c r="N5439" t="s">
        <v>461</v>
      </c>
      <c r="O5439" t="s">
        <v>191</v>
      </c>
      <c r="P5439">
        <v>10115</v>
      </c>
      <c r="Q5439"/>
      <c r="R5439"/>
      <c r="S5439" t="s">
        <v>934</v>
      </c>
    </row>
    <row r="5440" spans="1:19" hidden="1" x14ac:dyDescent="0.2">
      <c r="A5440" s="162" t="str">
        <f>"FY"&amp;(YEAR(Table4_1[[#This Row],[Date]])-1)&amp;"/"&amp;(YEAR(Table4_1[[#This Row],[Date]])-2000)</f>
        <v>FY2024/25</v>
      </c>
      <c r="B5440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440" s="162" t="str">
        <f>Table4_1[[#This Row],[Licensee]]&amp;" "&amp;Table4_1[[#This Row],[Licence]]</f>
        <v>ATCO GDL8</v>
      </c>
      <c r="D5440" s="162" t="str">
        <f t="shared" si="85"/>
        <v>FY2024/25_D4_ATCO GDL8</v>
      </c>
      <c r="E5440" s="164">
        <f>IF(ISNUMBER(Table4_1[[#This Row],[Value]]),Table4_1[[#This Row],[Value]],IF(ISNUMBER(Table4_1[[#This Row],[$ Value]]),Table4_1[[#This Row],[$ Value]],Table4_1[[#This Row],[% Value]]))</f>
        <v>7401</v>
      </c>
      <c r="G5440" s="238">
        <v>45838</v>
      </c>
      <c r="H5440">
        <v>4</v>
      </c>
      <c r="I5440" t="s">
        <v>200</v>
      </c>
      <c r="J5440" t="s">
        <v>366</v>
      </c>
      <c r="K5440" t="s">
        <v>13</v>
      </c>
      <c r="L5440"/>
      <c r="M5440" t="s">
        <v>17</v>
      </c>
      <c r="N5440" t="s">
        <v>461</v>
      </c>
      <c r="O5440" t="s">
        <v>191</v>
      </c>
      <c r="P5440">
        <v>7401</v>
      </c>
      <c r="Q5440"/>
      <c r="R5440"/>
      <c r="S5440" t="s">
        <v>934</v>
      </c>
    </row>
    <row r="5441" spans="1:19" hidden="1" x14ac:dyDescent="0.2">
      <c r="A5441" s="162" t="str">
        <f>"FY"&amp;(YEAR(Table4_1[[#This Row],[Date]])-1)&amp;"/"&amp;(YEAR(Table4_1[[#This Row],[Date]])-2000)</f>
        <v>FY2023/24</v>
      </c>
      <c r="B5441" s="162" t="str">
        <f>VLOOKUP(Table4_1[[#This Row],[Energy]]&amp;Table4_1[[#This Row],[Indicator category]]&amp;Table4_1[[#This Row],[Indicator subcategory]]&amp;Table4_1[[#This Row],[Indicator]]&amp;Table4_1[[#This Row],[ID]],newID,2,FALSE)</f>
        <v>D40</v>
      </c>
      <c r="C5441" s="162" t="str">
        <f>Table4_1[[#This Row],[Licensee]]&amp;" "&amp;Table4_1[[#This Row],[Licence]]</f>
        <v>ATCO GDL8</v>
      </c>
      <c r="D5441" s="162" t="str">
        <f t="shared" si="85"/>
        <v>FY2023/24_D40_ATCO GDL8</v>
      </c>
      <c r="E5441" s="164">
        <f>IF(ISNUMBER(Table4_1[[#This Row],[Value]]),Table4_1[[#This Row],[Value]],IF(ISNUMBER(Table4_1[[#This Row],[$ Value]]),Table4_1[[#This Row],[$ Value]],Table4_1[[#This Row],[% Value]]))</f>
        <v>55.2</v>
      </c>
      <c r="G5441" s="238">
        <v>45473</v>
      </c>
      <c r="H5441">
        <v>4</v>
      </c>
      <c r="I5441" t="s">
        <v>200</v>
      </c>
      <c r="J5441" t="s">
        <v>366</v>
      </c>
      <c r="K5441" t="s">
        <v>299</v>
      </c>
      <c r="L5441" t="s">
        <v>67</v>
      </c>
      <c r="M5441" t="s">
        <v>444</v>
      </c>
      <c r="N5441" t="s">
        <v>445</v>
      </c>
      <c r="O5441" t="s">
        <v>191</v>
      </c>
      <c r="P5441">
        <v>55.2</v>
      </c>
      <c r="Q5441"/>
      <c r="R5441"/>
      <c r="S5441" t="s">
        <v>934</v>
      </c>
    </row>
    <row r="5442" spans="1:19" hidden="1" x14ac:dyDescent="0.2">
      <c r="A5442" s="162" t="str">
        <f>"FY"&amp;(YEAR(Table4_1[[#This Row],[Date]])-1)&amp;"/"&amp;(YEAR(Table4_1[[#This Row],[Date]])-2000)</f>
        <v>FY2024/25</v>
      </c>
      <c r="B5442" s="162" t="str">
        <f>VLOOKUP(Table4_1[[#This Row],[Energy]]&amp;Table4_1[[#This Row],[Indicator category]]&amp;Table4_1[[#This Row],[Indicator subcategory]]&amp;Table4_1[[#This Row],[Indicator]]&amp;Table4_1[[#This Row],[ID]],newID,2,FALSE)</f>
        <v>D40</v>
      </c>
      <c r="C5442" s="162" t="str">
        <f>Table4_1[[#This Row],[Licensee]]&amp;" "&amp;Table4_1[[#This Row],[Licence]]</f>
        <v>ATCO GDL8</v>
      </c>
      <c r="D5442" s="162" t="str">
        <f t="shared" si="85"/>
        <v>FY2024/25_D40_ATCO GDL8</v>
      </c>
      <c r="E5442" s="164">
        <f>IF(ISNUMBER(Table4_1[[#This Row],[Value]]),Table4_1[[#This Row],[Value]],IF(ISNUMBER(Table4_1[[#This Row],[$ Value]]),Table4_1[[#This Row],[$ Value]],Table4_1[[#This Row],[% Value]]))</f>
        <v>55.4</v>
      </c>
      <c r="G5442" s="238">
        <v>45838</v>
      </c>
      <c r="H5442">
        <v>4</v>
      </c>
      <c r="I5442" t="s">
        <v>200</v>
      </c>
      <c r="J5442" t="s">
        <v>366</v>
      </c>
      <c r="K5442" t="s">
        <v>299</v>
      </c>
      <c r="L5442" t="s">
        <v>67</v>
      </c>
      <c r="M5442" t="s">
        <v>444</v>
      </c>
      <c r="N5442" t="s">
        <v>445</v>
      </c>
      <c r="O5442" t="s">
        <v>191</v>
      </c>
      <c r="P5442">
        <v>55.4</v>
      </c>
      <c r="Q5442"/>
      <c r="R5442"/>
      <c r="S5442" t="s">
        <v>934</v>
      </c>
    </row>
    <row r="5443" spans="1:19" hidden="1" x14ac:dyDescent="0.2">
      <c r="A5443" s="162" t="str">
        <f>"FY"&amp;(YEAR(Table4_1[[#This Row],[Date]])-1)&amp;"/"&amp;(YEAR(Table4_1[[#This Row],[Date]])-2000)</f>
        <v>FY2013/14</v>
      </c>
      <c r="B5443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3" s="162" t="str">
        <f>Table4_1[[#This Row],[Licensee]]&amp;" "&amp;Table4_1[[#This Row],[Licence]]</f>
        <v>ATCO GDL8</v>
      </c>
      <c r="D5443" s="162" t="str">
        <f t="shared" si="85"/>
        <v>FY2013/14_D5_ATCO GDL8</v>
      </c>
      <c r="E5443" s="164">
        <f>IF(ISNUMBER(Table4_1[[#This Row],[Value]]),Table4_1[[#This Row],[Value]],IF(ISNUMBER(Table4_1[[#This Row],[$ Value]]),Table4_1[[#This Row],[$ Value]],Table4_1[[#This Row],[% Value]]))</f>
        <v>15</v>
      </c>
      <c r="G5443" s="238">
        <v>41820</v>
      </c>
      <c r="H5443">
        <v>4</v>
      </c>
      <c r="I5443" t="s">
        <v>200</v>
      </c>
      <c r="J5443" t="s">
        <v>366</v>
      </c>
      <c r="K5443" t="s">
        <v>13</v>
      </c>
      <c r="L5443"/>
      <c r="M5443" t="s">
        <v>387</v>
      </c>
      <c r="N5443" t="s">
        <v>468</v>
      </c>
      <c r="O5443" t="s">
        <v>191</v>
      </c>
      <c r="P5443">
        <v>15</v>
      </c>
      <c r="Q5443"/>
      <c r="R5443"/>
      <c r="S5443" t="s">
        <v>934</v>
      </c>
    </row>
    <row r="5444" spans="1:19" hidden="1" x14ac:dyDescent="0.2">
      <c r="A5444" s="162" t="str">
        <f>"FY"&amp;(YEAR(Table4_1[[#This Row],[Date]])-1)&amp;"/"&amp;(YEAR(Table4_1[[#This Row],[Date]])-2000)</f>
        <v>FY2014/15</v>
      </c>
      <c r="B5444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4" s="162" t="str">
        <f>Table4_1[[#This Row],[Licensee]]&amp;" "&amp;Table4_1[[#This Row],[Licence]]</f>
        <v>ATCO GDL8</v>
      </c>
      <c r="D5444" s="162" t="str">
        <f t="shared" si="85"/>
        <v>FY2014/15_D5_ATCO GDL8</v>
      </c>
      <c r="E5444" s="164">
        <f>IF(ISNUMBER(Table4_1[[#This Row],[Value]]),Table4_1[[#This Row],[Value]],IF(ISNUMBER(Table4_1[[#This Row],[$ Value]]),Table4_1[[#This Row],[$ Value]],Table4_1[[#This Row],[% Value]]))</f>
        <v>1</v>
      </c>
      <c r="G5444" s="238">
        <v>42185</v>
      </c>
      <c r="H5444">
        <v>4</v>
      </c>
      <c r="I5444" t="s">
        <v>200</v>
      </c>
      <c r="J5444" t="s">
        <v>366</v>
      </c>
      <c r="K5444" t="s">
        <v>13</v>
      </c>
      <c r="L5444"/>
      <c r="M5444" t="s">
        <v>387</v>
      </c>
      <c r="N5444" t="s">
        <v>468</v>
      </c>
      <c r="O5444" t="s">
        <v>191</v>
      </c>
      <c r="P5444">
        <v>1</v>
      </c>
      <c r="Q5444"/>
      <c r="R5444"/>
      <c r="S5444" t="s">
        <v>934</v>
      </c>
    </row>
    <row r="5445" spans="1:19" hidden="1" x14ac:dyDescent="0.2">
      <c r="A5445" s="162" t="str">
        <f>"FY"&amp;(YEAR(Table4_1[[#This Row],[Date]])-1)&amp;"/"&amp;(YEAR(Table4_1[[#This Row],[Date]])-2000)</f>
        <v>FY2015/16</v>
      </c>
      <c r="B5445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5" s="162" t="str">
        <f>Table4_1[[#This Row],[Licensee]]&amp;" "&amp;Table4_1[[#This Row],[Licence]]</f>
        <v>ATCO GDL8</v>
      </c>
      <c r="D5445" s="162" t="str">
        <f t="shared" si="85"/>
        <v>FY2015/16_D5_ATCO GDL8</v>
      </c>
      <c r="E5445" s="164">
        <f>IF(ISNUMBER(Table4_1[[#This Row],[Value]]),Table4_1[[#This Row],[Value]],IF(ISNUMBER(Table4_1[[#This Row],[$ Value]]),Table4_1[[#This Row],[$ Value]],Table4_1[[#This Row],[% Value]]))</f>
        <v>0</v>
      </c>
      <c r="G5445" s="238">
        <v>42551</v>
      </c>
      <c r="H5445">
        <v>4</v>
      </c>
      <c r="I5445" t="s">
        <v>200</v>
      </c>
      <c r="J5445" t="s">
        <v>366</v>
      </c>
      <c r="K5445" t="s">
        <v>13</v>
      </c>
      <c r="L5445"/>
      <c r="M5445" t="s">
        <v>387</v>
      </c>
      <c r="N5445" t="s">
        <v>468</v>
      </c>
      <c r="O5445" t="s">
        <v>191</v>
      </c>
      <c r="P5445">
        <v>0</v>
      </c>
      <c r="Q5445"/>
      <c r="R5445"/>
      <c r="S5445" t="s">
        <v>934</v>
      </c>
    </row>
    <row r="5446" spans="1:19" hidden="1" x14ac:dyDescent="0.2">
      <c r="A5446" s="162" t="str">
        <f>"FY"&amp;(YEAR(Table4_1[[#This Row],[Date]])-1)&amp;"/"&amp;(YEAR(Table4_1[[#This Row],[Date]])-2000)</f>
        <v>FY2016/17</v>
      </c>
      <c r="B5446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6" s="162" t="str">
        <f>Table4_1[[#This Row],[Licensee]]&amp;" "&amp;Table4_1[[#This Row],[Licence]]</f>
        <v>ATCO GDL8</v>
      </c>
      <c r="D5446" s="162" t="str">
        <f t="shared" ref="D5446:D5509" si="86">A5446&amp;"_"&amp;B5446&amp;"_"&amp;C5446</f>
        <v>FY2016/17_D5_ATCO GDL8</v>
      </c>
      <c r="E5446" s="164">
        <f>IF(ISNUMBER(Table4_1[[#This Row],[Value]]),Table4_1[[#This Row],[Value]],IF(ISNUMBER(Table4_1[[#This Row],[$ Value]]),Table4_1[[#This Row],[$ Value]],Table4_1[[#This Row],[% Value]]))</f>
        <v>1</v>
      </c>
      <c r="G5446" s="238">
        <v>42916</v>
      </c>
      <c r="H5446">
        <v>4</v>
      </c>
      <c r="I5446" t="s">
        <v>200</v>
      </c>
      <c r="J5446" t="s">
        <v>366</v>
      </c>
      <c r="K5446" t="s">
        <v>13</v>
      </c>
      <c r="L5446"/>
      <c r="M5446" t="s">
        <v>387</v>
      </c>
      <c r="N5446" t="s">
        <v>468</v>
      </c>
      <c r="O5446" t="s">
        <v>191</v>
      </c>
      <c r="P5446">
        <v>1</v>
      </c>
      <c r="Q5446"/>
      <c r="R5446"/>
      <c r="S5446" t="s">
        <v>934</v>
      </c>
    </row>
    <row r="5447" spans="1:19" hidden="1" x14ac:dyDescent="0.2">
      <c r="A5447" s="162" t="str">
        <f>"FY"&amp;(YEAR(Table4_1[[#This Row],[Date]])-1)&amp;"/"&amp;(YEAR(Table4_1[[#This Row],[Date]])-2000)</f>
        <v>FY2017/18</v>
      </c>
      <c r="B5447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7" s="162" t="str">
        <f>Table4_1[[#This Row],[Licensee]]&amp;" "&amp;Table4_1[[#This Row],[Licence]]</f>
        <v>ATCO GDL8</v>
      </c>
      <c r="D5447" s="162" t="str">
        <f t="shared" si="86"/>
        <v>FY2017/18_D5_ATCO GDL8</v>
      </c>
      <c r="E5447" s="164">
        <f>IF(ISNUMBER(Table4_1[[#This Row],[Value]]),Table4_1[[#This Row],[Value]],IF(ISNUMBER(Table4_1[[#This Row],[$ Value]]),Table4_1[[#This Row],[$ Value]],Table4_1[[#This Row],[% Value]]))</f>
        <v>7</v>
      </c>
      <c r="G5447" s="238">
        <v>43281</v>
      </c>
      <c r="H5447">
        <v>4</v>
      </c>
      <c r="I5447" t="s">
        <v>200</v>
      </c>
      <c r="J5447" t="s">
        <v>366</v>
      </c>
      <c r="K5447" t="s">
        <v>13</v>
      </c>
      <c r="L5447"/>
      <c r="M5447" t="s">
        <v>387</v>
      </c>
      <c r="N5447" t="s">
        <v>468</v>
      </c>
      <c r="O5447" t="s">
        <v>191</v>
      </c>
      <c r="P5447">
        <v>7</v>
      </c>
      <c r="Q5447"/>
      <c r="R5447"/>
      <c r="S5447" t="s">
        <v>934</v>
      </c>
    </row>
    <row r="5448" spans="1:19" hidden="1" x14ac:dyDescent="0.2">
      <c r="A5448" s="162" t="str">
        <f>"FY"&amp;(YEAR(Table4_1[[#This Row],[Date]])-1)&amp;"/"&amp;(YEAR(Table4_1[[#This Row],[Date]])-2000)</f>
        <v>FY2018/19</v>
      </c>
      <c r="B5448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8" s="162" t="str">
        <f>Table4_1[[#This Row],[Licensee]]&amp;" "&amp;Table4_1[[#This Row],[Licence]]</f>
        <v>ATCO GDL8</v>
      </c>
      <c r="D5448" s="162" t="str">
        <f t="shared" si="86"/>
        <v>FY2018/19_D5_ATCO GDL8</v>
      </c>
      <c r="E5448" s="164">
        <f>IF(ISNUMBER(Table4_1[[#This Row],[Value]]),Table4_1[[#This Row],[Value]],IF(ISNUMBER(Table4_1[[#This Row],[$ Value]]),Table4_1[[#This Row],[$ Value]],Table4_1[[#This Row],[% Value]]))</f>
        <v>23</v>
      </c>
      <c r="G5448" s="238">
        <v>43646</v>
      </c>
      <c r="H5448">
        <v>4</v>
      </c>
      <c r="I5448" t="s">
        <v>200</v>
      </c>
      <c r="J5448" t="s">
        <v>366</v>
      </c>
      <c r="K5448" t="s">
        <v>13</v>
      </c>
      <c r="L5448"/>
      <c r="M5448" t="s">
        <v>387</v>
      </c>
      <c r="N5448" t="s">
        <v>468</v>
      </c>
      <c r="O5448" t="s">
        <v>191</v>
      </c>
      <c r="P5448">
        <v>23</v>
      </c>
      <c r="Q5448"/>
      <c r="R5448"/>
      <c r="S5448" t="s">
        <v>934</v>
      </c>
    </row>
    <row r="5449" spans="1:19" hidden="1" x14ac:dyDescent="0.2">
      <c r="A5449" s="162" t="str">
        <f>"FY"&amp;(YEAR(Table4_1[[#This Row],[Date]])-1)&amp;"/"&amp;(YEAR(Table4_1[[#This Row],[Date]])-2000)</f>
        <v>FY2019/20</v>
      </c>
      <c r="B5449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49" s="162" t="str">
        <f>Table4_1[[#This Row],[Licensee]]&amp;" "&amp;Table4_1[[#This Row],[Licence]]</f>
        <v>ATCO GDL8</v>
      </c>
      <c r="D5449" s="162" t="str">
        <f t="shared" si="86"/>
        <v>FY2019/20_D5_ATCO GDL8</v>
      </c>
      <c r="E5449" s="164">
        <f>IF(ISNUMBER(Table4_1[[#This Row],[Value]]),Table4_1[[#This Row],[Value]],IF(ISNUMBER(Table4_1[[#This Row],[$ Value]]),Table4_1[[#This Row],[$ Value]],Table4_1[[#This Row],[% Value]]))</f>
        <v>2</v>
      </c>
      <c r="G5449" s="238">
        <v>44012</v>
      </c>
      <c r="H5449">
        <v>4</v>
      </c>
      <c r="I5449" t="s">
        <v>200</v>
      </c>
      <c r="J5449" t="s">
        <v>366</v>
      </c>
      <c r="K5449" t="s">
        <v>13</v>
      </c>
      <c r="L5449"/>
      <c r="M5449" t="s">
        <v>387</v>
      </c>
      <c r="N5449" t="s">
        <v>468</v>
      </c>
      <c r="O5449" t="s">
        <v>191</v>
      </c>
      <c r="P5449">
        <v>2</v>
      </c>
      <c r="Q5449"/>
      <c r="R5449"/>
      <c r="S5449" t="s">
        <v>934</v>
      </c>
    </row>
    <row r="5450" spans="1:19" hidden="1" x14ac:dyDescent="0.2">
      <c r="A5450" s="162" t="str">
        <f>"FY"&amp;(YEAR(Table4_1[[#This Row],[Date]])-1)&amp;"/"&amp;(YEAR(Table4_1[[#This Row],[Date]])-2000)</f>
        <v>FY2020/21</v>
      </c>
      <c r="B5450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0" s="162" t="str">
        <f>Table4_1[[#This Row],[Licensee]]&amp;" "&amp;Table4_1[[#This Row],[Licence]]</f>
        <v>ATCO GDL8</v>
      </c>
      <c r="D5450" s="162" t="str">
        <f t="shared" si="86"/>
        <v>FY2020/21_D5_ATCO GDL8</v>
      </c>
      <c r="E5450" s="164">
        <f>IF(ISNUMBER(Table4_1[[#This Row],[Value]]),Table4_1[[#This Row],[Value]],IF(ISNUMBER(Table4_1[[#This Row],[$ Value]]),Table4_1[[#This Row],[$ Value]],Table4_1[[#This Row],[% Value]]))</f>
        <v>0</v>
      </c>
      <c r="G5450" s="238">
        <v>44377</v>
      </c>
      <c r="H5450">
        <v>4</v>
      </c>
      <c r="I5450" t="s">
        <v>200</v>
      </c>
      <c r="J5450" t="s">
        <v>366</v>
      </c>
      <c r="K5450" t="s">
        <v>13</v>
      </c>
      <c r="L5450"/>
      <c r="M5450" t="s">
        <v>387</v>
      </c>
      <c r="N5450" t="s">
        <v>468</v>
      </c>
      <c r="O5450" t="s">
        <v>191</v>
      </c>
      <c r="P5450">
        <v>0</v>
      </c>
      <c r="Q5450"/>
      <c r="R5450"/>
      <c r="S5450" t="s">
        <v>934</v>
      </c>
    </row>
    <row r="5451" spans="1:19" hidden="1" x14ac:dyDescent="0.2">
      <c r="A5451" s="162" t="str">
        <f>"FY"&amp;(YEAR(Table4_1[[#This Row],[Date]])-1)&amp;"/"&amp;(YEAR(Table4_1[[#This Row],[Date]])-2000)</f>
        <v>FY2021/22</v>
      </c>
      <c r="B5451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1" s="162" t="str">
        <f>Table4_1[[#This Row],[Licensee]]&amp;" "&amp;Table4_1[[#This Row],[Licence]]</f>
        <v>ATCO GDL8</v>
      </c>
      <c r="D5451" s="162" t="str">
        <f t="shared" si="86"/>
        <v>FY2021/22_D5_ATCO GDL8</v>
      </c>
      <c r="E5451" s="164">
        <f>IF(ISNUMBER(Table4_1[[#This Row],[Value]]),Table4_1[[#This Row],[Value]],IF(ISNUMBER(Table4_1[[#This Row],[$ Value]]),Table4_1[[#This Row],[$ Value]],Table4_1[[#This Row],[% Value]]))</f>
        <v>0</v>
      </c>
      <c r="G5451" s="238">
        <v>44742</v>
      </c>
      <c r="H5451">
        <v>4</v>
      </c>
      <c r="I5451" t="s">
        <v>200</v>
      </c>
      <c r="J5451" t="s">
        <v>366</v>
      </c>
      <c r="K5451" t="s">
        <v>13</v>
      </c>
      <c r="L5451"/>
      <c r="M5451" t="s">
        <v>387</v>
      </c>
      <c r="N5451" t="s">
        <v>468</v>
      </c>
      <c r="O5451" t="s">
        <v>191</v>
      </c>
      <c r="P5451">
        <v>0</v>
      </c>
      <c r="Q5451"/>
      <c r="R5451"/>
      <c r="S5451" t="s">
        <v>934</v>
      </c>
    </row>
    <row r="5452" spans="1:19" hidden="1" x14ac:dyDescent="0.2">
      <c r="A5452" s="162" t="str">
        <f>"FY"&amp;(YEAR(Table4_1[[#This Row],[Date]])-1)&amp;"/"&amp;(YEAR(Table4_1[[#This Row],[Date]])-2000)</f>
        <v>FY2022/23</v>
      </c>
      <c r="B5452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2" s="162" t="str">
        <f>Table4_1[[#This Row],[Licensee]]&amp;" "&amp;Table4_1[[#This Row],[Licence]]</f>
        <v>ATCO GDL8</v>
      </c>
      <c r="D5452" s="162" t="str">
        <f t="shared" si="86"/>
        <v>FY2022/23_D5_ATCO GDL8</v>
      </c>
      <c r="E5452" s="164">
        <f>IF(ISNUMBER(Table4_1[[#This Row],[Value]]),Table4_1[[#This Row],[Value]],IF(ISNUMBER(Table4_1[[#This Row],[$ Value]]),Table4_1[[#This Row],[$ Value]],Table4_1[[#This Row],[% Value]]))</f>
        <v>1</v>
      </c>
      <c r="G5452" s="238">
        <v>45107</v>
      </c>
      <c r="H5452">
        <v>4</v>
      </c>
      <c r="I5452" t="s">
        <v>200</v>
      </c>
      <c r="J5452" t="s">
        <v>366</v>
      </c>
      <c r="K5452" t="s">
        <v>13</v>
      </c>
      <c r="L5452"/>
      <c r="M5452" t="s">
        <v>387</v>
      </c>
      <c r="N5452" t="s">
        <v>468</v>
      </c>
      <c r="O5452" t="s">
        <v>191</v>
      </c>
      <c r="P5452">
        <v>1</v>
      </c>
      <c r="Q5452"/>
      <c r="R5452"/>
      <c r="S5452" t="s">
        <v>934</v>
      </c>
    </row>
    <row r="5453" spans="1:19" hidden="1" x14ac:dyDescent="0.2">
      <c r="A5453" s="162" t="str">
        <f>"FY"&amp;(YEAR(Table4_1[[#This Row],[Date]])-1)&amp;"/"&amp;(YEAR(Table4_1[[#This Row],[Date]])-2000)</f>
        <v>FY2023/24</v>
      </c>
      <c r="B5453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3" s="162" t="str">
        <f>Table4_1[[#This Row],[Licensee]]&amp;" "&amp;Table4_1[[#This Row],[Licence]]</f>
        <v>ATCO GDL8</v>
      </c>
      <c r="D5453" s="162" t="str">
        <f t="shared" si="86"/>
        <v>FY2023/24_D5_ATCO GDL8</v>
      </c>
      <c r="E5453" s="164">
        <f>IF(ISNUMBER(Table4_1[[#This Row],[Value]]),Table4_1[[#This Row],[Value]],IF(ISNUMBER(Table4_1[[#This Row],[$ Value]]),Table4_1[[#This Row],[$ Value]],Table4_1[[#This Row],[% Value]]))</f>
        <v>3</v>
      </c>
      <c r="G5453" s="238">
        <v>45473</v>
      </c>
      <c r="H5453">
        <v>4</v>
      </c>
      <c r="I5453" t="s">
        <v>200</v>
      </c>
      <c r="J5453" t="s">
        <v>366</v>
      </c>
      <c r="K5453" t="s">
        <v>13</v>
      </c>
      <c r="L5453"/>
      <c r="M5453" t="s">
        <v>387</v>
      </c>
      <c r="N5453" t="s">
        <v>468</v>
      </c>
      <c r="O5453" t="s">
        <v>191</v>
      </c>
      <c r="P5453">
        <v>3</v>
      </c>
      <c r="Q5453"/>
      <c r="R5453"/>
      <c r="S5453" t="s">
        <v>934</v>
      </c>
    </row>
    <row r="5454" spans="1:19" hidden="1" x14ac:dyDescent="0.2">
      <c r="A5454" s="162" t="str">
        <f>"FY"&amp;(YEAR(Table4_1[[#This Row],[Date]])-1)&amp;"/"&amp;(YEAR(Table4_1[[#This Row],[Date]])-2000)</f>
        <v>FY2024/25</v>
      </c>
      <c r="B5454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454" s="162" t="str">
        <f>Table4_1[[#This Row],[Licensee]]&amp;" "&amp;Table4_1[[#This Row],[Licence]]</f>
        <v>ATCO GDL8</v>
      </c>
      <c r="D5454" s="162" t="str">
        <f t="shared" si="86"/>
        <v>FY2024/25_D5_ATCO GDL8</v>
      </c>
      <c r="E5454" s="164">
        <f>IF(ISNUMBER(Table4_1[[#This Row],[Value]]),Table4_1[[#This Row],[Value]],IF(ISNUMBER(Table4_1[[#This Row],[$ Value]]),Table4_1[[#This Row],[$ Value]],Table4_1[[#This Row],[% Value]]))</f>
        <v>4</v>
      </c>
      <c r="G5454" s="238">
        <v>45838</v>
      </c>
      <c r="H5454">
        <v>4</v>
      </c>
      <c r="I5454" t="s">
        <v>200</v>
      </c>
      <c r="J5454" t="s">
        <v>366</v>
      </c>
      <c r="K5454" t="s">
        <v>13</v>
      </c>
      <c r="L5454"/>
      <c r="M5454" t="s">
        <v>387</v>
      </c>
      <c r="N5454" t="s">
        <v>468</v>
      </c>
      <c r="O5454" t="s">
        <v>191</v>
      </c>
      <c r="P5454">
        <v>4</v>
      </c>
      <c r="Q5454"/>
      <c r="R5454"/>
      <c r="S5454" t="s">
        <v>934</v>
      </c>
    </row>
    <row r="5455" spans="1:19" hidden="1" x14ac:dyDescent="0.2">
      <c r="A5455" s="162" t="str">
        <f>"FY"&amp;(YEAR(Table4_1[[#This Row],[Date]])-1)&amp;"/"&amp;(YEAR(Table4_1[[#This Row],[Date]])-2000)</f>
        <v>FY2013/14</v>
      </c>
      <c r="B5455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5" s="162" t="str">
        <f>Table4_1[[#This Row],[Licensee]]&amp;" "&amp;Table4_1[[#This Row],[Licence]]</f>
        <v>ATCO GDL8</v>
      </c>
      <c r="D5455" s="162" t="str">
        <f t="shared" si="86"/>
        <v>FY2013/14_D6_ATCO GDL8</v>
      </c>
      <c r="E5455" s="164">
        <f>IF(ISNUMBER(Table4_1[[#This Row],[Value]]),Table4_1[[#This Row],[Value]],IF(ISNUMBER(Table4_1[[#This Row],[$ Value]]),Table4_1[[#This Row],[$ Value]],Table4_1[[#This Row],[% Value]]))</f>
        <v>5.3191489999999996E-3</v>
      </c>
      <c r="G5455" s="238">
        <v>41820</v>
      </c>
      <c r="H5455">
        <v>4</v>
      </c>
      <c r="I5455" t="s">
        <v>200</v>
      </c>
      <c r="J5455" t="s">
        <v>366</v>
      </c>
      <c r="K5455" t="s">
        <v>13</v>
      </c>
      <c r="L5455"/>
      <c r="M5455" t="s">
        <v>387</v>
      </c>
      <c r="N5455" t="s">
        <v>469</v>
      </c>
      <c r="O5455" t="s">
        <v>190</v>
      </c>
      <c r="P5455"/>
      <c r="Q5455">
        <v>5.3191489999999996E-3</v>
      </c>
      <c r="R5455"/>
      <c r="S5455" t="s">
        <v>934</v>
      </c>
    </row>
    <row r="5456" spans="1:19" hidden="1" x14ac:dyDescent="0.2">
      <c r="A5456" s="162" t="str">
        <f>"FY"&amp;(YEAR(Table4_1[[#This Row],[Date]])-1)&amp;"/"&amp;(YEAR(Table4_1[[#This Row],[Date]])-2000)</f>
        <v>FY2014/15</v>
      </c>
      <c r="B5456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6" s="162" t="str">
        <f>Table4_1[[#This Row],[Licensee]]&amp;" "&amp;Table4_1[[#This Row],[Licence]]</f>
        <v>ATCO GDL8</v>
      </c>
      <c r="D5456" s="162" t="str">
        <f t="shared" si="86"/>
        <v>FY2014/15_D6_ATCO GDL8</v>
      </c>
      <c r="E5456" s="164">
        <f>IF(ISNUMBER(Table4_1[[#This Row],[Value]]),Table4_1[[#This Row],[Value]],IF(ISNUMBER(Table4_1[[#This Row],[$ Value]]),Table4_1[[#This Row],[$ Value]],Table4_1[[#This Row],[% Value]]))</f>
        <v>1.40607E-4</v>
      </c>
      <c r="G5456" s="238">
        <v>42185</v>
      </c>
      <c r="H5456">
        <v>4</v>
      </c>
      <c r="I5456" t="s">
        <v>200</v>
      </c>
      <c r="J5456" t="s">
        <v>366</v>
      </c>
      <c r="K5456" t="s">
        <v>13</v>
      </c>
      <c r="L5456"/>
      <c r="M5456" t="s">
        <v>387</v>
      </c>
      <c r="N5456" t="s">
        <v>469</v>
      </c>
      <c r="O5456" t="s">
        <v>190</v>
      </c>
      <c r="P5456"/>
      <c r="Q5456">
        <v>1.40607E-4</v>
      </c>
      <c r="R5456"/>
      <c r="S5456" t="s">
        <v>934</v>
      </c>
    </row>
    <row r="5457" spans="1:19" hidden="1" x14ac:dyDescent="0.2">
      <c r="A5457" s="162" t="str">
        <f>"FY"&amp;(YEAR(Table4_1[[#This Row],[Date]])-1)&amp;"/"&amp;(YEAR(Table4_1[[#This Row],[Date]])-2000)</f>
        <v>FY2015/16</v>
      </c>
      <c r="B5457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7" s="162" t="str">
        <f>Table4_1[[#This Row],[Licensee]]&amp;" "&amp;Table4_1[[#This Row],[Licence]]</f>
        <v>ATCO GDL8</v>
      </c>
      <c r="D5457" s="162" t="str">
        <f t="shared" si="86"/>
        <v>FY2015/16_D6_ATCO GDL8</v>
      </c>
      <c r="E5457" s="164">
        <f>IF(ISNUMBER(Table4_1[[#This Row],[Value]]),Table4_1[[#This Row],[Value]],IF(ISNUMBER(Table4_1[[#This Row],[$ Value]]),Table4_1[[#This Row],[$ Value]],Table4_1[[#This Row],[% Value]]))</f>
        <v>0</v>
      </c>
      <c r="G5457" s="238">
        <v>42551</v>
      </c>
      <c r="H5457">
        <v>4</v>
      </c>
      <c r="I5457" t="s">
        <v>200</v>
      </c>
      <c r="J5457" t="s">
        <v>366</v>
      </c>
      <c r="K5457" t="s">
        <v>13</v>
      </c>
      <c r="L5457"/>
      <c r="M5457" t="s">
        <v>387</v>
      </c>
      <c r="N5457" t="s">
        <v>469</v>
      </c>
      <c r="O5457" t="s">
        <v>190</v>
      </c>
      <c r="P5457"/>
      <c r="Q5457">
        <v>0</v>
      </c>
      <c r="R5457"/>
      <c r="S5457" t="s">
        <v>934</v>
      </c>
    </row>
    <row r="5458" spans="1:19" hidden="1" x14ac:dyDescent="0.2">
      <c r="A5458" s="162" t="str">
        <f>"FY"&amp;(YEAR(Table4_1[[#This Row],[Date]])-1)&amp;"/"&amp;(YEAR(Table4_1[[#This Row],[Date]])-2000)</f>
        <v>FY2016/17</v>
      </c>
      <c r="B5458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8" s="162" t="str">
        <f>Table4_1[[#This Row],[Licensee]]&amp;" "&amp;Table4_1[[#This Row],[Licence]]</f>
        <v>ATCO GDL8</v>
      </c>
      <c r="D5458" s="162" t="str">
        <f t="shared" si="86"/>
        <v>FY2016/17_D6_ATCO GDL8</v>
      </c>
      <c r="E5458" s="164">
        <f>IF(ISNUMBER(Table4_1[[#This Row],[Value]]),Table4_1[[#This Row],[Value]],IF(ISNUMBER(Table4_1[[#This Row],[$ Value]]),Table4_1[[#This Row],[$ Value]],Table4_1[[#This Row],[% Value]]))</f>
        <v>8.92E-5</v>
      </c>
      <c r="G5458" s="238">
        <v>42916</v>
      </c>
      <c r="H5458">
        <v>4</v>
      </c>
      <c r="I5458" t="s">
        <v>200</v>
      </c>
      <c r="J5458" t="s">
        <v>366</v>
      </c>
      <c r="K5458" t="s">
        <v>13</v>
      </c>
      <c r="L5458"/>
      <c r="M5458" t="s">
        <v>387</v>
      </c>
      <c r="N5458" t="s">
        <v>469</v>
      </c>
      <c r="O5458" t="s">
        <v>190</v>
      </c>
      <c r="P5458"/>
      <c r="Q5458" s="240">
        <v>8.92E-5</v>
      </c>
      <c r="R5458"/>
      <c r="S5458" t="s">
        <v>934</v>
      </c>
    </row>
    <row r="5459" spans="1:19" hidden="1" x14ac:dyDescent="0.2">
      <c r="A5459" s="162" t="str">
        <f>"FY"&amp;(YEAR(Table4_1[[#This Row],[Date]])-1)&amp;"/"&amp;(YEAR(Table4_1[[#This Row],[Date]])-2000)</f>
        <v>FY2017/18</v>
      </c>
      <c r="B5459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59" s="162" t="str">
        <f>Table4_1[[#This Row],[Licensee]]&amp;" "&amp;Table4_1[[#This Row],[Licence]]</f>
        <v>ATCO GDL8</v>
      </c>
      <c r="D5459" s="162" t="str">
        <f t="shared" si="86"/>
        <v>FY2017/18_D6_ATCO GDL8</v>
      </c>
      <c r="E5459" s="164">
        <f>IF(ISNUMBER(Table4_1[[#This Row],[Value]]),Table4_1[[#This Row],[Value]],IF(ISNUMBER(Table4_1[[#This Row],[$ Value]]),Table4_1[[#This Row],[$ Value]],Table4_1[[#This Row],[% Value]]))</f>
        <v>5.6799699999999999E-4</v>
      </c>
      <c r="G5459" s="238">
        <v>43281</v>
      </c>
      <c r="H5459">
        <v>4</v>
      </c>
      <c r="I5459" t="s">
        <v>200</v>
      </c>
      <c r="J5459" t="s">
        <v>366</v>
      </c>
      <c r="K5459" t="s">
        <v>13</v>
      </c>
      <c r="L5459"/>
      <c r="M5459" t="s">
        <v>387</v>
      </c>
      <c r="N5459" t="s">
        <v>469</v>
      </c>
      <c r="O5459" t="s">
        <v>190</v>
      </c>
      <c r="P5459"/>
      <c r="Q5459">
        <v>5.6799699999999999E-4</v>
      </c>
      <c r="R5459"/>
      <c r="S5459" t="s">
        <v>934</v>
      </c>
    </row>
    <row r="5460" spans="1:19" hidden="1" x14ac:dyDescent="0.2">
      <c r="A5460" s="162" t="str">
        <f>"FY"&amp;(YEAR(Table4_1[[#This Row],[Date]])-1)&amp;"/"&amp;(YEAR(Table4_1[[#This Row],[Date]])-2000)</f>
        <v>FY2018/19</v>
      </c>
      <c r="B5460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0" s="162" t="str">
        <f>Table4_1[[#This Row],[Licensee]]&amp;" "&amp;Table4_1[[#This Row],[Licence]]</f>
        <v>ATCO GDL8</v>
      </c>
      <c r="D5460" s="162" t="str">
        <f t="shared" si="86"/>
        <v>FY2018/19_D6_ATCO GDL8</v>
      </c>
      <c r="E5460" s="164">
        <f>IF(ISNUMBER(Table4_1[[#This Row],[Value]]),Table4_1[[#This Row],[Value]],IF(ISNUMBER(Table4_1[[#This Row],[$ Value]]),Table4_1[[#This Row],[$ Value]],Table4_1[[#This Row],[% Value]]))</f>
        <v>1.940928E-3</v>
      </c>
      <c r="G5460" s="238">
        <v>43646</v>
      </c>
      <c r="H5460">
        <v>4</v>
      </c>
      <c r="I5460" t="s">
        <v>200</v>
      </c>
      <c r="J5460" t="s">
        <v>366</v>
      </c>
      <c r="K5460" t="s">
        <v>13</v>
      </c>
      <c r="L5460"/>
      <c r="M5460" t="s">
        <v>387</v>
      </c>
      <c r="N5460" t="s">
        <v>469</v>
      </c>
      <c r="O5460" t="s">
        <v>190</v>
      </c>
      <c r="P5460"/>
      <c r="Q5460">
        <v>1.940928E-3</v>
      </c>
      <c r="R5460"/>
      <c r="S5460" t="s">
        <v>934</v>
      </c>
    </row>
    <row r="5461" spans="1:19" hidden="1" x14ac:dyDescent="0.2">
      <c r="A5461" s="162" t="str">
        <f>"FY"&amp;(YEAR(Table4_1[[#This Row],[Date]])-1)&amp;"/"&amp;(YEAR(Table4_1[[#This Row],[Date]])-2000)</f>
        <v>FY2019/20</v>
      </c>
      <c r="B5461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1" s="162" t="str">
        <f>Table4_1[[#This Row],[Licensee]]&amp;" "&amp;Table4_1[[#This Row],[Licence]]</f>
        <v>ATCO GDL8</v>
      </c>
      <c r="D5461" s="162" t="str">
        <f t="shared" si="86"/>
        <v>FY2019/20_D6_ATCO GDL8</v>
      </c>
      <c r="E5461" s="164">
        <f>IF(ISNUMBER(Table4_1[[#This Row],[Value]]),Table4_1[[#This Row],[Value]],IF(ISNUMBER(Table4_1[[#This Row],[$ Value]]),Table4_1[[#This Row],[$ Value]],Table4_1[[#This Row],[% Value]]))</f>
        <v>0</v>
      </c>
      <c r="G5461" s="238">
        <v>44012</v>
      </c>
      <c r="H5461">
        <v>4</v>
      </c>
      <c r="I5461" t="s">
        <v>200</v>
      </c>
      <c r="J5461" t="s">
        <v>366</v>
      </c>
      <c r="K5461" t="s">
        <v>13</v>
      </c>
      <c r="L5461"/>
      <c r="M5461" t="s">
        <v>387</v>
      </c>
      <c r="N5461" t="s">
        <v>469</v>
      </c>
      <c r="O5461" t="s">
        <v>190</v>
      </c>
      <c r="P5461"/>
      <c r="Q5461">
        <v>0</v>
      </c>
      <c r="R5461"/>
      <c r="S5461" t="s">
        <v>934</v>
      </c>
    </row>
    <row r="5462" spans="1:19" hidden="1" x14ac:dyDescent="0.2">
      <c r="A5462" s="162" t="str">
        <f>"FY"&amp;(YEAR(Table4_1[[#This Row],[Date]])-1)&amp;"/"&amp;(YEAR(Table4_1[[#This Row],[Date]])-2000)</f>
        <v>FY2020/21</v>
      </c>
      <c r="B5462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2" s="162" t="str">
        <f>Table4_1[[#This Row],[Licensee]]&amp;" "&amp;Table4_1[[#This Row],[Licence]]</f>
        <v>ATCO GDL8</v>
      </c>
      <c r="D5462" s="162" t="str">
        <f t="shared" si="86"/>
        <v>FY2020/21_D6_ATCO GDL8</v>
      </c>
      <c r="E5462" s="164">
        <f>IF(ISNUMBER(Table4_1[[#This Row],[Value]]),Table4_1[[#This Row],[Value]],IF(ISNUMBER(Table4_1[[#This Row],[$ Value]]),Table4_1[[#This Row],[$ Value]],Table4_1[[#This Row],[% Value]]))</f>
        <v>0</v>
      </c>
      <c r="G5462" s="238">
        <v>44377</v>
      </c>
      <c r="H5462">
        <v>4</v>
      </c>
      <c r="I5462" t="s">
        <v>200</v>
      </c>
      <c r="J5462" t="s">
        <v>366</v>
      </c>
      <c r="K5462" t="s">
        <v>13</v>
      </c>
      <c r="L5462"/>
      <c r="M5462" t="s">
        <v>387</v>
      </c>
      <c r="N5462" t="s">
        <v>469</v>
      </c>
      <c r="O5462" t="s">
        <v>190</v>
      </c>
      <c r="P5462"/>
      <c r="Q5462">
        <v>0</v>
      </c>
      <c r="R5462"/>
      <c r="S5462" t="s">
        <v>934</v>
      </c>
    </row>
    <row r="5463" spans="1:19" hidden="1" x14ac:dyDescent="0.2">
      <c r="A5463" s="162" t="str">
        <f>"FY"&amp;(YEAR(Table4_1[[#This Row],[Date]])-1)&amp;"/"&amp;(YEAR(Table4_1[[#This Row],[Date]])-2000)</f>
        <v>FY2021/22</v>
      </c>
      <c r="B5463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3" s="162" t="str">
        <f>Table4_1[[#This Row],[Licensee]]&amp;" "&amp;Table4_1[[#This Row],[Licence]]</f>
        <v>ATCO GDL8</v>
      </c>
      <c r="D5463" s="162" t="str">
        <f t="shared" si="86"/>
        <v>FY2021/22_D6_ATCO GDL8</v>
      </c>
      <c r="E5463" s="164">
        <f>IF(ISNUMBER(Table4_1[[#This Row],[Value]]),Table4_1[[#This Row],[Value]],IF(ISNUMBER(Table4_1[[#This Row],[$ Value]]),Table4_1[[#This Row],[$ Value]],Table4_1[[#This Row],[% Value]]))</f>
        <v>0</v>
      </c>
      <c r="G5463" s="238">
        <v>44742</v>
      </c>
      <c r="H5463">
        <v>4</v>
      </c>
      <c r="I5463" t="s">
        <v>200</v>
      </c>
      <c r="J5463" t="s">
        <v>366</v>
      </c>
      <c r="K5463" t="s">
        <v>13</v>
      </c>
      <c r="L5463"/>
      <c r="M5463" t="s">
        <v>387</v>
      </c>
      <c r="N5463" t="s">
        <v>469</v>
      </c>
      <c r="O5463" t="s">
        <v>190</v>
      </c>
      <c r="P5463"/>
      <c r="Q5463">
        <v>0</v>
      </c>
      <c r="R5463"/>
      <c r="S5463" t="s">
        <v>934</v>
      </c>
    </row>
    <row r="5464" spans="1:19" hidden="1" x14ac:dyDescent="0.2">
      <c r="A5464" s="162" t="str">
        <f>"FY"&amp;(YEAR(Table4_1[[#This Row],[Date]])-1)&amp;"/"&amp;(YEAR(Table4_1[[#This Row],[Date]])-2000)</f>
        <v>FY2022/23</v>
      </c>
      <c r="B5464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4" s="162" t="str">
        <f>Table4_1[[#This Row],[Licensee]]&amp;" "&amp;Table4_1[[#This Row],[Licence]]</f>
        <v>ATCO GDL8</v>
      </c>
      <c r="D5464" s="162" t="str">
        <f t="shared" si="86"/>
        <v>FY2022/23_D6_ATCO GDL8</v>
      </c>
      <c r="E5464" s="164">
        <f>IF(ISNUMBER(Table4_1[[#This Row],[Value]]),Table4_1[[#This Row],[Value]],IF(ISNUMBER(Table4_1[[#This Row],[$ Value]]),Table4_1[[#This Row],[$ Value]],Table4_1[[#This Row],[% Value]]))</f>
        <v>4.4999999999999999E-4</v>
      </c>
      <c r="G5464" s="238">
        <v>45107</v>
      </c>
      <c r="H5464">
        <v>4</v>
      </c>
      <c r="I5464" t="s">
        <v>200</v>
      </c>
      <c r="J5464" t="s">
        <v>366</v>
      </c>
      <c r="K5464" t="s">
        <v>13</v>
      </c>
      <c r="L5464"/>
      <c r="M5464" t="s">
        <v>387</v>
      </c>
      <c r="N5464" t="s">
        <v>469</v>
      </c>
      <c r="O5464" t="s">
        <v>190</v>
      </c>
      <c r="P5464"/>
      <c r="Q5464">
        <v>4.4999999999999999E-4</v>
      </c>
      <c r="R5464"/>
      <c r="S5464" t="s">
        <v>934</v>
      </c>
    </row>
    <row r="5465" spans="1:19" hidden="1" x14ac:dyDescent="0.2">
      <c r="A5465" s="162" t="str">
        <f>"FY"&amp;(YEAR(Table4_1[[#This Row],[Date]])-1)&amp;"/"&amp;(YEAR(Table4_1[[#This Row],[Date]])-2000)</f>
        <v>FY2023/24</v>
      </c>
      <c r="B5465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5" s="162" t="str">
        <f>Table4_1[[#This Row],[Licensee]]&amp;" "&amp;Table4_1[[#This Row],[Licence]]</f>
        <v>ATCO GDL8</v>
      </c>
      <c r="D5465" s="162" t="str">
        <f t="shared" si="86"/>
        <v>FY2023/24_D6_ATCO GDL8</v>
      </c>
      <c r="E5465" s="164">
        <f>IF(ISNUMBER(Table4_1[[#This Row],[Value]]),Table4_1[[#This Row],[Value]],IF(ISNUMBER(Table4_1[[#This Row],[$ Value]]),Table4_1[[#This Row],[$ Value]],Table4_1[[#This Row],[% Value]]))</f>
        <v>2.9658899999999999E-4</v>
      </c>
      <c r="G5465" s="238">
        <v>45473</v>
      </c>
      <c r="H5465">
        <v>4</v>
      </c>
      <c r="I5465" t="s">
        <v>200</v>
      </c>
      <c r="J5465" t="s">
        <v>366</v>
      </c>
      <c r="K5465" t="s">
        <v>13</v>
      </c>
      <c r="L5465"/>
      <c r="M5465" t="s">
        <v>387</v>
      </c>
      <c r="N5465" t="s">
        <v>469</v>
      </c>
      <c r="O5465" t="s">
        <v>190</v>
      </c>
      <c r="P5465"/>
      <c r="Q5465">
        <v>2.9658899999999999E-4</v>
      </c>
      <c r="R5465"/>
      <c r="S5465" t="s">
        <v>934</v>
      </c>
    </row>
    <row r="5466" spans="1:19" hidden="1" x14ac:dyDescent="0.2">
      <c r="A5466" s="162" t="str">
        <f>"FY"&amp;(YEAR(Table4_1[[#This Row],[Date]])-1)&amp;"/"&amp;(YEAR(Table4_1[[#This Row],[Date]])-2000)</f>
        <v>FY2024/25</v>
      </c>
      <c r="B5466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466" s="162" t="str">
        <f>Table4_1[[#This Row],[Licensee]]&amp;" "&amp;Table4_1[[#This Row],[Licence]]</f>
        <v>ATCO GDL8</v>
      </c>
      <c r="D5466" s="162" t="str">
        <f t="shared" si="86"/>
        <v>FY2024/25_D6_ATCO GDL8</v>
      </c>
      <c r="E5466" s="164">
        <f>IF(ISNUMBER(Table4_1[[#This Row],[Value]]),Table4_1[[#This Row],[Value]],IF(ISNUMBER(Table4_1[[#This Row],[$ Value]]),Table4_1[[#This Row],[$ Value]],Table4_1[[#This Row],[% Value]]))</f>
        <v>5.40468E-4</v>
      </c>
      <c r="G5466" s="238">
        <v>45838</v>
      </c>
      <c r="H5466">
        <v>4</v>
      </c>
      <c r="I5466" t="s">
        <v>200</v>
      </c>
      <c r="J5466" t="s">
        <v>366</v>
      </c>
      <c r="K5466" t="s">
        <v>13</v>
      </c>
      <c r="L5466"/>
      <c r="M5466" t="s">
        <v>387</v>
      </c>
      <c r="N5466" t="s">
        <v>469</v>
      </c>
      <c r="O5466" t="s">
        <v>190</v>
      </c>
      <c r="P5466"/>
      <c r="Q5466">
        <v>5.40468E-4</v>
      </c>
      <c r="R5466"/>
      <c r="S5466" t="s">
        <v>934</v>
      </c>
    </row>
    <row r="5467" spans="1:19" hidden="1" x14ac:dyDescent="0.2">
      <c r="A5467" s="162" t="str">
        <f>"FY"&amp;(YEAR(Table4_1[[#This Row],[Date]])-1)&amp;"/"&amp;(YEAR(Table4_1[[#This Row],[Date]])-2000)</f>
        <v>FY2013/14</v>
      </c>
      <c r="B5467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67" s="162" t="str">
        <f>Table4_1[[#This Row],[Licensee]]&amp;" "&amp;Table4_1[[#This Row],[Licence]]</f>
        <v>ATCO GDL8</v>
      </c>
      <c r="D5467" s="162" t="str">
        <f t="shared" si="86"/>
        <v>FY2013/14_D7_ATCO GDL8</v>
      </c>
      <c r="E5467" s="164">
        <f>IF(ISNUMBER(Table4_1[[#This Row],[Value]]),Table4_1[[#This Row],[Value]],IF(ISNUMBER(Table4_1[[#This Row],[$ Value]]),Table4_1[[#This Row],[$ Value]],Table4_1[[#This Row],[% Value]]))</f>
        <v>692988</v>
      </c>
      <c r="G5467" s="238">
        <v>41820</v>
      </c>
      <c r="H5467">
        <v>4</v>
      </c>
      <c r="I5467" t="s">
        <v>200</v>
      </c>
      <c r="J5467" t="s">
        <v>366</v>
      </c>
      <c r="K5467" t="s">
        <v>13</v>
      </c>
      <c r="L5467"/>
      <c r="M5467" t="s">
        <v>621</v>
      </c>
      <c r="N5467" t="s">
        <v>395</v>
      </c>
      <c r="O5467" t="s">
        <v>191</v>
      </c>
      <c r="P5467">
        <v>692988</v>
      </c>
      <c r="Q5467"/>
      <c r="R5467"/>
      <c r="S5467" t="s">
        <v>934</v>
      </c>
    </row>
    <row r="5468" spans="1:19" hidden="1" x14ac:dyDescent="0.2">
      <c r="A5468" s="162" t="str">
        <f>"FY"&amp;(YEAR(Table4_1[[#This Row],[Date]])-1)&amp;"/"&amp;(YEAR(Table4_1[[#This Row],[Date]])-2000)</f>
        <v>FY2014/15</v>
      </c>
      <c r="B5468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68" s="162" t="str">
        <f>Table4_1[[#This Row],[Licensee]]&amp;" "&amp;Table4_1[[#This Row],[Licence]]</f>
        <v>ATCO GDL8</v>
      </c>
      <c r="D5468" s="162" t="str">
        <f t="shared" si="86"/>
        <v>FY2014/15_D7_ATCO GDL8</v>
      </c>
      <c r="E5468" s="164">
        <f>IF(ISNUMBER(Table4_1[[#This Row],[Value]]),Table4_1[[#This Row],[Value]],IF(ISNUMBER(Table4_1[[#This Row],[$ Value]]),Table4_1[[#This Row],[$ Value]],Table4_1[[#This Row],[% Value]]))</f>
        <v>714488</v>
      </c>
      <c r="G5468" s="238">
        <v>42185</v>
      </c>
      <c r="H5468">
        <v>4</v>
      </c>
      <c r="I5468" t="s">
        <v>200</v>
      </c>
      <c r="J5468" t="s">
        <v>366</v>
      </c>
      <c r="K5468" t="s">
        <v>13</v>
      </c>
      <c r="L5468"/>
      <c r="M5468" t="s">
        <v>621</v>
      </c>
      <c r="N5468" t="s">
        <v>395</v>
      </c>
      <c r="O5468" t="s">
        <v>191</v>
      </c>
      <c r="P5468">
        <v>714488</v>
      </c>
      <c r="Q5468"/>
      <c r="R5468"/>
      <c r="S5468" t="s">
        <v>934</v>
      </c>
    </row>
    <row r="5469" spans="1:19" hidden="1" x14ac:dyDescent="0.2">
      <c r="A5469" s="162" t="str">
        <f>"FY"&amp;(YEAR(Table4_1[[#This Row],[Date]])-1)&amp;"/"&amp;(YEAR(Table4_1[[#This Row],[Date]])-2000)</f>
        <v>FY2015/16</v>
      </c>
      <c r="B5469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69" s="162" t="str">
        <f>Table4_1[[#This Row],[Licensee]]&amp;" "&amp;Table4_1[[#This Row],[Licence]]</f>
        <v>ATCO GDL8</v>
      </c>
      <c r="D5469" s="162" t="str">
        <f t="shared" si="86"/>
        <v>FY2015/16_D7_ATCO GDL8</v>
      </c>
      <c r="E5469" s="164">
        <f>IF(ISNUMBER(Table4_1[[#This Row],[Value]]),Table4_1[[#This Row],[Value]],IF(ISNUMBER(Table4_1[[#This Row],[$ Value]]),Table4_1[[#This Row],[$ Value]],Table4_1[[#This Row],[% Value]]))</f>
        <v>736746</v>
      </c>
      <c r="G5469" s="238">
        <v>42551</v>
      </c>
      <c r="H5469">
        <v>4</v>
      </c>
      <c r="I5469" t="s">
        <v>200</v>
      </c>
      <c r="J5469" t="s">
        <v>366</v>
      </c>
      <c r="K5469" t="s">
        <v>13</v>
      </c>
      <c r="L5469"/>
      <c r="M5469" t="s">
        <v>621</v>
      </c>
      <c r="N5469" t="s">
        <v>395</v>
      </c>
      <c r="O5469" t="s">
        <v>191</v>
      </c>
      <c r="P5469">
        <v>736746</v>
      </c>
      <c r="Q5469"/>
      <c r="R5469"/>
      <c r="S5469" t="s">
        <v>934</v>
      </c>
    </row>
    <row r="5470" spans="1:19" hidden="1" x14ac:dyDescent="0.2">
      <c r="A5470" s="162" t="str">
        <f>"FY"&amp;(YEAR(Table4_1[[#This Row],[Date]])-1)&amp;"/"&amp;(YEAR(Table4_1[[#This Row],[Date]])-2000)</f>
        <v>FY2016/17</v>
      </c>
      <c r="B5470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0" s="162" t="str">
        <f>Table4_1[[#This Row],[Licensee]]&amp;" "&amp;Table4_1[[#This Row],[Licence]]</f>
        <v>ATCO GDL8</v>
      </c>
      <c r="D5470" s="162" t="str">
        <f t="shared" si="86"/>
        <v>FY2016/17_D7_ATCO GDL8</v>
      </c>
      <c r="E5470" s="164">
        <f>IF(ISNUMBER(Table4_1[[#This Row],[Value]]),Table4_1[[#This Row],[Value]],IF(ISNUMBER(Table4_1[[#This Row],[$ Value]]),Table4_1[[#This Row],[$ Value]],Table4_1[[#This Row],[% Value]]))</f>
        <v>750339</v>
      </c>
      <c r="G5470" s="238">
        <v>42916</v>
      </c>
      <c r="H5470">
        <v>4</v>
      </c>
      <c r="I5470" t="s">
        <v>200</v>
      </c>
      <c r="J5470" t="s">
        <v>366</v>
      </c>
      <c r="K5470" t="s">
        <v>13</v>
      </c>
      <c r="L5470"/>
      <c r="M5470" t="s">
        <v>621</v>
      </c>
      <c r="N5470" t="s">
        <v>395</v>
      </c>
      <c r="O5470" t="s">
        <v>191</v>
      </c>
      <c r="P5470">
        <v>750339</v>
      </c>
      <c r="Q5470"/>
      <c r="R5470"/>
      <c r="S5470" t="s">
        <v>934</v>
      </c>
    </row>
    <row r="5471" spans="1:19" hidden="1" x14ac:dyDescent="0.2">
      <c r="A5471" s="162" t="str">
        <f>"FY"&amp;(YEAR(Table4_1[[#This Row],[Date]])-1)&amp;"/"&amp;(YEAR(Table4_1[[#This Row],[Date]])-2000)</f>
        <v>FY2017/18</v>
      </c>
      <c r="B5471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1" s="162" t="str">
        <f>Table4_1[[#This Row],[Licensee]]&amp;" "&amp;Table4_1[[#This Row],[Licence]]</f>
        <v>ATCO GDL8</v>
      </c>
      <c r="D5471" s="162" t="str">
        <f t="shared" si="86"/>
        <v>FY2017/18_D7_ATCO GDL8</v>
      </c>
      <c r="E5471" s="164">
        <f>IF(ISNUMBER(Table4_1[[#This Row],[Value]]),Table4_1[[#This Row],[Value]],IF(ISNUMBER(Table4_1[[#This Row],[$ Value]]),Table4_1[[#This Row],[$ Value]],Table4_1[[#This Row],[% Value]]))</f>
        <v>760355</v>
      </c>
      <c r="G5471" s="238">
        <v>43281</v>
      </c>
      <c r="H5471">
        <v>4</v>
      </c>
      <c r="I5471" t="s">
        <v>200</v>
      </c>
      <c r="J5471" t="s">
        <v>366</v>
      </c>
      <c r="K5471" t="s">
        <v>13</v>
      </c>
      <c r="L5471"/>
      <c r="M5471" t="s">
        <v>621</v>
      </c>
      <c r="N5471" t="s">
        <v>395</v>
      </c>
      <c r="O5471" t="s">
        <v>191</v>
      </c>
      <c r="P5471">
        <v>760355</v>
      </c>
      <c r="Q5471"/>
      <c r="R5471"/>
      <c r="S5471" t="s">
        <v>934</v>
      </c>
    </row>
    <row r="5472" spans="1:19" hidden="1" x14ac:dyDescent="0.2">
      <c r="A5472" s="162" t="str">
        <f>"FY"&amp;(YEAR(Table4_1[[#This Row],[Date]])-1)&amp;"/"&amp;(YEAR(Table4_1[[#This Row],[Date]])-2000)</f>
        <v>FY2018/19</v>
      </c>
      <c r="B5472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2" s="162" t="str">
        <f>Table4_1[[#This Row],[Licensee]]&amp;" "&amp;Table4_1[[#This Row],[Licence]]</f>
        <v>ATCO GDL8</v>
      </c>
      <c r="D5472" s="162" t="str">
        <f t="shared" si="86"/>
        <v>FY2018/19_D7_ATCO GDL8</v>
      </c>
      <c r="E5472" s="164">
        <f>IF(ISNUMBER(Table4_1[[#This Row],[Value]]),Table4_1[[#This Row],[Value]],IF(ISNUMBER(Table4_1[[#This Row],[$ Value]]),Table4_1[[#This Row],[$ Value]],Table4_1[[#This Row],[% Value]]))</f>
        <v>769597</v>
      </c>
      <c r="G5472" s="238">
        <v>43646</v>
      </c>
      <c r="H5472">
        <v>4</v>
      </c>
      <c r="I5472" t="s">
        <v>200</v>
      </c>
      <c r="J5472" t="s">
        <v>366</v>
      </c>
      <c r="K5472" t="s">
        <v>13</v>
      </c>
      <c r="L5472"/>
      <c r="M5472" t="s">
        <v>621</v>
      </c>
      <c r="N5472" t="s">
        <v>395</v>
      </c>
      <c r="O5472" t="s">
        <v>191</v>
      </c>
      <c r="P5472">
        <v>769597</v>
      </c>
      <c r="Q5472"/>
      <c r="R5472"/>
      <c r="S5472" t="s">
        <v>934</v>
      </c>
    </row>
    <row r="5473" spans="1:19" hidden="1" x14ac:dyDescent="0.2">
      <c r="A5473" s="162" t="str">
        <f>"FY"&amp;(YEAR(Table4_1[[#This Row],[Date]])-1)&amp;"/"&amp;(YEAR(Table4_1[[#This Row],[Date]])-2000)</f>
        <v>FY2019/20</v>
      </c>
      <c r="B5473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3" s="162" t="str">
        <f>Table4_1[[#This Row],[Licensee]]&amp;" "&amp;Table4_1[[#This Row],[Licence]]</f>
        <v>ATCO GDL8</v>
      </c>
      <c r="D5473" s="162" t="str">
        <f t="shared" si="86"/>
        <v>FY2019/20_D7_ATCO GDL8</v>
      </c>
      <c r="E5473" s="164">
        <f>IF(ISNUMBER(Table4_1[[#This Row],[Value]]),Table4_1[[#This Row],[Value]],IF(ISNUMBER(Table4_1[[#This Row],[$ Value]]),Table4_1[[#This Row],[$ Value]],Table4_1[[#This Row],[% Value]]))</f>
        <v>772861</v>
      </c>
      <c r="G5473" s="238">
        <v>44012</v>
      </c>
      <c r="H5473">
        <v>4</v>
      </c>
      <c r="I5473" t="s">
        <v>200</v>
      </c>
      <c r="J5473" t="s">
        <v>366</v>
      </c>
      <c r="K5473" t="s">
        <v>13</v>
      </c>
      <c r="L5473"/>
      <c r="M5473" t="s">
        <v>621</v>
      </c>
      <c r="N5473" t="s">
        <v>395</v>
      </c>
      <c r="O5473" t="s">
        <v>191</v>
      </c>
      <c r="P5473">
        <v>772861</v>
      </c>
      <c r="Q5473"/>
      <c r="R5473"/>
      <c r="S5473" t="s">
        <v>934</v>
      </c>
    </row>
    <row r="5474" spans="1:19" hidden="1" x14ac:dyDescent="0.2">
      <c r="A5474" s="162" t="str">
        <f>"FY"&amp;(YEAR(Table4_1[[#This Row],[Date]])-1)&amp;"/"&amp;(YEAR(Table4_1[[#This Row],[Date]])-2000)</f>
        <v>FY2020/21</v>
      </c>
      <c r="B5474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4" s="162" t="str">
        <f>Table4_1[[#This Row],[Licensee]]&amp;" "&amp;Table4_1[[#This Row],[Licence]]</f>
        <v>ATCO GDL8</v>
      </c>
      <c r="D5474" s="162" t="str">
        <f t="shared" si="86"/>
        <v>FY2020/21_D7_ATCO GDL8</v>
      </c>
      <c r="E5474" s="164">
        <f>IF(ISNUMBER(Table4_1[[#This Row],[Value]]),Table4_1[[#This Row],[Value]],IF(ISNUMBER(Table4_1[[#This Row],[$ Value]]),Table4_1[[#This Row],[$ Value]],Table4_1[[#This Row],[% Value]]))</f>
        <v>781436</v>
      </c>
      <c r="G5474" s="238">
        <v>44377</v>
      </c>
      <c r="H5474">
        <v>4</v>
      </c>
      <c r="I5474" t="s">
        <v>200</v>
      </c>
      <c r="J5474" t="s">
        <v>366</v>
      </c>
      <c r="K5474" t="s">
        <v>13</v>
      </c>
      <c r="L5474"/>
      <c r="M5474" t="s">
        <v>621</v>
      </c>
      <c r="N5474" t="s">
        <v>395</v>
      </c>
      <c r="O5474" t="s">
        <v>191</v>
      </c>
      <c r="P5474">
        <v>781436</v>
      </c>
      <c r="Q5474"/>
      <c r="R5474"/>
      <c r="S5474" t="s">
        <v>934</v>
      </c>
    </row>
    <row r="5475" spans="1:19" hidden="1" x14ac:dyDescent="0.2">
      <c r="A5475" s="162" t="str">
        <f>"FY"&amp;(YEAR(Table4_1[[#This Row],[Date]])-1)&amp;"/"&amp;(YEAR(Table4_1[[#This Row],[Date]])-2000)</f>
        <v>FY2021/22</v>
      </c>
      <c r="B5475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5" s="162" t="str">
        <f>Table4_1[[#This Row],[Licensee]]&amp;" "&amp;Table4_1[[#This Row],[Licence]]</f>
        <v>ATCO GDL8</v>
      </c>
      <c r="D5475" s="162" t="str">
        <f t="shared" si="86"/>
        <v>FY2021/22_D7_ATCO GDL8</v>
      </c>
      <c r="E5475" s="164">
        <f>IF(ISNUMBER(Table4_1[[#This Row],[Value]]),Table4_1[[#This Row],[Value]],IF(ISNUMBER(Table4_1[[#This Row],[$ Value]]),Table4_1[[#This Row],[$ Value]],Table4_1[[#This Row],[% Value]]))</f>
        <v>792130</v>
      </c>
      <c r="G5475" s="238">
        <v>44742</v>
      </c>
      <c r="H5475">
        <v>4</v>
      </c>
      <c r="I5475" t="s">
        <v>200</v>
      </c>
      <c r="J5475" t="s">
        <v>366</v>
      </c>
      <c r="K5475" t="s">
        <v>13</v>
      </c>
      <c r="L5475"/>
      <c r="M5475" t="s">
        <v>621</v>
      </c>
      <c r="N5475" t="s">
        <v>395</v>
      </c>
      <c r="O5475" t="s">
        <v>191</v>
      </c>
      <c r="P5475">
        <v>792130</v>
      </c>
      <c r="Q5475"/>
      <c r="R5475"/>
      <c r="S5475" t="s">
        <v>934</v>
      </c>
    </row>
    <row r="5476" spans="1:19" hidden="1" x14ac:dyDescent="0.2">
      <c r="A5476" s="162" t="str">
        <f>"FY"&amp;(YEAR(Table4_1[[#This Row],[Date]])-1)&amp;"/"&amp;(YEAR(Table4_1[[#This Row],[Date]])-2000)</f>
        <v>FY2022/23</v>
      </c>
      <c r="B5476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6" s="162" t="str">
        <f>Table4_1[[#This Row],[Licensee]]&amp;" "&amp;Table4_1[[#This Row],[Licence]]</f>
        <v>ATCO GDL8</v>
      </c>
      <c r="D5476" s="162" t="str">
        <f t="shared" si="86"/>
        <v>FY2022/23_D7_ATCO GDL8</v>
      </c>
      <c r="E5476" s="164">
        <f>IF(ISNUMBER(Table4_1[[#This Row],[Value]]),Table4_1[[#This Row],[Value]],IF(ISNUMBER(Table4_1[[#This Row],[$ Value]]),Table4_1[[#This Row],[$ Value]],Table4_1[[#This Row],[% Value]]))</f>
        <v>804033</v>
      </c>
      <c r="G5476" s="238">
        <v>45107</v>
      </c>
      <c r="H5476">
        <v>4</v>
      </c>
      <c r="I5476" t="s">
        <v>200</v>
      </c>
      <c r="J5476" t="s">
        <v>366</v>
      </c>
      <c r="K5476" t="s">
        <v>13</v>
      </c>
      <c r="L5476"/>
      <c r="M5476" t="s">
        <v>621</v>
      </c>
      <c r="N5476" t="s">
        <v>395</v>
      </c>
      <c r="O5476" t="s">
        <v>191</v>
      </c>
      <c r="P5476">
        <v>804033</v>
      </c>
      <c r="Q5476"/>
      <c r="R5476"/>
      <c r="S5476" t="s">
        <v>934</v>
      </c>
    </row>
    <row r="5477" spans="1:19" hidden="1" x14ac:dyDescent="0.2">
      <c r="A5477" s="162" t="str">
        <f>"FY"&amp;(YEAR(Table4_1[[#This Row],[Date]])-1)&amp;"/"&amp;(YEAR(Table4_1[[#This Row],[Date]])-2000)</f>
        <v>FY2023/24</v>
      </c>
      <c r="B5477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7" s="162" t="str">
        <f>Table4_1[[#This Row],[Licensee]]&amp;" "&amp;Table4_1[[#This Row],[Licence]]</f>
        <v>ATCO GDL8</v>
      </c>
      <c r="D5477" s="162" t="str">
        <f t="shared" si="86"/>
        <v>FY2023/24_D7_ATCO GDL8</v>
      </c>
      <c r="E5477" s="164">
        <f>IF(ISNUMBER(Table4_1[[#This Row],[Value]]),Table4_1[[#This Row],[Value]],IF(ISNUMBER(Table4_1[[#This Row],[$ Value]]),Table4_1[[#This Row],[$ Value]],Table4_1[[#This Row],[% Value]]))</f>
        <v>817445</v>
      </c>
      <c r="G5477" s="238">
        <v>45473</v>
      </c>
      <c r="H5477">
        <v>4</v>
      </c>
      <c r="I5477" t="s">
        <v>200</v>
      </c>
      <c r="J5477" t="s">
        <v>366</v>
      </c>
      <c r="K5477" t="s">
        <v>13</v>
      </c>
      <c r="L5477"/>
      <c r="M5477" t="s">
        <v>621</v>
      </c>
      <c r="N5477" t="s">
        <v>395</v>
      </c>
      <c r="O5477" t="s">
        <v>191</v>
      </c>
      <c r="P5477">
        <v>817445</v>
      </c>
      <c r="Q5477"/>
      <c r="R5477"/>
      <c r="S5477" t="s">
        <v>934</v>
      </c>
    </row>
    <row r="5478" spans="1:19" hidden="1" x14ac:dyDescent="0.2">
      <c r="A5478" s="162" t="str">
        <f>"FY"&amp;(YEAR(Table4_1[[#This Row],[Date]])-1)&amp;"/"&amp;(YEAR(Table4_1[[#This Row],[Date]])-2000)</f>
        <v>FY2024/25</v>
      </c>
      <c r="B5478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478" s="162" t="str">
        <f>Table4_1[[#This Row],[Licensee]]&amp;" "&amp;Table4_1[[#This Row],[Licence]]</f>
        <v>ATCO GDL8</v>
      </c>
      <c r="D5478" s="162" t="str">
        <f t="shared" si="86"/>
        <v>FY2024/25_D7_ATCO GDL8</v>
      </c>
      <c r="E5478" s="164">
        <f>IF(ISNUMBER(Table4_1[[#This Row],[Value]]),Table4_1[[#This Row],[Value]],IF(ISNUMBER(Table4_1[[#This Row],[$ Value]]),Table4_1[[#This Row],[$ Value]],Table4_1[[#This Row],[% Value]]))</f>
        <v>829284</v>
      </c>
      <c r="G5478" s="238">
        <v>45838</v>
      </c>
      <c r="H5478">
        <v>4</v>
      </c>
      <c r="I5478" t="s">
        <v>200</v>
      </c>
      <c r="J5478" t="s">
        <v>366</v>
      </c>
      <c r="K5478" t="s">
        <v>13</v>
      </c>
      <c r="L5478"/>
      <c r="M5478" t="s">
        <v>621</v>
      </c>
      <c r="N5478" t="s">
        <v>395</v>
      </c>
      <c r="O5478" t="s">
        <v>191</v>
      </c>
      <c r="P5478">
        <v>829284</v>
      </c>
      <c r="Q5478"/>
      <c r="R5478"/>
      <c r="S5478" t="s">
        <v>934</v>
      </c>
    </row>
    <row r="5479" spans="1:19" hidden="1" x14ac:dyDescent="0.2">
      <c r="A5479" s="162" t="str">
        <f>"FY"&amp;(YEAR(Table4_1[[#This Row],[Date]])-1)&amp;"/"&amp;(YEAR(Table4_1[[#This Row],[Date]])-2000)</f>
        <v>FY2013/14</v>
      </c>
      <c r="B5479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79" s="162" t="str">
        <f>Table4_1[[#This Row],[Licensee]]&amp;" "&amp;Table4_1[[#This Row],[Licence]]</f>
        <v>ATCO GDL8</v>
      </c>
      <c r="D5479" s="162" t="str">
        <f t="shared" si="86"/>
        <v>FY2013/14_D8_ATCO GDL8</v>
      </c>
      <c r="E5479" s="164">
        <f>IF(ISNUMBER(Table4_1[[#This Row],[Value]]),Table4_1[[#This Row],[Value]],IF(ISNUMBER(Table4_1[[#This Row],[$ Value]]),Table4_1[[#This Row],[$ Value]],Table4_1[[#This Row],[% Value]]))</f>
        <v>10087162</v>
      </c>
      <c r="G5479" s="238">
        <v>41820</v>
      </c>
      <c r="H5479">
        <v>4</v>
      </c>
      <c r="I5479" t="s">
        <v>200</v>
      </c>
      <c r="J5479" t="s">
        <v>366</v>
      </c>
      <c r="K5479" t="s">
        <v>299</v>
      </c>
      <c r="L5479" t="s">
        <v>306</v>
      </c>
      <c r="M5479" t="s">
        <v>45</v>
      </c>
      <c r="N5479" t="s">
        <v>454</v>
      </c>
      <c r="O5479" t="s">
        <v>378</v>
      </c>
      <c r="P5479">
        <v>10087162</v>
      </c>
      <c r="Q5479"/>
      <c r="R5479"/>
      <c r="S5479" t="s">
        <v>934</v>
      </c>
    </row>
    <row r="5480" spans="1:19" hidden="1" x14ac:dyDescent="0.2">
      <c r="A5480" s="162" t="str">
        <f>"FY"&amp;(YEAR(Table4_1[[#This Row],[Date]])-1)&amp;"/"&amp;(YEAR(Table4_1[[#This Row],[Date]])-2000)</f>
        <v>FY2014/15</v>
      </c>
      <c r="B5480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0" s="162" t="str">
        <f>Table4_1[[#This Row],[Licensee]]&amp;" "&amp;Table4_1[[#This Row],[Licence]]</f>
        <v>ATCO GDL8</v>
      </c>
      <c r="D5480" s="162" t="str">
        <f t="shared" si="86"/>
        <v>FY2014/15_D8_ATCO GDL8</v>
      </c>
      <c r="E5480" s="164">
        <f>IF(ISNUMBER(Table4_1[[#This Row],[Value]]),Table4_1[[#This Row],[Value]],IF(ISNUMBER(Table4_1[[#This Row],[$ Value]]),Table4_1[[#This Row],[$ Value]],Table4_1[[#This Row],[% Value]]))</f>
        <v>9816762</v>
      </c>
      <c r="G5480" s="238">
        <v>42185</v>
      </c>
      <c r="H5480">
        <v>4</v>
      </c>
      <c r="I5480" t="s">
        <v>200</v>
      </c>
      <c r="J5480" t="s">
        <v>366</v>
      </c>
      <c r="K5480" t="s">
        <v>299</v>
      </c>
      <c r="L5480" t="s">
        <v>306</v>
      </c>
      <c r="M5480" t="s">
        <v>45</v>
      </c>
      <c r="N5480" t="s">
        <v>454</v>
      </c>
      <c r="O5480" t="s">
        <v>378</v>
      </c>
      <c r="P5480">
        <v>9816762</v>
      </c>
      <c r="Q5480"/>
      <c r="R5480"/>
      <c r="S5480" t="s">
        <v>934</v>
      </c>
    </row>
    <row r="5481" spans="1:19" hidden="1" x14ac:dyDescent="0.2">
      <c r="A5481" s="162" t="str">
        <f>"FY"&amp;(YEAR(Table4_1[[#This Row],[Date]])-1)&amp;"/"&amp;(YEAR(Table4_1[[#This Row],[Date]])-2000)</f>
        <v>FY2015/16</v>
      </c>
      <c r="B5481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1" s="162" t="str">
        <f>Table4_1[[#This Row],[Licensee]]&amp;" "&amp;Table4_1[[#This Row],[Licence]]</f>
        <v>ATCO GDL8</v>
      </c>
      <c r="D5481" s="162" t="str">
        <f t="shared" si="86"/>
        <v>FY2015/16_D8_ATCO GDL8</v>
      </c>
      <c r="E5481" s="164">
        <f>IF(ISNUMBER(Table4_1[[#This Row],[Value]]),Table4_1[[#This Row],[Value]],IF(ISNUMBER(Table4_1[[#This Row],[$ Value]]),Table4_1[[#This Row],[$ Value]],Table4_1[[#This Row],[% Value]]))</f>
        <v>10049915</v>
      </c>
      <c r="G5481" s="238">
        <v>42551</v>
      </c>
      <c r="H5481">
        <v>4</v>
      </c>
      <c r="I5481" t="s">
        <v>200</v>
      </c>
      <c r="J5481" t="s">
        <v>366</v>
      </c>
      <c r="K5481" t="s">
        <v>299</v>
      </c>
      <c r="L5481" t="s">
        <v>306</v>
      </c>
      <c r="M5481" t="s">
        <v>45</v>
      </c>
      <c r="N5481" t="s">
        <v>454</v>
      </c>
      <c r="O5481" t="s">
        <v>378</v>
      </c>
      <c r="P5481">
        <v>10049915</v>
      </c>
      <c r="Q5481"/>
      <c r="R5481"/>
      <c r="S5481" t="s">
        <v>934</v>
      </c>
    </row>
    <row r="5482" spans="1:19" hidden="1" x14ac:dyDescent="0.2">
      <c r="A5482" s="162" t="str">
        <f>"FY"&amp;(YEAR(Table4_1[[#This Row],[Date]])-1)&amp;"/"&amp;(YEAR(Table4_1[[#This Row],[Date]])-2000)</f>
        <v>FY2016/17</v>
      </c>
      <c r="B5482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2" s="162" t="str">
        <f>Table4_1[[#This Row],[Licensee]]&amp;" "&amp;Table4_1[[#This Row],[Licence]]</f>
        <v>ATCO GDL8</v>
      </c>
      <c r="D5482" s="162" t="str">
        <f t="shared" si="86"/>
        <v>FY2016/17_D8_ATCO GDL8</v>
      </c>
      <c r="E5482" s="164">
        <f>IF(ISNUMBER(Table4_1[[#This Row],[Value]]),Table4_1[[#This Row],[Value]],IF(ISNUMBER(Table4_1[[#This Row],[$ Value]]),Table4_1[[#This Row],[$ Value]],Table4_1[[#This Row],[% Value]]))</f>
        <v>11036506</v>
      </c>
      <c r="G5482" s="238">
        <v>42916</v>
      </c>
      <c r="H5482">
        <v>4</v>
      </c>
      <c r="I5482" t="s">
        <v>200</v>
      </c>
      <c r="J5482" t="s">
        <v>366</v>
      </c>
      <c r="K5482" t="s">
        <v>299</v>
      </c>
      <c r="L5482" t="s">
        <v>306</v>
      </c>
      <c r="M5482" t="s">
        <v>45</v>
      </c>
      <c r="N5482" t="s">
        <v>454</v>
      </c>
      <c r="O5482" t="s">
        <v>378</v>
      </c>
      <c r="P5482">
        <v>11036506</v>
      </c>
      <c r="Q5482"/>
      <c r="R5482"/>
      <c r="S5482" t="s">
        <v>934</v>
      </c>
    </row>
    <row r="5483" spans="1:19" hidden="1" x14ac:dyDescent="0.2">
      <c r="A5483" s="162" t="str">
        <f>"FY"&amp;(YEAR(Table4_1[[#This Row],[Date]])-1)&amp;"/"&amp;(YEAR(Table4_1[[#This Row],[Date]])-2000)</f>
        <v>FY2017/18</v>
      </c>
      <c r="B5483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3" s="162" t="str">
        <f>Table4_1[[#This Row],[Licensee]]&amp;" "&amp;Table4_1[[#This Row],[Licence]]</f>
        <v>ATCO GDL8</v>
      </c>
      <c r="D5483" s="162" t="str">
        <f t="shared" si="86"/>
        <v>FY2017/18_D8_ATCO GDL8</v>
      </c>
      <c r="E5483" s="164">
        <f>IF(ISNUMBER(Table4_1[[#This Row],[Value]]),Table4_1[[#This Row],[Value]],IF(ISNUMBER(Table4_1[[#This Row],[$ Value]]),Table4_1[[#This Row],[$ Value]],Table4_1[[#This Row],[% Value]]))</f>
        <v>10137903</v>
      </c>
      <c r="G5483" s="238">
        <v>43281</v>
      </c>
      <c r="H5483">
        <v>4</v>
      </c>
      <c r="I5483" t="s">
        <v>200</v>
      </c>
      <c r="J5483" t="s">
        <v>366</v>
      </c>
      <c r="K5483" t="s">
        <v>299</v>
      </c>
      <c r="L5483" t="s">
        <v>306</v>
      </c>
      <c r="M5483" t="s">
        <v>45</v>
      </c>
      <c r="N5483" t="s">
        <v>454</v>
      </c>
      <c r="O5483" t="s">
        <v>378</v>
      </c>
      <c r="P5483">
        <v>10137903</v>
      </c>
      <c r="Q5483"/>
      <c r="R5483"/>
      <c r="S5483" t="s">
        <v>934</v>
      </c>
    </row>
    <row r="5484" spans="1:19" hidden="1" x14ac:dyDescent="0.2">
      <c r="A5484" s="162" t="str">
        <f>"FY"&amp;(YEAR(Table4_1[[#This Row],[Date]])-1)&amp;"/"&amp;(YEAR(Table4_1[[#This Row],[Date]])-2000)</f>
        <v>FY2018/19</v>
      </c>
      <c r="B5484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4" s="162" t="str">
        <f>Table4_1[[#This Row],[Licensee]]&amp;" "&amp;Table4_1[[#This Row],[Licence]]</f>
        <v>ATCO GDL8</v>
      </c>
      <c r="D5484" s="162" t="str">
        <f t="shared" si="86"/>
        <v>FY2018/19_D8_ATCO GDL8</v>
      </c>
      <c r="E5484" s="164">
        <f>IF(ISNUMBER(Table4_1[[#This Row],[Value]]),Table4_1[[#This Row],[Value]],IF(ISNUMBER(Table4_1[[#This Row],[$ Value]]),Table4_1[[#This Row],[$ Value]],Table4_1[[#This Row],[% Value]]))</f>
        <v>10278910</v>
      </c>
      <c r="G5484" s="238">
        <v>43646</v>
      </c>
      <c r="H5484">
        <v>4</v>
      </c>
      <c r="I5484" t="s">
        <v>200</v>
      </c>
      <c r="J5484" t="s">
        <v>366</v>
      </c>
      <c r="K5484" t="s">
        <v>299</v>
      </c>
      <c r="L5484" t="s">
        <v>306</v>
      </c>
      <c r="M5484" t="s">
        <v>45</v>
      </c>
      <c r="N5484" t="s">
        <v>454</v>
      </c>
      <c r="O5484" t="s">
        <v>378</v>
      </c>
      <c r="P5484">
        <v>10278910</v>
      </c>
      <c r="Q5484"/>
      <c r="R5484"/>
      <c r="S5484" t="s">
        <v>934</v>
      </c>
    </row>
    <row r="5485" spans="1:19" hidden="1" x14ac:dyDescent="0.2">
      <c r="A5485" s="162" t="str">
        <f>"FY"&amp;(YEAR(Table4_1[[#This Row],[Date]])-1)&amp;"/"&amp;(YEAR(Table4_1[[#This Row],[Date]])-2000)</f>
        <v>FY2019/20</v>
      </c>
      <c r="B5485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5" s="162" t="str">
        <f>Table4_1[[#This Row],[Licensee]]&amp;" "&amp;Table4_1[[#This Row],[Licence]]</f>
        <v>ATCO GDL8</v>
      </c>
      <c r="D5485" s="162" t="str">
        <f t="shared" si="86"/>
        <v>FY2019/20_D8_ATCO GDL8</v>
      </c>
      <c r="E5485" s="164">
        <f>IF(ISNUMBER(Table4_1[[#This Row],[Value]]),Table4_1[[#This Row],[Value]],IF(ISNUMBER(Table4_1[[#This Row],[$ Value]]),Table4_1[[#This Row],[$ Value]],Table4_1[[#This Row],[% Value]]))</f>
        <v>10129859</v>
      </c>
      <c r="G5485" s="238">
        <v>44012</v>
      </c>
      <c r="H5485">
        <v>4</v>
      </c>
      <c r="I5485" t="s">
        <v>200</v>
      </c>
      <c r="J5485" t="s">
        <v>366</v>
      </c>
      <c r="K5485" t="s">
        <v>299</v>
      </c>
      <c r="L5485" t="s">
        <v>306</v>
      </c>
      <c r="M5485" t="s">
        <v>45</v>
      </c>
      <c r="N5485" t="s">
        <v>454</v>
      </c>
      <c r="O5485" t="s">
        <v>378</v>
      </c>
      <c r="P5485">
        <v>10129859</v>
      </c>
      <c r="Q5485"/>
      <c r="R5485"/>
      <c r="S5485" t="s">
        <v>934</v>
      </c>
    </row>
    <row r="5486" spans="1:19" hidden="1" x14ac:dyDescent="0.2">
      <c r="A5486" s="162" t="str">
        <f>"FY"&amp;(YEAR(Table4_1[[#This Row],[Date]])-1)&amp;"/"&amp;(YEAR(Table4_1[[#This Row],[Date]])-2000)</f>
        <v>FY2020/21</v>
      </c>
      <c r="B5486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6" s="162" t="str">
        <f>Table4_1[[#This Row],[Licensee]]&amp;" "&amp;Table4_1[[#This Row],[Licence]]</f>
        <v>ATCO GDL8</v>
      </c>
      <c r="D5486" s="162" t="str">
        <f t="shared" si="86"/>
        <v>FY2020/21_D8_ATCO GDL8</v>
      </c>
      <c r="E5486" s="164">
        <f>IF(ISNUMBER(Table4_1[[#This Row],[Value]]),Table4_1[[#This Row],[Value]],IF(ISNUMBER(Table4_1[[#This Row],[$ Value]]),Table4_1[[#This Row],[$ Value]],Table4_1[[#This Row],[% Value]]))</f>
        <v>10314749</v>
      </c>
      <c r="G5486" s="238">
        <v>44377</v>
      </c>
      <c r="H5486">
        <v>4</v>
      </c>
      <c r="I5486" t="s">
        <v>200</v>
      </c>
      <c r="J5486" t="s">
        <v>366</v>
      </c>
      <c r="K5486" t="s">
        <v>299</v>
      </c>
      <c r="L5486" t="s">
        <v>306</v>
      </c>
      <c r="M5486" t="s">
        <v>45</v>
      </c>
      <c r="N5486" t="s">
        <v>454</v>
      </c>
      <c r="O5486" t="s">
        <v>378</v>
      </c>
      <c r="P5486">
        <v>10314749</v>
      </c>
      <c r="Q5486"/>
      <c r="R5486"/>
      <c r="S5486" t="s">
        <v>934</v>
      </c>
    </row>
    <row r="5487" spans="1:19" hidden="1" x14ac:dyDescent="0.2">
      <c r="A5487" s="162" t="str">
        <f>"FY"&amp;(YEAR(Table4_1[[#This Row],[Date]])-1)&amp;"/"&amp;(YEAR(Table4_1[[#This Row],[Date]])-2000)</f>
        <v>FY2021/22</v>
      </c>
      <c r="B5487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7" s="162" t="str">
        <f>Table4_1[[#This Row],[Licensee]]&amp;" "&amp;Table4_1[[#This Row],[Licence]]</f>
        <v>ATCO GDL8</v>
      </c>
      <c r="D5487" s="162" t="str">
        <f t="shared" si="86"/>
        <v>FY2021/22_D8_ATCO GDL8</v>
      </c>
      <c r="E5487" s="164">
        <f>IF(ISNUMBER(Table4_1[[#This Row],[Value]]),Table4_1[[#This Row],[Value]],IF(ISNUMBER(Table4_1[[#This Row],[$ Value]]),Table4_1[[#This Row],[$ Value]],Table4_1[[#This Row],[% Value]]))</f>
        <v>10686871</v>
      </c>
      <c r="G5487" s="238">
        <v>44742</v>
      </c>
      <c r="H5487">
        <v>4</v>
      </c>
      <c r="I5487" t="s">
        <v>200</v>
      </c>
      <c r="J5487" t="s">
        <v>366</v>
      </c>
      <c r="K5487" t="s">
        <v>299</v>
      </c>
      <c r="L5487" t="s">
        <v>306</v>
      </c>
      <c r="M5487" t="s">
        <v>45</v>
      </c>
      <c r="N5487" t="s">
        <v>454</v>
      </c>
      <c r="O5487" t="s">
        <v>378</v>
      </c>
      <c r="P5487">
        <v>10686871</v>
      </c>
      <c r="Q5487"/>
      <c r="R5487"/>
      <c r="S5487" t="s">
        <v>934</v>
      </c>
    </row>
    <row r="5488" spans="1:19" hidden="1" x14ac:dyDescent="0.2">
      <c r="A5488" s="162" t="str">
        <f>"FY"&amp;(YEAR(Table4_1[[#This Row],[Date]])-1)&amp;"/"&amp;(YEAR(Table4_1[[#This Row],[Date]])-2000)</f>
        <v>FY2022/23</v>
      </c>
      <c r="B5488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8" s="162" t="str">
        <f>Table4_1[[#This Row],[Licensee]]&amp;" "&amp;Table4_1[[#This Row],[Licence]]</f>
        <v>ATCO GDL8</v>
      </c>
      <c r="D5488" s="162" t="str">
        <f t="shared" si="86"/>
        <v>FY2022/23_D8_ATCO GDL8</v>
      </c>
      <c r="E5488" s="164">
        <f>IF(ISNUMBER(Table4_1[[#This Row],[Value]]),Table4_1[[#This Row],[Value]],IF(ISNUMBER(Table4_1[[#This Row],[$ Value]]),Table4_1[[#This Row],[$ Value]],Table4_1[[#This Row],[% Value]]))</f>
        <v>10493741</v>
      </c>
      <c r="G5488" s="238">
        <v>45107</v>
      </c>
      <c r="H5488">
        <v>4</v>
      </c>
      <c r="I5488" t="s">
        <v>200</v>
      </c>
      <c r="J5488" t="s">
        <v>366</v>
      </c>
      <c r="K5488" t="s">
        <v>299</v>
      </c>
      <c r="L5488" t="s">
        <v>306</v>
      </c>
      <c r="M5488" t="s">
        <v>45</v>
      </c>
      <c r="N5488" t="s">
        <v>454</v>
      </c>
      <c r="O5488" t="s">
        <v>378</v>
      </c>
      <c r="P5488">
        <v>10493741</v>
      </c>
      <c r="Q5488"/>
      <c r="R5488"/>
      <c r="S5488" t="s">
        <v>934</v>
      </c>
    </row>
    <row r="5489" spans="1:19" hidden="1" x14ac:dyDescent="0.2">
      <c r="A5489" s="162" t="str">
        <f>"FY"&amp;(YEAR(Table4_1[[#This Row],[Date]])-1)&amp;"/"&amp;(YEAR(Table4_1[[#This Row],[Date]])-2000)</f>
        <v>FY2023/24</v>
      </c>
      <c r="B5489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89" s="162" t="str">
        <f>Table4_1[[#This Row],[Licensee]]&amp;" "&amp;Table4_1[[#This Row],[Licence]]</f>
        <v>ATCO GDL8</v>
      </c>
      <c r="D5489" s="162" t="str">
        <f t="shared" si="86"/>
        <v>FY2023/24_D8_ATCO GDL8</v>
      </c>
      <c r="E5489" s="164">
        <f>IF(ISNUMBER(Table4_1[[#This Row],[Value]]),Table4_1[[#This Row],[Value]],IF(ISNUMBER(Table4_1[[#This Row],[$ Value]]),Table4_1[[#This Row],[$ Value]],Table4_1[[#This Row],[% Value]]))</f>
        <v>10357570</v>
      </c>
      <c r="G5489" s="238">
        <v>45473</v>
      </c>
      <c r="H5489">
        <v>4</v>
      </c>
      <c r="I5489" t="s">
        <v>200</v>
      </c>
      <c r="J5489" t="s">
        <v>366</v>
      </c>
      <c r="K5489" t="s">
        <v>299</v>
      </c>
      <c r="L5489" t="s">
        <v>306</v>
      </c>
      <c r="M5489" t="s">
        <v>45</v>
      </c>
      <c r="N5489" t="s">
        <v>454</v>
      </c>
      <c r="O5489" t="s">
        <v>378</v>
      </c>
      <c r="P5489">
        <v>10357570</v>
      </c>
      <c r="Q5489"/>
      <c r="R5489"/>
      <c r="S5489" t="s">
        <v>934</v>
      </c>
    </row>
    <row r="5490" spans="1:19" hidden="1" x14ac:dyDescent="0.2">
      <c r="A5490" s="162" t="str">
        <f>"FY"&amp;(YEAR(Table4_1[[#This Row],[Date]])-1)&amp;"/"&amp;(YEAR(Table4_1[[#This Row],[Date]])-2000)</f>
        <v>FY2024/25</v>
      </c>
      <c r="B5490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490" s="162" t="str">
        <f>Table4_1[[#This Row],[Licensee]]&amp;" "&amp;Table4_1[[#This Row],[Licence]]</f>
        <v>ATCO GDL8</v>
      </c>
      <c r="D5490" s="162" t="str">
        <f t="shared" si="86"/>
        <v>FY2024/25_D8_ATCO GDL8</v>
      </c>
      <c r="E5490" s="164">
        <f>IF(ISNUMBER(Table4_1[[#This Row],[Value]]),Table4_1[[#This Row],[Value]],IF(ISNUMBER(Table4_1[[#This Row],[$ Value]]),Table4_1[[#This Row],[$ Value]],Table4_1[[#This Row],[% Value]]))</f>
        <v>9610191</v>
      </c>
      <c r="G5490" s="238">
        <v>45838</v>
      </c>
      <c r="H5490">
        <v>4</v>
      </c>
      <c r="I5490" t="s">
        <v>200</v>
      </c>
      <c r="J5490" t="s">
        <v>366</v>
      </c>
      <c r="K5490" t="s">
        <v>299</v>
      </c>
      <c r="L5490" t="s">
        <v>306</v>
      </c>
      <c r="M5490" t="s">
        <v>45</v>
      </c>
      <c r="N5490" t="s">
        <v>454</v>
      </c>
      <c r="O5490" t="s">
        <v>378</v>
      </c>
      <c r="P5490">
        <v>9610191</v>
      </c>
      <c r="Q5490"/>
      <c r="R5490"/>
      <c r="S5490" t="s">
        <v>934</v>
      </c>
    </row>
    <row r="5491" spans="1:19" hidden="1" x14ac:dyDescent="0.2">
      <c r="A5491" s="162" t="str">
        <f>"FY"&amp;(YEAR(Table4_1[[#This Row],[Date]])-1)&amp;"/"&amp;(YEAR(Table4_1[[#This Row],[Date]])-2000)</f>
        <v>FY2013/14</v>
      </c>
      <c r="B5491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1" s="162" t="str">
        <f>Table4_1[[#This Row],[Licensee]]&amp;" "&amp;Table4_1[[#This Row],[Licence]]</f>
        <v>ATCO GDL8</v>
      </c>
      <c r="D5491" s="162" t="str">
        <f t="shared" si="86"/>
        <v>FY2013/14_D8A_ATCO GDL8</v>
      </c>
      <c r="E5491" s="164">
        <f>IF(ISNUMBER(Table4_1[[#This Row],[Value]]),Table4_1[[#This Row],[Value]],IF(ISNUMBER(Table4_1[[#This Row],[$ Value]]),Table4_1[[#This Row],[$ Value]],Table4_1[[#This Row],[% Value]]))</f>
        <v>2801.9894439999998</v>
      </c>
      <c r="G5491" s="238">
        <v>41820</v>
      </c>
      <c r="H5491">
        <v>4</v>
      </c>
      <c r="I5491" t="s">
        <v>200</v>
      </c>
      <c r="J5491" t="s">
        <v>366</v>
      </c>
      <c r="K5491" t="s">
        <v>299</v>
      </c>
      <c r="L5491" t="s">
        <v>306</v>
      </c>
      <c r="M5491" t="s">
        <v>45</v>
      </c>
      <c r="N5491" t="s">
        <v>560</v>
      </c>
      <c r="O5491" t="s">
        <v>59</v>
      </c>
      <c r="P5491">
        <v>2801.9894439999998</v>
      </c>
      <c r="Q5491"/>
      <c r="R5491"/>
      <c r="S5491" t="s">
        <v>934</v>
      </c>
    </row>
    <row r="5492" spans="1:19" hidden="1" x14ac:dyDescent="0.2">
      <c r="A5492" s="162" t="str">
        <f>"FY"&amp;(YEAR(Table4_1[[#This Row],[Date]])-1)&amp;"/"&amp;(YEAR(Table4_1[[#This Row],[Date]])-2000)</f>
        <v>FY2014/15</v>
      </c>
      <c r="B5492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2" s="162" t="str">
        <f>Table4_1[[#This Row],[Licensee]]&amp;" "&amp;Table4_1[[#This Row],[Licence]]</f>
        <v>ATCO GDL8</v>
      </c>
      <c r="D5492" s="162" t="str">
        <f t="shared" si="86"/>
        <v>FY2014/15_D8A_ATCO GDL8</v>
      </c>
      <c r="E5492" s="164">
        <f>IF(ISNUMBER(Table4_1[[#This Row],[Value]]),Table4_1[[#This Row],[Value]],IF(ISNUMBER(Table4_1[[#This Row],[$ Value]]),Table4_1[[#This Row],[$ Value]],Table4_1[[#This Row],[% Value]]))</f>
        <v>2726.8783330000001</v>
      </c>
      <c r="G5492" s="238">
        <v>42185</v>
      </c>
      <c r="H5492">
        <v>4</v>
      </c>
      <c r="I5492" t="s">
        <v>200</v>
      </c>
      <c r="J5492" t="s">
        <v>366</v>
      </c>
      <c r="K5492" t="s">
        <v>299</v>
      </c>
      <c r="L5492" t="s">
        <v>306</v>
      </c>
      <c r="M5492" t="s">
        <v>45</v>
      </c>
      <c r="N5492" t="s">
        <v>560</v>
      </c>
      <c r="O5492" t="s">
        <v>59</v>
      </c>
      <c r="P5492">
        <v>2726.8783330000001</v>
      </c>
      <c r="Q5492"/>
      <c r="R5492"/>
      <c r="S5492" t="s">
        <v>934</v>
      </c>
    </row>
    <row r="5493" spans="1:19" hidden="1" x14ac:dyDescent="0.2">
      <c r="A5493" s="162" t="str">
        <f>"FY"&amp;(YEAR(Table4_1[[#This Row],[Date]])-1)&amp;"/"&amp;(YEAR(Table4_1[[#This Row],[Date]])-2000)</f>
        <v>FY2015/16</v>
      </c>
      <c r="B5493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3" s="162" t="str">
        <f>Table4_1[[#This Row],[Licensee]]&amp;" "&amp;Table4_1[[#This Row],[Licence]]</f>
        <v>ATCO GDL8</v>
      </c>
      <c r="D5493" s="162" t="str">
        <f t="shared" si="86"/>
        <v>FY2015/16_D8A_ATCO GDL8</v>
      </c>
      <c r="E5493" s="164">
        <f>IF(ISNUMBER(Table4_1[[#This Row],[Value]]),Table4_1[[#This Row],[Value]],IF(ISNUMBER(Table4_1[[#This Row],[$ Value]]),Table4_1[[#This Row],[$ Value]],Table4_1[[#This Row],[% Value]]))</f>
        <v>2791.6430559999999</v>
      </c>
      <c r="G5493" s="238">
        <v>42551</v>
      </c>
      <c r="H5493">
        <v>4</v>
      </c>
      <c r="I5493" t="s">
        <v>200</v>
      </c>
      <c r="J5493" t="s">
        <v>366</v>
      </c>
      <c r="K5493" t="s">
        <v>299</v>
      </c>
      <c r="L5493" t="s">
        <v>306</v>
      </c>
      <c r="M5493" t="s">
        <v>45</v>
      </c>
      <c r="N5493" t="s">
        <v>560</v>
      </c>
      <c r="O5493" t="s">
        <v>59</v>
      </c>
      <c r="P5493">
        <v>2791.6430559999999</v>
      </c>
      <c r="Q5493"/>
      <c r="R5493"/>
      <c r="S5493" t="s">
        <v>934</v>
      </c>
    </row>
    <row r="5494" spans="1:19" hidden="1" x14ac:dyDescent="0.2">
      <c r="A5494" s="162" t="str">
        <f>"FY"&amp;(YEAR(Table4_1[[#This Row],[Date]])-1)&amp;"/"&amp;(YEAR(Table4_1[[#This Row],[Date]])-2000)</f>
        <v>FY2016/17</v>
      </c>
      <c r="B5494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4" s="162" t="str">
        <f>Table4_1[[#This Row],[Licensee]]&amp;" "&amp;Table4_1[[#This Row],[Licence]]</f>
        <v>ATCO GDL8</v>
      </c>
      <c r="D5494" s="162" t="str">
        <f t="shared" si="86"/>
        <v>FY2016/17_D8A_ATCO GDL8</v>
      </c>
      <c r="E5494" s="164">
        <f>IF(ISNUMBER(Table4_1[[#This Row],[Value]]),Table4_1[[#This Row],[Value]],IF(ISNUMBER(Table4_1[[#This Row],[$ Value]]),Table4_1[[#This Row],[$ Value]],Table4_1[[#This Row],[% Value]]))</f>
        <v>3065.6961110000002</v>
      </c>
      <c r="G5494" s="238">
        <v>42916</v>
      </c>
      <c r="H5494">
        <v>4</v>
      </c>
      <c r="I5494" t="s">
        <v>200</v>
      </c>
      <c r="J5494" t="s">
        <v>366</v>
      </c>
      <c r="K5494" t="s">
        <v>299</v>
      </c>
      <c r="L5494" t="s">
        <v>306</v>
      </c>
      <c r="M5494" t="s">
        <v>45</v>
      </c>
      <c r="N5494" t="s">
        <v>560</v>
      </c>
      <c r="O5494" t="s">
        <v>59</v>
      </c>
      <c r="P5494">
        <v>3065.6961110000002</v>
      </c>
      <c r="Q5494"/>
      <c r="R5494"/>
      <c r="S5494" t="s">
        <v>934</v>
      </c>
    </row>
    <row r="5495" spans="1:19" hidden="1" x14ac:dyDescent="0.2">
      <c r="A5495" s="162" t="str">
        <f>"FY"&amp;(YEAR(Table4_1[[#This Row],[Date]])-1)&amp;"/"&amp;(YEAR(Table4_1[[#This Row],[Date]])-2000)</f>
        <v>FY2017/18</v>
      </c>
      <c r="B5495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5" s="162" t="str">
        <f>Table4_1[[#This Row],[Licensee]]&amp;" "&amp;Table4_1[[#This Row],[Licence]]</f>
        <v>ATCO GDL8</v>
      </c>
      <c r="D5495" s="162" t="str">
        <f t="shared" si="86"/>
        <v>FY2017/18_D8A_ATCO GDL8</v>
      </c>
      <c r="E5495" s="164">
        <f>IF(ISNUMBER(Table4_1[[#This Row],[Value]]),Table4_1[[#This Row],[Value]],IF(ISNUMBER(Table4_1[[#This Row],[$ Value]]),Table4_1[[#This Row],[$ Value]],Table4_1[[#This Row],[% Value]]))</f>
        <v>2816.084167</v>
      </c>
      <c r="G5495" s="238">
        <v>43281</v>
      </c>
      <c r="H5495">
        <v>4</v>
      </c>
      <c r="I5495" t="s">
        <v>200</v>
      </c>
      <c r="J5495" t="s">
        <v>366</v>
      </c>
      <c r="K5495" t="s">
        <v>299</v>
      </c>
      <c r="L5495" t="s">
        <v>306</v>
      </c>
      <c r="M5495" t="s">
        <v>45</v>
      </c>
      <c r="N5495" t="s">
        <v>560</v>
      </c>
      <c r="O5495" t="s">
        <v>59</v>
      </c>
      <c r="P5495">
        <v>2816.084167</v>
      </c>
      <c r="Q5495"/>
      <c r="R5495"/>
      <c r="S5495" t="s">
        <v>934</v>
      </c>
    </row>
    <row r="5496" spans="1:19" hidden="1" x14ac:dyDescent="0.2">
      <c r="A5496" s="162" t="str">
        <f>"FY"&amp;(YEAR(Table4_1[[#This Row],[Date]])-1)&amp;"/"&amp;(YEAR(Table4_1[[#This Row],[Date]])-2000)</f>
        <v>FY2018/19</v>
      </c>
      <c r="B5496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6" s="162" t="str">
        <f>Table4_1[[#This Row],[Licensee]]&amp;" "&amp;Table4_1[[#This Row],[Licence]]</f>
        <v>ATCO GDL8</v>
      </c>
      <c r="D5496" s="162" t="str">
        <f t="shared" si="86"/>
        <v>FY2018/19_D8A_ATCO GDL8</v>
      </c>
      <c r="E5496" s="164">
        <f>IF(ISNUMBER(Table4_1[[#This Row],[Value]]),Table4_1[[#This Row],[Value]],IF(ISNUMBER(Table4_1[[#This Row],[$ Value]]),Table4_1[[#This Row],[$ Value]],Table4_1[[#This Row],[% Value]]))</f>
        <v>2855.252778</v>
      </c>
      <c r="G5496" s="238">
        <v>43646</v>
      </c>
      <c r="H5496">
        <v>4</v>
      </c>
      <c r="I5496" t="s">
        <v>200</v>
      </c>
      <c r="J5496" t="s">
        <v>366</v>
      </c>
      <c r="K5496" t="s">
        <v>299</v>
      </c>
      <c r="L5496" t="s">
        <v>306</v>
      </c>
      <c r="M5496" t="s">
        <v>45</v>
      </c>
      <c r="N5496" t="s">
        <v>560</v>
      </c>
      <c r="O5496" t="s">
        <v>59</v>
      </c>
      <c r="P5496">
        <v>2855.252778</v>
      </c>
      <c r="Q5496"/>
      <c r="R5496"/>
      <c r="S5496" t="s">
        <v>934</v>
      </c>
    </row>
    <row r="5497" spans="1:19" hidden="1" x14ac:dyDescent="0.2">
      <c r="A5497" s="162" t="str">
        <f>"FY"&amp;(YEAR(Table4_1[[#This Row],[Date]])-1)&amp;"/"&amp;(YEAR(Table4_1[[#This Row],[Date]])-2000)</f>
        <v>FY2019/20</v>
      </c>
      <c r="B5497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7" s="162" t="str">
        <f>Table4_1[[#This Row],[Licensee]]&amp;" "&amp;Table4_1[[#This Row],[Licence]]</f>
        <v>ATCO GDL8</v>
      </c>
      <c r="D5497" s="162" t="str">
        <f t="shared" si="86"/>
        <v>FY2019/20_D8A_ATCO GDL8</v>
      </c>
      <c r="E5497" s="164">
        <f>IF(ISNUMBER(Table4_1[[#This Row],[Value]]),Table4_1[[#This Row],[Value]],IF(ISNUMBER(Table4_1[[#This Row],[$ Value]]),Table4_1[[#This Row],[$ Value]],Table4_1[[#This Row],[% Value]]))</f>
        <v>2813.8497219999999</v>
      </c>
      <c r="G5497" s="238">
        <v>44012</v>
      </c>
      <c r="H5497">
        <v>4</v>
      </c>
      <c r="I5497" t="s">
        <v>200</v>
      </c>
      <c r="J5497" t="s">
        <v>366</v>
      </c>
      <c r="K5497" t="s">
        <v>299</v>
      </c>
      <c r="L5497" t="s">
        <v>306</v>
      </c>
      <c r="M5497" t="s">
        <v>45</v>
      </c>
      <c r="N5497" t="s">
        <v>560</v>
      </c>
      <c r="O5497" t="s">
        <v>59</v>
      </c>
      <c r="P5497">
        <v>2813.8497219999999</v>
      </c>
      <c r="Q5497"/>
      <c r="R5497"/>
      <c r="S5497" t="s">
        <v>934</v>
      </c>
    </row>
    <row r="5498" spans="1:19" hidden="1" x14ac:dyDescent="0.2">
      <c r="A5498" s="162" t="str">
        <f>"FY"&amp;(YEAR(Table4_1[[#This Row],[Date]])-1)&amp;"/"&amp;(YEAR(Table4_1[[#This Row],[Date]])-2000)</f>
        <v>FY2020/21</v>
      </c>
      <c r="B5498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8" s="162" t="str">
        <f>Table4_1[[#This Row],[Licensee]]&amp;" "&amp;Table4_1[[#This Row],[Licence]]</f>
        <v>ATCO GDL8</v>
      </c>
      <c r="D5498" s="162" t="str">
        <f t="shared" si="86"/>
        <v>FY2020/21_D8A_ATCO GDL8</v>
      </c>
      <c r="E5498" s="164">
        <f>IF(ISNUMBER(Table4_1[[#This Row],[Value]]),Table4_1[[#This Row],[Value]],IF(ISNUMBER(Table4_1[[#This Row],[$ Value]]),Table4_1[[#This Row],[$ Value]],Table4_1[[#This Row],[% Value]]))</f>
        <v>2865.2080559999999</v>
      </c>
      <c r="G5498" s="238">
        <v>44377</v>
      </c>
      <c r="H5498">
        <v>4</v>
      </c>
      <c r="I5498" t="s">
        <v>200</v>
      </c>
      <c r="J5498" t="s">
        <v>366</v>
      </c>
      <c r="K5498" t="s">
        <v>299</v>
      </c>
      <c r="L5498" t="s">
        <v>306</v>
      </c>
      <c r="M5498" t="s">
        <v>45</v>
      </c>
      <c r="N5498" t="s">
        <v>560</v>
      </c>
      <c r="O5498" t="s">
        <v>59</v>
      </c>
      <c r="P5498">
        <v>2865.2080559999999</v>
      </c>
      <c r="Q5498"/>
      <c r="R5498"/>
      <c r="S5498" t="s">
        <v>934</v>
      </c>
    </row>
    <row r="5499" spans="1:19" hidden="1" x14ac:dyDescent="0.2">
      <c r="A5499" s="162" t="str">
        <f>"FY"&amp;(YEAR(Table4_1[[#This Row],[Date]])-1)&amp;"/"&amp;(YEAR(Table4_1[[#This Row],[Date]])-2000)</f>
        <v>FY2021/22</v>
      </c>
      <c r="B5499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499" s="162" t="str">
        <f>Table4_1[[#This Row],[Licensee]]&amp;" "&amp;Table4_1[[#This Row],[Licence]]</f>
        <v>ATCO GDL8</v>
      </c>
      <c r="D5499" s="162" t="str">
        <f t="shared" si="86"/>
        <v>FY2021/22_D8A_ATCO GDL8</v>
      </c>
      <c r="E5499" s="164">
        <f>IF(ISNUMBER(Table4_1[[#This Row],[Value]]),Table4_1[[#This Row],[Value]],IF(ISNUMBER(Table4_1[[#This Row],[$ Value]]),Table4_1[[#This Row],[$ Value]],Table4_1[[#This Row],[% Value]]))</f>
        <v>2968.5752779999998</v>
      </c>
      <c r="G5499" s="238">
        <v>44742</v>
      </c>
      <c r="H5499">
        <v>4</v>
      </c>
      <c r="I5499" t="s">
        <v>200</v>
      </c>
      <c r="J5499" t="s">
        <v>366</v>
      </c>
      <c r="K5499" t="s">
        <v>299</v>
      </c>
      <c r="L5499" t="s">
        <v>306</v>
      </c>
      <c r="M5499" t="s">
        <v>45</v>
      </c>
      <c r="N5499" t="s">
        <v>560</v>
      </c>
      <c r="O5499" t="s">
        <v>59</v>
      </c>
      <c r="P5499">
        <v>2968.5752779999998</v>
      </c>
      <c r="Q5499"/>
      <c r="R5499"/>
      <c r="S5499" t="s">
        <v>934</v>
      </c>
    </row>
    <row r="5500" spans="1:19" hidden="1" x14ac:dyDescent="0.2">
      <c r="A5500" s="162" t="str">
        <f>"FY"&amp;(YEAR(Table4_1[[#This Row],[Date]])-1)&amp;"/"&amp;(YEAR(Table4_1[[#This Row],[Date]])-2000)</f>
        <v>FY2022/23</v>
      </c>
      <c r="B5500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500" s="162" t="str">
        <f>Table4_1[[#This Row],[Licensee]]&amp;" "&amp;Table4_1[[#This Row],[Licence]]</f>
        <v>ATCO GDL8</v>
      </c>
      <c r="D5500" s="162" t="str">
        <f t="shared" si="86"/>
        <v>FY2022/23_D8A_ATCO GDL8</v>
      </c>
      <c r="E5500" s="164">
        <f>IF(ISNUMBER(Table4_1[[#This Row],[Value]]),Table4_1[[#This Row],[Value]],IF(ISNUMBER(Table4_1[[#This Row],[$ Value]]),Table4_1[[#This Row],[$ Value]],Table4_1[[#This Row],[% Value]]))</f>
        <v>2914.9280560000002</v>
      </c>
      <c r="G5500" s="238">
        <v>45107</v>
      </c>
      <c r="H5500">
        <v>4</v>
      </c>
      <c r="I5500" t="s">
        <v>200</v>
      </c>
      <c r="J5500" t="s">
        <v>366</v>
      </c>
      <c r="K5500" t="s">
        <v>299</v>
      </c>
      <c r="L5500" t="s">
        <v>306</v>
      </c>
      <c r="M5500" t="s">
        <v>45</v>
      </c>
      <c r="N5500" t="s">
        <v>560</v>
      </c>
      <c r="O5500" t="s">
        <v>59</v>
      </c>
      <c r="P5500">
        <v>2914.9280560000002</v>
      </c>
      <c r="Q5500"/>
      <c r="R5500"/>
      <c r="S5500" t="s">
        <v>934</v>
      </c>
    </row>
    <row r="5501" spans="1:19" hidden="1" x14ac:dyDescent="0.2">
      <c r="A5501" s="162" t="str">
        <f>"FY"&amp;(YEAR(Table4_1[[#This Row],[Date]])-1)&amp;"/"&amp;(YEAR(Table4_1[[#This Row],[Date]])-2000)</f>
        <v>FY2023/24</v>
      </c>
      <c r="B5501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501" s="162" t="str">
        <f>Table4_1[[#This Row],[Licensee]]&amp;" "&amp;Table4_1[[#This Row],[Licence]]</f>
        <v>ATCO GDL8</v>
      </c>
      <c r="D5501" s="162" t="str">
        <f t="shared" si="86"/>
        <v>FY2023/24_D8A_ATCO GDL8</v>
      </c>
      <c r="E5501" s="164">
        <f>IF(ISNUMBER(Table4_1[[#This Row],[Value]]),Table4_1[[#This Row],[Value]],IF(ISNUMBER(Table4_1[[#This Row],[$ Value]]),Table4_1[[#This Row],[$ Value]],Table4_1[[#This Row],[% Value]]))</f>
        <v>2877.1027779999999</v>
      </c>
      <c r="G5501" s="238">
        <v>45473</v>
      </c>
      <c r="H5501">
        <v>4</v>
      </c>
      <c r="I5501" t="s">
        <v>200</v>
      </c>
      <c r="J5501" t="s">
        <v>366</v>
      </c>
      <c r="K5501" t="s">
        <v>299</v>
      </c>
      <c r="L5501" t="s">
        <v>306</v>
      </c>
      <c r="M5501" t="s">
        <v>45</v>
      </c>
      <c r="N5501" t="s">
        <v>560</v>
      </c>
      <c r="O5501" t="s">
        <v>59</v>
      </c>
      <c r="P5501">
        <v>2877.1027779999999</v>
      </c>
      <c r="Q5501"/>
      <c r="R5501"/>
      <c r="S5501" t="s">
        <v>934</v>
      </c>
    </row>
    <row r="5502" spans="1:19" hidden="1" x14ac:dyDescent="0.2">
      <c r="A5502" s="162" t="str">
        <f>"FY"&amp;(YEAR(Table4_1[[#This Row],[Date]])-1)&amp;"/"&amp;(YEAR(Table4_1[[#This Row],[Date]])-2000)</f>
        <v>FY2024/25</v>
      </c>
      <c r="B5502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502" s="162" t="str">
        <f>Table4_1[[#This Row],[Licensee]]&amp;" "&amp;Table4_1[[#This Row],[Licence]]</f>
        <v>ATCO GDL8</v>
      </c>
      <c r="D5502" s="162" t="str">
        <f t="shared" si="86"/>
        <v>FY2024/25_D8A_ATCO GDL8</v>
      </c>
      <c r="E5502" s="164">
        <f>IF(ISNUMBER(Table4_1[[#This Row],[Value]]),Table4_1[[#This Row],[Value]],IF(ISNUMBER(Table4_1[[#This Row],[$ Value]]),Table4_1[[#This Row],[$ Value]],Table4_1[[#This Row],[% Value]]))</f>
        <v>2669.4977140000001</v>
      </c>
      <c r="G5502" s="238">
        <v>45838</v>
      </c>
      <c r="H5502">
        <v>4</v>
      </c>
      <c r="I5502" t="s">
        <v>200</v>
      </c>
      <c r="J5502" t="s">
        <v>366</v>
      </c>
      <c r="K5502" t="s">
        <v>299</v>
      </c>
      <c r="L5502" t="s">
        <v>306</v>
      </c>
      <c r="M5502" t="s">
        <v>45</v>
      </c>
      <c r="N5502" t="s">
        <v>560</v>
      </c>
      <c r="O5502" t="s">
        <v>59</v>
      </c>
      <c r="P5502">
        <v>2669.4977140000001</v>
      </c>
      <c r="Q5502"/>
      <c r="R5502"/>
      <c r="S5502" t="s">
        <v>934</v>
      </c>
    </row>
    <row r="5503" spans="1:19" hidden="1" x14ac:dyDescent="0.2">
      <c r="A5503" s="162" t="str">
        <f>"FY"&amp;(YEAR(Table4_1[[#This Row],[Date]])-1)&amp;"/"&amp;(YEAR(Table4_1[[#This Row],[Date]])-2000)</f>
        <v>FY2013/14</v>
      </c>
      <c r="B5503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3" s="162" t="str">
        <f>Table4_1[[#This Row],[Licensee]]&amp;" "&amp;Table4_1[[#This Row],[Licence]]</f>
        <v>ATCO GDL8</v>
      </c>
      <c r="D5503" s="162" t="str">
        <f t="shared" si="86"/>
        <v>FY2013/14_D9_ATCO GDL8</v>
      </c>
      <c r="E5503" s="164">
        <f>IF(ISNUMBER(Table4_1[[#This Row],[Value]]),Table4_1[[#This Row],[Value]],IF(ISNUMBER(Table4_1[[#This Row],[$ Value]]),Table4_1[[#This Row],[$ Value]],Table4_1[[#This Row],[% Value]]))</f>
        <v>1263629</v>
      </c>
      <c r="G5503" s="238">
        <v>41820</v>
      </c>
      <c r="H5503">
        <v>4</v>
      </c>
      <c r="I5503" t="s">
        <v>200</v>
      </c>
      <c r="J5503" t="s">
        <v>366</v>
      </c>
      <c r="K5503" t="s">
        <v>299</v>
      </c>
      <c r="L5503" t="s">
        <v>306</v>
      </c>
      <c r="M5503" t="s">
        <v>51</v>
      </c>
      <c r="N5503" t="s">
        <v>512</v>
      </c>
      <c r="O5503" t="s">
        <v>378</v>
      </c>
      <c r="P5503">
        <v>1263629</v>
      </c>
      <c r="Q5503"/>
      <c r="R5503"/>
      <c r="S5503" t="s">
        <v>934</v>
      </c>
    </row>
    <row r="5504" spans="1:19" hidden="1" x14ac:dyDescent="0.2">
      <c r="A5504" s="162" t="str">
        <f>"FY"&amp;(YEAR(Table4_1[[#This Row],[Date]])-1)&amp;"/"&amp;(YEAR(Table4_1[[#This Row],[Date]])-2000)</f>
        <v>FY2014/15</v>
      </c>
      <c r="B5504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4" s="162" t="str">
        <f>Table4_1[[#This Row],[Licensee]]&amp;" "&amp;Table4_1[[#This Row],[Licence]]</f>
        <v>ATCO GDL8</v>
      </c>
      <c r="D5504" s="162" t="str">
        <f t="shared" si="86"/>
        <v>FY2014/15_D9_ATCO GDL8</v>
      </c>
      <c r="E5504" s="164">
        <f>IF(ISNUMBER(Table4_1[[#This Row],[Value]]),Table4_1[[#This Row],[Value]],IF(ISNUMBER(Table4_1[[#This Row],[$ Value]]),Table4_1[[#This Row],[$ Value]],Table4_1[[#This Row],[% Value]]))</f>
        <v>1286095</v>
      </c>
      <c r="G5504" s="238">
        <v>42185</v>
      </c>
      <c r="H5504">
        <v>4</v>
      </c>
      <c r="I5504" t="s">
        <v>200</v>
      </c>
      <c r="J5504" t="s">
        <v>366</v>
      </c>
      <c r="K5504" t="s">
        <v>299</v>
      </c>
      <c r="L5504" t="s">
        <v>306</v>
      </c>
      <c r="M5504" t="s">
        <v>51</v>
      </c>
      <c r="N5504" t="s">
        <v>512</v>
      </c>
      <c r="O5504" t="s">
        <v>378</v>
      </c>
      <c r="P5504">
        <v>1286095</v>
      </c>
      <c r="Q5504"/>
      <c r="R5504"/>
      <c r="S5504" t="s">
        <v>934</v>
      </c>
    </row>
    <row r="5505" spans="1:19" hidden="1" x14ac:dyDescent="0.2">
      <c r="A5505" s="162" t="str">
        <f>"FY"&amp;(YEAR(Table4_1[[#This Row],[Date]])-1)&amp;"/"&amp;(YEAR(Table4_1[[#This Row],[Date]])-2000)</f>
        <v>FY2015/16</v>
      </c>
      <c r="B5505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5" s="162" t="str">
        <f>Table4_1[[#This Row],[Licensee]]&amp;" "&amp;Table4_1[[#This Row],[Licence]]</f>
        <v>ATCO GDL8</v>
      </c>
      <c r="D5505" s="162" t="str">
        <f t="shared" si="86"/>
        <v>FY2015/16_D9_ATCO GDL8</v>
      </c>
      <c r="E5505" s="164">
        <f>IF(ISNUMBER(Table4_1[[#This Row],[Value]]),Table4_1[[#This Row],[Value]],IF(ISNUMBER(Table4_1[[#This Row],[$ Value]]),Table4_1[[#This Row],[$ Value]],Table4_1[[#This Row],[% Value]]))</f>
        <v>1319166</v>
      </c>
      <c r="G5505" s="238">
        <v>42551</v>
      </c>
      <c r="H5505">
        <v>4</v>
      </c>
      <c r="I5505" t="s">
        <v>200</v>
      </c>
      <c r="J5505" t="s">
        <v>366</v>
      </c>
      <c r="K5505" t="s">
        <v>299</v>
      </c>
      <c r="L5505" t="s">
        <v>306</v>
      </c>
      <c r="M5505" t="s">
        <v>51</v>
      </c>
      <c r="N5505" t="s">
        <v>512</v>
      </c>
      <c r="O5505" t="s">
        <v>378</v>
      </c>
      <c r="P5505">
        <v>1319166</v>
      </c>
      <c r="Q5505"/>
      <c r="R5505"/>
      <c r="S5505" t="s">
        <v>934</v>
      </c>
    </row>
    <row r="5506" spans="1:19" hidden="1" x14ac:dyDescent="0.2">
      <c r="A5506" s="162" t="str">
        <f>"FY"&amp;(YEAR(Table4_1[[#This Row],[Date]])-1)&amp;"/"&amp;(YEAR(Table4_1[[#This Row],[Date]])-2000)</f>
        <v>FY2016/17</v>
      </c>
      <c r="B5506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6" s="162" t="str">
        <f>Table4_1[[#This Row],[Licensee]]&amp;" "&amp;Table4_1[[#This Row],[Licence]]</f>
        <v>ATCO GDL8</v>
      </c>
      <c r="D5506" s="162" t="str">
        <f t="shared" si="86"/>
        <v>FY2016/17_D9_ATCO GDL8</v>
      </c>
      <c r="E5506" s="164">
        <f>IF(ISNUMBER(Table4_1[[#This Row],[Value]]),Table4_1[[#This Row],[Value]],IF(ISNUMBER(Table4_1[[#This Row],[$ Value]]),Table4_1[[#This Row],[$ Value]],Table4_1[[#This Row],[% Value]]))</f>
        <v>1383781</v>
      </c>
      <c r="G5506" s="238">
        <v>42916</v>
      </c>
      <c r="H5506">
        <v>4</v>
      </c>
      <c r="I5506" t="s">
        <v>200</v>
      </c>
      <c r="J5506" t="s">
        <v>366</v>
      </c>
      <c r="K5506" t="s">
        <v>299</v>
      </c>
      <c r="L5506" t="s">
        <v>306</v>
      </c>
      <c r="M5506" t="s">
        <v>51</v>
      </c>
      <c r="N5506" t="s">
        <v>512</v>
      </c>
      <c r="O5506" t="s">
        <v>378</v>
      </c>
      <c r="P5506">
        <v>1383781</v>
      </c>
      <c r="Q5506"/>
      <c r="R5506"/>
      <c r="S5506" t="s">
        <v>934</v>
      </c>
    </row>
    <row r="5507" spans="1:19" hidden="1" x14ac:dyDescent="0.2">
      <c r="A5507" s="162" t="str">
        <f>"FY"&amp;(YEAR(Table4_1[[#This Row],[Date]])-1)&amp;"/"&amp;(YEAR(Table4_1[[#This Row],[Date]])-2000)</f>
        <v>FY2017/18</v>
      </c>
      <c r="B5507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7" s="162" t="str">
        <f>Table4_1[[#This Row],[Licensee]]&amp;" "&amp;Table4_1[[#This Row],[Licence]]</f>
        <v>ATCO GDL8</v>
      </c>
      <c r="D5507" s="162" t="str">
        <f t="shared" si="86"/>
        <v>FY2017/18_D9_ATCO GDL8</v>
      </c>
      <c r="E5507" s="164">
        <f>IF(ISNUMBER(Table4_1[[#This Row],[Value]]),Table4_1[[#This Row],[Value]],IF(ISNUMBER(Table4_1[[#This Row],[$ Value]]),Table4_1[[#This Row],[$ Value]],Table4_1[[#This Row],[% Value]]))</f>
        <v>1336979</v>
      </c>
      <c r="G5507" s="238">
        <v>43281</v>
      </c>
      <c r="H5507">
        <v>4</v>
      </c>
      <c r="I5507" t="s">
        <v>200</v>
      </c>
      <c r="J5507" t="s">
        <v>366</v>
      </c>
      <c r="K5507" t="s">
        <v>299</v>
      </c>
      <c r="L5507" t="s">
        <v>306</v>
      </c>
      <c r="M5507" t="s">
        <v>51</v>
      </c>
      <c r="N5507" t="s">
        <v>512</v>
      </c>
      <c r="O5507" t="s">
        <v>378</v>
      </c>
      <c r="P5507">
        <v>1336979</v>
      </c>
      <c r="Q5507"/>
      <c r="R5507"/>
      <c r="S5507" t="s">
        <v>934</v>
      </c>
    </row>
    <row r="5508" spans="1:19" hidden="1" x14ac:dyDescent="0.2">
      <c r="A5508" s="162" t="str">
        <f>"FY"&amp;(YEAR(Table4_1[[#This Row],[Date]])-1)&amp;"/"&amp;(YEAR(Table4_1[[#This Row],[Date]])-2000)</f>
        <v>FY2018/19</v>
      </c>
      <c r="B5508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8" s="162" t="str">
        <f>Table4_1[[#This Row],[Licensee]]&amp;" "&amp;Table4_1[[#This Row],[Licence]]</f>
        <v>ATCO GDL8</v>
      </c>
      <c r="D5508" s="162" t="str">
        <f t="shared" si="86"/>
        <v>FY2018/19_D9_ATCO GDL8</v>
      </c>
      <c r="E5508" s="164">
        <f>IF(ISNUMBER(Table4_1[[#This Row],[Value]]),Table4_1[[#This Row],[Value]],IF(ISNUMBER(Table4_1[[#This Row],[$ Value]]),Table4_1[[#This Row],[$ Value]],Table4_1[[#This Row],[% Value]]))</f>
        <v>1380910</v>
      </c>
      <c r="G5508" s="238">
        <v>43646</v>
      </c>
      <c r="H5508">
        <v>4</v>
      </c>
      <c r="I5508" t="s">
        <v>200</v>
      </c>
      <c r="J5508" t="s">
        <v>366</v>
      </c>
      <c r="K5508" t="s">
        <v>299</v>
      </c>
      <c r="L5508" t="s">
        <v>306</v>
      </c>
      <c r="M5508" t="s">
        <v>51</v>
      </c>
      <c r="N5508" t="s">
        <v>512</v>
      </c>
      <c r="O5508" t="s">
        <v>378</v>
      </c>
      <c r="P5508">
        <v>1380910</v>
      </c>
      <c r="Q5508"/>
      <c r="R5508"/>
      <c r="S5508" t="s">
        <v>934</v>
      </c>
    </row>
    <row r="5509" spans="1:19" hidden="1" x14ac:dyDescent="0.2">
      <c r="A5509" s="162" t="str">
        <f>"FY"&amp;(YEAR(Table4_1[[#This Row],[Date]])-1)&amp;"/"&amp;(YEAR(Table4_1[[#This Row],[Date]])-2000)</f>
        <v>FY2019/20</v>
      </c>
      <c r="B5509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09" s="162" t="str">
        <f>Table4_1[[#This Row],[Licensee]]&amp;" "&amp;Table4_1[[#This Row],[Licence]]</f>
        <v>ATCO GDL8</v>
      </c>
      <c r="D5509" s="162" t="str">
        <f t="shared" si="86"/>
        <v>FY2019/20_D9_ATCO GDL8</v>
      </c>
      <c r="E5509" s="164">
        <f>IF(ISNUMBER(Table4_1[[#This Row],[Value]]),Table4_1[[#This Row],[Value]],IF(ISNUMBER(Table4_1[[#This Row],[$ Value]]),Table4_1[[#This Row],[$ Value]],Table4_1[[#This Row],[% Value]]))</f>
        <v>1360766</v>
      </c>
      <c r="G5509" s="238">
        <v>44012</v>
      </c>
      <c r="H5509">
        <v>4</v>
      </c>
      <c r="I5509" t="s">
        <v>200</v>
      </c>
      <c r="J5509" t="s">
        <v>366</v>
      </c>
      <c r="K5509" t="s">
        <v>299</v>
      </c>
      <c r="L5509" t="s">
        <v>306</v>
      </c>
      <c r="M5509" t="s">
        <v>51</v>
      </c>
      <c r="N5509" t="s">
        <v>512</v>
      </c>
      <c r="O5509" t="s">
        <v>378</v>
      </c>
      <c r="P5509">
        <v>1360766</v>
      </c>
      <c r="Q5509"/>
      <c r="R5509"/>
      <c r="S5509" t="s">
        <v>934</v>
      </c>
    </row>
    <row r="5510" spans="1:19" hidden="1" x14ac:dyDescent="0.2">
      <c r="A5510" s="162" t="str">
        <f>"FY"&amp;(YEAR(Table4_1[[#This Row],[Date]])-1)&amp;"/"&amp;(YEAR(Table4_1[[#This Row],[Date]])-2000)</f>
        <v>FY2020/21</v>
      </c>
      <c r="B5510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0" s="162" t="str">
        <f>Table4_1[[#This Row],[Licensee]]&amp;" "&amp;Table4_1[[#This Row],[Licence]]</f>
        <v>ATCO GDL8</v>
      </c>
      <c r="D5510" s="162" t="str">
        <f t="shared" ref="D5510:D5573" si="87">A5510&amp;"_"&amp;B5510&amp;"_"&amp;C5510</f>
        <v>FY2020/21_D9_ATCO GDL8</v>
      </c>
      <c r="E5510" s="164">
        <f>IF(ISNUMBER(Table4_1[[#This Row],[Value]]),Table4_1[[#This Row],[Value]],IF(ISNUMBER(Table4_1[[#This Row],[$ Value]]),Table4_1[[#This Row],[$ Value]],Table4_1[[#This Row],[% Value]]))</f>
        <v>1278508</v>
      </c>
      <c r="G5510" s="238">
        <v>44377</v>
      </c>
      <c r="H5510">
        <v>4</v>
      </c>
      <c r="I5510" t="s">
        <v>200</v>
      </c>
      <c r="J5510" t="s">
        <v>366</v>
      </c>
      <c r="K5510" t="s">
        <v>299</v>
      </c>
      <c r="L5510" t="s">
        <v>306</v>
      </c>
      <c r="M5510" t="s">
        <v>51</v>
      </c>
      <c r="N5510" t="s">
        <v>512</v>
      </c>
      <c r="O5510" t="s">
        <v>378</v>
      </c>
      <c r="P5510">
        <v>1278508</v>
      </c>
      <c r="Q5510"/>
      <c r="R5510"/>
      <c r="S5510" t="s">
        <v>934</v>
      </c>
    </row>
    <row r="5511" spans="1:19" hidden="1" x14ac:dyDescent="0.2">
      <c r="A5511" s="162" t="str">
        <f>"FY"&amp;(YEAR(Table4_1[[#This Row],[Date]])-1)&amp;"/"&amp;(YEAR(Table4_1[[#This Row],[Date]])-2000)</f>
        <v>FY2021/22</v>
      </c>
      <c r="B5511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1" s="162" t="str">
        <f>Table4_1[[#This Row],[Licensee]]&amp;" "&amp;Table4_1[[#This Row],[Licence]]</f>
        <v>ATCO GDL8</v>
      </c>
      <c r="D5511" s="162" t="str">
        <f t="shared" si="87"/>
        <v>FY2021/22_D9_ATCO GDL8</v>
      </c>
      <c r="E5511" s="164">
        <f>IF(ISNUMBER(Table4_1[[#This Row],[Value]]),Table4_1[[#This Row],[Value]],IF(ISNUMBER(Table4_1[[#This Row],[$ Value]]),Table4_1[[#This Row],[$ Value]],Table4_1[[#This Row],[% Value]]))</f>
        <v>1353577</v>
      </c>
      <c r="G5511" s="238">
        <v>44742</v>
      </c>
      <c r="H5511">
        <v>4</v>
      </c>
      <c r="I5511" t="s">
        <v>200</v>
      </c>
      <c r="J5511" t="s">
        <v>366</v>
      </c>
      <c r="K5511" t="s">
        <v>299</v>
      </c>
      <c r="L5511" t="s">
        <v>306</v>
      </c>
      <c r="M5511" t="s">
        <v>51</v>
      </c>
      <c r="N5511" t="s">
        <v>512</v>
      </c>
      <c r="O5511" t="s">
        <v>378</v>
      </c>
      <c r="P5511">
        <v>1353577</v>
      </c>
      <c r="Q5511"/>
      <c r="R5511"/>
      <c r="S5511" t="s">
        <v>934</v>
      </c>
    </row>
    <row r="5512" spans="1:19" hidden="1" x14ac:dyDescent="0.2">
      <c r="A5512" s="162" t="str">
        <f>"FY"&amp;(YEAR(Table4_1[[#This Row],[Date]])-1)&amp;"/"&amp;(YEAR(Table4_1[[#This Row],[Date]])-2000)</f>
        <v>FY2022/23</v>
      </c>
      <c r="B5512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2" s="162" t="str">
        <f>Table4_1[[#This Row],[Licensee]]&amp;" "&amp;Table4_1[[#This Row],[Licence]]</f>
        <v>ATCO GDL8</v>
      </c>
      <c r="D5512" s="162" t="str">
        <f t="shared" si="87"/>
        <v>FY2022/23_D9_ATCO GDL8</v>
      </c>
      <c r="E5512" s="164">
        <f>IF(ISNUMBER(Table4_1[[#This Row],[Value]]),Table4_1[[#This Row],[Value]],IF(ISNUMBER(Table4_1[[#This Row],[$ Value]]),Table4_1[[#This Row],[$ Value]],Table4_1[[#This Row],[% Value]]))</f>
        <v>1336548</v>
      </c>
      <c r="G5512" s="238">
        <v>45107</v>
      </c>
      <c r="H5512">
        <v>4</v>
      </c>
      <c r="I5512" t="s">
        <v>200</v>
      </c>
      <c r="J5512" t="s">
        <v>366</v>
      </c>
      <c r="K5512" t="s">
        <v>299</v>
      </c>
      <c r="L5512" t="s">
        <v>306</v>
      </c>
      <c r="M5512" t="s">
        <v>51</v>
      </c>
      <c r="N5512" t="s">
        <v>512</v>
      </c>
      <c r="O5512" t="s">
        <v>378</v>
      </c>
      <c r="P5512">
        <v>1336548</v>
      </c>
      <c r="Q5512"/>
      <c r="R5512"/>
      <c r="S5512" t="s">
        <v>934</v>
      </c>
    </row>
    <row r="5513" spans="1:19" hidden="1" x14ac:dyDescent="0.2">
      <c r="A5513" s="162" t="str">
        <f>"FY"&amp;(YEAR(Table4_1[[#This Row],[Date]])-1)&amp;"/"&amp;(YEAR(Table4_1[[#This Row],[Date]])-2000)</f>
        <v>FY2023/24</v>
      </c>
      <c r="B5513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3" s="162" t="str">
        <f>Table4_1[[#This Row],[Licensee]]&amp;" "&amp;Table4_1[[#This Row],[Licence]]</f>
        <v>ATCO GDL8</v>
      </c>
      <c r="D5513" s="162" t="str">
        <f t="shared" si="87"/>
        <v>FY2023/24_D9_ATCO GDL8</v>
      </c>
      <c r="E5513" s="164">
        <f>IF(ISNUMBER(Table4_1[[#This Row],[Value]]),Table4_1[[#This Row],[Value]],IF(ISNUMBER(Table4_1[[#This Row],[$ Value]]),Table4_1[[#This Row],[$ Value]],Table4_1[[#This Row],[% Value]]))</f>
        <v>1342376</v>
      </c>
      <c r="G5513" s="238">
        <v>45473</v>
      </c>
      <c r="H5513">
        <v>4</v>
      </c>
      <c r="I5513" t="s">
        <v>200</v>
      </c>
      <c r="J5513" t="s">
        <v>366</v>
      </c>
      <c r="K5513" t="s">
        <v>299</v>
      </c>
      <c r="L5513" t="s">
        <v>306</v>
      </c>
      <c r="M5513" t="s">
        <v>51</v>
      </c>
      <c r="N5513" t="s">
        <v>512</v>
      </c>
      <c r="O5513" t="s">
        <v>378</v>
      </c>
      <c r="P5513">
        <v>1342376</v>
      </c>
      <c r="Q5513"/>
      <c r="R5513"/>
      <c r="S5513" t="s">
        <v>934</v>
      </c>
    </row>
    <row r="5514" spans="1:19" hidden="1" x14ac:dyDescent="0.2">
      <c r="A5514" s="162" t="str">
        <f>"FY"&amp;(YEAR(Table4_1[[#This Row],[Date]])-1)&amp;"/"&amp;(YEAR(Table4_1[[#This Row],[Date]])-2000)</f>
        <v>FY2024/25</v>
      </c>
      <c r="B5514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514" s="162" t="str">
        <f>Table4_1[[#This Row],[Licensee]]&amp;" "&amp;Table4_1[[#This Row],[Licence]]</f>
        <v>ATCO GDL8</v>
      </c>
      <c r="D5514" s="162" t="str">
        <f t="shared" si="87"/>
        <v>FY2024/25_D9_ATCO GDL8</v>
      </c>
      <c r="E5514" s="164">
        <f>IF(ISNUMBER(Table4_1[[#This Row],[Value]]),Table4_1[[#This Row],[Value]],IF(ISNUMBER(Table4_1[[#This Row],[$ Value]]),Table4_1[[#This Row],[$ Value]],Table4_1[[#This Row],[% Value]]))</f>
        <v>1313922</v>
      </c>
      <c r="G5514" s="238">
        <v>45838</v>
      </c>
      <c r="H5514">
        <v>4</v>
      </c>
      <c r="I5514" t="s">
        <v>200</v>
      </c>
      <c r="J5514" t="s">
        <v>366</v>
      </c>
      <c r="K5514" t="s">
        <v>299</v>
      </c>
      <c r="L5514" t="s">
        <v>306</v>
      </c>
      <c r="M5514" t="s">
        <v>51</v>
      </c>
      <c r="N5514" t="s">
        <v>512</v>
      </c>
      <c r="O5514" t="s">
        <v>378</v>
      </c>
      <c r="P5514">
        <v>1313922</v>
      </c>
      <c r="Q5514"/>
      <c r="R5514"/>
      <c r="S5514" t="s">
        <v>934</v>
      </c>
    </row>
    <row r="5515" spans="1:19" hidden="1" x14ac:dyDescent="0.2">
      <c r="A5515" s="162" t="str">
        <f>"FY"&amp;(YEAR(Table4_1[[#This Row],[Date]])-1)&amp;"/"&amp;(YEAR(Table4_1[[#This Row],[Date]])-2000)</f>
        <v>FY2013/14</v>
      </c>
      <c r="B5515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5" s="162" t="str">
        <f>Table4_1[[#This Row],[Licensee]]&amp;" "&amp;Table4_1[[#This Row],[Licence]]</f>
        <v>ATCO GDL8</v>
      </c>
      <c r="D5515" s="162" t="str">
        <f t="shared" si="87"/>
        <v>FY2013/14_D9A_ATCO GDL8</v>
      </c>
      <c r="E5515" s="164">
        <f>IF(ISNUMBER(Table4_1[[#This Row],[Value]]),Table4_1[[#This Row],[Value]],IF(ISNUMBER(Table4_1[[#This Row],[$ Value]]),Table4_1[[#This Row],[$ Value]],Table4_1[[#This Row],[% Value]]))</f>
        <v>351.00805559999998</v>
      </c>
      <c r="G5515" s="238">
        <v>41820</v>
      </c>
      <c r="H5515">
        <v>4</v>
      </c>
      <c r="I5515" t="s">
        <v>200</v>
      </c>
      <c r="J5515" t="s">
        <v>366</v>
      </c>
      <c r="K5515" t="s">
        <v>299</v>
      </c>
      <c r="L5515" t="s">
        <v>306</v>
      </c>
      <c r="M5515" t="s">
        <v>51</v>
      </c>
      <c r="N5515" t="s">
        <v>561</v>
      </c>
      <c r="O5515" t="s">
        <v>59</v>
      </c>
      <c r="P5515">
        <v>351.00805559999998</v>
      </c>
      <c r="Q5515"/>
      <c r="R5515"/>
      <c r="S5515" t="s">
        <v>934</v>
      </c>
    </row>
    <row r="5516" spans="1:19" hidden="1" x14ac:dyDescent="0.2">
      <c r="A5516" s="162" t="str">
        <f>"FY"&amp;(YEAR(Table4_1[[#This Row],[Date]])-1)&amp;"/"&amp;(YEAR(Table4_1[[#This Row],[Date]])-2000)</f>
        <v>FY2014/15</v>
      </c>
      <c r="B5516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6" s="162" t="str">
        <f>Table4_1[[#This Row],[Licensee]]&amp;" "&amp;Table4_1[[#This Row],[Licence]]</f>
        <v>ATCO GDL8</v>
      </c>
      <c r="D5516" s="162" t="str">
        <f t="shared" si="87"/>
        <v>FY2014/15_D9A_ATCO GDL8</v>
      </c>
      <c r="E5516" s="164">
        <f>IF(ISNUMBER(Table4_1[[#This Row],[Value]]),Table4_1[[#This Row],[Value]],IF(ISNUMBER(Table4_1[[#This Row],[$ Value]]),Table4_1[[#This Row],[$ Value]],Table4_1[[#This Row],[% Value]]))</f>
        <v>357.24861110000001</v>
      </c>
      <c r="G5516" s="238">
        <v>42185</v>
      </c>
      <c r="H5516">
        <v>4</v>
      </c>
      <c r="I5516" t="s">
        <v>200</v>
      </c>
      <c r="J5516" t="s">
        <v>366</v>
      </c>
      <c r="K5516" t="s">
        <v>299</v>
      </c>
      <c r="L5516" t="s">
        <v>306</v>
      </c>
      <c r="M5516" t="s">
        <v>51</v>
      </c>
      <c r="N5516" t="s">
        <v>561</v>
      </c>
      <c r="O5516" t="s">
        <v>59</v>
      </c>
      <c r="P5516">
        <v>357.24861110000001</v>
      </c>
      <c r="Q5516"/>
      <c r="R5516"/>
      <c r="S5516" t="s">
        <v>934</v>
      </c>
    </row>
    <row r="5517" spans="1:19" hidden="1" x14ac:dyDescent="0.2">
      <c r="A5517" s="162" t="str">
        <f>"FY"&amp;(YEAR(Table4_1[[#This Row],[Date]])-1)&amp;"/"&amp;(YEAR(Table4_1[[#This Row],[Date]])-2000)</f>
        <v>FY2015/16</v>
      </c>
      <c r="B5517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7" s="162" t="str">
        <f>Table4_1[[#This Row],[Licensee]]&amp;" "&amp;Table4_1[[#This Row],[Licence]]</f>
        <v>ATCO GDL8</v>
      </c>
      <c r="D5517" s="162" t="str">
        <f t="shared" si="87"/>
        <v>FY2015/16_D9A_ATCO GDL8</v>
      </c>
      <c r="E5517" s="164">
        <f>IF(ISNUMBER(Table4_1[[#This Row],[Value]]),Table4_1[[#This Row],[Value]],IF(ISNUMBER(Table4_1[[#This Row],[$ Value]]),Table4_1[[#This Row],[$ Value]],Table4_1[[#This Row],[% Value]]))</f>
        <v>366.435</v>
      </c>
      <c r="G5517" s="238">
        <v>42551</v>
      </c>
      <c r="H5517">
        <v>4</v>
      </c>
      <c r="I5517" t="s">
        <v>200</v>
      </c>
      <c r="J5517" t="s">
        <v>366</v>
      </c>
      <c r="K5517" t="s">
        <v>299</v>
      </c>
      <c r="L5517" t="s">
        <v>306</v>
      </c>
      <c r="M5517" t="s">
        <v>51</v>
      </c>
      <c r="N5517" t="s">
        <v>561</v>
      </c>
      <c r="O5517" t="s">
        <v>59</v>
      </c>
      <c r="P5517">
        <v>366.435</v>
      </c>
      <c r="Q5517"/>
      <c r="R5517"/>
      <c r="S5517" t="s">
        <v>934</v>
      </c>
    </row>
    <row r="5518" spans="1:19" hidden="1" x14ac:dyDescent="0.2">
      <c r="A5518" s="162" t="str">
        <f>"FY"&amp;(YEAR(Table4_1[[#This Row],[Date]])-1)&amp;"/"&amp;(YEAR(Table4_1[[#This Row],[Date]])-2000)</f>
        <v>FY2016/17</v>
      </c>
      <c r="B5518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8" s="162" t="str">
        <f>Table4_1[[#This Row],[Licensee]]&amp;" "&amp;Table4_1[[#This Row],[Licence]]</f>
        <v>ATCO GDL8</v>
      </c>
      <c r="D5518" s="162" t="str">
        <f t="shared" si="87"/>
        <v>FY2016/17_D9A_ATCO GDL8</v>
      </c>
      <c r="E5518" s="164">
        <f>IF(ISNUMBER(Table4_1[[#This Row],[Value]]),Table4_1[[#This Row],[Value]],IF(ISNUMBER(Table4_1[[#This Row],[$ Value]]),Table4_1[[#This Row],[$ Value]],Table4_1[[#This Row],[% Value]]))</f>
        <v>384.3836111</v>
      </c>
      <c r="G5518" s="238">
        <v>42916</v>
      </c>
      <c r="H5518">
        <v>4</v>
      </c>
      <c r="I5518" t="s">
        <v>200</v>
      </c>
      <c r="J5518" t="s">
        <v>366</v>
      </c>
      <c r="K5518" t="s">
        <v>299</v>
      </c>
      <c r="L5518" t="s">
        <v>306</v>
      </c>
      <c r="M5518" t="s">
        <v>51</v>
      </c>
      <c r="N5518" t="s">
        <v>561</v>
      </c>
      <c r="O5518" t="s">
        <v>59</v>
      </c>
      <c r="P5518">
        <v>384.3836111</v>
      </c>
      <c r="Q5518"/>
      <c r="R5518"/>
      <c r="S5518" t="s">
        <v>934</v>
      </c>
    </row>
    <row r="5519" spans="1:19" hidden="1" x14ac:dyDescent="0.2">
      <c r="A5519" s="162" t="str">
        <f>"FY"&amp;(YEAR(Table4_1[[#This Row],[Date]])-1)&amp;"/"&amp;(YEAR(Table4_1[[#This Row],[Date]])-2000)</f>
        <v>FY2017/18</v>
      </c>
      <c r="B5519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19" s="162" t="str">
        <f>Table4_1[[#This Row],[Licensee]]&amp;" "&amp;Table4_1[[#This Row],[Licence]]</f>
        <v>ATCO GDL8</v>
      </c>
      <c r="D5519" s="162" t="str">
        <f t="shared" si="87"/>
        <v>FY2017/18_D9A_ATCO GDL8</v>
      </c>
      <c r="E5519" s="164">
        <f>IF(ISNUMBER(Table4_1[[#This Row],[Value]]),Table4_1[[#This Row],[Value]],IF(ISNUMBER(Table4_1[[#This Row],[$ Value]]),Table4_1[[#This Row],[$ Value]],Table4_1[[#This Row],[% Value]]))</f>
        <v>371.38305559999998</v>
      </c>
      <c r="G5519" s="238">
        <v>43281</v>
      </c>
      <c r="H5519">
        <v>4</v>
      </c>
      <c r="I5519" t="s">
        <v>200</v>
      </c>
      <c r="J5519" t="s">
        <v>366</v>
      </c>
      <c r="K5519" t="s">
        <v>299</v>
      </c>
      <c r="L5519" t="s">
        <v>306</v>
      </c>
      <c r="M5519" t="s">
        <v>51</v>
      </c>
      <c r="N5519" t="s">
        <v>561</v>
      </c>
      <c r="O5519" t="s">
        <v>59</v>
      </c>
      <c r="P5519">
        <v>371.38305559999998</v>
      </c>
      <c r="Q5519"/>
      <c r="R5519"/>
      <c r="S5519" t="s">
        <v>934</v>
      </c>
    </row>
    <row r="5520" spans="1:19" hidden="1" x14ac:dyDescent="0.2">
      <c r="A5520" s="162" t="str">
        <f>"FY"&amp;(YEAR(Table4_1[[#This Row],[Date]])-1)&amp;"/"&amp;(YEAR(Table4_1[[#This Row],[Date]])-2000)</f>
        <v>FY2018/19</v>
      </c>
      <c r="B5520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0" s="162" t="str">
        <f>Table4_1[[#This Row],[Licensee]]&amp;" "&amp;Table4_1[[#This Row],[Licence]]</f>
        <v>ATCO GDL8</v>
      </c>
      <c r="D5520" s="162" t="str">
        <f t="shared" si="87"/>
        <v>FY2018/19_D9A_ATCO GDL8</v>
      </c>
      <c r="E5520" s="164">
        <f>IF(ISNUMBER(Table4_1[[#This Row],[Value]]),Table4_1[[#This Row],[Value]],IF(ISNUMBER(Table4_1[[#This Row],[$ Value]]),Table4_1[[#This Row],[$ Value]],Table4_1[[#This Row],[% Value]]))</f>
        <v>383.58611109999998</v>
      </c>
      <c r="G5520" s="238">
        <v>43646</v>
      </c>
      <c r="H5520">
        <v>4</v>
      </c>
      <c r="I5520" t="s">
        <v>200</v>
      </c>
      <c r="J5520" t="s">
        <v>366</v>
      </c>
      <c r="K5520" t="s">
        <v>299</v>
      </c>
      <c r="L5520" t="s">
        <v>306</v>
      </c>
      <c r="M5520" t="s">
        <v>51</v>
      </c>
      <c r="N5520" t="s">
        <v>561</v>
      </c>
      <c r="O5520" t="s">
        <v>59</v>
      </c>
      <c r="P5520">
        <v>383.58611109999998</v>
      </c>
      <c r="Q5520"/>
      <c r="R5520"/>
      <c r="S5520" t="s">
        <v>934</v>
      </c>
    </row>
    <row r="5521" spans="1:19" hidden="1" x14ac:dyDescent="0.2">
      <c r="A5521" s="162" t="str">
        <f>"FY"&amp;(YEAR(Table4_1[[#This Row],[Date]])-1)&amp;"/"&amp;(YEAR(Table4_1[[#This Row],[Date]])-2000)</f>
        <v>FY2019/20</v>
      </c>
      <c r="B5521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1" s="162" t="str">
        <f>Table4_1[[#This Row],[Licensee]]&amp;" "&amp;Table4_1[[#This Row],[Licence]]</f>
        <v>ATCO GDL8</v>
      </c>
      <c r="D5521" s="162" t="str">
        <f t="shared" si="87"/>
        <v>FY2019/20_D9A_ATCO GDL8</v>
      </c>
      <c r="E5521" s="164">
        <f>IF(ISNUMBER(Table4_1[[#This Row],[Value]]),Table4_1[[#This Row],[Value]],IF(ISNUMBER(Table4_1[[#This Row],[$ Value]]),Table4_1[[#This Row],[$ Value]],Table4_1[[#This Row],[% Value]]))</f>
        <v>377.99055559999999</v>
      </c>
      <c r="G5521" s="238">
        <v>44012</v>
      </c>
      <c r="H5521">
        <v>4</v>
      </c>
      <c r="I5521" t="s">
        <v>200</v>
      </c>
      <c r="J5521" t="s">
        <v>366</v>
      </c>
      <c r="K5521" t="s">
        <v>299</v>
      </c>
      <c r="L5521" t="s">
        <v>306</v>
      </c>
      <c r="M5521" t="s">
        <v>51</v>
      </c>
      <c r="N5521" t="s">
        <v>561</v>
      </c>
      <c r="O5521" t="s">
        <v>59</v>
      </c>
      <c r="P5521">
        <v>377.99055559999999</v>
      </c>
      <c r="Q5521"/>
      <c r="R5521"/>
      <c r="S5521" t="s">
        <v>934</v>
      </c>
    </row>
    <row r="5522" spans="1:19" hidden="1" x14ac:dyDescent="0.2">
      <c r="A5522" s="162" t="str">
        <f>"FY"&amp;(YEAR(Table4_1[[#This Row],[Date]])-1)&amp;"/"&amp;(YEAR(Table4_1[[#This Row],[Date]])-2000)</f>
        <v>FY2020/21</v>
      </c>
      <c r="B5522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2" s="162" t="str">
        <f>Table4_1[[#This Row],[Licensee]]&amp;" "&amp;Table4_1[[#This Row],[Licence]]</f>
        <v>ATCO GDL8</v>
      </c>
      <c r="D5522" s="162" t="str">
        <f t="shared" si="87"/>
        <v>FY2020/21_D9A_ATCO GDL8</v>
      </c>
      <c r="E5522" s="164">
        <f>IF(ISNUMBER(Table4_1[[#This Row],[Value]]),Table4_1[[#This Row],[Value]],IF(ISNUMBER(Table4_1[[#This Row],[$ Value]]),Table4_1[[#This Row],[$ Value]],Table4_1[[#This Row],[% Value]]))</f>
        <v>355.14111109999999</v>
      </c>
      <c r="G5522" s="238">
        <v>44377</v>
      </c>
      <c r="H5522">
        <v>4</v>
      </c>
      <c r="I5522" t="s">
        <v>200</v>
      </c>
      <c r="J5522" t="s">
        <v>366</v>
      </c>
      <c r="K5522" t="s">
        <v>299</v>
      </c>
      <c r="L5522" t="s">
        <v>306</v>
      </c>
      <c r="M5522" t="s">
        <v>51</v>
      </c>
      <c r="N5522" t="s">
        <v>561</v>
      </c>
      <c r="O5522" t="s">
        <v>59</v>
      </c>
      <c r="P5522">
        <v>355.14111109999999</v>
      </c>
      <c r="Q5522"/>
      <c r="R5522"/>
      <c r="S5522" t="s">
        <v>934</v>
      </c>
    </row>
    <row r="5523" spans="1:19" hidden="1" x14ac:dyDescent="0.2">
      <c r="A5523" s="162" t="str">
        <f>"FY"&amp;(YEAR(Table4_1[[#This Row],[Date]])-1)&amp;"/"&amp;(YEAR(Table4_1[[#This Row],[Date]])-2000)</f>
        <v>FY2021/22</v>
      </c>
      <c r="B5523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3" s="162" t="str">
        <f>Table4_1[[#This Row],[Licensee]]&amp;" "&amp;Table4_1[[#This Row],[Licence]]</f>
        <v>ATCO GDL8</v>
      </c>
      <c r="D5523" s="162" t="str">
        <f t="shared" si="87"/>
        <v>FY2021/22_D9A_ATCO GDL8</v>
      </c>
      <c r="E5523" s="164">
        <f>IF(ISNUMBER(Table4_1[[#This Row],[Value]]),Table4_1[[#This Row],[Value]],IF(ISNUMBER(Table4_1[[#This Row],[$ Value]]),Table4_1[[#This Row],[$ Value]],Table4_1[[#This Row],[% Value]]))</f>
        <v>375.99361110000001</v>
      </c>
      <c r="G5523" s="238">
        <v>44742</v>
      </c>
      <c r="H5523">
        <v>4</v>
      </c>
      <c r="I5523" t="s">
        <v>200</v>
      </c>
      <c r="J5523" t="s">
        <v>366</v>
      </c>
      <c r="K5523" t="s">
        <v>299</v>
      </c>
      <c r="L5523" t="s">
        <v>306</v>
      </c>
      <c r="M5523" t="s">
        <v>51</v>
      </c>
      <c r="N5523" t="s">
        <v>561</v>
      </c>
      <c r="O5523" t="s">
        <v>59</v>
      </c>
      <c r="P5523">
        <v>375.99361110000001</v>
      </c>
      <c r="Q5523"/>
      <c r="R5523"/>
      <c r="S5523" t="s">
        <v>934</v>
      </c>
    </row>
    <row r="5524" spans="1:19" hidden="1" x14ac:dyDescent="0.2">
      <c r="A5524" s="162" t="str">
        <f>"FY"&amp;(YEAR(Table4_1[[#This Row],[Date]])-1)&amp;"/"&amp;(YEAR(Table4_1[[#This Row],[Date]])-2000)</f>
        <v>FY2022/23</v>
      </c>
      <c r="B5524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4" s="162" t="str">
        <f>Table4_1[[#This Row],[Licensee]]&amp;" "&amp;Table4_1[[#This Row],[Licence]]</f>
        <v>ATCO GDL8</v>
      </c>
      <c r="D5524" s="162" t="str">
        <f t="shared" si="87"/>
        <v>FY2022/23_D9A_ATCO GDL8</v>
      </c>
      <c r="E5524" s="164">
        <f>IF(ISNUMBER(Table4_1[[#This Row],[Value]]),Table4_1[[#This Row],[Value]],IF(ISNUMBER(Table4_1[[#This Row],[$ Value]]),Table4_1[[#This Row],[$ Value]],Table4_1[[#This Row],[% Value]]))</f>
        <v>371.2633333</v>
      </c>
      <c r="G5524" s="238">
        <v>45107</v>
      </c>
      <c r="H5524">
        <v>4</v>
      </c>
      <c r="I5524" t="s">
        <v>200</v>
      </c>
      <c r="J5524" t="s">
        <v>366</v>
      </c>
      <c r="K5524" t="s">
        <v>299</v>
      </c>
      <c r="L5524" t="s">
        <v>306</v>
      </c>
      <c r="M5524" t="s">
        <v>51</v>
      </c>
      <c r="N5524" t="s">
        <v>561</v>
      </c>
      <c r="O5524" t="s">
        <v>59</v>
      </c>
      <c r="P5524">
        <v>371.2633333</v>
      </c>
      <c r="Q5524"/>
      <c r="R5524"/>
      <c r="S5524" t="s">
        <v>934</v>
      </c>
    </row>
    <row r="5525" spans="1:19" hidden="1" x14ac:dyDescent="0.2">
      <c r="A5525" s="162" t="str">
        <f>"FY"&amp;(YEAR(Table4_1[[#This Row],[Date]])-1)&amp;"/"&amp;(YEAR(Table4_1[[#This Row],[Date]])-2000)</f>
        <v>FY2023/24</v>
      </c>
      <c r="B5525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5" s="162" t="str">
        <f>Table4_1[[#This Row],[Licensee]]&amp;" "&amp;Table4_1[[#This Row],[Licence]]</f>
        <v>ATCO GDL8</v>
      </c>
      <c r="D5525" s="162" t="str">
        <f t="shared" si="87"/>
        <v>FY2023/24_D9A_ATCO GDL8</v>
      </c>
      <c r="E5525" s="164">
        <f>IF(ISNUMBER(Table4_1[[#This Row],[Value]]),Table4_1[[#This Row],[Value]],IF(ISNUMBER(Table4_1[[#This Row],[$ Value]]),Table4_1[[#This Row],[$ Value]],Table4_1[[#This Row],[% Value]]))</f>
        <v>372.8822222</v>
      </c>
      <c r="G5525" s="238">
        <v>45473</v>
      </c>
      <c r="H5525">
        <v>4</v>
      </c>
      <c r="I5525" t="s">
        <v>200</v>
      </c>
      <c r="J5525" t="s">
        <v>366</v>
      </c>
      <c r="K5525" t="s">
        <v>299</v>
      </c>
      <c r="L5525" t="s">
        <v>306</v>
      </c>
      <c r="M5525" t="s">
        <v>51</v>
      </c>
      <c r="N5525" t="s">
        <v>561</v>
      </c>
      <c r="O5525" t="s">
        <v>59</v>
      </c>
      <c r="P5525">
        <v>372.8822222</v>
      </c>
      <c r="Q5525"/>
      <c r="R5525"/>
      <c r="S5525" t="s">
        <v>934</v>
      </c>
    </row>
    <row r="5526" spans="1:19" hidden="1" x14ac:dyDescent="0.2">
      <c r="A5526" s="162" t="str">
        <f>"FY"&amp;(YEAR(Table4_1[[#This Row],[Date]])-1)&amp;"/"&amp;(YEAR(Table4_1[[#This Row],[Date]])-2000)</f>
        <v>FY2024/25</v>
      </c>
      <c r="B5526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526" s="162" t="str">
        <f>Table4_1[[#This Row],[Licensee]]&amp;" "&amp;Table4_1[[#This Row],[Licence]]</f>
        <v>ATCO GDL8</v>
      </c>
      <c r="D5526" s="162" t="str">
        <f t="shared" si="87"/>
        <v>FY2024/25_D9A_ATCO GDL8</v>
      </c>
      <c r="E5526" s="164">
        <f>IF(ISNUMBER(Table4_1[[#This Row],[Value]]),Table4_1[[#This Row],[Value]],IF(ISNUMBER(Table4_1[[#This Row],[$ Value]]),Table4_1[[#This Row],[$ Value]],Table4_1[[#This Row],[% Value]]))</f>
        <v>364.9783625</v>
      </c>
      <c r="G5526" s="238">
        <v>45838</v>
      </c>
      <c r="H5526">
        <v>4</v>
      </c>
      <c r="I5526" t="s">
        <v>200</v>
      </c>
      <c r="J5526" t="s">
        <v>366</v>
      </c>
      <c r="K5526" t="s">
        <v>299</v>
      </c>
      <c r="L5526" t="s">
        <v>306</v>
      </c>
      <c r="M5526" t="s">
        <v>51</v>
      </c>
      <c r="N5526" t="s">
        <v>561</v>
      </c>
      <c r="O5526" t="s">
        <v>59</v>
      </c>
      <c r="P5526">
        <v>364.9783625</v>
      </c>
      <c r="Q5526"/>
      <c r="R5526"/>
      <c r="S5526" t="s">
        <v>934</v>
      </c>
    </row>
    <row r="5527" spans="1:19" hidden="1" x14ac:dyDescent="0.2">
      <c r="A5527" s="162" t="str">
        <f>"FY"&amp;(YEAR(Table4_1[[#This Row],[Date]])-1)&amp;"/"&amp;(YEAR(Table4_1[[#This Row],[Date]])-2000)</f>
        <v>FY2013/14</v>
      </c>
      <c r="B5527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27" s="162" t="str">
        <f>Table4_1[[#This Row],[Licensee]]&amp;" "&amp;Table4_1[[#This Row],[Licence]]</f>
        <v>ATCO GDL8</v>
      </c>
      <c r="D5527" s="162" t="str">
        <f t="shared" si="87"/>
        <v>FY2013/14_GasMains_a_ATCO GDL8</v>
      </c>
      <c r="E5527" s="164">
        <f>IF(ISNUMBER(Table4_1[[#This Row],[Value]]),Table4_1[[#This Row],[Value]],IF(ISNUMBER(Table4_1[[#This Row],[$ Value]]),Table4_1[[#This Row],[$ Value]],Table4_1[[#This Row],[% Value]]))</f>
        <v>960.1</v>
      </c>
      <c r="G5527" s="238">
        <v>41820</v>
      </c>
      <c r="H5527">
        <v>4</v>
      </c>
      <c r="I5527" t="s">
        <v>200</v>
      </c>
      <c r="J5527" t="s">
        <v>366</v>
      </c>
      <c r="K5527" t="s">
        <v>299</v>
      </c>
      <c r="L5527" t="s">
        <v>367</v>
      </c>
      <c r="M5527" t="s">
        <v>402</v>
      </c>
      <c r="N5527"/>
      <c r="O5527" t="s">
        <v>64</v>
      </c>
      <c r="P5527">
        <v>960.1</v>
      </c>
      <c r="Q5527"/>
      <c r="R5527"/>
      <c r="S5527" t="s">
        <v>934</v>
      </c>
    </row>
    <row r="5528" spans="1:19" hidden="1" x14ac:dyDescent="0.2">
      <c r="A5528" s="162" t="str">
        <f>"FY"&amp;(YEAR(Table4_1[[#This Row],[Date]])-1)&amp;"/"&amp;(YEAR(Table4_1[[#This Row],[Date]])-2000)</f>
        <v>FY2014/15</v>
      </c>
      <c r="B5528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28" s="162" t="str">
        <f>Table4_1[[#This Row],[Licensee]]&amp;" "&amp;Table4_1[[#This Row],[Licence]]</f>
        <v>ATCO GDL8</v>
      </c>
      <c r="D5528" s="162" t="str">
        <f t="shared" si="87"/>
        <v>FY2014/15_GasMains_a_ATCO GDL8</v>
      </c>
      <c r="E5528" s="164">
        <f>IF(ISNUMBER(Table4_1[[#This Row],[Value]]),Table4_1[[#This Row],[Value]],IF(ISNUMBER(Table4_1[[#This Row],[$ Value]]),Table4_1[[#This Row],[$ Value]],Table4_1[[#This Row],[% Value]]))</f>
        <v>1001.3</v>
      </c>
      <c r="G5528" s="238">
        <v>42185</v>
      </c>
      <c r="H5528">
        <v>4</v>
      </c>
      <c r="I5528" t="s">
        <v>200</v>
      </c>
      <c r="J5528" t="s">
        <v>366</v>
      </c>
      <c r="K5528" t="s">
        <v>299</v>
      </c>
      <c r="L5528" t="s">
        <v>367</v>
      </c>
      <c r="M5528" t="s">
        <v>402</v>
      </c>
      <c r="N5528"/>
      <c r="O5528" t="s">
        <v>64</v>
      </c>
      <c r="P5528">
        <v>1001.3</v>
      </c>
      <c r="Q5528"/>
      <c r="R5528"/>
      <c r="S5528" t="s">
        <v>934</v>
      </c>
    </row>
    <row r="5529" spans="1:19" hidden="1" x14ac:dyDescent="0.2">
      <c r="A5529" s="162" t="str">
        <f>"FY"&amp;(YEAR(Table4_1[[#This Row],[Date]])-1)&amp;"/"&amp;(YEAR(Table4_1[[#This Row],[Date]])-2000)</f>
        <v>FY2015/16</v>
      </c>
      <c r="B5529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29" s="162" t="str">
        <f>Table4_1[[#This Row],[Licensee]]&amp;" "&amp;Table4_1[[#This Row],[Licence]]</f>
        <v>ATCO GDL8</v>
      </c>
      <c r="D5529" s="162" t="str">
        <f t="shared" si="87"/>
        <v>FY2015/16_GasMains_a_ATCO GDL8</v>
      </c>
      <c r="E5529" s="164">
        <f>IF(ISNUMBER(Table4_1[[#This Row],[Value]]),Table4_1[[#This Row],[Value]],IF(ISNUMBER(Table4_1[[#This Row],[$ Value]]),Table4_1[[#This Row],[$ Value]],Table4_1[[#This Row],[% Value]]))</f>
        <v>917.9</v>
      </c>
      <c r="G5529" s="238">
        <v>42551</v>
      </c>
      <c r="H5529">
        <v>4</v>
      </c>
      <c r="I5529" t="s">
        <v>200</v>
      </c>
      <c r="J5529" t="s">
        <v>366</v>
      </c>
      <c r="K5529" t="s">
        <v>299</v>
      </c>
      <c r="L5529" t="s">
        <v>367</v>
      </c>
      <c r="M5529" t="s">
        <v>402</v>
      </c>
      <c r="N5529"/>
      <c r="O5529" t="s">
        <v>64</v>
      </c>
      <c r="P5529">
        <v>917.9</v>
      </c>
      <c r="Q5529"/>
      <c r="R5529"/>
      <c r="S5529" t="s">
        <v>934</v>
      </c>
    </row>
    <row r="5530" spans="1:19" hidden="1" x14ac:dyDescent="0.2">
      <c r="A5530" s="162" t="str">
        <f>"FY"&amp;(YEAR(Table4_1[[#This Row],[Date]])-1)&amp;"/"&amp;(YEAR(Table4_1[[#This Row],[Date]])-2000)</f>
        <v>FY2016/17</v>
      </c>
      <c r="B5530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0" s="162" t="str">
        <f>Table4_1[[#This Row],[Licensee]]&amp;" "&amp;Table4_1[[#This Row],[Licence]]</f>
        <v>ATCO GDL8</v>
      </c>
      <c r="D5530" s="162" t="str">
        <f t="shared" si="87"/>
        <v>FY2016/17_GasMains_a_ATCO GDL8</v>
      </c>
      <c r="E5530" s="164">
        <f>IF(ISNUMBER(Table4_1[[#This Row],[Value]]),Table4_1[[#This Row],[Value]],IF(ISNUMBER(Table4_1[[#This Row],[$ Value]]),Table4_1[[#This Row],[$ Value]],Table4_1[[#This Row],[% Value]]))</f>
        <v>961.8</v>
      </c>
      <c r="G5530" s="238">
        <v>42916</v>
      </c>
      <c r="H5530">
        <v>4</v>
      </c>
      <c r="I5530" t="s">
        <v>200</v>
      </c>
      <c r="J5530" t="s">
        <v>366</v>
      </c>
      <c r="K5530" t="s">
        <v>299</v>
      </c>
      <c r="L5530" t="s">
        <v>367</v>
      </c>
      <c r="M5530" t="s">
        <v>402</v>
      </c>
      <c r="N5530"/>
      <c r="O5530" t="s">
        <v>64</v>
      </c>
      <c r="P5530">
        <v>961.8</v>
      </c>
      <c r="Q5530"/>
      <c r="R5530"/>
      <c r="S5530" t="s">
        <v>934</v>
      </c>
    </row>
    <row r="5531" spans="1:19" hidden="1" x14ac:dyDescent="0.2">
      <c r="A5531" s="162" t="str">
        <f>"FY"&amp;(YEAR(Table4_1[[#This Row],[Date]])-1)&amp;"/"&amp;(YEAR(Table4_1[[#This Row],[Date]])-2000)</f>
        <v>FY2017/18</v>
      </c>
      <c r="B5531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1" s="162" t="str">
        <f>Table4_1[[#This Row],[Licensee]]&amp;" "&amp;Table4_1[[#This Row],[Licence]]</f>
        <v>ATCO GDL8</v>
      </c>
      <c r="D5531" s="162" t="str">
        <f t="shared" si="87"/>
        <v>FY2017/18_GasMains_a_ATCO GDL8</v>
      </c>
      <c r="E5531" s="164">
        <f>IF(ISNUMBER(Table4_1[[#This Row],[Value]]),Table4_1[[#This Row],[Value]],IF(ISNUMBER(Table4_1[[#This Row],[$ Value]]),Table4_1[[#This Row],[$ Value]],Table4_1[[#This Row],[% Value]]))</f>
        <v>1143.9000000000001</v>
      </c>
      <c r="G5531" s="238">
        <v>43281</v>
      </c>
      <c r="H5531">
        <v>4</v>
      </c>
      <c r="I5531" t="s">
        <v>200</v>
      </c>
      <c r="J5531" t="s">
        <v>366</v>
      </c>
      <c r="K5531" t="s">
        <v>299</v>
      </c>
      <c r="L5531" t="s">
        <v>367</v>
      </c>
      <c r="M5531" t="s">
        <v>402</v>
      </c>
      <c r="N5531"/>
      <c r="O5531" t="s">
        <v>64</v>
      </c>
      <c r="P5531">
        <v>1143.9000000000001</v>
      </c>
      <c r="Q5531"/>
      <c r="R5531"/>
      <c r="S5531" t="s">
        <v>934</v>
      </c>
    </row>
    <row r="5532" spans="1:19" hidden="1" x14ac:dyDescent="0.2">
      <c r="A5532" s="162" t="str">
        <f>"FY"&amp;(YEAR(Table4_1[[#This Row],[Date]])-1)&amp;"/"&amp;(YEAR(Table4_1[[#This Row],[Date]])-2000)</f>
        <v>FY2018/19</v>
      </c>
      <c r="B5532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2" s="162" t="str">
        <f>Table4_1[[#This Row],[Licensee]]&amp;" "&amp;Table4_1[[#This Row],[Licence]]</f>
        <v>ATCO GDL8</v>
      </c>
      <c r="D5532" s="162" t="str">
        <f t="shared" si="87"/>
        <v>FY2018/19_GasMains_a_ATCO GDL8</v>
      </c>
      <c r="E5532" s="164">
        <f>IF(ISNUMBER(Table4_1[[#This Row],[Value]]),Table4_1[[#This Row],[Value]],IF(ISNUMBER(Table4_1[[#This Row],[$ Value]]),Table4_1[[#This Row],[$ Value]],Table4_1[[#This Row],[% Value]]))</f>
        <v>1207.7</v>
      </c>
      <c r="G5532" s="238">
        <v>43646</v>
      </c>
      <c r="H5532">
        <v>4</v>
      </c>
      <c r="I5532" t="s">
        <v>200</v>
      </c>
      <c r="J5532" t="s">
        <v>366</v>
      </c>
      <c r="K5532" t="s">
        <v>299</v>
      </c>
      <c r="L5532" t="s">
        <v>367</v>
      </c>
      <c r="M5532" t="s">
        <v>402</v>
      </c>
      <c r="N5532"/>
      <c r="O5532" t="s">
        <v>64</v>
      </c>
      <c r="P5532">
        <v>1207.7</v>
      </c>
      <c r="Q5532"/>
      <c r="R5532"/>
      <c r="S5532" t="s">
        <v>934</v>
      </c>
    </row>
    <row r="5533" spans="1:19" hidden="1" x14ac:dyDescent="0.2">
      <c r="A5533" s="162" t="str">
        <f>"FY"&amp;(YEAR(Table4_1[[#This Row],[Date]])-1)&amp;"/"&amp;(YEAR(Table4_1[[#This Row],[Date]])-2000)</f>
        <v>FY2019/20</v>
      </c>
      <c r="B5533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3" s="162" t="str">
        <f>Table4_1[[#This Row],[Licensee]]&amp;" "&amp;Table4_1[[#This Row],[Licence]]</f>
        <v>ATCO GDL8</v>
      </c>
      <c r="D5533" s="162" t="str">
        <f t="shared" si="87"/>
        <v>FY2019/20_GasMains_a_ATCO GDL8</v>
      </c>
      <c r="E5533" s="164">
        <f>IF(ISNUMBER(Table4_1[[#This Row],[Value]]),Table4_1[[#This Row],[Value]],IF(ISNUMBER(Table4_1[[#This Row],[$ Value]]),Table4_1[[#This Row],[$ Value]],Table4_1[[#This Row],[% Value]]))</f>
        <v>1214</v>
      </c>
      <c r="G5533" s="238">
        <v>44012</v>
      </c>
      <c r="H5533">
        <v>4</v>
      </c>
      <c r="I5533" t="s">
        <v>200</v>
      </c>
      <c r="J5533" t="s">
        <v>366</v>
      </c>
      <c r="K5533" t="s">
        <v>299</v>
      </c>
      <c r="L5533" t="s">
        <v>367</v>
      </c>
      <c r="M5533" t="s">
        <v>402</v>
      </c>
      <c r="N5533"/>
      <c r="O5533" t="s">
        <v>64</v>
      </c>
      <c r="P5533">
        <v>1214</v>
      </c>
      <c r="Q5533"/>
      <c r="R5533"/>
      <c r="S5533" t="s">
        <v>934</v>
      </c>
    </row>
    <row r="5534" spans="1:19" hidden="1" x14ac:dyDescent="0.2">
      <c r="A5534" s="162" t="str">
        <f>"FY"&amp;(YEAR(Table4_1[[#This Row],[Date]])-1)&amp;"/"&amp;(YEAR(Table4_1[[#This Row],[Date]])-2000)</f>
        <v>FY2020/21</v>
      </c>
      <c r="B5534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4" s="162" t="str">
        <f>Table4_1[[#This Row],[Licensee]]&amp;" "&amp;Table4_1[[#This Row],[Licence]]</f>
        <v>ATCO GDL8</v>
      </c>
      <c r="D5534" s="162" t="str">
        <f t="shared" si="87"/>
        <v>FY2020/21_GasMains_a_ATCO GDL8</v>
      </c>
      <c r="E5534" s="164">
        <f>IF(ISNUMBER(Table4_1[[#This Row],[Value]]),Table4_1[[#This Row],[Value]],IF(ISNUMBER(Table4_1[[#This Row],[$ Value]]),Table4_1[[#This Row],[$ Value]],Table4_1[[#This Row],[% Value]]))</f>
        <v>1218.8</v>
      </c>
      <c r="G5534" s="238">
        <v>44377</v>
      </c>
      <c r="H5534">
        <v>4</v>
      </c>
      <c r="I5534" t="s">
        <v>200</v>
      </c>
      <c r="J5534" t="s">
        <v>366</v>
      </c>
      <c r="K5534" t="s">
        <v>299</v>
      </c>
      <c r="L5534" t="s">
        <v>367</v>
      </c>
      <c r="M5534" t="s">
        <v>402</v>
      </c>
      <c r="N5534"/>
      <c r="O5534" t="s">
        <v>64</v>
      </c>
      <c r="P5534">
        <v>1218.8</v>
      </c>
      <c r="Q5534"/>
      <c r="R5534"/>
      <c r="S5534" t="s">
        <v>934</v>
      </c>
    </row>
    <row r="5535" spans="1:19" hidden="1" x14ac:dyDescent="0.2">
      <c r="A5535" s="162" t="str">
        <f>"FY"&amp;(YEAR(Table4_1[[#This Row],[Date]])-1)&amp;"/"&amp;(YEAR(Table4_1[[#This Row],[Date]])-2000)</f>
        <v>FY2021/22</v>
      </c>
      <c r="B5535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5" s="162" t="str">
        <f>Table4_1[[#This Row],[Licensee]]&amp;" "&amp;Table4_1[[#This Row],[Licence]]</f>
        <v>ATCO GDL8</v>
      </c>
      <c r="D5535" s="162" t="str">
        <f t="shared" si="87"/>
        <v>FY2021/22_GasMains_a_ATCO GDL8</v>
      </c>
      <c r="E5535" s="164">
        <f>IF(ISNUMBER(Table4_1[[#This Row],[Value]]),Table4_1[[#This Row],[Value]],IF(ISNUMBER(Table4_1[[#This Row],[$ Value]]),Table4_1[[#This Row],[$ Value]],Table4_1[[#This Row],[% Value]]))</f>
        <v>1226.2</v>
      </c>
      <c r="G5535" s="238">
        <v>44742</v>
      </c>
      <c r="H5535">
        <v>4</v>
      </c>
      <c r="I5535" t="s">
        <v>200</v>
      </c>
      <c r="J5535" t="s">
        <v>366</v>
      </c>
      <c r="K5535" t="s">
        <v>299</v>
      </c>
      <c r="L5535" t="s">
        <v>367</v>
      </c>
      <c r="M5535" t="s">
        <v>402</v>
      </c>
      <c r="N5535"/>
      <c r="O5535" t="s">
        <v>64</v>
      </c>
      <c r="P5535">
        <v>1226.2</v>
      </c>
      <c r="Q5535"/>
      <c r="R5535"/>
      <c r="S5535" t="s">
        <v>934</v>
      </c>
    </row>
    <row r="5536" spans="1:19" hidden="1" x14ac:dyDescent="0.2">
      <c r="A5536" s="162" t="str">
        <f>"FY"&amp;(YEAR(Table4_1[[#This Row],[Date]])-1)&amp;"/"&amp;(YEAR(Table4_1[[#This Row],[Date]])-2000)</f>
        <v>FY2022/23</v>
      </c>
      <c r="B5536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536" s="162" t="str">
        <f>Table4_1[[#This Row],[Licensee]]&amp;" "&amp;Table4_1[[#This Row],[Licence]]</f>
        <v>ATCO GDL8</v>
      </c>
      <c r="D5536" s="162" t="str">
        <f t="shared" si="87"/>
        <v>FY2022/23_GasMains_a_ATCO GDL8</v>
      </c>
      <c r="E5536" s="164">
        <f>IF(ISNUMBER(Table4_1[[#This Row],[Value]]),Table4_1[[#This Row],[Value]],IF(ISNUMBER(Table4_1[[#This Row],[$ Value]]),Table4_1[[#This Row],[$ Value]],Table4_1[[#This Row],[% Value]]))</f>
        <v>1186.2</v>
      </c>
      <c r="G5536" s="238">
        <v>45107</v>
      </c>
      <c r="H5536">
        <v>4</v>
      </c>
      <c r="I5536" t="s">
        <v>200</v>
      </c>
      <c r="J5536" t="s">
        <v>366</v>
      </c>
      <c r="K5536" t="s">
        <v>299</v>
      </c>
      <c r="L5536" t="s">
        <v>367</v>
      </c>
      <c r="M5536" t="s">
        <v>402</v>
      </c>
      <c r="N5536"/>
      <c r="O5536" t="s">
        <v>64</v>
      </c>
      <c r="P5536">
        <v>1186.2</v>
      </c>
      <c r="Q5536"/>
      <c r="R5536"/>
      <c r="S5536" t="s">
        <v>934</v>
      </c>
    </row>
    <row r="5537" spans="1:19" hidden="1" x14ac:dyDescent="0.2">
      <c r="A5537" s="162" t="str">
        <f>"FY"&amp;(YEAR(Table4_1[[#This Row],[Date]])-1)&amp;"/"&amp;(YEAR(Table4_1[[#This Row],[Date]])-2000)</f>
        <v>FY2013/14</v>
      </c>
      <c r="B5537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37" s="162" t="str">
        <f>Table4_1[[#This Row],[Licensee]]&amp;" "&amp;Table4_1[[#This Row],[Licence]]</f>
        <v>ATCO GDL8</v>
      </c>
      <c r="D5537" s="162" t="str">
        <f t="shared" si="87"/>
        <v>FY2013/14_GasMains_b_ATCO GDL8</v>
      </c>
      <c r="E5537" s="164">
        <f>IF(ISNUMBER(Table4_1[[#This Row],[Value]]),Table4_1[[#This Row],[Value]],IF(ISNUMBER(Table4_1[[#This Row],[$ Value]]),Table4_1[[#This Row],[$ Value]],Table4_1[[#This Row],[% Value]]))</f>
        <v>8754.7999999999993</v>
      </c>
      <c r="G5537" s="238">
        <v>41820</v>
      </c>
      <c r="H5537">
        <v>4</v>
      </c>
      <c r="I5537" t="s">
        <v>200</v>
      </c>
      <c r="J5537" t="s">
        <v>366</v>
      </c>
      <c r="K5537" t="s">
        <v>299</v>
      </c>
      <c r="L5537" t="s">
        <v>373</v>
      </c>
      <c r="M5537" t="s">
        <v>402</v>
      </c>
      <c r="N5537"/>
      <c r="O5537" t="s">
        <v>64</v>
      </c>
      <c r="P5537">
        <v>8754.7999999999993</v>
      </c>
      <c r="Q5537"/>
      <c r="R5537"/>
      <c r="S5537" t="s">
        <v>934</v>
      </c>
    </row>
    <row r="5538" spans="1:19" hidden="1" x14ac:dyDescent="0.2">
      <c r="A5538" s="162" t="str">
        <f>"FY"&amp;(YEAR(Table4_1[[#This Row],[Date]])-1)&amp;"/"&amp;(YEAR(Table4_1[[#This Row],[Date]])-2000)</f>
        <v>FY2014/15</v>
      </c>
      <c r="B5538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38" s="162" t="str">
        <f>Table4_1[[#This Row],[Licensee]]&amp;" "&amp;Table4_1[[#This Row],[Licence]]</f>
        <v>ATCO GDL8</v>
      </c>
      <c r="D5538" s="162" t="str">
        <f t="shared" si="87"/>
        <v>FY2014/15_GasMains_b_ATCO GDL8</v>
      </c>
      <c r="E5538" s="164">
        <f>IF(ISNUMBER(Table4_1[[#This Row],[Value]]),Table4_1[[#This Row],[Value]],IF(ISNUMBER(Table4_1[[#This Row],[$ Value]]),Table4_1[[#This Row],[$ Value]],Table4_1[[#This Row],[% Value]]))</f>
        <v>9040.7000000000007</v>
      </c>
      <c r="G5538" s="238">
        <v>42185</v>
      </c>
      <c r="H5538">
        <v>4</v>
      </c>
      <c r="I5538" t="s">
        <v>200</v>
      </c>
      <c r="J5538" t="s">
        <v>366</v>
      </c>
      <c r="K5538" t="s">
        <v>299</v>
      </c>
      <c r="L5538" t="s">
        <v>373</v>
      </c>
      <c r="M5538" t="s">
        <v>402</v>
      </c>
      <c r="N5538"/>
      <c r="O5538" t="s">
        <v>64</v>
      </c>
      <c r="P5538">
        <v>9040.7000000000007</v>
      </c>
      <c r="Q5538"/>
      <c r="R5538"/>
      <c r="S5538" t="s">
        <v>934</v>
      </c>
    </row>
    <row r="5539" spans="1:19" hidden="1" x14ac:dyDescent="0.2">
      <c r="A5539" s="162" t="str">
        <f>"FY"&amp;(YEAR(Table4_1[[#This Row],[Date]])-1)&amp;"/"&amp;(YEAR(Table4_1[[#This Row],[Date]])-2000)</f>
        <v>FY2015/16</v>
      </c>
      <c r="B5539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39" s="162" t="str">
        <f>Table4_1[[#This Row],[Licensee]]&amp;" "&amp;Table4_1[[#This Row],[Licence]]</f>
        <v>ATCO GDL8</v>
      </c>
      <c r="D5539" s="162" t="str">
        <f t="shared" si="87"/>
        <v>FY2015/16_GasMains_b_ATCO GDL8</v>
      </c>
      <c r="E5539" s="164">
        <f>IF(ISNUMBER(Table4_1[[#This Row],[Value]]),Table4_1[[#This Row],[Value]],IF(ISNUMBER(Table4_1[[#This Row],[$ Value]]),Table4_1[[#This Row],[$ Value]],Table4_1[[#This Row],[% Value]]))</f>
        <v>9306.7000000000007</v>
      </c>
      <c r="G5539" s="238">
        <v>42551</v>
      </c>
      <c r="H5539">
        <v>4</v>
      </c>
      <c r="I5539" t="s">
        <v>200</v>
      </c>
      <c r="J5539" t="s">
        <v>366</v>
      </c>
      <c r="K5539" t="s">
        <v>299</v>
      </c>
      <c r="L5539" t="s">
        <v>373</v>
      </c>
      <c r="M5539" t="s">
        <v>402</v>
      </c>
      <c r="N5539"/>
      <c r="O5539" t="s">
        <v>64</v>
      </c>
      <c r="P5539">
        <v>9306.7000000000007</v>
      </c>
      <c r="Q5539"/>
      <c r="R5539"/>
      <c r="S5539" t="s">
        <v>934</v>
      </c>
    </row>
    <row r="5540" spans="1:19" hidden="1" x14ac:dyDescent="0.2">
      <c r="A5540" s="162" t="str">
        <f>"FY"&amp;(YEAR(Table4_1[[#This Row],[Date]])-1)&amp;"/"&amp;(YEAR(Table4_1[[#This Row],[Date]])-2000)</f>
        <v>FY2016/17</v>
      </c>
      <c r="B5540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0" s="162" t="str">
        <f>Table4_1[[#This Row],[Licensee]]&amp;" "&amp;Table4_1[[#This Row],[Licence]]</f>
        <v>ATCO GDL8</v>
      </c>
      <c r="D5540" s="162" t="str">
        <f t="shared" si="87"/>
        <v>FY2016/17_GasMains_b_ATCO GDL8</v>
      </c>
      <c r="E5540" s="164">
        <f>IF(ISNUMBER(Table4_1[[#This Row],[Value]]),Table4_1[[#This Row],[Value]],IF(ISNUMBER(Table4_1[[#This Row],[$ Value]]),Table4_1[[#This Row],[$ Value]],Table4_1[[#This Row],[% Value]]))</f>
        <v>9502.4</v>
      </c>
      <c r="G5540" s="238">
        <v>42916</v>
      </c>
      <c r="H5540">
        <v>4</v>
      </c>
      <c r="I5540" t="s">
        <v>200</v>
      </c>
      <c r="J5540" t="s">
        <v>366</v>
      </c>
      <c r="K5540" t="s">
        <v>299</v>
      </c>
      <c r="L5540" t="s">
        <v>373</v>
      </c>
      <c r="M5540" t="s">
        <v>402</v>
      </c>
      <c r="N5540"/>
      <c r="O5540" t="s">
        <v>64</v>
      </c>
      <c r="P5540">
        <v>9502.4</v>
      </c>
      <c r="Q5540"/>
      <c r="R5540"/>
      <c r="S5540" t="s">
        <v>934</v>
      </c>
    </row>
    <row r="5541" spans="1:19" hidden="1" x14ac:dyDescent="0.2">
      <c r="A5541" s="162" t="str">
        <f>"FY"&amp;(YEAR(Table4_1[[#This Row],[Date]])-1)&amp;"/"&amp;(YEAR(Table4_1[[#This Row],[Date]])-2000)</f>
        <v>FY2017/18</v>
      </c>
      <c r="B5541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1" s="162" t="str">
        <f>Table4_1[[#This Row],[Licensee]]&amp;" "&amp;Table4_1[[#This Row],[Licence]]</f>
        <v>ATCO GDL8</v>
      </c>
      <c r="D5541" s="162" t="str">
        <f t="shared" si="87"/>
        <v>FY2017/18_GasMains_b_ATCO GDL8</v>
      </c>
      <c r="E5541" s="164">
        <f>IF(ISNUMBER(Table4_1[[#This Row],[Value]]),Table4_1[[#This Row],[Value]],IF(ISNUMBER(Table4_1[[#This Row],[$ Value]]),Table4_1[[#This Row],[$ Value]],Table4_1[[#This Row],[% Value]]))</f>
        <v>9437.2000000000007</v>
      </c>
      <c r="G5541" s="238">
        <v>43281</v>
      </c>
      <c r="H5541">
        <v>4</v>
      </c>
      <c r="I5541" t="s">
        <v>200</v>
      </c>
      <c r="J5541" t="s">
        <v>366</v>
      </c>
      <c r="K5541" t="s">
        <v>299</v>
      </c>
      <c r="L5541" t="s">
        <v>373</v>
      </c>
      <c r="M5541" t="s">
        <v>402</v>
      </c>
      <c r="N5541"/>
      <c r="O5541" t="s">
        <v>64</v>
      </c>
      <c r="P5541">
        <v>9437.2000000000007</v>
      </c>
      <c r="Q5541"/>
      <c r="R5541"/>
      <c r="S5541" t="s">
        <v>934</v>
      </c>
    </row>
    <row r="5542" spans="1:19" hidden="1" x14ac:dyDescent="0.2">
      <c r="A5542" s="162" t="str">
        <f>"FY"&amp;(YEAR(Table4_1[[#This Row],[Date]])-1)&amp;"/"&amp;(YEAR(Table4_1[[#This Row],[Date]])-2000)</f>
        <v>FY2018/19</v>
      </c>
      <c r="B5542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2" s="162" t="str">
        <f>Table4_1[[#This Row],[Licensee]]&amp;" "&amp;Table4_1[[#This Row],[Licence]]</f>
        <v>ATCO GDL8</v>
      </c>
      <c r="D5542" s="162" t="str">
        <f t="shared" si="87"/>
        <v>FY2018/19_GasMains_b_ATCO GDL8</v>
      </c>
      <c r="E5542" s="164">
        <f>IF(ISNUMBER(Table4_1[[#This Row],[Value]]),Table4_1[[#This Row],[Value]],IF(ISNUMBER(Table4_1[[#This Row],[$ Value]]),Table4_1[[#This Row],[$ Value]],Table4_1[[#This Row],[% Value]]))</f>
        <v>9482.7999999999993</v>
      </c>
      <c r="G5542" s="238">
        <v>43646</v>
      </c>
      <c r="H5542">
        <v>4</v>
      </c>
      <c r="I5542" t="s">
        <v>200</v>
      </c>
      <c r="J5542" t="s">
        <v>366</v>
      </c>
      <c r="K5542" t="s">
        <v>299</v>
      </c>
      <c r="L5542" t="s">
        <v>373</v>
      </c>
      <c r="M5542" t="s">
        <v>402</v>
      </c>
      <c r="N5542"/>
      <c r="O5542" t="s">
        <v>64</v>
      </c>
      <c r="P5542">
        <v>9482.7999999999993</v>
      </c>
      <c r="Q5542"/>
      <c r="R5542"/>
      <c r="S5542" t="s">
        <v>934</v>
      </c>
    </row>
    <row r="5543" spans="1:19" hidden="1" x14ac:dyDescent="0.2">
      <c r="A5543" s="162" t="str">
        <f>"FY"&amp;(YEAR(Table4_1[[#This Row],[Date]])-1)&amp;"/"&amp;(YEAR(Table4_1[[#This Row],[Date]])-2000)</f>
        <v>FY2019/20</v>
      </c>
      <c r="B5543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3" s="162" t="str">
        <f>Table4_1[[#This Row],[Licensee]]&amp;" "&amp;Table4_1[[#This Row],[Licence]]</f>
        <v>ATCO GDL8</v>
      </c>
      <c r="D5543" s="162" t="str">
        <f t="shared" si="87"/>
        <v>FY2019/20_GasMains_b_ATCO GDL8</v>
      </c>
      <c r="E5543" s="164">
        <f>IF(ISNUMBER(Table4_1[[#This Row],[Value]]),Table4_1[[#This Row],[Value]],IF(ISNUMBER(Table4_1[[#This Row],[$ Value]]),Table4_1[[#This Row],[$ Value]],Table4_1[[#This Row],[% Value]]))</f>
        <v>9563.2000000000007</v>
      </c>
      <c r="G5543" s="238">
        <v>44012</v>
      </c>
      <c r="H5543">
        <v>4</v>
      </c>
      <c r="I5543" t="s">
        <v>200</v>
      </c>
      <c r="J5543" t="s">
        <v>366</v>
      </c>
      <c r="K5543" t="s">
        <v>299</v>
      </c>
      <c r="L5543" t="s">
        <v>373</v>
      </c>
      <c r="M5543" t="s">
        <v>402</v>
      </c>
      <c r="N5543"/>
      <c r="O5543" t="s">
        <v>64</v>
      </c>
      <c r="P5543">
        <v>9563.2000000000007</v>
      </c>
      <c r="Q5543"/>
      <c r="R5543"/>
      <c r="S5543" t="s">
        <v>934</v>
      </c>
    </row>
    <row r="5544" spans="1:19" hidden="1" x14ac:dyDescent="0.2">
      <c r="A5544" s="162" t="str">
        <f>"FY"&amp;(YEAR(Table4_1[[#This Row],[Date]])-1)&amp;"/"&amp;(YEAR(Table4_1[[#This Row],[Date]])-2000)</f>
        <v>FY2020/21</v>
      </c>
      <c r="B5544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4" s="162" t="str">
        <f>Table4_1[[#This Row],[Licensee]]&amp;" "&amp;Table4_1[[#This Row],[Licence]]</f>
        <v>ATCO GDL8</v>
      </c>
      <c r="D5544" s="162" t="str">
        <f t="shared" si="87"/>
        <v>FY2020/21_GasMains_b_ATCO GDL8</v>
      </c>
      <c r="E5544" s="164">
        <f>IF(ISNUMBER(Table4_1[[#This Row],[Value]]),Table4_1[[#This Row],[Value]],IF(ISNUMBER(Table4_1[[#This Row],[$ Value]]),Table4_1[[#This Row],[$ Value]],Table4_1[[#This Row],[% Value]]))</f>
        <v>9665.4</v>
      </c>
      <c r="G5544" s="238">
        <v>44377</v>
      </c>
      <c r="H5544">
        <v>4</v>
      </c>
      <c r="I5544" t="s">
        <v>200</v>
      </c>
      <c r="J5544" t="s">
        <v>366</v>
      </c>
      <c r="K5544" t="s">
        <v>299</v>
      </c>
      <c r="L5544" t="s">
        <v>373</v>
      </c>
      <c r="M5544" t="s">
        <v>402</v>
      </c>
      <c r="N5544"/>
      <c r="O5544" t="s">
        <v>64</v>
      </c>
      <c r="P5544">
        <v>9665.4</v>
      </c>
      <c r="Q5544"/>
      <c r="R5544"/>
      <c r="S5544" t="s">
        <v>934</v>
      </c>
    </row>
    <row r="5545" spans="1:19" hidden="1" x14ac:dyDescent="0.2">
      <c r="A5545" s="162" t="str">
        <f>"FY"&amp;(YEAR(Table4_1[[#This Row],[Date]])-1)&amp;"/"&amp;(YEAR(Table4_1[[#This Row],[Date]])-2000)</f>
        <v>FY2021/22</v>
      </c>
      <c r="B5545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5" s="162" t="str">
        <f>Table4_1[[#This Row],[Licensee]]&amp;" "&amp;Table4_1[[#This Row],[Licence]]</f>
        <v>ATCO GDL8</v>
      </c>
      <c r="D5545" s="162" t="str">
        <f t="shared" si="87"/>
        <v>FY2021/22_GasMains_b_ATCO GDL8</v>
      </c>
      <c r="E5545" s="164">
        <f>IF(ISNUMBER(Table4_1[[#This Row],[Value]]),Table4_1[[#This Row],[Value]],IF(ISNUMBER(Table4_1[[#This Row],[$ Value]]),Table4_1[[#This Row],[$ Value]],Table4_1[[#This Row],[% Value]]))</f>
        <v>9760.5</v>
      </c>
      <c r="G5545" s="238">
        <v>44742</v>
      </c>
      <c r="H5545">
        <v>4</v>
      </c>
      <c r="I5545" t="s">
        <v>200</v>
      </c>
      <c r="J5545" t="s">
        <v>366</v>
      </c>
      <c r="K5545" t="s">
        <v>299</v>
      </c>
      <c r="L5545" t="s">
        <v>373</v>
      </c>
      <c r="M5545" t="s">
        <v>402</v>
      </c>
      <c r="N5545"/>
      <c r="O5545" t="s">
        <v>64</v>
      </c>
      <c r="P5545">
        <v>9760.5</v>
      </c>
      <c r="Q5545"/>
      <c r="R5545"/>
      <c r="S5545" t="s">
        <v>934</v>
      </c>
    </row>
    <row r="5546" spans="1:19" hidden="1" x14ac:dyDescent="0.2">
      <c r="A5546" s="162" t="str">
        <f>"FY"&amp;(YEAR(Table4_1[[#This Row],[Date]])-1)&amp;"/"&amp;(YEAR(Table4_1[[#This Row],[Date]])-2000)</f>
        <v>FY2022/23</v>
      </c>
      <c r="B5546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546" s="162" t="str">
        <f>Table4_1[[#This Row],[Licensee]]&amp;" "&amp;Table4_1[[#This Row],[Licence]]</f>
        <v>ATCO GDL8</v>
      </c>
      <c r="D5546" s="162" t="str">
        <f t="shared" si="87"/>
        <v>FY2022/23_GasMains_b_ATCO GDL8</v>
      </c>
      <c r="E5546" s="164">
        <f>IF(ISNUMBER(Table4_1[[#This Row],[Value]]),Table4_1[[#This Row],[Value]],IF(ISNUMBER(Table4_1[[#This Row],[$ Value]]),Table4_1[[#This Row],[$ Value]],Table4_1[[#This Row],[% Value]]))</f>
        <v>9920.9</v>
      </c>
      <c r="G5546" s="238">
        <v>45107</v>
      </c>
      <c r="H5546">
        <v>4</v>
      </c>
      <c r="I5546" t="s">
        <v>200</v>
      </c>
      <c r="J5546" t="s">
        <v>366</v>
      </c>
      <c r="K5546" t="s">
        <v>299</v>
      </c>
      <c r="L5546" t="s">
        <v>373</v>
      </c>
      <c r="M5546" t="s">
        <v>402</v>
      </c>
      <c r="N5546"/>
      <c r="O5546" t="s">
        <v>64</v>
      </c>
      <c r="P5546">
        <v>9920.9</v>
      </c>
      <c r="Q5546"/>
      <c r="R5546"/>
      <c r="S5546" t="s">
        <v>934</v>
      </c>
    </row>
    <row r="5547" spans="1:19" hidden="1" x14ac:dyDescent="0.2">
      <c r="A5547" s="162" t="str">
        <f>"FY"&amp;(YEAR(Table4_1[[#This Row],[Date]])-1)&amp;"/"&amp;(YEAR(Table4_1[[#This Row],[Date]])-2000)</f>
        <v>FY2013/14</v>
      </c>
      <c r="B5547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47" s="162" t="str">
        <f>Table4_1[[#This Row],[Licensee]]&amp;" "&amp;Table4_1[[#This Row],[Licence]]</f>
        <v>ATCO GDL8</v>
      </c>
      <c r="D5547" s="162" t="str">
        <f t="shared" si="87"/>
        <v>FY2013/14_GasMains_c_ATCO GDL8</v>
      </c>
      <c r="E5547" s="164">
        <f>IF(ISNUMBER(Table4_1[[#This Row],[Value]]),Table4_1[[#This Row],[Value]],IF(ISNUMBER(Table4_1[[#This Row],[$ Value]]),Table4_1[[#This Row],[$ Value]],Table4_1[[#This Row],[% Value]]))</f>
        <v>3857.3</v>
      </c>
      <c r="G5547" s="238">
        <v>41820</v>
      </c>
      <c r="H5547">
        <v>4</v>
      </c>
      <c r="I5547" t="s">
        <v>200</v>
      </c>
      <c r="J5547" t="s">
        <v>366</v>
      </c>
      <c r="K5547" t="s">
        <v>299</v>
      </c>
      <c r="L5547" t="s">
        <v>371</v>
      </c>
      <c r="M5547" t="s">
        <v>402</v>
      </c>
      <c r="N5547"/>
      <c r="O5547" t="s">
        <v>64</v>
      </c>
      <c r="P5547">
        <v>3857.3</v>
      </c>
      <c r="Q5547"/>
      <c r="R5547"/>
      <c r="S5547" t="s">
        <v>934</v>
      </c>
    </row>
    <row r="5548" spans="1:19" hidden="1" x14ac:dyDescent="0.2">
      <c r="A5548" s="162" t="str">
        <f>"FY"&amp;(YEAR(Table4_1[[#This Row],[Date]])-1)&amp;"/"&amp;(YEAR(Table4_1[[#This Row],[Date]])-2000)</f>
        <v>FY2014/15</v>
      </c>
      <c r="B5548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48" s="162" t="str">
        <f>Table4_1[[#This Row],[Licensee]]&amp;" "&amp;Table4_1[[#This Row],[Licence]]</f>
        <v>ATCO GDL8</v>
      </c>
      <c r="D5548" s="162" t="str">
        <f t="shared" si="87"/>
        <v>FY2014/15_GasMains_c_ATCO GDL8</v>
      </c>
      <c r="E5548" s="164">
        <f>IF(ISNUMBER(Table4_1[[#This Row],[Value]]),Table4_1[[#This Row],[Value]],IF(ISNUMBER(Table4_1[[#This Row],[$ Value]]),Table4_1[[#This Row],[$ Value]],Table4_1[[#This Row],[% Value]]))</f>
        <v>3787.2</v>
      </c>
      <c r="G5548" s="238">
        <v>42185</v>
      </c>
      <c r="H5548">
        <v>4</v>
      </c>
      <c r="I5548" t="s">
        <v>200</v>
      </c>
      <c r="J5548" t="s">
        <v>366</v>
      </c>
      <c r="K5548" t="s">
        <v>299</v>
      </c>
      <c r="L5548" t="s">
        <v>371</v>
      </c>
      <c r="M5548" t="s">
        <v>402</v>
      </c>
      <c r="N5548"/>
      <c r="O5548" t="s">
        <v>64</v>
      </c>
      <c r="P5548">
        <v>3787.2</v>
      </c>
      <c r="Q5548"/>
      <c r="R5548"/>
      <c r="S5548" t="s">
        <v>934</v>
      </c>
    </row>
    <row r="5549" spans="1:19" hidden="1" x14ac:dyDescent="0.2">
      <c r="A5549" s="162" t="str">
        <f>"FY"&amp;(YEAR(Table4_1[[#This Row],[Date]])-1)&amp;"/"&amp;(YEAR(Table4_1[[#This Row],[Date]])-2000)</f>
        <v>FY2015/16</v>
      </c>
      <c r="B5549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49" s="162" t="str">
        <f>Table4_1[[#This Row],[Licensee]]&amp;" "&amp;Table4_1[[#This Row],[Licence]]</f>
        <v>ATCO GDL8</v>
      </c>
      <c r="D5549" s="162" t="str">
        <f t="shared" si="87"/>
        <v>FY2015/16_GasMains_c_ATCO GDL8</v>
      </c>
      <c r="E5549" s="164">
        <f>IF(ISNUMBER(Table4_1[[#This Row],[Value]]),Table4_1[[#This Row],[Value]],IF(ISNUMBER(Table4_1[[#This Row],[$ Value]]),Table4_1[[#This Row],[$ Value]],Table4_1[[#This Row],[% Value]]))</f>
        <v>3750.8</v>
      </c>
      <c r="G5549" s="238">
        <v>42551</v>
      </c>
      <c r="H5549">
        <v>4</v>
      </c>
      <c r="I5549" t="s">
        <v>200</v>
      </c>
      <c r="J5549" t="s">
        <v>366</v>
      </c>
      <c r="K5549" t="s">
        <v>299</v>
      </c>
      <c r="L5549" t="s">
        <v>371</v>
      </c>
      <c r="M5549" t="s">
        <v>402</v>
      </c>
      <c r="N5549"/>
      <c r="O5549" t="s">
        <v>64</v>
      </c>
      <c r="P5549">
        <v>3750.8</v>
      </c>
      <c r="Q5549"/>
      <c r="R5549"/>
      <c r="S5549" t="s">
        <v>934</v>
      </c>
    </row>
    <row r="5550" spans="1:19" hidden="1" x14ac:dyDescent="0.2">
      <c r="A5550" s="162" t="str">
        <f>"FY"&amp;(YEAR(Table4_1[[#This Row],[Date]])-1)&amp;"/"&amp;(YEAR(Table4_1[[#This Row],[Date]])-2000)</f>
        <v>FY2016/17</v>
      </c>
      <c r="B5550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0" s="162" t="str">
        <f>Table4_1[[#This Row],[Licensee]]&amp;" "&amp;Table4_1[[#This Row],[Licence]]</f>
        <v>ATCO GDL8</v>
      </c>
      <c r="D5550" s="162" t="str">
        <f t="shared" si="87"/>
        <v>FY2016/17_GasMains_c_ATCO GDL8</v>
      </c>
      <c r="E5550" s="164">
        <f>IF(ISNUMBER(Table4_1[[#This Row],[Value]]),Table4_1[[#This Row],[Value]],IF(ISNUMBER(Table4_1[[#This Row],[$ Value]]),Table4_1[[#This Row],[$ Value]],Table4_1[[#This Row],[% Value]]))</f>
        <v>3662.2</v>
      </c>
      <c r="G5550" s="238">
        <v>42916</v>
      </c>
      <c r="H5550">
        <v>4</v>
      </c>
      <c r="I5550" t="s">
        <v>200</v>
      </c>
      <c r="J5550" t="s">
        <v>366</v>
      </c>
      <c r="K5550" t="s">
        <v>299</v>
      </c>
      <c r="L5550" t="s">
        <v>371</v>
      </c>
      <c r="M5550" t="s">
        <v>402</v>
      </c>
      <c r="N5550"/>
      <c r="O5550" t="s">
        <v>64</v>
      </c>
      <c r="P5550">
        <v>3662.2</v>
      </c>
      <c r="Q5550"/>
      <c r="R5550"/>
      <c r="S5550" t="s">
        <v>934</v>
      </c>
    </row>
    <row r="5551" spans="1:19" hidden="1" x14ac:dyDescent="0.2">
      <c r="A5551" s="162" t="str">
        <f>"FY"&amp;(YEAR(Table4_1[[#This Row],[Date]])-1)&amp;"/"&amp;(YEAR(Table4_1[[#This Row],[Date]])-2000)</f>
        <v>FY2017/18</v>
      </c>
      <c r="B5551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1" s="162" t="str">
        <f>Table4_1[[#This Row],[Licensee]]&amp;" "&amp;Table4_1[[#This Row],[Licence]]</f>
        <v>ATCO GDL8</v>
      </c>
      <c r="D5551" s="162" t="str">
        <f t="shared" si="87"/>
        <v>FY2017/18_GasMains_c_ATCO GDL8</v>
      </c>
      <c r="E5551" s="164">
        <f>IF(ISNUMBER(Table4_1[[#This Row],[Value]]),Table4_1[[#This Row],[Value]],IF(ISNUMBER(Table4_1[[#This Row],[$ Value]]),Table4_1[[#This Row],[$ Value]],Table4_1[[#This Row],[% Value]]))</f>
        <v>3629.3</v>
      </c>
      <c r="G5551" s="238">
        <v>43281</v>
      </c>
      <c r="H5551">
        <v>4</v>
      </c>
      <c r="I5551" t="s">
        <v>200</v>
      </c>
      <c r="J5551" t="s">
        <v>366</v>
      </c>
      <c r="K5551" t="s">
        <v>299</v>
      </c>
      <c r="L5551" t="s">
        <v>371</v>
      </c>
      <c r="M5551" t="s">
        <v>402</v>
      </c>
      <c r="N5551"/>
      <c r="O5551" t="s">
        <v>64</v>
      </c>
      <c r="P5551">
        <v>3629.3</v>
      </c>
      <c r="Q5551"/>
      <c r="R5551"/>
      <c r="S5551" t="s">
        <v>934</v>
      </c>
    </row>
    <row r="5552" spans="1:19" hidden="1" x14ac:dyDescent="0.2">
      <c r="A5552" s="162" t="str">
        <f>"FY"&amp;(YEAR(Table4_1[[#This Row],[Date]])-1)&amp;"/"&amp;(YEAR(Table4_1[[#This Row],[Date]])-2000)</f>
        <v>FY2018/19</v>
      </c>
      <c r="B5552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2" s="162" t="str">
        <f>Table4_1[[#This Row],[Licensee]]&amp;" "&amp;Table4_1[[#This Row],[Licence]]</f>
        <v>ATCO GDL8</v>
      </c>
      <c r="D5552" s="162" t="str">
        <f t="shared" si="87"/>
        <v>FY2018/19_GasMains_c_ATCO GDL8</v>
      </c>
      <c r="E5552" s="164">
        <f>IF(ISNUMBER(Table4_1[[#This Row],[Value]]),Table4_1[[#This Row],[Value]],IF(ISNUMBER(Table4_1[[#This Row],[$ Value]]),Table4_1[[#This Row],[$ Value]],Table4_1[[#This Row],[% Value]]))</f>
        <v>3611.4</v>
      </c>
      <c r="G5552" s="238">
        <v>43646</v>
      </c>
      <c r="H5552">
        <v>4</v>
      </c>
      <c r="I5552" t="s">
        <v>200</v>
      </c>
      <c r="J5552" t="s">
        <v>366</v>
      </c>
      <c r="K5552" t="s">
        <v>299</v>
      </c>
      <c r="L5552" t="s">
        <v>371</v>
      </c>
      <c r="M5552" t="s">
        <v>402</v>
      </c>
      <c r="N5552"/>
      <c r="O5552" t="s">
        <v>64</v>
      </c>
      <c r="P5552">
        <v>3611.4</v>
      </c>
      <c r="Q5552"/>
      <c r="R5552"/>
      <c r="S5552" t="s">
        <v>934</v>
      </c>
    </row>
    <row r="5553" spans="1:19" hidden="1" x14ac:dyDescent="0.2">
      <c r="A5553" s="162" t="str">
        <f>"FY"&amp;(YEAR(Table4_1[[#This Row],[Date]])-1)&amp;"/"&amp;(YEAR(Table4_1[[#This Row],[Date]])-2000)</f>
        <v>FY2019/20</v>
      </c>
      <c r="B5553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3" s="162" t="str">
        <f>Table4_1[[#This Row],[Licensee]]&amp;" "&amp;Table4_1[[#This Row],[Licence]]</f>
        <v>ATCO GDL8</v>
      </c>
      <c r="D5553" s="162" t="str">
        <f t="shared" si="87"/>
        <v>FY2019/20_GasMains_c_ATCO GDL8</v>
      </c>
      <c r="E5553" s="164">
        <f>IF(ISNUMBER(Table4_1[[#This Row],[Value]]),Table4_1[[#This Row],[Value]],IF(ISNUMBER(Table4_1[[#This Row],[$ Value]]),Table4_1[[#This Row],[$ Value]],Table4_1[[#This Row],[% Value]]))</f>
        <v>3608.8</v>
      </c>
      <c r="G5553" s="238">
        <v>44012</v>
      </c>
      <c r="H5553">
        <v>4</v>
      </c>
      <c r="I5553" t="s">
        <v>200</v>
      </c>
      <c r="J5553" t="s">
        <v>366</v>
      </c>
      <c r="K5553" t="s">
        <v>299</v>
      </c>
      <c r="L5553" t="s">
        <v>371</v>
      </c>
      <c r="M5553" t="s">
        <v>402</v>
      </c>
      <c r="N5553"/>
      <c r="O5553" t="s">
        <v>64</v>
      </c>
      <c r="P5553">
        <v>3608.8</v>
      </c>
      <c r="Q5553"/>
      <c r="R5553"/>
      <c r="S5553" t="s">
        <v>934</v>
      </c>
    </row>
    <row r="5554" spans="1:19" hidden="1" x14ac:dyDescent="0.2">
      <c r="A5554" s="162" t="str">
        <f>"FY"&amp;(YEAR(Table4_1[[#This Row],[Date]])-1)&amp;"/"&amp;(YEAR(Table4_1[[#This Row],[Date]])-2000)</f>
        <v>FY2020/21</v>
      </c>
      <c r="B5554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4" s="162" t="str">
        <f>Table4_1[[#This Row],[Licensee]]&amp;" "&amp;Table4_1[[#This Row],[Licence]]</f>
        <v>ATCO GDL8</v>
      </c>
      <c r="D5554" s="162" t="str">
        <f t="shared" si="87"/>
        <v>FY2020/21_GasMains_c_ATCO GDL8</v>
      </c>
      <c r="E5554" s="164">
        <f>IF(ISNUMBER(Table4_1[[#This Row],[Value]]),Table4_1[[#This Row],[Value]],IF(ISNUMBER(Table4_1[[#This Row],[$ Value]]),Table4_1[[#This Row],[$ Value]],Table4_1[[#This Row],[% Value]]))</f>
        <v>3594.7</v>
      </c>
      <c r="G5554" s="238">
        <v>44377</v>
      </c>
      <c r="H5554">
        <v>4</v>
      </c>
      <c r="I5554" t="s">
        <v>200</v>
      </c>
      <c r="J5554" t="s">
        <v>366</v>
      </c>
      <c r="K5554" t="s">
        <v>299</v>
      </c>
      <c r="L5554" t="s">
        <v>371</v>
      </c>
      <c r="M5554" t="s">
        <v>402</v>
      </c>
      <c r="N5554"/>
      <c r="O5554" t="s">
        <v>64</v>
      </c>
      <c r="P5554">
        <v>3594.7</v>
      </c>
      <c r="Q5554"/>
      <c r="R5554"/>
      <c r="S5554" t="s">
        <v>934</v>
      </c>
    </row>
    <row r="5555" spans="1:19" hidden="1" x14ac:dyDescent="0.2">
      <c r="A5555" s="162" t="str">
        <f>"FY"&amp;(YEAR(Table4_1[[#This Row],[Date]])-1)&amp;"/"&amp;(YEAR(Table4_1[[#This Row],[Date]])-2000)</f>
        <v>FY2021/22</v>
      </c>
      <c r="B5555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5" s="162" t="str">
        <f>Table4_1[[#This Row],[Licensee]]&amp;" "&amp;Table4_1[[#This Row],[Licence]]</f>
        <v>ATCO GDL8</v>
      </c>
      <c r="D5555" s="162" t="str">
        <f t="shared" si="87"/>
        <v>FY2021/22_GasMains_c_ATCO GDL8</v>
      </c>
      <c r="E5555" s="164">
        <f>IF(ISNUMBER(Table4_1[[#This Row],[Value]]),Table4_1[[#This Row],[Value]],IF(ISNUMBER(Table4_1[[#This Row],[$ Value]]),Table4_1[[#This Row],[$ Value]],Table4_1[[#This Row],[% Value]]))</f>
        <v>3612.2</v>
      </c>
      <c r="G5555" s="238">
        <v>44742</v>
      </c>
      <c r="H5555">
        <v>4</v>
      </c>
      <c r="I5555" t="s">
        <v>200</v>
      </c>
      <c r="J5555" t="s">
        <v>366</v>
      </c>
      <c r="K5555" t="s">
        <v>299</v>
      </c>
      <c r="L5555" t="s">
        <v>371</v>
      </c>
      <c r="M5555" t="s">
        <v>402</v>
      </c>
      <c r="N5555"/>
      <c r="O5555" t="s">
        <v>64</v>
      </c>
      <c r="P5555">
        <v>3612.2</v>
      </c>
      <c r="Q5555"/>
      <c r="R5555"/>
      <c r="S5555" t="s">
        <v>934</v>
      </c>
    </row>
    <row r="5556" spans="1:19" hidden="1" x14ac:dyDescent="0.2">
      <c r="A5556" s="162" t="str">
        <f>"FY"&amp;(YEAR(Table4_1[[#This Row],[Date]])-1)&amp;"/"&amp;(YEAR(Table4_1[[#This Row],[Date]])-2000)</f>
        <v>FY2022/23</v>
      </c>
      <c r="B5556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556" s="162" t="str">
        <f>Table4_1[[#This Row],[Licensee]]&amp;" "&amp;Table4_1[[#This Row],[Licence]]</f>
        <v>ATCO GDL8</v>
      </c>
      <c r="D5556" s="162" t="str">
        <f t="shared" si="87"/>
        <v>FY2022/23_GasMains_c_ATCO GDL8</v>
      </c>
      <c r="E5556" s="164">
        <f>IF(ISNUMBER(Table4_1[[#This Row],[Value]]),Table4_1[[#This Row],[Value]],IF(ISNUMBER(Table4_1[[#This Row],[$ Value]]),Table4_1[[#This Row],[$ Value]],Table4_1[[#This Row],[% Value]]))</f>
        <v>3594.8</v>
      </c>
      <c r="G5556" s="238">
        <v>45107</v>
      </c>
      <c r="H5556">
        <v>4</v>
      </c>
      <c r="I5556" t="s">
        <v>200</v>
      </c>
      <c r="J5556" t="s">
        <v>366</v>
      </c>
      <c r="K5556" t="s">
        <v>299</v>
      </c>
      <c r="L5556" t="s">
        <v>371</v>
      </c>
      <c r="M5556" t="s">
        <v>402</v>
      </c>
      <c r="N5556"/>
      <c r="O5556" t="s">
        <v>64</v>
      </c>
      <c r="P5556">
        <v>3594.8</v>
      </c>
      <c r="Q5556"/>
      <c r="R5556"/>
      <c r="S5556" t="s">
        <v>934</v>
      </c>
    </row>
    <row r="5557" spans="1:19" hidden="1" x14ac:dyDescent="0.2">
      <c r="A5557" s="162" t="str">
        <f>"FY"&amp;(YEAR(Table4_1[[#This Row],[Date]])-1)&amp;"/"&amp;(YEAR(Table4_1[[#This Row],[Date]])-2000)</f>
        <v>FY2013/14</v>
      </c>
      <c r="B5557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557" s="162" t="str">
        <f>Table4_1[[#This Row],[Licensee]]&amp;" "&amp;Table4_1[[#This Row],[Licence]]</f>
        <v>Esperance Power Station Pty Ltd GDL10</v>
      </c>
      <c r="D5557" s="162" t="str">
        <f t="shared" si="87"/>
        <v>FY2013/14_D1_Esperance Power Station Pty Ltd GDL10</v>
      </c>
      <c r="E5557" s="164">
        <f>IF(ISNUMBER(Table4_1[[#This Row],[Value]]),Table4_1[[#This Row],[Value]],IF(ISNUMBER(Table4_1[[#This Row],[$ Value]]),Table4_1[[#This Row],[$ Value]],Table4_1[[#This Row],[% Value]]))</f>
        <v>8</v>
      </c>
      <c r="G5557" s="238">
        <v>41820</v>
      </c>
      <c r="H5557">
        <v>4</v>
      </c>
      <c r="I5557" t="s">
        <v>200</v>
      </c>
      <c r="J5557" t="s">
        <v>390</v>
      </c>
      <c r="K5557" t="s">
        <v>13</v>
      </c>
      <c r="L5557"/>
      <c r="M5557" t="s">
        <v>212</v>
      </c>
      <c r="N5557" t="s">
        <v>370</v>
      </c>
      <c r="O5557" t="s">
        <v>191</v>
      </c>
      <c r="P5557">
        <v>8</v>
      </c>
      <c r="Q5557"/>
      <c r="R5557"/>
      <c r="S5557" t="s">
        <v>935</v>
      </c>
    </row>
    <row r="5558" spans="1:19" hidden="1" x14ac:dyDescent="0.2">
      <c r="A5558" s="162" t="str">
        <f>"FY"&amp;(YEAR(Table4_1[[#This Row],[Date]])-1)&amp;"/"&amp;(YEAR(Table4_1[[#This Row],[Date]])-2000)</f>
        <v>FY2014/15</v>
      </c>
      <c r="B5558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558" s="162" t="str">
        <f>Table4_1[[#This Row],[Licensee]]&amp;" "&amp;Table4_1[[#This Row],[Licence]]</f>
        <v>Esperance Power Station Pty Ltd GDL10</v>
      </c>
      <c r="D5558" s="162" t="str">
        <f t="shared" si="87"/>
        <v>FY2014/15_D1_Esperance Power Station Pty Ltd GDL10</v>
      </c>
      <c r="E5558" s="164">
        <f>IF(ISNUMBER(Table4_1[[#This Row],[Value]]),Table4_1[[#This Row],[Value]],IF(ISNUMBER(Table4_1[[#This Row],[$ Value]]),Table4_1[[#This Row],[$ Value]],Table4_1[[#This Row],[% Value]]))</f>
        <v>12</v>
      </c>
      <c r="G5558" s="238">
        <v>42185</v>
      </c>
      <c r="H5558">
        <v>4</v>
      </c>
      <c r="I5558" t="s">
        <v>200</v>
      </c>
      <c r="J5558" t="s">
        <v>390</v>
      </c>
      <c r="K5558" t="s">
        <v>13</v>
      </c>
      <c r="L5558"/>
      <c r="M5558" t="s">
        <v>212</v>
      </c>
      <c r="N5558" t="s">
        <v>370</v>
      </c>
      <c r="O5558" t="s">
        <v>191</v>
      </c>
      <c r="P5558">
        <v>12</v>
      </c>
      <c r="Q5558"/>
      <c r="R5558"/>
      <c r="S5558" t="s">
        <v>935</v>
      </c>
    </row>
    <row r="5559" spans="1:19" hidden="1" x14ac:dyDescent="0.2">
      <c r="A5559" s="162" t="str">
        <f>"FY"&amp;(YEAR(Table4_1[[#This Row],[Date]])-1)&amp;"/"&amp;(YEAR(Table4_1[[#This Row],[Date]])-2000)</f>
        <v>FY2015/16</v>
      </c>
      <c r="B5559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559" s="162" t="str">
        <f>Table4_1[[#This Row],[Licensee]]&amp;" "&amp;Table4_1[[#This Row],[Licence]]</f>
        <v>Esperance Power Station Pty Ltd GDL10</v>
      </c>
      <c r="D5559" s="162" t="str">
        <f t="shared" si="87"/>
        <v>FY2015/16_D1_Esperance Power Station Pty Ltd GDL10</v>
      </c>
      <c r="E5559" s="164">
        <f>IF(ISNUMBER(Table4_1[[#This Row],[Value]]),Table4_1[[#This Row],[Value]],IF(ISNUMBER(Table4_1[[#This Row],[$ Value]]),Table4_1[[#This Row],[$ Value]],Table4_1[[#This Row],[% Value]]))</f>
        <v>18</v>
      </c>
      <c r="G5559" s="238">
        <v>42551</v>
      </c>
      <c r="H5559">
        <v>4</v>
      </c>
      <c r="I5559" t="s">
        <v>200</v>
      </c>
      <c r="J5559" t="s">
        <v>390</v>
      </c>
      <c r="K5559" t="s">
        <v>13</v>
      </c>
      <c r="L5559"/>
      <c r="M5559" t="s">
        <v>212</v>
      </c>
      <c r="N5559" t="s">
        <v>370</v>
      </c>
      <c r="O5559" t="s">
        <v>191</v>
      </c>
      <c r="P5559">
        <v>18</v>
      </c>
      <c r="Q5559"/>
      <c r="R5559"/>
      <c r="S5559" t="s">
        <v>935</v>
      </c>
    </row>
    <row r="5560" spans="1:19" hidden="1" x14ac:dyDescent="0.2">
      <c r="A5560" s="162" t="str">
        <f>"FY"&amp;(YEAR(Table4_1[[#This Row],[Date]])-1)&amp;"/"&amp;(YEAR(Table4_1[[#This Row],[Date]])-2000)</f>
        <v>FY2016/17</v>
      </c>
      <c r="B5560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560" s="162" t="str">
        <f>Table4_1[[#This Row],[Licensee]]&amp;" "&amp;Table4_1[[#This Row],[Licence]]</f>
        <v>Esperance Power Station Pty Ltd GDL10</v>
      </c>
      <c r="D5560" s="162" t="str">
        <f t="shared" si="87"/>
        <v>FY2016/17_D1_Esperance Power Station Pty Ltd GDL10</v>
      </c>
      <c r="E5560" s="164">
        <f>IF(ISNUMBER(Table4_1[[#This Row],[Value]]),Table4_1[[#This Row],[Value]],IF(ISNUMBER(Table4_1[[#This Row],[$ Value]]),Table4_1[[#This Row],[$ Value]],Table4_1[[#This Row],[% Value]]))</f>
        <v>9</v>
      </c>
      <c r="G5560" s="238">
        <v>42916</v>
      </c>
      <c r="H5560">
        <v>4</v>
      </c>
      <c r="I5560" t="s">
        <v>200</v>
      </c>
      <c r="J5560" t="s">
        <v>390</v>
      </c>
      <c r="K5560" t="s">
        <v>13</v>
      </c>
      <c r="L5560"/>
      <c r="M5560" t="s">
        <v>212</v>
      </c>
      <c r="N5560" t="s">
        <v>370</v>
      </c>
      <c r="O5560" t="s">
        <v>191</v>
      </c>
      <c r="P5560">
        <v>9</v>
      </c>
      <c r="Q5560"/>
      <c r="R5560"/>
      <c r="S5560" t="s">
        <v>935</v>
      </c>
    </row>
    <row r="5561" spans="1:19" hidden="1" x14ac:dyDescent="0.2">
      <c r="A5561" s="162" t="str">
        <f>"FY"&amp;(YEAR(Table4_1[[#This Row],[Date]])-1)&amp;"/"&amp;(YEAR(Table4_1[[#This Row],[Date]])-2000)</f>
        <v>FY2013/14</v>
      </c>
      <c r="B5561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561" s="162" t="str">
        <f>Table4_1[[#This Row],[Licensee]]&amp;" "&amp;Table4_1[[#This Row],[Licence]]</f>
        <v>Esperance Power Station Pty Ltd GDL10</v>
      </c>
      <c r="D5561" s="162" t="str">
        <f t="shared" si="87"/>
        <v>FY2013/14_D11_Esperance Power Station Pty Ltd GDL10</v>
      </c>
      <c r="E5561" s="164">
        <f>IF(ISNUMBER(Table4_1[[#This Row],[Value]]),Table4_1[[#This Row],[Value]],IF(ISNUMBER(Table4_1[[#This Row],[$ Value]]),Table4_1[[#This Row],[$ Value]],Table4_1[[#This Row],[% Value]]))</f>
        <v>0</v>
      </c>
      <c r="G5561" s="238">
        <v>41820</v>
      </c>
      <c r="H5561">
        <v>4</v>
      </c>
      <c r="I5561" t="s">
        <v>200</v>
      </c>
      <c r="J5561" t="s">
        <v>390</v>
      </c>
      <c r="K5561" t="s">
        <v>208</v>
      </c>
      <c r="L5561" t="s">
        <v>509</v>
      </c>
      <c r="M5561" t="s">
        <v>467</v>
      </c>
      <c r="N5561" t="s">
        <v>381</v>
      </c>
      <c r="O5561" t="s">
        <v>191</v>
      </c>
      <c r="P5561">
        <v>0</v>
      </c>
      <c r="Q5561"/>
      <c r="R5561"/>
      <c r="S5561" t="s">
        <v>935</v>
      </c>
    </row>
    <row r="5562" spans="1:19" hidden="1" x14ac:dyDescent="0.2">
      <c r="A5562" s="162" t="str">
        <f>"FY"&amp;(YEAR(Table4_1[[#This Row],[Date]])-1)&amp;"/"&amp;(YEAR(Table4_1[[#This Row],[Date]])-2000)</f>
        <v>FY2014/15</v>
      </c>
      <c r="B5562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562" s="162" t="str">
        <f>Table4_1[[#This Row],[Licensee]]&amp;" "&amp;Table4_1[[#This Row],[Licence]]</f>
        <v>Esperance Power Station Pty Ltd GDL10</v>
      </c>
      <c r="D5562" s="162" t="str">
        <f t="shared" si="87"/>
        <v>FY2014/15_D11_Esperance Power Station Pty Ltd GDL10</v>
      </c>
      <c r="E5562" s="164">
        <f>IF(ISNUMBER(Table4_1[[#This Row],[Value]]),Table4_1[[#This Row],[Value]],IF(ISNUMBER(Table4_1[[#This Row],[$ Value]]),Table4_1[[#This Row],[$ Value]],Table4_1[[#This Row],[% Value]]))</f>
        <v>0</v>
      </c>
      <c r="G5562" s="238">
        <v>42185</v>
      </c>
      <c r="H5562">
        <v>4</v>
      </c>
      <c r="I5562" t="s">
        <v>200</v>
      </c>
      <c r="J5562" t="s">
        <v>390</v>
      </c>
      <c r="K5562" t="s">
        <v>208</v>
      </c>
      <c r="L5562" t="s">
        <v>509</v>
      </c>
      <c r="M5562" t="s">
        <v>467</v>
      </c>
      <c r="N5562" t="s">
        <v>381</v>
      </c>
      <c r="O5562" t="s">
        <v>191</v>
      </c>
      <c r="P5562">
        <v>0</v>
      </c>
      <c r="Q5562"/>
      <c r="R5562"/>
      <c r="S5562" t="s">
        <v>935</v>
      </c>
    </row>
    <row r="5563" spans="1:19" hidden="1" x14ac:dyDescent="0.2">
      <c r="A5563" s="162" t="str">
        <f>"FY"&amp;(YEAR(Table4_1[[#This Row],[Date]])-1)&amp;"/"&amp;(YEAR(Table4_1[[#This Row],[Date]])-2000)</f>
        <v>FY2015/16</v>
      </c>
      <c r="B5563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563" s="162" t="str">
        <f>Table4_1[[#This Row],[Licensee]]&amp;" "&amp;Table4_1[[#This Row],[Licence]]</f>
        <v>Esperance Power Station Pty Ltd GDL10</v>
      </c>
      <c r="D5563" s="162" t="str">
        <f t="shared" si="87"/>
        <v>FY2015/16_D11_Esperance Power Station Pty Ltd GDL10</v>
      </c>
      <c r="E5563" s="164">
        <f>IF(ISNUMBER(Table4_1[[#This Row],[Value]]),Table4_1[[#This Row],[Value]],IF(ISNUMBER(Table4_1[[#This Row],[$ Value]]),Table4_1[[#This Row],[$ Value]],Table4_1[[#This Row],[% Value]]))</f>
        <v>2</v>
      </c>
      <c r="G5563" s="238">
        <v>42551</v>
      </c>
      <c r="H5563">
        <v>4</v>
      </c>
      <c r="I5563" t="s">
        <v>200</v>
      </c>
      <c r="J5563" t="s">
        <v>390</v>
      </c>
      <c r="K5563" t="s">
        <v>208</v>
      </c>
      <c r="L5563" t="s">
        <v>509</v>
      </c>
      <c r="M5563" t="s">
        <v>467</v>
      </c>
      <c r="N5563" t="s">
        <v>381</v>
      </c>
      <c r="O5563" t="s">
        <v>191</v>
      </c>
      <c r="P5563">
        <v>2</v>
      </c>
      <c r="Q5563"/>
      <c r="R5563"/>
      <c r="S5563" t="s">
        <v>935</v>
      </c>
    </row>
    <row r="5564" spans="1:19" hidden="1" x14ac:dyDescent="0.2">
      <c r="A5564" s="162" t="str">
        <f>"FY"&amp;(YEAR(Table4_1[[#This Row],[Date]])-1)&amp;"/"&amp;(YEAR(Table4_1[[#This Row],[Date]])-2000)</f>
        <v>FY2016/17</v>
      </c>
      <c r="B5564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564" s="162" t="str">
        <f>Table4_1[[#This Row],[Licensee]]&amp;" "&amp;Table4_1[[#This Row],[Licence]]</f>
        <v>Esperance Power Station Pty Ltd GDL10</v>
      </c>
      <c r="D5564" s="162" t="str">
        <f t="shared" si="87"/>
        <v>FY2016/17_D11_Esperance Power Station Pty Ltd GDL10</v>
      </c>
      <c r="E5564" s="164">
        <f>IF(ISNUMBER(Table4_1[[#This Row],[Value]]),Table4_1[[#This Row],[Value]],IF(ISNUMBER(Table4_1[[#This Row],[$ Value]]),Table4_1[[#This Row],[$ Value]],Table4_1[[#This Row],[% Value]]))</f>
        <v>1</v>
      </c>
      <c r="G5564" s="238">
        <v>42916</v>
      </c>
      <c r="H5564">
        <v>4</v>
      </c>
      <c r="I5564" t="s">
        <v>200</v>
      </c>
      <c r="J5564" t="s">
        <v>390</v>
      </c>
      <c r="K5564" t="s">
        <v>208</v>
      </c>
      <c r="L5564" t="s">
        <v>509</v>
      </c>
      <c r="M5564" t="s">
        <v>467</v>
      </c>
      <c r="N5564" t="s">
        <v>381</v>
      </c>
      <c r="O5564" t="s">
        <v>191</v>
      </c>
      <c r="P5564">
        <v>1</v>
      </c>
      <c r="Q5564"/>
      <c r="R5564"/>
      <c r="S5564" t="s">
        <v>935</v>
      </c>
    </row>
    <row r="5565" spans="1:19" hidden="1" x14ac:dyDescent="0.2">
      <c r="A5565" s="162" t="str">
        <f>"FY"&amp;(YEAR(Table4_1[[#This Row],[Date]])-1)&amp;"/"&amp;(YEAR(Table4_1[[#This Row],[Date]])-2000)</f>
        <v>FY2013/14</v>
      </c>
      <c r="B5565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565" s="162" t="str">
        <f>Table4_1[[#This Row],[Licensee]]&amp;" "&amp;Table4_1[[#This Row],[Licence]]</f>
        <v>Esperance Power Station Pty Ltd GDL10</v>
      </c>
      <c r="D5565" s="162" t="str">
        <f t="shared" si="87"/>
        <v>FY2013/14_D12_Esperance Power Station Pty Ltd GDL10</v>
      </c>
      <c r="E5565" s="164">
        <f>IF(ISNUMBER(Table4_1[[#This Row],[Value]]),Table4_1[[#This Row],[Value]],IF(ISNUMBER(Table4_1[[#This Row],[$ Value]]),Table4_1[[#This Row],[$ Value]],Table4_1[[#This Row],[% Value]]))</f>
        <v>0</v>
      </c>
      <c r="G5565" s="238">
        <v>41820</v>
      </c>
      <c r="H5565">
        <v>4</v>
      </c>
      <c r="I5565" t="s">
        <v>200</v>
      </c>
      <c r="J5565" t="s">
        <v>390</v>
      </c>
      <c r="K5565" t="s">
        <v>208</v>
      </c>
      <c r="L5565"/>
      <c r="M5565" t="s">
        <v>467</v>
      </c>
      <c r="N5565" t="s">
        <v>404</v>
      </c>
      <c r="O5565" t="s">
        <v>191</v>
      </c>
      <c r="P5565">
        <v>0</v>
      </c>
      <c r="Q5565"/>
      <c r="R5565"/>
      <c r="S5565" t="s">
        <v>935</v>
      </c>
    </row>
    <row r="5566" spans="1:19" hidden="1" x14ac:dyDescent="0.2">
      <c r="A5566" s="162" t="str">
        <f>"FY"&amp;(YEAR(Table4_1[[#This Row],[Date]])-1)&amp;"/"&amp;(YEAR(Table4_1[[#This Row],[Date]])-2000)</f>
        <v>FY2014/15</v>
      </c>
      <c r="B5566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566" s="162" t="str">
        <f>Table4_1[[#This Row],[Licensee]]&amp;" "&amp;Table4_1[[#This Row],[Licence]]</f>
        <v>Esperance Power Station Pty Ltd GDL10</v>
      </c>
      <c r="D5566" s="162" t="str">
        <f t="shared" si="87"/>
        <v>FY2014/15_D12_Esperance Power Station Pty Ltd GDL10</v>
      </c>
      <c r="E5566" s="164">
        <f>IF(ISNUMBER(Table4_1[[#This Row],[Value]]),Table4_1[[#This Row],[Value]],IF(ISNUMBER(Table4_1[[#This Row],[$ Value]]),Table4_1[[#This Row],[$ Value]],Table4_1[[#This Row],[% Value]]))</f>
        <v>1</v>
      </c>
      <c r="G5566" s="238">
        <v>42185</v>
      </c>
      <c r="H5566">
        <v>4</v>
      </c>
      <c r="I5566" t="s">
        <v>200</v>
      </c>
      <c r="J5566" t="s">
        <v>390</v>
      </c>
      <c r="K5566" t="s">
        <v>208</v>
      </c>
      <c r="L5566"/>
      <c r="M5566" t="s">
        <v>467</v>
      </c>
      <c r="N5566" t="s">
        <v>404</v>
      </c>
      <c r="O5566" t="s">
        <v>191</v>
      </c>
      <c r="P5566">
        <v>1</v>
      </c>
      <c r="Q5566"/>
      <c r="R5566"/>
      <c r="S5566" t="s">
        <v>935</v>
      </c>
    </row>
    <row r="5567" spans="1:19" hidden="1" x14ac:dyDescent="0.2">
      <c r="A5567" s="162" t="str">
        <f>"FY"&amp;(YEAR(Table4_1[[#This Row],[Date]])-1)&amp;"/"&amp;(YEAR(Table4_1[[#This Row],[Date]])-2000)</f>
        <v>FY2015/16</v>
      </c>
      <c r="B5567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567" s="162" t="str">
        <f>Table4_1[[#This Row],[Licensee]]&amp;" "&amp;Table4_1[[#This Row],[Licence]]</f>
        <v>Esperance Power Station Pty Ltd GDL10</v>
      </c>
      <c r="D5567" s="162" t="str">
        <f t="shared" si="87"/>
        <v>FY2015/16_D12_Esperance Power Station Pty Ltd GDL10</v>
      </c>
      <c r="E5567" s="164">
        <f>IF(ISNUMBER(Table4_1[[#This Row],[Value]]),Table4_1[[#This Row],[Value]],IF(ISNUMBER(Table4_1[[#This Row],[$ Value]]),Table4_1[[#This Row],[$ Value]],Table4_1[[#This Row],[% Value]]))</f>
        <v>0</v>
      </c>
      <c r="G5567" s="238">
        <v>42551</v>
      </c>
      <c r="H5567">
        <v>4</v>
      </c>
      <c r="I5567" t="s">
        <v>200</v>
      </c>
      <c r="J5567" t="s">
        <v>390</v>
      </c>
      <c r="K5567" t="s">
        <v>208</v>
      </c>
      <c r="L5567"/>
      <c r="M5567" t="s">
        <v>467</v>
      </c>
      <c r="N5567" t="s">
        <v>404</v>
      </c>
      <c r="O5567" t="s">
        <v>191</v>
      </c>
      <c r="P5567">
        <v>0</v>
      </c>
      <c r="Q5567"/>
      <c r="R5567"/>
      <c r="S5567" t="s">
        <v>935</v>
      </c>
    </row>
    <row r="5568" spans="1:19" hidden="1" x14ac:dyDescent="0.2">
      <c r="A5568" s="162" t="str">
        <f>"FY"&amp;(YEAR(Table4_1[[#This Row],[Date]])-1)&amp;"/"&amp;(YEAR(Table4_1[[#This Row],[Date]])-2000)</f>
        <v>FY2016/17</v>
      </c>
      <c r="B5568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568" s="162" t="str">
        <f>Table4_1[[#This Row],[Licensee]]&amp;" "&amp;Table4_1[[#This Row],[Licence]]</f>
        <v>Esperance Power Station Pty Ltd GDL10</v>
      </c>
      <c r="D5568" s="162" t="str">
        <f t="shared" si="87"/>
        <v>FY2016/17_D12_Esperance Power Station Pty Ltd GDL10</v>
      </c>
      <c r="E5568" s="164">
        <f>IF(ISNUMBER(Table4_1[[#This Row],[Value]]),Table4_1[[#This Row],[Value]],IF(ISNUMBER(Table4_1[[#This Row],[$ Value]]),Table4_1[[#This Row],[$ Value]],Table4_1[[#This Row],[% Value]]))</f>
        <v>1</v>
      </c>
      <c r="G5568" s="238">
        <v>42916</v>
      </c>
      <c r="H5568">
        <v>4</v>
      </c>
      <c r="I5568" t="s">
        <v>200</v>
      </c>
      <c r="J5568" t="s">
        <v>390</v>
      </c>
      <c r="K5568" t="s">
        <v>208</v>
      </c>
      <c r="L5568"/>
      <c r="M5568" t="s">
        <v>467</v>
      </c>
      <c r="N5568" t="s">
        <v>404</v>
      </c>
      <c r="O5568" t="s">
        <v>191</v>
      </c>
      <c r="P5568">
        <v>1</v>
      </c>
      <c r="Q5568"/>
      <c r="R5568"/>
      <c r="S5568" t="s">
        <v>935</v>
      </c>
    </row>
    <row r="5569" spans="1:19" hidden="1" x14ac:dyDescent="0.2">
      <c r="A5569" s="162" t="str">
        <f>"FY"&amp;(YEAR(Table4_1[[#This Row],[Date]])-1)&amp;"/"&amp;(YEAR(Table4_1[[#This Row],[Date]])-2000)</f>
        <v>FY2013/14</v>
      </c>
      <c r="B5569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569" s="162" t="str">
        <f>Table4_1[[#This Row],[Licensee]]&amp;" "&amp;Table4_1[[#This Row],[Licence]]</f>
        <v>Esperance Power Station Pty Ltd GDL10</v>
      </c>
      <c r="D5569" s="162" t="str">
        <f t="shared" si="87"/>
        <v>FY2013/14_D13_Esperance Power Station Pty Ltd GDL10</v>
      </c>
      <c r="E5569" s="164">
        <f>IF(ISNUMBER(Table4_1[[#This Row],[Value]]),Table4_1[[#This Row],[Value]],IF(ISNUMBER(Table4_1[[#This Row],[$ Value]]),Table4_1[[#This Row],[$ Value]],Table4_1[[#This Row],[% Value]]))</f>
        <v>0</v>
      </c>
      <c r="G5569" s="238">
        <v>41820</v>
      </c>
      <c r="H5569">
        <v>4</v>
      </c>
      <c r="I5569" t="s">
        <v>200</v>
      </c>
      <c r="J5569" t="s">
        <v>390</v>
      </c>
      <c r="K5569" t="s">
        <v>208</v>
      </c>
      <c r="L5569"/>
      <c r="M5569" t="s">
        <v>467</v>
      </c>
      <c r="N5569" t="s">
        <v>472</v>
      </c>
      <c r="O5569" t="s">
        <v>191</v>
      </c>
      <c r="P5569">
        <v>0</v>
      </c>
      <c r="Q5569"/>
      <c r="R5569"/>
      <c r="S5569" t="s">
        <v>935</v>
      </c>
    </row>
    <row r="5570" spans="1:19" hidden="1" x14ac:dyDescent="0.2">
      <c r="A5570" s="162" t="str">
        <f>"FY"&amp;(YEAR(Table4_1[[#This Row],[Date]])-1)&amp;"/"&amp;(YEAR(Table4_1[[#This Row],[Date]])-2000)</f>
        <v>FY2014/15</v>
      </c>
      <c r="B5570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570" s="162" t="str">
        <f>Table4_1[[#This Row],[Licensee]]&amp;" "&amp;Table4_1[[#This Row],[Licence]]</f>
        <v>Esperance Power Station Pty Ltd GDL10</v>
      </c>
      <c r="D5570" s="162" t="str">
        <f t="shared" si="87"/>
        <v>FY2014/15_D13_Esperance Power Station Pty Ltd GDL10</v>
      </c>
      <c r="E5570" s="164">
        <f>IF(ISNUMBER(Table4_1[[#This Row],[Value]]),Table4_1[[#This Row],[Value]],IF(ISNUMBER(Table4_1[[#This Row],[$ Value]]),Table4_1[[#This Row],[$ Value]],Table4_1[[#This Row],[% Value]]))</f>
        <v>0</v>
      </c>
      <c r="G5570" s="238">
        <v>42185</v>
      </c>
      <c r="H5570">
        <v>4</v>
      </c>
      <c r="I5570" t="s">
        <v>200</v>
      </c>
      <c r="J5570" t="s">
        <v>390</v>
      </c>
      <c r="K5570" t="s">
        <v>208</v>
      </c>
      <c r="L5570"/>
      <c r="M5570" t="s">
        <v>467</v>
      </c>
      <c r="N5570" t="s">
        <v>472</v>
      </c>
      <c r="O5570" t="s">
        <v>191</v>
      </c>
      <c r="P5570">
        <v>0</v>
      </c>
      <c r="Q5570"/>
      <c r="R5570"/>
      <c r="S5570" t="s">
        <v>935</v>
      </c>
    </row>
    <row r="5571" spans="1:19" hidden="1" x14ac:dyDescent="0.2">
      <c r="A5571" s="162" t="str">
        <f>"FY"&amp;(YEAR(Table4_1[[#This Row],[Date]])-1)&amp;"/"&amp;(YEAR(Table4_1[[#This Row],[Date]])-2000)</f>
        <v>FY2015/16</v>
      </c>
      <c r="B5571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571" s="162" t="str">
        <f>Table4_1[[#This Row],[Licensee]]&amp;" "&amp;Table4_1[[#This Row],[Licence]]</f>
        <v>Esperance Power Station Pty Ltd GDL10</v>
      </c>
      <c r="D5571" s="162" t="str">
        <f t="shared" si="87"/>
        <v>FY2015/16_D13_Esperance Power Station Pty Ltd GDL10</v>
      </c>
      <c r="E5571" s="164">
        <f>IF(ISNUMBER(Table4_1[[#This Row],[Value]]),Table4_1[[#This Row],[Value]],IF(ISNUMBER(Table4_1[[#This Row],[$ Value]]),Table4_1[[#This Row],[$ Value]],Table4_1[[#This Row],[% Value]]))</f>
        <v>2</v>
      </c>
      <c r="G5571" s="238">
        <v>42551</v>
      </c>
      <c r="H5571">
        <v>4</v>
      </c>
      <c r="I5571" t="s">
        <v>200</v>
      </c>
      <c r="J5571" t="s">
        <v>390</v>
      </c>
      <c r="K5571" t="s">
        <v>208</v>
      </c>
      <c r="L5571"/>
      <c r="M5571" t="s">
        <v>467</v>
      </c>
      <c r="N5571" t="s">
        <v>472</v>
      </c>
      <c r="O5571" t="s">
        <v>191</v>
      </c>
      <c r="P5571">
        <v>2</v>
      </c>
      <c r="Q5571"/>
      <c r="R5571"/>
      <c r="S5571" t="s">
        <v>935</v>
      </c>
    </row>
    <row r="5572" spans="1:19" hidden="1" x14ac:dyDescent="0.2">
      <c r="A5572" s="162" t="str">
        <f>"FY"&amp;(YEAR(Table4_1[[#This Row],[Date]])-1)&amp;"/"&amp;(YEAR(Table4_1[[#This Row],[Date]])-2000)</f>
        <v>FY2016/17</v>
      </c>
      <c r="B5572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572" s="162" t="str">
        <f>Table4_1[[#This Row],[Licensee]]&amp;" "&amp;Table4_1[[#This Row],[Licence]]</f>
        <v>Esperance Power Station Pty Ltd GDL10</v>
      </c>
      <c r="D5572" s="162" t="str">
        <f t="shared" si="87"/>
        <v>FY2016/17_D13_Esperance Power Station Pty Ltd GDL10</v>
      </c>
      <c r="E5572" s="164">
        <f>IF(ISNUMBER(Table4_1[[#This Row],[Value]]),Table4_1[[#This Row],[Value]],IF(ISNUMBER(Table4_1[[#This Row],[$ Value]]),Table4_1[[#This Row],[$ Value]],Table4_1[[#This Row],[% Value]]))</f>
        <v>3</v>
      </c>
      <c r="G5572" s="238">
        <v>42916</v>
      </c>
      <c r="H5572">
        <v>4</v>
      </c>
      <c r="I5572" t="s">
        <v>200</v>
      </c>
      <c r="J5572" t="s">
        <v>390</v>
      </c>
      <c r="K5572" t="s">
        <v>208</v>
      </c>
      <c r="L5572"/>
      <c r="M5572" t="s">
        <v>467</v>
      </c>
      <c r="N5572" t="s">
        <v>472</v>
      </c>
      <c r="O5572" t="s">
        <v>191</v>
      </c>
      <c r="P5572">
        <v>3</v>
      </c>
      <c r="Q5572"/>
      <c r="R5572"/>
      <c r="S5572" t="s">
        <v>935</v>
      </c>
    </row>
    <row r="5573" spans="1:19" hidden="1" x14ac:dyDescent="0.2">
      <c r="A5573" s="162" t="str">
        <f>"FY"&amp;(YEAR(Table4_1[[#This Row],[Date]])-1)&amp;"/"&amp;(YEAR(Table4_1[[#This Row],[Date]])-2000)</f>
        <v>FY2013/14</v>
      </c>
      <c r="B5573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573" s="162" t="str">
        <f>Table4_1[[#This Row],[Licensee]]&amp;" "&amp;Table4_1[[#This Row],[Licence]]</f>
        <v>Esperance Power Station Pty Ltd GDL10</v>
      </c>
      <c r="D5573" s="162" t="str">
        <f t="shared" si="87"/>
        <v>FY2013/14_D14_Esperance Power Station Pty Ltd GDL10</v>
      </c>
      <c r="E5573" s="164">
        <f>IF(ISNUMBER(Table4_1[[#This Row],[Value]]),Table4_1[[#This Row],[Value]],IF(ISNUMBER(Table4_1[[#This Row],[$ Value]]),Table4_1[[#This Row],[$ Value]],Table4_1[[#This Row],[% Value]]))</f>
        <v>0</v>
      </c>
      <c r="G5573" s="238">
        <v>41820</v>
      </c>
      <c r="H5573">
        <v>4</v>
      </c>
      <c r="I5573" t="s">
        <v>200</v>
      </c>
      <c r="J5573" t="s">
        <v>390</v>
      </c>
      <c r="K5573" t="s">
        <v>208</v>
      </c>
      <c r="L5573" t="s">
        <v>464</v>
      </c>
      <c r="M5573" t="s">
        <v>479</v>
      </c>
      <c r="N5573" t="s">
        <v>480</v>
      </c>
      <c r="O5573" t="s">
        <v>191</v>
      </c>
      <c r="P5573">
        <v>0</v>
      </c>
      <c r="Q5573"/>
      <c r="R5573"/>
      <c r="S5573" t="s">
        <v>935</v>
      </c>
    </row>
    <row r="5574" spans="1:19" hidden="1" x14ac:dyDescent="0.2">
      <c r="A5574" s="162" t="str">
        <f>"FY"&amp;(YEAR(Table4_1[[#This Row],[Date]])-1)&amp;"/"&amp;(YEAR(Table4_1[[#This Row],[Date]])-2000)</f>
        <v>FY2014/15</v>
      </c>
      <c r="B5574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574" s="162" t="str">
        <f>Table4_1[[#This Row],[Licensee]]&amp;" "&amp;Table4_1[[#This Row],[Licence]]</f>
        <v>Esperance Power Station Pty Ltd GDL10</v>
      </c>
      <c r="D5574" s="162" t="str">
        <f t="shared" ref="D5574:D5637" si="88">A5574&amp;"_"&amp;B5574&amp;"_"&amp;C5574</f>
        <v>FY2014/15_D14_Esperance Power Station Pty Ltd GDL10</v>
      </c>
      <c r="E5574" s="164">
        <f>IF(ISNUMBER(Table4_1[[#This Row],[Value]]),Table4_1[[#This Row],[Value]],IF(ISNUMBER(Table4_1[[#This Row],[$ Value]]),Table4_1[[#This Row],[$ Value]],Table4_1[[#This Row],[% Value]]))</f>
        <v>0</v>
      </c>
      <c r="G5574" s="238">
        <v>42185</v>
      </c>
      <c r="H5574">
        <v>4</v>
      </c>
      <c r="I5574" t="s">
        <v>200</v>
      </c>
      <c r="J5574" t="s">
        <v>390</v>
      </c>
      <c r="K5574" t="s">
        <v>208</v>
      </c>
      <c r="L5574" t="s">
        <v>464</v>
      </c>
      <c r="M5574" t="s">
        <v>479</v>
      </c>
      <c r="N5574" t="s">
        <v>480</v>
      </c>
      <c r="O5574" t="s">
        <v>191</v>
      </c>
      <c r="P5574">
        <v>0</v>
      </c>
      <c r="Q5574"/>
      <c r="R5574"/>
      <c r="S5574" t="s">
        <v>935</v>
      </c>
    </row>
    <row r="5575" spans="1:19" hidden="1" x14ac:dyDescent="0.2">
      <c r="A5575" s="162" t="str">
        <f>"FY"&amp;(YEAR(Table4_1[[#This Row],[Date]])-1)&amp;"/"&amp;(YEAR(Table4_1[[#This Row],[Date]])-2000)</f>
        <v>FY2015/16</v>
      </c>
      <c r="B5575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575" s="162" t="str">
        <f>Table4_1[[#This Row],[Licensee]]&amp;" "&amp;Table4_1[[#This Row],[Licence]]</f>
        <v>Esperance Power Station Pty Ltd GDL10</v>
      </c>
      <c r="D5575" s="162" t="str">
        <f t="shared" si="88"/>
        <v>FY2015/16_D14_Esperance Power Station Pty Ltd GDL10</v>
      </c>
      <c r="E5575" s="164">
        <f>IF(ISNUMBER(Table4_1[[#This Row],[Value]]),Table4_1[[#This Row],[Value]],IF(ISNUMBER(Table4_1[[#This Row],[$ Value]]),Table4_1[[#This Row],[$ Value]],Table4_1[[#This Row],[% Value]]))</f>
        <v>0</v>
      </c>
      <c r="G5575" s="238">
        <v>42551</v>
      </c>
      <c r="H5575">
        <v>4</v>
      </c>
      <c r="I5575" t="s">
        <v>200</v>
      </c>
      <c r="J5575" t="s">
        <v>390</v>
      </c>
      <c r="K5575" t="s">
        <v>208</v>
      </c>
      <c r="L5575" t="s">
        <v>464</v>
      </c>
      <c r="M5575" t="s">
        <v>479</v>
      </c>
      <c r="N5575" t="s">
        <v>480</v>
      </c>
      <c r="O5575" t="s">
        <v>191</v>
      </c>
      <c r="P5575">
        <v>0</v>
      </c>
      <c r="Q5575"/>
      <c r="R5575"/>
      <c r="S5575" t="s">
        <v>935</v>
      </c>
    </row>
    <row r="5576" spans="1:19" hidden="1" x14ac:dyDescent="0.2">
      <c r="A5576" s="162" t="str">
        <f>"FY"&amp;(YEAR(Table4_1[[#This Row],[Date]])-1)&amp;"/"&amp;(YEAR(Table4_1[[#This Row],[Date]])-2000)</f>
        <v>FY2016/17</v>
      </c>
      <c r="B5576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576" s="162" t="str">
        <f>Table4_1[[#This Row],[Licensee]]&amp;" "&amp;Table4_1[[#This Row],[Licence]]</f>
        <v>Esperance Power Station Pty Ltd GDL10</v>
      </c>
      <c r="D5576" s="162" t="str">
        <f t="shared" si="88"/>
        <v>FY2016/17_D14_Esperance Power Station Pty Ltd GDL10</v>
      </c>
      <c r="E5576" s="164">
        <f>IF(ISNUMBER(Table4_1[[#This Row],[Value]]),Table4_1[[#This Row],[Value]],IF(ISNUMBER(Table4_1[[#This Row],[$ Value]]),Table4_1[[#This Row],[$ Value]],Table4_1[[#This Row],[% Value]]))</f>
        <v>0</v>
      </c>
      <c r="G5576" s="238">
        <v>42916</v>
      </c>
      <c r="H5576">
        <v>4</v>
      </c>
      <c r="I5576" t="s">
        <v>200</v>
      </c>
      <c r="J5576" t="s">
        <v>390</v>
      </c>
      <c r="K5576" t="s">
        <v>208</v>
      </c>
      <c r="L5576" t="s">
        <v>464</v>
      </c>
      <c r="M5576" t="s">
        <v>479</v>
      </c>
      <c r="N5576" t="s">
        <v>480</v>
      </c>
      <c r="O5576" t="s">
        <v>191</v>
      </c>
      <c r="P5576">
        <v>0</v>
      </c>
      <c r="Q5576"/>
      <c r="R5576"/>
      <c r="S5576" t="s">
        <v>935</v>
      </c>
    </row>
    <row r="5577" spans="1:19" hidden="1" x14ac:dyDescent="0.2">
      <c r="A5577" s="162" t="str">
        <f>"FY"&amp;(YEAR(Table4_1[[#This Row],[Date]])-1)&amp;"/"&amp;(YEAR(Table4_1[[#This Row],[Date]])-2000)</f>
        <v>FY2013/14</v>
      </c>
      <c r="B5577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577" s="162" t="str">
        <f>Table4_1[[#This Row],[Licensee]]&amp;" "&amp;Table4_1[[#This Row],[Licence]]</f>
        <v>Esperance Power Station Pty Ltd GDL10</v>
      </c>
      <c r="D5577" s="162" t="str">
        <f t="shared" si="88"/>
        <v>FY2013/14_D15_Esperance Power Station Pty Ltd GDL10</v>
      </c>
      <c r="E5577" s="164">
        <f>IF(ISNUMBER(Table4_1[[#This Row],[Value]]),Table4_1[[#This Row],[Value]],IF(ISNUMBER(Table4_1[[#This Row],[$ Value]]),Table4_1[[#This Row],[$ Value]],Table4_1[[#This Row],[% Value]]))</f>
        <v>0</v>
      </c>
      <c r="G5577" s="238">
        <v>41820</v>
      </c>
      <c r="H5577">
        <v>4</v>
      </c>
      <c r="I5577" t="s">
        <v>200</v>
      </c>
      <c r="J5577" t="s">
        <v>390</v>
      </c>
      <c r="K5577" t="s">
        <v>208</v>
      </c>
      <c r="L5577" t="s">
        <v>363</v>
      </c>
      <c r="M5577" t="s">
        <v>479</v>
      </c>
      <c r="N5577" t="s">
        <v>484</v>
      </c>
      <c r="O5577" t="s">
        <v>191</v>
      </c>
      <c r="P5577">
        <v>0</v>
      </c>
      <c r="Q5577"/>
      <c r="R5577"/>
      <c r="S5577" t="s">
        <v>935</v>
      </c>
    </row>
    <row r="5578" spans="1:19" hidden="1" x14ac:dyDescent="0.2">
      <c r="A5578" s="162" t="str">
        <f>"FY"&amp;(YEAR(Table4_1[[#This Row],[Date]])-1)&amp;"/"&amp;(YEAR(Table4_1[[#This Row],[Date]])-2000)</f>
        <v>FY2014/15</v>
      </c>
      <c r="B5578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578" s="162" t="str">
        <f>Table4_1[[#This Row],[Licensee]]&amp;" "&amp;Table4_1[[#This Row],[Licence]]</f>
        <v>Esperance Power Station Pty Ltd GDL10</v>
      </c>
      <c r="D5578" s="162" t="str">
        <f t="shared" si="88"/>
        <v>FY2014/15_D15_Esperance Power Station Pty Ltd GDL10</v>
      </c>
      <c r="E5578" s="164">
        <f>IF(ISNUMBER(Table4_1[[#This Row],[Value]]),Table4_1[[#This Row],[Value]],IF(ISNUMBER(Table4_1[[#This Row],[$ Value]]),Table4_1[[#This Row],[$ Value]],Table4_1[[#This Row],[% Value]]))</f>
        <v>0</v>
      </c>
      <c r="G5578" s="238">
        <v>42185</v>
      </c>
      <c r="H5578">
        <v>4</v>
      </c>
      <c r="I5578" t="s">
        <v>200</v>
      </c>
      <c r="J5578" t="s">
        <v>390</v>
      </c>
      <c r="K5578" t="s">
        <v>208</v>
      </c>
      <c r="L5578" t="s">
        <v>363</v>
      </c>
      <c r="M5578" t="s">
        <v>479</v>
      </c>
      <c r="N5578" t="s">
        <v>484</v>
      </c>
      <c r="O5578" t="s">
        <v>191</v>
      </c>
      <c r="P5578">
        <v>0</v>
      </c>
      <c r="Q5578"/>
      <c r="R5578"/>
      <c r="S5578" t="s">
        <v>935</v>
      </c>
    </row>
    <row r="5579" spans="1:19" hidden="1" x14ac:dyDescent="0.2">
      <c r="A5579" s="162" t="str">
        <f>"FY"&amp;(YEAR(Table4_1[[#This Row],[Date]])-1)&amp;"/"&amp;(YEAR(Table4_1[[#This Row],[Date]])-2000)</f>
        <v>FY2015/16</v>
      </c>
      <c r="B5579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579" s="162" t="str">
        <f>Table4_1[[#This Row],[Licensee]]&amp;" "&amp;Table4_1[[#This Row],[Licence]]</f>
        <v>Esperance Power Station Pty Ltd GDL10</v>
      </c>
      <c r="D5579" s="162" t="str">
        <f t="shared" si="88"/>
        <v>FY2015/16_D15_Esperance Power Station Pty Ltd GDL10</v>
      </c>
      <c r="E5579" s="164">
        <f>IF(ISNUMBER(Table4_1[[#This Row],[Value]]),Table4_1[[#This Row],[Value]],IF(ISNUMBER(Table4_1[[#This Row],[$ Value]]),Table4_1[[#This Row],[$ Value]],Table4_1[[#This Row],[% Value]]))</f>
        <v>0</v>
      </c>
      <c r="G5579" s="238">
        <v>42551</v>
      </c>
      <c r="H5579">
        <v>4</v>
      </c>
      <c r="I5579" t="s">
        <v>200</v>
      </c>
      <c r="J5579" t="s">
        <v>390</v>
      </c>
      <c r="K5579" t="s">
        <v>208</v>
      </c>
      <c r="L5579" t="s">
        <v>363</v>
      </c>
      <c r="M5579" t="s">
        <v>479</v>
      </c>
      <c r="N5579" t="s">
        <v>484</v>
      </c>
      <c r="O5579" t="s">
        <v>191</v>
      </c>
      <c r="P5579">
        <v>0</v>
      </c>
      <c r="Q5579"/>
      <c r="R5579"/>
      <c r="S5579" t="s">
        <v>935</v>
      </c>
    </row>
    <row r="5580" spans="1:19" hidden="1" x14ac:dyDescent="0.2">
      <c r="A5580" s="162" t="str">
        <f>"FY"&amp;(YEAR(Table4_1[[#This Row],[Date]])-1)&amp;"/"&amp;(YEAR(Table4_1[[#This Row],[Date]])-2000)</f>
        <v>FY2016/17</v>
      </c>
      <c r="B5580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580" s="162" t="str">
        <f>Table4_1[[#This Row],[Licensee]]&amp;" "&amp;Table4_1[[#This Row],[Licence]]</f>
        <v>Esperance Power Station Pty Ltd GDL10</v>
      </c>
      <c r="D5580" s="162" t="str">
        <f t="shared" si="88"/>
        <v>FY2016/17_D15_Esperance Power Station Pty Ltd GDL10</v>
      </c>
      <c r="E5580" s="164">
        <f>IF(ISNUMBER(Table4_1[[#This Row],[Value]]),Table4_1[[#This Row],[Value]],IF(ISNUMBER(Table4_1[[#This Row],[$ Value]]),Table4_1[[#This Row],[$ Value]],Table4_1[[#This Row],[% Value]]))</f>
        <v>0</v>
      </c>
      <c r="G5580" s="238">
        <v>42916</v>
      </c>
      <c r="H5580">
        <v>4</v>
      </c>
      <c r="I5580" t="s">
        <v>200</v>
      </c>
      <c r="J5580" t="s">
        <v>390</v>
      </c>
      <c r="K5580" t="s">
        <v>208</v>
      </c>
      <c r="L5580" t="s">
        <v>363</v>
      </c>
      <c r="M5580" t="s">
        <v>479</v>
      </c>
      <c r="N5580" t="s">
        <v>484</v>
      </c>
      <c r="O5580" t="s">
        <v>191</v>
      </c>
      <c r="P5580">
        <v>0</v>
      </c>
      <c r="Q5580"/>
      <c r="R5580"/>
      <c r="S5580" t="s">
        <v>935</v>
      </c>
    </row>
    <row r="5581" spans="1:19" hidden="1" x14ac:dyDescent="0.2">
      <c r="A5581" s="162" t="str">
        <f>"FY"&amp;(YEAR(Table4_1[[#This Row],[Date]])-1)&amp;"/"&amp;(YEAR(Table4_1[[#This Row],[Date]])-2000)</f>
        <v>FY2013/14</v>
      </c>
      <c r="B5581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581" s="162" t="str">
        <f>Table4_1[[#This Row],[Licensee]]&amp;" "&amp;Table4_1[[#This Row],[Licence]]</f>
        <v>Esperance Power Station Pty Ltd GDL10</v>
      </c>
      <c r="D5581" s="162" t="str">
        <f t="shared" si="88"/>
        <v>FY2013/14_D17_Esperance Power Station Pty Ltd GDL10</v>
      </c>
      <c r="E5581" s="164">
        <f>IF(ISNUMBER(Table4_1[[#This Row],[Value]]),Table4_1[[#This Row],[Value]],IF(ISNUMBER(Table4_1[[#This Row],[$ Value]]),Table4_1[[#This Row],[$ Value]],Table4_1[[#This Row],[% Value]]))</f>
        <v>0</v>
      </c>
      <c r="G5581" s="238">
        <v>41820</v>
      </c>
      <c r="H5581">
        <v>4</v>
      </c>
      <c r="I5581" t="s">
        <v>200</v>
      </c>
      <c r="J5581" t="s">
        <v>390</v>
      </c>
      <c r="K5581" t="s">
        <v>192</v>
      </c>
      <c r="L5581"/>
      <c r="M5581" t="s">
        <v>885</v>
      </c>
      <c r="N5581" t="s">
        <v>389</v>
      </c>
      <c r="O5581" t="s">
        <v>191</v>
      </c>
      <c r="P5581">
        <v>0</v>
      </c>
      <c r="Q5581"/>
      <c r="R5581"/>
      <c r="S5581" t="s">
        <v>935</v>
      </c>
    </row>
    <row r="5582" spans="1:19" hidden="1" x14ac:dyDescent="0.2">
      <c r="A5582" s="162" t="str">
        <f>"FY"&amp;(YEAR(Table4_1[[#This Row],[Date]])-1)&amp;"/"&amp;(YEAR(Table4_1[[#This Row],[Date]])-2000)</f>
        <v>FY2014/15</v>
      </c>
      <c r="B5582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582" s="162" t="str">
        <f>Table4_1[[#This Row],[Licensee]]&amp;" "&amp;Table4_1[[#This Row],[Licence]]</f>
        <v>Esperance Power Station Pty Ltd GDL10</v>
      </c>
      <c r="D5582" s="162" t="str">
        <f t="shared" si="88"/>
        <v>FY2014/15_D17_Esperance Power Station Pty Ltd GDL10</v>
      </c>
      <c r="E5582" s="164">
        <f>IF(ISNUMBER(Table4_1[[#This Row],[Value]]),Table4_1[[#This Row],[Value]],IF(ISNUMBER(Table4_1[[#This Row],[$ Value]]),Table4_1[[#This Row],[$ Value]],Table4_1[[#This Row],[% Value]]))</f>
        <v>0</v>
      </c>
      <c r="G5582" s="238">
        <v>42185</v>
      </c>
      <c r="H5582">
        <v>4</v>
      </c>
      <c r="I5582" t="s">
        <v>200</v>
      </c>
      <c r="J5582" t="s">
        <v>390</v>
      </c>
      <c r="K5582" t="s">
        <v>192</v>
      </c>
      <c r="L5582"/>
      <c r="M5582" t="s">
        <v>885</v>
      </c>
      <c r="N5582" t="s">
        <v>389</v>
      </c>
      <c r="O5582" t="s">
        <v>191</v>
      </c>
      <c r="P5582">
        <v>0</v>
      </c>
      <c r="Q5582"/>
      <c r="R5582"/>
      <c r="S5582" t="s">
        <v>935</v>
      </c>
    </row>
    <row r="5583" spans="1:19" hidden="1" x14ac:dyDescent="0.2">
      <c r="A5583" s="162" t="str">
        <f>"FY"&amp;(YEAR(Table4_1[[#This Row],[Date]])-1)&amp;"/"&amp;(YEAR(Table4_1[[#This Row],[Date]])-2000)</f>
        <v>FY2015/16</v>
      </c>
      <c r="B5583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583" s="162" t="str">
        <f>Table4_1[[#This Row],[Licensee]]&amp;" "&amp;Table4_1[[#This Row],[Licence]]</f>
        <v>Esperance Power Station Pty Ltd GDL10</v>
      </c>
      <c r="D5583" s="162" t="str">
        <f t="shared" si="88"/>
        <v>FY2015/16_D17_Esperance Power Station Pty Ltd GDL10</v>
      </c>
      <c r="E5583" s="164">
        <f>IF(ISNUMBER(Table4_1[[#This Row],[Value]]),Table4_1[[#This Row],[Value]],IF(ISNUMBER(Table4_1[[#This Row],[$ Value]]),Table4_1[[#This Row],[$ Value]],Table4_1[[#This Row],[% Value]]))</f>
        <v>0</v>
      </c>
      <c r="G5583" s="238">
        <v>42551</v>
      </c>
      <c r="H5583">
        <v>4</v>
      </c>
      <c r="I5583" t="s">
        <v>200</v>
      </c>
      <c r="J5583" t="s">
        <v>390</v>
      </c>
      <c r="K5583" t="s">
        <v>192</v>
      </c>
      <c r="L5583"/>
      <c r="M5583" t="s">
        <v>885</v>
      </c>
      <c r="N5583" t="s">
        <v>389</v>
      </c>
      <c r="O5583" t="s">
        <v>191</v>
      </c>
      <c r="P5583">
        <v>0</v>
      </c>
      <c r="Q5583"/>
      <c r="R5583"/>
      <c r="S5583" t="s">
        <v>935</v>
      </c>
    </row>
    <row r="5584" spans="1:19" hidden="1" x14ac:dyDescent="0.2">
      <c r="A5584" s="162" t="str">
        <f>"FY"&amp;(YEAR(Table4_1[[#This Row],[Date]])-1)&amp;"/"&amp;(YEAR(Table4_1[[#This Row],[Date]])-2000)</f>
        <v>FY2016/17</v>
      </c>
      <c r="B5584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584" s="162" t="str">
        <f>Table4_1[[#This Row],[Licensee]]&amp;" "&amp;Table4_1[[#This Row],[Licence]]</f>
        <v>Esperance Power Station Pty Ltd GDL10</v>
      </c>
      <c r="D5584" s="162" t="str">
        <f t="shared" si="88"/>
        <v>FY2016/17_D17_Esperance Power Station Pty Ltd GDL10</v>
      </c>
      <c r="E5584" s="164">
        <f>IF(ISNUMBER(Table4_1[[#This Row],[Value]]),Table4_1[[#This Row],[Value]],IF(ISNUMBER(Table4_1[[#This Row],[$ Value]]),Table4_1[[#This Row],[$ Value]],Table4_1[[#This Row],[% Value]]))</f>
        <v>0</v>
      </c>
      <c r="G5584" s="238">
        <v>42916</v>
      </c>
      <c r="H5584">
        <v>4</v>
      </c>
      <c r="I5584" t="s">
        <v>200</v>
      </c>
      <c r="J5584" t="s">
        <v>390</v>
      </c>
      <c r="K5584" t="s">
        <v>192</v>
      </c>
      <c r="L5584"/>
      <c r="M5584" t="s">
        <v>885</v>
      </c>
      <c r="N5584" t="s">
        <v>389</v>
      </c>
      <c r="O5584" t="s">
        <v>191</v>
      </c>
      <c r="P5584">
        <v>0</v>
      </c>
      <c r="Q5584"/>
      <c r="R5584"/>
      <c r="S5584" t="s">
        <v>935</v>
      </c>
    </row>
    <row r="5585" spans="1:19" hidden="1" x14ac:dyDescent="0.2">
      <c r="A5585" s="162" t="str">
        <f>"FY"&amp;(YEAR(Table4_1[[#This Row],[Date]])-1)&amp;"/"&amp;(YEAR(Table4_1[[#This Row],[Date]])-2000)</f>
        <v>FY2013/14</v>
      </c>
      <c r="B5585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585" s="162" t="str">
        <f>Table4_1[[#This Row],[Licensee]]&amp;" "&amp;Table4_1[[#This Row],[Licence]]</f>
        <v>Esperance Power Station Pty Ltd GDL10</v>
      </c>
      <c r="D5585" s="162" t="str">
        <f t="shared" si="88"/>
        <v>FY2013/14_D18_Esperance Power Station Pty Ltd GDL10</v>
      </c>
      <c r="E5585" s="164">
        <f>IF(ISNUMBER(Table4_1[[#This Row],[Value]]),Table4_1[[#This Row],[Value]],IF(ISNUMBER(Table4_1[[#This Row],[$ Value]]),Table4_1[[#This Row],[$ Value]],Table4_1[[#This Row],[% Value]]))</f>
        <v>0</v>
      </c>
      <c r="G5585" s="238">
        <v>41820</v>
      </c>
      <c r="H5585">
        <v>4</v>
      </c>
      <c r="I5585" t="s">
        <v>200</v>
      </c>
      <c r="J5585" t="s">
        <v>390</v>
      </c>
      <c r="K5585" t="s">
        <v>192</v>
      </c>
      <c r="L5585"/>
      <c r="M5585" t="s">
        <v>400</v>
      </c>
      <c r="N5585" t="s">
        <v>495</v>
      </c>
      <c r="O5585" t="s">
        <v>191</v>
      </c>
      <c r="P5585">
        <v>0</v>
      </c>
      <c r="Q5585"/>
      <c r="R5585"/>
      <c r="S5585" t="s">
        <v>935</v>
      </c>
    </row>
    <row r="5586" spans="1:19" hidden="1" x14ac:dyDescent="0.2">
      <c r="A5586" s="162" t="str">
        <f>"FY"&amp;(YEAR(Table4_1[[#This Row],[Date]])-1)&amp;"/"&amp;(YEAR(Table4_1[[#This Row],[Date]])-2000)</f>
        <v>FY2014/15</v>
      </c>
      <c r="B5586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586" s="162" t="str">
        <f>Table4_1[[#This Row],[Licensee]]&amp;" "&amp;Table4_1[[#This Row],[Licence]]</f>
        <v>Esperance Power Station Pty Ltd GDL10</v>
      </c>
      <c r="D5586" s="162" t="str">
        <f t="shared" si="88"/>
        <v>FY2014/15_D18_Esperance Power Station Pty Ltd GDL10</v>
      </c>
      <c r="E5586" s="164">
        <f>IF(ISNUMBER(Table4_1[[#This Row],[Value]]),Table4_1[[#This Row],[Value]],IF(ISNUMBER(Table4_1[[#This Row],[$ Value]]),Table4_1[[#This Row],[$ Value]],Table4_1[[#This Row],[% Value]]))</f>
        <v>0</v>
      </c>
      <c r="G5586" s="238">
        <v>42185</v>
      </c>
      <c r="H5586">
        <v>4</v>
      </c>
      <c r="I5586" t="s">
        <v>200</v>
      </c>
      <c r="J5586" t="s">
        <v>390</v>
      </c>
      <c r="K5586" t="s">
        <v>192</v>
      </c>
      <c r="L5586"/>
      <c r="M5586" t="s">
        <v>400</v>
      </c>
      <c r="N5586" t="s">
        <v>495</v>
      </c>
      <c r="O5586" t="s">
        <v>191</v>
      </c>
      <c r="P5586">
        <v>0</v>
      </c>
      <c r="Q5586"/>
      <c r="R5586"/>
      <c r="S5586" t="s">
        <v>935</v>
      </c>
    </row>
    <row r="5587" spans="1:19" hidden="1" x14ac:dyDescent="0.2">
      <c r="A5587" s="162" t="str">
        <f>"FY"&amp;(YEAR(Table4_1[[#This Row],[Date]])-1)&amp;"/"&amp;(YEAR(Table4_1[[#This Row],[Date]])-2000)</f>
        <v>FY2015/16</v>
      </c>
      <c r="B5587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587" s="162" t="str">
        <f>Table4_1[[#This Row],[Licensee]]&amp;" "&amp;Table4_1[[#This Row],[Licence]]</f>
        <v>Esperance Power Station Pty Ltd GDL10</v>
      </c>
      <c r="D5587" s="162" t="str">
        <f t="shared" si="88"/>
        <v>FY2015/16_D18_Esperance Power Station Pty Ltd GDL10</v>
      </c>
      <c r="E5587" s="164">
        <f>IF(ISNUMBER(Table4_1[[#This Row],[Value]]),Table4_1[[#This Row],[Value]],IF(ISNUMBER(Table4_1[[#This Row],[$ Value]]),Table4_1[[#This Row],[$ Value]],Table4_1[[#This Row],[% Value]]))</f>
        <v>0</v>
      </c>
      <c r="G5587" s="238">
        <v>42551</v>
      </c>
      <c r="H5587">
        <v>4</v>
      </c>
      <c r="I5587" t="s">
        <v>200</v>
      </c>
      <c r="J5587" t="s">
        <v>390</v>
      </c>
      <c r="K5587" t="s">
        <v>192</v>
      </c>
      <c r="L5587"/>
      <c r="M5587" t="s">
        <v>400</v>
      </c>
      <c r="N5587" t="s">
        <v>495</v>
      </c>
      <c r="O5587" t="s">
        <v>191</v>
      </c>
      <c r="P5587">
        <v>0</v>
      </c>
      <c r="Q5587"/>
      <c r="R5587"/>
      <c r="S5587" t="s">
        <v>935</v>
      </c>
    </row>
    <row r="5588" spans="1:19" hidden="1" x14ac:dyDescent="0.2">
      <c r="A5588" s="162" t="str">
        <f>"FY"&amp;(YEAR(Table4_1[[#This Row],[Date]])-1)&amp;"/"&amp;(YEAR(Table4_1[[#This Row],[Date]])-2000)</f>
        <v>FY2016/17</v>
      </c>
      <c r="B5588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588" s="162" t="str">
        <f>Table4_1[[#This Row],[Licensee]]&amp;" "&amp;Table4_1[[#This Row],[Licence]]</f>
        <v>Esperance Power Station Pty Ltd GDL10</v>
      </c>
      <c r="D5588" s="162" t="str">
        <f t="shared" si="88"/>
        <v>FY2016/17_D18_Esperance Power Station Pty Ltd GDL10</v>
      </c>
      <c r="E5588" s="164">
        <f>IF(ISNUMBER(Table4_1[[#This Row],[Value]]),Table4_1[[#This Row],[Value]],IF(ISNUMBER(Table4_1[[#This Row],[$ Value]]),Table4_1[[#This Row],[$ Value]],Table4_1[[#This Row],[% Value]]))</f>
        <v>0</v>
      </c>
      <c r="G5588" s="238">
        <v>42916</v>
      </c>
      <c r="H5588">
        <v>4</v>
      </c>
      <c r="I5588" t="s">
        <v>200</v>
      </c>
      <c r="J5588" t="s">
        <v>390</v>
      </c>
      <c r="K5588" t="s">
        <v>192</v>
      </c>
      <c r="L5588"/>
      <c r="M5588" t="s">
        <v>400</v>
      </c>
      <c r="N5588" t="s">
        <v>495</v>
      </c>
      <c r="O5588" t="s">
        <v>191</v>
      </c>
      <c r="P5588">
        <v>0</v>
      </c>
      <c r="Q5588"/>
      <c r="R5588"/>
      <c r="S5588" t="s">
        <v>935</v>
      </c>
    </row>
    <row r="5589" spans="1:19" hidden="1" x14ac:dyDescent="0.2">
      <c r="A5589" s="162" t="str">
        <f>"FY"&amp;(YEAR(Table4_1[[#This Row],[Date]])-1)&amp;"/"&amp;(YEAR(Table4_1[[#This Row],[Date]])-2000)</f>
        <v>FY2013/14</v>
      </c>
      <c r="B5589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589" s="162" t="str">
        <f>Table4_1[[#This Row],[Licensee]]&amp;" "&amp;Table4_1[[#This Row],[Licence]]</f>
        <v>Esperance Power Station Pty Ltd GDL10</v>
      </c>
      <c r="D5589" s="162" t="str">
        <f t="shared" si="88"/>
        <v>FY2013/14_D19_Esperance Power Station Pty Ltd GDL10</v>
      </c>
      <c r="E5589" s="164">
        <f>IF(ISNUMBER(Table4_1[[#This Row],[Value]]),Table4_1[[#This Row],[Value]],IF(ISNUMBER(Table4_1[[#This Row],[$ Value]]),Table4_1[[#This Row],[$ Value]],Table4_1[[#This Row],[% Value]]))</f>
        <v>0</v>
      </c>
      <c r="G5589" s="238">
        <v>41820</v>
      </c>
      <c r="H5589">
        <v>4</v>
      </c>
      <c r="I5589" t="s">
        <v>200</v>
      </c>
      <c r="J5589" t="s">
        <v>390</v>
      </c>
      <c r="K5589" t="s">
        <v>192</v>
      </c>
      <c r="L5589"/>
      <c r="M5589" t="s">
        <v>501</v>
      </c>
      <c r="N5589" t="s">
        <v>502</v>
      </c>
      <c r="O5589" t="s">
        <v>191</v>
      </c>
      <c r="P5589">
        <v>0</v>
      </c>
      <c r="Q5589"/>
      <c r="R5589"/>
      <c r="S5589" t="s">
        <v>935</v>
      </c>
    </row>
    <row r="5590" spans="1:19" hidden="1" x14ac:dyDescent="0.2">
      <c r="A5590" s="162" t="str">
        <f>"FY"&amp;(YEAR(Table4_1[[#This Row],[Date]])-1)&amp;"/"&amp;(YEAR(Table4_1[[#This Row],[Date]])-2000)</f>
        <v>FY2014/15</v>
      </c>
      <c r="B5590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590" s="162" t="str">
        <f>Table4_1[[#This Row],[Licensee]]&amp;" "&amp;Table4_1[[#This Row],[Licence]]</f>
        <v>Esperance Power Station Pty Ltd GDL10</v>
      </c>
      <c r="D5590" s="162" t="str">
        <f t="shared" si="88"/>
        <v>FY2014/15_D19_Esperance Power Station Pty Ltd GDL10</v>
      </c>
      <c r="E5590" s="164">
        <f>IF(ISNUMBER(Table4_1[[#This Row],[Value]]),Table4_1[[#This Row],[Value]],IF(ISNUMBER(Table4_1[[#This Row],[$ Value]]),Table4_1[[#This Row],[$ Value]],Table4_1[[#This Row],[% Value]]))</f>
        <v>0</v>
      </c>
      <c r="G5590" s="238">
        <v>42185</v>
      </c>
      <c r="H5590">
        <v>4</v>
      </c>
      <c r="I5590" t="s">
        <v>200</v>
      </c>
      <c r="J5590" t="s">
        <v>390</v>
      </c>
      <c r="K5590" t="s">
        <v>192</v>
      </c>
      <c r="L5590"/>
      <c r="M5590" t="s">
        <v>501</v>
      </c>
      <c r="N5590" t="s">
        <v>502</v>
      </c>
      <c r="O5590" t="s">
        <v>191</v>
      </c>
      <c r="P5590">
        <v>0</v>
      </c>
      <c r="Q5590"/>
      <c r="R5590"/>
      <c r="S5590" t="s">
        <v>935</v>
      </c>
    </row>
    <row r="5591" spans="1:19" hidden="1" x14ac:dyDescent="0.2">
      <c r="A5591" s="162" t="str">
        <f>"FY"&amp;(YEAR(Table4_1[[#This Row],[Date]])-1)&amp;"/"&amp;(YEAR(Table4_1[[#This Row],[Date]])-2000)</f>
        <v>FY2015/16</v>
      </c>
      <c r="B5591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591" s="162" t="str">
        <f>Table4_1[[#This Row],[Licensee]]&amp;" "&amp;Table4_1[[#This Row],[Licence]]</f>
        <v>Esperance Power Station Pty Ltd GDL10</v>
      </c>
      <c r="D5591" s="162" t="str">
        <f t="shared" si="88"/>
        <v>FY2015/16_D19_Esperance Power Station Pty Ltd GDL10</v>
      </c>
      <c r="E5591" s="164">
        <f>IF(ISNUMBER(Table4_1[[#This Row],[Value]]),Table4_1[[#This Row],[Value]],IF(ISNUMBER(Table4_1[[#This Row],[$ Value]]),Table4_1[[#This Row],[$ Value]],Table4_1[[#This Row],[% Value]]))</f>
        <v>0</v>
      </c>
      <c r="G5591" s="238">
        <v>42551</v>
      </c>
      <c r="H5591">
        <v>4</v>
      </c>
      <c r="I5591" t="s">
        <v>200</v>
      </c>
      <c r="J5591" t="s">
        <v>390</v>
      </c>
      <c r="K5591" t="s">
        <v>192</v>
      </c>
      <c r="L5591"/>
      <c r="M5591" t="s">
        <v>501</v>
      </c>
      <c r="N5591" t="s">
        <v>502</v>
      </c>
      <c r="O5591" t="s">
        <v>191</v>
      </c>
      <c r="P5591">
        <v>0</v>
      </c>
      <c r="Q5591"/>
      <c r="R5591"/>
      <c r="S5591" t="s">
        <v>935</v>
      </c>
    </row>
    <row r="5592" spans="1:19" hidden="1" x14ac:dyDescent="0.2">
      <c r="A5592" s="162" t="str">
        <f>"FY"&amp;(YEAR(Table4_1[[#This Row],[Date]])-1)&amp;"/"&amp;(YEAR(Table4_1[[#This Row],[Date]])-2000)</f>
        <v>FY2016/17</v>
      </c>
      <c r="B5592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592" s="162" t="str">
        <f>Table4_1[[#This Row],[Licensee]]&amp;" "&amp;Table4_1[[#This Row],[Licence]]</f>
        <v>Esperance Power Station Pty Ltd GDL10</v>
      </c>
      <c r="D5592" s="162" t="str">
        <f t="shared" si="88"/>
        <v>FY2016/17_D19_Esperance Power Station Pty Ltd GDL10</v>
      </c>
      <c r="E5592" s="164">
        <f>IF(ISNUMBER(Table4_1[[#This Row],[Value]]),Table4_1[[#This Row],[Value]],IF(ISNUMBER(Table4_1[[#This Row],[$ Value]]),Table4_1[[#This Row],[$ Value]],Table4_1[[#This Row],[% Value]]))</f>
        <v>0</v>
      </c>
      <c r="G5592" s="238">
        <v>42916</v>
      </c>
      <c r="H5592">
        <v>4</v>
      </c>
      <c r="I5592" t="s">
        <v>200</v>
      </c>
      <c r="J5592" t="s">
        <v>390</v>
      </c>
      <c r="K5592" t="s">
        <v>192</v>
      </c>
      <c r="L5592"/>
      <c r="M5592" t="s">
        <v>501</v>
      </c>
      <c r="N5592" t="s">
        <v>502</v>
      </c>
      <c r="O5592" t="s">
        <v>191</v>
      </c>
      <c r="P5592">
        <v>0</v>
      </c>
      <c r="Q5592"/>
      <c r="R5592"/>
      <c r="S5592" t="s">
        <v>935</v>
      </c>
    </row>
    <row r="5593" spans="1:19" hidden="1" x14ac:dyDescent="0.2">
      <c r="A5593" s="162" t="str">
        <f>"FY"&amp;(YEAR(Table4_1[[#This Row],[Date]])-1)&amp;"/"&amp;(YEAR(Table4_1[[#This Row],[Date]])-2000)</f>
        <v>FY2013/14</v>
      </c>
      <c r="B5593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593" s="162" t="str">
        <f>Table4_1[[#This Row],[Licensee]]&amp;" "&amp;Table4_1[[#This Row],[Licence]]</f>
        <v>Esperance Power Station Pty Ltd GDL10</v>
      </c>
      <c r="D5593" s="162" t="str">
        <f t="shared" si="88"/>
        <v>FY2013/14_D2_Esperance Power Station Pty Ltd GDL10</v>
      </c>
      <c r="E5593" s="164">
        <f>IF(ISNUMBER(Table4_1[[#This Row],[Value]]),Table4_1[[#This Row],[Value]],IF(ISNUMBER(Table4_1[[#This Row],[$ Value]]),Table4_1[[#This Row],[$ Value]],Table4_1[[#This Row],[% Value]]))</f>
        <v>0</v>
      </c>
      <c r="G5593" s="238">
        <v>41820</v>
      </c>
      <c r="H5593">
        <v>4</v>
      </c>
      <c r="I5593" t="s">
        <v>200</v>
      </c>
      <c r="J5593" t="s">
        <v>390</v>
      </c>
      <c r="K5593" t="s">
        <v>13</v>
      </c>
      <c r="L5593"/>
      <c r="M5593" t="s">
        <v>16</v>
      </c>
      <c r="N5593" t="s">
        <v>504</v>
      </c>
      <c r="O5593" t="s">
        <v>191</v>
      </c>
      <c r="P5593">
        <v>0</v>
      </c>
      <c r="Q5593"/>
      <c r="R5593"/>
      <c r="S5593" t="s">
        <v>935</v>
      </c>
    </row>
    <row r="5594" spans="1:19" hidden="1" x14ac:dyDescent="0.2">
      <c r="A5594" s="162" t="str">
        <f>"FY"&amp;(YEAR(Table4_1[[#This Row],[Date]])-1)&amp;"/"&amp;(YEAR(Table4_1[[#This Row],[Date]])-2000)</f>
        <v>FY2014/15</v>
      </c>
      <c r="B5594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594" s="162" t="str">
        <f>Table4_1[[#This Row],[Licensee]]&amp;" "&amp;Table4_1[[#This Row],[Licence]]</f>
        <v>Esperance Power Station Pty Ltd GDL10</v>
      </c>
      <c r="D5594" s="162" t="str">
        <f t="shared" si="88"/>
        <v>FY2014/15_D2_Esperance Power Station Pty Ltd GDL10</v>
      </c>
      <c r="E5594" s="164">
        <f>IF(ISNUMBER(Table4_1[[#This Row],[Value]]),Table4_1[[#This Row],[Value]],IF(ISNUMBER(Table4_1[[#This Row],[$ Value]]),Table4_1[[#This Row],[$ Value]],Table4_1[[#This Row],[% Value]]))</f>
        <v>0</v>
      </c>
      <c r="G5594" s="238">
        <v>42185</v>
      </c>
      <c r="H5594">
        <v>4</v>
      </c>
      <c r="I5594" t="s">
        <v>200</v>
      </c>
      <c r="J5594" t="s">
        <v>390</v>
      </c>
      <c r="K5594" t="s">
        <v>13</v>
      </c>
      <c r="L5594"/>
      <c r="M5594" t="s">
        <v>16</v>
      </c>
      <c r="N5594" t="s">
        <v>504</v>
      </c>
      <c r="O5594" t="s">
        <v>191</v>
      </c>
      <c r="P5594">
        <v>0</v>
      </c>
      <c r="Q5594"/>
      <c r="R5594"/>
      <c r="S5594" t="s">
        <v>935</v>
      </c>
    </row>
    <row r="5595" spans="1:19" hidden="1" x14ac:dyDescent="0.2">
      <c r="A5595" s="162" t="str">
        <f>"FY"&amp;(YEAR(Table4_1[[#This Row],[Date]])-1)&amp;"/"&amp;(YEAR(Table4_1[[#This Row],[Date]])-2000)</f>
        <v>FY2015/16</v>
      </c>
      <c r="B5595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595" s="162" t="str">
        <f>Table4_1[[#This Row],[Licensee]]&amp;" "&amp;Table4_1[[#This Row],[Licence]]</f>
        <v>Esperance Power Station Pty Ltd GDL10</v>
      </c>
      <c r="D5595" s="162" t="str">
        <f t="shared" si="88"/>
        <v>FY2015/16_D2_Esperance Power Station Pty Ltd GDL10</v>
      </c>
      <c r="E5595" s="164">
        <f>IF(ISNUMBER(Table4_1[[#This Row],[Value]]),Table4_1[[#This Row],[Value]],IF(ISNUMBER(Table4_1[[#This Row],[$ Value]]),Table4_1[[#This Row],[$ Value]],Table4_1[[#This Row],[% Value]]))</f>
        <v>0</v>
      </c>
      <c r="G5595" s="238">
        <v>42551</v>
      </c>
      <c r="H5595">
        <v>4</v>
      </c>
      <c r="I5595" t="s">
        <v>200</v>
      </c>
      <c r="J5595" t="s">
        <v>390</v>
      </c>
      <c r="K5595" t="s">
        <v>13</v>
      </c>
      <c r="L5595"/>
      <c r="M5595" t="s">
        <v>16</v>
      </c>
      <c r="N5595" t="s">
        <v>504</v>
      </c>
      <c r="O5595" t="s">
        <v>191</v>
      </c>
      <c r="P5595">
        <v>0</v>
      </c>
      <c r="Q5595"/>
      <c r="R5595"/>
      <c r="S5595" t="s">
        <v>935</v>
      </c>
    </row>
    <row r="5596" spans="1:19" hidden="1" x14ac:dyDescent="0.2">
      <c r="A5596" s="162" t="str">
        <f>"FY"&amp;(YEAR(Table4_1[[#This Row],[Date]])-1)&amp;"/"&amp;(YEAR(Table4_1[[#This Row],[Date]])-2000)</f>
        <v>FY2016/17</v>
      </c>
      <c r="B5596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596" s="162" t="str">
        <f>Table4_1[[#This Row],[Licensee]]&amp;" "&amp;Table4_1[[#This Row],[Licence]]</f>
        <v>Esperance Power Station Pty Ltd GDL10</v>
      </c>
      <c r="D5596" s="162" t="str">
        <f t="shared" si="88"/>
        <v>FY2016/17_D2_Esperance Power Station Pty Ltd GDL10</v>
      </c>
      <c r="E5596" s="164">
        <f>IF(ISNUMBER(Table4_1[[#This Row],[Value]]),Table4_1[[#This Row],[Value]],IF(ISNUMBER(Table4_1[[#This Row],[$ Value]]),Table4_1[[#This Row],[$ Value]],Table4_1[[#This Row],[% Value]]))</f>
        <v>0</v>
      </c>
      <c r="G5596" s="238">
        <v>42916</v>
      </c>
      <c r="H5596">
        <v>4</v>
      </c>
      <c r="I5596" t="s">
        <v>200</v>
      </c>
      <c r="J5596" t="s">
        <v>390</v>
      </c>
      <c r="K5596" t="s">
        <v>13</v>
      </c>
      <c r="L5596"/>
      <c r="M5596" t="s">
        <v>16</v>
      </c>
      <c r="N5596" t="s">
        <v>504</v>
      </c>
      <c r="O5596" t="s">
        <v>191</v>
      </c>
      <c r="P5596">
        <v>0</v>
      </c>
      <c r="Q5596"/>
      <c r="R5596"/>
      <c r="S5596" t="s">
        <v>935</v>
      </c>
    </row>
    <row r="5597" spans="1:19" hidden="1" x14ac:dyDescent="0.2">
      <c r="A5597" s="162" t="str">
        <f>"FY"&amp;(YEAR(Table4_1[[#This Row],[Date]])-1)&amp;"/"&amp;(YEAR(Table4_1[[#This Row],[Date]])-2000)</f>
        <v>FY2013/14</v>
      </c>
      <c r="B5597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597" s="162" t="str">
        <f>Table4_1[[#This Row],[Licensee]]&amp;" "&amp;Table4_1[[#This Row],[Licence]]</f>
        <v>Esperance Power Station Pty Ltd GDL10</v>
      </c>
      <c r="D5597" s="162" t="str">
        <f t="shared" si="88"/>
        <v>FY2013/14_D20_Esperance Power Station Pty Ltd GDL10</v>
      </c>
      <c r="E5597" s="164">
        <f>IF(ISNUMBER(Table4_1[[#This Row],[Value]]),Table4_1[[#This Row],[Value]],IF(ISNUMBER(Table4_1[[#This Row],[$ Value]]),Table4_1[[#This Row],[$ Value]],Table4_1[[#This Row],[% Value]]))</f>
        <v>0</v>
      </c>
      <c r="G5597" s="238">
        <v>41820</v>
      </c>
      <c r="H5597">
        <v>4</v>
      </c>
      <c r="I5597" t="s">
        <v>200</v>
      </c>
      <c r="J5597" t="s">
        <v>390</v>
      </c>
      <c r="K5597" t="s">
        <v>192</v>
      </c>
      <c r="L5597"/>
      <c r="M5597" t="s">
        <v>505</v>
      </c>
      <c r="N5597" t="s">
        <v>506</v>
      </c>
      <c r="O5597" t="s">
        <v>191</v>
      </c>
      <c r="P5597">
        <v>0</v>
      </c>
      <c r="Q5597"/>
      <c r="R5597"/>
      <c r="S5597" t="s">
        <v>935</v>
      </c>
    </row>
    <row r="5598" spans="1:19" hidden="1" x14ac:dyDescent="0.2">
      <c r="A5598" s="162" t="str">
        <f>"FY"&amp;(YEAR(Table4_1[[#This Row],[Date]])-1)&amp;"/"&amp;(YEAR(Table4_1[[#This Row],[Date]])-2000)</f>
        <v>FY2014/15</v>
      </c>
      <c r="B5598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598" s="162" t="str">
        <f>Table4_1[[#This Row],[Licensee]]&amp;" "&amp;Table4_1[[#This Row],[Licence]]</f>
        <v>Esperance Power Station Pty Ltd GDL10</v>
      </c>
      <c r="D5598" s="162" t="str">
        <f t="shared" si="88"/>
        <v>FY2014/15_D20_Esperance Power Station Pty Ltd GDL10</v>
      </c>
      <c r="E5598" s="164">
        <f>IF(ISNUMBER(Table4_1[[#This Row],[Value]]),Table4_1[[#This Row],[Value]],IF(ISNUMBER(Table4_1[[#This Row],[$ Value]]),Table4_1[[#This Row],[$ Value]],Table4_1[[#This Row],[% Value]]))</f>
        <v>0</v>
      </c>
      <c r="G5598" s="238">
        <v>42185</v>
      </c>
      <c r="H5598">
        <v>4</v>
      </c>
      <c r="I5598" t="s">
        <v>200</v>
      </c>
      <c r="J5598" t="s">
        <v>390</v>
      </c>
      <c r="K5598" t="s">
        <v>192</v>
      </c>
      <c r="L5598"/>
      <c r="M5598" t="s">
        <v>505</v>
      </c>
      <c r="N5598" t="s">
        <v>506</v>
      </c>
      <c r="O5598" t="s">
        <v>191</v>
      </c>
      <c r="P5598">
        <v>0</v>
      </c>
      <c r="Q5598"/>
      <c r="R5598"/>
      <c r="S5598" t="s">
        <v>935</v>
      </c>
    </row>
    <row r="5599" spans="1:19" hidden="1" x14ac:dyDescent="0.2">
      <c r="A5599" s="162" t="str">
        <f>"FY"&amp;(YEAR(Table4_1[[#This Row],[Date]])-1)&amp;"/"&amp;(YEAR(Table4_1[[#This Row],[Date]])-2000)</f>
        <v>FY2015/16</v>
      </c>
      <c r="B5599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599" s="162" t="str">
        <f>Table4_1[[#This Row],[Licensee]]&amp;" "&amp;Table4_1[[#This Row],[Licence]]</f>
        <v>Esperance Power Station Pty Ltd GDL10</v>
      </c>
      <c r="D5599" s="162" t="str">
        <f t="shared" si="88"/>
        <v>FY2015/16_D20_Esperance Power Station Pty Ltd GDL10</v>
      </c>
      <c r="E5599" s="164">
        <f>IF(ISNUMBER(Table4_1[[#This Row],[Value]]),Table4_1[[#This Row],[Value]],IF(ISNUMBER(Table4_1[[#This Row],[$ Value]]),Table4_1[[#This Row],[$ Value]],Table4_1[[#This Row],[% Value]]))</f>
        <v>0</v>
      </c>
      <c r="G5599" s="238">
        <v>42551</v>
      </c>
      <c r="H5599">
        <v>4</v>
      </c>
      <c r="I5599" t="s">
        <v>200</v>
      </c>
      <c r="J5599" t="s">
        <v>390</v>
      </c>
      <c r="K5599" t="s">
        <v>192</v>
      </c>
      <c r="L5599"/>
      <c r="M5599" t="s">
        <v>505</v>
      </c>
      <c r="N5599" t="s">
        <v>506</v>
      </c>
      <c r="O5599" t="s">
        <v>191</v>
      </c>
      <c r="P5599">
        <v>0</v>
      </c>
      <c r="Q5599"/>
      <c r="R5599"/>
      <c r="S5599" t="s">
        <v>935</v>
      </c>
    </row>
    <row r="5600" spans="1:19" hidden="1" x14ac:dyDescent="0.2">
      <c r="A5600" s="162" t="str">
        <f>"FY"&amp;(YEAR(Table4_1[[#This Row],[Date]])-1)&amp;"/"&amp;(YEAR(Table4_1[[#This Row],[Date]])-2000)</f>
        <v>FY2016/17</v>
      </c>
      <c r="B5600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600" s="162" t="str">
        <f>Table4_1[[#This Row],[Licensee]]&amp;" "&amp;Table4_1[[#This Row],[Licence]]</f>
        <v>Esperance Power Station Pty Ltd GDL10</v>
      </c>
      <c r="D5600" s="162" t="str">
        <f t="shared" si="88"/>
        <v>FY2016/17_D20_Esperance Power Station Pty Ltd GDL10</v>
      </c>
      <c r="E5600" s="164">
        <f>IF(ISNUMBER(Table4_1[[#This Row],[Value]]),Table4_1[[#This Row],[Value]],IF(ISNUMBER(Table4_1[[#This Row],[$ Value]]),Table4_1[[#This Row],[$ Value]],Table4_1[[#This Row],[% Value]]))</f>
        <v>0</v>
      </c>
      <c r="G5600" s="238">
        <v>42916</v>
      </c>
      <c r="H5600">
        <v>4</v>
      </c>
      <c r="I5600" t="s">
        <v>200</v>
      </c>
      <c r="J5600" t="s">
        <v>390</v>
      </c>
      <c r="K5600" t="s">
        <v>192</v>
      </c>
      <c r="L5600"/>
      <c r="M5600" t="s">
        <v>505</v>
      </c>
      <c r="N5600" t="s">
        <v>506</v>
      </c>
      <c r="O5600" t="s">
        <v>191</v>
      </c>
      <c r="P5600">
        <v>0</v>
      </c>
      <c r="Q5600"/>
      <c r="R5600"/>
      <c r="S5600" t="s">
        <v>935</v>
      </c>
    </row>
    <row r="5601" spans="1:19" hidden="1" x14ac:dyDescent="0.2">
      <c r="A5601" s="162" t="str">
        <f>"FY"&amp;(YEAR(Table4_1[[#This Row],[Date]])-1)&amp;"/"&amp;(YEAR(Table4_1[[#This Row],[Date]])-2000)</f>
        <v>FY2013/14</v>
      </c>
      <c r="B5601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601" s="162" t="str">
        <f>Table4_1[[#This Row],[Licensee]]&amp;" "&amp;Table4_1[[#This Row],[Licence]]</f>
        <v>Esperance Power Station Pty Ltd GDL10</v>
      </c>
      <c r="D5601" s="162" t="str">
        <f t="shared" si="88"/>
        <v>FY2013/14_D21_Esperance Power Station Pty Ltd GDL10</v>
      </c>
      <c r="E5601" s="164">
        <f>IF(ISNUMBER(Table4_1[[#This Row],[Value]]),Table4_1[[#This Row],[Value]],IF(ISNUMBER(Table4_1[[#This Row],[$ Value]]),Table4_1[[#This Row],[$ Value]],Table4_1[[#This Row],[% Value]]))</f>
        <v>0</v>
      </c>
      <c r="G5601" s="238">
        <v>41820</v>
      </c>
      <c r="H5601">
        <v>4</v>
      </c>
      <c r="I5601" t="s">
        <v>200</v>
      </c>
      <c r="J5601" t="s">
        <v>390</v>
      </c>
      <c r="K5601" t="s">
        <v>192</v>
      </c>
      <c r="L5601"/>
      <c r="M5601" t="s">
        <v>455</v>
      </c>
      <c r="N5601" t="s">
        <v>456</v>
      </c>
      <c r="O5601" t="s">
        <v>191</v>
      </c>
      <c r="P5601">
        <v>0</v>
      </c>
      <c r="Q5601"/>
      <c r="R5601"/>
      <c r="S5601" t="s">
        <v>935</v>
      </c>
    </row>
    <row r="5602" spans="1:19" hidden="1" x14ac:dyDescent="0.2">
      <c r="A5602" s="162" t="str">
        <f>"FY"&amp;(YEAR(Table4_1[[#This Row],[Date]])-1)&amp;"/"&amp;(YEAR(Table4_1[[#This Row],[Date]])-2000)</f>
        <v>FY2014/15</v>
      </c>
      <c r="B5602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602" s="162" t="str">
        <f>Table4_1[[#This Row],[Licensee]]&amp;" "&amp;Table4_1[[#This Row],[Licence]]</f>
        <v>Esperance Power Station Pty Ltd GDL10</v>
      </c>
      <c r="D5602" s="162" t="str">
        <f t="shared" si="88"/>
        <v>FY2014/15_D21_Esperance Power Station Pty Ltd GDL10</v>
      </c>
      <c r="E5602" s="164">
        <f>IF(ISNUMBER(Table4_1[[#This Row],[Value]]),Table4_1[[#This Row],[Value]],IF(ISNUMBER(Table4_1[[#This Row],[$ Value]]),Table4_1[[#This Row],[$ Value]],Table4_1[[#This Row],[% Value]]))</f>
        <v>0</v>
      </c>
      <c r="G5602" s="238">
        <v>42185</v>
      </c>
      <c r="H5602">
        <v>4</v>
      </c>
      <c r="I5602" t="s">
        <v>200</v>
      </c>
      <c r="J5602" t="s">
        <v>390</v>
      </c>
      <c r="K5602" t="s">
        <v>192</v>
      </c>
      <c r="L5602"/>
      <c r="M5602" t="s">
        <v>455</v>
      </c>
      <c r="N5602" t="s">
        <v>456</v>
      </c>
      <c r="O5602" t="s">
        <v>191</v>
      </c>
      <c r="P5602">
        <v>0</v>
      </c>
      <c r="Q5602"/>
      <c r="R5602"/>
      <c r="S5602" t="s">
        <v>935</v>
      </c>
    </row>
    <row r="5603" spans="1:19" hidden="1" x14ac:dyDescent="0.2">
      <c r="A5603" s="162" t="str">
        <f>"FY"&amp;(YEAR(Table4_1[[#This Row],[Date]])-1)&amp;"/"&amp;(YEAR(Table4_1[[#This Row],[Date]])-2000)</f>
        <v>FY2015/16</v>
      </c>
      <c r="B5603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603" s="162" t="str">
        <f>Table4_1[[#This Row],[Licensee]]&amp;" "&amp;Table4_1[[#This Row],[Licence]]</f>
        <v>Esperance Power Station Pty Ltd GDL10</v>
      </c>
      <c r="D5603" s="162" t="str">
        <f t="shared" si="88"/>
        <v>FY2015/16_D21_Esperance Power Station Pty Ltd GDL10</v>
      </c>
      <c r="E5603" s="164">
        <f>IF(ISNUMBER(Table4_1[[#This Row],[Value]]),Table4_1[[#This Row],[Value]],IF(ISNUMBER(Table4_1[[#This Row],[$ Value]]),Table4_1[[#This Row],[$ Value]],Table4_1[[#This Row],[% Value]]))</f>
        <v>0</v>
      </c>
      <c r="G5603" s="238">
        <v>42551</v>
      </c>
      <c r="H5603">
        <v>4</v>
      </c>
      <c r="I5603" t="s">
        <v>200</v>
      </c>
      <c r="J5603" t="s">
        <v>390</v>
      </c>
      <c r="K5603" t="s">
        <v>192</v>
      </c>
      <c r="L5603"/>
      <c r="M5603" t="s">
        <v>455</v>
      </c>
      <c r="N5603" t="s">
        <v>456</v>
      </c>
      <c r="O5603" t="s">
        <v>191</v>
      </c>
      <c r="P5603">
        <v>0</v>
      </c>
      <c r="Q5603"/>
      <c r="R5603"/>
      <c r="S5603" t="s">
        <v>935</v>
      </c>
    </row>
    <row r="5604" spans="1:19" hidden="1" x14ac:dyDescent="0.2">
      <c r="A5604" s="162" t="str">
        <f>"FY"&amp;(YEAR(Table4_1[[#This Row],[Date]])-1)&amp;"/"&amp;(YEAR(Table4_1[[#This Row],[Date]])-2000)</f>
        <v>FY2016/17</v>
      </c>
      <c r="B5604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604" s="162" t="str">
        <f>Table4_1[[#This Row],[Licensee]]&amp;" "&amp;Table4_1[[#This Row],[Licence]]</f>
        <v>Esperance Power Station Pty Ltd GDL10</v>
      </c>
      <c r="D5604" s="162" t="str">
        <f t="shared" si="88"/>
        <v>FY2016/17_D21_Esperance Power Station Pty Ltd GDL10</v>
      </c>
      <c r="E5604" s="164">
        <f>IF(ISNUMBER(Table4_1[[#This Row],[Value]]),Table4_1[[#This Row],[Value]],IF(ISNUMBER(Table4_1[[#This Row],[$ Value]]),Table4_1[[#This Row],[$ Value]],Table4_1[[#This Row],[% Value]]))</f>
        <v>0</v>
      </c>
      <c r="G5604" s="238">
        <v>42916</v>
      </c>
      <c r="H5604">
        <v>4</v>
      </c>
      <c r="I5604" t="s">
        <v>200</v>
      </c>
      <c r="J5604" t="s">
        <v>390</v>
      </c>
      <c r="K5604" t="s">
        <v>192</v>
      </c>
      <c r="L5604"/>
      <c r="M5604" t="s">
        <v>455</v>
      </c>
      <c r="N5604" t="s">
        <v>456</v>
      </c>
      <c r="O5604" t="s">
        <v>191</v>
      </c>
      <c r="P5604">
        <v>0</v>
      </c>
      <c r="Q5604"/>
      <c r="R5604"/>
      <c r="S5604" t="s">
        <v>935</v>
      </c>
    </row>
    <row r="5605" spans="1:19" hidden="1" x14ac:dyDescent="0.2">
      <c r="A5605" s="162" t="str">
        <f>"FY"&amp;(YEAR(Table4_1[[#This Row],[Date]])-1)&amp;"/"&amp;(YEAR(Table4_1[[#This Row],[Date]])-2000)</f>
        <v>FY2013/14</v>
      </c>
      <c r="B5605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605" s="162" t="str">
        <f>Table4_1[[#This Row],[Licensee]]&amp;" "&amp;Table4_1[[#This Row],[Licence]]</f>
        <v>Esperance Power Station Pty Ltd GDL10</v>
      </c>
      <c r="D5605" s="162" t="str">
        <f t="shared" si="88"/>
        <v>FY2013/14_D22_Esperance Power Station Pty Ltd GDL10</v>
      </c>
      <c r="E5605" s="164">
        <f>IF(ISNUMBER(Table4_1[[#This Row],[Value]]),Table4_1[[#This Row],[Value]],IF(ISNUMBER(Table4_1[[#This Row],[$ Value]]),Table4_1[[#This Row],[$ Value]],Table4_1[[#This Row],[% Value]]))</f>
        <v>0</v>
      </c>
      <c r="G5605" s="238">
        <v>41820</v>
      </c>
      <c r="H5605">
        <v>4</v>
      </c>
      <c r="I5605" t="s">
        <v>200</v>
      </c>
      <c r="J5605" t="s">
        <v>390</v>
      </c>
      <c r="K5605" t="s">
        <v>192</v>
      </c>
      <c r="L5605"/>
      <c r="M5605" t="s">
        <v>473</v>
      </c>
      <c r="N5605" t="s">
        <v>474</v>
      </c>
      <c r="O5605" t="s">
        <v>191</v>
      </c>
      <c r="P5605">
        <v>0</v>
      </c>
      <c r="Q5605"/>
      <c r="R5605"/>
      <c r="S5605" t="s">
        <v>935</v>
      </c>
    </row>
    <row r="5606" spans="1:19" hidden="1" x14ac:dyDescent="0.2">
      <c r="A5606" s="162" t="str">
        <f>"FY"&amp;(YEAR(Table4_1[[#This Row],[Date]])-1)&amp;"/"&amp;(YEAR(Table4_1[[#This Row],[Date]])-2000)</f>
        <v>FY2014/15</v>
      </c>
      <c r="B5606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606" s="162" t="str">
        <f>Table4_1[[#This Row],[Licensee]]&amp;" "&amp;Table4_1[[#This Row],[Licence]]</f>
        <v>Esperance Power Station Pty Ltd GDL10</v>
      </c>
      <c r="D5606" s="162" t="str">
        <f t="shared" si="88"/>
        <v>FY2014/15_D22_Esperance Power Station Pty Ltd GDL10</v>
      </c>
      <c r="E5606" s="164">
        <f>IF(ISNUMBER(Table4_1[[#This Row],[Value]]),Table4_1[[#This Row],[Value]],IF(ISNUMBER(Table4_1[[#This Row],[$ Value]]),Table4_1[[#This Row],[$ Value]],Table4_1[[#This Row],[% Value]]))</f>
        <v>0</v>
      </c>
      <c r="G5606" s="238">
        <v>42185</v>
      </c>
      <c r="H5606">
        <v>4</v>
      </c>
      <c r="I5606" t="s">
        <v>200</v>
      </c>
      <c r="J5606" t="s">
        <v>390</v>
      </c>
      <c r="K5606" t="s">
        <v>192</v>
      </c>
      <c r="L5606"/>
      <c r="M5606" t="s">
        <v>473</v>
      </c>
      <c r="N5606" t="s">
        <v>474</v>
      </c>
      <c r="O5606" t="s">
        <v>191</v>
      </c>
      <c r="P5606">
        <v>0</v>
      </c>
      <c r="Q5606"/>
      <c r="R5606"/>
      <c r="S5606" t="s">
        <v>935</v>
      </c>
    </row>
    <row r="5607" spans="1:19" hidden="1" x14ac:dyDescent="0.2">
      <c r="A5607" s="162" t="str">
        <f>"FY"&amp;(YEAR(Table4_1[[#This Row],[Date]])-1)&amp;"/"&amp;(YEAR(Table4_1[[#This Row],[Date]])-2000)</f>
        <v>FY2015/16</v>
      </c>
      <c r="B5607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607" s="162" t="str">
        <f>Table4_1[[#This Row],[Licensee]]&amp;" "&amp;Table4_1[[#This Row],[Licence]]</f>
        <v>Esperance Power Station Pty Ltd GDL10</v>
      </c>
      <c r="D5607" s="162" t="str">
        <f t="shared" si="88"/>
        <v>FY2015/16_D22_Esperance Power Station Pty Ltd GDL10</v>
      </c>
      <c r="E5607" s="164">
        <f>IF(ISNUMBER(Table4_1[[#This Row],[Value]]),Table4_1[[#This Row],[Value]],IF(ISNUMBER(Table4_1[[#This Row],[$ Value]]),Table4_1[[#This Row],[$ Value]],Table4_1[[#This Row],[% Value]]))</f>
        <v>0</v>
      </c>
      <c r="G5607" s="238">
        <v>42551</v>
      </c>
      <c r="H5607">
        <v>4</v>
      </c>
      <c r="I5607" t="s">
        <v>200</v>
      </c>
      <c r="J5607" t="s">
        <v>390</v>
      </c>
      <c r="K5607" t="s">
        <v>192</v>
      </c>
      <c r="L5607"/>
      <c r="M5607" t="s">
        <v>473</v>
      </c>
      <c r="N5607" t="s">
        <v>474</v>
      </c>
      <c r="O5607" t="s">
        <v>191</v>
      </c>
      <c r="P5607">
        <v>0</v>
      </c>
      <c r="Q5607"/>
      <c r="R5607"/>
      <c r="S5607" t="s">
        <v>935</v>
      </c>
    </row>
    <row r="5608" spans="1:19" hidden="1" x14ac:dyDescent="0.2">
      <c r="A5608" s="162" t="str">
        <f>"FY"&amp;(YEAR(Table4_1[[#This Row],[Date]])-1)&amp;"/"&amp;(YEAR(Table4_1[[#This Row],[Date]])-2000)</f>
        <v>FY2016/17</v>
      </c>
      <c r="B5608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608" s="162" t="str">
        <f>Table4_1[[#This Row],[Licensee]]&amp;" "&amp;Table4_1[[#This Row],[Licence]]</f>
        <v>Esperance Power Station Pty Ltd GDL10</v>
      </c>
      <c r="D5608" s="162" t="str">
        <f t="shared" si="88"/>
        <v>FY2016/17_D22_Esperance Power Station Pty Ltd GDL10</v>
      </c>
      <c r="E5608" s="164">
        <f>IF(ISNUMBER(Table4_1[[#This Row],[Value]]),Table4_1[[#This Row],[Value]],IF(ISNUMBER(Table4_1[[#This Row],[$ Value]]),Table4_1[[#This Row],[$ Value]],Table4_1[[#This Row],[% Value]]))</f>
        <v>0</v>
      </c>
      <c r="G5608" s="238">
        <v>42916</v>
      </c>
      <c r="H5608">
        <v>4</v>
      </c>
      <c r="I5608" t="s">
        <v>200</v>
      </c>
      <c r="J5608" t="s">
        <v>390</v>
      </c>
      <c r="K5608" t="s">
        <v>192</v>
      </c>
      <c r="L5608"/>
      <c r="M5608" t="s">
        <v>473</v>
      </c>
      <c r="N5608" t="s">
        <v>474</v>
      </c>
      <c r="O5608" t="s">
        <v>191</v>
      </c>
      <c r="P5608">
        <v>0</v>
      </c>
      <c r="Q5608"/>
      <c r="R5608"/>
      <c r="S5608" t="s">
        <v>935</v>
      </c>
    </row>
    <row r="5609" spans="1:19" hidden="1" x14ac:dyDescent="0.2">
      <c r="A5609" s="162" t="str">
        <f>"FY"&amp;(YEAR(Table4_1[[#This Row],[Date]])-1)&amp;"/"&amp;(YEAR(Table4_1[[#This Row],[Date]])-2000)</f>
        <v>FY2013/14</v>
      </c>
      <c r="B5609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609" s="162" t="str">
        <f>Table4_1[[#This Row],[Licensee]]&amp;" "&amp;Table4_1[[#This Row],[Licence]]</f>
        <v>Esperance Power Station Pty Ltd GDL10</v>
      </c>
      <c r="D5609" s="162" t="str">
        <f t="shared" si="88"/>
        <v>FY2013/14_D23_Esperance Power Station Pty Ltd GDL10</v>
      </c>
      <c r="E5609" s="164">
        <f>IF(ISNUMBER(Table4_1[[#This Row],[Value]]),Table4_1[[#This Row],[Value]],IF(ISNUMBER(Table4_1[[#This Row],[$ Value]]),Table4_1[[#This Row],[$ Value]],Table4_1[[#This Row],[% Value]]))</f>
        <v>0</v>
      </c>
      <c r="G5609" s="238">
        <v>41820</v>
      </c>
      <c r="H5609">
        <v>4</v>
      </c>
      <c r="I5609" t="s">
        <v>200</v>
      </c>
      <c r="J5609" t="s">
        <v>390</v>
      </c>
      <c r="K5609" t="s">
        <v>192</v>
      </c>
      <c r="L5609"/>
      <c r="M5609" t="s">
        <v>507</v>
      </c>
      <c r="N5609" t="s">
        <v>508</v>
      </c>
      <c r="O5609" t="s">
        <v>191</v>
      </c>
      <c r="P5609">
        <v>0</v>
      </c>
      <c r="Q5609"/>
      <c r="R5609"/>
      <c r="S5609" t="s">
        <v>935</v>
      </c>
    </row>
    <row r="5610" spans="1:19" hidden="1" x14ac:dyDescent="0.2">
      <c r="A5610" s="162" t="str">
        <f>"FY"&amp;(YEAR(Table4_1[[#This Row],[Date]])-1)&amp;"/"&amp;(YEAR(Table4_1[[#This Row],[Date]])-2000)</f>
        <v>FY2014/15</v>
      </c>
      <c r="B5610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610" s="162" t="str">
        <f>Table4_1[[#This Row],[Licensee]]&amp;" "&amp;Table4_1[[#This Row],[Licence]]</f>
        <v>Esperance Power Station Pty Ltd GDL10</v>
      </c>
      <c r="D5610" s="162" t="str">
        <f t="shared" si="88"/>
        <v>FY2014/15_D23_Esperance Power Station Pty Ltd GDL10</v>
      </c>
      <c r="E5610" s="164">
        <f>IF(ISNUMBER(Table4_1[[#This Row],[Value]]),Table4_1[[#This Row],[Value]],IF(ISNUMBER(Table4_1[[#This Row],[$ Value]]),Table4_1[[#This Row],[$ Value]],Table4_1[[#This Row],[% Value]]))</f>
        <v>0</v>
      </c>
      <c r="G5610" s="238">
        <v>42185</v>
      </c>
      <c r="H5610">
        <v>4</v>
      </c>
      <c r="I5610" t="s">
        <v>200</v>
      </c>
      <c r="J5610" t="s">
        <v>390</v>
      </c>
      <c r="K5610" t="s">
        <v>192</v>
      </c>
      <c r="L5610"/>
      <c r="M5610" t="s">
        <v>507</v>
      </c>
      <c r="N5610" t="s">
        <v>508</v>
      </c>
      <c r="O5610" t="s">
        <v>191</v>
      </c>
      <c r="P5610">
        <v>0</v>
      </c>
      <c r="Q5610"/>
      <c r="R5610"/>
      <c r="S5610" t="s">
        <v>935</v>
      </c>
    </row>
    <row r="5611" spans="1:19" hidden="1" x14ac:dyDescent="0.2">
      <c r="A5611" s="162" t="str">
        <f>"FY"&amp;(YEAR(Table4_1[[#This Row],[Date]])-1)&amp;"/"&amp;(YEAR(Table4_1[[#This Row],[Date]])-2000)</f>
        <v>FY2015/16</v>
      </c>
      <c r="B5611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611" s="162" t="str">
        <f>Table4_1[[#This Row],[Licensee]]&amp;" "&amp;Table4_1[[#This Row],[Licence]]</f>
        <v>Esperance Power Station Pty Ltd GDL10</v>
      </c>
      <c r="D5611" s="162" t="str">
        <f t="shared" si="88"/>
        <v>FY2015/16_D23_Esperance Power Station Pty Ltd GDL10</v>
      </c>
      <c r="E5611" s="164">
        <f>IF(ISNUMBER(Table4_1[[#This Row],[Value]]),Table4_1[[#This Row],[Value]],IF(ISNUMBER(Table4_1[[#This Row],[$ Value]]),Table4_1[[#This Row],[$ Value]],Table4_1[[#This Row],[% Value]]))</f>
        <v>0</v>
      </c>
      <c r="G5611" s="238">
        <v>42551</v>
      </c>
      <c r="H5611">
        <v>4</v>
      </c>
      <c r="I5611" t="s">
        <v>200</v>
      </c>
      <c r="J5611" t="s">
        <v>390</v>
      </c>
      <c r="K5611" t="s">
        <v>192</v>
      </c>
      <c r="L5611"/>
      <c r="M5611" t="s">
        <v>507</v>
      </c>
      <c r="N5611" t="s">
        <v>508</v>
      </c>
      <c r="O5611" t="s">
        <v>191</v>
      </c>
      <c r="P5611">
        <v>0</v>
      </c>
      <c r="Q5611"/>
      <c r="R5611"/>
      <c r="S5611" t="s">
        <v>935</v>
      </c>
    </row>
    <row r="5612" spans="1:19" hidden="1" x14ac:dyDescent="0.2">
      <c r="A5612" s="162" t="str">
        <f>"FY"&amp;(YEAR(Table4_1[[#This Row],[Date]])-1)&amp;"/"&amp;(YEAR(Table4_1[[#This Row],[Date]])-2000)</f>
        <v>FY2016/17</v>
      </c>
      <c r="B5612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612" s="162" t="str">
        <f>Table4_1[[#This Row],[Licensee]]&amp;" "&amp;Table4_1[[#This Row],[Licence]]</f>
        <v>Esperance Power Station Pty Ltd GDL10</v>
      </c>
      <c r="D5612" s="162" t="str">
        <f t="shared" si="88"/>
        <v>FY2016/17_D23_Esperance Power Station Pty Ltd GDL10</v>
      </c>
      <c r="E5612" s="164">
        <f>IF(ISNUMBER(Table4_1[[#This Row],[Value]]),Table4_1[[#This Row],[Value]],IF(ISNUMBER(Table4_1[[#This Row],[$ Value]]),Table4_1[[#This Row],[$ Value]],Table4_1[[#This Row],[% Value]]))</f>
        <v>0</v>
      </c>
      <c r="G5612" s="238">
        <v>42916</v>
      </c>
      <c r="H5612">
        <v>4</v>
      </c>
      <c r="I5612" t="s">
        <v>200</v>
      </c>
      <c r="J5612" t="s">
        <v>390</v>
      </c>
      <c r="K5612" t="s">
        <v>192</v>
      </c>
      <c r="L5612"/>
      <c r="M5612" t="s">
        <v>507</v>
      </c>
      <c r="N5612" t="s">
        <v>508</v>
      </c>
      <c r="O5612" t="s">
        <v>191</v>
      </c>
      <c r="P5612">
        <v>0</v>
      </c>
      <c r="Q5612"/>
      <c r="R5612"/>
      <c r="S5612" t="s">
        <v>935</v>
      </c>
    </row>
    <row r="5613" spans="1:19" hidden="1" x14ac:dyDescent="0.2">
      <c r="A5613" s="162" t="str">
        <f>"FY"&amp;(YEAR(Table4_1[[#This Row],[Date]])-1)&amp;"/"&amp;(YEAR(Table4_1[[#This Row],[Date]])-2000)</f>
        <v>FY2013/14</v>
      </c>
      <c r="B5613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613" s="162" t="str">
        <f>Table4_1[[#This Row],[Licensee]]&amp;" "&amp;Table4_1[[#This Row],[Licence]]</f>
        <v>Esperance Power Station Pty Ltd GDL10</v>
      </c>
      <c r="D5613" s="162" t="str">
        <f t="shared" si="88"/>
        <v>FY2013/14_D25_Esperance Power Station Pty Ltd GDL10</v>
      </c>
      <c r="E5613" s="164">
        <f>IF(ISNUMBER(Table4_1[[#This Row],[Value]]),Table4_1[[#This Row],[Value]],IF(ISNUMBER(Table4_1[[#This Row],[$ Value]]),Table4_1[[#This Row],[$ Value]],Table4_1[[#This Row],[% Value]]))</f>
        <v>0</v>
      </c>
      <c r="G5613" s="238">
        <v>41820</v>
      </c>
      <c r="H5613">
        <v>4</v>
      </c>
      <c r="I5613" t="s">
        <v>200</v>
      </c>
      <c r="J5613" t="s">
        <v>390</v>
      </c>
      <c r="K5613" t="s">
        <v>192</v>
      </c>
      <c r="L5613"/>
      <c r="M5613" t="s">
        <v>223</v>
      </c>
      <c r="N5613" t="s">
        <v>494</v>
      </c>
      <c r="O5613" t="s">
        <v>190</v>
      </c>
      <c r="P5613"/>
      <c r="Q5613">
        <v>0</v>
      </c>
      <c r="R5613"/>
      <c r="S5613" t="s">
        <v>935</v>
      </c>
    </row>
    <row r="5614" spans="1:19" hidden="1" x14ac:dyDescent="0.2">
      <c r="A5614" s="162" t="str">
        <f>"FY"&amp;(YEAR(Table4_1[[#This Row],[Date]])-1)&amp;"/"&amp;(YEAR(Table4_1[[#This Row],[Date]])-2000)</f>
        <v>FY2014/15</v>
      </c>
      <c r="B5614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614" s="162" t="str">
        <f>Table4_1[[#This Row],[Licensee]]&amp;" "&amp;Table4_1[[#This Row],[Licence]]</f>
        <v>Esperance Power Station Pty Ltd GDL10</v>
      </c>
      <c r="D5614" s="162" t="str">
        <f t="shared" si="88"/>
        <v>FY2014/15_D25_Esperance Power Station Pty Ltd GDL10</v>
      </c>
      <c r="E5614" s="164">
        <f>IF(ISNUMBER(Table4_1[[#This Row],[Value]]),Table4_1[[#This Row],[Value]],IF(ISNUMBER(Table4_1[[#This Row],[$ Value]]),Table4_1[[#This Row],[$ Value]],Table4_1[[#This Row],[% Value]]))</f>
        <v>0</v>
      </c>
      <c r="G5614" s="238">
        <v>42185</v>
      </c>
      <c r="H5614">
        <v>4</v>
      </c>
      <c r="I5614" t="s">
        <v>200</v>
      </c>
      <c r="J5614" t="s">
        <v>390</v>
      </c>
      <c r="K5614" t="s">
        <v>192</v>
      </c>
      <c r="L5614"/>
      <c r="M5614" t="s">
        <v>223</v>
      </c>
      <c r="N5614" t="s">
        <v>494</v>
      </c>
      <c r="O5614" t="s">
        <v>190</v>
      </c>
      <c r="P5614"/>
      <c r="Q5614">
        <v>0</v>
      </c>
      <c r="R5614"/>
      <c r="S5614" t="s">
        <v>935</v>
      </c>
    </row>
    <row r="5615" spans="1:19" hidden="1" x14ac:dyDescent="0.2">
      <c r="A5615" s="162" t="str">
        <f>"FY"&amp;(YEAR(Table4_1[[#This Row],[Date]])-1)&amp;"/"&amp;(YEAR(Table4_1[[#This Row],[Date]])-2000)</f>
        <v>FY2015/16</v>
      </c>
      <c r="B5615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615" s="162" t="str">
        <f>Table4_1[[#This Row],[Licensee]]&amp;" "&amp;Table4_1[[#This Row],[Licence]]</f>
        <v>Esperance Power Station Pty Ltd GDL10</v>
      </c>
      <c r="D5615" s="162" t="str">
        <f t="shared" si="88"/>
        <v>FY2015/16_D25_Esperance Power Station Pty Ltd GDL10</v>
      </c>
      <c r="E5615" s="164">
        <f>IF(ISNUMBER(Table4_1[[#This Row],[Value]]),Table4_1[[#This Row],[Value]],IF(ISNUMBER(Table4_1[[#This Row],[$ Value]]),Table4_1[[#This Row],[$ Value]],Table4_1[[#This Row],[% Value]]))</f>
        <v>0</v>
      </c>
      <c r="G5615" s="238">
        <v>42551</v>
      </c>
      <c r="H5615">
        <v>4</v>
      </c>
      <c r="I5615" t="s">
        <v>200</v>
      </c>
      <c r="J5615" t="s">
        <v>390</v>
      </c>
      <c r="K5615" t="s">
        <v>192</v>
      </c>
      <c r="L5615"/>
      <c r="M5615" t="s">
        <v>223</v>
      </c>
      <c r="N5615" t="s">
        <v>494</v>
      </c>
      <c r="O5615" t="s">
        <v>190</v>
      </c>
      <c r="P5615"/>
      <c r="Q5615">
        <v>0</v>
      </c>
      <c r="R5615"/>
      <c r="S5615" t="s">
        <v>935</v>
      </c>
    </row>
    <row r="5616" spans="1:19" hidden="1" x14ac:dyDescent="0.2">
      <c r="A5616" s="162" t="str">
        <f>"FY"&amp;(YEAR(Table4_1[[#This Row],[Date]])-1)&amp;"/"&amp;(YEAR(Table4_1[[#This Row],[Date]])-2000)</f>
        <v>FY2016/17</v>
      </c>
      <c r="B5616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616" s="162" t="str">
        <f>Table4_1[[#This Row],[Licensee]]&amp;" "&amp;Table4_1[[#This Row],[Licence]]</f>
        <v>Esperance Power Station Pty Ltd GDL10</v>
      </c>
      <c r="D5616" s="162" t="str">
        <f t="shared" si="88"/>
        <v>FY2016/17_D25_Esperance Power Station Pty Ltd GDL10</v>
      </c>
      <c r="E5616" s="164">
        <f>IF(ISNUMBER(Table4_1[[#This Row],[Value]]),Table4_1[[#This Row],[Value]],IF(ISNUMBER(Table4_1[[#This Row],[$ Value]]),Table4_1[[#This Row],[$ Value]],Table4_1[[#This Row],[% Value]]))</f>
        <v>0</v>
      </c>
      <c r="G5616" s="238">
        <v>42916</v>
      </c>
      <c r="H5616">
        <v>4</v>
      </c>
      <c r="I5616" t="s">
        <v>200</v>
      </c>
      <c r="J5616" t="s">
        <v>390</v>
      </c>
      <c r="K5616" t="s">
        <v>192</v>
      </c>
      <c r="L5616"/>
      <c r="M5616" t="s">
        <v>223</v>
      </c>
      <c r="N5616" t="s">
        <v>494</v>
      </c>
      <c r="O5616" t="s">
        <v>190</v>
      </c>
      <c r="P5616"/>
      <c r="Q5616">
        <v>0</v>
      </c>
      <c r="R5616"/>
      <c r="S5616" t="s">
        <v>935</v>
      </c>
    </row>
    <row r="5617" spans="1:19" hidden="1" x14ac:dyDescent="0.2">
      <c r="A5617" s="162" t="str">
        <f>"FY"&amp;(YEAR(Table4_1[[#This Row],[Date]])-1)&amp;"/"&amp;(YEAR(Table4_1[[#This Row],[Date]])-2000)</f>
        <v>FY2013/14</v>
      </c>
      <c r="B5617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617" s="162" t="str">
        <f>Table4_1[[#This Row],[Licensee]]&amp;" "&amp;Table4_1[[#This Row],[Licence]]</f>
        <v>Esperance Power Station Pty Ltd GDL10</v>
      </c>
      <c r="D5617" s="162" t="str">
        <f t="shared" si="88"/>
        <v>FY2013/14_D28_Esperance Power Station Pty Ltd GDL10</v>
      </c>
      <c r="E5617" s="164">
        <f>IF(ISNUMBER(Table4_1[[#This Row],[Value]]),Table4_1[[#This Row],[Value]],IF(ISNUMBER(Table4_1[[#This Row],[$ Value]]),Table4_1[[#This Row],[$ Value]],Table4_1[[#This Row],[% Value]]))</f>
        <v>0</v>
      </c>
      <c r="G5617" s="238">
        <v>41820</v>
      </c>
      <c r="H5617">
        <v>4</v>
      </c>
      <c r="I5617" t="s">
        <v>200</v>
      </c>
      <c r="J5617" t="s">
        <v>390</v>
      </c>
      <c r="K5617" t="s">
        <v>31</v>
      </c>
      <c r="L5617"/>
      <c r="M5617" t="s">
        <v>320</v>
      </c>
      <c r="N5617" t="s">
        <v>521</v>
      </c>
      <c r="O5617" t="s">
        <v>191</v>
      </c>
      <c r="P5617"/>
      <c r="Q5617"/>
      <c r="R5617"/>
      <c r="S5617" t="s">
        <v>935</v>
      </c>
    </row>
    <row r="5618" spans="1:19" hidden="1" x14ac:dyDescent="0.2">
      <c r="A5618" s="162" t="str">
        <f>"FY"&amp;(YEAR(Table4_1[[#This Row],[Date]])-1)&amp;"/"&amp;(YEAR(Table4_1[[#This Row],[Date]])-2000)</f>
        <v>FY2014/15</v>
      </c>
      <c r="B5618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618" s="162" t="str">
        <f>Table4_1[[#This Row],[Licensee]]&amp;" "&amp;Table4_1[[#This Row],[Licence]]</f>
        <v>Esperance Power Station Pty Ltd GDL10</v>
      </c>
      <c r="D5618" s="162" t="str">
        <f t="shared" si="88"/>
        <v>FY2014/15_D28_Esperance Power Station Pty Ltd GDL10</v>
      </c>
      <c r="E5618" s="164">
        <f>IF(ISNUMBER(Table4_1[[#This Row],[Value]]),Table4_1[[#This Row],[Value]],IF(ISNUMBER(Table4_1[[#This Row],[$ Value]]),Table4_1[[#This Row],[$ Value]],Table4_1[[#This Row],[% Value]]))</f>
        <v>0</v>
      </c>
      <c r="G5618" s="238">
        <v>42185</v>
      </c>
      <c r="H5618">
        <v>4</v>
      </c>
      <c r="I5618" t="s">
        <v>200</v>
      </c>
      <c r="J5618" t="s">
        <v>390</v>
      </c>
      <c r="K5618" t="s">
        <v>31</v>
      </c>
      <c r="L5618"/>
      <c r="M5618" t="s">
        <v>320</v>
      </c>
      <c r="N5618" t="s">
        <v>521</v>
      </c>
      <c r="O5618" t="s">
        <v>191</v>
      </c>
      <c r="P5618"/>
      <c r="Q5618"/>
      <c r="R5618"/>
      <c r="S5618" t="s">
        <v>935</v>
      </c>
    </row>
    <row r="5619" spans="1:19" hidden="1" x14ac:dyDescent="0.2">
      <c r="A5619" s="162" t="str">
        <f>"FY"&amp;(YEAR(Table4_1[[#This Row],[Date]])-1)&amp;"/"&amp;(YEAR(Table4_1[[#This Row],[Date]])-2000)</f>
        <v>FY2015/16</v>
      </c>
      <c r="B5619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619" s="162" t="str">
        <f>Table4_1[[#This Row],[Licensee]]&amp;" "&amp;Table4_1[[#This Row],[Licence]]</f>
        <v>Esperance Power Station Pty Ltd GDL10</v>
      </c>
      <c r="D5619" s="162" t="str">
        <f t="shared" si="88"/>
        <v>FY2015/16_D28_Esperance Power Station Pty Ltd GDL10</v>
      </c>
      <c r="E5619" s="164">
        <f>IF(ISNUMBER(Table4_1[[#This Row],[Value]]),Table4_1[[#This Row],[Value]],IF(ISNUMBER(Table4_1[[#This Row],[$ Value]]),Table4_1[[#This Row],[$ Value]],Table4_1[[#This Row],[% Value]]))</f>
        <v>0</v>
      </c>
      <c r="G5619" s="238">
        <v>42551</v>
      </c>
      <c r="H5619">
        <v>4</v>
      </c>
      <c r="I5619" t="s">
        <v>200</v>
      </c>
      <c r="J5619" t="s">
        <v>390</v>
      </c>
      <c r="K5619" t="s">
        <v>31</v>
      </c>
      <c r="L5619"/>
      <c r="M5619" t="s">
        <v>320</v>
      </c>
      <c r="N5619" t="s">
        <v>521</v>
      </c>
      <c r="O5619" t="s">
        <v>191</v>
      </c>
      <c r="P5619"/>
      <c r="Q5619"/>
      <c r="R5619"/>
      <c r="S5619" t="s">
        <v>935</v>
      </c>
    </row>
    <row r="5620" spans="1:19" hidden="1" x14ac:dyDescent="0.2">
      <c r="A5620" s="162" t="str">
        <f>"FY"&amp;(YEAR(Table4_1[[#This Row],[Date]])-1)&amp;"/"&amp;(YEAR(Table4_1[[#This Row],[Date]])-2000)</f>
        <v>FY2016/17</v>
      </c>
      <c r="B5620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620" s="162" t="str">
        <f>Table4_1[[#This Row],[Licensee]]&amp;" "&amp;Table4_1[[#This Row],[Licence]]</f>
        <v>Esperance Power Station Pty Ltd GDL10</v>
      </c>
      <c r="D5620" s="162" t="str">
        <f t="shared" si="88"/>
        <v>FY2016/17_D28_Esperance Power Station Pty Ltd GDL10</v>
      </c>
      <c r="E5620" s="164">
        <f>IF(ISNUMBER(Table4_1[[#This Row],[Value]]),Table4_1[[#This Row],[Value]],IF(ISNUMBER(Table4_1[[#This Row],[$ Value]]),Table4_1[[#This Row],[$ Value]],Table4_1[[#This Row],[% Value]]))</f>
        <v>0</v>
      </c>
      <c r="G5620" s="238">
        <v>42916</v>
      </c>
      <c r="H5620">
        <v>4</v>
      </c>
      <c r="I5620" t="s">
        <v>200</v>
      </c>
      <c r="J5620" t="s">
        <v>390</v>
      </c>
      <c r="K5620" t="s">
        <v>31</v>
      </c>
      <c r="L5620"/>
      <c r="M5620" t="s">
        <v>320</v>
      </c>
      <c r="N5620" t="s">
        <v>521</v>
      </c>
      <c r="O5620" t="s">
        <v>191</v>
      </c>
      <c r="P5620"/>
      <c r="Q5620"/>
      <c r="R5620"/>
      <c r="S5620" t="s">
        <v>935</v>
      </c>
    </row>
    <row r="5621" spans="1:19" hidden="1" x14ac:dyDescent="0.2">
      <c r="A5621" s="162" t="str">
        <f>"FY"&amp;(YEAR(Table4_1[[#This Row],[Date]])-1)&amp;"/"&amp;(YEAR(Table4_1[[#This Row],[Date]])-2000)</f>
        <v>FY2013/14</v>
      </c>
      <c r="B5621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621" s="162" t="str">
        <f>Table4_1[[#This Row],[Licensee]]&amp;" "&amp;Table4_1[[#This Row],[Licence]]</f>
        <v>Esperance Power Station Pty Ltd GDL10</v>
      </c>
      <c r="D5621" s="162" t="str">
        <f t="shared" si="88"/>
        <v>FY2013/14_D3_Esperance Power Station Pty Ltd GDL10</v>
      </c>
      <c r="E5621" s="164">
        <f>IF(ISNUMBER(Table4_1[[#This Row],[Value]]),Table4_1[[#This Row],[Value]],IF(ISNUMBER(Table4_1[[#This Row],[$ Value]]),Table4_1[[#This Row],[$ Value]],Table4_1[[#This Row],[% Value]]))</f>
        <v>0</v>
      </c>
      <c r="G5621" s="238">
        <v>41820</v>
      </c>
      <c r="H5621">
        <v>4</v>
      </c>
      <c r="I5621" t="s">
        <v>200</v>
      </c>
      <c r="J5621" t="s">
        <v>390</v>
      </c>
      <c r="K5621" t="s">
        <v>13</v>
      </c>
      <c r="L5621"/>
      <c r="M5621" t="s">
        <v>16</v>
      </c>
      <c r="N5621" t="s">
        <v>517</v>
      </c>
      <c r="O5621" t="s">
        <v>190</v>
      </c>
      <c r="P5621"/>
      <c r="Q5621">
        <v>0</v>
      </c>
      <c r="R5621"/>
      <c r="S5621" t="s">
        <v>935</v>
      </c>
    </row>
    <row r="5622" spans="1:19" hidden="1" x14ac:dyDescent="0.2">
      <c r="A5622" s="162" t="str">
        <f>"FY"&amp;(YEAR(Table4_1[[#This Row],[Date]])-1)&amp;"/"&amp;(YEAR(Table4_1[[#This Row],[Date]])-2000)</f>
        <v>FY2014/15</v>
      </c>
      <c r="B5622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622" s="162" t="str">
        <f>Table4_1[[#This Row],[Licensee]]&amp;" "&amp;Table4_1[[#This Row],[Licence]]</f>
        <v>Esperance Power Station Pty Ltd GDL10</v>
      </c>
      <c r="D5622" s="162" t="str">
        <f t="shared" si="88"/>
        <v>FY2014/15_D3_Esperance Power Station Pty Ltd GDL10</v>
      </c>
      <c r="E5622" s="164">
        <f>IF(ISNUMBER(Table4_1[[#This Row],[Value]]),Table4_1[[#This Row],[Value]],IF(ISNUMBER(Table4_1[[#This Row],[$ Value]]),Table4_1[[#This Row],[$ Value]],Table4_1[[#This Row],[% Value]]))</f>
        <v>0</v>
      </c>
      <c r="G5622" s="238">
        <v>42185</v>
      </c>
      <c r="H5622">
        <v>4</v>
      </c>
      <c r="I5622" t="s">
        <v>200</v>
      </c>
      <c r="J5622" t="s">
        <v>390</v>
      </c>
      <c r="K5622" t="s">
        <v>13</v>
      </c>
      <c r="L5622"/>
      <c r="M5622" t="s">
        <v>16</v>
      </c>
      <c r="N5622" t="s">
        <v>517</v>
      </c>
      <c r="O5622" t="s">
        <v>190</v>
      </c>
      <c r="P5622"/>
      <c r="Q5622">
        <v>0</v>
      </c>
      <c r="R5622"/>
      <c r="S5622" t="s">
        <v>935</v>
      </c>
    </row>
    <row r="5623" spans="1:19" hidden="1" x14ac:dyDescent="0.2">
      <c r="A5623" s="162" t="str">
        <f>"FY"&amp;(YEAR(Table4_1[[#This Row],[Date]])-1)&amp;"/"&amp;(YEAR(Table4_1[[#This Row],[Date]])-2000)</f>
        <v>FY2015/16</v>
      </c>
      <c r="B5623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623" s="162" t="str">
        <f>Table4_1[[#This Row],[Licensee]]&amp;" "&amp;Table4_1[[#This Row],[Licence]]</f>
        <v>Esperance Power Station Pty Ltd GDL10</v>
      </c>
      <c r="D5623" s="162" t="str">
        <f t="shared" si="88"/>
        <v>FY2015/16_D3_Esperance Power Station Pty Ltd GDL10</v>
      </c>
      <c r="E5623" s="164">
        <f>IF(ISNUMBER(Table4_1[[#This Row],[Value]]),Table4_1[[#This Row],[Value]],IF(ISNUMBER(Table4_1[[#This Row],[$ Value]]),Table4_1[[#This Row],[$ Value]],Table4_1[[#This Row],[% Value]]))</f>
        <v>0</v>
      </c>
      <c r="G5623" s="238">
        <v>42551</v>
      </c>
      <c r="H5623">
        <v>4</v>
      </c>
      <c r="I5623" t="s">
        <v>200</v>
      </c>
      <c r="J5623" t="s">
        <v>390</v>
      </c>
      <c r="K5623" t="s">
        <v>13</v>
      </c>
      <c r="L5623"/>
      <c r="M5623" t="s">
        <v>16</v>
      </c>
      <c r="N5623" t="s">
        <v>517</v>
      </c>
      <c r="O5623" t="s">
        <v>190</v>
      </c>
      <c r="P5623"/>
      <c r="Q5623">
        <v>0</v>
      </c>
      <c r="R5623"/>
      <c r="S5623" t="s">
        <v>935</v>
      </c>
    </row>
    <row r="5624" spans="1:19" hidden="1" x14ac:dyDescent="0.2">
      <c r="A5624" s="162" t="str">
        <f>"FY"&amp;(YEAR(Table4_1[[#This Row],[Date]])-1)&amp;"/"&amp;(YEAR(Table4_1[[#This Row],[Date]])-2000)</f>
        <v>FY2016/17</v>
      </c>
      <c r="B5624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624" s="162" t="str">
        <f>Table4_1[[#This Row],[Licensee]]&amp;" "&amp;Table4_1[[#This Row],[Licence]]</f>
        <v>Esperance Power Station Pty Ltd GDL10</v>
      </c>
      <c r="D5624" s="162" t="str">
        <f t="shared" si="88"/>
        <v>FY2016/17_D3_Esperance Power Station Pty Ltd GDL10</v>
      </c>
      <c r="E5624" s="164">
        <f>IF(ISNUMBER(Table4_1[[#This Row],[Value]]),Table4_1[[#This Row],[Value]],IF(ISNUMBER(Table4_1[[#This Row],[$ Value]]),Table4_1[[#This Row],[$ Value]],Table4_1[[#This Row],[% Value]]))</f>
        <v>0</v>
      </c>
      <c r="G5624" s="238">
        <v>42916</v>
      </c>
      <c r="H5624">
        <v>4</v>
      </c>
      <c r="I5624" t="s">
        <v>200</v>
      </c>
      <c r="J5624" t="s">
        <v>390</v>
      </c>
      <c r="K5624" t="s">
        <v>13</v>
      </c>
      <c r="L5624"/>
      <c r="M5624" t="s">
        <v>16</v>
      </c>
      <c r="N5624" t="s">
        <v>517</v>
      </c>
      <c r="O5624" t="s">
        <v>190</v>
      </c>
      <c r="P5624"/>
      <c r="Q5624">
        <v>0</v>
      </c>
      <c r="R5624"/>
      <c r="S5624" t="s">
        <v>935</v>
      </c>
    </row>
    <row r="5625" spans="1:19" hidden="1" x14ac:dyDescent="0.2">
      <c r="A5625" s="162" t="str">
        <f>"FY"&amp;(YEAR(Table4_1[[#This Row],[Date]])-1)&amp;"/"&amp;(YEAR(Table4_1[[#This Row],[Date]])-2000)</f>
        <v>FY2013/14</v>
      </c>
      <c r="B5625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625" s="162" t="str">
        <f>Table4_1[[#This Row],[Licensee]]&amp;" "&amp;Table4_1[[#This Row],[Licence]]</f>
        <v>Esperance Power Station Pty Ltd GDL10</v>
      </c>
      <c r="D5625" s="162" t="str">
        <f t="shared" si="88"/>
        <v>FY2013/14_D30_Esperance Power Station Pty Ltd GDL10</v>
      </c>
      <c r="E5625" s="164">
        <f>IF(ISNUMBER(Table4_1[[#This Row],[Value]]),Table4_1[[#This Row],[Value]],IF(ISNUMBER(Table4_1[[#This Row],[$ Value]]),Table4_1[[#This Row],[$ Value]],Table4_1[[#This Row],[% Value]]))</f>
        <v>0</v>
      </c>
      <c r="G5625" s="238">
        <v>41820</v>
      </c>
      <c r="H5625">
        <v>4</v>
      </c>
      <c r="I5625" t="s">
        <v>200</v>
      </c>
      <c r="J5625" t="s">
        <v>390</v>
      </c>
      <c r="K5625" t="s">
        <v>31</v>
      </c>
      <c r="L5625"/>
      <c r="M5625" t="s">
        <v>198</v>
      </c>
      <c r="N5625" t="s">
        <v>527</v>
      </c>
      <c r="O5625" t="s">
        <v>190</v>
      </c>
      <c r="P5625"/>
      <c r="Q5625">
        <v>0</v>
      </c>
      <c r="R5625"/>
      <c r="S5625" t="s">
        <v>935</v>
      </c>
    </row>
    <row r="5626" spans="1:19" hidden="1" x14ac:dyDescent="0.2">
      <c r="A5626" s="162" t="str">
        <f>"FY"&amp;(YEAR(Table4_1[[#This Row],[Date]])-1)&amp;"/"&amp;(YEAR(Table4_1[[#This Row],[Date]])-2000)</f>
        <v>FY2014/15</v>
      </c>
      <c r="B5626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626" s="162" t="str">
        <f>Table4_1[[#This Row],[Licensee]]&amp;" "&amp;Table4_1[[#This Row],[Licence]]</f>
        <v>Esperance Power Station Pty Ltd GDL10</v>
      </c>
      <c r="D5626" s="162" t="str">
        <f t="shared" si="88"/>
        <v>FY2014/15_D30_Esperance Power Station Pty Ltd GDL10</v>
      </c>
      <c r="E5626" s="164">
        <f>IF(ISNUMBER(Table4_1[[#This Row],[Value]]),Table4_1[[#This Row],[Value]],IF(ISNUMBER(Table4_1[[#This Row],[$ Value]]),Table4_1[[#This Row],[$ Value]],Table4_1[[#This Row],[% Value]]))</f>
        <v>0</v>
      </c>
      <c r="G5626" s="238">
        <v>42185</v>
      </c>
      <c r="H5626">
        <v>4</v>
      </c>
      <c r="I5626" t="s">
        <v>200</v>
      </c>
      <c r="J5626" t="s">
        <v>390</v>
      </c>
      <c r="K5626" t="s">
        <v>31</v>
      </c>
      <c r="L5626"/>
      <c r="M5626" t="s">
        <v>198</v>
      </c>
      <c r="N5626" t="s">
        <v>527</v>
      </c>
      <c r="O5626" t="s">
        <v>190</v>
      </c>
      <c r="P5626"/>
      <c r="Q5626">
        <v>0</v>
      </c>
      <c r="R5626"/>
      <c r="S5626" t="s">
        <v>935</v>
      </c>
    </row>
    <row r="5627" spans="1:19" hidden="1" x14ac:dyDescent="0.2">
      <c r="A5627" s="162" t="str">
        <f>"FY"&amp;(YEAR(Table4_1[[#This Row],[Date]])-1)&amp;"/"&amp;(YEAR(Table4_1[[#This Row],[Date]])-2000)</f>
        <v>FY2015/16</v>
      </c>
      <c r="B5627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627" s="162" t="str">
        <f>Table4_1[[#This Row],[Licensee]]&amp;" "&amp;Table4_1[[#This Row],[Licence]]</f>
        <v>Esperance Power Station Pty Ltd GDL10</v>
      </c>
      <c r="D5627" s="162" t="str">
        <f t="shared" si="88"/>
        <v>FY2015/16_D30_Esperance Power Station Pty Ltd GDL10</v>
      </c>
      <c r="E5627" s="164">
        <f>IF(ISNUMBER(Table4_1[[#This Row],[Value]]),Table4_1[[#This Row],[Value]],IF(ISNUMBER(Table4_1[[#This Row],[$ Value]]),Table4_1[[#This Row],[$ Value]],Table4_1[[#This Row],[% Value]]))</f>
        <v>0</v>
      </c>
      <c r="G5627" s="238">
        <v>42551</v>
      </c>
      <c r="H5627">
        <v>4</v>
      </c>
      <c r="I5627" t="s">
        <v>200</v>
      </c>
      <c r="J5627" t="s">
        <v>390</v>
      </c>
      <c r="K5627" t="s">
        <v>31</v>
      </c>
      <c r="L5627"/>
      <c r="M5627" t="s">
        <v>198</v>
      </c>
      <c r="N5627" t="s">
        <v>527</v>
      </c>
      <c r="O5627" t="s">
        <v>190</v>
      </c>
      <c r="P5627"/>
      <c r="Q5627">
        <v>0</v>
      </c>
      <c r="R5627"/>
      <c r="S5627" t="s">
        <v>935</v>
      </c>
    </row>
    <row r="5628" spans="1:19" hidden="1" x14ac:dyDescent="0.2">
      <c r="A5628" s="162" t="str">
        <f>"FY"&amp;(YEAR(Table4_1[[#This Row],[Date]])-1)&amp;"/"&amp;(YEAR(Table4_1[[#This Row],[Date]])-2000)</f>
        <v>FY2016/17</v>
      </c>
      <c r="B5628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628" s="162" t="str">
        <f>Table4_1[[#This Row],[Licensee]]&amp;" "&amp;Table4_1[[#This Row],[Licence]]</f>
        <v>Esperance Power Station Pty Ltd GDL10</v>
      </c>
      <c r="D5628" s="162" t="str">
        <f t="shared" si="88"/>
        <v>FY2016/17_D30_Esperance Power Station Pty Ltd GDL10</v>
      </c>
      <c r="E5628" s="164">
        <f>IF(ISNUMBER(Table4_1[[#This Row],[Value]]),Table4_1[[#This Row],[Value]],IF(ISNUMBER(Table4_1[[#This Row],[$ Value]]),Table4_1[[#This Row],[$ Value]],Table4_1[[#This Row],[% Value]]))</f>
        <v>0</v>
      </c>
      <c r="G5628" s="238">
        <v>42916</v>
      </c>
      <c r="H5628">
        <v>4</v>
      </c>
      <c r="I5628" t="s">
        <v>200</v>
      </c>
      <c r="J5628" t="s">
        <v>390</v>
      </c>
      <c r="K5628" t="s">
        <v>31</v>
      </c>
      <c r="L5628"/>
      <c r="M5628" t="s">
        <v>198</v>
      </c>
      <c r="N5628" t="s">
        <v>527</v>
      </c>
      <c r="O5628" t="s">
        <v>190</v>
      </c>
      <c r="P5628"/>
      <c r="Q5628">
        <v>0</v>
      </c>
      <c r="R5628"/>
      <c r="S5628" t="s">
        <v>935</v>
      </c>
    </row>
    <row r="5629" spans="1:19" hidden="1" x14ac:dyDescent="0.2">
      <c r="A5629" s="162" t="str">
        <f>"FY"&amp;(YEAR(Table4_1[[#This Row],[Date]])-1)&amp;"/"&amp;(YEAR(Table4_1[[#This Row],[Date]])-2000)</f>
        <v>FY2013/14</v>
      </c>
      <c r="B5629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629" s="162" t="str">
        <f>Table4_1[[#This Row],[Licensee]]&amp;" "&amp;Table4_1[[#This Row],[Licence]]</f>
        <v>Esperance Power Station Pty Ltd GDL10</v>
      </c>
      <c r="D5629" s="162" t="str">
        <f t="shared" si="88"/>
        <v>FY2013/14_D31_Esperance Power Station Pty Ltd GDL10</v>
      </c>
      <c r="E5629" s="164">
        <f>IF(ISNUMBER(Table4_1[[#This Row],[Value]]),Table4_1[[#This Row],[Value]],IF(ISNUMBER(Table4_1[[#This Row],[$ Value]]),Table4_1[[#This Row],[$ Value]],Table4_1[[#This Row],[% Value]]))</f>
        <v>0</v>
      </c>
      <c r="G5629" s="238">
        <v>41820</v>
      </c>
      <c r="H5629">
        <v>4</v>
      </c>
      <c r="I5629" t="s">
        <v>200</v>
      </c>
      <c r="J5629" t="s">
        <v>390</v>
      </c>
      <c r="K5629" t="s">
        <v>31</v>
      </c>
      <c r="L5629"/>
      <c r="M5629" t="s">
        <v>631</v>
      </c>
      <c r="N5629" t="s">
        <v>532</v>
      </c>
      <c r="O5629" t="s">
        <v>197</v>
      </c>
      <c r="P5629"/>
      <c r="Q5629"/>
      <c r="R5629"/>
      <c r="S5629" t="s">
        <v>935</v>
      </c>
    </row>
    <row r="5630" spans="1:19" hidden="1" x14ac:dyDescent="0.2">
      <c r="A5630" s="162" t="str">
        <f>"FY"&amp;(YEAR(Table4_1[[#This Row],[Date]])-1)&amp;"/"&amp;(YEAR(Table4_1[[#This Row],[Date]])-2000)</f>
        <v>FY2014/15</v>
      </c>
      <c r="B5630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630" s="162" t="str">
        <f>Table4_1[[#This Row],[Licensee]]&amp;" "&amp;Table4_1[[#This Row],[Licence]]</f>
        <v>Esperance Power Station Pty Ltd GDL10</v>
      </c>
      <c r="D5630" s="162" t="str">
        <f t="shared" si="88"/>
        <v>FY2014/15_D31_Esperance Power Station Pty Ltd GDL10</v>
      </c>
      <c r="E5630" s="164">
        <f>IF(ISNUMBER(Table4_1[[#This Row],[Value]]),Table4_1[[#This Row],[Value]],IF(ISNUMBER(Table4_1[[#This Row],[$ Value]]),Table4_1[[#This Row],[$ Value]],Table4_1[[#This Row],[% Value]]))</f>
        <v>0</v>
      </c>
      <c r="G5630" s="238">
        <v>42185</v>
      </c>
      <c r="H5630">
        <v>4</v>
      </c>
      <c r="I5630" t="s">
        <v>200</v>
      </c>
      <c r="J5630" t="s">
        <v>390</v>
      </c>
      <c r="K5630" t="s">
        <v>31</v>
      </c>
      <c r="L5630"/>
      <c r="M5630" t="s">
        <v>631</v>
      </c>
      <c r="N5630" t="s">
        <v>532</v>
      </c>
      <c r="O5630" t="s">
        <v>197</v>
      </c>
      <c r="P5630"/>
      <c r="Q5630"/>
      <c r="R5630"/>
      <c r="S5630" t="s">
        <v>935</v>
      </c>
    </row>
    <row r="5631" spans="1:19" hidden="1" x14ac:dyDescent="0.2">
      <c r="A5631" s="162" t="str">
        <f>"FY"&amp;(YEAR(Table4_1[[#This Row],[Date]])-1)&amp;"/"&amp;(YEAR(Table4_1[[#This Row],[Date]])-2000)</f>
        <v>FY2015/16</v>
      </c>
      <c r="B5631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631" s="162" t="str">
        <f>Table4_1[[#This Row],[Licensee]]&amp;" "&amp;Table4_1[[#This Row],[Licence]]</f>
        <v>Esperance Power Station Pty Ltd GDL10</v>
      </c>
      <c r="D5631" s="162" t="str">
        <f t="shared" si="88"/>
        <v>FY2015/16_D31_Esperance Power Station Pty Ltd GDL10</v>
      </c>
      <c r="E5631" s="164">
        <f>IF(ISNUMBER(Table4_1[[#This Row],[Value]]),Table4_1[[#This Row],[Value]],IF(ISNUMBER(Table4_1[[#This Row],[$ Value]]),Table4_1[[#This Row],[$ Value]],Table4_1[[#This Row],[% Value]]))</f>
        <v>0</v>
      </c>
      <c r="G5631" s="238">
        <v>42551</v>
      </c>
      <c r="H5631">
        <v>4</v>
      </c>
      <c r="I5631" t="s">
        <v>200</v>
      </c>
      <c r="J5631" t="s">
        <v>390</v>
      </c>
      <c r="K5631" t="s">
        <v>31</v>
      </c>
      <c r="L5631"/>
      <c r="M5631" t="s">
        <v>631</v>
      </c>
      <c r="N5631" t="s">
        <v>532</v>
      </c>
      <c r="O5631" t="s">
        <v>197</v>
      </c>
      <c r="P5631"/>
      <c r="Q5631"/>
      <c r="R5631"/>
      <c r="S5631" t="s">
        <v>935</v>
      </c>
    </row>
    <row r="5632" spans="1:19" hidden="1" x14ac:dyDescent="0.2">
      <c r="A5632" s="162" t="str">
        <f>"FY"&amp;(YEAR(Table4_1[[#This Row],[Date]])-1)&amp;"/"&amp;(YEAR(Table4_1[[#This Row],[Date]])-2000)</f>
        <v>FY2016/17</v>
      </c>
      <c r="B5632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632" s="162" t="str">
        <f>Table4_1[[#This Row],[Licensee]]&amp;" "&amp;Table4_1[[#This Row],[Licence]]</f>
        <v>Esperance Power Station Pty Ltd GDL10</v>
      </c>
      <c r="D5632" s="162" t="str">
        <f t="shared" si="88"/>
        <v>FY2016/17_D31_Esperance Power Station Pty Ltd GDL10</v>
      </c>
      <c r="E5632" s="164">
        <f>IF(ISNUMBER(Table4_1[[#This Row],[Value]]),Table4_1[[#This Row],[Value]],IF(ISNUMBER(Table4_1[[#This Row],[$ Value]]),Table4_1[[#This Row],[$ Value]],Table4_1[[#This Row],[% Value]]))</f>
        <v>0</v>
      </c>
      <c r="G5632" s="238">
        <v>42916</v>
      </c>
      <c r="H5632">
        <v>4</v>
      </c>
      <c r="I5632" t="s">
        <v>200</v>
      </c>
      <c r="J5632" t="s">
        <v>390</v>
      </c>
      <c r="K5632" t="s">
        <v>31</v>
      </c>
      <c r="L5632"/>
      <c r="M5632" t="s">
        <v>631</v>
      </c>
      <c r="N5632" t="s">
        <v>532</v>
      </c>
      <c r="O5632" t="s">
        <v>197</v>
      </c>
      <c r="P5632"/>
      <c r="Q5632"/>
      <c r="R5632"/>
      <c r="S5632" t="s">
        <v>935</v>
      </c>
    </row>
    <row r="5633" spans="1:19" hidden="1" x14ac:dyDescent="0.2">
      <c r="A5633" s="162" t="str">
        <f>"FY"&amp;(YEAR(Table4_1[[#This Row],[Date]])-1)&amp;"/"&amp;(YEAR(Table4_1[[#This Row],[Date]])-2000)</f>
        <v>FY2013/14</v>
      </c>
      <c r="B5633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633" s="162" t="str">
        <f>Table4_1[[#This Row],[Licensee]]&amp;" "&amp;Table4_1[[#This Row],[Licence]]</f>
        <v>Esperance Power Station Pty Ltd GDL10</v>
      </c>
      <c r="D5633" s="162" t="str">
        <f t="shared" si="88"/>
        <v>FY2013/14_D33_Esperance Power Station Pty Ltd GDL10</v>
      </c>
      <c r="E5633" s="164">
        <f>IF(ISNUMBER(Table4_1[[#This Row],[Value]]),Table4_1[[#This Row],[Value]],IF(ISNUMBER(Table4_1[[#This Row],[$ Value]]),Table4_1[[#This Row],[$ Value]],Table4_1[[#This Row],[% Value]]))</f>
        <v>0</v>
      </c>
      <c r="G5633" s="238">
        <v>41820</v>
      </c>
      <c r="H5633">
        <v>4</v>
      </c>
      <c r="I5633" t="s">
        <v>200</v>
      </c>
      <c r="J5633" t="s">
        <v>390</v>
      </c>
      <c r="K5633" t="s">
        <v>31</v>
      </c>
      <c r="L5633"/>
      <c r="M5633" t="s">
        <v>193</v>
      </c>
      <c r="N5633" t="s">
        <v>540</v>
      </c>
      <c r="O5633" t="s">
        <v>190</v>
      </c>
      <c r="P5633"/>
      <c r="Q5633">
        <v>0</v>
      </c>
      <c r="R5633"/>
      <c r="S5633" t="s">
        <v>935</v>
      </c>
    </row>
    <row r="5634" spans="1:19" hidden="1" x14ac:dyDescent="0.2">
      <c r="A5634" s="162" t="str">
        <f>"FY"&amp;(YEAR(Table4_1[[#This Row],[Date]])-1)&amp;"/"&amp;(YEAR(Table4_1[[#This Row],[Date]])-2000)</f>
        <v>FY2014/15</v>
      </c>
      <c r="B5634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634" s="162" t="str">
        <f>Table4_1[[#This Row],[Licensee]]&amp;" "&amp;Table4_1[[#This Row],[Licence]]</f>
        <v>Esperance Power Station Pty Ltd GDL10</v>
      </c>
      <c r="D5634" s="162" t="str">
        <f t="shared" si="88"/>
        <v>FY2014/15_D33_Esperance Power Station Pty Ltd GDL10</v>
      </c>
      <c r="E5634" s="164">
        <f>IF(ISNUMBER(Table4_1[[#This Row],[Value]]),Table4_1[[#This Row],[Value]],IF(ISNUMBER(Table4_1[[#This Row],[$ Value]]),Table4_1[[#This Row],[$ Value]],Table4_1[[#This Row],[% Value]]))</f>
        <v>0</v>
      </c>
      <c r="G5634" s="238">
        <v>42185</v>
      </c>
      <c r="H5634">
        <v>4</v>
      </c>
      <c r="I5634" t="s">
        <v>200</v>
      </c>
      <c r="J5634" t="s">
        <v>390</v>
      </c>
      <c r="K5634" t="s">
        <v>31</v>
      </c>
      <c r="L5634"/>
      <c r="M5634" t="s">
        <v>193</v>
      </c>
      <c r="N5634" t="s">
        <v>540</v>
      </c>
      <c r="O5634" t="s">
        <v>190</v>
      </c>
      <c r="P5634"/>
      <c r="Q5634">
        <v>0</v>
      </c>
      <c r="R5634"/>
      <c r="S5634" t="s">
        <v>935</v>
      </c>
    </row>
    <row r="5635" spans="1:19" hidden="1" x14ac:dyDescent="0.2">
      <c r="A5635" s="162" t="str">
        <f>"FY"&amp;(YEAR(Table4_1[[#This Row],[Date]])-1)&amp;"/"&amp;(YEAR(Table4_1[[#This Row],[Date]])-2000)</f>
        <v>FY2015/16</v>
      </c>
      <c r="B5635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635" s="162" t="str">
        <f>Table4_1[[#This Row],[Licensee]]&amp;" "&amp;Table4_1[[#This Row],[Licence]]</f>
        <v>Esperance Power Station Pty Ltd GDL10</v>
      </c>
      <c r="D5635" s="162" t="str">
        <f t="shared" si="88"/>
        <v>FY2015/16_D33_Esperance Power Station Pty Ltd GDL10</v>
      </c>
      <c r="E5635" s="164">
        <f>IF(ISNUMBER(Table4_1[[#This Row],[Value]]),Table4_1[[#This Row],[Value]],IF(ISNUMBER(Table4_1[[#This Row],[$ Value]]),Table4_1[[#This Row],[$ Value]],Table4_1[[#This Row],[% Value]]))</f>
        <v>0</v>
      </c>
      <c r="G5635" s="238">
        <v>42551</v>
      </c>
      <c r="H5635">
        <v>4</v>
      </c>
      <c r="I5635" t="s">
        <v>200</v>
      </c>
      <c r="J5635" t="s">
        <v>390</v>
      </c>
      <c r="K5635" t="s">
        <v>31</v>
      </c>
      <c r="L5635"/>
      <c r="M5635" t="s">
        <v>193</v>
      </c>
      <c r="N5635" t="s">
        <v>540</v>
      </c>
      <c r="O5635" t="s">
        <v>190</v>
      </c>
      <c r="P5635"/>
      <c r="Q5635">
        <v>0</v>
      </c>
      <c r="R5635"/>
      <c r="S5635" t="s">
        <v>935</v>
      </c>
    </row>
    <row r="5636" spans="1:19" hidden="1" x14ac:dyDescent="0.2">
      <c r="A5636" s="162" t="str">
        <f>"FY"&amp;(YEAR(Table4_1[[#This Row],[Date]])-1)&amp;"/"&amp;(YEAR(Table4_1[[#This Row],[Date]])-2000)</f>
        <v>FY2016/17</v>
      </c>
      <c r="B5636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636" s="162" t="str">
        <f>Table4_1[[#This Row],[Licensee]]&amp;" "&amp;Table4_1[[#This Row],[Licence]]</f>
        <v>Esperance Power Station Pty Ltd GDL10</v>
      </c>
      <c r="D5636" s="162" t="str">
        <f t="shared" si="88"/>
        <v>FY2016/17_D33_Esperance Power Station Pty Ltd GDL10</v>
      </c>
      <c r="E5636" s="164">
        <f>IF(ISNUMBER(Table4_1[[#This Row],[Value]]),Table4_1[[#This Row],[Value]],IF(ISNUMBER(Table4_1[[#This Row],[$ Value]]),Table4_1[[#This Row],[$ Value]],Table4_1[[#This Row],[% Value]]))</f>
        <v>0</v>
      </c>
      <c r="G5636" s="238">
        <v>42916</v>
      </c>
      <c r="H5636">
        <v>4</v>
      </c>
      <c r="I5636" t="s">
        <v>200</v>
      </c>
      <c r="J5636" t="s">
        <v>390</v>
      </c>
      <c r="K5636" t="s">
        <v>31</v>
      </c>
      <c r="L5636"/>
      <c r="M5636" t="s">
        <v>193</v>
      </c>
      <c r="N5636" t="s">
        <v>540</v>
      </c>
      <c r="O5636" t="s">
        <v>190</v>
      </c>
      <c r="P5636"/>
      <c r="Q5636">
        <v>0</v>
      </c>
      <c r="R5636"/>
      <c r="S5636" t="s">
        <v>935</v>
      </c>
    </row>
    <row r="5637" spans="1:19" hidden="1" x14ac:dyDescent="0.2">
      <c r="A5637" s="162" t="str">
        <f>"FY"&amp;(YEAR(Table4_1[[#This Row],[Date]])-1)&amp;"/"&amp;(YEAR(Table4_1[[#This Row],[Date]])-2000)</f>
        <v>FY2013/14</v>
      </c>
      <c r="B5637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637" s="162" t="str">
        <f>Table4_1[[#This Row],[Licensee]]&amp;" "&amp;Table4_1[[#This Row],[Licence]]</f>
        <v>Esperance Power Station Pty Ltd GDL10</v>
      </c>
      <c r="D5637" s="162" t="str">
        <f t="shared" si="88"/>
        <v>FY2013/14_D4_Esperance Power Station Pty Ltd GDL10</v>
      </c>
      <c r="E5637" s="164">
        <f>IF(ISNUMBER(Table4_1[[#This Row],[Value]]),Table4_1[[#This Row],[Value]],IF(ISNUMBER(Table4_1[[#This Row],[$ Value]]),Table4_1[[#This Row],[$ Value]],Table4_1[[#This Row],[% Value]]))</f>
        <v>25</v>
      </c>
      <c r="G5637" s="238">
        <v>41820</v>
      </c>
      <c r="H5637">
        <v>4</v>
      </c>
      <c r="I5637" t="s">
        <v>200</v>
      </c>
      <c r="J5637" t="s">
        <v>390</v>
      </c>
      <c r="K5637" t="s">
        <v>13</v>
      </c>
      <c r="L5637"/>
      <c r="M5637" t="s">
        <v>17</v>
      </c>
      <c r="N5637" t="s">
        <v>461</v>
      </c>
      <c r="O5637" t="s">
        <v>191</v>
      </c>
      <c r="P5637">
        <v>25</v>
      </c>
      <c r="Q5637"/>
      <c r="R5637"/>
      <c r="S5637" t="s">
        <v>935</v>
      </c>
    </row>
    <row r="5638" spans="1:19" hidden="1" x14ac:dyDescent="0.2">
      <c r="A5638" s="162" t="str">
        <f>"FY"&amp;(YEAR(Table4_1[[#This Row],[Date]])-1)&amp;"/"&amp;(YEAR(Table4_1[[#This Row],[Date]])-2000)</f>
        <v>FY2014/15</v>
      </c>
      <c r="B5638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638" s="162" t="str">
        <f>Table4_1[[#This Row],[Licensee]]&amp;" "&amp;Table4_1[[#This Row],[Licence]]</f>
        <v>Esperance Power Station Pty Ltd GDL10</v>
      </c>
      <c r="D5638" s="162" t="str">
        <f t="shared" ref="D5638:D5701" si="89">A5638&amp;"_"&amp;B5638&amp;"_"&amp;C5638</f>
        <v>FY2014/15_D4_Esperance Power Station Pty Ltd GDL10</v>
      </c>
      <c r="E5638" s="164">
        <f>IF(ISNUMBER(Table4_1[[#This Row],[Value]]),Table4_1[[#This Row],[Value]],IF(ISNUMBER(Table4_1[[#This Row],[$ Value]]),Table4_1[[#This Row],[$ Value]],Table4_1[[#This Row],[% Value]]))</f>
        <v>30</v>
      </c>
      <c r="G5638" s="238">
        <v>42185</v>
      </c>
      <c r="H5638">
        <v>4</v>
      </c>
      <c r="I5638" t="s">
        <v>200</v>
      </c>
      <c r="J5638" t="s">
        <v>390</v>
      </c>
      <c r="K5638" t="s">
        <v>13</v>
      </c>
      <c r="L5638"/>
      <c r="M5638" t="s">
        <v>17</v>
      </c>
      <c r="N5638" t="s">
        <v>461</v>
      </c>
      <c r="O5638" t="s">
        <v>191</v>
      </c>
      <c r="P5638">
        <v>30</v>
      </c>
      <c r="Q5638"/>
      <c r="R5638"/>
      <c r="S5638" t="s">
        <v>935</v>
      </c>
    </row>
    <row r="5639" spans="1:19" hidden="1" x14ac:dyDescent="0.2">
      <c r="A5639" s="162" t="str">
        <f>"FY"&amp;(YEAR(Table4_1[[#This Row],[Date]])-1)&amp;"/"&amp;(YEAR(Table4_1[[#This Row],[Date]])-2000)</f>
        <v>FY2015/16</v>
      </c>
      <c r="B5639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639" s="162" t="str">
        <f>Table4_1[[#This Row],[Licensee]]&amp;" "&amp;Table4_1[[#This Row],[Licence]]</f>
        <v>Esperance Power Station Pty Ltd GDL10</v>
      </c>
      <c r="D5639" s="162" t="str">
        <f t="shared" si="89"/>
        <v>FY2015/16_D4_Esperance Power Station Pty Ltd GDL10</v>
      </c>
      <c r="E5639" s="164">
        <f>IF(ISNUMBER(Table4_1[[#This Row],[Value]]),Table4_1[[#This Row],[Value]],IF(ISNUMBER(Table4_1[[#This Row],[$ Value]]),Table4_1[[#This Row],[$ Value]],Table4_1[[#This Row],[% Value]]))</f>
        <v>5</v>
      </c>
      <c r="G5639" s="238">
        <v>42551</v>
      </c>
      <c r="H5639">
        <v>4</v>
      </c>
      <c r="I5639" t="s">
        <v>200</v>
      </c>
      <c r="J5639" t="s">
        <v>390</v>
      </c>
      <c r="K5639" t="s">
        <v>13</v>
      </c>
      <c r="L5639"/>
      <c r="M5639" t="s">
        <v>17</v>
      </c>
      <c r="N5639" t="s">
        <v>461</v>
      </c>
      <c r="O5639" t="s">
        <v>191</v>
      </c>
      <c r="P5639">
        <v>5</v>
      </c>
      <c r="Q5639"/>
      <c r="R5639"/>
      <c r="S5639" t="s">
        <v>935</v>
      </c>
    </row>
    <row r="5640" spans="1:19" hidden="1" x14ac:dyDescent="0.2">
      <c r="A5640" s="162" t="str">
        <f>"FY"&amp;(YEAR(Table4_1[[#This Row],[Date]])-1)&amp;"/"&amp;(YEAR(Table4_1[[#This Row],[Date]])-2000)</f>
        <v>FY2016/17</v>
      </c>
      <c r="B5640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640" s="162" t="str">
        <f>Table4_1[[#This Row],[Licensee]]&amp;" "&amp;Table4_1[[#This Row],[Licence]]</f>
        <v>Esperance Power Station Pty Ltd GDL10</v>
      </c>
      <c r="D5640" s="162" t="str">
        <f t="shared" si="89"/>
        <v>FY2016/17_D4_Esperance Power Station Pty Ltd GDL10</v>
      </c>
      <c r="E5640" s="164">
        <f>IF(ISNUMBER(Table4_1[[#This Row],[Value]]),Table4_1[[#This Row],[Value]],IF(ISNUMBER(Table4_1[[#This Row],[$ Value]]),Table4_1[[#This Row],[$ Value]],Table4_1[[#This Row],[% Value]]))</f>
        <v>0</v>
      </c>
      <c r="G5640" s="238">
        <v>42916</v>
      </c>
      <c r="H5640">
        <v>4</v>
      </c>
      <c r="I5640" t="s">
        <v>200</v>
      </c>
      <c r="J5640" t="s">
        <v>390</v>
      </c>
      <c r="K5640" t="s">
        <v>13</v>
      </c>
      <c r="L5640"/>
      <c r="M5640" t="s">
        <v>17</v>
      </c>
      <c r="N5640" t="s">
        <v>461</v>
      </c>
      <c r="O5640" t="s">
        <v>191</v>
      </c>
      <c r="P5640">
        <v>0</v>
      </c>
      <c r="Q5640"/>
      <c r="R5640"/>
      <c r="S5640" t="s">
        <v>935</v>
      </c>
    </row>
    <row r="5641" spans="1:19" hidden="1" x14ac:dyDescent="0.2">
      <c r="A5641" s="162" t="str">
        <f>"FY"&amp;(YEAR(Table4_1[[#This Row],[Date]])-1)&amp;"/"&amp;(YEAR(Table4_1[[#This Row],[Date]])-2000)</f>
        <v>FY2013/14</v>
      </c>
      <c r="B5641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641" s="162" t="str">
        <f>Table4_1[[#This Row],[Licensee]]&amp;" "&amp;Table4_1[[#This Row],[Licence]]</f>
        <v>Esperance Power Station Pty Ltd GDL10</v>
      </c>
      <c r="D5641" s="162" t="str">
        <f t="shared" si="89"/>
        <v>FY2013/14_D5_Esperance Power Station Pty Ltd GDL10</v>
      </c>
      <c r="E5641" s="164">
        <f>IF(ISNUMBER(Table4_1[[#This Row],[Value]]),Table4_1[[#This Row],[Value]],IF(ISNUMBER(Table4_1[[#This Row],[$ Value]]),Table4_1[[#This Row],[$ Value]],Table4_1[[#This Row],[% Value]]))</f>
        <v>0</v>
      </c>
      <c r="G5641" s="238">
        <v>41820</v>
      </c>
      <c r="H5641">
        <v>4</v>
      </c>
      <c r="I5641" t="s">
        <v>200</v>
      </c>
      <c r="J5641" t="s">
        <v>390</v>
      </c>
      <c r="K5641" t="s">
        <v>13</v>
      </c>
      <c r="L5641"/>
      <c r="M5641" t="s">
        <v>387</v>
      </c>
      <c r="N5641" t="s">
        <v>468</v>
      </c>
      <c r="O5641" t="s">
        <v>191</v>
      </c>
      <c r="P5641">
        <v>0</v>
      </c>
      <c r="Q5641"/>
      <c r="R5641"/>
      <c r="S5641" t="s">
        <v>935</v>
      </c>
    </row>
    <row r="5642" spans="1:19" hidden="1" x14ac:dyDescent="0.2">
      <c r="A5642" s="162" t="str">
        <f>"FY"&amp;(YEAR(Table4_1[[#This Row],[Date]])-1)&amp;"/"&amp;(YEAR(Table4_1[[#This Row],[Date]])-2000)</f>
        <v>FY2014/15</v>
      </c>
      <c r="B5642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642" s="162" t="str">
        <f>Table4_1[[#This Row],[Licensee]]&amp;" "&amp;Table4_1[[#This Row],[Licence]]</f>
        <v>Esperance Power Station Pty Ltd GDL10</v>
      </c>
      <c r="D5642" s="162" t="str">
        <f t="shared" si="89"/>
        <v>FY2014/15_D5_Esperance Power Station Pty Ltd GDL10</v>
      </c>
      <c r="E5642" s="164">
        <f>IF(ISNUMBER(Table4_1[[#This Row],[Value]]),Table4_1[[#This Row],[Value]],IF(ISNUMBER(Table4_1[[#This Row],[$ Value]]),Table4_1[[#This Row],[$ Value]],Table4_1[[#This Row],[% Value]]))</f>
        <v>0</v>
      </c>
      <c r="G5642" s="238">
        <v>42185</v>
      </c>
      <c r="H5642">
        <v>4</v>
      </c>
      <c r="I5642" t="s">
        <v>200</v>
      </c>
      <c r="J5642" t="s">
        <v>390</v>
      </c>
      <c r="K5642" t="s">
        <v>13</v>
      </c>
      <c r="L5642"/>
      <c r="M5642" t="s">
        <v>387</v>
      </c>
      <c r="N5642" t="s">
        <v>468</v>
      </c>
      <c r="O5642" t="s">
        <v>191</v>
      </c>
      <c r="P5642">
        <v>0</v>
      </c>
      <c r="Q5642"/>
      <c r="R5642"/>
      <c r="S5642" t="s">
        <v>935</v>
      </c>
    </row>
    <row r="5643" spans="1:19" hidden="1" x14ac:dyDescent="0.2">
      <c r="A5643" s="162" t="str">
        <f>"FY"&amp;(YEAR(Table4_1[[#This Row],[Date]])-1)&amp;"/"&amp;(YEAR(Table4_1[[#This Row],[Date]])-2000)</f>
        <v>FY2015/16</v>
      </c>
      <c r="B5643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643" s="162" t="str">
        <f>Table4_1[[#This Row],[Licensee]]&amp;" "&amp;Table4_1[[#This Row],[Licence]]</f>
        <v>Esperance Power Station Pty Ltd GDL10</v>
      </c>
      <c r="D5643" s="162" t="str">
        <f t="shared" si="89"/>
        <v>FY2015/16_D5_Esperance Power Station Pty Ltd GDL10</v>
      </c>
      <c r="E5643" s="164">
        <f>IF(ISNUMBER(Table4_1[[#This Row],[Value]]),Table4_1[[#This Row],[Value]],IF(ISNUMBER(Table4_1[[#This Row],[$ Value]]),Table4_1[[#This Row],[$ Value]],Table4_1[[#This Row],[% Value]]))</f>
        <v>0</v>
      </c>
      <c r="G5643" s="238">
        <v>42551</v>
      </c>
      <c r="H5643">
        <v>4</v>
      </c>
      <c r="I5643" t="s">
        <v>200</v>
      </c>
      <c r="J5643" t="s">
        <v>390</v>
      </c>
      <c r="K5643" t="s">
        <v>13</v>
      </c>
      <c r="L5643"/>
      <c r="M5643" t="s">
        <v>387</v>
      </c>
      <c r="N5643" t="s">
        <v>468</v>
      </c>
      <c r="O5643" t="s">
        <v>191</v>
      </c>
      <c r="P5643">
        <v>0</v>
      </c>
      <c r="Q5643"/>
      <c r="R5643"/>
      <c r="S5643" t="s">
        <v>935</v>
      </c>
    </row>
    <row r="5644" spans="1:19" hidden="1" x14ac:dyDescent="0.2">
      <c r="A5644" s="162" t="str">
        <f>"FY"&amp;(YEAR(Table4_1[[#This Row],[Date]])-1)&amp;"/"&amp;(YEAR(Table4_1[[#This Row],[Date]])-2000)</f>
        <v>FY2016/17</v>
      </c>
      <c r="B5644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644" s="162" t="str">
        <f>Table4_1[[#This Row],[Licensee]]&amp;" "&amp;Table4_1[[#This Row],[Licence]]</f>
        <v>Esperance Power Station Pty Ltd GDL10</v>
      </c>
      <c r="D5644" s="162" t="str">
        <f t="shared" si="89"/>
        <v>FY2016/17_D5_Esperance Power Station Pty Ltd GDL10</v>
      </c>
      <c r="E5644" s="164">
        <f>IF(ISNUMBER(Table4_1[[#This Row],[Value]]),Table4_1[[#This Row],[Value]],IF(ISNUMBER(Table4_1[[#This Row],[$ Value]]),Table4_1[[#This Row],[$ Value]],Table4_1[[#This Row],[% Value]]))</f>
        <v>0</v>
      </c>
      <c r="G5644" s="238">
        <v>42916</v>
      </c>
      <c r="H5644">
        <v>4</v>
      </c>
      <c r="I5644" t="s">
        <v>200</v>
      </c>
      <c r="J5644" t="s">
        <v>390</v>
      </c>
      <c r="K5644" t="s">
        <v>13</v>
      </c>
      <c r="L5644"/>
      <c r="M5644" t="s">
        <v>387</v>
      </c>
      <c r="N5644" t="s">
        <v>468</v>
      </c>
      <c r="O5644" t="s">
        <v>191</v>
      </c>
      <c r="P5644">
        <v>0</v>
      </c>
      <c r="Q5644"/>
      <c r="R5644"/>
      <c r="S5644" t="s">
        <v>935</v>
      </c>
    </row>
    <row r="5645" spans="1:19" hidden="1" x14ac:dyDescent="0.2">
      <c r="A5645" s="162" t="str">
        <f>"FY"&amp;(YEAR(Table4_1[[#This Row],[Date]])-1)&amp;"/"&amp;(YEAR(Table4_1[[#This Row],[Date]])-2000)</f>
        <v>FY2013/14</v>
      </c>
      <c r="B5645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645" s="162" t="str">
        <f>Table4_1[[#This Row],[Licensee]]&amp;" "&amp;Table4_1[[#This Row],[Licence]]</f>
        <v>Esperance Power Station Pty Ltd GDL10</v>
      </c>
      <c r="D5645" s="162" t="str">
        <f t="shared" si="89"/>
        <v>FY2013/14_D6_Esperance Power Station Pty Ltd GDL10</v>
      </c>
      <c r="E5645" s="164">
        <f>IF(ISNUMBER(Table4_1[[#This Row],[Value]]),Table4_1[[#This Row],[Value]],IF(ISNUMBER(Table4_1[[#This Row],[$ Value]]),Table4_1[[#This Row],[$ Value]],Table4_1[[#This Row],[% Value]]))</f>
        <v>0</v>
      </c>
      <c r="G5645" s="238">
        <v>41820</v>
      </c>
      <c r="H5645">
        <v>4</v>
      </c>
      <c r="I5645" t="s">
        <v>200</v>
      </c>
      <c r="J5645" t="s">
        <v>390</v>
      </c>
      <c r="K5645" t="s">
        <v>13</v>
      </c>
      <c r="L5645"/>
      <c r="M5645" t="s">
        <v>387</v>
      </c>
      <c r="N5645" t="s">
        <v>469</v>
      </c>
      <c r="O5645" t="s">
        <v>190</v>
      </c>
      <c r="P5645"/>
      <c r="Q5645">
        <v>0</v>
      </c>
      <c r="R5645"/>
      <c r="S5645" t="s">
        <v>935</v>
      </c>
    </row>
    <row r="5646" spans="1:19" hidden="1" x14ac:dyDescent="0.2">
      <c r="A5646" s="162" t="str">
        <f>"FY"&amp;(YEAR(Table4_1[[#This Row],[Date]])-1)&amp;"/"&amp;(YEAR(Table4_1[[#This Row],[Date]])-2000)</f>
        <v>FY2014/15</v>
      </c>
      <c r="B5646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646" s="162" t="str">
        <f>Table4_1[[#This Row],[Licensee]]&amp;" "&amp;Table4_1[[#This Row],[Licence]]</f>
        <v>Esperance Power Station Pty Ltd GDL10</v>
      </c>
      <c r="D5646" s="162" t="str">
        <f t="shared" si="89"/>
        <v>FY2014/15_D6_Esperance Power Station Pty Ltd GDL10</v>
      </c>
      <c r="E5646" s="164">
        <f>IF(ISNUMBER(Table4_1[[#This Row],[Value]]),Table4_1[[#This Row],[Value]],IF(ISNUMBER(Table4_1[[#This Row],[$ Value]]),Table4_1[[#This Row],[$ Value]],Table4_1[[#This Row],[% Value]]))</f>
        <v>0</v>
      </c>
      <c r="G5646" s="238">
        <v>42185</v>
      </c>
      <c r="H5646">
        <v>4</v>
      </c>
      <c r="I5646" t="s">
        <v>200</v>
      </c>
      <c r="J5646" t="s">
        <v>390</v>
      </c>
      <c r="K5646" t="s">
        <v>13</v>
      </c>
      <c r="L5646"/>
      <c r="M5646" t="s">
        <v>387</v>
      </c>
      <c r="N5646" t="s">
        <v>469</v>
      </c>
      <c r="O5646" t="s">
        <v>190</v>
      </c>
      <c r="P5646"/>
      <c r="Q5646">
        <v>0</v>
      </c>
      <c r="R5646"/>
      <c r="S5646" t="s">
        <v>935</v>
      </c>
    </row>
    <row r="5647" spans="1:19" hidden="1" x14ac:dyDescent="0.2">
      <c r="A5647" s="162" t="str">
        <f>"FY"&amp;(YEAR(Table4_1[[#This Row],[Date]])-1)&amp;"/"&amp;(YEAR(Table4_1[[#This Row],[Date]])-2000)</f>
        <v>FY2015/16</v>
      </c>
      <c r="B5647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647" s="162" t="str">
        <f>Table4_1[[#This Row],[Licensee]]&amp;" "&amp;Table4_1[[#This Row],[Licence]]</f>
        <v>Esperance Power Station Pty Ltd GDL10</v>
      </c>
      <c r="D5647" s="162" t="str">
        <f t="shared" si="89"/>
        <v>FY2015/16_D6_Esperance Power Station Pty Ltd GDL10</v>
      </c>
      <c r="E5647" s="164">
        <f>IF(ISNUMBER(Table4_1[[#This Row],[Value]]),Table4_1[[#This Row],[Value]],IF(ISNUMBER(Table4_1[[#This Row],[$ Value]]),Table4_1[[#This Row],[$ Value]],Table4_1[[#This Row],[% Value]]))</f>
        <v>0</v>
      </c>
      <c r="G5647" s="238">
        <v>42551</v>
      </c>
      <c r="H5647">
        <v>4</v>
      </c>
      <c r="I5647" t="s">
        <v>200</v>
      </c>
      <c r="J5647" t="s">
        <v>390</v>
      </c>
      <c r="K5647" t="s">
        <v>13</v>
      </c>
      <c r="L5647"/>
      <c r="M5647" t="s">
        <v>387</v>
      </c>
      <c r="N5647" t="s">
        <v>469</v>
      </c>
      <c r="O5647" t="s">
        <v>190</v>
      </c>
      <c r="P5647"/>
      <c r="Q5647">
        <v>0</v>
      </c>
      <c r="R5647"/>
      <c r="S5647" t="s">
        <v>935</v>
      </c>
    </row>
    <row r="5648" spans="1:19" hidden="1" x14ac:dyDescent="0.2">
      <c r="A5648" s="162" t="str">
        <f>"FY"&amp;(YEAR(Table4_1[[#This Row],[Date]])-1)&amp;"/"&amp;(YEAR(Table4_1[[#This Row],[Date]])-2000)</f>
        <v>FY2016/17</v>
      </c>
      <c r="B5648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648" s="162" t="str">
        <f>Table4_1[[#This Row],[Licensee]]&amp;" "&amp;Table4_1[[#This Row],[Licence]]</f>
        <v>Esperance Power Station Pty Ltd GDL10</v>
      </c>
      <c r="D5648" s="162" t="str">
        <f t="shared" si="89"/>
        <v>FY2016/17_D6_Esperance Power Station Pty Ltd GDL10</v>
      </c>
      <c r="E5648" s="164">
        <f>IF(ISNUMBER(Table4_1[[#This Row],[Value]]),Table4_1[[#This Row],[Value]],IF(ISNUMBER(Table4_1[[#This Row],[$ Value]]),Table4_1[[#This Row],[$ Value]],Table4_1[[#This Row],[% Value]]))</f>
        <v>0</v>
      </c>
      <c r="G5648" s="238">
        <v>42916</v>
      </c>
      <c r="H5648">
        <v>4</v>
      </c>
      <c r="I5648" t="s">
        <v>200</v>
      </c>
      <c r="J5648" t="s">
        <v>390</v>
      </c>
      <c r="K5648" t="s">
        <v>13</v>
      </c>
      <c r="L5648"/>
      <c r="M5648" t="s">
        <v>387</v>
      </c>
      <c r="N5648" t="s">
        <v>469</v>
      </c>
      <c r="O5648" t="s">
        <v>190</v>
      </c>
      <c r="P5648"/>
      <c r="Q5648">
        <v>0</v>
      </c>
      <c r="R5648"/>
      <c r="S5648" t="s">
        <v>935</v>
      </c>
    </row>
    <row r="5649" spans="1:19" hidden="1" x14ac:dyDescent="0.2">
      <c r="A5649" s="162" t="str">
        <f>"FY"&amp;(YEAR(Table4_1[[#This Row],[Date]])-1)&amp;"/"&amp;(YEAR(Table4_1[[#This Row],[Date]])-2000)</f>
        <v>FY2013/14</v>
      </c>
      <c r="B5649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649" s="162" t="str">
        <f>Table4_1[[#This Row],[Licensee]]&amp;" "&amp;Table4_1[[#This Row],[Licence]]</f>
        <v>Esperance Power Station Pty Ltd GDL10</v>
      </c>
      <c r="D5649" s="162" t="str">
        <f t="shared" si="89"/>
        <v>FY2013/14_D7_Esperance Power Station Pty Ltd GDL10</v>
      </c>
      <c r="E5649" s="164">
        <f>IF(ISNUMBER(Table4_1[[#This Row],[Value]]),Table4_1[[#This Row],[Value]],IF(ISNUMBER(Table4_1[[#This Row],[$ Value]]),Table4_1[[#This Row],[$ Value]],Table4_1[[#This Row],[% Value]]))</f>
        <v>342</v>
      </c>
      <c r="G5649" s="238">
        <v>41820</v>
      </c>
      <c r="H5649">
        <v>4</v>
      </c>
      <c r="I5649" t="s">
        <v>200</v>
      </c>
      <c r="J5649" t="s">
        <v>390</v>
      </c>
      <c r="K5649" t="s">
        <v>13</v>
      </c>
      <c r="L5649"/>
      <c r="M5649" t="s">
        <v>621</v>
      </c>
      <c r="N5649" t="s">
        <v>395</v>
      </c>
      <c r="O5649" t="s">
        <v>191</v>
      </c>
      <c r="P5649">
        <v>342</v>
      </c>
      <c r="Q5649"/>
      <c r="R5649"/>
      <c r="S5649" t="s">
        <v>935</v>
      </c>
    </row>
    <row r="5650" spans="1:19" hidden="1" x14ac:dyDescent="0.2">
      <c r="A5650" s="162" t="str">
        <f>"FY"&amp;(YEAR(Table4_1[[#This Row],[Date]])-1)&amp;"/"&amp;(YEAR(Table4_1[[#This Row],[Date]])-2000)</f>
        <v>FY2014/15</v>
      </c>
      <c r="B5650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650" s="162" t="str">
        <f>Table4_1[[#This Row],[Licensee]]&amp;" "&amp;Table4_1[[#This Row],[Licence]]</f>
        <v>Esperance Power Station Pty Ltd GDL10</v>
      </c>
      <c r="D5650" s="162" t="str">
        <f t="shared" si="89"/>
        <v>FY2014/15_D7_Esperance Power Station Pty Ltd GDL10</v>
      </c>
      <c r="E5650" s="164">
        <f>IF(ISNUMBER(Table4_1[[#This Row],[Value]]),Table4_1[[#This Row],[Value]],IF(ISNUMBER(Table4_1[[#This Row],[$ Value]]),Table4_1[[#This Row],[$ Value]],Table4_1[[#This Row],[% Value]]))</f>
        <v>357</v>
      </c>
      <c r="G5650" s="238">
        <v>42185</v>
      </c>
      <c r="H5650">
        <v>4</v>
      </c>
      <c r="I5650" t="s">
        <v>200</v>
      </c>
      <c r="J5650" t="s">
        <v>390</v>
      </c>
      <c r="K5650" t="s">
        <v>13</v>
      </c>
      <c r="L5650"/>
      <c r="M5650" t="s">
        <v>621</v>
      </c>
      <c r="N5650" t="s">
        <v>395</v>
      </c>
      <c r="O5650" t="s">
        <v>191</v>
      </c>
      <c r="P5650">
        <v>357</v>
      </c>
      <c r="Q5650"/>
      <c r="R5650"/>
      <c r="S5650" t="s">
        <v>935</v>
      </c>
    </row>
    <row r="5651" spans="1:19" hidden="1" x14ac:dyDescent="0.2">
      <c r="A5651" s="162" t="str">
        <f>"FY"&amp;(YEAR(Table4_1[[#This Row],[Date]])-1)&amp;"/"&amp;(YEAR(Table4_1[[#This Row],[Date]])-2000)</f>
        <v>FY2015/16</v>
      </c>
      <c r="B5651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651" s="162" t="str">
        <f>Table4_1[[#This Row],[Licensee]]&amp;" "&amp;Table4_1[[#This Row],[Licence]]</f>
        <v>Esperance Power Station Pty Ltd GDL10</v>
      </c>
      <c r="D5651" s="162" t="str">
        <f t="shared" si="89"/>
        <v>FY2015/16_D7_Esperance Power Station Pty Ltd GDL10</v>
      </c>
      <c r="E5651" s="164">
        <f>IF(ISNUMBER(Table4_1[[#This Row],[Value]]),Table4_1[[#This Row],[Value]],IF(ISNUMBER(Table4_1[[#This Row],[$ Value]]),Table4_1[[#This Row],[$ Value]],Table4_1[[#This Row],[% Value]]))</f>
        <v>376</v>
      </c>
      <c r="G5651" s="238">
        <v>42551</v>
      </c>
      <c r="H5651">
        <v>4</v>
      </c>
      <c r="I5651" t="s">
        <v>200</v>
      </c>
      <c r="J5651" t="s">
        <v>390</v>
      </c>
      <c r="K5651" t="s">
        <v>13</v>
      </c>
      <c r="L5651"/>
      <c r="M5651" t="s">
        <v>621</v>
      </c>
      <c r="N5651" t="s">
        <v>395</v>
      </c>
      <c r="O5651" t="s">
        <v>191</v>
      </c>
      <c r="P5651">
        <v>376</v>
      </c>
      <c r="Q5651"/>
      <c r="R5651"/>
      <c r="S5651" t="s">
        <v>935</v>
      </c>
    </row>
    <row r="5652" spans="1:19" hidden="1" x14ac:dyDescent="0.2">
      <c r="A5652" s="162" t="str">
        <f>"FY"&amp;(YEAR(Table4_1[[#This Row],[Date]])-1)&amp;"/"&amp;(YEAR(Table4_1[[#This Row],[Date]])-2000)</f>
        <v>FY2016/17</v>
      </c>
      <c r="B5652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652" s="162" t="str">
        <f>Table4_1[[#This Row],[Licensee]]&amp;" "&amp;Table4_1[[#This Row],[Licence]]</f>
        <v>Esperance Power Station Pty Ltd GDL10</v>
      </c>
      <c r="D5652" s="162" t="str">
        <f t="shared" si="89"/>
        <v>FY2016/17_D7_Esperance Power Station Pty Ltd GDL10</v>
      </c>
      <c r="E5652" s="164">
        <f>IF(ISNUMBER(Table4_1[[#This Row],[Value]]),Table4_1[[#This Row],[Value]],IF(ISNUMBER(Table4_1[[#This Row],[$ Value]]),Table4_1[[#This Row],[$ Value]],Table4_1[[#This Row],[% Value]]))</f>
        <v>383</v>
      </c>
      <c r="G5652" s="238">
        <v>42916</v>
      </c>
      <c r="H5652">
        <v>4</v>
      </c>
      <c r="I5652" t="s">
        <v>200</v>
      </c>
      <c r="J5652" t="s">
        <v>390</v>
      </c>
      <c r="K5652" t="s">
        <v>13</v>
      </c>
      <c r="L5652"/>
      <c r="M5652" t="s">
        <v>621</v>
      </c>
      <c r="N5652" t="s">
        <v>395</v>
      </c>
      <c r="O5652" t="s">
        <v>191</v>
      </c>
      <c r="P5652">
        <v>383</v>
      </c>
      <c r="Q5652"/>
      <c r="R5652"/>
      <c r="S5652" t="s">
        <v>935</v>
      </c>
    </row>
    <row r="5653" spans="1:19" hidden="1" x14ac:dyDescent="0.2">
      <c r="A5653" s="162" t="str">
        <f>"FY"&amp;(YEAR(Table4_1[[#This Row],[Date]])-1)&amp;"/"&amp;(YEAR(Table4_1[[#This Row],[Date]])-2000)</f>
        <v>FY2013/14</v>
      </c>
      <c r="B5653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653" s="162" t="str">
        <f>Table4_1[[#This Row],[Licensee]]&amp;" "&amp;Table4_1[[#This Row],[Licence]]</f>
        <v>Esperance Power Station Pty Ltd GDL10</v>
      </c>
      <c r="D5653" s="162" t="str">
        <f t="shared" si="89"/>
        <v>FY2013/14_D8_Esperance Power Station Pty Ltd GDL10</v>
      </c>
      <c r="E5653" s="164">
        <f>IF(ISNUMBER(Table4_1[[#This Row],[Value]]),Table4_1[[#This Row],[Value]],IF(ISNUMBER(Table4_1[[#This Row],[$ Value]]),Table4_1[[#This Row],[$ Value]],Table4_1[[#This Row],[% Value]]))</f>
        <v>3969</v>
      </c>
      <c r="G5653" s="238">
        <v>41820</v>
      </c>
      <c r="H5653">
        <v>4</v>
      </c>
      <c r="I5653" t="s">
        <v>200</v>
      </c>
      <c r="J5653" t="s">
        <v>390</v>
      </c>
      <c r="K5653" t="s">
        <v>299</v>
      </c>
      <c r="L5653" t="s">
        <v>306</v>
      </c>
      <c r="M5653" t="s">
        <v>45</v>
      </c>
      <c r="N5653" t="s">
        <v>454</v>
      </c>
      <c r="O5653" t="s">
        <v>378</v>
      </c>
      <c r="P5653">
        <v>3969</v>
      </c>
      <c r="Q5653"/>
      <c r="R5653"/>
      <c r="S5653" t="s">
        <v>935</v>
      </c>
    </row>
    <row r="5654" spans="1:19" hidden="1" x14ac:dyDescent="0.2">
      <c r="A5654" s="162" t="str">
        <f>"FY"&amp;(YEAR(Table4_1[[#This Row],[Date]])-1)&amp;"/"&amp;(YEAR(Table4_1[[#This Row],[Date]])-2000)</f>
        <v>FY2014/15</v>
      </c>
      <c r="B5654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654" s="162" t="str">
        <f>Table4_1[[#This Row],[Licensee]]&amp;" "&amp;Table4_1[[#This Row],[Licence]]</f>
        <v>Esperance Power Station Pty Ltd GDL10</v>
      </c>
      <c r="D5654" s="162" t="str">
        <f t="shared" si="89"/>
        <v>FY2014/15_D8_Esperance Power Station Pty Ltd GDL10</v>
      </c>
      <c r="E5654" s="164">
        <f>IF(ISNUMBER(Table4_1[[#This Row],[Value]]),Table4_1[[#This Row],[Value]],IF(ISNUMBER(Table4_1[[#This Row],[$ Value]]),Table4_1[[#This Row],[$ Value]],Table4_1[[#This Row],[% Value]]))</f>
        <v>3981</v>
      </c>
      <c r="G5654" s="238">
        <v>42185</v>
      </c>
      <c r="H5654">
        <v>4</v>
      </c>
      <c r="I5654" t="s">
        <v>200</v>
      </c>
      <c r="J5654" t="s">
        <v>390</v>
      </c>
      <c r="K5654" t="s">
        <v>299</v>
      </c>
      <c r="L5654" t="s">
        <v>306</v>
      </c>
      <c r="M5654" t="s">
        <v>45</v>
      </c>
      <c r="N5654" t="s">
        <v>454</v>
      </c>
      <c r="O5654" t="s">
        <v>378</v>
      </c>
      <c r="P5654">
        <v>3981</v>
      </c>
      <c r="Q5654"/>
      <c r="R5654"/>
      <c r="S5654" t="s">
        <v>935</v>
      </c>
    </row>
    <row r="5655" spans="1:19" hidden="1" x14ac:dyDescent="0.2">
      <c r="A5655" s="162" t="str">
        <f>"FY"&amp;(YEAR(Table4_1[[#This Row],[Date]])-1)&amp;"/"&amp;(YEAR(Table4_1[[#This Row],[Date]])-2000)</f>
        <v>FY2015/16</v>
      </c>
      <c r="B5655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655" s="162" t="str">
        <f>Table4_1[[#This Row],[Licensee]]&amp;" "&amp;Table4_1[[#This Row],[Licence]]</f>
        <v>Esperance Power Station Pty Ltd GDL10</v>
      </c>
      <c r="D5655" s="162" t="str">
        <f t="shared" si="89"/>
        <v>FY2015/16_D8_Esperance Power Station Pty Ltd GDL10</v>
      </c>
      <c r="E5655" s="164">
        <f>IF(ISNUMBER(Table4_1[[#This Row],[Value]]),Table4_1[[#This Row],[Value]],IF(ISNUMBER(Table4_1[[#This Row],[$ Value]]),Table4_1[[#This Row],[$ Value]],Table4_1[[#This Row],[% Value]]))</f>
        <v>4014</v>
      </c>
      <c r="G5655" s="238">
        <v>42551</v>
      </c>
      <c r="H5655">
        <v>4</v>
      </c>
      <c r="I5655" t="s">
        <v>200</v>
      </c>
      <c r="J5655" t="s">
        <v>390</v>
      </c>
      <c r="K5655" t="s">
        <v>299</v>
      </c>
      <c r="L5655" t="s">
        <v>306</v>
      </c>
      <c r="M5655" t="s">
        <v>45</v>
      </c>
      <c r="N5655" t="s">
        <v>454</v>
      </c>
      <c r="O5655" t="s">
        <v>378</v>
      </c>
      <c r="P5655">
        <v>4014</v>
      </c>
      <c r="Q5655"/>
      <c r="R5655"/>
      <c r="S5655" t="s">
        <v>935</v>
      </c>
    </row>
    <row r="5656" spans="1:19" hidden="1" x14ac:dyDescent="0.2">
      <c r="A5656" s="162" t="str">
        <f>"FY"&amp;(YEAR(Table4_1[[#This Row],[Date]])-1)&amp;"/"&amp;(YEAR(Table4_1[[#This Row],[Date]])-2000)</f>
        <v>FY2016/17</v>
      </c>
      <c r="B5656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656" s="162" t="str">
        <f>Table4_1[[#This Row],[Licensee]]&amp;" "&amp;Table4_1[[#This Row],[Licence]]</f>
        <v>Esperance Power Station Pty Ltd GDL10</v>
      </c>
      <c r="D5656" s="162" t="str">
        <f t="shared" si="89"/>
        <v>FY2016/17_D8_Esperance Power Station Pty Ltd GDL10</v>
      </c>
      <c r="E5656" s="164">
        <f>IF(ISNUMBER(Table4_1[[#This Row],[Value]]),Table4_1[[#This Row],[Value]],IF(ISNUMBER(Table4_1[[#This Row],[$ Value]]),Table4_1[[#This Row],[$ Value]],Table4_1[[#This Row],[% Value]]))</f>
        <v>4017</v>
      </c>
      <c r="G5656" s="238">
        <v>42916</v>
      </c>
      <c r="H5656">
        <v>4</v>
      </c>
      <c r="I5656" t="s">
        <v>200</v>
      </c>
      <c r="J5656" t="s">
        <v>390</v>
      </c>
      <c r="K5656" t="s">
        <v>299</v>
      </c>
      <c r="L5656" t="s">
        <v>306</v>
      </c>
      <c r="M5656" t="s">
        <v>45</v>
      </c>
      <c r="N5656" t="s">
        <v>454</v>
      </c>
      <c r="O5656" t="s">
        <v>378</v>
      </c>
      <c r="P5656">
        <v>4017</v>
      </c>
      <c r="Q5656"/>
      <c r="R5656"/>
      <c r="S5656" t="s">
        <v>935</v>
      </c>
    </row>
    <row r="5657" spans="1:19" hidden="1" x14ac:dyDescent="0.2">
      <c r="A5657" s="162" t="str">
        <f>"FY"&amp;(YEAR(Table4_1[[#This Row],[Date]])-1)&amp;"/"&amp;(YEAR(Table4_1[[#This Row],[Date]])-2000)</f>
        <v>FY2013/14</v>
      </c>
      <c r="B5657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657" s="162" t="str">
        <f>Table4_1[[#This Row],[Licensee]]&amp;" "&amp;Table4_1[[#This Row],[Licence]]</f>
        <v>Esperance Power Station Pty Ltd GDL10</v>
      </c>
      <c r="D5657" s="162" t="str">
        <f t="shared" si="89"/>
        <v>FY2013/14_D8A_Esperance Power Station Pty Ltd GDL10</v>
      </c>
      <c r="E5657" s="164">
        <f>IF(ISNUMBER(Table4_1[[#This Row],[Value]]),Table4_1[[#This Row],[Value]],IF(ISNUMBER(Table4_1[[#This Row],[$ Value]]),Table4_1[[#This Row],[$ Value]],Table4_1[[#This Row],[% Value]]))</f>
        <v>1.1025</v>
      </c>
      <c r="G5657" s="238">
        <v>41820</v>
      </c>
      <c r="H5657">
        <v>4</v>
      </c>
      <c r="I5657" t="s">
        <v>200</v>
      </c>
      <c r="J5657" t="s">
        <v>390</v>
      </c>
      <c r="K5657" t="s">
        <v>299</v>
      </c>
      <c r="L5657" t="s">
        <v>306</v>
      </c>
      <c r="M5657" t="s">
        <v>45</v>
      </c>
      <c r="N5657" t="s">
        <v>560</v>
      </c>
      <c r="O5657" t="s">
        <v>59</v>
      </c>
      <c r="P5657">
        <v>1.1025</v>
      </c>
      <c r="Q5657"/>
      <c r="R5657"/>
      <c r="S5657" t="s">
        <v>935</v>
      </c>
    </row>
    <row r="5658" spans="1:19" hidden="1" x14ac:dyDescent="0.2">
      <c r="A5658" s="162" t="str">
        <f>"FY"&amp;(YEAR(Table4_1[[#This Row],[Date]])-1)&amp;"/"&amp;(YEAR(Table4_1[[#This Row],[Date]])-2000)</f>
        <v>FY2014/15</v>
      </c>
      <c r="B5658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658" s="162" t="str">
        <f>Table4_1[[#This Row],[Licensee]]&amp;" "&amp;Table4_1[[#This Row],[Licence]]</f>
        <v>Esperance Power Station Pty Ltd GDL10</v>
      </c>
      <c r="D5658" s="162" t="str">
        <f t="shared" si="89"/>
        <v>FY2014/15_D8A_Esperance Power Station Pty Ltd GDL10</v>
      </c>
      <c r="E5658" s="164">
        <f>IF(ISNUMBER(Table4_1[[#This Row],[Value]]),Table4_1[[#This Row],[Value]],IF(ISNUMBER(Table4_1[[#This Row],[$ Value]]),Table4_1[[#This Row],[$ Value]],Table4_1[[#This Row],[% Value]]))</f>
        <v>1.1058333330000001</v>
      </c>
      <c r="G5658" s="238">
        <v>42185</v>
      </c>
      <c r="H5658">
        <v>4</v>
      </c>
      <c r="I5658" t="s">
        <v>200</v>
      </c>
      <c r="J5658" t="s">
        <v>390</v>
      </c>
      <c r="K5658" t="s">
        <v>299</v>
      </c>
      <c r="L5658" t="s">
        <v>306</v>
      </c>
      <c r="M5658" t="s">
        <v>45</v>
      </c>
      <c r="N5658" t="s">
        <v>560</v>
      </c>
      <c r="O5658" t="s">
        <v>59</v>
      </c>
      <c r="P5658">
        <v>1.1058333330000001</v>
      </c>
      <c r="Q5658"/>
      <c r="R5658"/>
      <c r="S5658" t="s">
        <v>935</v>
      </c>
    </row>
    <row r="5659" spans="1:19" hidden="1" x14ac:dyDescent="0.2">
      <c r="A5659" s="162" t="str">
        <f>"FY"&amp;(YEAR(Table4_1[[#This Row],[Date]])-1)&amp;"/"&amp;(YEAR(Table4_1[[#This Row],[Date]])-2000)</f>
        <v>FY2015/16</v>
      </c>
      <c r="B5659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659" s="162" t="str">
        <f>Table4_1[[#This Row],[Licensee]]&amp;" "&amp;Table4_1[[#This Row],[Licence]]</f>
        <v>Esperance Power Station Pty Ltd GDL10</v>
      </c>
      <c r="D5659" s="162" t="str">
        <f t="shared" si="89"/>
        <v>FY2015/16_D8A_Esperance Power Station Pty Ltd GDL10</v>
      </c>
      <c r="E5659" s="164">
        <f>IF(ISNUMBER(Table4_1[[#This Row],[Value]]),Table4_1[[#This Row],[Value]],IF(ISNUMBER(Table4_1[[#This Row],[$ Value]]),Table4_1[[#This Row],[$ Value]],Table4_1[[#This Row],[% Value]]))</f>
        <v>1.115</v>
      </c>
      <c r="G5659" s="238">
        <v>42551</v>
      </c>
      <c r="H5659">
        <v>4</v>
      </c>
      <c r="I5659" t="s">
        <v>200</v>
      </c>
      <c r="J5659" t="s">
        <v>390</v>
      </c>
      <c r="K5659" t="s">
        <v>299</v>
      </c>
      <c r="L5659" t="s">
        <v>306</v>
      </c>
      <c r="M5659" t="s">
        <v>45</v>
      </c>
      <c r="N5659" t="s">
        <v>560</v>
      </c>
      <c r="O5659" t="s">
        <v>59</v>
      </c>
      <c r="P5659">
        <v>1.115</v>
      </c>
      <c r="Q5659"/>
      <c r="R5659"/>
      <c r="S5659" t="s">
        <v>935</v>
      </c>
    </row>
    <row r="5660" spans="1:19" hidden="1" x14ac:dyDescent="0.2">
      <c r="A5660" s="162" t="str">
        <f>"FY"&amp;(YEAR(Table4_1[[#This Row],[Date]])-1)&amp;"/"&amp;(YEAR(Table4_1[[#This Row],[Date]])-2000)</f>
        <v>FY2016/17</v>
      </c>
      <c r="B5660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660" s="162" t="str">
        <f>Table4_1[[#This Row],[Licensee]]&amp;" "&amp;Table4_1[[#This Row],[Licence]]</f>
        <v>Esperance Power Station Pty Ltd GDL10</v>
      </c>
      <c r="D5660" s="162" t="str">
        <f t="shared" si="89"/>
        <v>FY2016/17_D8A_Esperance Power Station Pty Ltd GDL10</v>
      </c>
      <c r="E5660" s="164">
        <f>IF(ISNUMBER(Table4_1[[#This Row],[Value]]),Table4_1[[#This Row],[Value]],IF(ISNUMBER(Table4_1[[#This Row],[$ Value]]),Table4_1[[#This Row],[$ Value]],Table4_1[[#This Row],[% Value]]))</f>
        <v>1.1158333330000001</v>
      </c>
      <c r="G5660" s="238">
        <v>42916</v>
      </c>
      <c r="H5660">
        <v>4</v>
      </c>
      <c r="I5660" t="s">
        <v>200</v>
      </c>
      <c r="J5660" t="s">
        <v>390</v>
      </c>
      <c r="K5660" t="s">
        <v>299</v>
      </c>
      <c r="L5660" t="s">
        <v>306</v>
      </c>
      <c r="M5660" t="s">
        <v>45</v>
      </c>
      <c r="N5660" t="s">
        <v>560</v>
      </c>
      <c r="O5660" t="s">
        <v>59</v>
      </c>
      <c r="P5660">
        <v>1.1158333330000001</v>
      </c>
      <c r="Q5660"/>
      <c r="R5660"/>
      <c r="S5660" t="s">
        <v>935</v>
      </c>
    </row>
    <row r="5661" spans="1:19" hidden="1" x14ac:dyDescent="0.2">
      <c r="A5661" s="162" t="str">
        <f>"FY"&amp;(YEAR(Table4_1[[#This Row],[Date]])-1)&amp;"/"&amp;(YEAR(Table4_1[[#This Row],[Date]])-2000)</f>
        <v>FY2013/14</v>
      </c>
      <c r="B5661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661" s="162" t="str">
        <f>Table4_1[[#This Row],[Licensee]]&amp;" "&amp;Table4_1[[#This Row],[Licence]]</f>
        <v>Esperance Power Station Pty Ltd GDL10</v>
      </c>
      <c r="D5661" s="162" t="str">
        <f t="shared" si="89"/>
        <v>FY2013/14_D9_Esperance Power Station Pty Ltd GDL10</v>
      </c>
      <c r="E5661" s="164">
        <f>IF(ISNUMBER(Table4_1[[#This Row],[Value]]),Table4_1[[#This Row],[Value]],IF(ISNUMBER(Table4_1[[#This Row],[$ Value]]),Table4_1[[#This Row],[$ Value]],Table4_1[[#This Row],[% Value]]))</f>
        <v>28276</v>
      </c>
      <c r="G5661" s="238">
        <v>41820</v>
      </c>
      <c r="H5661">
        <v>4</v>
      </c>
      <c r="I5661" t="s">
        <v>200</v>
      </c>
      <c r="J5661" t="s">
        <v>390</v>
      </c>
      <c r="K5661" t="s">
        <v>299</v>
      </c>
      <c r="L5661" t="s">
        <v>306</v>
      </c>
      <c r="M5661" t="s">
        <v>51</v>
      </c>
      <c r="N5661" t="s">
        <v>512</v>
      </c>
      <c r="O5661" t="s">
        <v>378</v>
      </c>
      <c r="P5661">
        <v>28276</v>
      </c>
      <c r="Q5661"/>
      <c r="R5661"/>
      <c r="S5661" t="s">
        <v>935</v>
      </c>
    </row>
    <row r="5662" spans="1:19" hidden="1" x14ac:dyDescent="0.2">
      <c r="A5662" s="162" t="str">
        <f>"FY"&amp;(YEAR(Table4_1[[#This Row],[Date]])-1)&amp;"/"&amp;(YEAR(Table4_1[[#This Row],[Date]])-2000)</f>
        <v>FY2014/15</v>
      </c>
      <c r="B5662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662" s="162" t="str">
        <f>Table4_1[[#This Row],[Licensee]]&amp;" "&amp;Table4_1[[#This Row],[Licence]]</f>
        <v>Esperance Power Station Pty Ltd GDL10</v>
      </c>
      <c r="D5662" s="162" t="str">
        <f t="shared" si="89"/>
        <v>FY2014/15_D9_Esperance Power Station Pty Ltd GDL10</v>
      </c>
      <c r="E5662" s="164">
        <f>IF(ISNUMBER(Table4_1[[#This Row],[Value]]),Table4_1[[#This Row],[Value]],IF(ISNUMBER(Table4_1[[#This Row],[$ Value]]),Table4_1[[#This Row],[$ Value]],Table4_1[[#This Row],[% Value]]))</f>
        <v>32669</v>
      </c>
      <c r="G5662" s="238">
        <v>42185</v>
      </c>
      <c r="H5662">
        <v>4</v>
      </c>
      <c r="I5662" t="s">
        <v>200</v>
      </c>
      <c r="J5662" t="s">
        <v>390</v>
      </c>
      <c r="K5662" t="s">
        <v>299</v>
      </c>
      <c r="L5662" t="s">
        <v>306</v>
      </c>
      <c r="M5662" t="s">
        <v>51</v>
      </c>
      <c r="N5662" t="s">
        <v>512</v>
      </c>
      <c r="O5662" t="s">
        <v>378</v>
      </c>
      <c r="P5662">
        <v>32669</v>
      </c>
      <c r="Q5662"/>
      <c r="R5662"/>
      <c r="S5662" t="s">
        <v>935</v>
      </c>
    </row>
    <row r="5663" spans="1:19" hidden="1" x14ac:dyDescent="0.2">
      <c r="A5663" s="162" t="str">
        <f>"FY"&amp;(YEAR(Table4_1[[#This Row],[Date]])-1)&amp;"/"&amp;(YEAR(Table4_1[[#This Row],[Date]])-2000)</f>
        <v>FY2015/16</v>
      </c>
      <c r="B5663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663" s="162" t="str">
        <f>Table4_1[[#This Row],[Licensee]]&amp;" "&amp;Table4_1[[#This Row],[Licence]]</f>
        <v>Esperance Power Station Pty Ltd GDL10</v>
      </c>
      <c r="D5663" s="162" t="str">
        <f t="shared" si="89"/>
        <v>FY2015/16_D9_Esperance Power Station Pty Ltd GDL10</v>
      </c>
      <c r="E5663" s="164">
        <f>IF(ISNUMBER(Table4_1[[#This Row],[Value]]),Table4_1[[#This Row],[Value]],IF(ISNUMBER(Table4_1[[#This Row],[$ Value]]),Table4_1[[#This Row],[$ Value]],Table4_1[[#This Row],[% Value]]))</f>
        <v>32342</v>
      </c>
      <c r="G5663" s="238">
        <v>42551</v>
      </c>
      <c r="H5663">
        <v>4</v>
      </c>
      <c r="I5663" t="s">
        <v>200</v>
      </c>
      <c r="J5663" t="s">
        <v>390</v>
      </c>
      <c r="K5663" t="s">
        <v>299</v>
      </c>
      <c r="L5663" t="s">
        <v>306</v>
      </c>
      <c r="M5663" t="s">
        <v>51</v>
      </c>
      <c r="N5663" t="s">
        <v>512</v>
      </c>
      <c r="O5663" t="s">
        <v>378</v>
      </c>
      <c r="P5663">
        <v>32342</v>
      </c>
      <c r="Q5663"/>
      <c r="R5663"/>
      <c r="S5663" t="s">
        <v>935</v>
      </c>
    </row>
    <row r="5664" spans="1:19" hidden="1" x14ac:dyDescent="0.2">
      <c r="A5664" s="162" t="str">
        <f>"FY"&amp;(YEAR(Table4_1[[#This Row],[Date]])-1)&amp;"/"&amp;(YEAR(Table4_1[[#This Row],[Date]])-2000)</f>
        <v>FY2016/17</v>
      </c>
      <c r="B5664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5664" s="162" t="str">
        <f>Table4_1[[#This Row],[Licensee]]&amp;" "&amp;Table4_1[[#This Row],[Licence]]</f>
        <v>Esperance Power Station Pty Ltd GDL10</v>
      </c>
      <c r="D5664" s="162" t="str">
        <f t="shared" si="89"/>
        <v>FY2016/17_D9_Esperance Power Station Pty Ltd GDL10</v>
      </c>
      <c r="E5664" s="164">
        <f>IF(ISNUMBER(Table4_1[[#This Row],[Value]]),Table4_1[[#This Row],[Value]],IF(ISNUMBER(Table4_1[[#This Row],[$ Value]]),Table4_1[[#This Row],[$ Value]],Table4_1[[#This Row],[% Value]]))</f>
        <v>2712</v>
      </c>
      <c r="G5664" s="238">
        <v>42916</v>
      </c>
      <c r="H5664">
        <v>4</v>
      </c>
      <c r="I5664" t="s">
        <v>200</v>
      </c>
      <c r="J5664" t="s">
        <v>390</v>
      </c>
      <c r="K5664" t="s">
        <v>299</v>
      </c>
      <c r="L5664" t="s">
        <v>306</v>
      </c>
      <c r="M5664" t="s">
        <v>51</v>
      </c>
      <c r="N5664" t="s">
        <v>512</v>
      </c>
      <c r="O5664" t="s">
        <v>378</v>
      </c>
      <c r="P5664">
        <v>2712</v>
      </c>
      <c r="Q5664"/>
      <c r="R5664"/>
      <c r="S5664" t="s">
        <v>935</v>
      </c>
    </row>
    <row r="5665" spans="1:19" hidden="1" x14ac:dyDescent="0.2">
      <c r="A5665" s="162" t="str">
        <f>"FY"&amp;(YEAR(Table4_1[[#This Row],[Date]])-1)&amp;"/"&amp;(YEAR(Table4_1[[#This Row],[Date]])-2000)</f>
        <v>FY2013/14</v>
      </c>
      <c r="B5665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665" s="162" t="str">
        <f>Table4_1[[#This Row],[Licensee]]&amp;" "&amp;Table4_1[[#This Row],[Licence]]</f>
        <v>Esperance Power Station Pty Ltd GDL10</v>
      </c>
      <c r="D5665" s="162" t="str">
        <f t="shared" si="89"/>
        <v>FY2013/14_D9A_Esperance Power Station Pty Ltd GDL10</v>
      </c>
      <c r="E5665" s="164">
        <f>IF(ISNUMBER(Table4_1[[#This Row],[Value]]),Table4_1[[#This Row],[Value]],IF(ISNUMBER(Table4_1[[#This Row],[$ Value]]),Table4_1[[#This Row],[$ Value]],Table4_1[[#This Row],[% Value]]))</f>
        <v>7.8544444440000003</v>
      </c>
      <c r="G5665" s="238">
        <v>41820</v>
      </c>
      <c r="H5665">
        <v>4</v>
      </c>
      <c r="I5665" t="s">
        <v>200</v>
      </c>
      <c r="J5665" t="s">
        <v>390</v>
      </c>
      <c r="K5665" t="s">
        <v>299</v>
      </c>
      <c r="L5665" t="s">
        <v>306</v>
      </c>
      <c r="M5665" t="s">
        <v>51</v>
      </c>
      <c r="N5665" t="s">
        <v>561</v>
      </c>
      <c r="O5665" t="s">
        <v>59</v>
      </c>
      <c r="P5665">
        <v>7.8544444440000003</v>
      </c>
      <c r="Q5665"/>
      <c r="R5665"/>
      <c r="S5665" t="s">
        <v>935</v>
      </c>
    </row>
    <row r="5666" spans="1:19" hidden="1" x14ac:dyDescent="0.2">
      <c r="A5666" s="162" t="str">
        <f>"FY"&amp;(YEAR(Table4_1[[#This Row],[Date]])-1)&amp;"/"&amp;(YEAR(Table4_1[[#This Row],[Date]])-2000)</f>
        <v>FY2014/15</v>
      </c>
      <c r="B5666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666" s="162" t="str">
        <f>Table4_1[[#This Row],[Licensee]]&amp;" "&amp;Table4_1[[#This Row],[Licence]]</f>
        <v>Esperance Power Station Pty Ltd GDL10</v>
      </c>
      <c r="D5666" s="162" t="str">
        <f t="shared" si="89"/>
        <v>FY2014/15_D9A_Esperance Power Station Pty Ltd GDL10</v>
      </c>
      <c r="E5666" s="164">
        <f>IF(ISNUMBER(Table4_1[[#This Row],[Value]]),Table4_1[[#This Row],[Value]],IF(ISNUMBER(Table4_1[[#This Row],[$ Value]]),Table4_1[[#This Row],[$ Value]],Table4_1[[#This Row],[% Value]]))</f>
        <v>9.0747222220000001</v>
      </c>
      <c r="G5666" s="238">
        <v>42185</v>
      </c>
      <c r="H5666">
        <v>4</v>
      </c>
      <c r="I5666" t="s">
        <v>200</v>
      </c>
      <c r="J5666" t="s">
        <v>390</v>
      </c>
      <c r="K5666" t="s">
        <v>299</v>
      </c>
      <c r="L5666" t="s">
        <v>306</v>
      </c>
      <c r="M5666" t="s">
        <v>51</v>
      </c>
      <c r="N5666" t="s">
        <v>561</v>
      </c>
      <c r="O5666" t="s">
        <v>59</v>
      </c>
      <c r="P5666">
        <v>9.0747222220000001</v>
      </c>
      <c r="Q5666"/>
      <c r="R5666"/>
      <c r="S5666" t="s">
        <v>935</v>
      </c>
    </row>
    <row r="5667" spans="1:19" hidden="1" x14ac:dyDescent="0.2">
      <c r="A5667" s="162" t="str">
        <f>"FY"&amp;(YEAR(Table4_1[[#This Row],[Date]])-1)&amp;"/"&amp;(YEAR(Table4_1[[#This Row],[Date]])-2000)</f>
        <v>FY2015/16</v>
      </c>
      <c r="B5667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667" s="162" t="str">
        <f>Table4_1[[#This Row],[Licensee]]&amp;" "&amp;Table4_1[[#This Row],[Licence]]</f>
        <v>Esperance Power Station Pty Ltd GDL10</v>
      </c>
      <c r="D5667" s="162" t="str">
        <f t="shared" si="89"/>
        <v>FY2015/16_D9A_Esperance Power Station Pty Ltd GDL10</v>
      </c>
      <c r="E5667" s="164">
        <f>IF(ISNUMBER(Table4_1[[#This Row],[Value]]),Table4_1[[#This Row],[Value]],IF(ISNUMBER(Table4_1[[#This Row],[$ Value]]),Table4_1[[#This Row],[$ Value]],Table4_1[[#This Row],[% Value]]))</f>
        <v>8.9838888889999993</v>
      </c>
      <c r="G5667" s="238">
        <v>42551</v>
      </c>
      <c r="H5667">
        <v>4</v>
      </c>
      <c r="I5667" t="s">
        <v>200</v>
      </c>
      <c r="J5667" t="s">
        <v>390</v>
      </c>
      <c r="K5667" t="s">
        <v>299</v>
      </c>
      <c r="L5667" t="s">
        <v>306</v>
      </c>
      <c r="M5667" t="s">
        <v>51</v>
      </c>
      <c r="N5667" t="s">
        <v>561</v>
      </c>
      <c r="O5667" t="s">
        <v>59</v>
      </c>
      <c r="P5667">
        <v>8.9838888889999993</v>
      </c>
      <c r="Q5667"/>
      <c r="R5667"/>
      <c r="S5667" t="s">
        <v>935</v>
      </c>
    </row>
    <row r="5668" spans="1:19" hidden="1" x14ac:dyDescent="0.2">
      <c r="A5668" s="162" t="str">
        <f>"FY"&amp;(YEAR(Table4_1[[#This Row],[Date]])-1)&amp;"/"&amp;(YEAR(Table4_1[[#This Row],[Date]])-2000)</f>
        <v>FY2016/17</v>
      </c>
      <c r="B5668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5668" s="162" t="str">
        <f>Table4_1[[#This Row],[Licensee]]&amp;" "&amp;Table4_1[[#This Row],[Licence]]</f>
        <v>Esperance Power Station Pty Ltd GDL10</v>
      </c>
      <c r="D5668" s="162" t="str">
        <f t="shared" si="89"/>
        <v>FY2016/17_D9A_Esperance Power Station Pty Ltd GDL10</v>
      </c>
      <c r="E5668" s="164">
        <f>IF(ISNUMBER(Table4_1[[#This Row],[Value]]),Table4_1[[#This Row],[Value]],IF(ISNUMBER(Table4_1[[#This Row],[$ Value]]),Table4_1[[#This Row],[$ Value]],Table4_1[[#This Row],[% Value]]))</f>
        <v>0.75333333300000005</v>
      </c>
      <c r="G5668" s="238">
        <v>42916</v>
      </c>
      <c r="H5668">
        <v>4</v>
      </c>
      <c r="I5668" t="s">
        <v>200</v>
      </c>
      <c r="J5668" t="s">
        <v>390</v>
      </c>
      <c r="K5668" t="s">
        <v>299</v>
      </c>
      <c r="L5668" t="s">
        <v>306</v>
      </c>
      <c r="M5668" t="s">
        <v>51</v>
      </c>
      <c r="N5668" t="s">
        <v>561</v>
      </c>
      <c r="O5668" t="s">
        <v>59</v>
      </c>
      <c r="P5668">
        <v>0.75333333300000005</v>
      </c>
      <c r="Q5668"/>
      <c r="R5668"/>
      <c r="S5668" t="s">
        <v>935</v>
      </c>
    </row>
    <row r="5669" spans="1:19" hidden="1" x14ac:dyDescent="0.2">
      <c r="A5669" s="162" t="str">
        <f>"FY"&amp;(YEAR(Table4_1[[#This Row],[Date]])-1)&amp;"/"&amp;(YEAR(Table4_1[[#This Row],[Date]])-2000)</f>
        <v>FY2013/14</v>
      </c>
      <c r="B5669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669" s="162" t="str">
        <f>Table4_1[[#This Row],[Licensee]]&amp;" "&amp;Table4_1[[#This Row],[Licence]]</f>
        <v>Esperance Power Station Pty Ltd GDL10</v>
      </c>
      <c r="D5669" s="162" t="str">
        <f t="shared" si="89"/>
        <v>FY2013/14_GasMains_a_Esperance Power Station Pty Ltd GDL10</v>
      </c>
      <c r="E5669" s="164">
        <f>IF(ISNUMBER(Table4_1[[#This Row],[Value]]),Table4_1[[#This Row],[Value]],IF(ISNUMBER(Table4_1[[#This Row],[$ Value]]),Table4_1[[#This Row],[$ Value]],Table4_1[[#This Row],[% Value]]))</f>
        <v>0</v>
      </c>
      <c r="G5669" s="238">
        <v>41820</v>
      </c>
      <c r="H5669">
        <v>4</v>
      </c>
      <c r="I5669" t="s">
        <v>200</v>
      </c>
      <c r="J5669" t="s">
        <v>390</v>
      </c>
      <c r="K5669" t="s">
        <v>299</v>
      </c>
      <c r="L5669" t="s">
        <v>367</v>
      </c>
      <c r="M5669" t="s">
        <v>402</v>
      </c>
      <c r="N5669"/>
      <c r="O5669" t="s">
        <v>64</v>
      </c>
      <c r="P5669">
        <v>0</v>
      </c>
      <c r="Q5669"/>
      <c r="R5669"/>
      <c r="S5669" t="s">
        <v>935</v>
      </c>
    </row>
    <row r="5670" spans="1:19" hidden="1" x14ac:dyDescent="0.2">
      <c r="A5670" s="162" t="str">
        <f>"FY"&amp;(YEAR(Table4_1[[#This Row],[Date]])-1)&amp;"/"&amp;(YEAR(Table4_1[[#This Row],[Date]])-2000)</f>
        <v>FY2014/15</v>
      </c>
      <c r="B5670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670" s="162" t="str">
        <f>Table4_1[[#This Row],[Licensee]]&amp;" "&amp;Table4_1[[#This Row],[Licence]]</f>
        <v>Esperance Power Station Pty Ltd GDL10</v>
      </c>
      <c r="D5670" s="162" t="str">
        <f t="shared" si="89"/>
        <v>FY2014/15_GasMains_a_Esperance Power Station Pty Ltd GDL10</v>
      </c>
      <c r="E5670" s="164">
        <f>IF(ISNUMBER(Table4_1[[#This Row],[Value]]),Table4_1[[#This Row],[Value]],IF(ISNUMBER(Table4_1[[#This Row],[$ Value]]),Table4_1[[#This Row],[$ Value]],Table4_1[[#This Row],[% Value]]))</f>
        <v>0</v>
      </c>
      <c r="G5670" s="238">
        <v>42185</v>
      </c>
      <c r="H5670">
        <v>4</v>
      </c>
      <c r="I5670" t="s">
        <v>200</v>
      </c>
      <c r="J5670" t="s">
        <v>390</v>
      </c>
      <c r="K5670" t="s">
        <v>299</v>
      </c>
      <c r="L5670" t="s">
        <v>367</v>
      </c>
      <c r="M5670" t="s">
        <v>402</v>
      </c>
      <c r="N5670"/>
      <c r="O5670" t="s">
        <v>64</v>
      </c>
      <c r="P5670">
        <v>0</v>
      </c>
      <c r="Q5670"/>
      <c r="R5670"/>
      <c r="S5670" t="s">
        <v>935</v>
      </c>
    </row>
    <row r="5671" spans="1:19" hidden="1" x14ac:dyDescent="0.2">
      <c r="A5671" s="162" t="str">
        <f>"FY"&amp;(YEAR(Table4_1[[#This Row],[Date]])-1)&amp;"/"&amp;(YEAR(Table4_1[[#This Row],[Date]])-2000)</f>
        <v>FY2015/16</v>
      </c>
      <c r="B5671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671" s="162" t="str">
        <f>Table4_1[[#This Row],[Licensee]]&amp;" "&amp;Table4_1[[#This Row],[Licence]]</f>
        <v>Esperance Power Station Pty Ltd GDL10</v>
      </c>
      <c r="D5671" s="162" t="str">
        <f t="shared" si="89"/>
        <v>FY2015/16_GasMains_a_Esperance Power Station Pty Ltd GDL10</v>
      </c>
      <c r="E5671" s="164">
        <f>IF(ISNUMBER(Table4_1[[#This Row],[Value]]),Table4_1[[#This Row],[Value]],IF(ISNUMBER(Table4_1[[#This Row],[$ Value]]),Table4_1[[#This Row],[$ Value]],Table4_1[[#This Row],[% Value]]))</f>
        <v>0</v>
      </c>
      <c r="G5671" s="238">
        <v>42551</v>
      </c>
      <c r="H5671">
        <v>4</v>
      </c>
      <c r="I5671" t="s">
        <v>200</v>
      </c>
      <c r="J5671" t="s">
        <v>390</v>
      </c>
      <c r="K5671" t="s">
        <v>299</v>
      </c>
      <c r="L5671" t="s">
        <v>367</v>
      </c>
      <c r="M5671" t="s">
        <v>402</v>
      </c>
      <c r="N5671"/>
      <c r="O5671" t="s">
        <v>64</v>
      </c>
      <c r="P5671">
        <v>0</v>
      </c>
      <c r="Q5671"/>
      <c r="R5671"/>
      <c r="S5671" t="s">
        <v>935</v>
      </c>
    </row>
    <row r="5672" spans="1:19" hidden="1" x14ac:dyDescent="0.2">
      <c r="A5672" s="162" t="str">
        <f>"FY"&amp;(YEAR(Table4_1[[#This Row],[Date]])-1)&amp;"/"&amp;(YEAR(Table4_1[[#This Row],[Date]])-2000)</f>
        <v>FY2016/17</v>
      </c>
      <c r="B5672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5672" s="162" t="str">
        <f>Table4_1[[#This Row],[Licensee]]&amp;" "&amp;Table4_1[[#This Row],[Licence]]</f>
        <v>Esperance Power Station Pty Ltd GDL10</v>
      </c>
      <c r="D5672" s="162" t="str">
        <f t="shared" si="89"/>
        <v>FY2016/17_GasMains_a_Esperance Power Station Pty Ltd GDL10</v>
      </c>
      <c r="E5672" s="164">
        <f>IF(ISNUMBER(Table4_1[[#This Row],[Value]]),Table4_1[[#This Row],[Value]],IF(ISNUMBER(Table4_1[[#This Row],[$ Value]]),Table4_1[[#This Row],[$ Value]],Table4_1[[#This Row],[% Value]]))</f>
        <v>0</v>
      </c>
      <c r="G5672" s="238">
        <v>42916</v>
      </c>
      <c r="H5672">
        <v>4</v>
      </c>
      <c r="I5672" t="s">
        <v>200</v>
      </c>
      <c r="J5672" t="s">
        <v>390</v>
      </c>
      <c r="K5672" t="s">
        <v>299</v>
      </c>
      <c r="L5672" t="s">
        <v>367</v>
      </c>
      <c r="M5672" t="s">
        <v>402</v>
      </c>
      <c r="N5672"/>
      <c r="O5672" t="s">
        <v>64</v>
      </c>
      <c r="P5672">
        <v>0</v>
      </c>
      <c r="Q5672"/>
      <c r="R5672"/>
      <c r="S5672" t="s">
        <v>935</v>
      </c>
    </row>
    <row r="5673" spans="1:19" hidden="1" x14ac:dyDescent="0.2">
      <c r="A5673" s="162" t="str">
        <f>"FY"&amp;(YEAR(Table4_1[[#This Row],[Date]])-1)&amp;"/"&amp;(YEAR(Table4_1[[#This Row],[Date]])-2000)</f>
        <v>FY2013/14</v>
      </c>
      <c r="B5673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673" s="162" t="str">
        <f>Table4_1[[#This Row],[Licensee]]&amp;" "&amp;Table4_1[[#This Row],[Licence]]</f>
        <v>Esperance Power Station Pty Ltd GDL10</v>
      </c>
      <c r="D5673" s="162" t="str">
        <f t="shared" si="89"/>
        <v>FY2013/14_GasMains_b_Esperance Power Station Pty Ltd GDL10</v>
      </c>
      <c r="E5673" s="164">
        <f>IF(ISNUMBER(Table4_1[[#This Row],[Value]]),Table4_1[[#This Row],[Value]],IF(ISNUMBER(Table4_1[[#This Row],[$ Value]]),Table4_1[[#This Row],[$ Value]],Table4_1[[#This Row],[% Value]]))</f>
        <v>35.200000000000003</v>
      </c>
      <c r="G5673" s="238">
        <v>41820</v>
      </c>
      <c r="H5673">
        <v>4</v>
      </c>
      <c r="I5673" t="s">
        <v>200</v>
      </c>
      <c r="J5673" t="s">
        <v>390</v>
      </c>
      <c r="K5673" t="s">
        <v>299</v>
      </c>
      <c r="L5673" t="s">
        <v>373</v>
      </c>
      <c r="M5673" t="s">
        <v>402</v>
      </c>
      <c r="N5673"/>
      <c r="O5673" t="s">
        <v>64</v>
      </c>
      <c r="P5673">
        <v>35.200000000000003</v>
      </c>
      <c r="Q5673"/>
      <c r="R5673"/>
      <c r="S5673" t="s">
        <v>935</v>
      </c>
    </row>
    <row r="5674" spans="1:19" hidden="1" x14ac:dyDescent="0.2">
      <c r="A5674" s="162" t="str">
        <f>"FY"&amp;(YEAR(Table4_1[[#This Row],[Date]])-1)&amp;"/"&amp;(YEAR(Table4_1[[#This Row],[Date]])-2000)</f>
        <v>FY2014/15</v>
      </c>
      <c r="B5674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674" s="162" t="str">
        <f>Table4_1[[#This Row],[Licensee]]&amp;" "&amp;Table4_1[[#This Row],[Licence]]</f>
        <v>Esperance Power Station Pty Ltd GDL10</v>
      </c>
      <c r="D5674" s="162" t="str">
        <f t="shared" si="89"/>
        <v>FY2014/15_GasMains_b_Esperance Power Station Pty Ltd GDL10</v>
      </c>
      <c r="E5674" s="164">
        <f>IF(ISNUMBER(Table4_1[[#This Row],[Value]]),Table4_1[[#This Row],[Value]],IF(ISNUMBER(Table4_1[[#This Row],[$ Value]]),Table4_1[[#This Row],[$ Value]],Table4_1[[#This Row],[% Value]]))</f>
        <v>35.200000000000003</v>
      </c>
      <c r="G5674" s="238">
        <v>42185</v>
      </c>
      <c r="H5674">
        <v>4</v>
      </c>
      <c r="I5674" t="s">
        <v>200</v>
      </c>
      <c r="J5674" t="s">
        <v>390</v>
      </c>
      <c r="K5674" t="s">
        <v>299</v>
      </c>
      <c r="L5674" t="s">
        <v>373</v>
      </c>
      <c r="M5674" t="s">
        <v>402</v>
      </c>
      <c r="N5674"/>
      <c r="O5674" t="s">
        <v>64</v>
      </c>
      <c r="P5674">
        <v>35.200000000000003</v>
      </c>
      <c r="Q5674"/>
      <c r="R5674"/>
      <c r="S5674" t="s">
        <v>935</v>
      </c>
    </row>
    <row r="5675" spans="1:19" hidden="1" x14ac:dyDescent="0.2">
      <c r="A5675" s="162" t="str">
        <f>"FY"&amp;(YEAR(Table4_1[[#This Row],[Date]])-1)&amp;"/"&amp;(YEAR(Table4_1[[#This Row],[Date]])-2000)</f>
        <v>FY2015/16</v>
      </c>
      <c r="B5675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675" s="162" t="str">
        <f>Table4_1[[#This Row],[Licensee]]&amp;" "&amp;Table4_1[[#This Row],[Licence]]</f>
        <v>Esperance Power Station Pty Ltd GDL10</v>
      </c>
      <c r="D5675" s="162" t="str">
        <f t="shared" si="89"/>
        <v>FY2015/16_GasMains_b_Esperance Power Station Pty Ltd GDL10</v>
      </c>
      <c r="E5675" s="164">
        <f>IF(ISNUMBER(Table4_1[[#This Row],[Value]]),Table4_1[[#This Row],[Value]],IF(ISNUMBER(Table4_1[[#This Row],[$ Value]]),Table4_1[[#This Row],[$ Value]],Table4_1[[#This Row],[% Value]]))</f>
        <v>35.200000000000003</v>
      </c>
      <c r="G5675" s="238">
        <v>42551</v>
      </c>
      <c r="H5675">
        <v>4</v>
      </c>
      <c r="I5675" t="s">
        <v>200</v>
      </c>
      <c r="J5675" t="s">
        <v>390</v>
      </c>
      <c r="K5675" t="s">
        <v>299</v>
      </c>
      <c r="L5675" t="s">
        <v>373</v>
      </c>
      <c r="M5675" t="s">
        <v>402</v>
      </c>
      <c r="N5675"/>
      <c r="O5675" t="s">
        <v>64</v>
      </c>
      <c r="P5675">
        <v>35.200000000000003</v>
      </c>
      <c r="Q5675"/>
      <c r="R5675"/>
      <c r="S5675" t="s">
        <v>935</v>
      </c>
    </row>
    <row r="5676" spans="1:19" hidden="1" x14ac:dyDescent="0.2">
      <c r="A5676" s="162" t="str">
        <f>"FY"&amp;(YEAR(Table4_1[[#This Row],[Date]])-1)&amp;"/"&amp;(YEAR(Table4_1[[#This Row],[Date]])-2000)</f>
        <v>FY2016/17</v>
      </c>
      <c r="B5676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5676" s="162" t="str">
        <f>Table4_1[[#This Row],[Licensee]]&amp;" "&amp;Table4_1[[#This Row],[Licence]]</f>
        <v>Esperance Power Station Pty Ltd GDL10</v>
      </c>
      <c r="D5676" s="162" t="str">
        <f t="shared" si="89"/>
        <v>FY2016/17_GasMains_b_Esperance Power Station Pty Ltd GDL10</v>
      </c>
      <c r="E5676" s="164">
        <f>IF(ISNUMBER(Table4_1[[#This Row],[Value]]),Table4_1[[#This Row],[Value]],IF(ISNUMBER(Table4_1[[#This Row],[$ Value]]),Table4_1[[#This Row],[$ Value]],Table4_1[[#This Row],[% Value]]))</f>
        <v>35.200000000000003</v>
      </c>
      <c r="G5676" s="238">
        <v>42916</v>
      </c>
      <c r="H5676">
        <v>4</v>
      </c>
      <c r="I5676" t="s">
        <v>200</v>
      </c>
      <c r="J5676" t="s">
        <v>390</v>
      </c>
      <c r="K5676" t="s">
        <v>299</v>
      </c>
      <c r="L5676" t="s">
        <v>373</v>
      </c>
      <c r="M5676" t="s">
        <v>402</v>
      </c>
      <c r="N5676"/>
      <c r="O5676" t="s">
        <v>64</v>
      </c>
      <c r="P5676">
        <v>35.200000000000003</v>
      </c>
      <c r="Q5676"/>
      <c r="R5676"/>
      <c r="S5676" t="s">
        <v>935</v>
      </c>
    </row>
    <row r="5677" spans="1:19" hidden="1" x14ac:dyDescent="0.2">
      <c r="A5677" s="162" t="str">
        <f>"FY"&amp;(YEAR(Table4_1[[#This Row],[Date]])-1)&amp;"/"&amp;(YEAR(Table4_1[[#This Row],[Date]])-2000)</f>
        <v>FY2013/14</v>
      </c>
      <c r="B5677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677" s="162" t="str">
        <f>Table4_1[[#This Row],[Licensee]]&amp;" "&amp;Table4_1[[#This Row],[Licence]]</f>
        <v>Esperance Power Station Pty Ltd GDL10</v>
      </c>
      <c r="D5677" s="162" t="str">
        <f t="shared" si="89"/>
        <v>FY2013/14_GasMains_c_Esperance Power Station Pty Ltd GDL10</v>
      </c>
      <c r="E5677" s="164">
        <f>IF(ISNUMBER(Table4_1[[#This Row],[Value]]),Table4_1[[#This Row],[Value]],IF(ISNUMBER(Table4_1[[#This Row],[$ Value]]),Table4_1[[#This Row],[$ Value]],Table4_1[[#This Row],[% Value]]))</f>
        <v>0</v>
      </c>
      <c r="G5677" s="238">
        <v>41820</v>
      </c>
      <c r="H5677">
        <v>4</v>
      </c>
      <c r="I5677" t="s">
        <v>200</v>
      </c>
      <c r="J5677" t="s">
        <v>390</v>
      </c>
      <c r="K5677" t="s">
        <v>299</v>
      </c>
      <c r="L5677" t="s">
        <v>371</v>
      </c>
      <c r="M5677" t="s">
        <v>402</v>
      </c>
      <c r="N5677"/>
      <c r="O5677" t="s">
        <v>64</v>
      </c>
      <c r="P5677">
        <v>0</v>
      </c>
      <c r="Q5677"/>
      <c r="R5677"/>
      <c r="S5677" t="s">
        <v>935</v>
      </c>
    </row>
    <row r="5678" spans="1:19" hidden="1" x14ac:dyDescent="0.2">
      <c r="A5678" s="162" t="str">
        <f>"FY"&amp;(YEAR(Table4_1[[#This Row],[Date]])-1)&amp;"/"&amp;(YEAR(Table4_1[[#This Row],[Date]])-2000)</f>
        <v>FY2014/15</v>
      </c>
      <c r="B5678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678" s="162" t="str">
        <f>Table4_1[[#This Row],[Licensee]]&amp;" "&amp;Table4_1[[#This Row],[Licence]]</f>
        <v>Esperance Power Station Pty Ltd GDL10</v>
      </c>
      <c r="D5678" s="162" t="str">
        <f t="shared" si="89"/>
        <v>FY2014/15_GasMains_c_Esperance Power Station Pty Ltd GDL10</v>
      </c>
      <c r="E5678" s="164">
        <f>IF(ISNUMBER(Table4_1[[#This Row],[Value]]),Table4_1[[#This Row],[Value]],IF(ISNUMBER(Table4_1[[#This Row],[$ Value]]),Table4_1[[#This Row],[$ Value]],Table4_1[[#This Row],[% Value]]))</f>
        <v>0</v>
      </c>
      <c r="G5678" s="238">
        <v>42185</v>
      </c>
      <c r="H5678">
        <v>4</v>
      </c>
      <c r="I5678" t="s">
        <v>200</v>
      </c>
      <c r="J5678" t="s">
        <v>390</v>
      </c>
      <c r="K5678" t="s">
        <v>299</v>
      </c>
      <c r="L5678" t="s">
        <v>371</v>
      </c>
      <c r="M5678" t="s">
        <v>402</v>
      </c>
      <c r="N5678"/>
      <c r="O5678" t="s">
        <v>64</v>
      </c>
      <c r="P5678">
        <v>0</v>
      </c>
      <c r="Q5678"/>
      <c r="R5678"/>
      <c r="S5678" t="s">
        <v>935</v>
      </c>
    </row>
    <row r="5679" spans="1:19" hidden="1" x14ac:dyDescent="0.2">
      <c r="A5679" s="162" t="str">
        <f>"FY"&amp;(YEAR(Table4_1[[#This Row],[Date]])-1)&amp;"/"&amp;(YEAR(Table4_1[[#This Row],[Date]])-2000)</f>
        <v>FY2015/16</v>
      </c>
      <c r="B5679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679" s="162" t="str">
        <f>Table4_1[[#This Row],[Licensee]]&amp;" "&amp;Table4_1[[#This Row],[Licence]]</f>
        <v>Esperance Power Station Pty Ltd GDL10</v>
      </c>
      <c r="D5679" s="162" t="str">
        <f t="shared" si="89"/>
        <v>FY2015/16_GasMains_c_Esperance Power Station Pty Ltd GDL10</v>
      </c>
      <c r="E5679" s="164">
        <f>IF(ISNUMBER(Table4_1[[#This Row],[Value]]),Table4_1[[#This Row],[Value]],IF(ISNUMBER(Table4_1[[#This Row],[$ Value]]),Table4_1[[#This Row],[$ Value]],Table4_1[[#This Row],[% Value]]))</f>
        <v>0</v>
      </c>
      <c r="G5679" s="238">
        <v>42551</v>
      </c>
      <c r="H5679">
        <v>4</v>
      </c>
      <c r="I5679" t="s">
        <v>200</v>
      </c>
      <c r="J5679" t="s">
        <v>390</v>
      </c>
      <c r="K5679" t="s">
        <v>299</v>
      </c>
      <c r="L5679" t="s">
        <v>371</v>
      </c>
      <c r="M5679" t="s">
        <v>402</v>
      </c>
      <c r="N5679"/>
      <c r="O5679" t="s">
        <v>64</v>
      </c>
      <c r="P5679">
        <v>0</v>
      </c>
      <c r="Q5679"/>
      <c r="R5679"/>
      <c r="S5679" t="s">
        <v>935</v>
      </c>
    </row>
    <row r="5680" spans="1:19" hidden="1" x14ac:dyDescent="0.2">
      <c r="A5680" s="162" t="str">
        <f>"FY"&amp;(YEAR(Table4_1[[#This Row],[Date]])-1)&amp;"/"&amp;(YEAR(Table4_1[[#This Row],[Date]])-2000)</f>
        <v>FY2016/17</v>
      </c>
      <c r="B5680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5680" s="162" t="str">
        <f>Table4_1[[#This Row],[Licensee]]&amp;" "&amp;Table4_1[[#This Row],[Licence]]</f>
        <v>Esperance Power Station Pty Ltd GDL10</v>
      </c>
      <c r="D5680" s="162" t="str">
        <f t="shared" si="89"/>
        <v>FY2016/17_GasMains_c_Esperance Power Station Pty Ltd GDL10</v>
      </c>
      <c r="E5680" s="164">
        <f>IF(ISNUMBER(Table4_1[[#This Row],[Value]]),Table4_1[[#This Row],[Value]],IF(ISNUMBER(Table4_1[[#This Row],[$ Value]]),Table4_1[[#This Row],[$ Value]],Table4_1[[#This Row],[% Value]]))</f>
        <v>0</v>
      </c>
      <c r="G5680" s="238">
        <v>42916</v>
      </c>
      <c r="H5680">
        <v>4</v>
      </c>
      <c r="I5680" t="s">
        <v>200</v>
      </c>
      <c r="J5680" t="s">
        <v>390</v>
      </c>
      <c r="K5680" t="s">
        <v>299</v>
      </c>
      <c r="L5680" t="s">
        <v>371</v>
      </c>
      <c r="M5680" t="s">
        <v>402</v>
      </c>
      <c r="N5680"/>
      <c r="O5680" t="s">
        <v>64</v>
      </c>
      <c r="P5680">
        <v>0</v>
      </c>
      <c r="Q5680"/>
      <c r="R5680"/>
      <c r="S5680" t="s">
        <v>935</v>
      </c>
    </row>
    <row r="5681" spans="1:19" hidden="1" x14ac:dyDescent="0.2">
      <c r="A5681" s="162" t="str">
        <f>"FY"&amp;(YEAR(Table4_1[[#This Row],[Date]])-1)&amp;"/"&amp;(YEAR(Table4_1[[#This Row],[Date]])-2000)</f>
        <v>FY2013/14</v>
      </c>
      <c r="B5681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1" s="162" t="str">
        <f>Table4_1[[#This Row],[Licensee]]&amp;" "&amp;Table4_1[[#This Row],[Licence]]</f>
        <v>Kleenheat GDL9</v>
      </c>
      <c r="D5681" s="162" t="str">
        <f t="shared" si="89"/>
        <v>FY2013/14_D1_Kleenheat GDL9</v>
      </c>
      <c r="E5681" s="164">
        <f>IF(ISNUMBER(Table4_1[[#This Row],[Value]]),Table4_1[[#This Row],[Value]],IF(ISNUMBER(Table4_1[[#This Row],[$ Value]]),Table4_1[[#This Row],[$ Value]],Table4_1[[#This Row],[% Value]]))</f>
        <v>15</v>
      </c>
      <c r="G5681" s="238">
        <v>41820</v>
      </c>
      <c r="H5681">
        <v>4</v>
      </c>
      <c r="I5681" t="s">
        <v>200</v>
      </c>
      <c r="J5681" t="s">
        <v>196</v>
      </c>
      <c r="K5681" t="s">
        <v>13</v>
      </c>
      <c r="L5681"/>
      <c r="M5681" t="s">
        <v>212</v>
      </c>
      <c r="N5681" t="s">
        <v>370</v>
      </c>
      <c r="O5681" t="s">
        <v>191</v>
      </c>
      <c r="P5681">
        <v>15</v>
      </c>
      <c r="Q5681"/>
      <c r="R5681"/>
      <c r="S5681" t="s">
        <v>936</v>
      </c>
    </row>
    <row r="5682" spans="1:19" hidden="1" x14ac:dyDescent="0.2">
      <c r="A5682" s="162" t="str">
        <f>"FY"&amp;(YEAR(Table4_1[[#This Row],[Date]])-1)&amp;"/"&amp;(YEAR(Table4_1[[#This Row],[Date]])-2000)</f>
        <v>FY2014/15</v>
      </c>
      <c r="B5682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2" s="162" t="str">
        <f>Table4_1[[#This Row],[Licensee]]&amp;" "&amp;Table4_1[[#This Row],[Licence]]</f>
        <v>Kleenheat GDL9</v>
      </c>
      <c r="D5682" s="162" t="str">
        <f t="shared" si="89"/>
        <v>FY2014/15_D1_Kleenheat GDL9</v>
      </c>
      <c r="E5682" s="164">
        <f>IF(ISNUMBER(Table4_1[[#This Row],[Value]]),Table4_1[[#This Row],[Value]],IF(ISNUMBER(Table4_1[[#This Row],[$ Value]]),Table4_1[[#This Row],[$ Value]],Table4_1[[#This Row],[% Value]]))</f>
        <v>43</v>
      </c>
      <c r="G5682" s="238">
        <v>42185</v>
      </c>
      <c r="H5682">
        <v>4</v>
      </c>
      <c r="I5682" t="s">
        <v>200</v>
      </c>
      <c r="J5682" t="s">
        <v>196</v>
      </c>
      <c r="K5682" t="s">
        <v>13</v>
      </c>
      <c r="L5682"/>
      <c r="M5682" t="s">
        <v>212</v>
      </c>
      <c r="N5682" t="s">
        <v>370</v>
      </c>
      <c r="O5682" t="s">
        <v>191</v>
      </c>
      <c r="P5682">
        <v>43</v>
      </c>
      <c r="Q5682"/>
      <c r="R5682"/>
      <c r="S5682" t="s">
        <v>936</v>
      </c>
    </row>
    <row r="5683" spans="1:19" hidden="1" x14ac:dyDescent="0.2">
      <c r="A5683" s="162" t="str">
        <f>"FY"&amp;(YEAR(Table4_1[[#This Row],[Date]])-1)&amp;"/"&amp;(YEAR(Table4_1[[#This Row],[Date]])-2000)</f>
        <v>FY2015/16</v>
      </c>
      <c r="B5683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3" s="162" t="str">
        <f>Table4_1[[#This Row],[Licensee]]&amp;" "&amp;Table4_1[[#This Row],[Licence]]</f>
        <v>Kleenheat GDL9</v>
      </c>
      <c r="D5683" s="162" t="str">
        <f t="shared" si="89"/>
        <v>FY2015/16_D1_Kleenheat GDL9</v>
      </c>
      <c r="E5683" s="164">
        <f>IF(ISNUMBER(Table4_1[[#This Row],[Value]]),Table4_1[[#This Row],[Value]],IF(ISNUMBER(Table4_1[[#This Row],[$ Value]]),Table4_1[[#This Row],[$ Value]],Table4_1[[#This Row],[% Value]]))</f>
        <v>34</v>
      </c>
      <c r="G5683" s="238">
        <v>42551</v>
      </c>
      <c r="H5683">
        <v>4</v>
      </c>
      <c r="I5683" t="s">
        <v>200</v>
      </c>
      <c r="J5683" t="s">
        <v>196</v>
      </c>
      <c r="K5683" t="s">
        <v>13</v>
      </c>
      <c r="L5683"/>
      <c r="M5683" t="s">
        <v>212</v>
      </c>
      <c r="N5683" t="s">
        <v>370</v>
      </c>
      <c r="O5683" t="s">
        <v>191</v>
      </c>
      <c r="P5683">
        <v>34</v>
      </c>
      <c r="Q5683"/>
      <c r="R5683"/>
      <c r="S5683" t="s">
        <v>936</v>
      </c>
    </row>
    <row r="5684" spans="1:19" hidden="1" x14ac:dyDescent="0.2">
      <c r="A5684" s="162" t="str">
        <f>"FY"&amp;(YEAR(Table4_1[[#This Row],[Date]])-1)&amp;"/"&amp;(YEAR(Table4_1[[#This Row],[Date]])-2000)</f>
        <v>FY2016/17</v>
      </c>
      <c r="B5684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4" s="162" t="str">
        <f>Table4_1[[#This Row],[Licensee]]&amp;" "&amp;Table4_1[[#This Row],[Licence]]</f>
        <v>Kleenheat GDL9</v>
      </c>
      <c r="D5684" s="162" t="str">
        <f t="shared" si="89"/>
        <v>FY2016/17_D1_Kleenheat GDL9</v>
      </c>
      <c r="E5684" s="164">
        <f>IF(ISNUMBER(Table4_1[[#This Row],[Value]]),Table4_1[[#This Row],[Value]],IF(ISNUMBER(Table4_1[[#This Row],[$ Value]]),Table4_1[[#This Row],[$ Value]],Table4_1[[#This Row],[% Value]]))</f>
        <v>48</v>
      </c>
      <c r="G5684" s="238">
        <v>42916</v>
      </c>
      <c r="H5684">
        <v>4</v>
      </c>
      <c r="I5684" t="s">
        <v>200</v>
      </c>
      <c r="J5684" t="s">
        <v>196</v>
      </c>
      <c r="K5684" t="s">
        <v>13</v>
      </c>
      <c r="L5684"/>
      <c r="M5684" t="s">
        <v>212</v>
      </c>
      <c r="N5684" t="s">
        <v>370</v>
      </c>
      <c r="O5684" t="s">
        <v>191</v>
      </c>
      <c r="P5684">
        <v>48</v>
      </c>
      <c r="Q5684"/>
      <c r="R5684"/>
      <c r="S5684" t="s">
        <v>936</v>
      </c>
    </row>
    <row r="5685" spans="1:19" hidden="1" x14ac:dyDescent="0.2">
      <c r="A5685" s="162" t="str">
        <f>"FY"&amp;(YEAR(Table4_1[[#This Row],[Date]])-1)&amp;"/"&amp;(YEAR(Table4_1[[#This Row],[Date]])-2000)</f>
        <v>FY2017/18</v>
      </c>
      <c r="B5685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5" s="162" t="str">
        <f>Table4_1[[#This Row],[Licensee]]&amp;" "&amp;Table4_1[[#This Row],[Licence]]</f>
        <v>Kleenheat GDL9</v>
      </c>
      <c r="D5685" s="162" t="str">
        <f t="shared" si="89"/>
        <v>FY2017/18_D1_Kleenheat GDL9</v>
      </c>
      <c r="E5685" s="164">
        <f>IF(ISNUMBER(Table4_1[[#This Row],[Value]]),Table4_1[[#This Row],[Value]],IF(ISNUMBER(Table4_1[[#This Row],[$ Value]]),Table4_1[[#This Row],[$ Value]],Table4_1[[#This Row],[% Value]]))</f>
        <v>44</v>
      </c>
      <c r="G5685" s="238">
        <v>43281</v>
      </c>
      <c r="H5685">
        <v>4</v>
      </c>
      <c r="I5685" t="s">
        <v>200</v>
      </c>
      <c r="J5685" t="s">
        <v>196</v>
      </c>
      <c r="K5685" t="s">
        <v>13</v>
      </c>
      <c r="L5685"/>
      <c r="M5685" t="s">
        <v>212</v>
      </c>
      <c r="N5685" t="s">
        <v>370</v>
      </c>
      <c r="O5685" t="s">
        <v>191</v>
      </c>
      <c r="P5685">
        <v>44</v>
      </c>
      <c r="Q5685"/>
      <c r="R5685"/>
      <c r="S5685" t="s">
        <v>936</v>
      </c>
    </row>
    <row r="5686" spans="1:19" hidden="1" x14ac:dyDescent="0.2">
      <c r="A5686" s="162" t="str">
        <f>"FY"&amp;(YEAR(Table4_1[[#This Row],[Date]])-1)&amp;"/"&amp;(YEAR(Table4_1[[#This Row],[Date]])-2000)</f>
        <v>FY2018/19</v>
      </c>
      <c r="B5686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6" s="162" t="str">
        <f>Table4_1[[#This Row],[Licensee]]&amp;" "&amp;Table4_1[[#This Row],[Licence]]</f>
        <v>Kleenheat GDL9</v>
      </c>
      <c r="D5686" s="162" t="str">
        <f t="shared" si="89"/>
        <v>FY2018/19_D1_Kleenheat GDL9</v>
      </c>
      <c r="E5686" s="164">
        <f>IF(ISNUMBER(Table4_1[[#This Row],[Value]]),Table4_1[[#This Row],[Value]],IF(ISNUMBER(Table4_1[[#This Row],[$ Value]]),Table4_1[[#This Row],[$ Value]],Table4_1[[#This Row],[% Value]]))</f>
        <v>27</v>
      </c>
      <c r="G5686" s="238">
        <v>43646</v>
      </c>
      <c r="H5686">
        <v>4</v>
      </c>
      <c r="I5686" t="s">
        <v>200</v>
      </c>
      <c r="J5686" t="s">
        <v>196</v>
      </c>
      <c r="K5686" t="s">
        <v>13</v>
      </c>
      <c r="L5686"/>
      <c r="M5686" t="s">
        <v>212</v>
      </c>
      <c r="N5686" t="s">
        <v>370</v>
      </c>
      <c r="O5686" t="s">
        <v>191</v>
      </c>
      <c r="P5686">
        <v>27</v>
      </c>
      <c r="Q5686"/>
      <c r="R5686"/>
      <c r="S5686" t="s">
        <v>936</v>
      </c>
    </row>
    <row r="5687" spans="1:19" hidden="1" x14ac:dyDescent="0.2">
      <c r="A5687" s="162" t="str">
        <f>"FY"&amp;(YEAR(Table4_1[[#This Row],[Date]])-1)&amp;"/"&amp;(YEAR(Table4_1[[#This Row],[Date]])-2000)</f>
        <v>FY2019/20</v>
      </c>
      <c r="B5687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7" s="162" t="str">
        <f>Table4_1[[#This Row],[Licensee]]&amp;" "&amp;Table4_1[[#This Row],[Licence]]</f>
        <v>Kleenheat GDL9</v>
      </c>
      <c r="D5687" s="162" t="str">
        <f t="shared" si="89"/>
        <v>FY2019/20_D1_Kleenheat GDL9</v>
      </c>
      <c r="E5687" s="164">
        <f>IF(ISNUMBER(Table4_1[[#This Row],[Value]]),Table4_1[[#This Row],[Value]],IF(ISNUMBER(Table4_1[[#This Row],[$ Value]]),Table4_1[[#This Row],[$ Value]],Table4_1[[#This Row],[% Value]]))</f>
        <v>23</v>
      </c>
      <c r="G5687" s="238">
        <v>44012</v>
      </c>
      <c r="H5687">
        <v>4</v>
      </c>
      <c r="I5687" t="s">
        <v>200</v>
      </c>
      <c r="J5687" t="s">
        <v>196</v>
      </c>
      <c r="K5687" t="s">
        <v>13</v>
      </c>
      <c r="L5687"/>
      <c r="M5687" t="s">
        <v>212</v>
      </c>
      <c r="N5687" t="s">
        <v>370</v>
      </c>
      <c r="O5687" t="s">
        <v>191</v>
      </c>
      <c r="P5687">
        <v>23</v>
      </c>
      <c r="Q5687"/>
      <c r="R5687"/>
      <c r="S5687" t="s">
        <v>936</v>
      </c>
    </row>
    <row r="5688" spans="1:19" hidden="1" x14ac:dyDescent="0.2">
      <c r="A5688" s="162" t="str">
        <f>"FY"&amp;(YEAR(Table4_1[[#This Row],[Date]])-1)&amp;"/"&amp;(YEAR(Table4_1[[#This Row],[Date]])-2000)</f>
        <v>FY2020/21</v>
      </c>
      <c r="B5688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8" s="162" t="str">
        <f>Table4_1[[#This Row],[Licensee]]&amp;" "&amp;Table4_1[[#This Row],[Licence]]</f>
        <v>Kleenheat GDL9</v>
      </c>
      <c r="D5688" s="162" t="str">
        <f t="shared" si="89"/>
        <v>FY2020/21_D1_Kleenheat GDL9</v>
      </c>
      <c r="E5688" s="164">
        <f>IF(ISNUMBER(Table4_1[[#This Row],[Value]]),Table4_1[[#This Row],[Value]],IF(ISNUMBER(Table4_1[[#This Row],[$ Value]]),Table4_1[[#This Row],[$ Value]],Table4_1[[#This Row],[% Value]]))</f>
        <v>22</v>
      </c>
      <c r="G5688" s="238">
        <v>44377</v>
      </c>
      <c r="H5688">
        <v>4</v>
      </c>
      <c r="I5688" t="s">
        <v>200</v>
      </c>
      <c r="J5688" t="s">
        <v>196</v>
      </c>
      <c r="K5688" t="s">
        <v>13</v>
      </c>
      <c r="L5688"/>
      <c r="M5688" t="s">
        <v>212</v>
      </c>
      <c r="N5688" t="s">
        <v>370</v>
      </c>
      <c r="O5688" t="s">
        <v>191</v>
      </c>
      <c r="P5688">
        <v>22</v>
      </c>
      <c r="Q5688"/>
      <c r="R5688"/>
      <c r="S5688" t="s">
        <v>936</v>
      </c>
    </row>
    <row r="5689" spans="1:19" hidden="1" x14ac:dyDescent="0.2">
      <c r="A5689" s="162" t="str">
        <f>"FY"&amp;(YEAR(Table4_1[[#This Row],[Date]])-1)&amp;"/"&amp;(YEAR(Table4_1[[#This Row],[Date]])-2000)</f>
        <v>FY2021/22</v>
      </c>
      <c r="B5689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89" s="162" t="str">
        <f>Table4_1[[#This Row],[Licensee]]&amp;" "&amp;Table4_1[[#This Row],[Licence]]</f>
        <v>Kleenheat GDL9</v>
      </c>
      <c r="D5689" s="162" t="str">
        <f t="shared" si="89"/>
        <v>FY2021/22_D1_Kleenheat GDL9</v>
      </c>
      <c r="E5689" s="164">
        <f>IF(ISNUMBER(Table4_1[[#This Row],[Value]]),Table4_1[[#This Row],[Value]],IF(ISNUMBER(Table4_1[[#This Row],[$ Value]]),Table4_1[[#This Row],[$ Value]],Table4_1[[#This Row],[% Value]]))</f>
        <v>20</v>
      </c>
      <c r="G5689" s="238">
        <v>44742</v>
      </c>
      <c r="H5689">
        <v>4</v>
      </c>
      <c r="I5689" t="s">
        <v>200</v>
      </c>
      <c r="J5689" t="s">
        <v>196</v>
      </c>
      <c r="K5689" t="s">
        <v>13</v>
      </c>
      <c r="L5689"/>
      <c r="M5689" t="s">
        <v>212</v>
      </c>
      <c r="N5689" t="s">
        <v>370</v>
      </c>
      <c r="O5689" t="s">
        <v>191</v>
      </c>
      <c r="P5689">
        <v>20</v>
      </c>
      <c r="Q5689"/>
      <c r="R5689"/>
      <c r="S5689" t="s">
        <v>936</v>
      </c>
    </row>
    <row r="5690" spans="1:19" hidden="1" x14ac:dyDescent="0.2">
      <c r="A5690" s="162" t="str">
        <f>"FY"&amp;(YEAR(Table4_1[[#This Row],[Date]])-1)&amp;"/"&amp;(YEAR(Table4_1[[#This Row],[Date]])-2000)</f>
        <v>FY2022/23</v>
      </c>
      <c r="B5690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90" s="162" t="str">
        <f>Table4_1[[#This Row],[Licensee]]&amp;" "&amp;Table4_1[[#This Row],[Licence]]</f>
        <v>Kleenheat GDL9</v>
      </c>
      <c r="D5690" s="162" t="str">
        <f t="shared" si="89"/>
        <v>FY2022/23_D1_Kleenheat GDL9</v>
      </c>
      <c r="E5690" s="164">
        <f>IF(ISNUMBER(Table4_1[[#This Row],[Value]]),Table4_1[[#This Row],[Value]],IF(ISNUMBER(Table4_1[[#This Row],[$ Value]]),Table4_1[[#This Row],[$ Value]],Table4_1[[#This Row],[% Value]]))</f>
        <v>18</v>
      </c>
      <c r="G5690" s="238">
        <v>45107</v>
      </c>
      <c r="H5690">
        <v>4</v>
      </c>
      <c r="I5690" t="s">
        <v>200</v>
      </c>
      <c r="J5690" t="s">
        <v>196</v>
      </c>
      <c r="K5690" t="s">
        <v>13</v>
      </c>
      <c r="L5690"/>
      <c r="M5690" t="s">
        <v>212</v>
      </c>
      <c r="N5690" t="s">
        <v>370</v>
      </c>
      <c r="O5690" t="s">
        <v>191</v>
      </c>
      <c r="P5690">
        <v>18</v>
      </c>
      <c r="Q5690"/>
      <c r="R5690"/>
      <c r="S5690" t="s">
        <v>936</v>
      </c>
    </row>
    <row r="5691" spans="1:19" hidden="1" x14ac:dyDescent="0.2">
      <c r="A5691" s="162" t="str">
        <f>"FY"&amp;(YEAR(Table4_1[[#This Row],[Date]])-1)&amp;"/"&amp;(YEAR(Table4_1[[#This Row],[Date]])-2000)</f>
        <v>FY2023/24</v>
      </c>
      <c r="B5691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5691" s="162" t="str">
        <f>Table4_1[[#This Row],[Licensee]]&amp;" "&amp;Table4_1[[#This Row],[Licence]]</f>
        <v>Kleenheat GDL9</v>
      </c>
      <c r="D5691" s="162" t="str">
        <f t="shared" si="89"/>
        <v>FY2023/24_D1_Kleenheat GDL9</v>
      </c>
      <c r="E5691" s="164">
        <f>IF(ISNUMBER(Table4_1[[#This Row],[Value]]),Table4_1[[#This Row],[Value]],IF(ISNUMBER(Table4_1[[#This Row],[$ Value]]),Table4_1[[#This Row],[$ Value]],Table4_1[[#This Row],[% Value]]))</f>
        <v>7</v>
      </c>
      <c r="G5691" s="238">
        <v>45473</v>
      </c>
      <c r="H5691">
        <v>4</v>
      </c>
      <c r="I5691" t="s">
        <v>200</v>
      </c>
      <c r="J5691" t="s">
        <v>196</v>
      </c>
      <c r="K5691" t="s">
        <v>13</v>
      </c>
      <c r="L5691"/>
      <c r="M5691" t="s">
        <v>212</v>
      </c>
      <c r="N5691" t="s">
        <v>370</v>
      </c>
      <c r="O5691" t="s">
        <v>191</v>
      </c>
      <c r="P5691">
        <v>7</v>
      </c>
      <c r="Q5691"/>
      <c r="R5691"/>
      <c r="S5691" t="s">
        <v>936</v>
      </c>
    </row>
    <row r="5692" spans="1:19" hidden="1" x14ac:dyDescent="0.2">
      <c r="A5692" s="162" t="str">
        <f>"FY"&amp;(YEAR(Table4_1[[#This Row],[Date]])-1)&amp;"/"&amp;(YEAR(Table4_1[[#This Row],[Date]])-2000)</f>
        <v>FY2023/24</v>
      </c>
      <c r="B5692" s="162" t="str">
        <f>VLOOKUP(Table4_1[[#This Row],[Energy]]&amp;Table4_1[[#This Row],[Indicator category]]&amp;Table4_1[[#This Row],[Indicator subcategory]]&amp;Table4_1[[#This Row],[Indicator]]&amp;Table4_1[[#This Row],[ID]],newID,2,FALSE)</f>
        <v>D10</v>
      </c>
      <c r="C5692" s="162" t="str">
        <f>Table4_1[[#This Row],[Licensee]]&amp;" "&amp;Table4_1[[#This Row],[Licence]]</f>
        <v>Kleenheat GDL9</v>
      </c>
      <c r="D5692" s="162" t="str">
        <f t="shared" si="89"/>
        <v>FY2023/24_D10_Kleenheat GDL9</v>
      </c>
      <c r="E5692" s="164">
        <f>IF(ISNUMBER(Table4_1[[#This Row],[Value]]),Table4_1[[#This Row],[Value]],IF(ISNUMBER(Table4_1[[#This Row],[$ Value]]),Table4_1[[#This Row],[$ Value]],Table4_1[[#This Row],[% Value]]))</f>
        <v>413</v>
      </c>
      <c r="G5692" s="238">
        <v>45473</v>
      </c>
      <c r="H5692">
        <v>4</v>
      </c>
      <c r="I5692" t="s">
        <v>200</v>
      </c>
      <c r="J5692" t="s">
        <v>196</v>
      </c>
      <c r="K5692" t="s">
        <v>299</v>
      </c>
      <c r="L5692" t="s">
        <v>375</v>
      </c>
      <c r="M5692" t="s">
        <v>376</v>
      </c>
      <c r="N5692" t="s">
        <v>377</v>
      </c>
      <c r="O5692" t="s">
        <v>378</v>
      </c>
      <c r="P5692">
        <v>413</v>
      </c>
      <c r="Q5692"/>
      <c r="R5692"/>
      <c r="S5692" t="s">
        <v>936</v>
      </c>
    </row>
    <row r="5693" spans="1:19" hidden="1" x14ac:dyDescent="0.2">
      <c r="A5693" s="162" t="str">
        <f>"FY"&amp;(YEAR(Table4_1[[#This Row],[Date]])-1)&amp;"/"&amp;(YEAR(Table4_1[[#This Row],[Date]])-2000)</f>
        <v>FY2023/24</v>
      </c>
      <c r="B5693" s="162" t="str">
        <f>VLOOKUP(Table4_1[[#This Row],[Energy]]&amp;Table4_1[[#This Row],[Indicator category]]&amp;Table4_1[[#This Row],[Indicator subcategory]]&amp;Table4_1[[#This Row],[Indicator]]&amp;Table4_1[[#This Row],[ID]],newID,2,FALSE)</f>
        <v>D10A</v>
      </c>
      <c r="C5693" s="162" t="str">
        <f>Table4_1[[#This Row],[Licensee]]&amp;" "&amp;Table4_1[[#This Row],[Licence]]</f>
        <v>Kleenheat GDL9</v>
      </c>
      <c r="D5693" s="162" t="str">
        <f t="shared" si="89"/>
        <v>FY2023/24_D10A_Kleenheat GDL9</v>
      </c>
      <c r="E5693" s="164">
        <f>IF(ISNUMBER(Table4_1[[#This Row],[Value]]),Table4_1[[#This Row],[Value]],IF(ISNUMBER(Table4_1[[#This Row],[$ Value]]),Table4_1[[#This Row],[$ Value]],Table4_1[[#This Row],[% Value]]))</f>
        <v>0.114722222</v>
      </c>
      <c r="G5693" s="238">
        <v>45473</v>
      </c>
      <c r="H5693">
        <v>4</v>
      </c>
      <c r="I5693" t="s">
        <v>200</v>
      </c>
      <c r="J5693" t="s">
        <v>196</v>
      </c>
      <c r="K5693" t="s">
        <v>299</v>
      </c>
      <c r="L5693" t="s">
        <v>375</v>
      </c>
      <c r="M5693" t="s">
        <v>376</v>
      </c>
      <c r="N5693" t="s">
        <v>559</v>
      </c>
      <c r="O5693" t="s">
        <v>59</v>
      </c>
      <c r="P5693">
        <v>0.114722222</v>
      </c>
      <c r="Q5693"/>
      <c r="R5693"/>
      <c r="S5693" t="s">
        <v>936</v>
      </c>
    </row>
    <row r="5694" spans="1:19" hidden="1" x14ac:dyDescent="0.2">
      <c r="A5694" s="162" t="str">
        <f>"FY"&amp;(YEAR(Table4_1[[#This Row],[Date]])-1)&amp;"/"&amp;(YEAR(Table4_1[[#This Row],[Date]])-2000)</f>
        <v>FY2013/14</v>
      </c>
      <c r="B5694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4" s="162" t="str">
        <f>Table4_1[[#This Row],[Licensee]]&amp;" "&amp;Table4_1[[#This Row],[Licence]]</f>
        <v>Kleenheat GDL9</v>
      </c>
      <c r="D5694" s="162" t="str">
        <f t="shared" si="89"/>
        <v>FY2013/14_D11_Kleenheat GDL9</v>
      </c>
      <c r="E5694" s="164">
        <f>IF(ISNUMBER(Table4_1[[#This Row],[Value]]),Table4_1[[#This Row],[Value]],IF(ISNUMBER(Table4_1[[#This Row],[$ Value]]),Table4_1[[#This Row],[$ Value]],Table4_1[[#This Row],[% Value]]))</f>
        <v>1</v>
      </c>
      <c r="G5694" s="238">
        <v>41820</v>
      </c>
      <c r="H5694">
        <v>4</v>
      </c>
      <c r="I5694" t="s">
        <v>200</v>
      </c>
      <c r="J5694" t="s">
        <v>196</v>
      </c>
      <c r="K5694" t="s">
        <v>208</v>
      </c>
      <c r="L5694" t="s">
        <v>509</v>
      </c>
      <c r="M5694" t="s">
        <v>467</v>
      </c>
      <c r="N5694" t="s">
        <v>381</v>
      </c>
      <c r="O5694" t="s">
        <v>191</v>
      </c>
      <c r="P5694">
        <v>1</v>
      </c>
      <c r="Q5694"/>
      <c r="R5694"/>
      <c r="S5694" t="s">
        <v>936</v>
      </c>
    </row>
    <row r="5695" spans="1:19" hidden="1" x14ac:dyDescent="0.2">
      <c r="A5695" s="162" t="str">
        <f>"FY"&amp;(YEAR(Table4_1[[#This Row],[Date]])-1)&amp;"/"&amp;(YEAR(Table4_1[[#This Row],[Date]])-2000)</f>
        <v>FY2014/15</v>
      </c>
      <c r="B5695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5" s="162" t="str">
        <f>Table4_1[[#This Row],[Licensee]]&amp;" "&amp;Table4_1[[#This Row],[Licence]]</f>
        <v>Kleenheat GDL9</v>
      </c>
      <c r="D5695" s="162" t="str">
        <f t="shared" si="89"/>
        <v>FY2014/15_D11_Kleenheat GDL9</v>
      </c>
      <c r="E5695" s="164">
        <f>IF(ISNUMBER(Table4_1[[#This Row],[Value]]),Table4_1[[#This Row],[Value]],IF(ISNUMBER(Table4_1[[#This Row],[$ Value]]),Table4_1[[#This Row],[$ Value]],Table4_1[[#This Row],[% Value]]))</f>
        <v>25</v>
      </c>
      <c r="G5695" s="238">
        <v>42185</v>
      </c>
      <c r="H5695">
        <v>4</v>
      </c>
      <c r="I5695" t="s">
        <v>200</v>
      </c>
      <c r="J5695" t="s">
        <v>196</v>
      </c>
      <c r="K5695" t="s">
        <v>208</v>
      </c>
      <c r="L5695" t="s">
        <v>509</v>
      </c>
      <c r="M5695" t="s">
        <v>467</v>
      </c>
      <c r="N5695" t="s">
        <v>381</v>
      </c>
      <c r="O5695" t="s">
        <v>191</v>
      </c>
      <c r="P5695">
        <v>25</v>
      </c>
      <c r="Q5695"/>
      <c r="R5695"/>
      <c r="S5695" t="s">
        <v>936</v>
      </c>
    </row>
    <row r="5696" spans="1:19" hidden="1" x14ac:dyDescent="0.2">
      <c r="A5696" s="162" t="str">
        <f>"FY"&amp;(YEAR(Table4_1[[#This Row],[Date]])-1)&amp;"/"&amp;(YEAR(Table4_1[[#This Row],[Date]])-2000)</f>
        <v>FY2015/16</v>
      </c>
      <c r="B5696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6" s="162" t="str">
        <f>Table4_1[[#This Row],[Licensee]]&amp;" "&amp;Table4_1[[#This Row],[Licence]]</f>
        <v>Kleenheat GDL9</v>
      </c>
      <c r="D5696" s="162" t="str">
        <f t="shared" si="89"/>
        <v>FY2015/16_D11_Kleenheat GDL9</v>
      </c>
      <c r="E5696" s="164">
        <f>IF(ISNUMBER(Table4_1[[#This Row],[Value]]),Table4_1[[#This Row],[Value]],IF(ISNUMBER(Table4_1[[#This Row],[$ Value]]),Table4_1[[#This Row],[$ Value]],Table4_1[[#This Row],[% Value]]))</f>
        <v>41</v>
      </c>
      <c r="G5696" s="238">
        <v>42551</v>
      </c>
      <c r="H5696">
        <v>4</v>
      </c>
      <c r="I5696" t="s">
        <v>200</v>
      </c>
      <c r="J5696" t="s">
        <v>196</v>
      </c>
      <c r="K5696" t="s">
        <v>208</v>
      </c>
      <c r="L5696" t="s">
        <v>509</v>
      </c>
      <c r="M5696" t="s">
        <v>467</v>
      </c>
      <c r="N5696" t="s">
        <v>381</v>
      </c>
      <c r="O5696" t="s">
        <v>191</v>
      </c>
      <c r="P5696">
        <v>41</v>
      </c>
      <c r="Q5696"/>
      <c r="R5696"/>
      <c r="S5696" t="s">
        <v>936</v>
      </c>
    </row>
    <row r="5697" spans="1:19" hidden="1" x14ac:dyDescent="0.2">
      <c r="A5697" s="162" t="str">
        <f>"FY"&amp;(YEAR(Table4_1[[#This Row],[Date]])-1)&amp;"/"&amp;(YEAR(Table4_1[[#This Row],[Date]])-2000)</f>
        <v>FY2016/17</v>
      </c>
      <c r="B5697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7" s="162" t="str">
        <f>Table4_1[[#This Row],[Licensee]]&amp;" "&amp;Table4_1[[#This Row],[Licence]]</f>
        <v>Kleenheat GDL9</v>
      </c>
      <c r="D5697" s="162" t="str">
        <f t="shared" si="89"/>
        <v>FY2016/17_D11_Kleenheat GDL9</v>
      </c>
      <c r="E5697" s="164">
        <f>IF(ISNUMBER(Table4_1[[#This Row],[Value]]),Table4_1[[#This Row],[Value]],IF(ISNUMBER(Table4_1[[#This Row],[$ Value]]),Table4_1[[#This Row],[$ Value]],Table4_1[[#This Row],[% Value]]))</f>
        <v>11</v>
      </c>
      <c r="G5697" s="238">
        <v>42916</v>
      </c>
      <c r="H5697">
        <v>4</v>
      </c>
      <c r="I5697" t="s">
        <v>200</v>
      </c>
      <c r="J5697" t="s">
        <v>196</v>
      </c>
      <c r="K5697" t="s">
        <v>208</v>
      </c>
      <c r="L5697" t="s">
        <v>509</v>
      </c>
      <c r="M5697" t="s">
        <v>467</v>
      </c>
      <c r="N5697" t="s">
        <v>381</v>
      </c>
      <c r="O5697" t="s">
        <v>191</v>
      </c>
      <c r="P5697">
        <v>11</v>
      </c>
      <c r="Q5697"/>
      <c r="R5697"/>
      <c r="S5697" t="s">
        <v>936</v>
      </c>
    </row>
    <row r="5698" spans="1:19" hidden="1" x14ac:dyDescent="0.2">
      <c r="A5698" s="162" t="str">
        <f>"FY"&amp;(YEAR(Table4_1[[#This Row],[Date]])-1)&amp;"/"&amp;(YEAR(Table4_1[[#This Row],[Date]])-2000)</f>
        <v>FY2017/18</v>
      </c>
      <c r="B5698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8" s="162" t="str">
        <f>Table4_1[[#This Row],[Licensee]]&amp;" "&amp;Table4_1[[#This Row],[Licence]]</f>
        <v>Kleenheat GDL9</v>
      </c>
      <c r="D5698" s="162" t="str">
        <f t="shared" si="89"/>
        <v>FY2017/18_D11_Kleenheat GDL9</v>
      </c>
      <c r="E5698" s="164">
        <f>IF(ISNUMBER(Table4_1[[#This Row],[Value]]),Table4_1[[#This Row],[Value]],IF(ISNUMBER(Table4_1[[#This Row],[$ Value]]),Table4_1[[#This Row],[$ Value]],Table4_1[[#This Row],[% Value]]))</f>
        <v>1</v>
      </c>
      <c r="G5698" s="238">
        <v>43281</v>
      </c>
      <c r="H5698">
        <v>4</v>
      </c>
      <c r="I5698" t="s">
        <v>200</v>
      </c>
      <c r="J5698" t="s">
        <v>196</v>
      </c>
      <c r="K5698" t="s">
        <v>208</v>
      </c>
      <c r="L5698" t="s">
        <v>509</v>
      </c>
      <c r="M5698" t="s">
        <v>467</v>
      </c>
      <c r="N5698" t="s">
        <v>381</v>
      </c>
      <c r="O5698" t="s">
        <v>191</v>
      </c>
      <c r="P5698">
        <v>1</v>
      </c>
      <c r="Q5698"/>
      <c r="R5698"/>
      <c r="S5698" t="s">
        <v>936</v>
      </c>
    </row>
    <row r="5699" spans="1:19" hidden="1" x14ac:dyDescent="0.2">
      <c r="A5699" s="162" t="str">
        <f>"FY"&amp;(YEAR(Table4_1[[#This Row],[Date]])-1)&amp;"/"&amp;(YEAR(Table4_1[[#This Row],[Date]])-2000)</f>
        <v>FY2018/19</v>
      </c>
      <c r="B5699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699" s="162" t="str">
        <f>Table4_1[[#This Row],[Licensee]]&amp;" "&amp;Table4_1[[#This Row],[Licence]]</f>
        <v>Kleenheat GDL9</v>
      </c>
      <c r="D5699" s="162" t="str">
        <f t="shared" si="89"/>
        <v>FY2018/19_D11_Kleenheat GDL9</v>
      </c>
      <c r="E5699" s="164">
        <f>IF(ISNUMBER(Table4_1[[#This Row],[Value]]),Table4_1[[#This Row],[Value]],IF(ISNUMBER(Table4_1[[#This Row],[$ Value]]),Table4_1[[#This Row],[$ Value]],Table4_1[[#This Row],[% Value]]))</f>
        <v>15</v>
      </c>
      <c r="G5699" s="238">
        <v>43646</v>
      </c>
      <c r="H5699">
        <v>4</v>
      </c>
      <c r="I5699" t="s">
        <v>200</v>
      </c>
      <c r="J5699" t="s">
        <v>196</v>
      </c>
      <c r="K5699" t="s">
        <v>208</v>
      </c>
      <c r="L5699" t="s">
        <v>509</v>
      </c>
      <c r="M5699" t="s">
        <v>467</v>
      </c>
      <c r="N5699" t="s">
        <v>381</v>
      </c>
      <c r="O5699" t="s">
        <v>191</v>
      </c>
      <c r="P5699">
        <v>15</v>
      </c>
      <c r="Q5699"/>
      <c r="R5699"/>
      <c r="S5699" t="s">
        <v>936</v>
      </c>
    </row>
    <row r="5700" spans="1:19" hidden="1" x14ac:dyDescent="0.2">
      <c r="A5700" s="162" t="str">
        <f>"FY"&amp;(YEAR(Table4_1[[#This Row],[Date]])-1)&amp;"/"&amp;(YEAR(Table4_1[[#This Row],[Date]])-2000)</f>
        <v>FY2019/20</v>
      </c>
      <c r="B5700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700" s="162" t="str">
        <f>Table4_1[[#This Row],[Licensee]]&amp;" "&amp;Table4_1[[#This Row],[Licence]]</f>
        <v>Kleenheat GDL9</v>
      </c>
      <c r="D5700" s="162" t="str">
        <f t="shared" si="89"/>
        <v>FY2019/20_D11_Kleenheat GDL9</v>
      </c>
      <c r="E5700" s="164">
        <f>IF(ISNUMBER(Table4_1[[#This Row],[Value]]),Table4_1[[#This Row],[Value]],IF(ISNUMBER(Table4_1[[#This Row],[$ Value]]),Table4_1[[#This Row],[$ Value]],Table4_1[[#This Row],[% Value]]))</f>
        <v>2</v>
      </c>
      <c r="G5700" s="238">
        <v>44012</v>
      </c>
      <c r="H5700">
        <v>4</v>
      </c>
      <c r="I5700" t="s">
        <v>200</v>
      </c>
      <c r="J5700" t="s">
        <v>196</v>
      </c>
      <c r="K5700" t="s">
        <v>208</v>
      </c>
      <c r="L5700" t="s">
        <v>509</v>
      </c>
      <c r="M5700" t="s">
        <v>467</v>
      </c>
      <c r="N5700" t="s">
        <v>381</v>
      </c>
      <c r="O5700" t="s">
        <v>191</v>
      </c>
      <c r="P5700">
        <v>2</v>
      </c>
      <c r="Q5700"/>
      <c r="R5700"/>
      <c r="S5700" t="s">
        <v>936</v>
      </c>
    </row>
    <row r="5701" spans="1:19" hidden="1" x14ac:dyDescent="0.2">
      <c r="A5701" s="162" t="str">
        <f>"FY"&amp;(YEAR(Table4_1[[#This Row],[Date]])-1)&amp;"/"&amp;(YEAR(Table4_1[[#This Row],[Date]])-2000)</f>
        <v>FY2020/21</v>
      </c>
      <c r="B5701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701" s="162" t="str">
        <f>Table4_1[[#This Row],[Licensee]]&amp;" "&amp;Table4_1[[#This Row],[Licence]]</f>
        <v>Kleenheat GDL9</v>
      </c>
      <c r="D5701" s="162" t="str">
        <f t="shared" si="89"/>
        <v>FY2020/21_D11_Kleenheat GDL9</v>
      </c>
      <c r="E5701" s="164">
        <f>IF(ISNUMBER(Table4_1[[#This Row],[Value]]),Table4_1[[#This Row],[Value]],IF(ISNUMBER(Table4_1[[#This Row],[$ Value]]),Table4_1[[#This Row],[$ Value]],Table4_1[[#This Row],[% Value]]))</f>
        <v>0</v>
      </c>
      <c r="G5701" s="238">
        <v>44377</v>
      </c>
      <c r="H5701">
        <v>4</v>
      </c>
      <c r="I5701" t="s">
        <v>200</v>
      </c>
      <c r="J5701" t="s">
        <v>196</v>
      </c>
      <c r="K5701" t="s">
        <v>208</v>
      </c>
      <c r="L5701" t="s">
        <v>509</v>
      </c>
      <c r="M5701" t="s">
        <v>467</v>
      </c>
      <c r="N5701" t="s">
        <v>381</v>
      </c>
      <c r="O5701" t="s">
        <v>191</v>
      </c>
      <c r="P5701">
        <v>0</v>
      </c>
      <c r="Q5701"/>
      <c r="R5701"/>
      <c r="S5701" t="s">
        <v>936</v>
      </c>
    </row>
    <row r="5702" spans="1:19" hidden="1" x14ac:dyDescent="0.2">
      <c r="A5702" s="162" t="str">
        <f>"FY"&amp;(YEAR(Table4_1[[#This Row],[Date]])-1)&amp;"/"&amp;(YEAR(Table4_1[[#This Row],[Date]])-2000)</f>
        <v>FY2021/22</v>
      </c>
      <c r="B5702" s="162" t="str">
        <f>VLOOKUP(Table4_1[[#This Row],[Energy]]&amp;Table4_1[[#This Row],[Indicator category]]&amp;Table4_1[[#This Row],[Indicator subcategory]]&amp;Table4_1[[#This Row],[Indicator]]&amp;Table4_1[[#This Row],[ID]],newID,2,FALSE)</f>
        <v>D11</v>
      </c>
      <c r="C5702" s="162" t="str">
        <f>Table4_1[[#This Row],[Licensee]]&amp;" "&amp;Table4_1[[#This Row],[Licence]]</f>
        <v>Kleenheat GDL9</v>
      </c>
      <c r="D5702" s="162" t="str">
        <f t="shared" ref="D5702:D5765" si="90">A5702&amp;"_"&amp;B5702&amp;"_"&amp;C5702</f>
        <v>FY2021/22_D11_Kleenheat GDL9</v>
      </c>
      <c r="E5702" s="164">
        <f>IF(ISNUMBER(Table4_1[[#This Row],[Value]]),Table4_1[[#This Row],[Value]],IF(ISNUMBER(Table4_1[[#This Row],[$ Value]]),Table4_1[[#This Row],[$ Value]],Table4_1[[#This Row],[% Value]]))</f>
        <v>3</v>
      </c>
      <c r="G5702" s="238">
        <v>44742</v>
      </c>
      <c r="H5702">
        <v>4</v>
      </c>
      <c r="I5702" t="s">
        <v>200</v>
      </c>
      <c r="J5702" t="s">
        <v>196</v>
      </c>
      <c r="K5702" t="s">
        <v>208</v>
      </c>
      <c r="L5702" t="s">
        <v>509</v>
      </c>
      <c r="M5702" t="s">
        <v>467</v>
      </c>
      <c r="N5702" t="s">
        <v>381</v>
      </c>
      <c r="O5702" t="s">
        <v>191</v>
      </c>
      <c r="P5702">
        <v>3</v>
      </c>
      <c r="Q5702"/>
      <c r="R5702"/>
      <c r="S5702" t="s">
        <v>936</v>
      </c>
    </row>
    <row r="5703" spans="1:19" hidden="1" x14ac:dyDescent="0.2">
      <c r="A5703" s="162" t="str">
        <f>"FY"&amp;(YEAR(Table4_1[[#This Row],[Date]])-1)&amp;"/"&amp;(YEAR(Table4_1[[#This Row],[Date]])-2000)</f>
        <v>FY2022/23</v>
      </c>
      <c r="B5703" s="162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703" s="162" t="str">
        <f>Table4_1[[#This Row],[Licensee]]&amp;" "&amp;Table4_1[[#This Row],[Licence]]</f>
        <v>Kleenheat GDL9</v>
      </c>
      <c r="D5703" s="162" t="str">
        <f t="shared" si="90"/>
        <v>FY2022/23_D11a_Kleenheat GDL9</v>
      </c>
      <c r="E5703" s="164">
        <f>IF(ISNUMBER(Table4_1[[#This Row],[Value]]),Table4_1[[#This Row],[Value]],IF(ISNUMBER(Table4_1[[#This Row],[$ Value]]),Table4_1[[#This Row],[$ Value]],Table4_1[[#This Row],[% Value]]))</f>
        <v>0</v>
      </c>
      <c r="G5703" s="238">
        <v>45107</v>
      </c>
      <c r="H5703">
        <v>4</v>
      </c>
      <c r="I5703" t="s">
        <v>200</v>
      </c>
      <c r="J5703" t="s">
        <v>196</v>
      </c>
      <c r="K5703" t="s">
        <v>208</v>
      </c>
      <c r="L5703" t="s">
        <v>379</v>
      </c>
      <c r="M5703" t="s">
        <v>380</v>
      </c>
      <c r="N5703" t="s">
        <v>381</v>
      </c>
      <c r="O5703" t="s">
        <v>191</v>
      </c>
      <c r="P5703">
        <v>0</v>
      </c>
      <c r="Q5703"/>
      <c r="R5703"/>
      <c r="S5703" t="s">
        <v>936</v>
      </c>
    </row>
    <row r="5704" spans="1:19" hidden="1" x14ac:dyDescent="0.2">
      <c r="A5704" s="162" t="str">
        <f>"FY"&amp;(YEAR(Table4_1[[#This Row],[Date]])-1)&amp;"/"&amp;(YEAR(Table4_1[[#This Row],[Date]])-2000)</f>
        <v>FY2023/24</v>
      </c>
      <c r="B5704" s="162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5704" s="162" t="str">
        <f>Table4_1[[#This Row],[Licensee]]&amp;" "&amp;Table4_1[[#This Row],[Licence]]</f>
        <v>Kleenheat GDL9</v>
      </c>
      <c r="D5704" s="162" t="str">
        <f t="shared" si="90"/>
        <v>FY2023/24_D11a_Kleenheat GDL9</v>
      </c>
      <c r="E5704" s="164">
        <f>IF(ISNUMBER(Table4_1[[#This Row],[Value]]),Table4_1[[#This Row],[Value]],IF(ISNUMBER(Table4_1[[#This Row],[$ Value]]),Table4_1[[#This Row],[$ Value]],Table4_1[[#This Row],[% Value]]))</f>
        <v>0</v>
      </c>
      <c r="G5704" s="238">
        <v>45473</v>
      </c>
      <c r="H5704">
        <v>4</v>
      </c>
      <c r="I5704" t="s">
        <v>200</v>
      </c>
      <c r="J5704" t="s">
        <v>196</v>
      </c>
      <c r="K5704" t="s">
        <v>208</v>
      </c>
      <c r="L5704" t="s">
        <v>379</v>
      </c>
      <c r="M5704" t="s">
        <v>380</v>
      </c>
      <c r="N5704" t="s">
        <v>381</v>
      </c>
      <c r="O5704" t="s">
        <v>191</v>
      </c>
      <c r="P5704">
        <v>0</v>
      </c>
      <c r="Q5704"/>
      <c r="R5704"/>
      <c r="S5704" t="s">
        <v>936</v>
      </c>
    </row>
    <row r="5705" spans="1:19" hidden="1" x14ac:dyDescent="0.2">
      <c r="A5705" s="162" t="str">
        <f>"FY"&amp;(YEAR(Table4_1[[#This Row],[Date]])-1)&amp;"/"&amp;(YEAR(Table4_1[[#This Row],[Date]])-2000)</f>
        <v>FY2022/23</v>
      </c>
      <c r="B5705" s="162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705" s="162" t="str">
        <f>Table4_1[[#This Row],[Licensee]]&amp;" "&amp;Table4_1[[#This Row],[Licence]]</f>
        <v>Kleenheat GDL9</v>
      </c>
      <c r="D5705" s="162" t="str">
        <f t="shared" si="90"/>
        <v>FY2022/23_D11b_Kleenheat GDL9</v>
      </c>
      <c r="E5705" s="164">
        <f>IF(ISNUMBER(Table4_1[[#This Row],[Value]]),Table4_1[[#This Row],[Value]],IF(ISNUMBER(Table4_1[[#This Row],[$ Value]]),Table4_1[[#This Row],[$ Value]],Table4_1[[#This Row],[% Value]]))</f>
        <v>12</v>
      </c>
      <c r="G5705" s="238">
        <v>45107</v>
      </c>
      <c r="H5705">
        <v>4</v>
      </c>
      <c r="I5705" t="s">
        <v>200</v>
      </c>
      <c r="J5705" t="s">
        <v>196</v>
      </c>
      <c r="K5705" t="s">
        <v>208</v>
      </c>
      <c r="L5705" t="s">
        <v>396</v>
      </c>
      <c r="M5705" t="s">
        <v>380</v>
      </c>
      <c r="N5705" t="s">
        <v>381</v>
      </c>
      <c r="O5705" t="s">
        <v>191</v>
      </c>
      <c r="P5705">
        <v>12</v>
      </c>
      <c r="Q5705"/>
      <c r="R5705"/>
      <c r="S5705" t="s">
        <v>936</v>
      </c>
    </row>
    <row r="5706" spans="1:19" hidden="1" x14ac:dyDescent="0.2">
      <c r="A5706" s="162" t="str">
        <f>"FY"&amp;(YEAR(Table4_1[[#This Row],[Date]])-1)&amp;"/"&amp;(YEAR(Table4_1[[#This Row],[Date]])-2000)</f>
        <v>FY2023/24</v>
      </c>
      <c r="B5706" s="162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5706" s="162" t="str">
        <f>Table4_1[[#This Row],[Licensee]]&amp;" "&amp;Table4_1[[#This Row],[Licence]]</f>
        <v>Kleenheat GDL9</v>
      </c>
      <c r="D5706" s="162" t="str">
        <f t="shared" si="90"/>
        <v>FY2023/24_D11b_Kleenheat GDL9</v>
      </c>
      <c r="E5706" s="164">
        <f>IF(ISNUMBER(Table4_1[[#This Row],[Value]]),Table4_1[[#This Row],[Value]],IF(ISNUMBER(Table4_1[[#This Row],[$ Value]]),Table4_1[[#This Row],[$ Value]],Table4_1[[#This Row],[% Value]]))</f>
        <v>17</v>
      </c>
      <c r="G5706" s="238">
        <v>45473</v>
      </c>
      <c r="H5706">
        <v>4</v>
      </c>
      <c r="I5706" t="s">
        <v>200</v>
      </c>
      <c r="J5706" t="s">
        <v>196</v>
      </c>
      <c r="K5706" t="s">
        <v>208</v>
      </c>
      <c r="L5706" t="s">
        <v>396</v>
      </c>
      <c r="M5706" t="s">
        <v>380</v>
      </c>
      <c r="N5706" t="s">
        <v>381</v>
      </c>
      <c r="O5706" t="s">
        <v>191</v>
      </c>
      <c r="P5706">
        <v>17</v>
      </c>
      <c r="Q5706"/>
      <c r="R5706"/>
      <c r="S5706" t="s">
        <v>936</v>
      </c>
    </row>
    <row r="5707" spans="1:19" hidden="1" x14ac:dyDescent="0.2">
      <c r="A5707" s="162" t="str">
        <f>"FY"&amp;(YEAR(Table4_1[[#This Row],[Date]])-1)&amp;"/"&amp;(YEAR(Table4_1[[#This Row],[Date]])-2000)</f>
        <v>FY2022/23</v>
      </c>
      <c r="B5707" s="162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5707" s="162" t="str">
        <f>Table4_1[[#This Row],[Licensee]]&amp;" "&amp;Table4_1[[#This Row],[Licence]]</f>
        <v>Kleenheat GDL9</v>
      </c>
      <c r="D5707" s="162" t="str">
        <f t="shared" si="90"/>
        <v>FY2022/23_D11c_Kleenheat GDL9</v>
      </c>
      <c r="E5707" s="164">
        <f>IF(ISNUMBER(Table4_1[[#This Row],[Value]]),Table4_1[[#This Row],[Value]],IF(ISNUMBER(Table4_1[[#This Row],[$ Value]]),Table4_1[[#This Row],[$ Value]],Table4_1[[#This Row],[% Value]]))</f>
        <v>0</v>
      </c>
      <c r="G5707" s="238">
        <v>45107</v>
      </c>
      <c r="H5707">
        <v>4</v>
      </c>
      <c r="I5707" t="s">
        <v>200</v>
      </c>
      <c r="J5707" t="s">
        <v>196</v>
      </c>
      <c r="K5707" t="s">
        <v>208</v>
      </c>
      <c r="L5707" t="s">
        <v>391</v>
      </c>
      <c r="M5707" t="s">
        <v>380</v>
      </c>
      <c r="N5707" t="s">
        <v>381</v>
      </c>
      <c r="O5707" t="s">
        <v>191</v>
      </c>
      <c r="P5707">
        <v>0</v>
      </c>
      <c r="Q5707"/>
      <c r="R5707"/>
      <c r="S5707" t="s">
        <v>936</v>
      </c>
    </row>
    <row r="5708" spans="1:19" hidden="1" x14ac:dyDescent="0.2">
      <c r="A5708" s="162" t="str">
        <f>"FY"&amp;(YEAR(Table4_1[[#This Row],[Date]])-1)&amp;"/"&amp;(YEAR(Table4_1[[#This Row],[Date]])-2000)</f>
        <v>FY2023/24</v>
      </c>
      <c r="B5708" s="162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5708" s="162" t="str">
        <f>Table4_1[[#This Row],[Licensee]]&amp;" "&amp;Table4_1[[#This Row],[Licence]]</f>
        <v>Kleenheat GDL9</v>
      </c>
      <c r="D5708" s="162" t="str">
        <f t="shared" si="90"/>
        <v>FY2023/24_D11c_Kleenheat GDL9</v>
      </c>
      <c r="E5708" s="164">
        <f>IF(ISNUMBER(Table4_1[[#This Row],[Value]]),Table4_1[[#This Row],[Value]],IF(ISNUMBER(Table4_1[[#This Row],[$ Value]]),Table4_1[[#This Row],[$ Value]],Table4_1[[#This Row],[% Value]]))</f>
        <v>0</v>
      </c>
      <c r="G5708" s="238">
        <v>45473</v>
      </c>
      <c r="H5708">
        <v>4</v>
      </c>
      <c r="I5708" t="s">
        <v>200</v>
      </c>
      <c r="J5708" t="s">
        <v>196</v>
      </c>
      <c r="K5708" t="s">
        <v>208</v>
      </c>
      <c r="L5708" t="s">
        <v>391</v>
      </c>
      <c r="M5708" t="s">
        <v>380</v>
      </c>
      <c r="N5708" t="s">
        <v>381</v>
      </c>
      <c r="O5708" t="s">
        <v>191</v>
      </c>
      <c r="P5708">
        <v>0</v>
      </c>
      <c r="Q5708"/>
      <c r="R5708"/>
      <c r="S5708" t="s">
        <v>936</v>
      </c>
    </row>
    <row r="5709" spans="1:19" hidden="1" x14ac:dyDescent="0.2">
      <c r="A5709" s="162" t="str">
        <f>"FY"&amp;(YEAR(Table4_1[[#This Row],[Date]])-1)&amp;"/"&amp;(YEAR(Table4_1[[#This Row],[Date]])-2000)</f>
        <v>FY2013/14</v>
      </c>
      <c r="B5709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09" s="162" t="str">
        <f>Table4_1[[#This Row],[Licensee]]&amp;" "&amp;Table4_1[[#This Row],[Licence]]</f>
        <v>Kleenheat GDL9</v>
      </c>
      <c r="D5709" s="162" t="str">
        <f t="shared" si="90"/>
        <v>FY2013/14_D12_Kleenheat GDL9</v>
      </c>
      <c r="E5709" s="164">
        <f>IF(ISNUMBER(Table4_1[[#This Row],[Value]]),Table4_1[[#This Row],[Value]],IF(ISNUMBER(Table4_1[[#This Row],[$ Value]]),Table4_1[[#This Row],[$ Value]],Table4_1[[#This Row],[% Value]]))</f>
        <v>0</v>
      </c>
      <c r="G5709" s="238">
        <v>41820</v>
      </c>
      <c r="H5709">
        <v>4</v>
      </c>
      <c r="I5709" t="s">
        <v>200</v>
      </c>
      <c r="J5709" t="s">
        <v>196</v>
      </c>
      <c r="K5709" t="s">
        <v>208</v>
      </c>
      <c r="L5709"/>
      <c r="M5709" t="s">
        <v>467</v>
      </c>
      <c r="N5709" t="s">
        <v>404</v>
      </c>
      <c r="O5709" t="s">
        <v>191</v>
      </c>
      <c r="P5709">
        <v>0</v>
      </c>
      <c r="Q5709"/>
      <c r="R5709"/>
      <c r="S5709" t="s">
        <v>936</v>
      </c>
    </row>
    <row r="5710" spans="1:19" hidden="1" x14ac:dyDescent="0.2">
      <c r="A5710" s="162" t="str">
        <f>"FY"&amp;(YEAR(Table4_1[[#This Row],[Date]])-1)&amp;"/"&amp;(YEAR(Table4_1[[#This Row],[Date]])-2000)</f>
        <v>FY2014/15</v>
      </c>
      <c r="B5710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0" s="162" t="str">
        <f>Table4_1[[#This Row],[Licensee]]&amp;" "&amp;Table4_1[[#This Row],[Licence]]</f>
        <v>Kleenheat GDL9</v>
      </c>
      <c r="D5710" s="162" t="str">
        <f t="shared" si="90"/>
        <v>FY2014/15_D12_Kleenheat GDL9</v>
      </c>
      <c r="E5710" s="164">
        <f>IF(ISNUMBER(Table4_1[[#This Row],[Value]]),Table4_1[[#This Row],[Value]],IF(ISNUMBER(Table4_1[[#This Row],[$ Value]]),Table4_1[[#This Row],[$ Value]],Table4_1[[#This Row],[% Value]]))</f>
        <v>42</v>
      </c>
      <c r="G5710" s="238">
        <v>42185</v>
      </c>
      <c r="H5710">
        <v>4</v>
      </c>
      <c r="I5710" t="s">
        <v>200</v>
      </c>
      <c r="J5710" t="s">
        <v>196</v>
      </c>
      <c r="K5710" t="s">
        <v>208</v>
      </c>
      <c r="L5710"/>
      <c r="M5710" t="s">
        <v>467</v>
      </c>
      <c r="N5710" t="s">
        <v>404</v>
      </c>
      <c r="O5710" t="s">
        <v>191</v>
      </c>
      <c r="P5710">
        <v>42</v>
      </c>
      <c r="Q5710"/>
      <c r="R5710"/>
      <c r="S5710" t="s">
        <v>936</v>
      </c>
    </row>
    <row r="5711" spans="1:19" hidden="1" x14ac:dyDescent="0.2">
      <c r="A5711" s="162" t="str">
        <f>"FY"&amp;(YEAR(Table4_1[[#This Row],[Date]])-1)&amp;"/"&amp;(YEAR(Table4_1[[#This Row],[Date]])-2000)</f>
        <v>FY2015/16</v>
      </c>
      <c r="B5711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1" s="162" t="str">
        <f>Table4_1[[#This Row],[Licensee]]&amp;" "&amp;Table4_1[[#This Row],[Licence]]</f>
        <v>Kleenheat GDL9</v>
      </c>
      <c r="D5711" s="162" t="str">
        <f t="shared" si="90"/>
        <v>FY2015/16_D12_Kleenheat GDL9</v>
      </c>
      <c r="E5711" s="164">
        <f>IF(ISNUMBER(Table4_1[[#This Row],[Value]]),Table4_1[[#This Row],[Value]],IF(ISNUMBER(Table4_1[[#This Row],[$ Value]]),Table4_1[[#This Row],[$ Value]],Table4_1[[#This Row],[% Value]]))</f>
        <v>5</v>
      </c>
      <c r="G5711" s="238">
        <v>42551</v>
      </c>
      <c r="H5711">
        <v>4</v>
      </c>
      <c r="I5711" t="s">
        <v>200</v>
      </c>
      <c r="J5711" t="s">
        <v>196</v>
      </c>
      <c r="K5711" t="s">
        <v>208</v>
      </c>
      <c r="L5711"/>
      <c r="M5711" t="s">
        <v>467</v>
      </c>
      <c r="N5711" t="s">
        <v>404</v>
      </c>
      <c r="O5711" t="s">
        <v>191</v>
      </c>
      <c r="P5711">
        <v>5</v>
      </c>
      <c r="Q5711"/>
      <c r="R5711"/>
      <c r="S5711" t="s">
        <v>936</v>
      </c>
    </row>
    <row r="5712" spans="1:19" hidden="1" x14ac:dyDescent="0.2">
      <c r="A5712" s="162" t="str">
        <f>"FY"&amp;(YEAR(Table4_1[[#This Row],[Date]])-1)&amp;"/"&amp;(YEAR(Table4_1[[#This Row],[Date]])-2000)</f>
        <v>FY2016/17</v>
      </c>
      <c r="B5712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2" s="162" t="str">
        <f>Table4_1[[#This Row],[Licensee]]&amp;" "&amp;Table4_1[[#This Row],[Licence]]</f>
        <v>Kleenheat GDL9</v>
      </c>
      <c r="D5712" s="162" t="str">
        <f t="shared" si="90"/>
        <v>FY2016/17_D12_Kleenheat GDL9</v>
      </c>
      <c r="E5712" s="164">
        <f>IF(ISNUMBER(Table4_1[[#This Row],[Value]]),Table4_1[[#This Row],[Value]],IF(ISNUMBER(Table4_1[[#This Row],[$ Value]]),Table4_1[[#This Row],[$ Value]],Table4_1[[#This Row],[% Value]]))</f>
        <v>25</v>
      </c>
      <c r="G5712" s="238">
        <v>42916</v>
      </c>
      <c r="H5712">
        <v>4</v>
      </c>
      <c r="I5712" t="s">
        <v>200</v>
      </c>
      <c r="J5712" t="s">
        <v>196</v>
      </c>
      <c r="K5712" t="s">
        <v>208</v>
      </c>
      <c r="L5712"/>
      <c r="M5712" t="s">
        <v>467</v>
      </c>
      <c r="N5712" t="s">
        <v>404</v>
      </c>
      <c r="O5712" t="s">
        <v>191</v>
      </c>
      <c r="P5712">
        <v>25</v>
      </c>
      <c r="Q5712"/>
      <c r="R5712"/>
      <c r="S5712" t="s">
        <v>936</v>
      </c>
    </row>
    <row r="5713" spans="1:19" hidden="1" x14ac:dyDescent="0.2">
      <c r="A5713" s="162" t="str">
        <f>"FY"&amp;(YEAR(Table4_1[[#This Row],[Date]])-1)&amp;"/"&amp;(YEAR(Table4_1[[#This Row],[Date]])-2000)</f>
        <v>FY2017/18</v>
      </c>
      <c r="B5713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3" s="162" t="str">
        <f>Table4_1[[#This Row],[Licensee]]&amp;" "&amp;Table4_1[[#This Row],[Licence]]</f>
        <v>Kleenheat GDL9</v>
      </c>
      <c r="D5713" s="162" t="str">
        <f t="shared" si="90"/>
        <v>FY2017/18_D12_Kleenheat GDL9</v>
      </c>
      <c r="E5713" s="164">
        <f>IF(ISNUMBER(Table4_1[[#This Row],[Value]]),Table4_1[[#This Row],[Value]],IF(ISNUMBER(Table4_1[[#This Row],[$ Value]]),Table4_1[[#This Row],[$ Value]],Table4_1[[#This Row],[% Value]]))</f>
        <v>4</v>
      </c>
      <c r="G5713" s="238">
        <v>43281</v>
      </c>
      <c r="H5713">
        <v>4</v>
      </c>
      <c r="I5713" t="s">
        <v>200</v>
      </c>
      <c r="J5713" t="s">
        <v>196</v>
      </c>
      <c r="K5713" t="s">
        <v>208</v>
      </c>
      <c r="L5713"/>
      <c r="M5713" t="s">
        <v>467</v>
      </c>
      <c r="N5713" t="s">
        <v>404</v>
      </c>
      <c r="O5713" t="s">
        <v>191</v>
      </c>
      <c r="P5713">
        <v>4</v>
      </c>
      <c r="Q5713"/>
      <c r="R5713"/>
      <c r="S5713" t="s">
        <v>936</v>
      </c>
    </row>
    <row r="5714" spans="1:19" hidden="1" x14ac:dyDescent="0.2">
      <c r="A5714" s="162" t="str">
        <f>"FY"&amp;(YEAR(Table4_1[[#This Row],[Date]])-1)&amp;"/"&amp;(YEAR(Table4_1[[#This Row],[Date]])-2000)</f>
        <v>FY2018/19</v>
      </c>
      <c r="B5714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4" s="162" t="str">
        <f>Table4_1[[#This Row],[Licensee]]&amp;" "&amp;Table4_1[[#This Row],[Licence]]</f>
        <v>Kleenheat GDL9</v>
      </c>
      <c r="D5714" s="162" t="str">
        <f t="shared" si="90"/>
        <v>FY2018/19_D12_Kleenheat GDL9</v>
      </c>
      <c r="E5714" s="164">
        <f>IF(ISNUMBER(Table4_1[[#This Row],[Value]]),Table4_1[[#This Row],[Value]],IF(ISNUMBER(Table4_1[[#This Row],[$ Value]]),Table4_1[[#This Row],[$ Value]],Table4_1[[#This Row],[% Value]]))</f>
        <v>13</v>
      </c>
      <c r="G5714" s="238">
        <v>43646</v>
      </c>
      <c r="H5714">
        <v>4</v>
      </c>
      <c r="I5714" t="s">
        <v>200</v>
      </c>
      <c r="J5714" t="s">
        <v>196</v>
      </c>
      <c r="K5714" t="s">
        <v>208</v>
      </c>
      <c r="L5714"/>
      <c r="M5714" t="s">
        <v>467</v>
      </c>
      <c r="N5714" t="s">
        <v>404</v>
      </c>
      <c r="O5714" t="s">
        <v>191</v>
      </c>
      <c r="P5714">
        <v>13</v>
      </c>
      <c r="Q5714"/>
      <c r="R5714"/>
      <c r="S5714" t="s">
        <v>936</v>
      </c>
    </row>
    <row r="5715" spans="1:19" hidden="1" x14ac:dyDescent="0.2">
      <c r="A5715" s="162" t="str">
        <f>"FY"&amp;(YEAR(Table4_1[[#This Row],[Date]])-1)&amp;"/"&amp;(YEAR(Table4_1[[#This Row],[Date]])-2000)</f>
        <v>FY2019/20</v>
      </c>
      <c r="B5715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5" s="162" t="str">
        <f>Table4_1[[#This Row],[Licensee]]&amp;" "&amp;Table4_1[[#This Row],[Licence]]</f>
        <v>Kleenheat GDL9</v>
      </c>
      <c r="D5715" s="162" t="str">
        <f t="shared" si="90"/>
        <v>FY2019/20_D12_Kleenheat GDL9</v>
      </c>
      <c r="E5715" s="164">
        <f>IF(ISNUMBER(Table4_1[[#This Row],[Value]]),Table4_1[[#This Row],[Value]],IF(ISNUMBER(Table4_1[[#This Row],[$ Value]]),Table4_1[[#This Row],[$ Value]],Table4_1[[#This Row],[% Value]]))</f>
        <v>3</v>
      </c>
      <c r="G5715" s="238">
        <v>44012</v>
      </c>
      <c r="H5715">
        <v>4</v>
      </c>
      <c r="I5715" t="s">
        <v>200</v>
      </c>
      <c r="J5715" t="s">
        <v>196</v>
      </c>
      <c r="K5715" t="s">
        <v>208</v>
      </c>
      <c r="L5715"/>
      <c r="M5715" t="s">
        <v>467</v>
      </c>
      <c r="N5715" t="s">
        <v>404</v>
      </c>
      <c r="O5715" t="s">
        <v>191</v>
      </c>
      <c r="P5715">
        <v>3</v>
      </c>
      <c r="Q5715"/>
      <c r="R5715"/>
      <c r="S5715" t="s">
        <v>936</v>
      </c>
    </row>
    <row r="5716" spans="1:19" hidden="1" x14ac:dyDescent="0.2">
      <c r="A5716" s="162" t="str">
        <f>"FY"&amp;(YEAR(Table4_1[[#This Row],[Date]])-1)&amp;"/"&amp;(YEAR(Table4_1[[#This Row],[Date]])-2000)</f>
        <v>FY2020/21</v>
      </c>
      <c r="B5716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6" s="162" t="str">
        <f>Table4_1[[#This Row],[Licensee]]&amp;" "&amp;Table4_1[[#This Row],[Licence]]</f>
        <v>Kleenheat GDL9</v>
      </c>
      <c r="D5716" s="162" t="str">
        <f t="shared" si="90"/>
        <v>FY2020/21_D12_Kleenheat GDL9</v>
      </c>
      <c r="E5716" s="164">
        <f>IF(ISNUMBER(Table4_1[[#This Row],[Value]]),Table4_1[[#This Row],[Value]],IF(ISNUMBER(Table4_1[[#This Row],[$ Value]]),Table4_1[[#This Row],[$ Value]],Table4_1[[#This Row],[% Value]]))</f>
        <v>8</v>
      </c>
      <c r="G5716" s="238">
        <v>44377</v>
      </c>
      <c r="H5716">
        <v>4</v>
      </c>
      <c r="I5716" t="s">
        <v>200</v>
      </c>
      <c r="J5716" t="s">
        <v>196</v>
      </c>
      <c r="K5716" t="s">
        <v>208</v>
      </c>
      <c r="L5716"/>
      <c r="M5716" t="s">
        <v>467</v>
      </c>
      <c r="N5716" t="s">
        <v>404</v>
      </c>
      <c r="O5716" t="s">
        <v>191</v>
      </c>
      <c r="P5716">
        <v>8</v>
      </c>
      <c r="Q5716"/>
      <c r="R5716"/>
      <c r="S5716" t="s">
        <v>936</v>
      </c>
    </row>
    <row r="5717" spans="1:19" hidden="1" x14ac:dyDescent="0.2">
      <c r="A5717" s="162" t="str">
        <f>"FY"&amp;(YEAR(Table4_1[[#This Row],[Date]])-1)&amp;"/"&amp;(YEAR(Table4_1[[#This Row],[Date]])-2000)</f>
        <v>FY2021/22</v>
      </c>
      <c r="B5717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7" s="162" t="str">
        <f>Table4_1[[#This Row],[Licensee]]&amp;" "&amp;Table4_1[[#This Row],[Licence]]</f>
        <v>Kleenheat GDL9</v>
      </c>
      <c r="D5717" s="162" t="str">
        <f t="shared" si="90"/>
        <v>FY2021/22_D12_Kleenheat GDL9</v>
      </c>
      <c r="E5717" s="164">
        <f>IF(ISNUMBER(Table4_1[[#This Row],[Value]]),Table4_1[[#This Row],[Value]],IF(ISNUMBER(Table4_1[[#This Row],[$ Value]]),Table4_1[[#This Row],[$ Value]],Table4_1[[#This Row],[% Value]]))</f>
        <v>6</v>
      </c>
      <c r="G5717" s="238">
        <v>44742</v>
      </c>
      <c r="H5717">
        <v>4</v>
      </c>
      <c r="I5717" t="s">
        <v>200</v>
      </c>
      <c r="J5717" t="s">
        <v>196</v>
      </c>
      <c r="K5717" t="s">
        <v>208</v>
      </c>
      <c r="L5717"/>
      <c r="M5717" t="s">
        <v>467</v>
      </c>
      <c r="N5717" t="s">
        <v>404</v>
      </c>
      <c r="O5717" t="s">
        <v>191</v>
      </c>
      <c r="P5717">
        <v>6</v>
      </c>
      <c r="Q5717"/>
      <c r="R5717"/>
      <c r="S5717" t="s">
        <v>936</v>
      </c>
    </row>
    <row r="5718" spans="1:19" hidden="1" x14ac:dyDescent="0.2">
      <c r="A5718" s="162" t="str">
        <f>"FY"&amp;(YEAR(Table4_1[[#This Row],[Date]])-1)&amp;"/"&amp;(YEAR(Table4_1[[#This Row],[Date]])-2000)</f>
        <v>FY2022/23</v>
      </c>
      <c r="B5718" s="162" t="str">
        <f>VLOOKUP(Table4_1[[#This Row],[Energy]]&amp;Table4_1[[#This Row],[Indicator category]]&amp;Table4_1[[#This Row],[Indicator subcategory]]&amp;Table4_1[[#This Row],[Indicator]]&amp;Table4_1[[#This Row],[ID]],newID,2,FALSE)</f>
        <v>D12</v>
      </c>
      <c r="C5718" s="162" t="str">
        <f>Table4_1[[#This Row],[Licensee]]&amp;" "&amp;Table4_1[[#This Row],[Licence]]</f>
        <v>Kleenheat GDL9</v>
      </c>
      <c r="D5718" s="162" t="str">
        <f t="shared" si="90"/>
        <v>FY2022/23_D12_Kleenheat GDL9</v>
      </c>
      <c r="E5718" s="164">
        <f>IF(ISNUMBER(Table4_1[[#This Row],[Value]]),Table4_1[[#This Row],[Value]],IF(ISNUMBER(Table4_1[[#This Row],[$ Value]]),Table4_1[[#This Row],[$ Value]],Table4_1[[#This Row],[% Value]]))</f>
        <v>18</v>
      </c>
      <c r="G5718" s="238">
        <v>45107</v>
      </c>
      <c r="H5718">
        <v>4</v>
      </c>
      <c r="I5718" t="s">
        <v>200</v>
      </c>
      <c r="J5718" t="s">
        <v>196</v>
      </c>
      <c r="K5718" t="s">
        <v>208</v>
      </c>
      <c r="L5718"/>
      <c r="M5718" t="s">
        <v>467</v>
      </c>
      <c r="N5718" t="s">
        <v>404</v>
      </c>
      <c r="O5718" t="s">
        <v>191</v>
      </c>
      <c r="P5718">
        <v>18</v>
      </c>
      <c r="Q5718"/>
      <c r="R5718"/>
      <c r="S5718" t="s">
        <v>936</v>
      </c>
    </row>
    <row r="5719" spans="1:19" hidden="1" x14ac:dyDescent="0.2">
      <c r="A5719" s="162" t="str">
        <f>"FY"&amp;(YEAR(Table4_1[[#This Row],[Date]])-1)&amp;"/"&amp;(YEAR(Table4_1[[#This Row],[Date]])-2000)</f>
        <v>FY2022/23</v>
      </c>
      <c r="B5719" s="162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719" s="162" t="str">
        <f>Table4_1[[#This Row],[Licensee]]&amp;" "&amp;Table4_1[[#This Row],[Licence]]</f>
        <v>Kleenheat GDL9</v>
      </c>
      <c r="D5719" s="162" t="str">
        <f t="shared" si="90"/>
        <v>FY2022/23_D12a_Kleenheat GDL9</v>
      </c>
      <c r="E5719" s="164">
        <f>IF(ISNUMBER(Table4_1[[#This Row],[Value]]),Table4_1[[#This Row],[Value]],IF(ISNUMBER(Table4_1[[#This Row],[$ Value]]),Table4_1[[#This Row],[$ Value]],Table4_1[[#This Row],[% Value]]))</f>
        <v>0</v>
      </c>
      <c r="G5719" s="238">
        <v>45107</v>
      </c>
      <c r="H5719">
        <v>4</v>
      </c>
      <c r="I5719" t="s">
        <v>200</v>
      </c>
      <c r="J5719" t="s">
        <v>196</v>
      </c>
      <c r="K5719" t="s">
        <v>208</v>
      </c>
      <c r="L5719" t="s">
        <v>379</v>
      </c>
      <c r="M5719" t="s">
        <v>403</v>
      </c>
      <c r="N5719" t="s">
        <v>404</v>
      </c>
      <c r="O5719" t="s">
        <v>191</v>
      </c>
      <c r="P5719">
        <v>0</v>
      </c>
      <c r="Q5719"/>
      <c r="R5719"/>
      <c r="S5719" t="s">
        <v>936</v>
      </c>
    </row>
    <row r="5720" spans="1:19" hidden="1" x14ac:dyDescent="0.2">
      <c r="A5720" s="162" t="str">
        <f>"FY"&amp;(YEAR(Table4_1[[#This Row],[Date]])-1)&amp;"/"&amp;(YEAR(Table4_1[[#This Row],[Date]])-2000)</f>
        <v>FY2023/24</v>
      </c>
      <c r="B5720" s="162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5720" s="162" t="str">
        <f>Table4_1[[#This Row],[Licensee]]&amp;" "&amp;Table4_1[[#This Row],[Licence]]</f>
        <v>Kleenheat GDL9</v>
      </c>
      <c r="D5720" s="162" t="str">
        <f t="shared" si="90"/>
        <v>FY2023/24_D12a_Kleenheat GDL9</v>
      </c>
      <c r="E5720" s="164">
        <f>IF(ISNUMBER(Table4_1[[#This Row],[Value]]),Table4_1[[#This Row],[Value]],IF(ISNUMBER(Table4_1[[#This Row],[$ Value]]),Table4_1[[#This Row],[$ Value]],Table4_1[[#This Row],[% Value]]))</f>
        <v>0</v>
      </c>
      <c r="G5720" s="238">
        <v>45473</v>
      </c>
      <c r="H5720">
        <v>4</v>
      </c>
      <c r="I5720" t="s">
        <v>200</v>
      </c>
      <c r="J5720" t="s">
        <v>196</v>
      </c>
      <c r="K5720" t="s">
        <v>208</v>
      </c>
      <c r="L5720" t="s">
        <v>379</v>
      </c>
      <c r="M5720" t="s">
        <v>403</v>
      </c>
      <c r="N5720" t="s">
        <v>404</v>
      </c>
      <c r="O5720" t="s">
        <v>191</v>
      </c>
      <c r="P5720">
        <v>0</v>
      </c>
      <c r="Q5720"/>
      <c r="R5720"/>
      <c r="S5720" t="s">
        <v>936</v>
      </c>
    </row>
    <row r="5721" spans="1:19" hidden="1" x14ac:dyDescent="0.2">
      <c r="A5721" s="162" t="str">
        <f>"FY"&amp;(YEAR(Table4_1[[#This Row],[Date]])-1)&amp;"/"&amp;(YEAR(Table4_1[[#This Row],[Date]])-2000)</f>
        <v>FY2022/23</v>
      </c>
      <c r="B5721" s="162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721" s="162" t="str">
        <f>Table4_1[[#This Row],[Licensee]]&amp;" "&amp;Table4_1[[#This Row],[Licence]]</f>
        <v>Kleenheat GDL9</v>
      </c>
      <c r="D5721" s="162" t="str">
        <f t="shared" si="90"/>
        <v>FY2022/23_D12b_Kleenheat GDL9</v>
      </c>
      <c r="E5721" s="164">
        <f>IF(ISNUMBER(Table4_1[[#This Row],[Value]]),Table4_1[[#This Row],[Value]],IF(ISNUMBER(Table4_1[[#This Row],[$ Value]]),Table4_1[[#This Row],[$ Value]],Table4_1[[#This Row],[% Value]]))</f>
        <v>2</v>
      </c>
      <c r="G5721" s="238">
        <v>45107</v>
      </c>
      <c r="H5721">
        <v>4</v>
      </c>
      <c r="I5721" t="s">
        <v>200</v>
      </c>
      <c r="J5721" t="s">
        <v>196</v>
      </c>
      <c r="K5721" t="s">
        <v>208</v>
      </c>
      <c r="L5721" t="s">
        <v>396</v>
      </c>
      <c r="M5721" t="s">
        <v>403</v>
      </c>
      <c r="N5721" t="s">
        <v>404</v>
      </c>
      <c r="O5721" t="s">
        <v>191</v>
      </c>
      <c r="P5721">
        <v>2</v>
      </c>
      <c r="Q5721"/>
      <c r="R5721"/>
      <c r="S5721" t="s">
        <v>936</v>
      </c>
    </row>
    <row r="5722" spans="1:19" hidden="1" x14ac:dyDescent="0.2">
      <c r="A5722" s="162" t="str">
        <f>"FY"&amp;(YEAR(Table4_1[[#This Row],[Date]])-1)&amp;"/"&amp;(YEAR(Table4_1[[#This Row],[Date]])-2000)</f>
        <v>FY2023/24</v>
      </c>
      <c r="B5722" s="162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5722" s="162" t="str">
        <f>Table4_1[[#This Row],[Licensee]]&amp;" "&amp;Table4_1[[#This Row],[Licence]]</f>
        <v>Kleenheat GDL9</v>
      </c>
      <c r="D5722" s="162" t="str">
        <f t="shared" si="90"/>
        <v>FY2023/24_D12b_Kleenheat GDL9</v>
      </c>
      <c r="E5722" s="164">
        <f>IF(ISNUMBER(Table4_1[[#This Row],[Value]]),Table4_1[[#This Row],[Value]],IF(ISNUMBER(Table4_1[[#This Row],[$ Value]]),Table4_1[[#This Row],[$ Value]],Table4_1[[#This Row],[% Value]]))</f>
        <v>0</v>
      </c>
      <c r="G5722" s="238">
        <v>45473</v>
      </c>
      <c r="H5722">
        <v>4</v>
      </c>
      <c r="I5722" t="s">
        <v>200</v>
      </c>
      <c r="J5722" t="s">
        <v>196</v>
      </c>
      <c r="K5722" t="s">
        <v>208</v>
      </c>
      <c r="L5722" t="s">
        <v>396</v>
      </c>
      <c r="M5722" t="s">
        <v>403</v>
      </c>
      <c r="N5722" t="s">
        <v>404</v>
      </c>
      <c r="O5722" t="s">
        <v>191</v>
      </c>
      <c r="P5722">
        <v>0</v>
      </c>
      <c r="Q5722"/>
      <c r="R5722"/>
      <c r="S5722" t="s">
        <v>936</v>
      </c>
    </row>
    <row r="5723" spans="1:19" hidden="1" x14ac:dyDescent="0.2">
      <c r="A5723" s="162" t="str">
        <f>"FY"&amp;(YEAR(Table4_1[[#This Row],[Date]])-1)&amp;"/"&amp;(YEAR(Table4_1[[#This Row],[Date]])-2000)</f>
        <v>FY2022/23</v>
      </c>
      <c r="B5723" s="162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723" s="162" t="str">
        <f>Table4_1[[#This Row],[Licensee]]&amp;" "&amp;Table4_1[[#This Row],[Licence]]</f>
        <v>Kleenheat GDL9</v>
      </c>
      <c r="D5723" s="162" t="str">
        <f t="shared" si="90"/>
        <v>FY2022/23_D12c_Kleenheat GDL9</v>
      </c>
      <c r="E5723" s="164">
        <f>IF(ISNUMBER(Table4_1[[#This Row],[Value]]),Table4_1[[#This Row],[Value]],IF(ISNUMBER(Table4_1[[#This Row],[$ Value]]),Table4_1[[#This Row],[$ Value]],Table4_1[[#This Row],[% Value]]))</f>
        <v>0</v>
      </c>
      <c r="G5723" s="238">
        <v>45107</v>
      </c>
      <c r="H5723">
        <v>4</v>
      </c>
      <c r="I5723" t="s">
        <v>200</v>
      </c>
      <c r="J5723" t="s">
        <v>196</v>
      </c>
      <c r="K5723" t="s">
        <v>208</v>
      </c>
      <c r="L5723" t="s">
        <v>391</v>
      </c>
      <c r="M5723" t="s">
        <v>403</v>
      </c>
      <c r="N5723" t="s">
        <v>404</v>
      </c>
      <c r="O5723" t="s">
        <v>191</v>
      </c>
      <c r="P5723">
        <v>0</v>
      </c>
      <c r="Q5723"/>
      <c r="R5723"/>
      <c r="S5723" t="s">
        <v>936</v>
      </c>
    </row>
    <row r="5724" spans="1:19" hidden="1" x14ac:dyDescent="0.2">
      <c r="A5724" s="162" t="str">
        <f>"FY"&amp;(YEAR(Table4_1[[#This Row],[Date]])-1)&amp;"/"&amp;(YEAR(Table4_1[[#This Row],[Date]])-2000)</f>
        <v>FY2023/24</v>
      </c>
      <c r="B5724" s="162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5724" s="162" t="str">
        <f>Table4_1[[#This Row],[Licensee]]&amp;" "&amp;Table4_1[[#This Row],[Licence]]</f>
        <v>Kleenheat GDL9</v>
      </c>
      <c r="D5724" s="162" t="str">
        <f t="shared" si="90"/>
        <v>FY2023/24_D12c_Kleenheat GDL9</v>
      </c>
      <c r="E5724" s="164">
        <f>IF(ISNUMBER(Table4_1[[#This Row],[Value]]),Table4_1[[#This Row],[Value]],IF(ISNUMBER(Table4_1[[#This Row],[$ Value]]),Table4_1[[#This Row],[$ Value]],Table4_1[[#This Row],[% Value]]))</f>
        <v>0</v>
      </c>
      <c r="G5724" s="238">
        <v>45473</v>
      </c>
      <c r="H5724">
        <v>4</v>
      </c>
      <c r="I5724" t="s">
        <v>200</v>
      </c>
      <c r="J5724" t="s">
        <v>196</v>
      </c>
      <c r="K5724" t="s">
        <v>208</v>
      </c>
      <c r="L5724" t="s">
        <v>391</v>
      </c>
      <c r="M5724" t="s">
        <v>403</v>
      </c>
      <c r="N5724" t="s">
        <v>404</v>
      </c>
      <c r="O5724" t="s">
        <v>191</v>
      </c>
      <c r="P5724">
        <v>0</v>
      </c>
      <c r="Q5724"/>
      <c r="R5724"/>
      <c r="S5724" t="s">
        <v>936</v>
      </c>
    </row>
    <row r="5725" spans="1:19" hidden="1" x14ac:dyDescent="0.2">
      <c r="A5725" s="162" t="str">
        <f>"FY"&amp;(YEAR(Table4_1[[#This Row],[Date]])-1)&amp;"/"&amp;(YEAR(Table4_1[[#This Row],[Date]])-2000)</f>
        <v>FY2013/14</v>
      </c>
      <c r="B5725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5" s="162" t="str">
        <f>Table4_1[[#This Row],[Licensee]]&amp;" "&amp;Table4_1[[#This Row],[Licence]]</f>
        <v>Kleenheat GDL9</v>
      </c>
      <c r="D5725" s="162" t="str">
        <f t="shared" si="90"/>
        <v>FY2013/14_D13_Kleenheat GDL9</v>
      </c>
      <c r="E5725" s="164">
        <f>IF(ISNUMBER(Table4_1[[#This Row],[Value]]),Table4_1[[#This Row],[Value]],IF(ISNUMBER(Table4_1[[#This Row],[$ Value]]),Table4_1[[#This Row],[$ Value]],Table4_1[[#This Row],[% Value]]))</f>
        <v>2</v>
      </c>
      <c r="G5725" s="238">
        <v>41820</v>
      </c>
      <c r="H5725">
        <v>4</v>
      </c>
      <c r="I5725" t="s">
        <v>200</v>
      </c>
      <c r="J5725" t="s">
        <v>196</v>
      </c>
      <c r="K5725" t="s">
        <v>208</v>
      </c>
      <c r="L5725"/>
      <c r="M5725" t="s">
        <v>467</v>
      </c>
      <c r="N5725" t="s">
        <v>472</v>
      </c>
      <c r="O5725" t="s">
        <v>191</v>
      </c>
      <c r="P5725">
        <v>2</v>
      </c>
      <c r="Q5725"/>
      <c r="R5725"/>
      <c r="S5725" t="s">
        <v>936</v>
      </c>
    </row>
    <row r="5726" spans="1:19" hidden="1" x14ac:dyDescent="0.2">
      <c r="A5726" s="162" t="str">
        <f>"FY"&amp;(YEAR(Table4_1[[#This Row],[Date]])-1)&amp;"/"&amp;(YEAR(Table4_1[[#This Row],[Date]])-2000)</f>
        <v>FY2014/15</v>
      </c>
      <c r="B5726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6" s="162" t="str">
        <f>Table4_1[[#This Row],[Licensee]]&amp;" "&amp;Table4_1[[#This Row],[Licence]]</f>
        <v>Kleenheat GDL9</v>
      </c>
      <c r="D5726" s="162" t="str">
        <f t="shared" si="90"/>
        <v>FY2014/15_D13_Kleenheat GDL9</v>
      </c>
      <c r="E5726" s="164">
        <f>IF(ISNUMBER(Table4_1[[#This Row],[Value]]),Table4_1[[#This Row],[Value]],IF(ISNUMBER(Table4_1[[#This Row],[$ Value]]),Table4_1[[#This Row],[$ Value]],Table4_1[[#This Row],[% Value]]))</f>
        <v>0</v>
      </c>
      <c r="G5726" s="238">
        <v>42185</v>
      </c>
      <c r="H5726">
        <v>4</v>
      </c>
      <c r="I5726" t="s">
        <v>200</v>
      </c>
      <c r="J5726" t="s">
        <v>196</v>
      </c>
      <c r="K5726" t="s">
        <v>208</v>
      </c>
      <c r="L5726"/>
      <c r="M5726" t="s">
        <v>467</v>
      </c>
      <c r="N5726" t="s">
        <v>472</v>
      </c>
      <c r="O5726" t="s">
        <v>191</v>
      </c>
      <c r="P5726">
        <v>0</v>
      </c>
      <c r="Q5726"/>
      <c r="R5726"/>
      <c r="S5726" t="s">
        <v>936</v>
      </c>
    </row>
    <row r="5727" spans="1:19" hidden="1" x14ac:dyDescent="0.2">
      <c r="A5727" s="162" t="str">
        <f>"FY"&amp;(YEAR(Table4_1[[#This Row],[Date]])-1)&amp;"/"&amp;(YEAR(Table4_1[[#This Row],[Date]])-2000)</f>
        <v>FY2015/16</v>
      </c>
      <c r="B5727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7" s="162" t="str">
        <f>Table4_1[[#This Row],[Licensee]]&amp;" "&amp;Table4_1[[#This Row],[Licence]]</f>
        <v>Kleenheat GDL9</v>
      </c>
      <c r="D5727" s="162" t="str">
        <f t="shared" si="90"/>
        <v>FY2015/16_D13_Kleenheat GDL9</v>
      </c>
      <c r="E5727" s="164">
        <f>IF(ISNUMBER(Table4_1[[#This Row],[Value]]),Table4_1[[#This Row],[Value]],IF(ISNUMBER(Table4_1[[#This Row],[$ Value]]),Table4_1[[#This Row],[$ Value]],Table4_1[[#This Row],[% Value]]))</f>
        <v>44</v>
      </c>
      <c r="G5727" s="238">
        <v>42551</v>
      </c>
      <c r="H5727">
        <v>4</v>
      </c>
      <c r="I5727" t="s">
        <v>200</v>
      </c>
      <c r="J5727" t="s">
        <v>196</v>
      </c>
      <c r="K5727" t="s">
        <v>208</v>
      </c>
      <c r="L5727"/>
      <c r="M5727" t="s">
        <v>467</v>
      </c>
      <c r="N5727" t="s">
        <v>472</v>
      </c>
      <c r="O5727" t="s">
        <v>191</v>
      </c>
      <c r="P5727">
        <v>44</v>
      </c>
      <c r="Q5727"/>
      <c r="R5727"/>
      <c r="S5727" t="s">
        <v>936</v>
      </c>
    </row>
    <row r="5728" spans="1:19" hidden="1" x14ac:dyDescent="0.2">
      <c r="A5728" s="162" t="str">
        <f>"FY"&amp;(YEAR(Table4_1[[#This Row],[Date]])-1)&amp;"/"&amp;(YEAR(Table4_1[[#This Row],[Date]])-2000)</f>
        <v>FY2016/17</v>
      </c>
      <c r="B5728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8" s="162" t="str">
        <f>Table4_1[[#This Row],[Licensee]]&amp;" "&amp;Table4_1[[#This Row],[Licence]]</f>
        <v>Kleenheat GDL9</v>
      </c>
      <c r="D5728" s="162" t="str">
        <f t="shared" si="90"/>
        <v>FY2016/17_D13_Kleenheat GDL9</v>
      </c>
      <c r="E5728" s="164">
        <f>IF(ISNUMBER(Table4_1[[#This Row],[Value]]),Table4_1[[#This Row],[Value]],IF(ISNUMBER(Table4_1[[#This Row],[$ Value]]),Table4_1[[#This Row],[$ Value]],Table4_1[[#This Row],[% Value]]))</f>
        <v>1</v>
      </c>
      <c r="G5728" s="238">
        <v>42916</v>
      </c>
      <c r="H5728">
        <v>4</v>
      </c>
      <c r="I5728" t="s">
        <v>200</v>
      </c>
      <c r="J5728" t="s">
        <v>196</v>
      </c>
      <c r="K5728" t="s">
        <v>208</v>
      </c>
      <c r="L5728"/>
      <c r="M5728" t="s">
        <v>467</v>
      </c>
      <c r="N5728" t="s">
        <v>472</v>
      </c>
      <c r="O5728" t="s">
        <v>191</v>
      </c>
      <c r="P5728">
        <v>1</v>
      </c>
      <c r="Q5728"/>
      <c r="R5728"/>
      <c r="S5728" t="s">
        <v>936</v>
      </c>
    </row>
    <row r="5729" spans="1:19" hidden="1" x14ac:dyDescent="0.2">
      <c r="A5729" s="162" t="str">
        <f>"FY"&amp;(YEAR(Table4_1[[#This Row],[Date]])-1)&amp;"/"&amp;(YEAR(Table4_1[[#This Row],[Date]])-2000)</f>
        <v>FY2017/18</v>
      </c>
      <c r="B5729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29" s="162" t="str">
        <f>Table4_1[[#This Row],[Licensee]]&amp;" "&amp;Table4_1[[#This Row],[Licence]]</f>
        <v>Kleenheat GDL9</v>
      </c>
      <c r="D5729" s="162" t="str">
        <f t="shared" si="90"/>
        <v>FY2017/18_D13_Kleenheat GDL9</v>
      </c>
      <c r="E5729" s="164">
        <f>IF(ISNUMBER(Table4_1[[#This Row],[Value]]),Table4_1[[#This Row],[Value]],IF(ISNUMBER(Table4_1[[#This Row],[$ Value]]),Table4_1[[#This Row],[$ Value]],Table4_1[[#This Row],[% Value]]))</f>
        <v>5</v>
      </c>
      <c r="G5729" s="238">
        <v>43281</v>
      </c>
      <c r="H5729">
        <v>4</v>
      </c>
      <c r="I5729" t="s">
        <v>200</v>
      </c>
      <c r="J5729" t="s">
        <v>196</v>
      </c>
      <c r="K5729" t="s">
        <v>208</v>
      </c>
      <c r="L5729"/>
      <c r="M5729" t="s">
        <v>467</v>
      </c>
      <c r="N5729" t="s">
        <v>472</v>
      </c>
      <c r="O5729" t="s">
        <v>191</v>
      </c>
      <c r="P5729">
        <v>5</v>
      </c>
      <c r="Q5729"/>
      <c r="R5729"/>
      <c r="S5729" t="s">
        <v>936</v>
      </c>
    </row>
    <row r="5730" spans="1:19" hidden="1" x14ac:dyDescent="0.2">
      <c r="A5730" s="162" t="str">
        <f>"FY"&amp;(YEAR(Table4_1[[#This Row],[Date]])-1)&amp;"/"&amp;(YEAR(Table4_1[[#This Row],[Date]])-2000)</f>
        <v>FY2018/19</v>
      </c>
      <c r="B5730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0" s="162" t="str">
        <f>Table4_1[[#This Row],[Licensee]]&amp;" "&amp;Table4_1[[#This Row],[Licence]]</f>
        <v>Kleenheat GDL9</v>
      </c>
      <c r="D5730" s="162" t="str">
        <f t="shared" si="90"/>
        <v>FY2018/19_D13_Kleenheat GDL9</v>
      </c>
      <c r="E5730" s="164">
        <f>IF(ISNUMBER(Table4_1[[#This Row],[Value]]),Table4_1[[#This Row],[Value]],IF(ISNUMBER(Table4_1[[#This Row],[$ Value]]),Table4_1[[#This Row],[$ Value]],Table4_1[[#This Row],[% Value]]))</f>
        <v>4</v>
      </c>
      <c r="G5730" s="238">
        <v>43646</v>
      </c>
      <c r="H5730">
        <v>4</v>
      </c>
      <c r="I5730" t="s">
        <v>200</v>
      </c>
      <c r="J5730" t="s">
        <v>196</v>
      </c>
      <c r="K5730" t="s">
        <v>208</v>
      </c>
      <c r="L5730"/>
      <c r="M5730" t="s">
        <v>467</v>
      </c>
      <c r="N5730" t="s">
        <v>472</v>
      </c>
      <c r="O5730" t="s">
        <v>191</v>
      </c>
      <c r="P5730">
        <v>4</v>
      </c>
      <c r="Q5730"/>
      <c r="R5730"/>
      <c r="S5730" t="s">
        <v>936</v>
      </c>
    </row>
    <row r="5731" spans="1:19" hidden="1" x14ac:dyDescent="0.2">
      <c r="A5731" s="162" t="str">
        <f>"FY"&amp;(YEAR(Table4_1[[#This Row],[Date]])-1)&amp;"/"&amp;(YEAR(Table4_1[[#This Row],[Date]])-2000)</f>
        <v>FY2019/20</v>
      </c>
      <c r="B5731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1" s="162" t="str">
        <f>Table4_1[[#This Row],[Licensee]]&amp;" "&amp;Table4_1[[#This Row],[Licence]]</f>
        <v>Kleenheat GDL9</v>
      </c>
      <c r="D5731" s="162" t="str">
        <f t="shared" si="90"/>
        <v>FY2019/20_D13_Kleenheat GDL9</v>
      </c>
      <c r="E5731" s="164">
        <f>IF(ISNUMBER(Table4_1[[#This Row],[Value]]),Table4_1[[#This Row],[Value]],IF(ISNUMBER(Table4_1[[#This Row],[$ Value]]),Table4_1[[#This Row],[$ Value]],Table4_1[[#This Row],[% Value]]))</f>
        <v>0</v>
      </c>
      <c r="G5731" s="238">
        <v>44012</v>
      </c>
      <c r="H5731">
        <v>4</v>
      </c>
      <c r="I5731" t="s">
        <v>200</v>
      </c>
      <c r="J5731" t="s">
        <v>196</v>
      </c>
      <c r="K5731" t="s">
        <v>208</v>
      </c>
      <c r="L5731"/>
      <c r="M5731" t="s">
        <v>467</v>
      </c>
      <c r="N5731" t="s">
        <v>472</v>
      </c>
      <c r="O5731" t="s">
        <v>191</v>
      </c>
      <c r="P5731">
        <v>0</v>
      </c>
      <c r="Q5731"/>
      <c r="R5731"/>
      <c r="S5731" t="s">
        <v>936</v>
      </c>
    </row>
    <row r="5732" spans="1:19" hidden="1" x14ac:dyDescent="0.2">
      <c r="A5732" s="162" t="str">
        <f>"FY"&amp;(YEAR(Table4_1[[#This Row],[Date]])-1)&amp;"/"&amp;(YEAR(Table4_1[[#This Row],[Date]])-2000)</f>
        <v>FY2020/21</v>
      </c>
      <c r="B5732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2" s="162" t="str">
        <f>Table4_1[[#This Row],[Licensee]]&amp;" "&amp;Table4_1[[#This Row],[Licence]]</f>
        <v>Kleenheat GDL9</v>
      </c>
      <c r="D5732" s="162" t="str">
        <f t="shared" si="90"/>
        <v>FY2020/21_D13_Kleenheat GDL9</v>
      </c>
      <c r="E5732" s="164">
        <f>IF(ISNUMBER(Table4_1[[#This Row],[Value]]),Table4_1[[#This Row],[Value]],IF(ISNUMBER(Table4_1[[#This Row],[$ Value]]),Table4_1[[#This Row],[$ Value]],Table4_1[[#This Row],[% Value]]))</f>
        <v>4</v>
      </c>
      <c r="G5732" s="238">
        <v>44377</v>
      </c>
      <c r="H5732">
        <v>4</v>
      </c>
      <c r="I5732" t="s">
        <v>200</v>
      </c>
      <c r="J5732" t="s">
        <v>196</v>
      </c>
      <c r="K5732" t="s">
        <v>208</v>
      </c>
      <c r="L5732"/>
      <c r="M5732" t="s">
        <v>467</v>
      </c>
      <c r="N5732" t="s">
        <v>472</v>
      </c>
      <c r="O5732" t="s">
        <v>191</v>
      </c>
      <c r="P5732">
        <v>4</v>
      </c>
      <c r="Q5732"/>
      <c r="R5732"/>
      <c r="S5732" t="s">
        <v>936</v>
      </c>
    </row>
    <row r="5733" spans="1:19" hidden="1" x14ac:dyDescent="0.2">
      <c r="A5733" s="162" t="str">
        <f>"FY"&amp;(YEAR(Table4_1[[#This Row],[Date]])-1)&amp;"/"&amp;(YEAR(Table4_1[[#This Row],[Date]])-2000)</f>
        <v>FY2021/22</v>
      </c>
      <c r="B5733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3" s="162" t="str">
        <f>Table4_1[[#This Row],[Licensee]]&amp;" "&amp;Table4_1[[#This Row],[Licence]]</f>
        <v>Kleenheat GDL9</v>
      </c>
      <c r="D5733" s="162" t="str">
        <f t="shared" si="90"/>
        <v>FY2021/22_D13_Kleenheat GDL9</v>
      </c>
      <c r="E5733" s="164">
        <f>IF(ISNUMBER(Table4_1[[#This Row],[Value]]),Table4_1[[#This Row],[Value]],IF(ISNUMBER(Table4_1[[#This Row],[$ Value]]),Table4_1[[#This Row],[$ Value]],Table4_1[[#This Row],[% Value]]))</f>
        <v>26</v>
      </c>
      <c r="G5733" s="238">
        <v>44742</v>
      </c>
      <c r="H5733">
        <v>4</v>
      </c>
      <c r="I5733" t="s">
        <v>200</v>
      </c>
      <c r="J5733" t="s">
        <v>196</v>
      </c>
      <c r="K5733" t="s">
        <v>208</v>
      </c>
      <c r="L5733"/>
      <c r="M5733" t="s">
        <v>467</v>
      </c>
      <c r="N5733" t="s">
        <v>472</v>
      </c>
      <c r="O5733" t="s">
        <v>191</v>
      </c>
      <c r="P5733">
        <v>26</v>
      </c>
      <c r="Q5733"/>
      <c r="R5733"/>
      <c r="S5733" t="s">
        <v>936</v>
      </c>
    </row>
    <row r="5734" spans="1:19" hidden="1" x14ac:dyDescent="0.2">
      <c r="A5734" s="162" t="str">
        <f>"FY"&amp;(YEAR(Table4_1[[#This Row],[Date]])-1)&amp;"/"&amp;(YEAR(Table4_1[[#This Row],[Date]])-2000)</f>
        <v>FY2022/23</v>
      </c>
      <c r="B5734" s="162" t="str">
        <f>VLOOKUP(Table4_1[[#This Row],[Energy]]&amp;Table4_1[[#This Row],[Indicator category]]&amp;Table4_1[[#This Row],[Indicator subcategory]]&amp;Table4_1[[#This Row],[Indicator]]&amp;Table4_1[[#This Row],[ID]],newID,2,FALSE)</f>
        <v>D13</v>
      </c>
      <c r="C5734" s="162" t="str">
        <f>Table4_1[[#This Row],[Licensee]]&amp;" "&amp;Table4_1[[#This Row],[Licence]]</f>
        <v>Kleenheat GDL9</v>
      </c>
      <c r="D5734" s="162" t="str">
        <f t="shared" si="90"/>
        <v>FY2022/23_D13_Kleenheat GDL9</v>
      </c>
      <c r="E5734" s="164">
        <f>IF(ISNUMBER(Table4_1[[#This Row],[Value]]),Table4_1[[#This Row],[Value]],IF(ISNUMBER(Table4_1[[#This Row],[$ Value]]),Table4_1[[#This Row],[$ Value]],Table4_1[[#This Row],[% Value]]))</f>
        <v>0</v>
      </c>
      <c r="G5734" s="238">
        <v>45107</v>
      </c>
      <c r="H5734">
        <v>4</v>
      </c>
      <c r="I5734" t="s">
        <v>200</v>
      </c>
      <c r="J5734" t="s">
        <v>196</v>
      </c>
      <c r="K5734" t="s">
        <v>208</v>
      </c>
      <c r="L5734"/>
      <c r="M5734" t="s">
        <v>467</v>
      </c>
      <c r="N5734" t="s">
        <v>472</v>
      </c>
      <c r="O5734" t="s">
        <v>191</v>
      </c>
      <c r="P5734">
        <v>0</v>
      </c>
      <c r="Q5734"/>
      <c r="R5734"/>
      <c r="S5734" t="s">
        <v>936</v>
      </c>
    </row>
    <row r="5735" spans="1:19" hidden="1" x14ac:dyDescent="0.2">
      <c r="A5735" s="162" t="str">
        <f>"FY"&amp;(YEAR(Table4_1[[#This Row],[Date]])-1)&amp;"/"&amp;(YEAR(Table4_1[[#This Row],[Date]])-2000)</f>
        <v>FY2022/23</v>
      </c>
      <c r="B5735" s="162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735" s="162" t="str">
        <f>Table4_1[[#This Row],[Licensee]]&amp;" "&amp;Table4_1[[#This Row],[Licence]]</f>
        <v>Kleenheat GDL9</v>
      </c>
      <c r="D5735" s="162" t="str">
        <f t="shared" si="90"/>
        <v>FY2022/23_D13a_Kleenheat GDL9</v>
      </c>
      <c r="E5735" s="164">
        <f>IF(ISNUMBER(Table4_1[[#This Row],[Value]]),Table4_1[[#This Row],[Value]],IF(ISNUMBER(Table4_1[[#This Row],[$ Value]]),Table4_1[[#This Row],[$ Value]],Table4_1[[#This Row],[% Value]]))</f>
        <v>0</v>
      </c>
      <c r="G5735" s="238">
        <v>45107</v>
      </c>
      <c r="H5735">
        <v>4</v>
      </c>
      <c r="I5735" t="s">
        <v>200</v>
      </c>
      <c r="J5735" t="s">
        <v>196</v>
      </c>
      <c r="K5735" t="s">
        <v>208</v>
      </c>
      <c r="L5735" t="s">
        <v>470</v>
      </c>
      <c r="M5735" t="s">
        <v>471</v>
      </c>
      <c r="N5735" t="s">
        <v>472</v>
      </c>
      <c r="O5735" t="s">
        <v>191</v>
      </c>
      <c r="P5735">
        <v>0</v>
      </c>
      <c r="Q5735"/>
      <c r="R5735"/>
      <c r="S5735" t="s">
        <v>936</v>
      </c>
    </row>
    <row r="5736" spans="1:19" hidden="1" x14ac:dyDescent="0.2">
      <c r="A5736" s="162" t="str">
        <f>"FY"&amp;(YEAR(Table4_1[[#This Row],[Date]])-1)&amp;"/"&amp;(YEAR(Table4_1[[#This Row],[Date]])-2000)</f>
        <v>FY2023/24</v>
      </c>
      <c r="B5736" s="162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5736" s="162" t="str">
        <f>Table4_1[[#This Row],[Licensee]]&amp;" "&amp;Table4_1[[#This Row],[Licence]]</f>
        <v>Kleenheat GDL9</v>
      </c>
      <c r="D5736" s="162" t="str">
        <f t="shared" si="90"/>
        <v>FY2023/24_D13a_Kleenheat GDL9</v>
      </c>
      <c r="E5736" s="164">
        <f>IF(ISNUMBER(Table4_1[[#This Row],[Value]]),Table4_1[[#This Row],[Value]],IF(ISNUMBER(Table4_1[[#This Row],[$ Value]]),Table4_1[[#This Row],[$ Value]],Table4_1[[#This Row],[% Value]]))</f>
        <v>0</v>
      </c>
      <c r="G5736" s="238">
        <v>45473</v>
      </c>
      <c r="H5736">
        <v>4</v>
      </c>
      <c r="I5736" t="s">
        <v>200</v>
      </c>
      <c r="J5736" t="s">
        <v>196</v>
      </c>
      <c r="K5736" t="s">
        <v>208</v>
      </c>
      <c r="L5736" t="s">
        <v>470</v>
      </c>
      <c r="M5736" t="s">
        <v>471</v>
      </c>
      <c r="N5736" t="s">
        <v>472</v>
      </c>
      <c r="O5736" t="s">
        <v>191</v>
      </c>
      <c r="P5736">
        <v>0</v>
      </c>
      <c r="Q5736"/>
      <c r="R5736"/>
      <c r="S5736" t="s">
        <v>936</v>
      </c>
    </row>
    <row r="5737" spans="1:19" hidden="1" x14ac:dyDescent="0.2">
      <c r="A5737" s="162" t="str">
        <f>"FY"&amp;(YEAR(Table4_1[[#This Row],[Date]])-1)&amp;"/"&amp;(YEAR(Table4_1[[#This Row],[Date]])-2000)</f>
        <v>FY2022/23</v>
      </c>
      <c r="B5737" s="162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737" s="162" t="str">
        <f>Table4_1[[#This Row],[Licensee]]&amp;" "&amp;Table4_1[[#This Row],[Licence]]</f>
        <v>Kleenheat GDL9</v>
      </c>
      <c r="D5737" s="162" t="str">
        <f t="shared" si="90"/>
        <v>FY2022/23_D13b_Kleenheat GDL9</v>
      </c>
      <c r="E5737" s="164">
        <f>IF(ISNUMBER(Table4_1[[#This Row],[Value]]),Table4_1[[#This Row],[Value]],IF(ISNUMBER(Table4_1[[#This Row],[$ Value]]),Table4_1[[#This Row],[$ Value]],Table4_1[[#This Row],[% Value]]))</f>
        <v>4</v>
      </c>
      <c r="G5737" s="238">
        <v>45107</v>
      </c>
      <c r="H5737">
        <v>4</v>
      </c>
      <c r="I5737" t="s">
        <v>200</v>
      </c>
      <c r="J5737" t="s">
        <v>196</v>
      </c>
      <c r="K5737" t="s">
        <v>208</v>
      </c>
      <c r="L5737" t="s">
        <v>396</v>
      </c>
      <c r="M5737" t="s">
        <v>471</v>
      </c>
      <c r="N5737" t="s">
        <v>472</v>
      </c>
      <c r="O5737" t="s">
        <v>191</v>
      </c>
      <c r="P5737">
        <v>4</v>
      </c>
      <c r="Q5737"/>
      <c r="R5737"/>
      <c r="S5737" t="s">
        <v>936</v>
      </c>
    </row>
    <row r="5738" spans="1:19" hidden="1" x14ac:dyDescent="0.2">
      <c r="A5738" s="162" t="str">
        <f>"FY"&amp;(YEAR(Table4_1[[#This Row],[Date]])-1)&amp;"/"&amp;(YEAR(Table4_1[[#This Row],[Date]])-2000)</f>
        <v>FY2023/24</v>
      </c>
      <c r="B5738" s="162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5738" s="162" t="str">
        <f>Table4_1[[#This Row],[Licensee]]&amp;" "&amp;Table4_1[[#This Row],[Licence]]</f>
        <v>Kleenheat GDL9</v>
      </c>
      <c r="D5738" s="162" t="str">
        <f t="shared" si="90"/>
        <v>FY2023/24_D13b_Kleenheat GDL9</v>
      </c>
      <c r="E5738" s="164">
        <f>IF(ISNUMBER(Table4_1[[#This Row],[Value]]),Table4_1[[#This Row],[Value]],IF(ISNUMBER(Table4_1[[#This Row],[$ Value]]),Table4_1[[#This Row],[$ Value]],Table4_1[[#This Row],[% Value]]))</f>
        <v>26</v>
      </c>
      <c r="G5738" s="238">
        <v>45473</v>
      </c>
      <c r="H5738">
        <v>4</v>
      </c>
      <c r="I5738" t="s">
        <v>200</v>
      </c>
      <c r="J5738" t="s">
        <v>196</v>
      </c>
      <c r="K5738" t="s">
        <v>208</v>
      </c>
      <c r="L5738" t="s">
        <v>396</v>
      </c>
      <c r="M5738" t="s">
        <v>471</v>
      </c>
      <c r="N5738" t="s">
        <v>472</v>
      </c>
      <c r="O5738" t="s">
        <v>191</v>
      </c>
      <c r="P5738">
        <v>26</v>
      </c>
      <c r="Q5738"/>
      <c r="R5738"/>
      <c r="S5738" t="s">
        <v>936</v>
      </c>
    </row>
    <row r="5739" spans="1:19" hidden="1" x14ac:dyDescent="0.2">
      <c r="A5739" s="162" t="str">
        <f>"FY"&amp;(YEAR(Table4_1[[#This Row],[Date]])-1)&amp;"/"&amp;(YEAR(Table4_1[[#This Row],[Date]])-2000)</f>
        <v>FY2023/24</v>
      </c>
      <c r="B5739" s="162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739" s="162" t="str">
        <f>Table4_1[[#This Row],[Licensee]]&amp;" "&amp;Table4_1[[#This Row],[Licence]]</f>
        <v>Kleenheat GDL9</v>
      </c>
      <c r="D5739" s="162" t="str">
        <f t="shared" si="90"/>
        <v>FY2023/24_D13c_Kleenheat GDL9</v>
      </c>
      <c r="E5739" s="164">
        <f>IF(ISNUMBER(Table4_1[[#This Row],[Value]]),Table4_1[[#This Row],[Value]],IF(ISNUMBER(Table4_1[[#This Row],[$ Value]]),Table4_1[[#This Row],[$ Value]],Table4_1[[#This Row],[% Value]]))</f>
        <v>0</v>
      </c>
      <c r="G5739" s="238">
        <v>45473</v>
      </c>
      <c r="H5739">
        <v>4</v>
      </c>
      <c r="I5739" t="s">
        <v>200</v>
      </c>
      <c r="J5739" t="s">
        <v>196</v>
      </c>
      <c r="K5739" t="s">
        <v>208</v>
      </c>
      <c r="L5739" t="s">
        <v>391</v>
      </c>
      <c r="M5739" t="s">
        <v>471</v>
      </c>
      <c r="N5739" t="s">
        <v>472</v>
      </c>
      <c r="O5739" t="s">
        <v>191</v>
      </c>
      <c r="P5739">
        <v>0</v>
      </c>
      <c r="Q5739"/>
      <c r="R5739"/>
      <c r="S5739" t="s">
        <v>936</v>
      </c>
    </row>
    <row r="5740" spans="1:19" hidden="1" x14ac:dyDescent="0.2">
      <c r="A5740" s="162" t="str">
        <f>"FY"&amp;(YEAR(Table4_1[[#This Row],[Date]])-1)&amp;"/"&amp;(YEAR(Table4_1[[#This Row],[Date]])-2000)</f>
        <v>FY2023/24</v>
      </c>
      <c r="B5740" s="162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5740" s="162" t="str">
        <f>Table4_1[[#This Row],[Licensee]]&amp;" "&amp;Table4_1[[#This Row],[Licence]]</f>
        <v>Kleenheat GDL9</v>
      </c>
      <c r="D5740" s="162" t="str">
        <f t="shared" si="90"/>
        <v>FY2023/24_D13c_Kleenheat GDL9</v>
      </c>
      <c r="E5740" s="164">
        <f>IF(ISNUMBER(Table4_1[[#This Row],[Value]]),Table4_1[[#This Row],[Value]],IF(ISNUMBER(Table4_1[[#This Row],[$ Value]]),Table4_1[[#This Row],[$ Value]],Table4_1[[#This Row],[% Value]]))</f>
        <v>0</v>
      </c>
      <c r="G5740" s="238">
        <v>45473</v>
      </c>
      <c r="H5740">
        <v>4</v>
      </c>
      <c r="I5740" t="s">
        <v>200</v>
      </c>
      <c r="J5740" t="s">
        <v>196</v>
      </c>
      <c r="K5740" t="s">
        <v>208</v>
      </c>
      <c r="L5740" t="s">
        <v>391</v>
      </c>
      <c r="M5740" t="s">
        <v>471</v>
      </c>
      <c r="N5740" t="s">
        <v>472</v>
      </c>
      <c r="O5740" t="s">
        <v>191</v>
      </c>
      <c r="P5740">
        <v>0</v>
      </c>
      <c r="Q5740"/>
      <c r="R5740"/>
      <c r="S5740" t="s">
        <v>936</v>
      </c>
    </row>
    <row r="5741" spans="1:19" hidden="1" x14ac:dyDescent="0.2">
      <c r="A5741" s="162" t="str">
        <f>"FY"&amp;(YEAR(Table4_1[[#This Row],[Date]])-1)&amp;"/"&amp;(YEAR(Table4_1[[#This Row],[Date]])-2000)</f>
        <v>FY2013/14</v>
      </c>
      <c r="B5741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1" s="162" t="str">
        <f>Table4_1[[#This Row],[Licensee]]&amp;" "&amp;Table4_1[[#This Row],[Licence]]</f>
        <v>Kleenheat GDL9</v>
      </c>
      <c r="D5741" s="162" t="str">
        <f t="shared" si="90"/>
        <v>FY2013/14_D14_Kleenheat GDL9</v>
      </c>
      <c r="E5741" s="164">
        <f>IF(ISNUMBER(Table4_1[[#This Row],[Value]]),Table4_1[[#This Row],[Value]],IF(ISNUMBER(Table4_1[[#This Row],[$ Value]]),Table4_1[[#This Row],[$ Value]],Table4_1[[#This Row],[% Value]]))</f>
        <v>0</v>
      </c>
      <c r="G5741" s="238">
        <v>41820</v>
      </c>
      <c r="H5741">
        <v>4</v>
      </c>
      <c r="I5741" t="s">
        <v>200</v>
      </c>
      <c r="J5741" t="s">
        <v>196</v>
      </c>
      <c r="K5741" t="s">
        <v>208</v>
      </c>
      <c r="L5741" t="s">
        <v>464</v>
      </c>
      <c r="M5741" t="s">
        <v>479</v>
      </c>
      <c r="N5741" t="s">
        <v>480</v>
      </c>
      <c r="O5741" t="s">
        <v>191</v>
      </c>
      <c r="P5741">
        <v>0</v>
      </c>
      <c r="Q5741"/>
      <c r="R5741"/>
      <c r="S5741" t="s">
        <v>936</v>
      </c>
    </row>
    <row r="5742" spans="1:19" hidden="1" x14ac:dyDescent="0.2">
      <c r="A5742" s="162" t="str">
        <f>"FY"&amp;(YEAR(Table4_1[[#This Row],[Date]])-1)&amp;"/"&amp;(YEAR(Table4_1[[#This Row],[Date]])-2000)</f>
        <v>FY2014/15</v>
      </c>
      <c r="B5742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2" s="162" t="str">
        <f>Table4_1[[#This Row],[Licensee]]&amp;" "&amp;Table4_1[[#This Row],[Licence]]</f>
        <v>Kleenheat GDL9</v>
      </c>
      <c r="D5742" s="162" t="str">
        <f t="shared" si="90"/>
        <v>FY2014/15_D14_Kleenheat GDL9</v>
      </c>
      <c r="E5742" s="164">
        <f>IF(ISNUMBER(Table4_1[[#This Row],[Value]]),Table4_1[[#This Row],[Value]],IF(ISNUMBER(Table4_1[[#This Row],[$ Value]]),Table4_1[[#This Row],[$ Value]],Table4_1[[#This Row],[% Value]]))</f>
        <v>0</v>
      </c>
      <c r="G5742" s="238">
        <v>42185</v>
      </c>
      <c r="H5742">
        <v>4</v>
      </c>
      <c r="I5742" t="s">
        <v>200</v>
      </c>
      <c r="J5742" t="s">
        <v>196</v>
      </c>
      <c r="K5742" t="s">
        <v>208</v>
      </c>
      <c r="L5742" t="s">
        <v>464</v>
      </c>
      <c r="M5742" t="s">
        <v>479</v>
      </c>
      <c r="N5742" t="s">
        <v>480</v>
      </c>
      <c r="O5742" t="s">
        <v>191</v>
      </c>
      <c r="P5742">
        <v>0</v>
      </c>
      <c r="Q5742"/>
      <c r="R5742"/>
      <c r="S5742" t="s">
        <v>936</v>
      </c>
    </row>
    <row r="5743" spans="1:19" hidden="1" x14ac:dyDescent="0.2">
      <c r="A5743" s="162" t="str">
        <f>"FY"&amp;(YEAR(Table4_1[[#This Row],[Date]])-1)&amp;"/"&amp;(YEAR(Table4_1[[#This Row],[Date]])-2000)</f>
        <v>FY2015/16</v>
      </c>
      <c r="B5743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3" s="162" t="str">
        <f>Table4_1[[#This Row],[Licensee]]&amp;" "&amp;Table4_1[[#This Row],[Licence]]</f>
        <v>Kleenheat GDL9</v>
      </c>
      <c r="D5743" s="162" t="str">
        <f t="shared" si="90"/>
        <v>FY2015/16_D14_Kleenheat GDL9</v>
      </c>
      <c r="E5743" s="164">
        <f>IF(ISNUMBER(Table4_1[[#This Row],[Value]]),Table4_1[[#This Row],[Value]],IF(ISNUMBER(Table4_1[[#This Row],[$ Value]]),Table4_1[[#This Row],[$ Value]],Table4_1[[#This Row],[% Value]]))</f>
        <v>0</v>
      </c>
      <c r="G5743" s="238">
        <v>42551</v>
      </c>
      <c r="H5743">
        <v>4</v>
      </c>
      <c r="I5743" t="s">
        <v>200</v>
      </c>
      <c r="J5743" t="s">
        <v>196</v>
      </c>
      <c r="K5743" t="s">
        <v>208</v>
      </c>
      <c r="L5743" t="s">
        <v>464</v>
      </c>
      <c r="M5743" t="s">
        <v>479</v>
      </c>
      <c r="N5743" t="s">
        <v>480</v>
      </c>
      <c r="O5743" t="s">
        <v>191</v>
      </c>
      <c r="P5743">
        <v>0</v>
      </c>
      <c r="Q5743"/>
      <c r="R5743"/>
      <c r="S5743" t="s">
        <v>936</v>
      </c>
    </row>
    <row r="5744" spans="1:19" hidden="1" x14ac:dyDescent="0.2">
      <c r="A5744" s="162" t="str">
        <f>"FY"&amp;(YEAR(Table4_1[[#This Row],[Date]])-1)&amp;"/"&amp;(YEAR(Table4_1[[#This Row],[Date]])-2000)</f>
        <v>FY2016/17</v>
      </c>
      <c r="B5744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4" s="162" t="str">
        <f>Table4_1[[#This Row],[Licensee]]&amp;" "&amp;Table4_1[[#This Row],[Licence]]</f>
        <v>Kleenheat GDL9</v>
      </c>
      <c r="D5744" s="162" t="str">
        <f t="shared" si="90"/>
        <v>FY2016/17_D14_Kleenheat GDL9</v>
      </c>
      <c r="E5744" s="164">
        <f>IF(ISNUMBER(Table4_1[[#This Row],[Value]]),Table4_1[[#This Row],[Value]],IF(ISNUMBER(Table4_1[[#This Row],[$ Value]]),Table4_1[[#This Row],[$ Value]],Table4_1[[#This Row],[% Value]]))</f>
        <v>14</v>
      </c>
      <c r="G5744" s="238">
        <v>42916</v>
      </c>
      <c r="H5744">
        <v>4</v>
      </c>
      <c r="I5744" t="s">
        <v>200</v>
      </c>
      <c r="J5744" t="s">
        <v>196</v>
      </c>
      <c r="K5744" t="s">
        <v>208</v>
      </c>
      <c r="L5744" t="s">
        <v>464</v>
      </c>
      <c r="M5744" t="s">
        <v>479</v>
      </c>
      <c r="N5744" t="s">
        <v>480</v>
      </c>
      <c r="O5744" t="s">
        <v>191</v>
      </c>
      <c r="P5744">
        <v>14</v>
      </c>
      <c r="Q5744"/>
      <c r="R5744"/>
      <c r="S5744" t="s">
        <v>936</v>
      </c>
    </row>
    <row r="5745" spans="1:19" hidden="1" x14ac:dyDescent="0.2">
      <c r="A5745" s="162" t="str">
        <f>"FY"&amp;(YEAR(Table4_1[[#This Row],[Date]])-1)&amp;"/"&amp;(YEAR(Table4_1[[#This Row],[Date]])-2000)</f>
        <v>FY2017/18</v>
      </c>
      <c r="B5745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5" s="162" t="str">
        <f>Table4_1[[#This Row],[Licensee]]&amp;" "&amp;Table4_1[[#This Row],[Licence]]</f>
        <v>Kleenheat GDL9</v>
      </c>
      <c r="D5745" s="162" t="str">
        <f t="shared" si="90"/>
        <v>FY2017/18_D14_Kleenheat GDL9</v>
      </c>
      <c r="E5745" s="164">
        <f>IF(ISNUMBER(Table4_1[[#This Row],[Value]]),Table4_1[[#This Row],[Value]],IF(ISNUMBER(Table4_1[[#This Row],[$ Value]]),Table4_1[[#This Row],[$ Value]],Table4_1[[#This Row],[% Value]]))</f>
        <v>14</v>
      </c>
      <c r="G5745" s="238">
        <v>43281</v>
      </c>
      <c r="H5745">
        <v>4</v>
      </c>
      <c r="I5745" t="s">
        <v>200</v>
      </c>
      <c r="J5745" t="s">
        <v>196</v>
      </c>
      <c r="K5745" t="s">
        <v>208</v>
      </c>
      <c r="L5745" t="s">
        <v>464</v>
      </c>
      <c r="M5745" t="s">
        <v>479</v>
      </c>
      <c r="N5745" t="s">
        <v>480</v>
      </c>
      <c r="O5745" t="s">
        <v>191</v>
      </c>
      <c r="P5745">
        <v>14</v>
      </c>
      <c r="Q5745"/>
      <c r="R5745"/>
      <c r="S5745" t="s">
        <v>936</v>
      </c>
    </row>
    <row r="5746" spans="1:19" hidden="1" x14ac:dyDescent="0.2">
      <c r="A5746" s="162" t="str">
        <f>"FY"&amp;(YEAR(Table4_1[[#This Row],[Date]])-1)&amp;"/"&amp;(YEAR(Table4_1[[#This Row],[Date]])-2000)</f>
        <v>FY2018/19</v>
      </c>
      <c r="B5746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6" s="162" t="str">
        <f>Table4_1[[#This Row],[Licensee]]&amp;" "&amp;Table4_1[[#This Row],[Licence]]</f>
        <v>Kleenheat GDL9</v>
      </c>
      <c r="D5746" s="162" t="str">
        <f t="shared" si="90"/>
        <v>FY2018/19_D14_Kleenheat GDL9</v>
      </c>
      <c r="E5746" s="164">
        <f>IF(ISNUMBER(Table4_1[[#This Row],[Value]]),Table4_1[[#This Row],[Value]],IF(ISNUMBER(Table4_1[[#This Row],[$ Value]]),Table4_1[[#This Row],[$ Value]],Table4_1[[#This Row],[% Value]]))</f>
        <v>167</v>
      </c>
      <c r="G5746" s="238">
        <v>43646</v>
      </c>
      <c r="H5746">
        <v>4</v>
      </c>
      <c r="I5746" t="s">
        <v>200</v>
      </c>
      <c r="J5746" t="s">
        <v>196</v>
      </c>
      <c r="K5746" t="s">
        <v>208</v>
      </c>
      <c r="L5746" t="s">
        <v>464</v>
      </c>
      <c r="M5746" t="s">
        <v>479</v>
      </c>
      <c r="N5746" t="s">
        <v>480</v>
      </c>
      <c r="O5746" t="s">
        <v>191</v>
      </c>
      <c r="P5746">
        <v>167</v>
      </c>
      <c r="Q5746"/>
      <c r="R5746"/>
      <c r="S5746" t="s">
        <v>936</v>
      </c>
    </row>
    <row r="5747" spans="1:19" hidden="1" x14ac:dyDescent="0.2">
      <c r="A5747" s="162" t="str">
        <f>"FY"&amp;(YEAR(Table4_1[[#This Row],[Date]])-1)&amp;"/"&amp;(YEAR(Table4_1[[#This Row],[Date]])-2000)</f>
        <v>FY2019/20</v>
      </c>
      <c r="B5747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7" s="162" t="str">
        <f>Table4_1[[#This Row],[Licensee]]&amp;" "&amp;Table4_1[[#This Row],[Licence]]</f>
        <v>Kleenheat GDL9</v>
      </c>
      <c r="D5747" s="162" t="str">
        <f t="shared" si="90"/>
        <v>FY2019/20_D14_Kleenheat GDL9</v>
      </c>
      <c r="E5747" s="164">
        <f>IF(ISNUMBER(Table4_1[[#This Row],[Value]]),Table4_1[[#This Row],[Value]],IF(ISNUMBER(Table4_1[[#This Row],[$ Value]]),Table4_1[[#This Row],[$ Value]],Table4_1[[#This Row],[% Value]]))</f>
        <v>1</v>
      </c>
      <c r="G5747" s="238">
        <v>44012</v>
      </c>
      <c r="H5747">
        <v>4</v>
      </c>
      <c r="I5747" t="s">
        <v>200</v>
      </c>
      <c r="J5747" t="s">
        <v>196</v>
      </c>
      <c r="K5747" t="s">
        <v>208</v>
      </c>
      <c r="L5747" t="s">
        <v>464</v>
      </c>
      <c r="M5747" t="s">
        <v>479</v>
      </c>
      <c r="N5747" t="s">
        <v>480</v>
      </c>
      <c r="O5747" t="s">
        <v>191</v>
      </c>
      <c r="P5747">
        <v>1</v>
      </c>
      <c r="Q5747"/>
      <c r="R5747"/>
      <c r="S5747" t="s">
        <v>936</v>
      </c>
    </row>
    <row r="5748" spans="1:19" hidden="1" x14ac:dyDescent="0.2">
      <c r="A5748" s="162" t="str">
        <f>"FY"&amp;(YEAR(Table4_1[[#This Row],[Date]])-1)&amp;"/"&amp;(YEAR(Table4_1[[#This Row],[Date]])-2000)</f>
        <v>FY2020/21</v>
      </c>
      <c r="B5748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8" s="162" t="str">
        <f>Table4_1[[#This Row],[Licensee]]&amp;" "&amp;Table4_1[[#This Row],[Licence]]</f>
        <v>Kleenheat GDL9</v>
      </c>
      <c r="D5748" s="162" t="str">
        <f t="shared" si="90"/>
        <v>FY2020/21_D14_Kleenheat GDL9</v>
      </c>
      <c r="E5748" s="164">
        <f>IF(ISNUMBER(Table4_1[[#This Row],[Value]]),Table4_1[[#This Row],[Value]],IF(ISNUMBER(Table4_1[[#This Row],[$ Value]]),Table4_1[[#This Row],[$ Value]],Table4_1[[#This Row],[% Value]]))</f>
        <v>0</v>
      </c>
      <c r="G5748" s="238">
        <v>44377</v>
      </c>
      <c r="H5748">
        <v>4</v>
      </c>
      <c r="I5748" t="s">
        <v>200</v>
      </c>
      <c r="J5748" t="s">
        <v>196</v>
      </c>
      <c r="K5748" t="s">
        <v>208</v>
      </c>
      <c r="L5748" t="s">
        <v>464</v>
      </c>
      <c r="M5748" t="s">
        <v>479</v>
      </c>
      <c r="N5748" t="s">
        <v>480</v>
      </c>
      <c r="O5748" t="s">
        <v>191</v>
      </c>
      <c r="P5748">
        <v>0</v>
      </c>
      <c r="Q5748"/>
      <c r="R5748"/>
      <c r="S5748" t="s">
        <v>936</v>
      </c>
    </row>
    <row r="5749" spans="1:19" hidden="1" x14ac:dyDescent="0.2">
      <c r="A5749" s="162" t="str">
        <f>"FY"&amp;(YEAR(Table4_1[[#This Row],[Date]])-1)&amp;"/"&amp;(YEAR(Table4_1[[#This Row],[Date]])-2000)</f>
        <v>FY2021/22</v>
      </c>
      <c r="B5749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49" s="162" t="str">
        <f>Table4_1[[#This Row],[Licensee]]&amp;" "&amp;Table4_1[[#This Row],[Licence]]</f>
        <v>Kleenheat GDL9</v>
      </c>
      <c r="D5749" s="162" t="str">
        <f t="shared" si="90"/>
        <v>FY2021/22_D14_Kleenheat GDL9</v>
      </c>
      <c r="E5749" s="164">
        <f>IF(ISNUMBER(Table4_1[[#This Row],[Value]]),Table4_1[[#This Row],[Value]],IF(ISNUMBER(Table4_1[[#This Row],[$ Value]]),Table4_1[[#This Row],[$ Value]],Table4_1[[#This Row],[% Value]]))</f>
        <v>0</v>
      </c>
      <c r="G5749" s="238">
        <v>44742</v>
      </c>
      <c r="H5749">
        <v>4</v>
      </c>
      <c r="I5749" t="s">
        <v>200</v>
      </c>
      <c r="J5749" t="s">
        <v>196</v>
      </c>
      <c r="K5749" t="s">
        <v>208</v>
      </c>
      <c r="L5749" t="s">
        <v>464</v>
      </c>
      <c r="M5749" t="s">
        <v>479</v>
      </c>
      <c r="N5749" t="s">
        <v>480</v>
      </c>
      <c r="O5749" t="s">
        <v>191</v>
      </c>
      <c r="P5749">
        <v>0</v>
      </c>
      <c r="Q5749"/>
      <c r="R5749"/>
      <c r="S5749" t="s">
        <v>936</v>
      </c>
    </row>
    <row r="5750" spans="1:19" hidden="1" x14ac:dyDescent="0.2">
      <c r="A5750" s="162" t="str">
        <f>"FY"&amp;(YEAR(Table4_1[[#This Row],[Date]])-1)&amp;"/"&amp;(YEAR(Table4_1[[#This Row],[Date]])-2000)</f>
        <v>FY2022/23</v>
      </c>
      <c r="B5750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50" s="162" t="str">
        <f>Table4_1[[#This Row],[Licensee]]&amp;" "&amp;Table4_1[[#This Row],[Licence]]</f>
        <v>Kleenheat GDL9</v>
      </c>
      <c r="D5750" s="162" t="str">
        <f t="shared" si="90"/>
        <v>FY2022/23_D14_Kleenheat GDL9</v>
      </c>
      <c r="E5750" s="164">
        <f>IF(ISNUMBER(Table4_1[[#This Row],[Value]]),Table4_1[[#This Row],[Value]],IF(ISNUMBER(Table4_1[[#This Row],[$ Value]]),Table4_1[[#This Row],[$ Value]],Table4_1[[#This Row],[% Value]]))</f>
        <v>0</v>
      </c>
      <c r="G5750" s="238">
        <v>45107</v>
      </c>
      <c r="H5750">
        <v>4</v>
      </c>
      <c r="I5750" t="s">
        <v>200</v>
      </c>
      <c r="J5750" t="s">
        <v>196</v>
      </c>
      <c r="K5750" t="s">
        <v>208</v>
      </c>
      <c r="L5750" t="s">
        <v>464</v>
      </c>
      <c r="M5750" t="s">
        <v>479</v>
      </c>
      <c r="N5750" t="s">
        <v>480</v>
      </c>
      <c r="O5750" t="s">
        <v>191</v>
      </c>
      <c r="P5750">
        <v>0</v>
      </c>
      <c r="Q5750"/>
      <c r="R5750"/>
      <c r="S5750" t="s">
        <v>936</v>
      </c>
    </row>
    <row r="5751" spans="1:19" hidden="1" x14ac:dyDescent="0.2">
      <c r="A5751" s="162" t="str">
        <f>"FY"&amp;(YEAR(Table4_1[[#This Row],[Date]])-1)&amp;"/"&amp;(YEAR(Table4_1[[#This Row],[Date]])-2000)</f>
        <v>FY2023/24</v>
      </c>
      <c r="B5751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5751" s="162" t="str">
        <f>Table4_1[[#This Row],[Licensee]]&amp;" "&amp;Table4_1[[#This Row],[Licence]]</f>
        <v>Kleenheat GDL9</v>
      </c>
      <c r="D5751" s="162" t="str">
        <f t="shared" si="90"/>
        <v>FY2023/24_D14_Kleenheat GDL9</v>
      </c>
      <c r="E5751" s="164">
        <f>IF(ISNUMBER(Table4_1[[#This Row],[Value]]),Table4_1[[#This Row],[Value]],IF(ISNUMBER(Table4_1[[#This Row],[$ Value]]),Table4_1[[#This Row],[$ Value]],Table4_1[[#This Row],[% Value]]))</f>
        <v>0</v>
      </c>
      <c r="G5751" s="238">
        <v>45473</v>
      </c>
      <c r="H5751">
        <v>4</v>
      </c>
      <c r="I5751" t="s">
        <v>200</v>
      </c>
      <c r="J5751" t="s">
        <v>196</v>
      </c>
      <c r="K5751" t="s">
        <v>208</v>
      </c>
      <c r="L5751" t="s">
        <v>464</v>
      </c>
      <c r="M5751" t="s">
        <v>479</v>
      </c>
      <c r="N5751" t="s">
        <v>480</v>
      </c>
      <c r="O5751" t="s">
        <v>191</v>
      </c>
      <c r="P5751">
        <v>0</v>
      </c>
      <c r="Q5751"/>
      <c r="R5751"/>
      <c r="S5751" t="s">
        <v>936</v>
      </c>
    </row>
    <row r="5752" spans="1:19" hidden="1" x14ac:dyDescent="0.2">
      <c r="A5752" s="162" t="str">
        <f>"FY"&amp;(YEAR(Table4_1[[#This Row],[Date]])-1)&amp;"/"&amp;(YEAR(Table4_1[[#This Row],[Date]])-2000)</f>
        <v>FY2013/14</v>
      </c>
      <c r="B5752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2" s="162" t="str">
        <f>Table4_1[[#This Row],[Licensee]]&amp;" "&amp;Table4_1[[#This Row],[Licence]]</f>
        <v>Kleenheat GDL9</v>
      </c>
      <c r="D5752" s="162" t="str">
        <f t="shared" si="90"/>
        <v>FY2013/14_D15_Kleenheat GDL9</v>
      </c>
      <c r="E5752" s="164">
        <f>IF(ISNUMBER(Table4_1[[#This Row],[Value]]),Table4_1[[#This Row],[Value]],IF(ISNUMBER(Table4_1[[#This Row],[$ Value]]),Table4_1[[#This Row],[$ Value]],Table4_1[[#This Row],[% Value]]))</f>
        <v>0</v>
      </c>
      <c r="G5752" s="238">
        <v>41820</v>
      </c>
      <c r="H5752">
        <v>4</v>
      </c>
      <c r="I5752" t="s">
        <v>200</v>
      </c>
      <c r="J5752" t="s">
        <v>196</v>
      </c>
      <c r="K5752" t="s">
        <v>208</v>
      </c>
      <c r="L5752" t="s">
        <v>363</v>
      </c>
      <c r="M5752" t="s">
        <v>479</v>
      </c>
      <c r="N5752" t="s">
        <v>484</v>
      </c>
      <c r="O5752" t="s">
        <v>191</v>
      </c>
      <c r="P5752">
        <v>0</v>
      </c>
      <c r="Q5752"/>
      <c r="R5752"/>
      <c r="S5752" t="s">
        <v>936</v>
      </c>
    </row>
    <row r="5753" spans="1:19" hidden="1" x14ac:dyDescent="0.2">
      <c r="A5753" s="162" t="str">
        <f>"FY"&amp;(YEAR(Table4_1[[#This Row],[Date]])-1)&amp;"/"&amp;(YEAR(Table4_1[[#This Row],[Date]])-2000)</f>
        <v>FY2014/15</v>
      </c>
      <c r="B5753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3" s="162" t="str">
        <f>Table4_1[[#This Row],[Licensee]]&amp;" "&amp;Table4_1[[#This Row],[Licence]]</f>
        <v>Kleenheat GDL9</v>
      </c>
      <c r="D5753" s="162" t="str">
        <f t="shared" si="90"/>
        <v>FY2014/15_D15_Kleenheat GDL9</v>
      </c>
      <c r="E5753" s="164">
        <f>IF(ISNUMBER(Table4_1[[#This Row],[Value]]),Table4_1[[#This Row],[Value]],IF(ISNUMBER(Table4_1[[#This Row],[$ Value]]),Table4_1[[#This Row],[$ Value]],Table4_1[[#This Row],[% Value]]))</f>
        <v>0</v>
      </c>
      <c r="G5753" s="238">
        <v>42185</v>
      </c>
      <c r="H5753">
        <v>4</v>
      </c>
      <c r="I5753" t="s">
        <v>200</v>
      </c>
      <c r="J5753" t="s">
        <v>196</v>
      </c>
      <c r="K5753" t="s">
        <v>208</v>
      </c>
      <c r="L5753" t="s">
        <v>363</v>
      </c>
      <c r="M5753" t="s">
        <v>479</v>
      </c>
      <c r="N5753" t="s">
        <v>484</v>
      </c>
      <c r="O5753" t="s">
        <v>191</v>
      </c>
      <c r="P5753">
        <v>0</v>
      </c>
      <c r="Q5753"/>
      <c r="R5753"/>
      <c r="S5753" t="s">
        <v>936</v>
      </c>
    </row>
    <row r="5754" spans="1:19" hidden="1" x14ac:dyDescent="0.2">
      <c r="A5754" s="162" t="str">
        <f>"FY"&amp;(YEAR(Table4_1[[#This Row],[Date]])-1)&amp;"/"&amp;(YEAR(Table4_1[[#This Row],[Date]])-2000)</f>
        <v>FY2015/16</v>
      </c>
      <c r="B5754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4" s="162" t="str">
        <f>Table4_1[[#This Row],[Licensee]]&amp;" "&amp;Table4_1[[#This Row],[Licence]]</f>
        <v>Kleenheat GDL9</v>
      </c>
      <c r="D5754" s="162" t="str">
        <f t="shared" si="90"/>
        <v>FY2015/16_D15_Kleenheat GDL9</v>
      </c>
      <c r="E5754" s="164">
        <f>IF(ISNUMBER(Table4_1[[#This Row],[Value]]),Table4_1[[#This Row],[Value]],IF(ISNUMBER(Table4_1[[#This Row],[$ Value]]),Table4_1[[#This Row],[$ Value]],Table4_1[[#This Row],[% Value]]))</f>
        <v>0</v>
      </c>
      <c r="G5754" s="238">
        <v>42551</v>
      </c>
      <c r="H5754">
        <v>4</v>
      </c>
      <c r="I5754" t="s">
        <v>200</v>
      </c>
      <c r="J5754" t="s">
        <v>196</v>
      </c>
      <c r="K5754" t="s">
        <v>208</v>
      </c>
      <c r="L5754" t="s">
        <v>363</v>
      </c>
      <c r="M5754" t="s">
        <v>479</v>
      </c>
      <c r="N5754" t="s">
        <v>484</v>
      </c>
      <c r="O5754" t="s">
        <v>191</v>
      </c>
      <c r="P5754">
        <v>0</v>
      </c>
      <c r="Q5754"/>
      <c r="R5754"/>
      <c r="S5754" t="s">
        <v>936</v>
      </c>
    </row>
    <row r="5755" spans="1:19" hidden="1" x14ac:dyDescent="0.2">
      <c r="A5755" s="162" t="str">
        <f>"FY"&amp;(YEAR(Table4_1[[#This Row],[Date]])-1)&amp;"/"&amp;(YEAR(Table4_1[[#This Row],[Date]])-2000)</f>
        <v>FY2016/17</v>
      </c>
      <c r="B5755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5" s="162" t="str">
        <f>Table4_1[[#This Row],[Licensee]]&amp;" "&amp;Table4_1[[#This Row],[Licence]]</f>
        <v>Kleenheat GDL9</v>
      </c>
      <c r="D5755" s="162" t="str">
        <f t="shared" si="90"/>
        <v>FY2016/17_D15_Kleenheat GDL9</v>
      </c>
      <c r="E5755" s="164">
        <f>IF(ISNUMBER(Table4_1[[#This Row],[Value]]),Table4_1[[#This Row],[Value]],IF(ISNUMBER(Table4_1[[#This Row],[$ Value]]),Table4_1[[#This Row],[$ Value]],Table4_1[[#This Row],[% Value]]))</f>
        <v>0</v>
      </c>
      <c r="G5755" s="238">
        <v>42916</v>
      </c>
      <c r="H5755">
        <v>4</v>
      </c>
      <c r="I5755" t="s">
        <v>200</v>
      </c>
      <c r="J5755" t="s">
        <v>196</v>
      </c>
      <c r="K5755" t="s">
        <v>208</v>
      </c>
      <c r="L5755" t="s">
        <v>363</v>
      </c>
      <c r="M5755" t="s">
        <v>479</v>
      </c>
      <c r="N5755" t="s">
        <v>484</v>
      </c>
      <c r="O5755" t="s">
        <v>191</v>
      </c>
      <c r="P5755">
        <v>0</v>
      </c>
      <c r="Q5755"/>
      <c r="R5755"/>
      <c r="S5755" t="s">
        <v>936</v>
      </c>
    </row>
    <row r="5756" spans="1:19" hidden="1" x14ac:dyDescent="0.2">
      <c r="A5756" s="162" t="str">
        <f>"FY"&amp;(YEAR(Table4_1[[#This Row],[Date]])-1)&amp;"/"&amp;(YEAR(Table4_1[[#This Row],[Date]])-2000)</f>
        <v>FY2017/18</v>
      </c>
      <c r="B5756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6" s="162" t="str">
        <f>Table4_1[[#This Row],[Licensee]]&amp;" "&amp;Table4_1[[#This Row],[Licence]]</f>
        <v>Kleenheat GDL9</v>
      </c>
      <c r="D5756" s="162" t="str">
        <f t="shared" si="90"/>
        <v>FY2017/18_D15_Kleenheat GDL9</v>
      </c>
      <c r="E5756" s="164">
        <f>IF(ISNUMBER(Table4_1[[#This Row],[Value]]),Table4_1[[#This Row],[Value]],IF(ISNUMBER(Table4_1[[#This Row],[$ Value]]),Table4_1[[#This Row],[$ Value]],Table4_1[[#This Row],[% Value]]))</f>
        <v>0</v>
      </c>
      <c r="G5756" s="238">
        <v>43281</v>
      </c>
      <c r="H5756">
        <v>4</v>
      </c>
      <c r="I5756" t="s">
        <v>200</v>
      </c>
      <c r="J5756" t="s">
        <v>196</v>
      </c>
      <c r="K5756" t="s">
        <v>208</v>
      </c>
      <c r="L5756" t="s">
        <v>363</v>
      </c>
      <c r="M5756" t="s">
        <v>479</v>
      </c>
      <c r="N5756" t="s">
        <v>484</v>
      </c>
      <c r="O5756" t="s">
        <v>191</v>
      </c>
      <c r="P5756">
        <v>0</v>
      </c>
      <c r="Q5756"/>
      <c r="R5756"/>
      <c r="S5756" t="s">
        <v>936</v>
      </c>
    </row>
    <row r="5757" spans="1:19" hidden="1" x14ac:dyDescent="0.2">
      <c r="A5757" s="162" t="str">
        <f>"FY"&amp;(YEAR(Table4_1[[#This Row],[Date]])-1)&amp;"/"&amp;(YEAR(Table4_1[[#This Row],[Date]])-2000)</f>
        <v>FY2018/19</v>
      </c>
      <c r="B5757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7" s="162" t="str">
        <f>Table4_1[[#This Row],[Licensee]]&amp;" "&amp;Table4_1[[#This Row],[Licence]]</f>
        <v>Kleenheat GDL9</v>
      </c>
      <c r="D5757" s="162" t="str">
        <f t="shared" si="90"/>
        <v>FY2018/19_D15_Kleenheat GDL9</v>
      </c>
      <c r="E5757" s="164">
        <f>IF(ISNUMBER(Table4_1[[#This Row],[Value]]),Table4_1[[#This Row],[Value]],IF(ISNUMBER(Table4_1[[#This Row],[$ Value]]),Table4_1[[#This Row],[$ Value]],Table4_1[[#This Row],[% Value]]))</f>
        <v>0</v>
      </c>
      <c r="G5757" s="238">
        <v>43646</v>
      </c>
      <c r="H5757">
        <v>4</v>
      </c>
      <c r="I5757" t="s">
        <v>200</v>
      </c>
      <c r="J5757" t="s">
        <v>196</v>
      </c>
      <c r="K5757" t="s">
        <v>208</v>
      </c>
      <c r="L5757" t="s">
        <v>363</v>
      </c>
      <c r="M5757" t="s">
        <v>479</v>
      </c>
      <c r="N5757" t="s">
        <v>484</v>
      </c>
      <c r="O5757" t="s">
        <v>191</v>
      </c>
      <c r="P5757">
        <v>0</v>
      </c>
      <c r="Q5757"/>
      <c r="R5757"/>
      <c r="S5757" t="s">
        <v>936</v>
      </c>
    </row>
    <row r="5758" spans="1:19" hidden="1" x14ac:dyDescent="0.2">
      <c r="A5758" s="162" t="str">
        <f>"FY"&amp;(YEAR(Table4_1[[#This Row],[Date]])-1)&amp;"/"&amp;(YEAR(Table4_1[[#This Row],[Date]])-2000)</f>
        <v>FY2019/20</v>
      </c>
      <c r="B5758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8" s="162" t="str">
        <f>Table4_1[[#This Row],[Licensee]]&amp;" "&amp;Table4_1[[#This Row],[Licence]]</f>
        <v>Kleenheat GDL9</v>
      </c>
      <c r="D5758" s="162" t="str">
        <f t="shared" si="90"/>
        <v>FY2019/20_D15_Kleenheat GDL9</v>
      </c>
      <c r="E5758" s="164">
        <f>IF(ISNUMBER(Table4_1[[#This Row],[Value]]),Table4_1[[#This Row],[Value]],IF(ISNUMBER(Table4_1[[#This Row],[$ Value]]),Table4_1[[#This Row],[$ Value]],Table4_1[[#This Row],[% Value]]))</f>
        <v>0</v>
      </c>
      <c r="G5758" s="238">
        <v>44012</v>
      </c>
      <c r="H5758">
        <v>4</v>
      </c>
      <c r="I5758" t="s">
        <v>200</v>
      </c>
      <c r="J5758" t="s">
        <v>196</v>
      </c>
      <c r="K5758" t="s">
        <v>208</v>
      </c>
      <c r="L5758" t="s">
        <v>363</v>
      </c>
      <c r="M5758" t="s">
        <v>479</v>
      </c>
      <c r="N5758" t="s">
        <v>484</v>
      </c>
      <c r="O5758" t="s">
        <v>191</v>
      </c>
      <c r="P5758">
        <v>0</v>
      </c>
      <c r="Q5758"/>
      <c r="R5758"/>
      <c r="S5758" t="s">
        <v>936</v>
      </c>
    </row>
    <row r="5759" spans="1:19" hidden="1" x14ac:dyDescent="0.2">
      <c r="A5759" s="162" t="str">
        <f>"FY"&amp;(YEAR(Table4_1[[#This Row],[Date]])-1)&amp;"/"&amp;(YEAR(Table4_1[[#This Row],[Date]])-2000)</f>
        <v>FY2020/21</v>
      </c>
      <c r="B5759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59" s="162" t="str">
        <f>Table4_1[[#This Row],[Licensee]]&amp;" "&amp;Table4_1[[#This Row],[Licence]]</f>
        <v>Kleenheat GDL9</v>
      </c>
      <c r="D5759" s="162" t="str">
        <f t="shared" si="90"/>
        <v>FY2020/21_D15_Kleenheat GDL9</v>
      </c>
      <c r="E5759" s="164">
        <f>IF(ISNUMBER(Table4_1[[#This Row],[Value]]),Table4_1[[#This Row],[Value]],IF(ISNUMBER(Table4_1[[#This Row],[$ Value]]),Table4_1[[#This Row],[$ Value]],Table4_1[[#This Row],[% Value]]))</f>
        <v>0</v>
      </c>
      <c r="G5759" s="238">
        <v>44377</v>
      </c>
      <c r="H5759">
        <v>4</v>
      </c>
      <c r="I5759" t="s">
        <v>200</v>
      </c>
      <c r="J5759" t="s">
        <v>196</v>
      </c>
      <c r="K5759" t="s">
        <v>208</v>
      </c>
      <c r="L5759" t="s">
        <v>363</v>
      </c>
      <c r="M5759" t="s">
        <v>479</v>
      </c>
      <c r="N5759" t="s">
        <v>484</v>
      </c>
      <c r="O5759" t="s">
        <v>191</v>
      </c>
      <c r="P5759">
        <v>0</v>
      </c>
      <c r="Q5759"/>
      <c r="R5759"/>
      <c r="S5759" t="s">
        <v>936</v>
      </c>
    </row>
    <row r="5760" spans="1:19" hidden="1" x14ac:dyDescent="0.2">
      <c r="A5760" s="162" t="str">
        <f>"FY"&amp;(YEAR(Table4_1[[#This Row],[Date]])-1)&amp;"/"&amp;(YEAR(Table4_1[[#This Row],[Date]])-2000)</f>
        <v>FY2021/22</v>
      </c>
      <c r="B5760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60" s="162" t="str">
        <f>Table4_1[[#This Row],[Licensee]]&amp;" "&amp;Table4_1[[#This Row],[Licence]]</f>
        <v>Kleenheat GDL9</v>
      </c>
      <c r="D5760" s="162" t="str">
        <f t="shared" si="90"/>
        <v>FY2021/22_D15_Kleenheat GDL9</v>
      </c>
      <c r="E5760" s="164">
        <f>IF(ISNUMBER(Table4_1[[#This Row],[Value]]),Table4_1[[#This Row],[Value]],IF(ISNUMBER(Table4_1[[#This Row],[$ Value]]),Table4_1[[#This Row],[$ Value]],Table4_1[[#This Row],[% Value]]))</f>
        <v>0</v>
      </c>
      <c r="G5760" s="238">
        <v>44742</v>
      </c>
      <c r="H5760">
        <v>4</v>
      </c>
      <c r="I5760" t="s">
        <v>200</v>
      </c>
      <c r="J5760" t="s">
        <v>196</v>
      </c>
      <c r="K5760" t="s">
        <v>208</v>
      </c>
      <c r="L5760" t="s">
        <v>363</v>
      </c>
      <c r="M5760" t="s">
        <v>479</v>
      </c>
      <c r="N5760" t="s">
        <v>484</v>
      </c>
      <c r="O5760" t="s">
        <v>191</v>
      </c>
      <c r="P5760">
        <v>0</v>
      </c>
      <c r="Q5760"/>
      <c r="R5760"/>
      <c r="S5760" t="s">
        <v>936</v>
      </c>
    </row>
    <row r="5761" spans="1:19" hidden="1" x14ac:dyDescent="0.2">
      <c r="A5761" s="162" t="str">
        <f>"FY"&amp;(YEAR(Table4_1[[#This Row],[Date]])-1)&amp;"/"&amp;(YEAR(Table4_1[[#This Row],[Date]])-2000)</f>
        <v>FY2022/23</v>
      </c>
      <c r="B5761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61" s="162" t="str">
        <f>Table4_1[[#This Row],[Licensee]]&amp;" "&amp;Table4_1[[#This Row],[Licence]]</f>
        <v>Kleenheat GDL9</v>
      </c>
      <c r="D5761" s="162" t="str">
        <f t="shared" si="90"/>
        <v>FY2022/23_D15_Kleenheat GDL9</v>
      </c>
      <c r="E5761" s="164">
        <f>IF(ISNUMBER(Table4_1[[#This Row],[Value]]),Table4_1[[#This Row],[Value]],IF(ISNUMBER(Table4_1[[#This Row],[$ Value]]),Table4_1[[#This Row],[$ Value]],Table4_1[[#This Row],[% Value]]))</f>
        <v>0</v>
      </c>
      <c r="G5761" s="238">
        <v>45107</v>
      </c>
      <c r="H5761">
        <v>4</v>
      </c>
      <c r="I5761" t="s">
        <v>200</v>
      </c>
      <c r="J5761" t="s">
        <v>196</v>
      </c>
      <c r="K5761" t="s">
        <v>208</v>
      </c>
      <c r="L5761" t="s">
        <v>363</v>
      </c>
      <c r="M5761" t="s">
        <v>479</v>
      </c>
      <c r="N5761" t="s">
        <v>484</v>
      </c>
      <c r="O5761" t="s">
        <v>191</v>
      </c>
      <c r="P5761">
        <v>0</v>
      </c>
      <c r="Q5761"/>
      <c r="R5761"/>
      <c r="S5761" t="s">
        <v>936</v>
      </c>
    </row>
    <row r="5762" spans="1:19" hidden="1" x14ac:dyDescent="0.2">
      <c r="A5762" s="162" t="str">
        <f>"FY"&amp;(YEAR(Table4_1[[#This Row],[Date]])-1)&amp;"/"&amp;(YEAR(Table4_1[[#This Row],[Date]])-2000)</f>
        <v>FY2023/24</v>
      </c>
      <c r="B5762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5762" s="162" t="str">
        <f>Table4_1[[#This Row],[Licensee]]&amp;" "&amp;Table4_1[[#This Row],[Licence]]</f>
        <v>Kleenheat GDL9</v>
      </c>
      <c r="D5762" s="162" t="str">
        <f t="shared" si="90"/>
        <v>FY2023/24_D15_Kleenheat GDL9</v>
      </c>
      <c r="E5762" s="164">
        <f>IF(ISNUMBER(Table4_1[[#This Row],[Value]]),Table4_1[[#This Row],[Value]],IF(ISNUMBER(Table4_1[[#This Row],[$ Value]]),Table4_1[[#This Row],[$ Value]],Table4_1[[#This Row],[% Value]]))</f>
        <v>0</v>
      </c>
      <c r="G5762" s="238">
        <v>45473</v>
      </c>
      <c r="H5762">
        <v>4</v>
      </c>
      <c r="I5762" t="s">
        <v>200</v>
      </c>
      <c r="J5762" t="s">
        <v>196</v>
      </c>
      <c r="K5762" t="s">
        <v>208</v>
      </c>
      <c r="L5762" t="s">
        <v>363</v>
      </c>
      <c r="M5762" t="s">
        <v>479</v>
      </c>
      <c r="N5762" t="s">
        <v>484</v>
      </c>
      <c r="O5762" t="s">
        <v>191</v>
      </c>
      <c r="P5762">
        <v>0</v>
      </c>
      <c r="Q5762"/>
      <c r="R5762"/>
      <c r="S5762" t="s">
        <v>936</v>
      </c>
    </row>
    <row r="5763" spans="1:19" hidden="1" x14ac:dyDescent="0.2">
      <c r="A5763" s="162" t="str">
        <f>"FY"&amp;(YEAR(Table4_1[[#This Row],[Date]])-1)&amp;"/"&amp;(YEAR(Table4_1[[#This Row],[Date]])-2000)</f>
        <v>FY2023/24</v>
      </c>
      <c r="B5763" s="162" t="str">
        <f>VLOOKUP(Table4_1[[#This Row],[Energy]]&amp;Table4_1[[#This Row],[Indicator category]]&amp;Table4_1[[#This Row],[Indicator subcategory]]&amp;Table4_1[[#This Row],[Indicator]]&amp;Table4_1[[#This Row],[ID]],newID,2,FALSE)</f>
        <v>D16</v>
      </c>
      <c r="C5763" s="162" t="str">
        <f>Table4_1[[#This Row],[Licensee]]&amp;" "&amp;Table4_1[[#This Row],[Licence]]</f>
        <v>Kleenheat GDL9</v>
      </c>
      <c r="D5763" s="162" t="str">
        <f t="shared" si="90"/>
        <v>FY2023/24_D16_Kleenheat GDL9</v>
      </c>
      <c r="E5763" s="164">
        <f>IF(ISNUMBER(Table4_1[[#This Row],[Value]]),Table4_1[[#This Row],[Value]],IF(ISNUMBER(Table4_1[[#This Row],[$ Value]]),Table4_1[[#This Row],[$ Value]],Table4_1[[#This Row],[% Value]]))</f>
        <v>1</v>
      </c>
      <c r="G5763" s="238">
        <v>45473</v>
      </c>
      <c r="H5763">
        <v>4</v>
      </c>
      <c r="I5763" t="s">
        <v>200</v>
      </c>
      <c r="J5763" t="s">
        <v>196</v>
      </c>
      <c r="K5763" t="s">
        <v>208</v>
      </c>
      <c r="L5763"/>
      <c r="M5763" t="s">
        <v>488</v>
      </c>
      <c r="N5763" t="s">
        <v>489</v>
      </c>
      <c r="O5763" t="s">
        <v>190</v>
      </c>
      <c r="P5763"/>
      <c r="Q5763">
        <v>1</v>
      </c>
      <c r="R5763"/>
      <c r="S5763" t="s">
        <v>936</v>
      </c>
    </row>
    <row r="5764" spans="1:19" hidden="1" x14ac:dyDescent="0.2">
      <c r="A5764" s="162" t="str">
        <f>"FY"&amp;(YEAR(Table4_1[[#This Row],[Date]])-1)&amp;"/"&amp;(YEAR(Table4_1[[#This Row],[Date]])-2000)</f>
        <v>FY2013/14</v>
      </c>
      <c r="B5764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4" s="162" t="str">
        <f>Table4_1[[#This Row],[Licensee]]&amp;" "&amp;Table4_1[[#This Row],[Licence]]</f>
        <v>Kleenheat GDL9</v>
      </c>
      <c r="D5764" s="162" t="str">
        <f t="shared" si="90"/>
        <v>FY2013/14_D17_Kleenheat GDL9</v>
      </c>
      <c r="E5764" s="164">
        <f>IF(ISNUMBER(Table4_1[[#This Row],[Value]]),Table4_1[[#This Row],[Value]],IF(ISNUMBER(Table4_1[[#This Row],[$ Value]]),Table4_1[[#This Row],[$ Value]],Table4_1[[#This Row],[% Value]]))</f>
        <v>0</v>
      </c>
      <c r="G5764" s="238">
        <v>41820</v>
      </c>
      <c r="H5764">
        <v>4</v>
      </c>
      <c r="I5764" t="s">
        <v>200</v>
      </c>
      <c r="J5764" t="s">
        <v>196</v>
      </c>
      <c r="K5764" t="s">
        <v>192</v>
      </c>
      <c r="L5764"/>
      <c r="M5764" t="s">
        <v>885</v>
      </c>
      <c r="N5764" t="s">
        <v>389</v>
      </c>
      <c r="O5764" t="s">
        <v>191</v>
      </c>
      <c r="P5764">
        <v>0</v>
      </c>
      <c r="Q5764"/>
      <c r="R5764"/>
      <c r="S5764" t="s">
        <v>936</v>
      </c>
    </row>
    <row r="5765" spans="1:19" hidden="1" x14ac:dyDescent="0.2">
      <c r="A5765" s="162" t="str">
        <f>"FY"&amp;(YEAR(Table4_1[[#This Row],[Date]])-1)&amp;"/"&amp;(YEAR(Table4_1[[#This Row],[Date]])-2000)</f>
        <v>FY2014/15</v>
      </c>
      <c r="B5765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5" s="162" t="str">
        <f>Table4_1[[#This Row],[Licensee]]&amp;" "&amp;Table4_1[[#This Row],[Licence]]</f>
        <v>Kleenheat GDL9</v>
      </c>
      <c r="D5765" s="162" t="str">
        <f t="shared" si="90"/>
        <v>FY2014/15_D17_Kleenheat GDL9</v>
      </c>
      <c r="E5765" s="164">
        <f>IF(ISNUMBER(Table4_1[[#This Row],[Value]]),Table4_1[[#This Row],[Value]],IF(ISNUMBER(Table4_1[[#This Row],[$ Value]]),Table4_1[[#This Row],[$ Value]],Table4_1[[#This Row],[% Value]]))</f>
        <v>3</v>
      </c>
      <c r="G5765" s="238">
        <v>42185</v>
      </c>
      <c r="H5765">
        <v>4</v>
      </c>
      <c r="I5765" t="s">
        <v>200</v>
      </c>
      <c r="J5765" t="s">
        <v>196</v>
      </c>
      <c r="K5765" t="s">
        <v>192</v>
      </c>
      <c r="L5765"/>
      <c r="M5765" t="s">
        <v>885</v>
      </c>
      <c r="N5765" t="s">
        <v>389</v>
      </c>
      <c r="O5765" t="s">
        <v>191</v>
      </c>
      <c r="P5765">
        <v>3</v>
      </c>
      <c r="Q5765"/>
      <c r="R5765"/>
      <c r="S5765" t="s">
        <v>936</v>
      </c>
    </row>
    <row r="5766" spans="1:19" hidden="1" x14ac:dyDescent="0.2">
      <c r="A5766" s="162" t="str">
        <f>"FY"&amp;(YEAR(Table4_1[[#This Row],[Date]])-1)&amp;"/"&amp;(YEAR(Table4_1[[#This Row],[Date]])-2000)</f>
        <v>FY2015/16</v>
      </c>
      <c r="B5766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6" s="162" t="str">
        <f>Table4_1[[#This Row],[Licensee]]&amp;" "&amp;Table4_1[[#This Row],[Licence]]</f>
        <v>Kleenheat GDL9</v>
      </c>
      <c r="D5766" s="162" t="str">
        <f t="shared" ref="D5766:D5829" si="91">A5766&amp;"_"&amp;B5766&amp;"_"&amp;C5766</f>
        <v>FY2015/16_D17_Kleenheat GDL9</v>
      </c>
      <c r="E5766" s="164">
        <f>IF(ISNUMBER(Table4_1[[#This Row],[Value]]),Table4_1[[#This Row],[Value]],IF(ISNUMBER(Table4_1[[#This Row],[$ Value]]),Table4_1[[#This Row],[$ Value]],Table4_1[[#This Row],[% Value]]))</f>
        <v>1</v>
      </c>
      <c r="G5766" s="238">
        <v>42551</v>
      </c>
      <c r="H5766">
        <v>4</v>
      </c>
      <c r="I5766" t="s">
        <v>200</v>
      </c>
      <c r="J5766" t="s">
        <v>196</v>
      </c>
      <c r="K5766" t="s">
        <v>192</v>
      </c>
      <c r="L5766"/>
      <c r="M5766" t="s">
        <v>885</v>
      </c>
      <c r="N5766" t="s">
        <v>389</v>
      </c>
      <c r="O5766" t="s">
        <v>191</v>
      </c>
      <c r="P5766">
        <v>1</v>
      </c>
      <c r="Q5766"/>
      <c r="R5766"/>
      <c r="S5766" t="s">
        <v>936</v>
      </c>
    </row>
    <row r="5767" spans="1:19" hidden="1" x14ac:dyDescent="0.2">
      <c r="A5767" s="162" t="str">
        <f>"FY"&amp;(YEAR(Table4_1[[#This Row],[Date]])-1)&amp;"/"&amp;(YEAR(Table4_1[[#This Row],[Date]])-2000)</f>
        <v>FY2016/17</v>
      </c>
      <c r="B5767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7" s="162" t="str">
        <f>Table4_1[[#This Row],[Licensee]]&amp;" "&amp;Table4_1[[#This Row],[Licence]]</f>
        <v>Kleenheat GDL9</v>
      </c>
      <c r="D5767" s="162" t="str">
        <f t="shared" si="91"/>
        <v>FY2016/17_D17_Kleenheat GDL9</v>
      </c>
      <c r="E5767" s="164">
        <f>IF(ISNUMBER(Table4_1[[#This Row],[Value]]),Table4_1[[#This Row],[Value]],IF(ISNUMBER(Table4_1[[#This Row],[$ Value]]),Table4_1[[#This Row],[$ Value]],Table4_1[[#This Row],[% Value]]))</f>
        <v>4</v>
      </c>
      <c r="G5767" s="238">
        <v>42916</v>
      </c>
      <c r="H5767">
        <v>4</v>
      </c>
      <c r="I5767" t="s">
        <v>200</v>
      </c>
      <c r="J5767" t="s">
        <v>196</v>
      </c>
      <c r="K5767" t="s">
        <v>192</v>
      </c>
      <c r="L5767"/>
      <c r="M5767" t="s">
        <v>885</v>
      </c>
      <c r="N5767" t="s">
        <v>389</v>
      </c>
      <c r="O5767" t="s">
        <v>191</v>
      </c>
      <c r="P5767">
        <v>4</v>
      </c>
      <c r="Q5767"/>
      <c r="R5767"/>
      <c r="S5767" t="s">
        <v>936</v>
      </c>
    </row>
    <row r="5768" spans="1:19" hidden="1" x14ac:dyDescent="0.2">
      <c r="A5768" s="162" t="str">
        <f>"FY"&amp;(YEAR(Table4_1[[#This Row],[Date]])-1)&amp;"/"&amp;(YEAR(Table4_1[[#This Row],[Date]])-2000)</f>
        <v>FY2017/18</v>
      </c>
      <c r="B5768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8" s="162" t="str">
        <f>Table4_1[[#This Row],[Licensee]]&amp;" "&amp;Table4_1[[#This Row],[Licence]]</f>
        <v>Kleenheat GDL9</v>
      </c>
      <c r="D5768" s="162" t="str">
        <f t="shared" si="91"/>
        <v>FY2017/18_D17_Kleenheat GDL9</v>
      </c>
      <c r="E5768" s="164">
        <f>IF(ISNUMBER(Table4_1[[#This Row],[Value]]),Table4_1[[#This Row],[Value]],IF(ISNUMBER(Table4_1[[#This Row],[$ Value]]),Table4_1[[#This Row],[$ Value]],Table4_1[[#This Row],[% Value]]))</f>
        <v>4</v>
      </c>
      <c r="G5768" s="238">
        <v>43281</v>
      </c>
      <c r="H5768">
        <v>4</v>
      </c>
      <c r="I5768" t="s">
        <v>200</v>
      </c>
      <c r="J5768" t="s">
        <v>196</v>
      </c>
      <c r="K5768" t="s">
        <v>192</v>
      </c>
      <c r="L5768"/>
      <c r="M5768" t="s">
        <v>885</v>
      </c>
      <c r="N5768" t="s">
        <v>389</v>
      </c>
      <c r="O5768" t="s">
        <v>191</v>
      </c>
      <c r="P5768">
        <v>4</v>
      </c>
      <c r="Q5768"/>
      <c r="R5768"/>
      <c r="S5768" t="s">
        <v>936</v>
      </c>
    </row>
    <row r="5769" spans="1:19" hidden="1" x14ac:dyDescent="0.2">
      <c r="A5769" s="162" t="str">
        <f>"FY"&amp;(YEAR(Table4_1[[#This Row],[Date]])-1)&amp;"/"&amp;(YEAR(Table4_1[[#This Row],[Date]])-2000)</f>
        <v>FY2018/19</v>
      </c>
      <c r="B5769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69" s="162" t="str">
        <f>Table4_1[[#This Row],[Licensee]]&amp;" "&amp;Table4_1[[#This Row],[Licence]]</f>
        <v>Kleenheat GDL9</v>
      </c>
      <c r="D5769" s="162" t="str">
        <f t="shared" si="91"/>
        <v>FY2018/19_D17_Kleenheat GDL9</v>
      </c>
      <c r="E5769" s="164">
        <f>IF(ISNUMBER(Table4_1[[#This Row],[Value]]),Table4_1[[#This Row],[Value]],IF(ISNUMBER(Table4_1[[#This Row],[$ Value]]),Table4_1[[#This Row],[$ Value]],Table4_1[[#This Row],[% Value]]))</f>
        <v>12</v>
      </c>
      <c r="G5769" s="238">
        <v>43646</v>
      </c>
      <c r="H5769">
        <v>4</v>
      </c>
      <c r="I5769" t="s">
        <v>200</v>
      </c>
      <c r="J5769" t="s">
        <v>196</v>
      </c>
      <c r="K5769" t="s">
        <v>192</v>
      </c>
      <c r="L5769"/>
      <c r="M5769" t="s">
        <v>885</v>
      </c>
      <c r="N5769" t="s">
        <v>389</v>
      </c>
      <c r="O5769" t="s">
        <v>191</v>
      </c>
      <c r="P5769">
        <v>12</v>
      </c>
      <c r="Q5769"/>
      <c r="R5769"/>
      <c r="S5769" t="s">
        <v>936</v>
      </c>
    </row>
    <row r="5770" spans="1:19" hidden="1" x14ac:dyDescent="0.2">
      <c r="A5770" s="162" t="str">
        <f>"FY"&amp;(YEAR(Table4_1[[#This Row],[Date]])-1)&amp;"/"&amp;(YEAR(Table4_1[[#This Row],[Date]])-2000)</f>
        <v>FY2019/20</v>
      </c>
      <c r="B5770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0" s="162" t="str">
        <f>Table4_1[[#This Row],[Licensee]]&amp;" "&amp;Table4_1[[#This Row],[Licence]]</f>
        <v>Kleenheat GDL9</v>
      </c>
      <c r="D5770" s="162" t="str">
        <f t="shared" si="91"/>
        <v>FY2019/20_D17_Kleenheat GDL9</v>
      </c>
      <c r="E5770" s="164">
        <f>IF(ISNUMBER(Table4_1[[#This Row],[Value]]),Table4_1[[#This Row],[Value]],IF(ISNUMBER(Table4_1[[#This Row],[$ Value]]),Table4_1[[#This Row],[$ Value]],Table4_1[[#This Row],[% Value]]))</f>
        <v>1</v>
      </c>
      <c r="G5770" s="238">
        <v>44012</v>
      </c>
      <c r="H5770">
        <v>4</v>
      </c>
      <c r="I5770" t="s">
        <v>200</v>
      </c>
      <c r="J5770" t="s">
        <v>196</v>
      </c>
      <c r="K5770" t="s">
        <v>192</v>
      </c>
      <c r="L5770"/>
      <c r="M5770" t="s">
        <v>885</v>
      </c>
      <c r="N5770" t="s">
        <v>389</v>
      </c>
      <c r="O5770" t="s">
        <v>191</v>
      </c>
      <c r="P5770">
        <v>1</v>
      </c>
      <c r="Q5770"/>
      <c r="R5770"/>
      <c r="S5770" t="s">
        <v>936</v>
      </c>
    </row>
    <row r="5771" spans="1:19" hidden="1" x14ac:dyDescent="0.2">
      <c r="A5771" s="162" t="str">
        <f>"FY"&amp;(YEAR(Table4_1[[#This Row],[Date]])-1)&amp;"/"&amp;(YEAR(Table4_1[[#This Row],[Date]])-2000)</f>
        <v>FY2020/21</v>
      </c>
      <c r="B5771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1" s="162" t="str">
        <f>Table4_1[[#This Row],[Licensee]]&amp;" "&amp;Table4_1[[#This Row],[Licence]]</f>
        <v>Kleenheat GDL9</v>
      </c>
      <c r="D5771" s="162" t="str">
        <f t="shared" si="91"/>
        <v>FY2020/21_D17_Kleenheat GDL9</v>
      </c>
      <c r="E5771" s="164">
        <f>IF(ISNUMBER(Table4_1[[#This Row],[Value]]),Table4_1[[#This Row],[Value]],IF(ISNUMBER(Table4_1[[#This Row],[$ Value]]),Table4_1[[#This Row],[$ Value]],Table4_1[[#This Row],[% Value]]))</f>
        <v>0</v>
      </c>
      <c r="G5771" s="238">
        <v>44377</v>
      </c>
      <c r="H5771">
        <v>4</v>
      </c>
      <c r="I5771" t="s">
        <v>200</v>
      </c>
      <c r="J5771" t="s">
        <v>196</v>
      </c>
      <c r="K5771" t="s">
        <v>192</v>
      </c>
      <c r="L5771"/>
      <c r="M5771" t="s">
        <v>885</v>
      </c>
      <c r="N5771" t="s">
        <v>389</v>
      </c>
      <c r="O5771" t="s">
        <v>191</v>
      </c>
      <c r="P5771">
        <v>0</v>
      </c>
      <c r="Q5771"/>
      <c r="R5771"/>
      <c r="S5771" t="s">
        <v>936</v>
      </c>
    </row>
    <row r="5772" spans="1:19" hidden="1" x14ac:dyDescent="0.2">
      <c r="A5772" s="162" t="str">
        <f>"FY"&amp;(YEAR(Table4_1[[#This Row],[Date]])-1)&amp;"/"&amp;(YEAR(Table4_1[[#This Row],[Date]])-2000)</f>
        <v>FY2021/22</v>
      </c>
      <c r="B5772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2" s="162" t="str">
        <f>Table4_1[[#This Row],[Licensee]]&amp;" "&amp;Table4_1[[#This Row],[Licence]]</f>
        <v>Kleenheat GDL9</v>
      </c>
      <c r="D5772" s="162" t="str">
        <f t="shared" si="91"/>
        <v>FY2021/22_D17_Kleenheat GDL9</v>
      </c>
      <c r="E5772" s="164">
        <f>IF(ISNUMBER(Table4_1[[#This Row],[Value]]),Table4_1[[#This Row],[Value]],IF(ISNUMBER(Table4_1[[#This Row],[$ Value]]),Table4_1[[#This Row],[$ Value]],Table4_1[[#This Row],[% Value]]))</f>
        <v>1</v>
      </c>
      <c r="G5772" s="238">
        <v>44742</v>
      </c>
      <c r="H5772">
        <v>4</v>
      </c>
      <c r="I5772" t="s">
        <v>200</v>
      </c>
      <c r="J5772" t="s">
        <v>196</v>
      </c>
      <c r="K5772" t="s">
        <v>192</v>
      </c>
      <c r="L5772"/>
      <c r="M5772" t="s">
        <v>885</v>
      </c>
      <c r="N5772" t="s">
        <v>389</v>
      </c>
      <c r="O5772" t="s">
        <v>191</v>
      </c>
      <c r="P5772">
        <v>1</v>
      </c>
      <c r="Q5772"/>
      <c r="R5772"/>
      <c r="S5772" t="s">
        <v>936</v>
      </c>
    </row>
    <row r="5773" spans="1:19" hidden="1" x14ac:dyDescent="0.2">
      <c r="A5773" s="162" t="str">
        <f>"FY"&amp;(YEAR(Table4_1[[#This Row],[Date]])-1)&amp;"/"&amp;(YEAR(Table4_1[[#This Row],[Date]])-2000)</f>
        <v>FY2022/23</v>
      </c>
      <c r="B5773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3" s="162" t="str">
        <f>Table4_1[[#This Row],[Licensee]]&amp;" "&amp;Table4_1[[#This Row],[Licence]]</f>
        <v>Kleenheat GDL9</v>
      </c>
      <c r="D5773" s="162" t="str">
        <f t="shared" si="91"/>
        <v>FY2022/23_D17_Kleenheat GDL9</v>
      </c>
      <c r="E5773" s="164">
        <f>IF(ISNUMBER(Table4_1[[#This Row],[Value]]),Table4_1[[#This Row],[Value]],IF(ISNUMBER(Table4_1[[#This Row],[$ Value]]),Table4_1[[#This Row],[$ Value]],Table4_1[[#This Row],[% Value]]))</f>
        <v>0</v>
      </c>
      <c r="G5773" s="238">
        <v>45107</v>
      </c>
      <c r="H5773">
        <v>4</v>
      </c>
      <c r="I5773" t="s">
        <v>200</v>
      </c>
      <c r="J5773" t="s">
        <v>196</v>
      </c>
      <c r="K5773" t="s">
        <v>192</v>
      </c>
      <c r="L5773"/>
      <c r="M5773" t="s">
        <v>885</v>
      </c>
      <c r="N5773" t="s">
        <v>389</v>
      </c>
      <c r="O5773" t="s">
        <v>191</v>
      </c>
      <c r="P5773">
        <v>0</v>
      </c>
      <c r="Q5773"/>
      <c r="R5773"/>
      <c r="S5773" t="s">
        <v>936</v>
      </c>
    </row>
    <row r="5774" spans="1:19" hidden="1" x14ac:dyDescent="0.2">
      <c r="A5774" s="162" t="str">
        <f>"FY"&amp;(YEAR(Table4_1[[#This Row],[Date]])-1)&amp;"/"&amp;(YEAR(Table4_1[[#This Row],[Date]])-2000)</f>
        <v>FY2023/24</v>
      </c>
      <c r="B5774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5774" s="162" t="str">
        <f>Table4_1[[#This Row],[Licensee]]&amp;" "&amp;Table4_1[[#This Row],[Licence]]</f>
        <v>Kleenheat GDL9</v>
      </c>
      <c r="D5774" s="162" t="str">
        <f t="shared" si="91"/>
        <v>FY2023/24_D17_Kleenheat GDL9</v>
      </c>
      <c r="E5774" s="164">
        <f>IF(ISNUMBER(Table4_1[[#This Row],[Value]]),Table4_1[[#This Row],[Value]],IF(ISNUMBER(Table4_1[[#This Row],[$ Value]]),Table4_1[[#This Row],[$ Value]],Table4_1[[#This Row],[% Value]]))</f>
        <v>3</v>
      </c>
      <c r="G5774" s="238">
        <v>45473</v>
      </c>
      <c r="H5774">
        <v>4</v>
      </c>
      <c r="I5774" t="s">
        <v>200</v>
      </c>
      <c r="J5774" t="s">
        <v>196</v>
      </c>
      <c r="K5774" t="s">
        <v>192</v>
      </c>
      <c r="L5774"/>
      <c r="M5774" t="s">
        <v>885</v>
      </c>
      <c r="N5774" t="s">
        <v>389</v>
      </c>
      <c r="O5774" t="s">
        <v>191</v>
      </c>
      <c r="P5774">
        <v>3</v>
      </c>
      <c r="Q5774"/>
      <c r="R5774"/>
      <c r="S5774" t="s">
        <v>936</v>
      </c>
    </row>
    <row r="5775" spans="1:19" hidden="1" x14ac:dyDescent="0.2">
      <c r="A5775" s="162" t="str">
        <f>"FY"&amp;(YEAR(Table4_1[[#This Row],[Date]])-1)&amp;"/"&amp;(YEAR(Table4_1[[#This Row],[Date]])-2000)</f>
        <v>FY2013/14</v>
      </c>
      <c r="B5775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5" s="162" t="str">
        <f>Table4_1[[#This Row],[Licensee]]&amp;" "&amp;Table4_1[[#This Row],[Licence]]</f>
        <v>Kleenheat GDL9</v>
      </c>
      <c r="D5775" s="162" t="str">
        <f t="shared" si="91"/>
        <v>FY2013/14_D18_Kleenheat GDL9</v>
      </c>
      <c r="E5775" s="164">
        <f>IF(ISNUMBER(Table4_1[[#This Row],[Value]]),Table4_1[[#This Row],[Value]],IF(ISNUMBER(Table4_1[[#This Row],[$ Value]]),Table4_1[[#This Row],[$ Value]],Table4_1[[#This Row],[% Value]]))</f>
        <v>0</v>
      </c>
      <c r="G5775" s="238">
        <v>41820</v>
      </c>
      <c r="H5775">
        <v>4</v>
      </c>
      <c r="I5775" t="s">
        <v>200</v>
      </c>
      <c r="J5775" t="s">
        <v>196</v>
      </c>
      <c r="K5775" t="s">
        <v>192</v>
      </c>
      <c r="L5775"/>
      <c r="M5775" t="s">
        <v>400</v>
      </c>
      <c r="N5775" t="s">
        <v>495</v>
      </c>
      <c r="O5775" t="s">
        <v>191</v>
      </c>
      <c r="P5775">
        <v>0</v>
      </c>
      <c r="Q5775"/>
      <c r="R5775"/>
      <c r="S5775" t="s">
        <v>936</v>
      </c>
    </row>
    <row r="5776" spans="1:19" hidden="1" x14ac:dyDescent="0.2">
      <c r="A5776" s="162" t="str">
        <f>"FY"&amp;(YEAR(Table4_1[[#This Row],[Date]])-1)&amp;"/"&amp;(YEAR(Table4_1[[#This Row],[Date]])-2000)</f>
        <v>FY2014/15</v>
      </c>
      <c r="B5776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6" s="162" t="str">
        <f>Table4_1[[#This Row],[Licensee]]&amp;" "&amp;Table4_1[[#This Row],[Licence]]</f>
        <v>Kleenheat GDL9</v>
      </c>
      <c r="D5776" s="162" t="str">
        <f t="shared" si="91"/>
        <v>FY2014/15_D18_Kleenheat GDL9</v>
      </c>
      <c r="E5776" s="164">
        <f>IF(ISNUMBER(Table4_1[[#This Row],[Value]]),Table4_1[[#This Row],[Value]],IF(ISNUMBER(Table4_1[[#This Row],[$ Value]]),Table4_1[[#This Row],[$ Value]],Table4_1[[#This Row],[% Value]]))</f>
        <v>0</v>
      </c>
      <c r="G5776" s="238">
        <v>42185</v>
      </c>
      <c r="H5776">
        <v>4</v>
      </c>
      <c r="I5776" t="s">
        <v>200</v>
      </c>
      <c r="J5776" t="s">
        <v>196</v>
      </c>
      <c r="K5776" t="s">
        <v>192</v>
      </c>
      <c r="L5776"/>
      <c r="M5776" t="s">
        <v>400</v>
      </c>
      <c r="N5776" t="s">
        <v>495</v>
      </c>
      <c r="O5776" t="s">
        <v>191</v>
      </c>
      <c r="P5776">
        <v>0</v>
      </c>
      <c r="Q5776"/>
      <c r="R5776"/>
      <c r="S5776" t="s">
        <v>936</v>
      </c>
    </row>
    <row r="5777" spans="1:19" hidden="1" x14ac:dyDescent="0.2">
      <c r="A5777" s="162" t="str">
        <f>"FY"&amp;(YEAR(Table4_1[[#This Row],[Date]])-1)&amp;"/"&amp;(YEAR(Table4_1[[#This Row],[Date]])-2000)</f>
        <v>FY2015/16</v>
      </c>
      <c r="B5777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7" s="162" t="str">
        <f>Table4_1[[#This Row],[Licensee]]&amp;" "&amp;Table4_1[[#This Row],[Licence]]</f>
        <v>Kleenheat GDL9</v>
      </c>
      <c r="D5777" s="162" t="str">
        <f t="shared" si="91"/>
        <v>FY2015/16_D18_Kleenheat GDL9</v>
      </c>
      <c r="E5777" s="164">
        <f>IF(ISNUMBER(Table4_1[[#This Row],[Value]]),Table4_1[[#This Row],[Value]],IF(ISNUMBER(Table4_1[[#This Row],[$ Value]]),Table4_1[[#This Row],[$ Value]],Table4_1[[#This Row],[% Value]]))</f>
        <v>0</v>
      </c>
      <c r="G5777" s="238">
        <v>42551</v>
      </c>
      <c r="H5777">
        <v>4</v>
      </c>
      <c r="I5777" t="s">
        <v>200</v>
      </c>
      <c r="J5777" t="s">
        <v>196</v>
      </c>
      <c r="K5777" t="s">
        <v>192</v>
      </c>
      <c r="L5777"/>
      <c r="M5777" t="s">
        <v>400</v>
      </c>
      <c r="N5777" t="s">
        <v>495</v>
      </c>
      <c r="O5777" t="s">
        <v>191</v>
      </c>
      <c r="P5777">
        <v>0</v>
      </c>
      <c r="Q5777"/>
      <c r="R5777"/>
      <c r="S5777" t="s">
        <v>936</v>
      </c>
    </row>
    <row r="5778" spans="1:19" hidden="1" x14ac:dyDescent="0.2">
      <c r="A5778" s="162" t="str">
        <f>"FY"&amp;(YEAR(Table4_1[[#This Row],[Date]])-1)&amp;"/"&amp;(YEAR(Table4_1[[#This Row],[Date]])-2000)</f>
        <v>FY2016/17</v>
      </c>
      <c r="B5778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8" s="162" t="str">
        <f>Table4_1[[#This Row],[Licensee]]&amp;" "&amp;Table4_1[[#This Row],[Licence]]</f>
        <v>Kleenheat GDL9</v>
      </c>
      <c r="D5778" s="162" t="str">
        <f t="shared" si="91"/>
        <v>FY2016/17_D18_Kleenheat GDL9</v>
      </c>
      <c r="E5778" s="164">
        <f>IF(ISNUMBER(Table4_1[[#This Row],[Value]]),Table4_1[[#This Row],[Value]],IF(ISNUMBER(Table4_1[[#This Row],[$ Value]]),Table4_1[[#This Row],[$ Value]],Table4_1[[#This Row],[% Value]]))</f>
        <v>0</v>
      </c>
      <c r="G5778" s="238">
        <v>42916</v>
      </c>
      <c r="H5778">
        <v>4</v>
      </c>
      <c r="I5778" t="s">
        <v>200</v>
      </c>
      <c r="J5778" t="s">
        <v>196</v>
      </c>
      <c r="K5778" t="s">
        <v>192</v>
      </c>
      <c r="L5778"/>
      <c r="M5778" t="s">
        <v>400</v>
      </c>
      <c r="N5778" t="s">
        <v>495</v>
      </c>
      <c r="O5778" t="s">
        <v>191</v>
      </c>
      <c r="P5778">
        <v>0</v>
      </c>
      <c r="Q5778"/>
      <c r="R5778"/>
      <c r="S5778" t="s">
        <v>936</v>
      </c>
    </row>
    <row r="5779" spans="1:19" hidden="1" x14ac:dyDescent="0.2">
      <c r="A5779" s="162" t="str">
        <f>"FY"&amp;(YEAR(Table4_1[[#This Row],[Date]])-1)&amp;"/"&amp;(YEAR(Table4_1[[#This Row],[Date]])-2000)</f>
        <v>FY2017/18</v>
      </c>
      <c r="B5779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79" s="162" t="str">
        <f>Table4_1[[#This Row],[Licensee]]&amp;" "&amp;Table4_1[[#This Row],[Licence]]</f>
        <v>Kleenheat GDL9</v>
      </c>
      <c r="D5779" s="162" t="str">
        <f t="shared" si="91"/>
        <v>FY2017/18_D18_Kleenheat GDL9</v>
      </c>
      <c r="E5779" s="164">
        <f>IF(ISNUMBER(Table4_1[[#This Row],[Value]]),Table4_1[[#This Row],[Value]],IF(ISNUMBER(Table4_1[[#This Row],[$ Value]]),Table4_1[[#This Row],[$ Value]],Table4_1[[#This Row],[% Value]]))</f>
        <v>0</v>
      </c>
      <c r="G5779" s="238">
        <v>43281</v>
      </c>
      <c r="H5779">
        <v>4</v>
      </c>
      <c r="I5779" t="s">
        <v>200</v>
      </c>
      <c r="J5779" t="s">
        <v>196</v>
      </c>
      <c r="K5779" t="s">
        <v>192</v>
      </c>
      <c r="L5779"/>
      <c r="M5779" t="s">
        <v>400</v>
      </c>
      <c r="N5779" t="s">
        <v>495</v>
      </c>
      <c r="O5779" t="s">
        <v>191</v>
      </c>
      <c r="P5779">
        <v>0</v>
      </c>
      <c r="Q5779"/>
      <c r="R5779"/>
      <c r="S5779" t="s">
        <v>936</v>
      </c>
    </row>
    <row r="5780" spans="1:19" hidden="1" x14ac:dyDescent="0.2">
      <c r="A5780" s="162" t="str">
        <f>"FY"&amp;(YEAR(Table4_1[[#This Row],[Date]])-1)&amp;"/"&amp;(YEAR(Table4_1[[#This Row],[Date]])-2000)</f>
        <v>FY2018/19</v>
      </c>
      <c r="B5780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0" s="162" t="str">
        <f>Table4_1[[#This Row],[Licensee]]&amp;" "&amp;Table4_1[[#This Row],[Licence]]</f>
        <v>Kleenheat GDL9</v>
      </c>
      <c r="D5780" s="162" t="str">
        <f t="shared" si="91"/>
        <v>FY2018/19_D18_Kleenheat GDL9</v>
      </c>
      <c r="E5780" s="164">
        <f>IF(ISNUMBER(Table4_1[[#This Row],[Value]]),Table4_1[[#This Row],[Value]],IF(ISNUMBER(Table4_1[[#This Row],[$ Value]]),Table4_1[[#This Row],[$ Value]],Table4_1[[#This Row],[% Value]]))</f>
        <v>1</v>
      </c>
      <c r="G5780" s="238">
        <v>43646</v>
      </c>
      <c r="H5780">
        <v>4</v>
      </c>
      <c r="I5780" t="s">
        <v>200</v>
      </c>
      <c r="J5780" t="s">
        <v>196</v>
      </c>
      <c r="K5780" t="s">
        <v>192</v>
      </c>
      <c r="L5780"/>
      <c r="M5780" t="s">
        <v>400</v>
      </c>
      <c r="N5780" t="s">
        <v>495</v>
      </c>
      <c r="O5780" t="s">
        <v>191</v>
      </c>
      <c r="P5780">
        <v>1</v>
      </c>
      <c r="Q5780"/>
      <c r="R5780"/>
      <c r="S5780" t="s">
        <v>936</v>
      </c>
    </row>
    <row r="5781" spans="1:19" hidden="1" x14ac:dyDescent="0.2">
      <c r="A5781" s="162" t="str">
        <f>"FY"&amp;(YEAR(Table4_1[[#This Row],[Date]])-1)&amp;"/"&amp;(YEAR(Table4_1[[#This Row],[Date]])-2000)</f>
        <v>FY2019/20</v>
      </c>
      <c r="B5781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1" s="162" t="str">
        <f>Table4_1[[#This Row],[Licensee]]&amp;" "&amp;Table4_1[[#This Row],[Licence]]</f>
        <v>Kleenheat GDL9</v>
      </c>
      <c r="D5781" s="162" t="str">
        <f t="shared" si="91"/>
        <v>FY2019/20_D18_Kleenheat GDL9</v>
      </c>
      <c r="E5781" s="164">
        <f>IF(ISNUMBER(Table4_1[[#This Row],[Value]]),Table4_1[[#This Row],[Value]],IF(ISNUMBER(Table4_1[[#This Row],[$ Value]]),Table4_1[[#This Row],[$ Value]],Table4_1[[#This Row],[% Value]]))</f>
        <v>0</v>
      </c>
      <c r="G5781" s="238">
        <v>44012</v>
      </c>
      <c r="H5781">
        <v>4</v>
      </c>
      <c r="I5781" t="s">
        <v>200</v>
      </c>
      <c r="J5781" t="s">
        <v>196</v>
      </c>
      <c r="K5781" t="s">
        <v>192</v>
      </c>
      <c r="L5781"/>
      <c r="M5781" t="s">
        <v>400</v>
      </c>
      <c r="N5781" t="s">
        <v>495</v>
      </c>
      <c r="O5781" t="s">
        <v>191</v>
      </c>
      <c r="P5781">
        <v>0</v>
      </c>
      <c r="Q5781"/>
      <c r="R5781"/>
      <c r="S5781" t="s">
        <v>936</v>
      </c>
    </row>
    <row r="5782" spans="1:19" hidden="1" x14ac:dyDescent="0.2">
      <c r="A5782" s="162" t="str">
        <f>"FY"&amp;(YEAR(Table4_1[[#This Row],[Date]])-1)&amp;"/"&amp;(YEAR(Table4_1[[#This Row],[Date]])-2000)</f>
        <v>FY2020/21</v>
      </c>
      <c r="B5782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2" s="162" t="str">
        <f>Table4_1[[#This Row],[Licensee]]&amp;" "&amp;Table4_1[[#This Row],[Licence]]</f>
        <v>Kleenheat GDL9</v>
      </c>
      <c r="D5782" s="162" t="str">
        <f t="shared" si="91"/>
        <v>FY2020/21_D18_Kleenheat GDL9</v>
      </c>
      <c r="E5782" s="164">
        <f>IF(ISNUMBER(Table4_1[[#This Row],[Value]]),Table4_1[[#This Row],[Value]],IF(ISNUMBER(Table4_1[[#This Row],[$ Value]]),Table4_1[[#This Row],[$ Value]],Table4_1[[#This Row],[% Value]]))</f>
        <v>0</v>
      </c>
      <c r="G5782" s="238">
        <v>44377</v>
      </c>
      <c r="H5782">
        <v>4</v>
      </c>
      <c r="I5782" t="s">
        <v>200</v>
      </c>
      <c r="J5782" t="s">
        <v>196</v>
      </c>
      <c r="K5782" t="s">
        <v>192</v>
      </c>
      <c r="L5782"/>
      <c r="M5782" t="s">
        <v>400</v>
      </c>
      <c r="N5782" t="s">
        <v>495</v>
      </c>
      <c r="O5782" t="s">
        <v>191</v>
      </c>
      <c r="P5782">
        <v>0</v>
      </c>
      <c r="Q5782"/>
      <c r="R5782"/>
      <c r="S5782" t="s">
        <v>936</v>
      </c>
    </row>
    <row r="5783" spans="1:19" hidden="1" x14ac:dyDescent="0.2">
      <c r="A5783" s="162" t="str">
        <f>"FY"&amp;(YEAR(Table4_1[[#This Row],[Date]])-1)&amp;"/"&amp;(YEAR(Table4_1[[#This Row],[Date]])-2000)</f>
        <v>FY2021/22</v>
      </c>
      <c r="B5783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3" s="162" t="str">
        <f>Table4_1[[#This Row],[Licensee]]&amp;" "&amp;Table4_1[[#This Row],[Licence]]</f>
        <v>Kleenheat GDL9</v>
      </c>
      <c r="D5783" s="162" t="str">
        <f t="shared" si="91"/>
        <v>FY2021/22_D18_Kleenheat GDL9</v>
      </c>
      <c r="E5783" s="164">
        <f>IF(ISNUMBER(Table4_1[[#This Row],[Value]]),Table4_1[[#This Row],[Value]],IF(ISNUMBER(Table4_1[[#This Row],[$ Value]]),Table4_1[[#This Row],[$ Value]],Table4_1[[#This Row],[% Value]]))</f>
        <v>1</v>
      </c>
      <c r="G5783" s="238">
        <v>44742</v>
      </c>
      <c r="H5783">
        <v>4</v>
      </c>
      <c r="I5783" t="s">
        <v>200</v>
      </c>
      <c r="J5783" t="s">
        <v>196</v>
      </c>
      <c r="K5783" t="s">
        <v>192</v>
      </c>
      <c r="L5783"/>
      <c r="M5783" t="s">
        <v>400</v>
      </c>
      <c r="N5783" t="s">
        <v>495</v>
      </c>
      <c r="O5783" t="s">
        <v>191</v>
      </c>
      <c r="P5783">
        <v>1</v>
      </c>
      <c r="Q5783"/>
      <c r="R5783"/>
      <c r="S5783" t="s">
        <v>936</v>
      </c>
    </row>
    <row r="5784" spans="1:19" hidden="1" x14ac:dyDescent="0.2">
      <c r="A5784" s="162" t="str">
        <f>"FY"&amp;(YEAR(Table4_1[[#This Row],[Date]])-1)&amp;"/"&amp;(YEAR(Table4_1[[#This Row],[Date]])-2000)</f>
        <v>FY2022/23</v>
      </c>
      <c r="B5784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4" s="162" t="str">
        <f>Table4_1[[#This Row],[Licensee]]&amp;" "&amp;Table4_1[[#This Row],[Licence]]</f>
        <v>Kleenheat GDL9</v>
      </c>
      <c r="D5784" s="162" t="str">
        <f t="shared" si="91"/>
        <v>FY2022/23_D18_Kleenheat GDL9</v>
      </c>
      <c r="E5784" s="164">
        <f>IF(ISNUMBER(Table4_1[[#This Row],[Value]]),Table4_1[[#This Row],[Value]],IF(ISNUMBER(Table4_1[[#This Row],[$ Value]]),Table4_1[[#This Row],[$ Value]],Table4_1[[#This Row],[% Value]]))</f>
        <v>0</v>
      </c>
      <c r="G5784" s="238">
        <v>45107</v>
      </c>
      <c r="H5784">
        <v>4</v>
      </c>
      <c r="I5784" t="s">
        <v>200</v>
      </c>
      <c r="J5784" t="s">
        <v>196</v>
      </c>
      <c r="K5784" t="s">
        <v>192</v>
      </c>
      <c r="L5784"/>
      <c r="M5784" t="s">
        <v>400</v>
      </c>
      <c r="N5784" t="s">
        <v>495</v>
      </c>
      <c r="O5784" t="s">
        <v>191</v>
      </c>
      <c r="P5784">
        <v>0</v>
      </c>
      <c r="Q5784"/>
      <c r="R5784"/>
      <c r="S5784" t="s">
        <v>936</v>
      </c>
    </row>
    <row r="5785" spans="1:19" hidden="1" x14ac:dyDescent="0.2">
      <c r="A5785" s="162" t="str">
        <f>"FY"&amp;(YEAR(Table4_1[[#This Row],[Date]])-1)&amp;"/"&amp;(YEAR(Table4_1[[#This Row],[Date]])-2000)</f>
        <v>FY2023/24</v>
      </c>
      <c r="B5785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5785" s="162" t="str">
        <f>Table4_1[[#This Row],[Licensee]]&amp;" "&amp;Table4_1[[#This Row],[Licence]]</f>
        <v>Kleenheat GDL9</v>
      </c>
      <c r="D5785" s="162" t="str">
        <f t="shared" si="91"/>
        <v>FY2023/24_D18_Kleenheat GDL9</v>
      </c>
      <c r="E5785" s="164">
        <f>IF(ISNUMBER(Table4_1[[#This Row],[Value]]),Table4_1[[#This Row],[Value]],IF(ISNUMBER(Table4_1[[#This Row],[$ Value]]),Table4_1[[#This Row],[$ Value]],Table4_1[[#This Row],[% Value]]))</f>
        <v>0</v>
      </c>
      <c r="G5785" s="238">
        <v>45473</v>
      </c>
      <c r="H5785">
        <v>4</v>
      </c>
      <c r="I5785" t="s">
        <v>200</v>
      </c>
      <c r="J5785" t="s">
        <v>196</v>
      </c>
      <c r="K5785" t="s">
        <v>192</v>
      </c>
      <c r="L5785"/>
      <c r="M5785" t="s">
        <v>400</v>
      </c>
      <c r="N5785" t="s">
        <v>495</v>
      </c>
      <c r="O5785" t="s">
        <v>191</v>
      </c>
      <c r="P5785">
        <v>0</v>
      </c>
      <c r="Q5785"/>
      <c r="R5785"/>
      <c r="S5785" t="s">
        <v>936</v>
      </c>
    </row>
    <row r="5786" spans="1:19" hidden="1" x14ac:dyDescent="0.2">
      <c r="A5786" s="162" t="str">
        <f>"FY"&amp;(YEAR(Table4_1[[#This Row],[Date]])-1)&amp;"/"&amp;(YEAR(Table4_1[[#This Row],[Date]])-2000)</f>
        <v>FY2013/14</v>
      </c>
      <c r="B5786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86" s="162" t="str">
        <f>Table4_1[[#This Row],[Licensee]]&amp;" "&amp;Table4_1[[#This Row],[Licence]]</f>
        <v>Kleenheat GDL9</v>
      </c>
      <c r="D5786" s="162" t="str">
        <f t="shared" si="91"/>
        <v>FY2013/14_D19_Kleenheat GDL9</v>
      </c>
      <c r="E5786" s="164">
        <f>IF(ISNUMBER(Table4_1[[#This Row],[Value]]),Table4_1[[#This Row],[Value]],IF(ISNUMBER(Table4_1[[#This Row],[$ Value]]),Table4_1[[#This Row],[$ Value]],Table4_1[[#This Row],[% Value]]))</f>
        <v>0</v>
      </c>
      <c r="G5786" s="238">
        <v>41820</v>
      </c>
      <c r="H5786">
        <v>4</v>
      </c>
      <c r="I5786" t="s">
        <v>200</v>
      </c>
      <c r="J5786" t="s">
        <v>196</v>
      </c>
      <c r="K5786" t="s">
        <v>192</v>
      </c>
      <c r="L5786"/>
      <c r="M5786" t="s">
        <v>501</v>
      </c>
      <c r="N5786" t="s">
        <v>502</v>
      </c>
      <c r="O5786" t="s">
        <v>191</v>
      </c>
      <c r="P5786">
        <v>0</v>
      </c>
      <c r="Q5786"/>
      <c r="R5786"/>
      <c r="S5786" t="s">
        <v>936</v>
      </c>
    </row>
    <row r="5787" spans="1:19" hidden="1" x14ac:dyDescent="0.2">
      <c r="A5787" s="162" t="str">
        <f>"FY"&amp;(YEAR(Table4_1[[#This Row],[Date]])-1)&amp;"/"&amp;(YEAR(Table4_1[[#This Row],[Date]])-2000)</f>
        <v>FY2014/15</v>
      </c>
      <c r="B5787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87" s="162" t="str">
        <f>Table4_1[[#This Row],[Licensee]]&amp;" "&amp;Table4_1[[#This Row],[Licence]]</f>
        <v>Kleenheat GDL9</v>
      </c>
      <c r="D5787" s="162" t="str">
        <f t="shared" si="91"/>
        <v>FY2014/15_D19_Kleenheat GDL9</v>
      </c>
      <c r="E5787" s="164">
        <f>IF(ISNUMBER(Table4_1[[#This Row],[Value]]),Table4_1[[#This Row],[Value]],IF(ISNUMBER(Table4_1[[#This Row],[$ Value]]),Table4_1[[#This Row],[$ Value]],Table4_1[[#This Row],[% Value]]))</f>
        <v>3</v>
      </c>
      <c r="G5787" s="238">
        <v>42185</v>
      </c>
      <c r="H5787">
        <v>4</v>
      </c>
      <c r="I5787" t="s">
        <v>200</v>
      </c>
      <c r="J5787" t="s">
        <v>196</v>
      </c>
      <c r="K5787" t="s">
        <v>192</v>
      </c>
      <c r="L5787"/>
      <c r="M5787" t="s">
        <v>501</v>
      </c>
      <c r="N5787" t="s">
        <v>502</v>
      </c>
      <c r="O5787" t="s">
        <v>191</v>
      </c>
      <c r="P5787">
        <v>3</v>
      </c>
      <c r="Q5787"/>
      <c r="R5787"/>
      <c r="S5787" t="s">
        <v>936</v>
      </c>
    </row>
    <row r="5788" spans="1:19" hidden="1" x14ac:dyDescent="0.2">
      <c r="A5788" s="162" t="str">
        <f>"FY"&amp;(YEAR(Table4_1[[#This Row],[Date]])-1)&amp;"/"&amp;(YEAR(Table4_1[[#This Row],[Date]])-2000)</f>
        <v>FY2015/16</v>
      </c>
      <c r="B5788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88" s="162" t="str">
        <f>Table4_1[[#This Row],[Licensee]]&amp;" "&amp;Table4_1[[#This Row],[Licence]]</f>
        <v>Kleenheat GDL9</v>
      </c>
      <c r="D5788" s="162" t="str">
        <f t="shared" si="91"/>
        <v>FY2015/16_D19_Kleenheat GDL9</v>
      </c>
      <c r="E5788" s="164">
        <f>IF(ISNUMBER(Table4_1[[#This Row],[Value]]),Table4_1[[#This Row],[Value]],IF(ISNUMBER(Table4_1[[#This Row],[$ Value]]),Table4_1[[#This Row],[$ Value]],Table4_1[[#This Row],[% Value]]))</f>
        <v>0</v>
      </c>
      <c r="G5788" s="238">
        <v>42551</v>
      </c>
      <c r="H5788">
        <v>4</v>
      </c>
      <c r="I5788" t="s">
        <v>200</v>
      </c>
      <c r="J5788" t="s">
        <v>196</v>
      </c>
      <c r="K5788" t="s">
        <v>192</v>
      </c>
      <c r="L5788"/>
      <c r="M5788" t="s">
        <v>501</v>
      </c>
      <c r="N5788" t="s">
        <v>502</v>
      </c>
      <c r="O5788" t="s">
        <v>191</v>
      </c>
      <c r="P5788">
        <v>0</v>
      </c>
      <c r="Q5788"/>
      <c r="R5788"/>
      <c r="S5788" t="s">
        <v>936</v>
      </c>
    </row>
    <row r="5789" spans="1:19" hidden="1" x14ac:dyDescent="0.2">
      <c r="A5789" s="162" t="str">
        <f>"FY"&amp;(YEAR(Table4_1[[#This Row],[Date]])-1)&amp;"/"&amp;(YEAR(Table4_1[[#This Row],[Date]])-2000)</f>
        <v>FY2016/17</v>
      </c>
      <c r="B5789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89" s="162" t="str">
        <f>Table4_1[[#This Row],[Licensee]]&amp;" "&amp;Table4_1[[#This Row],[Licence]]</f>
        <v>Kleenheat GDL9</v>
      </c>
      <c r="D5789" s="162" t="str">
        <f t="shared" si="91"/>
        <v>FY2016/17_D19_Kleenheat GDL9</v>
      </c>
      <c r="E5789" s="164">
        <f>IF(ISNUMBER(Table4_1[[#This Row],[Value]]),Table4_1[[#This Row],[Value]],IF(ISNUMBER(Table4_1[[#This Row],[$ Value]]),Table4_1[[#This Row],[$ Value]],Table4_1[[#This Row],[% Value]]))</f>
        <v>0</v>
      </c>
      <c r="G5789" s="238">
        <v>42916</v>
      </c>
      <c r="H5789">
        <v>4</v>
      </c>
      <c r="I5789" t="s">
        <v>200</v>
      </c>
      <c r="J5789" t="s">
        <v>196</v>
      </c>
      <c r="K5789" t="s">
        <v>192</v>
      </c>
      <c r="L5789"/>
      <c r="M5789" t="s">
        <v>501</v>
      </c>
      <c r="N5789" t="s">
        <v>502</v>
      </c>
      <c r="O5789" t="s">
        <v>191</v>
      </c>
      <c r="P5789">
        <v>0</v>
      </c>
      <c r="Q5789"/>
      <c r="R5789"/>
      <c r="S5789" t="s">
        <v>936</v>
      </c>
    </row>
    <row r="5790" spans="1:19" hidden="1" x14ac:dyDescent="0.2">
      <c r="A5790" s="162" t="str">
        <f>"FY"&amp;(YEAR(Table4_1[[#This Row],[Date]])-1)&amp;"/"&amp;(YEAR(Table4_1[[#This Row],[Date]])-2000)</f>
        <v>FY2017/18</v>
      </c>
      <c r="B5790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0" s="162" t="str">
        <f>Table4_1[[#This Row],[Licensee]]&amp;" "&amp;Table4_1[[#This Row],[Licence]]</f>
        <v>Kleenheat GDL9</v>
      </c>
      <c r="D5790" s="162" t="str">
        <f t="shared" si="91"/>
        <v>FY2017/18_D19_Kleenheat GDL9</v>
      </c>
      <c r="E5790" s="164">
        <f>IF(ISNUMBER(Table4_1[[#This Row],[Value]]),Table4_1[[#This Row],[Value]],IF(ISNUMBER(Table4_1[[#This Row],[$ Value]]),Table4_1[[#This Row],[$ Value]],Table4_1[[#This Row],[% Value]]))</f>
        <v>0</v>
      </c>
      <c r="G5790" s="238">
        <v>43281</v>
      </c>
      <c r="H5790">
        <v>4</v>
      </c>
      <c r="I5790" t="s">
        <v>200</v>
      </c>
      <c r="J5790" t="s">
        <v>196</v>
      </c>
      <c r="K5790" t="s">
        <v>192</v>
      </c>
      <c r="L5790"/>
      <c r="M5790" t="s">
        <v>501</v>
      </c>
      <c r="N5790" t="s">
        <v>502</v>
      </c>
      <c r="O5790" t="s">
        <v>191</v>
      </c>
      <c r="P5790">
        <v>0</v>
      </c>
      <c r="Q5790"/>
      <c r="R5790"/>
      <c r="S5790" t="s">
        <v>936</v>
      </c>
    </row>
    <row r="5791" spans="1:19" hidden="1" x14ac:dyDescent="0.2">
      <c r="A5791" s="162" t="str">
        <f>"FY"&amp;(YEAR(Table4_1[[#This Row],[Date]])-1)&amp;"/"&amp;(YEAR(Table4_1[[#This Row],[Date]])-2000)</f>
        <v>FY2018/19</v>
      </c>
      <c r="B5791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1" s="162" t="str">
        <f>Table4_1[[#This Row],[Licensee]]&amp;" "&amp;Table4_1[[#This Row],[Licence]]</f>
        <v>Kleenheat GDL9</v>
      </c>
      <c r="D5791" s="162" t="str">
        <f t="shared" si="91"/>
        <v>FY2018/19_D19_Kleenheat GDL9</v>
      </c>
      <c r="E5791" s="164">
        <f>IF(ISNUMBER(Table4_1[[#This Row],[Value]]),Table4_1[[#This Row],[Value]],IF(ISNUMBER(Table4_1[[#This Row],[$ Value]]),Table4_1[[#This Row],[$ Value]],Table4_1[[#This Row],[% Value]]))</f>
        <v>1</v>
      </c>
      <c r="G5791" s="238">
        <v>43646</v>
      </c>
      <c r="H5791">
        <v>4</v>
      </c>
      <c r="I5791" t="s">
        <v>200</v>
      </c>
      <c r="J5791" t="s">
        <v>196</v>
      </c>
      <c r="K5791" t="s">
        <v>192</v>
      </c>
      <c r="L5791"/>
      <c r="M5791" t="s">
        <v>501</v>
      </c>
      <c r="N5791" t="s">
        <v>502</v>
      </c>
      <c r="O5791" t="s">
        <v>191</v>
      </c>
      <c r="P5791">
        <v>1</v>
      </c>
      <c r="Q5791"/>
      <c r="R5791"/>
      <c r="S5791" t="s">
        <v>936</v>
      </c>
    </row>
    <row r="5792" spans="1:19" hidden="1" x14ac:dyDescent="0.2">
      <c r="A5792" s="162" t="str">
        <f>"FY"&amp;(YEAR(Table4_1[[#This Row],[Date]])-1)&amp;"/"&amp;(YEAR(Table4_1[[#This Row],[Date]])-2000)</f>
        <v>FY2019/20</v>
      </c>
      <c r="B5792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2" s="162" t="str">
        <f>Table4_1[[#This Row],[Licensee]]&amp;" "&amp;Table4_1[[#This Row],[Licence]]</f>
        <v>Kleenheat GDL9</v>
      </c>
      <c r="D5792" s="162" t="str">
        <f t="shared" si="91"/>
        <v>FY2019/20_D19_Kleenheat GDL9</v>
      </c>
      <c r="E5792" s="164">
        <f>IF(ISNUMBER(Table4_1[[#This Row],[Value]]),Table4_1[[#This Row],[Value]],IF(ISNUMBER(Table4_1[[#This Row],[$ Value]]),Table4_1[[#This Row],[$ Value]],Table4_1[[#This Row],[% Value]]))</f>
        <v>0</v>
      </c>
      <c r="G5792" s="238">
        <v>44012</v>
      </c>
      <c r="H5792">
        <v>4</v>
      </c>
      <c r="I5792" t="s">
        <v>200</v>
      </c>
      <c r="J5792" t="s">
        <v>196</v>
      </c>
      <c r="K5792" t="s">
        <v>192</v>
      </c>
      <c r="L5792"/>
      <c r="M5792" t="s">
        <v>501</v>
      </c>
      <c r="N5792" t="s">
        <v>502</v>
      </c>
      <c r="O5792" t="s">
        <v>191</v>
      </c>
      <c r="P5792">
        <v>0</v>
      </c>
      <c r="Q5792"/>
      <c r="R5792"/>
      <c r="S5792" t="s">
        <v>936</v>
      </c>
    </row>
    <row r="5793" spans="1:19" hidden="1" x14ac:dyDescent="0.2">
      <c r="A5793" s="162" t="str">
        <f>"FY"&amp;(YEAR(Table4_1[[#This Row],[Date]])-1)&amp;"/"&amp;(YEAR(Table4_1[[#This Row],[Date]])-2000)</f>
        <v>FY2020/21</v>
      </c>
      <c r="B5793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3" s="162" t="str">
        <f>Table4_1[[#This Row],[Licensee]]&amp;" "&amp;Table4_1[[#This Row],[Licence]]</f>
        <v>Kleenheat GDL9</v>
      </c>
      <c r="D5793" s="162" t="str">
        <f t="shared" si="91"/>
        <v>FY2020/21_D19_Kleenheat GDL9</v>
      </c>
      <c r="E5793" s="164">
        <f>IF(ISNUMBER(Table4_1[[#This Row],[Value]]),Table4_1[[#This Row],[Value]],IF(ISNUMBER(Table4_1[[#This Row],[$ Value]]),Table4_1[[#This Row],[$ Value]],Table4_1[[#This Row],[% Value]]))</f>
        <v>0</v>
      </c>
      <c r="G5793" s="238">
        <v>44377</v>
      </c>
      <c r="H5793">
        <v>4</v>
      </c>
      <c r="I5793" t="s">
        <v>200</v>
      </c>
      <c r="J5793" t="s">
        <v>196</v>
      </c>
      <c r="K5793" t="s">
        <v>192</v>
      </c>
      <c r="L5793"/>
      <c r="M5793" t="s">
        <v>501</v>
      </c>
      <c r="N5793" t="s">
        <v>502</v>
      </c>
      <c r="O5793" t="s">
        <v>191</v>
      </c>
      <c r="P5793">
        <v>0</v>
      </c>
      <c r="Q5793"/>
      <c r="R5793"/>
      <c r="S5793" t="s">
        <v>936</v>
      </c>
    </row>
    <row r="5794" spans="1:19" hidden="1" x14ac:dyDescent="0.2">
      <c r="A5794" s="162" t="str">
        <f>"FY"&amp;(YEAR(Table4_1[[#This Row],[Date]])-1)&amp;"/"&amp;(YEAR(Table4_1[[#This Row],[Date]])-2000)</f>
        <v>FY2021/22</v>
      </c>
      <c r="B5794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4" s="162" t="str">
        <f>Table4_1[[#This Row],[Licensee]]&amp;" "&amp;Table4_1[[#This Row],[Licence]]</f>
        <v>Kleenheat GDL9</v>
      </c>
      <c r="D5794" s="162" t="str">
        <f t="shared" si="91"/>
        <v>FY2021/22_D19_Kleenheat GDL9</v>
      </c>
      <c r="E5794" s="164">
        <f>IF(ISNUMBER(Table4_1[[#This Row],[Value]]),Table4_1[[#This Row],[Value]],IF(ISNUMBER(Table4_1[[#This Row],[$ Value]]),Table4_1[[#This Row],[$ Value]],Table4_1[[#This Row],[% Value]]))</f>
        <v>0</v>
      </c>
      <c r="G5794" s="238">
        <v>44742</v>
      </c>
      <c r="H5794">
        <v>4</v>
      </c>
      <c r="I5794" t="s">
        <v>200</v>
      </c>
      <c r="J5794" t="s">
        <v>196</v>
      </c>
      <c r="K5794" t="s">
        <v>192</v>
      </c>
      <c r="L5794"/>
      <c r="M5794" t="s">
        <v>501</v>
      </c>
      <c r="N5794" t="s">
        <v>502</v>
      </c>
      <c r="O5794" t="s">
        <v>191</v>
      </c>
      <c r="P5794">
        <v>0</v>
      </c>
      <c r="Q5794"/>
      <c r="R5794"/>
      <c r="S5794" t="s">
        <v>936</v>
      </c>
    </row>
    <row r="5795" spans="1:19" hidden="1" x14ac:dyDescent="0.2">
      <c r="A5795" s="162" t="str">
        <f>"FY"&amp;(YEAR(Table4_1[[#This Row],[Date]])-1)&amp;"/"&amp;(YEAR(Table4_1[[#This Row],[Date]])-2000)</f>
        <v>FY2022/23</v>
      </c>
      <c r="B5795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5" s="162" t="str">
        <f>Table4_1[[#This Row],[Licensee]]&amp;" "&amp;Table4_1[[#This Row],[Licence]]</f>
        <v>Kleenheat GDL9</v>
      </c>
      <c r="D5795" s="162" t="str">
        <f t="shared" si="91"/>
        <v>FY2022/23_D19_Kleenheat GDL9</v>
      </c>
      <c r="E5795" s="164">
        <f>IF(ISNUMBER(Table4_1[[#This Row],[Value]]),Table4_1[[#This Row],[Value]],IF(ISNUMBER(Table4_1[[#This Row],[$ Value]]),Table4_1[[#This Row],[$ Value]],Table4_1[[#This Row],[% Value]]))</f>
        <v>0</v>
      </c>
      <c r="G5795" s="238">
        <v>45107</v>
      </c>
      <c r="H5795">
        <v>4</v>
      </c>
      <c r="I5795" t="s">
        <v>200</v>
      </c>
      <c r="J5795" t="s">
        <v>196</v>
      </c>
      <c r="K5795" t="s">
        <v>192</v>
      </c>
      <c r="L5795"/>
      <c r="M5795" t="s">
        <v>501</v>
      </c>
      <c r="N5795" t="s">
        <v>502</v>
      </c>
      <c r="O5795" t="s">
        <v>191</v>
      </c>
      <c r="P5795">
        <v>0</v>
      </c>
      <c r="Q5795"/>
      <c r="R5795"/>
      <c r="S5795" t="s">
        <v>936</v>
      </c>
    </row>
    <row r="5796" spans="1:19" hidden="1" x14ac:dyDescent="0.2">
      <c r="A5796" s="162" t="str">
        <f>"FY"&amp;(YEAR(Table4_1[[#This Row],[Date]])-1)&amp;"/"&amp;(YEAR(Table4_1[[#This Row],[Date]])-2000)</f>
        <v>FY2023/24</v>
      </c>
      <c r="B5796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5796" s="162" t="str">
        <f>Table4_1[[#This Row],[Licensee]]&amp;" "&amp;Table4_1[[#This Row],[Licence]]</f>
        <v>Kleenheat GDL9</v>
      </c>
      <c r="D5796" s="162" t="str">
        <f t="shared" si="91"/>
        <v>FY2023/24_D19_Kleenheat GDL9</v>
      </c>
      <c r="E5796" s="164">
        <f>IF(ISNUMBER(Table4_1[[#This Row],[Value]]),Table4_1[[#This Row],[Value]],IF(ISNUMBER(Table4_1[[#This Row],[$ Value]]),Table4_1[[#This Row],[$ Value]],Table4_1[[#This Row],[% Value]]))</f>
        <v>0</v>
      </c>
      <c r="G5796" s="238">
        <v>45473</v>
      </c>
      <c r="H5796">
        <v>4</v>
      </c>
      <c r="I5796" t="s">
        <v>200</v>
      </c>
      <c r="J5796" t="s">
        <v>196</v>
      </c>
      <c r="K5796" t="s">
        <v>192</v>
      </c>
      <c r="L5796"/>
      <c r="M5796" t="s">
        <v>501</v>
      </c>
      <c r="N5796" t="s">
        <v>502</v>
      </c>
      <c r="O5796" t="s">
        <v>191</v>
      </c>
      <c r="P5796">
        <v>0</v>
      </c>
      <c r="Q5796"/>
      <c r="R5796"/>
      <c r="S5796" t="s">
        <v>936</v>
      </c>
    </row>
    <row r="5797" spans="1:19" hidden="1" x14ac:dyDescent="0.2">
      <c r="A5797" s="162" t="str">
        <f>"FY"&amp;(YEAR(Table4_1[[#This Row],[Date]])-1)&amp;"/"&amp;(YEAR(Table4_1[[#This Row],[Date]])-2000)</f>
        <v>FY2013/14</v>
      </c>
      <c r="B5797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797" s="162" t="str">
        <f>Table4_1[[#This Row],[Licensee]]&amp;" "&amp;Table4_1[[#This Row],[Licence]]</f>
        <v>Kleenheat GDL9</v>
      </c>
      <c r="D5797" s="162" t="str">
        <f t="shared" si="91"/>
        <v>FY2013/14_D2_Kleenheat GDL9</v>
      </c>
      <c r="E5797" s="164">
        <f>IF(ISNUMBER(Table4_1[[#This Row],[Value]]),Table4_1[[#This Row],[Value]],IF(ISNUMBER(Table4_1[[#This Row],[$ Value]]),Table4_1[[#This Row],[$ Value]],Table4_1[[#This Row],[% Value]]))</f>
        <v>0</v>
      </c>
      <c r="G5797" s="238">
        <v>41820</v>
      </c>
      <c r="H5797">
        <v>4</v>
      </c>
      <c r="I5797" t="s">
        <v>200</v>
      </c>
      <c r="J5797" t="s">
        <v>196</v>
      </c>
      <c r="K5797" t="s">
        <v>13</v>
      </c>
      <c r="L5797"/>
      <c r="M5797" t="s">
        <v>16</v>
      </c>
      <c r="N5797" t="s">
        <v>504</v>
      </c>
      <c r="O5797" t="s">
        <v>191</v>
      </c>
      <c r="P5797">
        <v>0</v>
      </c>
      <c r="Q5797"/>
      <c r="R5797"/>
      <c r="S5797" t="s">
        <v>936</v>
      </c>
    </row>
    <row r="5798" spans="1:19" hidden="1" x14ac:dyDescent="0.2">
      <c r="A5798" s="162" t="str">
        <f>"FY"&amp;(YEAR(Table4_1[[#This Row],[Date]])-1)&amp;"/"&amp;(YEAR(Table4_1[[#This Row],[Date]])-2000)</f>
        <v>FY2014/15</v>
      </c>
      <c r="B5798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798" s="162" t="str">
        <f>Table4_1[[#This Row],[Licensee]]&amp;" "&amp;Table4_1[[#This Row],[Licence]]</f>
        <v>Kleenheat GDL9</v>
      </c>
      <c r="D5798" s="162" t="str">
        <f t="shared" si="91"/>
        <v>FY2014/15_D2_Kleenheat GDL9</v>
      </c>
      <c r="E5798" s="164">
        <f>IF(ISNUMBER(Table4_1[[#This Row],[Value]]),Table4_1[[#This Row],[Value]],IF(ISNUMBER(Table4_1[[#This Row],[$ Value]]),Table4_1[[#This Row],[$ Value]],Table4_1[[#This Row],[% Value]]))</f>
        <v>8</v>
      </c>
      <c r="G5798" s="238">
        <v>42185</v>
      </c>
      <c r="H5798">
        <v>4</v>
      </c>
      <c r="I5798" t="s">
        <v>200</v>
      </c>
      <c r="J5798" t="s">
        <v>196</v>
      </c>
      <c r="K5798" t="s">
        <v>13</v>
      </c>
      <c r="L5798"/>
      <c r="M5798" t="s">
        <v>16</v>
      </c>
      <c r="N5798" t="s">
        <v>504</v>
      </c>
      <c r="O5798" t="s">
        <v>191</v>
      </c>
      <c r="P5798">
        <v>8</v>
      </c>
      <c r="Q5798"/>
      <c r="R5798"/>
      <c r="S5798" t="s">
        <v>936</v>
      </c>
    </row>
    <row r="5799" spans="1:19" hidden="1" x14ac:dyDescent="0.2">
      <c r="A5799" s="162" t="str">
        <f>"FY"&amp;(YEAR(Table4_1[[#This Row],[Date]])-1)&amp;"/"&amp;(YEAR(Table4_1[[#This Row],[Date]])-2000)</f>
        <v>FY2015/16</v>
      </c>
      <c r="B5799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799" s="162" t="str">
        <f>Table4_1[[#This Row],[Licensee]]&amp;" "&amp;Table4_1[[#This Row],[Licence]]</f>
        <v>Kleenheat GDL9</v>
      </c>
      <c r="D5799" s="162" t="str">
        <f t="shared" si="91"/>
        <v>FY2015/16_D2_Kleenheat GDL9</v>
      </c>
      <c r="E5799" s="164">
        <f>IF(ISNUMBER(Table4_1[[#This Row],[Value]]),Table4_1[[#This Row],[Value]],IF(ISNUMBER(Table4_1[[#This Row],[$ Value]]),Table4_1[[#This Row],[$ Value]],Table4_1[[#This Row],[% Value]]))</f>
        <v>0</v>
      </c>
      <c r="G5799" s="238">
        <v>42551</v>
      </c>
      <c r="H5799">
        <v>4</v>
      </c>
      <c r="I5799" t="s">
        <v>200</v>
      </c>
      <c r="J5799" t="s">
        <v>196</v>
      </c>
      <c r="K5799" t="s">
        <v>13</v>
      </c>
      <c r="L5799"/>
      <c r="M5799" t="s">
        <v>16</v>
      </c>
      <c r="N5799" t="s">
        <v>504</v>
      </c>
      <c r="O5799" t="s">
        <v>191</v>
      </c>
      <c r="P5799">
        <v>0</v>
      </c>
      <c r="Q5799"/>
      <c r="R5799"/>
      <c r="S5799" t="s">
        <v>936</v>
      </c>
    </row>
    <row r="5800" spans="1:19" hidden="1" x14ac:dyDescent="0.2">
      <c r="A5800" s="162" t="str">
        <f>"FY"&amp;(YEAR(Table4_1[[#This Row],[Date]])-1)&amp;"/"&amp;(YEAR(Table4_1[[#This Row],[Date]])-2000)</f>
        <v>FY2016/17</v>
      </c>
      <c r="B5800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0" s="162" t="str">
        <f>Table4_1[[#This Row],[Licensee]]&amp;" "&amp;Table4_1[[#This Row],[Licence]]</f>
        <v>Kleenheat GDL9</v>
      </c>
      <c r="D5800" s="162" t="str">
        <f t="shared" si="91"/>
        <v>FY2016/17_D2_Kleenheat GDL9</v>
      </c>
      <c r="E5800" s="164">
        <f>IF(ISNUMBER(Table4_1[[#This Row],[Value]]),Table4_1[[#This Row],[Value]],IF(ISNUMBER(Table4_1[[#This Row],[$ Value]]),Table4_1[[#This Row],[$ Value]],Table4_1[[#This Row],[% Value]]))</f>
        <v>1</v>
      </c>
      <c r="G5800" s="238">
        <v>42916</v>
      </c>
      <c r="H5800">
        <v>4</v>
      </c>
      <c r="I5800" t="s">
        <v>200</v>
      </c>
      <c r="J5800" t="s">
        <v>196</v>
      </c>
      <c r="K5800" t="s">
        <v>13</v>
      </c>
      <c r="L5800"/>
      <c r="M5800" t="s">
        <v>16</v>
      </c>
      <c r="N5800" t="s">
        <v>504</v>
      </c>
      <c r="O5800" t="s">
        <v>191</v>
      </c>
      <c r="P5800">
        <v>1</v>
      </c>
      <c r="Q5800"/>
      <c r="R5800"/>
      <c r="S5800" t="s">
        <v>936</v>
      </c>
    </row>
    <row r="5801" spans="1:19" hidden="1" x14ac:dyDescent="0.2">
      <c r="A5801" s="162" t="str">
        <f>"FY"&amp;(YEAR(Table4_1[[#This Row],[Date]])-1)&amp;"/"&amp;(YEAR(Table4_1[[#This Row],[Date]])-2000)</f>
        <v>FY2017/18</v>
      </c>
      <c r="B5801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1" s="162" t="str">
        <f>Table4_1[[#This Row],[Licensee]]&amp;" "&amp;Table4_1[[#This Row],[Licence]]</f>
        <v>Kleenheat GDL9</v>
      </c>
      <c r="D5801" s="162" t="str">
        <f t="shared" si="91"/>
        <v>FY2017/18_D2_Kleenheat GDL9</v>
      </c>
      <c r="E5801" s="164">
        <f>IF(ISNUMBER(Table4_1[[#This Row],[Value]]),Table4_1[[#This Row],[Value]],IF(ISNUMBER(Table4_1[[#This Row],[$ Value]]),Table4_1[[#This Row],[$ Value]],Table4_1[[#This Row],[% Value]]))</f>
        <v>0</v>
      </c>
      <c r="G5801" s="238">
        <v>43281</v>
      </c>
      <c r="H5801">
        <v>4</v>
      </c>
      <c r="I5801" t="s">
        <v>200</v>
      </c>
      <c r="J5801" t="s">
        <v>196</v>
      </c>
      <c r="K5801" t="s">
        <v>13</v>
      </c>
      <c r="L5801"/>
      <c r="M5801" t="s">
        <v>16</v>
      </c>
      <c r="N5801" t="s">
        <v>504</v>
      </c>
      <c r="O5801" t="s">
        <v>191</v>
      </c>
      <c r="P5801">
        <v>0</v>
      </c>
      <c r="Q5801"/>
      <c r="R5801"/>
      <c r="S5801" t="s">
        <v>936</v>
      </c>
    </row>
    <row r="5802" spans="1:19" hidden="1" x14ac:dyDescent="0.2">
      <c r="A5802" s="162" t="str">
        <f>"FY"&amp;(YEAR(Table4_1[[#This Row],[Date]])-1)&amp;"/"&amp;(YEAR(Table4_1[[#This Row],[Date]])-2000)</f>
        <v>FY2018/19</v>
      </c>
      <c r="B5802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2" s="162" t="str">
        <f>Table4_1[[#This Row],[Licensee]]&amp;" "&amp;Table4_1[[#This Row],[Licence]]</f>
        <v>Kleenheat GDL9</v>
      </c>
      <c r="D5802" s="162" t="str">
        <f t="shared" si="91"/>
        <v>FY2018/19_D2_Kleenheat GDL9</v>
      </c>
      <c r="E5802" s="164">
        <f>IF(ISNUMBER(Table4_1[[#This Row],[Value]]),Table4_1[[#This Row],[Value]],IF(ISNUMBER(Table4_1[[#This Row],[$ Value]]),Table4_1[[#This Row],[$ Value]],Table4_1[[#This Row],[% Value]]))</f>
        <v>0</v>
      </c>
      <c r="G5802" s="238">
        <v>43646</v>
      </c>
      <c r="H5802">
        <v>4</v>
      </c>
      <c r="I5802" t="s">
        <v>200</v>
      </c>
      <c r="J5802" t="s">
        <v>196</v>
      </c>
      <c r="K5802" t="s">
        <v>13</v>
      </c>
      <c r="L5802"/>
      <c r="M5802" t="s">
        <v>16</v>
      </c>
      <c r="N5802" t="s">
        <v>504</v>
      </c>
      <c r="O5802" t="s">
        <v>191</v>
      </c>
      <c r="P5802">
        <v>0</v>
      </c>
      <c r="Q5802"/>
      <c r="R5802"/>
      <c r="S5802" t="s">
        <v>936</v>
      </c>
    </row>
    <row r="5803" spans="1:19" hidden="1" x14ac:dyDescent="0.2">
      <c r="A5803" s="162" t="str">
        <f>"FY"&amp;(YEAR(Table4_1[[#This Row],[Date]])-1)&amp;"/"&amp;(YEAR(Table4_1[[#This Row],[Date]])-2000)</f>
        <v>FY2019/20</v>
      </c>
      <c r="B5803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3" s="162" t="str">
        <f>Table4_1[[#This Row],[Licensee]]&amp;" "&amp;Table4_1[[#This Row],[Licence]]</f>
        <v>Kleenheat GDL9</v>
      </c>
      <c r="D5803" s="162" t="str">
        <f t="shared" si="91"/>
        <v>FY2019/20_D2_Kleenheat GDL9</v>
      </c>
      <c r="E5803" s="164">
        <f>IF(ISNUMBER(Table4_1[[#This Row],[Value]]),Table4_1[[#This Row],[Value]],IF(ISNUMBER(Table4_1[[#This Row],[$ Value]]),Table4_1[[#This Row],[$ Value]],Table4_1[[#This Row],[% Value]]))</f>
        <v>0</v>
      </c>
      <c r="G5803" s="238">
        <v>44012</v>
      </c>
      <c r="H5803">
        <v>4</v>
      </c>
      <c r="I5803" t="s">
        <v>200</v>
      </c>
      <c r="J5803" t="s">
        <v>196</v>
      </c>
      <c r="K5803" t="s">
        <v>13</v>
      </c>
      <c r="L5803"/>
      <c r="M5803" t="s">
        <v>16</v>
      </c>
      <c r="N5803" t="s">
        <v>504</v>
      </c>
      <c r="O5803" t="s">
        <v>191</v>
      </c>
      <c r="P5803">
        <v>0</v>
      </c>
      <c r="Q5803"/>
      <c r="R5803"/>
      <c r="S5803" t="s">
        <v>936</v>
      </c>
    </row>
    <row r="5804" spans="1:19" hidden="1" x14ac:dyDescent="0.2">
      <c r="A5804" s="162" t="str">
        <f>"FY"&amp;(YEAR(Table4_1[[#This Row],[Date]])-1)&amp;"/"&amp;(YEAR(Table4_1[[#This Row],[Date]])-2000)</f>
        <v>FY2020/21</v>
      </c>
      <c r="B5804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4" s="162" t="str">
        <f>Table4_1[[#This Row],[Licensee]]&amp;" "&amp;Table4_1[[#This Row],[Licence]]</f>
        <v>Kleenheat GDL9</v>
      </c>
      <c r="D5804" s="162" t="str">
        <f t="shared" si="91"/>
        <v>FY2020/21_D2_Kleenheat GDL9</v>
      </c>
      <c r="E5804" s="164">
        <f>IF(ISNUMBER(Table4_1[[#This Row],[Value]]),Table4_1[[#This Row],[Value]],IF(ISNUMBER(Table4_1[[#This Row],[$ Value]]),Table4_1[[#This Row],[$ Value]],Table4_1[[#This Row],[% Value]]))</f>
        <v>0</v>
      </c>
      <c r="G5804" s="238">
        <v>44377</v>
      </c>
      <c r="H5804">
        <v>4</v>
      </c>
      <c r="I5804" t="s">
        <v>200</v>
      </c>
      <c r="J5804" t="s">
        <v>196</v>
      </c>
      <c r="K5804" t="s">
        <v>13</v>
      </c>
      <c r="L5804"/>
      <c r="M5804" t="s">
        <v>16</v>
      </c>
      <c r="N5804" t="s">
        <v>504</v>
      </c>
      <c r="O5804" t="s">
        <v>191</v>
      </c>
      <c r="P5804">
        <v>0</v>
      </c>
      <c r="Q5804"/>
      <c r="R5804"/>
      <c r="S5804" t="s">
        <v>936</v>
      </c>
    </row>
    <row r="5805" spans="1:19" hidden="1" x14ac:dyDescent="0.2">
      <c r="A5805" s="162" t="str">
        <f>"FY"&amp;(YEAR(Table4_1[[#This Row],[Date]])-1)&amp;"/"&amp;(YEAR(Table4_1[[#This Row],[Date]])-2000)</f>
        <v>FY2021/22</v>
      </c>
      <c r="B5805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5" s="162" t="str">
        <f>Table4_1[[#This Row],[Licensee]]&amp;" "&amp;Table4_1[[#This Row],[Licence]]</f>
        <v>Kleenheat GDL9</v>
      </c>
      <c r="D5805" s="162" t="str">
        <f t="shared" si="91"/>
        <v>FY2021/22_D2_Kleenheat GDL9</v>
      </c>
      <c r="E5805" s="164">
        <f>IF(ISNUMBER(Table4_1[[#This Row],[Value]]),Table4_1[[#This Row],[Value]],IF(ISNUMBER(Table4_1[[#This Row],[$ Value]]),Table4_1[[#This Row],[$ Value]],Table4_1[[#This Row],[% Value]]))</f>
        <v>0</v>
      </c>
      <c r="G5805" s="238">
        <v>44742</v>
      </c>
      <c r="H5805">
        <v>4</v>
      </c>
      <c r="I5805" t="s">
        <v>200</v>
      </c>
      <c r="J5805" t="s">
        <v>196</v>
      </c>
      <c r="K5805" t="s">
        <v>13</v>
      </c>
      <c r="L5805"/>
      <c r="M5805" t="s">
        <v>16</v>
      </c>
      <c r="N5805" t="s">
        <v>504</v>
      </c>
      <c r="O5805" t="s">
        <v>191</v>
      </c>
      <c r="P5805">
        <v>0</v>
      </c>
      <c r="Q5805"/>
      <c r="R5805"/>
      <c r="S5805" t="s">
        <v>936</v>
      </c>
    </row>
    <row r="5806" spans="1:19" hidden="1" x14ac:dyDescent="0.2">
      <c r="A5806" s="162" t="str">
        <f>"FY"&amp;(YEAR(Table4_1[[#This Row],[Date]])-1)&amp;"/"&amp;(YEAR(Table4_1[[#This Row],[Date]])-2000)</f>
        <v>FY2022/23</v>
      </c>
      <c r="B5806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6" s="162" t="str">
        <f>Table4_1[[#This Row],[Licensee]]&amp;" "&amp;Table4_1[[#This Row],[Licence]]</f>
        <v>Kleenheat GDL9</v>
      </c>
      <c r="D5806" s="162" t="str">
        <f t="shared" si="91"/>
        <v>FY2022/23_D2_Kleenheat GDL9</v>
      </c>
      <c r="E5806" s="164">
        <f>IF(ISNUMBER(Table4_1[[#This Row],[Value]]),Table4_1[[#This Row],[Value]],IF(ISNUMBER(Table4_1[[#This Row],[$ Value]]),Table4_1[[#This Row],[$ Value]],Table4_1[[#This Row],[% Value]]))</f>
        <v>0</v>
      </c>
      <c r="G5806" s="238">
        <v>45107</v>
      </c>
      <c r="H5806">
        <v>4</v>
      </c>
      <c r="I5806" t="s">
        <v>200</v>
      </c>
      <c r="J5806" t="s">
        <v>196</v>
      </c>
      <c r="K5806" t="s">
        <v>13</v>
      </c>
      <c r="L5806"/>
      <c r="M5806" t="s">
        <v>16</v>
      </c>
      <c r="N5806" t="s">
        <v>504</v>
      </c>
      <c r="O5806" t="s">
        <v>191</v>
      </c>
      <c r="P5806">
        <v>0</v>
      </c>
      <c r="Q5806"/>
      <c r="R5806"/>
      <c r="S5806" t="s">
        <v>936</v>
      </c>
    </row>
    <row r="5807" spans="1:19" hidden="1" x14ac:dyDescent="0.2">
      <c r="A5807" s="162" t="str">
        <f>"FY"&amp;(YEAR(Table4_1[[#This Row],[Date]])-1)&amp;"/"&amp;(YEAR(Table4_1[[#This Row],[Date]])-2000)</f>
        <v>FY2023/24</v>
      </c>
      <c r="B5807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5807" s="162" t="str">
        <f>Table4_1[[#This Row],[Licensee]]&amp;" "&amp;Table4_1[[#This Row],[Licence]]</f>
        <v>Kleenheat GDL9</v>
      </c>
      <c r="D5807" s="162" t="str">
        <f t="shared" si="91"/>
        <v>FY2023/24_D2_Kleenheat GDL9</v>
      </c>
      <c r="E5807" s="164">
        <f>IF(ISNUMBER(Table4_1[[#This Row],[Value]]),Table4_1[[#This Row],[Value]],IF(ISNUMBER(Table4_1[[#This Row],[$ Value]]),Table4_1[[#This Row],[$ Value]],Table4_1[[#This Row],[% Value]]))</f>
        <v>0</v>
      </c>
      <c r="G5807" s="238">
        <v>45473</v>
      </c>
      <c r="H5807">
        <v>4</v>
      </c>
      <c r="I5807" t="s">
        <v>200</v>
      </c>
      <c r="J5807" t="s">
        <v>196</v>
      </c>
      <c r="K5807" t="s">
        <v>13</v>
      </c>
      <c r="L5807"/>
      <c r="M5807" t="s">
        <v>16</v>
      </c>
      <c r="N5807" t="s">
        <v>504</v>
      </c>
      <c r="O5807" t="s">
        <v>191</v>
      </c>
      <c r="P5807">
        <v>0</v>
      </c>
      <c r="Q5807"/>
      <c r="R5807"/>
      <c r="S5807" t="s">
        <v>936</v>
      </c>
    </row>
    <row r="5808" spans="1:19" hidden="1" x14ac:dyDescent="0.2">
      <c r="A5808" s="162" t="str">
        <f>"FY"&amp;(YEAR(Table4_1[[#This Row],[Date]])-1)&amp;"/"&amp;(YEAR(Table4_1[[#This Row],[Date]])-2000)</f>
        <v>FY2013/14</v>
      </c>
      <c r="B5808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08" s="162" t="str">
        <f>Table4_1[[#This Row],[Licensee]]&amp;" "&amp;Table4_1[[#This Row],[Licence]]</f>
        <v>Kleenheat GDL9</v>
      </c>
      <c r="D5808" s="162" t="str">
        <f t="shared" si="91"/>
        <v>FY2013/14_D20_Kleenheat GDL9</v>
      </c>
      <c r="E5808" s="164">
        <f>IF(ISNUMBER(Table4_1[[#This Row],[Value]]),Table4_1[[#This Row],[Value]],IF(ISNUMBER(Table4_1[[#This Row],[$ Value]]),Table4_1[[#This Row],[$ Value]],Table4_1[[#This Row],[% Value]]))</f>
        <v>0</v>
      </c>
      <c r="G5808" s="238">
        <v>41820</v>
      </c>
      <c r="H5808">
        <v>4</v>
      </c>
      <c r="I5808" t="s">
        <v>200</v>
      </c>
      <c r="J5808" t="s">
        <v>196</v>
      </c>
      <c r="K5808" t="s">
        <v>192</v>
      </c>
      <c r="L5808"/>
      <c r="M5808" t="s">
        <v>505</v>
      </c>
      <c r="N5808" t="s">
        <v>506</v>
      </c>
      <c r="O5808" t="s">
        <v>191</v>
      </c>
      <c r="P5808">
        <v>0</v>
      </c>
      <c r="Q5808"/>
      <c r="R5808"/>
      <c r="S5808" t="s">
        <v>936</v>
      </c>
    </row>
    <row r="5809" spans="1:19" hidden="1" x14ac:dyDescent="0.2">
      <c r="A5809" s="162" t="str">
        <f>"FY"&amp;(YEAR(Table4_1[[#This Row],[Date]])-1)&amp;"/"&amp;(YEAR(Table4_1[[#This Row],[Date]])-2000)</f>
        <v>FY2014/15</v>
      </c>
      <c r="B5809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09" s="162" t="str">
        <f>Table4_1[[#This Row],[Licensee]]&amp;" "&amp;Table4_1[[#This Row],[Licence]]</f>
        <v>Kleenheat GDL9</v>
      </c>
      <c r="D5809" s="162" t="str">
        <f t="shared" si="91"/>
        <v>FY2014/15_D20_Kleenheat GDL9</v>
      </c>
      <c r="E5809" s="164">
        <f>IF(ISNUMBER(Table4_1[[#This Row],[Value]]),Table4_1[[#This Row],[Value]],IF(ISNUMBER(Table4_1[[#This Row],[$ Value]]),Table4_1[[#This Row],[$ Value]],Table4_1[[#This Row],[% Value]]))</f>
        <v>0</v>
      </c>
      <c r="G5809" s="238">
        <v>42185</v>
      </c>
      <c r="H5809">
        <v>4</v>
      </c>
      <c r="I5809" t="s">
        <v>200</v>
      </c>
      <c r="J5809" t="s">
        <v>196</v>
      </c>
      <c r="K5809" t="s">
        <v>192</v>
      </c>
      <c r="L5809"/>
      <c r="M5809" t="s">
        <v>505</v>
      </c>
      <c r="N5809" t="s">
        <v>506</v>
      </c>
      <c r="O5809" t="s">
        <v>191</v>
      </c>
      <c r="P5809">
        <v>0</v>
      </c>
      <c r="Q5809"/>
      <c r="R5809"/>
      <c r="S5809" t="s">
        <v>936</v>
      </c>
    </row>
    <row r="5810" spans="1:19" hidden="1" x14ac:dyDescent="0.2">
      <c r="A5810" s="162" t="str">
        <f>"FY"&amp;(YEAR(Table4_1[[#This Row],[Date]])-1)&amp;"/"&amp;(YEAR(Table4_1[[#This Row],[Date]])-2000)</f>
        <v>FY2015/16</v>
      </c>
      <c r="B5810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0" s="162" t="str">
        <f>Table4_1[[#This Row],[Licensee]]&amp;" "&amp;Table4_1[[#This Row],[Licence]]</f>
        <v>Kleenheat GDL9</v>
      </c>
      <c r="D5810" s="162" t="str">
        <f t="shared" si="91"/>
        <v>FY2015/16_D20_Kleenheat GDL9</v>
      </c>
      <c r="E5810" s="164">
        <f>IF(ISNUMBER(Table4_1[[#This Row],[Value]]),Table4_1[[#This Row],[Value]],IF(ISNUMBER(Table4_1[[#This Row],[$ Value]]),Table4_1[[#This Row],[$ Value]],Table4_1[[#This Row],[% Value]]))</f>
        <v>0</v>
      </c>
      <c r="G5810" s="238">
        <v>42551</v>
      </c>
      <c r="H5810">
        <v>4</v>
      </c>
      <c r="I5810" t="s">
        <v>200</v>
      </c>
      <c r="J5810" t="s">
        <v>196</v>
      </c>
      <c r="K5810" t="s">
        <v>192</v>
      </c>
      <c r="L5810"/>
      <c r="M5810" t="s">
        <v>505</v>
      </c>
      <c r="N5810" t="s">
        <v>506</v>
      </c>
      <c r="O5810" t="s">
        <v>191</v>
      </c>
      <c r="P5810">
        <v>0</v>
      </c>
      <c r="Q5810"/>
      <c r="R5810"/>
      <c r="S5810" t="s">
        <v>936</v>
      </c>
    </row>
    <row r="5811" spans="1:19" hidden="1" x14ac:dyDescent="0.2">
      <c r="A5811" s="162" t="str">
        <f>"FY"&amp;(YEAR(Table4_1[[#This Row],[Date]])-1)&amp;"/"&amp;(YEAR(Table4_1[[#This Row],[Date]])-2000)</f>
        <v>FY2016/17</v>
      </c>
      <c r="B5811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1" s="162" t="str">
        <f>Table4_1[[#This Row],[Licensee]]&amp;" "&amp;Table4_1[[#This Row],[Licence]]</f>
        <v>Kleenheat GDL9</v>
      </c>
      <c r="D5811" s="162" t="str">
        <f t="shared" si="91"/>
        <v>FY2016/17_D20_Kleenheat GDL9</v>
      </c>
      <c r="E5811" s="164">
        <f>IF(ISNUMBER(Table4_1[[#This Row],[Value]]),Table4_1[[#This Row],[Value]],IF(ISNUMBER(Table4_1[[#This Row],[$ Value]]),Table4_1[[#This Row],[$ Value]],Table4_1[[#This Row],[% Value]]))</f>
        <v>2</v>
      </c>
      <c r="G5811" s="238">
        <v>42916</v>
      </c>
      <c r="H5811">
        <v>4</v>
      </c>
      <c r="I5811" t="s">
        <v>200</v>
      </c>
      <c r="J5811" t="s">
        <v>196</v>
      </c>
      <c r="K5811" t="s">
        <v>192</v>
      </c>
      <c r="L5811"/>
      <c r="M5811" t="s">
        <v>505</v>
      </c>
      <c r="N5811" t="s">
        <v>506</v>
      </c>
      <c r="O5811" t="s">
        <v>191</v>
      </c>
      <c r="P5811">
        <v>2</v>
      </c>
      <c r="Q5811"/>
      <c r="R5811"/>
      <c r="S5811" t="s">
        <v>936</v>
      </c>
    </row>
    <row r="5812" spans="1:19" hidden="1" x14ac:dyDescent="0.2">
      <c r="A5812" s="162" t="str">
        <f>"FY"&amp;(YEAR(Table4_1[[#This Row],[Date]])-1)&amp;"/"&amp;(YEAR(Table4_1[[#This Row],[Date]])-2000)</f>
        <v>FY2017/18</v>
      </c>
      <c r="B5812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2" s="162" t="str">
        <f>Table4_1[[#This Row],[Licensee]]&amp;" "&amp;Table4_1[[#This Row],[Licence]]</f>
        <v>Kleenheat GDL9</v>
      </c>
      <c r="D5812" s="162" t="str">
        <f t="shared" si="91"/>
        <v>FY2017/18_D20_Kleenheat GDL9</v>
      </c>
      <c r="E5812" s="164">
        <f>IF(ISNUMBER(Table4_1[[#This Row],[Value]]),Table4_1[[#This Row],[Value]],IF(ISNUMBER(Table4_1[[#This Row],[$ Value]]),Table4_1[[#This Row],[$ Value]],Table4_1[[#This Row],[% Value]]))</f>
        <v>0</v>
      </c>
      <c r="G5812" s="238">
        <v>43281</v>
      </c>
      <c r="H5812">
        <v>4</v>
      </c>
      <c r="I5812" t="s">
        <v>200</v>
      </c>
      <c r="J5812" t="s">
        <v>196</v>
      </c>
      <c r="K5812" t="s">
        <v>192</v>
      </c>
      <c r="L5812"/>
      <c r="M5812" t="s">
        <v>505</v>
      </c>
      <c r="N5812" t="s">
        <v>506</v>
      </c>
      <c r="O5812" t="s">
        <v>191</v>
      </c>
      <c r="P5812">
        <v>0</v>
      </c>
      <c r="Q5812"/>
      <c r="R5812"/>
      <c r="S5812" t="s">
        <v>936</v>
      </c>
    </row>
    <row r="5813" spans="1:19" hidden="1" x14ac:dyDescent="0.2">
      <c r="A5813" s="162" t="str">
        <f>"FY"&amp;(YEAR(Table4_1[[#This Row],[Date]])-1)&amp;"/"&amp;(YEAR(Table4_1[[#This Row],[Date]])-2000)</f>
        <v>FY2018/19</v>
      </c>
      <c r="B5813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3" s="162" t="str">
        <f>Table4_1[[#This Row],[Licensee]]&amp;" "&amp;Table4_1[[#This Row],[Licence]]</f>
        <v>Kleenheat GDL9</v>
      </c>
      <c r="D5813" s="162" t="str">
        <f t="shared" si="91"/>
        <v>FY2018/19_D20_Kleenheat GDL9</v>
      </c>
      <c r="E5813" s="164">
        <f>IF(ISNUMBER(Table4_1[[#This Row],[Value]]),Table4_1[[#This Row],[Value]],IF(ISNUMBER(Table4_1[[#This Row],[$ Value]]),Table4_1[[#This Row],[$ Value]],Table4_1[[#This Row],[% Value]]))</f>
        <v>0</v>
      </c>
      <c r="G5813" s="238">
        <v>43646</v>
      </c>
      <c r="H5813">
        <v>4</v>
      </c>
      <c r="I5813" t="s">
        <v>200</v>
      </c>
      <c r="J5813" t="s">
        <v>196</v>
      </c>
      <c r="K5813" t="s">
        <v>192</v>
      </c>
      <c r="L5813"/>
      <c r="M5813" t="s">
        <v>505</v>
      </c>
      <c r="N5813" t="s">
        <v>506</v>
      </c>
      <c r="O5813" t="s">
        <v>191</v>
      </c>
      <c r="P5813">
        <v>0</v>
      </c>
      <c r="Q5813"/>
      <c r="R5813"/>
      <c r="S5813" t="s">
        <v>936</v>
      </c>
    </row>
    <row r="5814" spans="1:19" hidden="1" x14ac:dyDescent="0.2">
      <c r="A5814" s="162" t="str">
        <f>"FY"&amp;(YEAR(Table4_1[[#This Row],[Date]])-1)&amp;"/"&amp;(YEAR(Table4_1[[#This Row],[Date]])-2000)</f>
        <v>FY2019/20</v>
      </c>
      <c r="B5814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4" s="162" t="str">
        <f>Table4_1[[#This Row],[Licensee]]&amp;" "&amp;Table4_1[[#This Row],[Licence]]</f>
        <v>Kleenheat GDL9</v>
      </c>
      <c r="D5814" s="162" t="str">
        <f t="shared" si="91"/>
        <v>FY2019/20_D20_Kleenheat GDL9</v>
      </c>
      <c r="E5814" s="164">
        <f>IF(ISNUMBER(Table4_1[[#This Row],[Value]]),Table4_1[[#This Row],[Value]],IF(ISNUMBER(Table4_1[[#This Row],[$ Value]]),Table4_1[[#This Row],[$ Value]],Table4_1[[#This Row],[% Value]]))</f>
        <v>0</v>
      </c>
      <c r="G5814" s="238">
        <v>44012</v>
      </c>
      <c r="H5814">
        <v>4</v>
      </c>
      <c r="I5814" t="s">
        <v>200</v>
      </c>
      <c r="J5814" t="s">
        <v>196</v>
      </c>
      <c r="K5814" t="s">
        <v>192</v>
      </c>
      <c r="L5814"/>
      <c r="M5814" t="s">
        <v>505</v>
      </c>
      <c r="N5814" t="s">
        <v>506</v>
      </c>
      <c r="O5814" t="s">
        <v>191</v>
      </c>
      <c r="P5814">
        <v>0</v>
      </c>
      <c r="Q5814"/>
      <c r="R5814"/>
      <c r="S5814" t="s">
        <v>936</v>
      </c>
    </row>
    <row r="5815" spans="1:19" hidden="1" x14ac:dyDescent="0.2">
      <c r="A5815" s="162" t="str">
        <f>"FY"&amp;(YEAR(Table4_1[[#This Row],[Date]])-1)&amp;"/"&amp;(YEAR(Table4_1[[#This Row],[Date]])-2000)</f>
        <v>FY2020/21</v>
      </c>
      <c r="B5815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5" s="162" t="str">
        <f>Table4_1[[#This Row],[Licensee]]&amp;" "&amp;Table4_1[[#This Row],[Licence]]</f>
        <v>Kleenheat GDL9</v>
      </c>
      <c r="D5815" s="162" t="str">
        <f t="shared" si="91"/>
        <v>FY2020/21_D20_Kleenheat GDL9</v>
      </c>
      <c r="E5815" s="164">
        <f>IF(ISNUMBER(Table4_1[[#This Row],[Value]]),Table4_1[[#This Row],[Value]],IF(ISNUMBER(Table4_1[[#This Row],[$ Value]]),Table4_1[[#This Row],[$ Value]],Table4_1[[#This Row],[% Value]]))</f>
        <v>0</v>
      </c>
      <c r="G5815" s="238">
        <v>44377</v>
      </c>
      <c r="H5815">
        <v>4</v>
      </c>
      <c r="I5815" t="s">
        <v>200</v>
      </c>
      <c r="J5815" t="s">
        <v>196</v>
      </c>
      <c r="K5815" t="s">
        <v>192</v>
      </c>
      <c r="L5815"/>
      <c r="M5815" t="s">
        <v>505</v>
      </c>
      <c r="N5815" t="s">
        <v>506</v>
      </c>
      <c r="O5815" t="s">
        <v>191</v>
      </c>
      <c r="P5815">
        <v>0</v>
      </c>
      <c r="Q5815"/>
      <c r="R5815"/>
      <c r="S5815" t="s">
        <v>936</v>
      </c>
    </row>
    <row r="5816" spans="1:19" hidden="1" x14ac:dyDescent="0.2">
      <c r="A5816" s="162" t="str">
        <f>"FY"&amp;(YEAR(Table4_1[[#This Row],[Date]])-1)&amp;"/"&amp;(YEAR(Table4_1[[#This Row],[Date]])-2000)</f>
        <v>FY2021/22</v>
      </c>
      <c r="B5816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6" s="162" t="str">
        <f>Table4_1[[#This Row],[Licensee]]&amp;" "&amp;Table4_1[[#This Row],[Licence]]</f>
        <v>Kleenheat GDL9</v>
      </c>
      <c r="D5816" s="162" t="str">
        <f t="shared" si="91"/>
        <v>FY2021/22_D20_Kleenheat GDL9</v>
      </c>
      <c r="E5816" s="164">
        <f>IF(ISNUMBER(Table4_1[[#This Row],[Value]]),Table4_1[[#This Row],[Value]],IF(ISNUMBER(Table4_1[[#This Row],[$ Value]]),Table4_1[[#This Row],[$ Value]],Table4_1[[#This Row],[% Value]]))</f>
        <v>0</v>
      </c>
      <c r="G5816" s="238">
        <v>44742</v>
      </c>
      <c r="H5816">
        <v>4</v>
      </c>
      <c r="I5816" t="s">
        <v>200</v>
      </c>
      <c r="J5816" t="s">
        <v>196</v>
      </c>
      <c r="K5816" t="s">
        <v>192</v>
      </c>
      <c r="L5816"/>
      <c r="M5816" t="s">
        <v>505</v>
      </c>
      <c r="N5816" t="s">
        <v>506</v>
      </c>
      <c r="O5816" t="s">
        <v>191</v>
      </c>
      <c r="P5816">
        <v>0</v>
      </c>
      <c r="Q5816"/>
      <c r="R5816"/>
      <c r="S5816" t="s">
        <v>936</v>
      </c>
    </row>
    <row r="5817" spans="1:19" hidden="1" x14ac:dyDescent="0.2">
      <c r="A5817" s="162" t="str">
        <f>"FY"&amp;(YEAR(Table4_1[[#This Row],[Date]])-1)&amp;"/"&amp;(YEAR(Table4_1[[#This Row],[Date]])-2000)</f>
        <v>FY2022/23</v>
      </c>
      <c r="B5817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7" s="162" t="str">
        <f>Table4_1[[#This Row],[Licensee]]&amp;" "&amp;Table4_1[[#This Row],[Licence]]</f>
        <v>Kleenheat GDL9</v>
      </c>
      <c r="D5817" s="162" t="str">
        <f t="shared" si="91"/>
        <v>FY2022/23_D20_Kleenheat GDL9</v>
      </c>
      <c r="E5817" s="164">
        <f>IF(ISNUMBER(Table4_1[[#This Row],[Value]]),Table4_1[[#This Row],[Value]],IF(ISNUMBER(Table4_1[[#This Row],[$ Value]]),Table4_1[[#This Row],[$ Value]],Table4_1[[#This Row],[% Value]]))</f>
        <v>0</v>
      </c>
      <c r="G5817" s="238">
        <v>45107</v>
      </c>
      <c r="H5817">
        <v>4</v>
      </c>
      <c r="I5817" t="s">
        <v>200</v>
      </c>
      <c r="J5817" t="s">
        <v>196</v>
      </c>
      <c r="K5817" t="s">
        <v>192</v>
      </c>
      <c r="L5817"/>
      <c r="M5817" t="s">
        <v>505</v>
      </c>
      <c r="N5817" t="s">
        <v>506</v>
      </c>
      <c r="O5817" t="s">
        <v>191</v>
      </c>
      <c r="P5817">
        <v>0</v>
      </c>
      <c r="Q5817"/>
      <c r="R5817"/>
      <c r="S5817" t="s">
        <v>936</v>
      </c>
    </row>
    <row r="5818" spans="1:19" hidden="1" x14ac:dyDescent="0.2">
      <c r="A5818" s="162" t="str">
        <f>"FY"&amp;(YEAR(Table4_1[[#This Row],[Date]])-1)&amp;"/"&amp;(YEAR(Table4_1[[#This Row],[Date]])-2000)</f>
        <v>FY2023/24</v>
      </c>
      <c r="B5818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5818" s="162" t="str">
        <f>Table4_1[[#This Row],[Licensee]]&amp;" "&amp;Table4_1[[#This Row],[Licence]]</f>
        <v>Kleenheat GDL9</v>
      </c>
      <c r="D5818" s="162" t="str">
        <f t="shared" si="91"/>
        <v>FY2023/24_D20_Kleenheat GDL9</v>
      </c>
      <c r="E5818" s="164">
        <f>IF(ISNUMBER(Table4_1[[#This Row],[Value]]),Table4_1[[#This Row],[Value]],IF(ISNUMBER(Table4_1[[#This Row],[$ Value]]),Table4_1[[#This Row],[$ Value]],Table4_1[[#This Row],[% Value]]))</f>
        <v>0</v>
      </c>
      <c r="G5818" s="238">
        <v>45473</v>
      </c>
      <c r="H5818">
        <v>4</v>
      </c>
      <c r="I5818" t="s">
        <v>200</v>
      </c>
      <c r="J5818" t="s">
        <v>196</v>
      </c>
      <c r="K5818" t="s">
        <v>192</v>
      </c>
      <c r="L5818"/>
      <c r="M5818" t="s">
        <v>505</v>
      </c>
      <c r="N5818" t="s">
        <v>506</v>
      </c>
      <c r="O5818" t="s">
        <v>191</v>
      </c>
      <c r="P5818">
        <v>0</v>
      </c>
      <c r="Q5818"/>
      <c r="R5818"/>
      <c r="S5818" t="s">
        <v>936</v>
      </c>
    </row>
    <row r="5819" spans="1:19" hidden="1" x14ac:dyDescent="0.2">
      <c r="A5819" s="162" t="str">
        <f>"FY"&amp;(YEAR(Table4_1[[#This Row],[Date]])-1)&amp;"/"&amp;(YEAR(Table4_1[[#This Row],[Date]])-2000)</f>
        <v>FY2013/14</v>
      </c>
      <c r="B5819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19" s="162" t="str">
        <f>Table4_1[[#This Row],[Licensee]]&amp;" "&amp;Table4_1[[#This Row],[Licence]]</f>
        <v>Kleenheat GDL9</v>
      </c>
      <c r="D5819" s="162" t="str">
        <f t="shared" si="91"/>
        <v>FY2013/14_D21_Kleenheat GDL9</v>
      </c>
      <c r="E5819" s="164">
        <f>IF(ISNUMBER(Table4_1[[#This Row],[Value]]),Table4_1[[#This Row],[Value]],IF(ISNUMBER(Table4_1[[#This Row],[$ Value]]),Table4_1[[#This Row],[$ Value]],Table4_1[[#This Row],[% Value]]))</f>
        <v>0</v>
      </c>
      <c r="G5819" s="238">
        <v>41820</v>
      </c>
      <c r="H5819">
        <v>4</v>
      </c>
      <c r="I5819" t="s">
        <v>200</v>
      </c>
      <c r="J5819" t="s">
        <v>196</v>
      </c>
      <c r="K5819" t="s">
        <v>192</v>
      </c>
      <c r="L5819"/>
      <c r="M5819" t="s">
        <v>455</v>
      </c>
      <c r="N5819" t="s">
        <v>456</v>
      </c>
      <c r="O5819" t="s">
        <v>191</v>
      </c>
      <c r="P5819">
        <v>0</v>
      </c>
      <c r="Q5819"/>
      <c r="R5819"/>
      <c r="S5819" t="s">
        <v>936</v>
      </c>
    </row>
    <row r="5820" spans="1:19" hidden="1" x14ac:dyDescent="0.2">
      <c r="A5820" s="162" t="str">
        <f>"FY"&amp;(YEAR(Table4_1[[#This Row],[Date]])-1)&amp;"/"&amp;(YEAR(Table4_1[[#This Row],[Date]])-2000)</f>
        <v>FY2014/15</v>
      </c>
      <c r="B5820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0" s="162" t="str">
        <f>Table4_1[[#This Row],[Licensee]]&amp;" "&amp;Table4_1[[#This Row],[Licence]]</f>
        <v>Kleenheat GDL9</v>
      </c>
      <c r="D5820" s="162" t="str">
        <f t="shared" si="91"/>
        <v>FY2014/15_D21_Kleenheat GDL9</v>
      </c>
      <c r="E5820" s="164">
        <f>IF(ISNUMBER(Table4_1[[#This Row],[Value]]),Table4_1[[#This Row],[Value]],IF(ISNUMBER(Table4_1[[#This Row],[$ Value]]),Table4_1[[#This Row],[$ Value]],Table4_1[[#This Row],[% Value]]))</f>
        <v>0</v>
      </c>
      <c r="G5820" s="238">
        <v>42185</v>
      </c>
      <c r="H5820">
        <v>4</v>
      </c>
      <c r="I5820" t="s">
        <v>200</v>
      </c>
      <c r="J5820" t="s">
        <v>196</v>
      </c>
      <c r="K5820" t="s">
        <v>192</v>
      </c>
      <c r="L5820"/>
      <c r="M5820" t="s">
        <v>455</v>
      </c>
      <c r="N5820" t="s">
        <v>456</v>
      </c>
      <c r="O5820" t="s">
        <v>191</v>
      </c>
      <c r="P5820">
        <v>0</v>
      </c>
      <c r="Q5820"/>
      <c r="R5820"/>
      <c r="S5820" t="s">
        <v>936</v>
      </c>
    </row>
    <row r="5821" spans="1:19" hidden="1" x14ac:dyDescent="0.2">
      <c r="A5821" s="162" t="str">
        <f>"FY"&amp;(YEAR(Table4_1[[#This Row],[Date]])-1)&amp;"/"&amp;(YEAR(Table4_1[[#This Row],[Date]])-2000)</f>
        <v>FY2015/16</v>
      </c>
      <c r="B5821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1" s="162" t="str">
        <f>Table4_1[[#This Row],[Licensee]]&amp;" "&amp;Table4_1[[#This Row],[Licence]]</f>
        <v>Kleenheat GDL9</v>
      </c>
      <c r="D5821" s="162" t="str">
        <f t="shared" si="91"/>
        <v>FY2015/16_D21_Kleenheat GDL9</v>
      </c>
      <c r="E5821" s="164">
        <f>IF(ISNUMBER(Table4_1[[#This Row],[Value]]),Table4_1[[#This Row],[Value]],IF(ISNUMBER(Table4_1[[#This Row],[$ Value]]),Table4_1[[#This Row],[$ Value]],Table4_1[[#This Row],[% Value]]))</f>
        <v>0</v>
      </c>
      <c r="G5821" s="238">
        <v>42551</v>
      </c>
      <c r="H5821">
        <v>4</v>
      </c>
      <c r="I5821" t="s">
        <v>200</v>
      </c>
      <c r="J5821" t="s">
        <v>196</v>
      </c>
      <c r="K5821" t="s">
        <v>192</v>
      </c>
      <c r="L5821"/>
      <c r="M5821" t="s">
        <v>455</v>
      </c>
      <c r="N5821" t="s">
        <v>456</v>
      </c>
      <c r="O5821" t="s">
        <v>191</v>
      </c>
      <c r="P5821">
        <v>0</v>
      </c>
      <c r="Q5821"/>
      <c r="R5821"/>
      <c r="S5821" t="s">
        <v>936</v>
      </c>
    </row>
    <row r="5822" spans="1:19" hidden="1" x14ac:dyDescent="0.2">
      <c r="A5822" s="162" t="str">
        <f>"FY"&amp;(YEAR(Table4_1[[#This Row],[Date]])-1)&amp;"/"&amp;(YEAR(Table4_1[[#This Row],[Date]])-2000)</f>
        <v>FY2016/17</v>
      </c>
      <c r="B5822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2" s="162" t="str">
        <f>Table4_1[[#This Row],[Licensee]]&amp;" "&amp;Table4_1[[#This Row],[Licence]]</f>
        <v>Kleenheat GDL9</v>
      </c>
      <c r="D5822" s="162" t="str">
        <f t="shared" si="91"/>
        <v>FY2016/17_D21_Kleenheat GDL9</v>
      </c>
      <c r="E5822" s="164">
        <f>IF(ISNUMBER(Table4_1[[#This Row],[Value]]),Table4_1[[#This Row],[Value]],IF(ISNUMBER(Table4_1[[#This Row],[$ Value]]),Table4_1[[#This Row],[$ Value]],Table4_1[[#This Row],[% Value]]))</f>
        <v>2</v>
      </c>
      <c r="G5822" s="238">
        <v>42916</v>
      </c>
      <c r="H5822">
        <v>4</v>
      </c>
      <c r="I5822" t="s">
        <v>200</v>
      </c>
      <c r="J5822" t="s">
        <v>196</v>
      </c>
      <c r="K5822" t="s">
        <v>192</v>
      </c>
      <c r="L5822"/>
      <c r="M5822" t="s">
        <v>455</v>
      </c>
      <c r="N5822" t="s">
        <v>456</v>
      </c>
      <c r="O5822" t="s">
        <v>191</v>
      </c>
      <c r="P5822">
        <v>2</v>
      </c>
      <c r="Q5822"/>
      <c r="R5822"/>
      <c r="S5822" t="s">
        <v>936</v>
      </c>
    </row>
    <row r="5823" spans="1:19" hidden="1" x14ac:dyDescent="0.2">
      <c r="A5823" s="162" t="str">
        <f>"FY"&amp;(YEAR(Table4_1[[#This Row],[Date]])-1)&amp;"/"&amp;(YEAR(Table4_1[[#This Row],[Date]])-2000)</f>
        <v>FY2017/18</v>
      </c>
      <c r="B5823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3" s="162" t="str">
        <f>Table4_1[[#This Row],[Licensee]]&amp;" "&amp;Table4_1[[#This Row],[Licence]]</f>
        <v>Kleenheat GDL9</v>
      </c>
      <c r="D5823" s="162" t="str">
        <f t="shared" si="91"/>
        <v>FY2017/18_D21_Kleenheat GDL9</v>
      </c>
      <c r="E5823" s="164">
        <f>IF(ISNUMBER(Table4_1[[#This Row],[Value]]),Table4_1[[#This Row],[Value]],IF(ISNUMBER(Table4_1[[#This Row],[$ Value]]),Table4_1[[#This Row],[$ Value]],Table4_1[[#This Row],[% Value]]))</f>
        <v>0</v>
      </c>
      <c r="G5823" s="238">
        <v>43281</v>
      </c>
      <c r="H5823">
        <v>4</v>
      </c>
      <c r="I5823" t="s">
        <v>200</v>
      </c>
      <c r="J5823" t="s">
        <v>196</v>
      </c>
      <c r="K5823" t="s">
        <v>192</v>
      </c>
      <c r="L5823"/>
      <c r="M5823" t="s">
        <v>455</v>
      </c>
      <c r="N5823" t="s">
        <v>456</v>
      </c>
      <c r="O5823" t="s">
        <v>191</v>
      </c>
      <c r="P5823">
        <v>0</v>
      </c>
      <c r="Q5823"/>
      <c r="R5823"/>
      <c r="S5823" t="s">
        <v>936</v>
      </c>
    </row>
    <row r="5824" spans="1:19" hidden="1" x14ac:dyDescent="0.2">
      <c r="A5824" s="162" t="str">
        <f>"FY"&amp;(YEAR(Table4_1[[#This Row],[Date]])-1)&amp;"/"&amp;(YEAR(Table4_1[[#This Row],[Date]])-2000)</f>
        <v>FY2018/19</v>
      </c>
      <c r="B5824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4" s="162" t="str">
        <f>Table4_1[[#This Row],[Licensee]]&amp;" "&amp;Table4_1[[#This Row],[Licence]]</f>
        <v>Kleenheat GDL9</v>
      </c>
      <c r="D5824" s="162" t="str">
        <f t="shared" si="91"/>
        <v>FY2018/19_D21_Kleenheat GDL9</v>
      </c>
      <c r="E5824" s="164">
        <f>IF(ISNUMBER(Table4_1[[#This Row],[Value]]),Table4_1[[#This Row],[Value]],IF(ISNUMBER(Table4_1[[#This Row],[$ Value]]),Table4_1[[#This Row],[$ Value]],Table4_1[[#This Row],[% Value]]))</f>
        <v>10</v>
      </c>
      <c r="G5824" s="238">
        <v>43646</v>
      </c>
      <c r="H5824">
        <v>4</v>
      </c>
      <c r="I5824" t="s">
        <v>200</v>
      </c>
      <c r="J5824" t="s">
        <v>196</v>
      </c>
      <c r="K5824" t="s">
        <v>192</v>
      </c>
      <c r="L5824"/>
      <c r="M5824" t="s">
        <v>455</v>
      </c>
      <c r="N5824" t="s">
        <v>456</v>
      </c>
      <c r="O5824" t="s">
        <v>191</v>
      </c>
      <c r="P5824">
        <v>10</v>
      </c>
      <c r="Q5824"/>
      <c r="R5824"/>
      <c r="S5824" t="s">
        <v>936</v>
      </c>
    </row>
    <row r="5825" spans="1:19" hidden="1" x14ac:dyDescent="0.2">
      <c r="A5825" s="162" t="str">
        <f>"FY"&amp;(YEAR(Table4_1[[#This Row],[Date]])-1)&amp;"/"&amp;(YEAR(Table4_1[[#This Row],[Date]])-2000)</f>
        <v>FY2019/20</v>
      </c>
      <c r="B5825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5" s="162" t="str">
        <f>Table4_1[[#This Row],[Licensee]]&amp;" "&amp;Table4_1[[#This Row],[Licence]]</f>
        <v>Kleenheat GDL9</v>
      </c>
      <c r="D5825" s="162" t="str">
        <f t="shared" si="91"/>
        <v>FY2019/20_D21_Kleenheat GDL9</v>
      </c>
      <c r="E5825" s="164">
        <f>IF(ISNUMBER(Table4_1[[#This Row],[Value]]),Table4_1[[#This Row],[Value]],IF(ISNUMBER(Table4_1[[#This Row],[$ Value]]),Table4_1[[#This Row],[$ Value]],Table4_1[[#This Row],[% Value]]))</f>
        <v>1</v>
      </c>
      <c r="G5825" s="238">
        <v>44012</v>
      </c>
      <c r="H5825">
        <v>4</v>
      </c>
      <c r="I5825" t="s">
        <v>200</v>
      </c>
      <c r="J5825" t="s">
        <v>196</v>
      </c>
      <c r="K5825" t="s">
        <v>192</v>
      </c>
      <c r="L5825"/>
      <c r="M5825" t="s">
        <v>455</v>
      </c>
      <c r="N5825" t="s">
        <v>456</v>
      </c>
      <c r="O5825" t="s">
        <v>191</v>
      </c>
      <c r="P5825">
        <v>1</v>
      </c>
      <c r="Q5825"/>
      <c r="R5825"/>
      <c r="S5825" t="s">
        <v>936</v>
      </c>
    </row>
    <row r="5826" spans="1:19" hidden="1" x14ac:dyDescent="0.2">
      <c r="A5826" s="162" t="str">
        <f>"FY"&amp;(YEAR(Table4_1[[#This Row],[Date]])-1)&amp;"/"&amp;(YEAR(Table4_1[[#This Row],[Date]])-2000)</f>
        <v>FY2020/21</v>
      </c>
      <c r="B5826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6" s="162" t="str">
        <f>Table4_1[[#This Row],[Licensee]]&amp;" "&amp;Table4_1[[#This Row],[Licence]]</f>
        <v>Kleenheat GDL9</v>
      </c>
      <c r="D5826" s="162" t="str">
        <f t="shared" si="91"/>
        <v>FY2020/21_D21_Kleenheat GDL9</v>
      </c>
      <c r="E5826" s="164">
        <f>IF(ISNUMBER(Table4_1[[#This Row],[Value]]),Table4_1[[#This Row],[Value]],IF(ISNUMBER(Table4_1[[#This Row],[$ Value]]),Table4_1[[#This Row],[$ Value]],Table4_1[[#This Row],[% Value]]))</f>
        <v>0</v>
      </c>
      <c r="G5826" s="238">
        <v>44377</v>
      </c>
      <c r="H5826">
        <v>4</v>
      </c>
      <c r="I5826" t="s">
        <v>200</v>
      </c>
      <c r="J5826" t="s">
        <v>196</v>
      </c>
      <c r="K5826" t="s">
        <v>192</v>
      </c>
      <c r="L5826"/>
      <c r="M5826" t="s">
        <v>455</v>
      </c>
      <c r="N5826" t="s">
        <v>456</v>
      </c>
      <c r="O5826" t="s">
        <v>191</v>
      </c>
      <c r="P5826">
        <v>0</v>
      </c>
      <c r="Q5826"/>
      <c r="R5826"/>
      <c r="S5826" t="s">
        <v>936</v>
      </c>
    </row>
    <row r="5827" spans="1:19" hidden="1" x14ac:dyDescent="0.2">
      <c r="A5827" s="162" t="str">
        <f>"FY"&amp;(YEAR(Table4_1[[#This Row],[Date]])-1)&amp;"/"&amp;(YEAR(Table4_1[[#This Row],[Date]])-2000)</f>
        <v>FY2021/22</v>
      </c>
      <c r="B5827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7" s="162" t="str">
        <f>Table4_1[[#This Row],[Licensee]]&amp;" "&amp;Table4_1[[#This Row],[Licence]]</f>
        <v>Kleenheat GDL9</v>
      </c>
      <c r="D5827" s="162" t="str">
        <f t="shared" si="91"/>
        <v>FY2021/22_D21_Kleenheat GDL9</v>
      </c>
      <c r="E5827" s="164">
        <f>IF(ISNUMBER(Table4_1[[#This Row],[Value]]),Table4_1[[#This Row],[Value]],IF(ISNUMBER(Table4_1[[#This Row],[$ Value]]),Table4_1[[#This Row],[$ Value]],Table4_1[[#This Row],[% Value]]))</f>
        <v>0</v>
      </c>
      <c r="G5827" s="238">
        <v>44742</v>
      </c>
      <c r="H5827">
        <v>4</v>
      </c>
      <c r="I5827" t="s">
        <v>200</v>
      </c>
      <c r="J5827" t="s">
        <v>196</v>
      </c>
      <c r="K5827" t="s">
        <v>192</v>
      </c>
      <c r="L5827"/>
      <c r="M5827" t="s">
        <v>455</v>
      </c>
      <c r="N5827" t="s">
        <v>456</v>
      </c>
      <c r="O5827" t="s">
        <v>191</v>
      </c>
      <c r="P5827">
        <v>0</v>
      </c>
      <c r="Q5827"/>
      <c r="R5827"/>
      <c r="S5827" t="s">
        <v>936</v>
      </c>
    </row>
    <row r="5828" spans="1:19" hidden="1" x14ac:dyDescent="0.2">
      <c r="A5828" s="162" t="str">
        <f>"FY"&amp;(YEAR(Table4_1[[#This Row],[Date]])-1)&amp;"/"&amp;(YEAR(Table4_1[[#This Row],[Date]])-2000)</f>
        <v>FY2022/23</v>
      </c>
      <c r="B5828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8" s="162" t="str">
        <f>Table4_1[[#This Row],[Licensee]]&amp;" "&amp;Table4_1[[#This Row],[Licence]]</f>
        <v>Kleenheat GDL9</v>
      </c>
      <c r="D5828" s="162" t="str">
        <f t="shared" si="91"/>
        <v>FY2022/23_D21_Kleenheat GDL9</v>
      </c>
      <c r="E5828" s="164">
        <f>IF(ISNUMBER(Table4_1[[#This Row],[Value]]),Table4_1[[#This Row],[Value]],IF(ISNUMBER(Table4_1[[#This Row],[$ Value]]),Table4_1[[#This Row],[$ Value]],Table4_1[[#This Row],[% Value]]))</f>
        <v>0</v>
      </c>
      <c r="G5828" s="238">
        <v>45107</v>
      </c>
      <c r="H5828">
        <v>4</v>
      </c>
      <c r="I5828" t="s">
        <v>200</v>
      </c>
      <c r="J5828" t="s">
        <v>196</v>
      </c>
      <c r="K5828" t="s">
        <v>192</v>
      </c>
      <c r="L5828"/>
      <c r="M5828" t="s">
        <v>455</v>
      </c>
      <c r="N5828" t="s">
        <v>456</v>
      </c>
      <c r="O5828" t="s">
        <v>191</v>
      </c>
      <c r="P5828">
        <v>0</v>
      </c>
      <c r="Q5828"/>
      <c r="R5828"/>
      <c r="S5828" t="s">
        <v>936</v>
      </c>
    </row>
    <row r="5829" spans="1:19" hidden="1" x14ac:dyDescent="0.2">
      <c r="A5829" s="162" t="str">
        <f>"FY"&amp;(YEAR(Table4_1[[#This Row],[Date]])-1)&amp;"/"&amp;(YEAR(Table4_1[[#This Row],[Date]])-2000)</f>
        <v>FY2023/24</v>
      </c>
      <c r="B5829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5829" s="162" t="str">
        <f>Table4_1[[#This Row],[Licensee]]&amp;" "&amp;Table4_1[[#This Row],[Licence]]</f>
        <v>Kleenheat GDL9</v>
      </c>
      <c r="D5829" s="162" t="str">
        <f t="shared" si="91"/>
        <v>FY2023/24_D21_Kleenheat GDL9</v>
      </c>
      <c r="E5829" s="164">
        <f>IF(ISNUMBER(Table4_1[[#This Row],[Value]]),Table4_1[[#This Row],[Value]],IF(ISNUMBER(Table4_1[[#This Row],[$ Value]]),Table4_1[[#This Row],[$ Value]],Table4_1[[#This Row],[% Value]]))</f>
        <v>2</v>
      </c>
      <c r="G5829" s="238">
        <v>45473</v>
      </c>
      <c r="H5829">
        <v>4</v>
      </c>
      <c r="I5829" t="s">
        <v>200</v>
      </c>
      <c r="J5829" t="s">
        <v>196</v>
      </c>
      <c r="K5829" t="s">
        <v>192</v>
      </c>
      <c r="L5829"/>
      <c r="M5829" t="s">
        <v>455</v>
      </c>
      <c r="N5829" t="s">
        <v>456</v>
      </c>
      <c r="O5829" t="s">
        <v>191</v>
      </c>
      <c r="P5829">
        <v>2</v>
      </c>
      <c r="Q5829"/>
      <c r="R5829"/>
      <c r="S5829" t="s">
        <v>936</v>
      </c>
    </row>
    <row r="5830" spans="1:19" hidden="1" x14ac:dyDescent="0.2">
      <c r="A5830" s="162" t="str">
        <f>"FY"&amp;(YEAR(Table4_1[[#This Row],[Date]])-1)&amp;"/"&amp;(YEAR(Table4_1[[#This Row],[Date]])-2000)</f>
        <v>FY2013/14</v>
      </c>
      <c r="B5830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0" s="162" t="str">
        <f>Table4_1[[#This Row],[Licensee]]&amp;" "&amp;Table4_1[[#This Row],[Licence]]</f>
        <v>Kleenheat GDL9</v>
      </c>
      <c r="D5830" s="162" t="str">
        <f t="shared" ref="D5830:D5893" si="92">A5830&amp;"_"&amp;B5830&amp;"_"&amp;C5830</f>
        <v>FY2013/14_D22_Kleenheat GDL9</v>
      </c>
      <c r="E5830" s="164">
        <f>IF(ISNUMBER(Table4_1[[#This Row],[Value]]),Table4_1[[#This Row],[Value]],IF(ISNUMBER(Table4_1[[#This Row],[$ Value]]),Table4_1[[#This Row],[$ Value]],Table4_1[[#This Row],[% Value]]))</f>
        <v>0</v>
      </c>
      <c r="G5830" s="238">
        <v>41820</v>
      </c>
      <c r="H5830">
        <v>4</v>
      </c>
      <c r="I5830" t="s">
        <v>200</v>
      </c>
      <c r="J5830" t="s">
        <v>196</v>
      </c>
      <c r="K5830" t="s">
        <v>192</v>
      </c>
      <c r="L5830"/>
      <c r="M5830" t="s">
        <v>473</v>
      </c>
      <c r="N5830" t="s">
        <v>474</v>
      </c>
      <c r="O5830" t="s">
        <v>191</v>
      </c>
      <c r="P5830">
        <v>0</v>
      </c>
      <c r="Q5830"/>
      <c r="R5830"/>
      <c r="S5830" t="s">
        <v>936</v>
      </c>
    </row>
    <row r="5831" spans="1:19" hidden="1" x14ac:dyDescent="0.2">
      <c r="A5831" s="162" t="str">
        <f>"FY"&amp;(YEAR(Table4_1[[#This Row],[Date]])-1)&amp;"/"&amp;(YEAR(Table4_1[[#This Row],[Date]])-2000)</f>
        <v>FY2014/15</v>
      </c>
      <c r="B5831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1" s="162" t="str">
        <f>Table4_1[[#This Row],[Licensee]]&amp;" "&amp;Table4_1[[#This Row],[Licence]]</f>
        <v>Kleenheat GDL9</v>
      </c>
      <c r="D5831" s="162" t="str">
        <f t="shared" si="92"/>
        <v>FY2014/15_D22_Kleenheat GDL9</v>
      </c>
      <c r="E5831" s="164">
        <f>IF(ISNUMBER(Table4_1[[#This Row],[Value]]),Table4_1[[#This Row],[Value]],IF(ISNUMBER(Table4_1[[#This Row],[$ Value]]),Table4_1[[#This Row],[$ Value]],Table4_1[[#This Row],[% Value]]))</f>
        <v>0</v>
      </c>
      <c r="G5831" s="238">
        <v>42185</v>
      </c>
      <c r="H5831">
        <v>4</v>
      </c>
      <c r="I5831" t="s">
        <v>200</v>
      </c>
      <c r="J5831" t="s">
        <v>196</v>
      </c>
      <c r="K5831" t="s">
        <v>192</v>
      </c>
      <c r="L5831"/>
      <c r="M5831" t="s">
        <v>473</v>
      </c>
      <c r="N5831" t="s">
        <v>474</v>
      </c>
      <c r="O5831" t="s">
        <v>191</v>
      </c>
      <c r="P5831">
        <v>0</v>
      </c>
      <c r="Q5831"/>
      <c r="R5831"/>
      <c r="S5831" t="s">
        <v>936</v>
      </c>
    </row>
    <row r="5832" spans="1:19" hidden="1" x14ac:dyDescent="0.2">
      <c r="A5832" s="162" t="str">
        <f>"FY"&amp;(YEAR(Table4_1[[#This Row],[Date]])-1)&amp;"/"&amp;(YEAR(Table4_1[[#This Row],[Date]])-2000)</f>
        <v>FY2015/16</v>
      </c>
      <c r="B5832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2" s="162" t="str">
        <f>Table4_1[[#This Row],[Licensee]]&amp;" "&amp;Table4_1[[#This Row],[Licence]]</f>
        <v>Kleenheat GDL9</v>
      </c>
      <c r="D5832" s="162" t="str">
        <f t="shared" si="92"/>
        <v>FY2015/16_D22_Kleenheat GDL9</v>
      </c>
      <c r="E5832" s="164">
        <f>IF(ISNUMBER(Table4_1[[#This Row],[Value]]),Table4_1[[#This Row],[Value]],IF(ISNUMBER(Table4_1[[#This Row],[$ Value]]),Table4_1[[#This Row],[$ Value]],Table4_1[[#This Row],[% Value]]))</f>
        <v>0</v>
      </c>
      <c r="G5832" s="238">
        <v>42551</v>
      </c>
      <c r="H5832">
        <v>4</v>
      </c>
      <c r="I5832" t="s">
        <v>200</v>
      </c>
      <c r="J5832" t="s">
        <v>196</v>
      </c>
      <c r="K5832" t="s">
        <v>192</v>
      </c>
      <c r="L5832"/>
      <c r="M5832" t="s">
        <v>473</v>
      </c>
      <c r="N5832" t="s">
        <v>474</v>
      </c>
      <c r="O5832" t="s">
        <v>191</v>
      </c>
      <c r="P5832">
        <v>0</v>
      </c>
      <c r="Q5832"/>
      <c r="R5832"/>
      <c r="S5832" t="s">
        <v>936</v>
      </c>
    </row>
    <row r="5833" spans="1:19" hidden="1" x14ac:dyDescent="0.2">
      <c r="A5833" s="162" t="str">
        <f>"FY"&amp;(YEAR(Table4_1[[#This Row],[Date]])-1)&amp;"/"&amp;(YEAR(Table4_1[[#This Row],[Date]])-2000)</f>
        <v>FY2016/17</v>
      </c>
      <c r="B5833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3" s="162" t="str">
        <f>Table4_1[[#This Row],[Licensee]]&amp;" "&amp;Table4_1[[#This Row],[Licence]]</f>
        <v>Kleenheat GDL9</v>
      </c>
      <c r="D5833" s="162" t="str">
        <f t="shared" si="92"/>
        <v>FY2016/17_D22_Kleenheat GDL9</v>
      </c>
      <c r="E5833" s="164">
        <f>IF(ISNUMBER(Table4_1[[#This Row],[Value]]),Table4_1[[#This Row],[Value]],IF(ISNUMBER(Table4_1[[#This Row],[$ Value]]),Table4_1[[#This Row],[$ Value]],Table4_1[[#This Row],[% Value]]))</f>
        <v>0</v>
      </c>
      <c r="G5833" s="238">
        <v>42916</v>
      </c>
      <c r="H5833">
        <v>4</v>
      </c>
      <c r="I5833" t="s">
        <v>200</v>
      </c>
      <c r="J5833" t="s">
        <v>196</v>
      </c>
      <c r="K5833" t="s">
        <v>192</v>
      </c>
      <c r="L5833"/>
      <c r="M5833" t="s">
        <v>473</v>
      </c>
      <c r="N5833" t="s">
        <v>474</v>
      </c>
      <c r="O5833" t="s">
        <v>191</v>
      </c>
      <c r="P5833">
        <v>0</v>
      </c>
      <c r="Q5833"/>
      <c r="R5833"/>
      <c r="S5833" t="s">
        <v>936</v>
      </c>
    </row>
    <row r="5834" spans="1:19" hidden="1" x14ac:dyDescent="0.2">
      <c r="A5834" s="162" t="str">
        <f>"FY"&amp;(YEAR(Table4_1[[#This Row],[Date]])-1)&amp;"/"&amp;(YEAR(Table4_1[[#This Row],[Date]])-2000)</f>
        <v>FY2017/18</v>
      </c>
      <c r="B5834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4" s="162" t="str">
        <f>Table4_1[[#This Row],[Licensee]]&amp;" "&amp;Table4_1[[#This Row],[Licence]]</f>
        <v>Kleenheat GDL9</v>
      </c>
      <c r="D5834" s="162" t="str">
        <f t="shared" si="92"/>
        <v>FY2017/18_D22_Kleenheat GDL9</v>
      </c>
      <c r="E5834" s="164">
        <f>IF(ISNUMBER(Table4_1[[#This Row],[Value]]),Table4_1[[#This Row],[Value]],IF(ISNUMBER(Table4_1[[#This Row],[$ Value]]),Table4_1[[#This Row],[$ Value]],Table4_1[[#This Row],[% Value]]))</f>
        <v>0</v>
      </c>
      <c r="G5834" s="238">
        <v>43281</v>
      </c>
      <c r="H5834">
        <v>4</v>
      </c>
      <c r="I5834" t="s">
        <v>200</v>
      </c>
      <c r="J5834" t="s">
        <v>196</v>
      </c>
      <c r="K5834" t="s">
        <v>192</v>
      </c>
      <c r="L5834"/>
      <c r="M5834" t="s">
        <v>473</v>
      </c>
      <c r="N5834" t="s">
        <v>474</v>
      </c>
      <c r="O5834" t="s">
        <v>191</v>
      </c>
      <c r="P5834">
        <v>0</v>
      </c>
      <c r="Q5834"/>
      <c r="R5834"/>
      <c r="S5834" t="s">
        <v>936</v>
      </c>
    </row>
    <row r="5835" spans="1:19" hidden="1" x14ac:dyDescent="0.2">
      <c r="A5835" s="162" t="str">
        <f>"FY"&amp;(YEAR(Table4_1[[#This Row],[Date]])-1)&amp;"/"&amp;(YEAR(Table4_1[[#This Row],[Date]])-2000)</f>
        <v>FY2018/19</v>
      </c>
      <c r="B5835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5" s="162" t="str">
        <f>Table4_1[[#This Row],[Licensee]]&amp;" "&amp;Table4_1[[#This Row],[Licence]]</f>
        <v>Kleenheat GDL9</v>
      </c>
      <c r="D5835" s="162" t="str">
        <f t="shared" si="92"/>
        <v>FY2018/19_D22_Kleenheat GDL9</v>
      </c>
      <c r="E5835" s="164">
        <f>IF(ISNUMBER(Table4_1[[#This Row],[Value]]),Table4_1[[#This Row],[Value]],IF(ISNUMBER(Table4_1[[#This Row],[$ Value]]),Table4_1[[#This Row],[$ Value]],Table4_1[[#This Row],[% Value]]))</f>
        <v>0</v>
      </c>
      <c r="G5835" s="238">
        <v>43646</v>
      </c>
      <c r="H5835">
        <v>4</v>
      </c>
      <c r="I5835" t="s">
        <v>200</v>
      </c>
      <c r="J5835" t="s">
        <v>196</v>
      </c>
      <c r="K5835" t="s">
        <v>192</v>
      </c>
      <c r="L5835"/>
      <c r="M5835" t="s">
        <v>473</v>
      </c>
      <c r="N5835" t="s">
        <v>474</v>
      </c>
      <c r="O5835" t="s">
        <v>191</v>
      </c>
      <c r="P5835">
        <v>0</v>
      </c>
      <c r="Q5835"/>
      <c r="R5835"/>
      <c r="S5835" t="s">
        <v>936</v>
      </c>
    </row>
    <row r="5836" spans="1:19" hidden="1" x14ac:dyDescent="0.2">
      <c r="A5836" s="162" t="str">
        <f>"FY"&amp;(YEAR(Table4_1[[#This Row],[Date]])-1)&amp;"/"&amp;(YEAR(Table4_1[[#This Row],[Date]])-2000)</f>
        <v>FY2019/20</v>
      </c>
      <c r="B5836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6" s="162" t="str">
        <f>Table4_1[[#This Row],[Licensee]]&amp;" "&amp;Table4_1[[#This Row],[Licence]]</f>
        <v>Kleenheat GDL9</v>
      </c>
      <c r="D5836" s="162" t="str">
        <f t="shared" si="92"/>
        <v>FY2019/20_D22_Kleenheat GDL9</v>
      </c>
      <c r="E5836" s="164">
        <f>IF(ISNUMBER(Table4_1[[#This Row],[Value]]),Table4_1[[#This Row],[Value]],IF(ISNUMBER(Table4_1[[#This Row],[$ Value]]),Table4_1[[#This Row],[$ Value]],Table4_1[[#This Row],[% Value]]))</f>
        <v>0</v>
      </c>
      <c r="G5836" s="238">
        <v>44012</v>
      </c>
      <c r="H5836">
        <v>4</v>
      </c>
      <c r="I5836" t="s">
        <v>200</v>
      </c>
      <c r="J5836" t="s">
        <v>196</v>
      </c>
      <c r="K5836" t="s">
        <v>192</v>
      </c>
      <c r="L5836"/>
      <c r="M5836" t="s">
        <v>473</v>
      </c>
      <c r="N5836" t="s">
        <v>474</v>
      </c>
      <c r="O5836" t="s">
        <v>191</v>
      </c>
      <c r="P5836">
        <v>0</v>
      </c>
      <c r="Q5836"/>
      <c r="R5836"/>
      <c r="S5836" t="s">
        <v>936</v>
      </c>
    </row>
    <row r="5837" spans="1:19" hidden="1" x14ac:dyDescent="0.2">
      <c r="A5837" s="162" t="str">
        <f>"FY"&amp;(YEAR(Table4_1[[#This Row],[Date]])-1)&amp;"/"&amp;(YEAR(Table4_1[[#This Row],[Date]])-2000)</f>
        <v>FY2020/21</v>
      </c>
      <c r="B5837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7" s="162" t="str">
        <f>Table4_1[[#This Row],[Licensee]]&amp;" "&amp;Table4_1[[#This Row],[Licence]]</f>
        <v>Kleenheat GDL9</v>
      </c>
      <c r="D5837" s="162" t="str">
        <f t="shared" si="92"/>
        <v>FY2020/21_D22_Kleenheat GDL9</v>
      </c>
      <c r="E5837" s="164">
        <f>IF(ISNUMBER(Table4_1[[#This Row],[Value]]),Table4_1[[#This Row],[Value]],IF(ISNUMBER(Table4_1[[#This Row],[$ Value]]),Table4_1[[#This Row],[$ Value]],Table4_1[[#This Row],[% Value]]))</f>
        <v>0</v>
      </c>
      <c r="G5837" s="238">
        <v>44377</v>
      </c>
      <c r="H5837">
        <v>4</v>
      </c>
      <c r="I5837" t="s">
        <v>200</v>
      </c>
      <c r="J5837" t="s">
        <v>196</v>
      </c>
      <c r="K5837" t="s">
        <v>192</v>
      </c>
      <c r="L5837"/>
      <c r="M5837" t="s">
        <v>473</v>
      </c>
      <c r="N5837" t="s">
        <v>474</v>
      </c>
      <c r="O5837" t="s">
        <v>191</v>
      </c>
      <c r="P5837">
        <v>0</v>
      </c>
      <c r="Q5837"/>
      <c r="R5837"/>
      <c r="S5837" t="s">
        <v>936</v>
      </c>
    </row>
    <row r="5838" spans="1:19" hidden="1" x14ac:dyDescent="0.2">
      <c r="A5838" s="162" t="str">
        <f>"FY"&amp;(YEAR(Table4_1[[#This Row],[Date]])-1)&amp;"/"&amp;(YEAR(Table4_1[[#This Row],[Date]])-2000)</f>
        <v>FY2021/22</v>
      </c>
      <c r="B5838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8" s="162" t="str">
        <f>Table4_1[[#This Row],[Licensee]]&amp;" "&amp;Table4_1[[#This Row],[Licence]]</f>
        <v>Kleenheat GDL9</v>
      </c>
      <c r="D5838" s="162" t="str">
        <f t="shared" si="92"/>
        <v>FY2021/22_D22_Kleenheat GDL9</v>
      </c>
      <c r="E5838" s="164">
        <f>IF(ISNUMBER(Table4_1[[#This Row],[Value]]),Table4_1[[#This Row],[Value]],IF(ISNUMBER(Table4_1[[#This Row],[$ Value]]),Table4_1[[#This Row],[$ Value]],Table4_1[[#This Row],[% Value]]))</f>
        <v>0</v>
      </c>
      <c r="G5838" s="238">
        <v>44742</v>
      </c>
      <c r="H5838">
        <v>4</v>
      </c>
      <c r="I5838" t="s">
        <v>200</v>
      </c>
      <c r="J5838" t="s">
        <v>196</v>
      </c>
      <c r="K5838" t="s">
        <v>192</v>
      </c>
      <c r="L5838"/>
      <c r="M5838" t="s">
        <v>473</v>
      </c>
      <c r="N5838" t="s">
        <v>474</v>
      </c>
      <c r="O5838" t="s">
        <v>191</v>
      </c>
      <c r="P5838">
        <v>0</v>
      </c>
      <c r="Q5838"/>
      <c r="R5838"/>
      <c r="S5838" t="s">
        <v>936</v>
      </c>
    </row>
    <row r="5839" spans="1:19" hidden="1" x14ac:dyDescent="0.2">
      <c r="A5839" s="162" t="str">
        <f>"FY"&amp;(YEAR(Table4_1[[#This Row],[Date]])-1)&amp;"/"&amp;(YEAR(Table4_1[[#This Row],[Date]])-2000)</f>
        <v>FY2022/23</v>
      </c>
      <c r="B5839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39" s="162" t="str">
        <f>Table4_1[[#This Row],[Licensee]]&amp;" "&amp;Table4_1[[#This Row],[Licence]]</f>
        <v>Kleenheat GDL9</v>
      </c>
      <c r="D5839" s="162" t="str">
        <f t="shared" si="92"/>
        <v>FY2022/23_D22_Kleenheat GDL9</v>
      </c>
      <c r="E5839" s="164">
        <f>IF(ISNUMBER(Table4_1[[#This Row],[Value]]),Table4_1[[#This Row],[Value]],IF(ISNUMBER(Table4_1[[#This Row],[$ Value]]),Table4_1[[#This Row],[$ Value]],Table4_1[[#This Row],[% Value]]))</f>
        <v>0</v>
      </c>
      <c r="G5839" s="238">
        <v>45107</v>
      </c>
      <c r="H5839">
        <v>4</v>
      </c>
      <c r="I5839" t="s">
        <v>200</v>
      </c>
      <c r="J5839" t="s">
        <v>196</v>
      </c>
      <c r="K5839" t="s">
        <v>192</v>
      </c>
      <c r="L5839"/>
      <c r="M5839" t="s">
        <v>473</v>
      </c>
      <c r="N5839" t="s">
        <v>474</v>
      </c>
      <c r="O5839" t="s">
        <v>191</v>
      </c>
      <c r="P5839">
        <v>0</v>
      </c>
      <c r="Q5839"/>
      <c r="R5839"/>
      <c r="S5839" t="s">
        <v>936</v>
      </c>
    </row>
    <row r="5840" spans="1:19" hidden="1" x14ac:dyDescent="0.2">
      <c r="A5840" s="162" t="str">
        <f>"FY"&amp;(YEAR(Table4_1[[#This Row],[Date]])-1)&amp;"/"&amp;(YEAR(Table4_1[[#This Row],[Date]])-2000)</f>
        <v>FY2023/24</v>
      </c>
      <c r="B5840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5840" s="162" t="str">
        <f>Table4_1[[#This Row],[Licensee]]&amp;" "&amp;Table4_1[[#This Row],[Licence]]</f>
        <v>Kleenheat GDL9</v>
      </c>
      <c r="D5840" s="162" t="str">
        <f t="shared" si="92"/>
        <v>FY2023/24_D22_Kleenheat GDL9</v>
      </c>
      <c r="E5840" s="164">
        <f>IF(ISNUMBER(Table4_1[[#This Row],[Value]]),Table4_1[[#This Row],[Value]],IF(ISNUMBER(Table4_1[[#This Row],[$ Value]]),Table4_1[[#This Row],[$ Value]],Table4_1[[#This Row],[% Value]]))</f>
        <v>0</v>
      </c>
      <c r="G5840" s="238">
        <v>45473</v>
      </c>
      <c r="H5840">
        <v>4</v>
      </c>
      <c r="I5840" t="s">
        <v>200</v>
      </c>
      <c r="J5840" t="s">
        <v>196</v>
      </c>
      <c r="K5840" t="s">
        <v>192</v>
      </c>
      <c r="L5840"/>
      <c r="M5840" t="s">
        <v>473</v>
      </c>
      <c r="N5840" t="s">
        <v>474</v>
      </c>
      <c r="O5840" t="s">
        <v>191</v>
      </c>
      <c r="P5840">
        <v>0</v>
      </c>
      <c r="Q5840"/>
      <c r="R5840"/>
      <c r="S5840" t="s">
        <v>936</v>
      </c>
    </row>
    <row r="5841" spans="1:19" hidden="1" x14ac:dyDescent="0.2">
      <c r="A5841" s="162" t="str">
        <f>"FY"&amp;(YEAR(Table4_1[[#This Row],[Date]])-1)&amp;"/"&amp;(YEAR(Table4_1[[#This Row],[Date]])-2000)</f>
        <v>FY2013/14</v>
      </c>
      <c r="B5841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1" s="162" t="str">
        <f>Table4_1[[#This Row],[Licensee]]&amp;" "&amp;Table4_1[[#This Row],[Licence]]</f>
        <v>Kleenheat GDL9</v>
      </c>
      <c r="D5841" s="162" t="str">
        <f t="shared" si="92"/>
        <v>FY2013/14_D23_Kleenheat GDL9</v>
      </c>
      <c r="E5841" s="164">
        <f>IF(ISNUMBER(Table4_1[[#This Row],[Value]]),Table4_1[[#This Row],[Value]],IF(ISNUMBER(Table4_1[[#This Row],[$ Value]]),Table4_1[[#This Row],[$ Value]],Table4_1[[#This Row],[% Value]]))</f>
        <v>0</v>
      </c>
      <c r="G5841" s="238">
        <v>41820</v>
      </c>
      <c r="H5841">
        <v>4</v>
      </c>
      <c r="I5841" t="s">
        <v>200</v>
      </c>
      <c r="J5841" t="s">
        <v>196</v>
      </c>
      <c r="K5841" t="s">
        <v>192</v>
      </c>
      <c r="L5841"/>
      <c r="M5841" t="s">
        <v>507</v>
      </c>
      <c r="N5841" t="s">
        <v>508</v>
      </c>
      <c r="O5841" t="s">
        <v>191</v>
      </c>
      <c r="P5841">
        <v>0</v>
      </c>
      <c r="Q5841"/>
      <c r="R5841"/>
      <c r="S5841" t="s">
        <v>936</v>
      </c>
    </row>
    <row r="5842" spans="1:19" hidden="1" x14ac:dyDescent="0.2">
      <c r="A5842" s="162" t="str">
        <f>"FY"&amp;(YEAR(Table4_1[[#This Row],[Date]])-1)&amp;"/"&amp;(YEAR(Table4_1[[#This Row],[Date]])-2000)</f>
        <v>FY2014/15</v>
      </c>
      <c r="B5842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2" s="162" t="str">
        <f>Table4_1[[#This Row],[Licensee]]&amp;" "&amp;Table4_1[[#This Row],[Licence]]</f>
        <v>Kleenheat GDL9</v>
      </c>
      <c r="D5842" s="162" t="str">
        <f t="shared" si="92"/>
        <v>FY2014/15_D23_Kleenheat GDL9</v>
      </c>
      <c r="E5842" s="164">
        <f>IF(ISNUMBER(Table4_1[[#This Row],[Value]]),Table4_1[[#This Row],[Value]],IF(ISNUMBER(Table4_1[[#This Row],[$ Value]]),Table4_1[[#This Row],[$ Value]],Table4_1[[#This Row],[% Value]]))</f>
        <v>0</v>
      </c>
      <c r="G5842" s="238">
        <v>42185</v>
      </c>
      <c r="H5842">
        <v>4</v>
      </c>
      <c r="I5842" t="s">
        <v>200</v>
      </c>
      <c r="J5842" t="s">
        <v>196</v>
      </c>
      <c r="K5842" t="s">
        <v>192</v>
      </c>
      <c r="L5842"/>
      <c r="M5842" t="s">
        <v>507</v>
      </c>
      <c r="N5842" t="s">
        <v>508</v>
      </c>
      <c r="O5842" t="s">
        <v>191</v>
      </c>
      <c r="P5842">
        <v>0</v>
      </c>
      <c r="Q5842"/>
      <c r="R5842"/>
      <c r="S5842" t="s">
        <v>936</v>
      </c>
    </row>
    <row r="5843" spans="1:19" hidden="1" x14ac:dyDescent="0.2">
      <c r="A5843" s="162" t="str">
        <f>"FY"&amp;(YEAR(Table4_1[[#This Row],[Date]])-1)&amp;"/"&amp;(YEAR(Table4_1[[#This Row],[Date]])-2000)</f>
        <v>FY2015/16</v>
      </c>
      <c r="B5843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3" s="162" t="str">
        <f>Table4_1[[#This Row],[Licensee]]&amp;" "&amp;Table4_1[[#This Row],[Licence]]</f>
        <v>Kleenheat GDL9</v>
      </c>
      <c r="D5843" s="162" t="str">
        <f t="shared" si="92"/>
        <v>FY2015/16_D23_Kleenheat GDL9</v>
      </c>
      <c r="E5843" s="164">
        <f>IF(ISNUMBER(Table4_1[[#This Row],[Value]]),Table4_1[[#This Row],[Value]],IF(ISNUMBER(Table4_1[[#This Row],[$ Value]]),Table4_1[[#This Row],[$ Value]],Table4_1[[#This Row],[% Value]]))</f>
        <v>1</v>
      </c>
      <c r="G5843" s="238">
        <v>42551</v>
      </c>
      <c r="H5843">
        <v>4</v>
      </c>
      <c r="I5843" t="s">
        <v>200</v>
      </c>
      <c r="J5843" t="s">
        <v>196</v>
      </c>
      <c r="K5843" t="s">
        <v>192</v>
      </c>
      <c r="L5843"/>
      <c r="M5843" t="s">
        <v>507</v>
      </c>
      <c r="N5843" t="s">
        <v>508</v>
      </c>
      <c r="O5843" t="s">
        <v>191</v>
      </c>
      <c r="P5843">
        <v>1</v>
      </c>
      <c r="Q5843"/>
      <c r="R5843"/>
      <c r="S5843" t="s">
        <v>936</v>
      </c>
    </row>
    <row r="5844" spans="1:19" hidden="1" x14ac:dyDescent="0.2">
      <c r="A5844" s="162" t="str">
        <f>"FY"&amp;(YEAR(Table4_1[[#This Row],[Date]])-1)&amp;"/"&amp;(YEAR(Table4_1[[#This Row],[Date]])-2000)</f>
        <v>FY2016/17</v>
      </c>
      <c r="B5844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4" s="162" t="str">
        <f>Table4_1[[#This Row],[Licensee]]&amp;" "&amp;Table4_1[[#This Row],[Licence]]</f>
        <v>Kleenheat GDL9</v>
      </c>
      <c r="D5844" s="162" t="str">
        <f t="shared" si="92"/>
        <v>FY2016/17_D23_Kleenheat GDL9</v>
      </c>
      <c r="E5844" s="164">
        <f>IF(ISNUMBER(Table4_1[[#This Row],[Value]]),Table4_1[[#This Row],[Value]],IF(ISNUMBER(Table4_1[[#This Row],[$ Value]]),Table4_1[[#This Row],[$ Value]],Table4_1[[#This Row],[% Value]]))</f>
        <v>0</v>
      </c>
      <c r="G5844" s="238">
        <v>42916</v>
      </c>
      <c r="H5844">
        <v>4</v>
      </c>
      <c r="I5844" t="s">
        <v>200</v>
      </c>
      <c r="J5844" t="s">
        <v>196</v>
      </c>
      <c r="K5844" t="s">
        <v>192</v>
      </c>
      <c r="L5844"/>
      <c r="M5844" t="s">
        <v>507</v>
      </c>
      <c r="N5844" t="s">
        <v>508</v>
      </c>
      <c r="O5844" t="s">
        <v>191</v>
      </c>
      <c r="P5844">
        <v>0</v>
      </c>
      <c r="Q5844"/>
      <c r="R5844"/>
      <c r="S5844" t="s">
        <v>936</v>
      </c>
    </row>
    <row r="5845" spans="1:19" hidden="1" x14ac:dyDescent="0.2">
      <c r="A5845" s="162" t="str">
        <f>"FY"&amp;(YEAR(Table4_1[[#This Row],[Date]])-1)&amp;"/"&amp;(YEAR(Table4_1[[#This Row],[Date]])-2000)</f>
        <v>FY2017/18</v>
      </c>
      <c r="B5845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5" s="162" t="str">
        <f>Table4_1[[#This Row],[Licensee]]&amp;" "&amp;Table4_1[[#This Row],[Licence]]</f>
        <v>Kleenheat GDL9</v>
      </c>
      <c r="D5845" s="162" t="str">
        <f t="shared" si="92"/>
        <v>FY2017/18_D23_Kleenheat GDL9</v>
      </c>
      <c r="E5845" s="164">
        <f>IF(ISNUMBER(Table4_1[[#This Row],[Value]]),Table4_1[[#This Row],[Value]],IF(ISNUMBER(Table4_1[[#This Row],[$ Value]]),Table4_1[[#This Row],[$ Value]],Table4_1[[#This Row],[% Value]]))</f>
        <v>4</v>
      </c>
      <c r="G5845" s="238">
        <v>43281</v>
      </c>
      <c r="H5845">
        <v>4</v>
      </c>
      <c r="I5845" t="s">
        <v>200</v>
      </c>
      <c r="J5845" t="s">
        <v>196</v>
      </c>
      <c r="K5845" t="s">
        <v>192</v>
      </c>
      <c r="L5845"/>
      <c r="M5845" t="s">
        <v>507</v>
      </c>
      <c r="N5845" t="s">
        <v>508</v>
      </c>
      <c r="O5845" t="s">
        <v>191</v>
      </c>
      <c r="P5845">
        <v>4</v>
      </c>
      <c r="Q5845"/>
      <c r="R5845"/>
      <c r="S5845" t="s">
        <v>936</v>
      </c>
    </row>
    <row r="5846" spans="1:19" hidden="1" x14ac:dyDescent="0.2">
      <c r="A5846" s="162" t="str">
        <f>"FY"&amp;(YEAR(Table4_1[[#This Row],[Date]])-1)&amp;"/"&amp;(YEAR(Table4_1[[#This Row],[Date]])-2000)</f>
        <v>FY2018/19</v>
      </c>
      <c r="B5846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6" s="162" t="str">
        <f>Table4_1[[#This Row],[Licensee]]&amp;" "&amp;Table4_1[[#This Row],[Licence]]</f>
        <v>Kleenheat GDL9</v>
      </c>
      <c r="D5846" s="162" t="str">
        <f t="shared" si="92"/>
        <v>FY2018/19_D23_Kleenheat GDL9</v>
      </c>
      <c r="E5846" s="164">
        <f>IF(ISNUMBER(Table4_1[[#This Row],[Value]]),Table4_1[[#This Row],[Value]],IF(ISNUMBER(Table4_1[[#This Row],[$ Value]]),Table4_1[[#This Row],[$ Value]],Table4_1[[#This Row],[% Value]]))</f>
        <v>0</v>
      </c>
      <c r="G5846" s="238">
        <v>43646</v>
      </c>
      <c r="H5846">
        <v>4</v>
      </c>
      <c r="I5846" t="s">
        <v>200</v>
      </c>
      <c r="J5846" t="s">
        <v>196</v>
      </c>
      <c r="K5846" t="s">
        <v>192</v>
      </c>
      <c r="L5846"/>
      <c r="M5846" t="s">
        <v>507</v>
      </c>
      <c r="N5846" t="s">
        <v>508</v>
      </c>
      <c r="O5846" t="s">
        <v>191</v>
      </c>
      <c r="P5846">
        <v>0</v>
      </c>
      <c r="Q5846"/>
      <c r="R5846"/>
      <c r="S5846" t="s">
        <v>936</v>
      </c>
    </row>
    <row r="5847" spans="1:19" hidden="1" x14ac:dyDescent="0.2">
      <c r="A5847" s="162" t="str">
        <f>"FY"&amp;(YEAR(Table4_1[[#This Row],[Date]])-1)&amp;"/"&amp;(YEAR(Table4_1[[#This Row],[Date]])-2000)</f>
        <v>FY2019/20</v>
      </c>
      <c r="B5847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7" s="162" t="str">
        <f>Table4_1[[#This Row],[Licensee]]&amp;" "&amp;Table4_1[[#This Row],[Licence]]</f>
        <v>Kleenheat GDL9</v>
      </c>
      <c r="D5847" s="162" t="str">
        <f t="shared" si="92"/>
        <v>FY2019/20_D23_Kleenheat GDL9</v>
      </c>
      <c r="E5847" s="164">
        <f>IF(ISNUMBER(Table4_1[[#This Row],[Value]]),Table4_1[[#This Row],[Value]],IF(ISNUMBER(Table4_1[[#This Row],[$ Value]]),Table4_1[[#This Row],[$ Value]],Table4_1[[#This Row],[% Value]]))</f>
        <v>0</v>
      </c>
      <c r="G5847" s="238">
        <v>44012</v>
      </c>
      <c r="H5847">
        <v>4</v>
      </c>
      <c r="I5847" t="s">
        <v>200</v>
      </c>
      <c r="J5847" t="s">
        <v>196</v>
      </c>
      <c r="K5847" t="s">
        <v>192</v>
      </c>
      <c r="L5847"/>
      <c r="M5847" t="s">
        <v>507</v>
      </c>
      <c r="N5847" t="s">
        <v>508</v>
      </c>
      <c r="O5847" t="s">
        <v>191</v>
      </c>
      <c r="P5847">
        <v>0</v>
      </c>
      <c r="Q5847"/>
      <c r="R5847"/>
      <c r="S5847" t="s">
        <v>936</v>
      </c>
    </row>
    <row r="5848" spans="1:19" hidden="1" x14ac:dyDescent="0.2">
      <c r="A5848" s="162" t="str">
        <f>"FY"&amp;(YEAR(Table4_1[[#This Row],[Date]])-1)&amp;"/"&amp;(YEAR(Table4_1[[#This Row],[Date]])-2000)</f>
        <v>FY2020/21</v>
      </c>
      <c r="B5848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8" s="162" t="str">
        <f>Table4_1[[#This Row],[Licensee]]&amp;" "&amp;Table4_1[[#This Row],[Licence]]</f>
        <v>Kleenheat GDL9</v>
      </c>
      <c r="D5848" s="162" t="str">
        <f t="shared" si="92"/>
        <v>FY2020/21_D23_Kleenheat GDL9</v>
      </c>
      <c r="E5848" s="164">
        <f>IF(ISNUMBER(Table4_1[[#This Row],[Value]]),Table4_1[[#This Row],[Value]],IF(ISNUMBER(Table4_1[[#This Row],[$ Value]]),Table4_1[[#This Row],[$ Value]],Table4_1[[#This Row],[% Value]]))</f>
        <v>0</v>
      </c>
      <c r="G5848" s="238">
        <v>44377</v>
      </c>
      <c r="H5848">
        <v>4</v>
      </c>
      <c r="I5848" t="s">
        <v>200</v>
      </c>
      <c r="J5848" t="s">
        <v>196</v>
      </c>
      <c r="K5848" t="s">
        <v>192</v>
      </c>
      <c r="L5848"/>
      <c r="M5848" t="s">
        <v>507</v>
      </c>
      <c r="N5848" t="s">
        <v>508</v>
      </c>
      <c r="O5848" t="s">
        <v>191</v>
      </c>
      <c r="P5848">
        <v>0</v>
      </c>
      <c r="Q5848"/>
      <c r="R5848"/>
      <c r="S5848" t="s">
        <v>936</v>
      </c>
    </row>
    <row r="5849" spans="1:19" hidden="1" x14ac:dyDescent="0.2">
      <c r="A5849" s="162" t="str">
        <f>"FY"&amp;(YEAR(Table4_1[[#This Row],[Date]])-1)&amp;"/"&amp;(YEAR(Table4_1[[#This Row],[Date]])-2000)</f>
        <v>FY2021/22</v>
      </c>
      <c r="B5849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49" s="162" t="str">
        <f>Table4_1[[#This Row],[Licensee]]&amp;" "&amp;Table4_1[[#This Row],[Licence]]</f>
        <v>Kleenheat GDL9</v>
      </c>
      <c r="D5849" s="162" t="str">
        <f t="shared" si="92"/>
        <v>FY2021/22_D23_Kleenheat GDL9</v>
      </c>
      <c r="E5849" s="164">
        <f>IF(ISNUMBER(Table4_1[[#This Row],[Value]]),Table4_1[[#This Row],[Value]],IF(ISNUMBER(Table4_1[[#This Row],[$ Value]]),Table4_1[[#This Row],[$ Value]],Table4_1[[#This Row],[% Value]]))</f>
        <v>0</v>
      </c>
      <c r="G5849" s="238">
        <v>44742</v>
      </c>
      <c r="H5849">
        <v>4</v>
      </c>
      <c r="I5849" t="s">
        <v>200</v>
      </c>
      <c r="J5849" t="s">
        <v>196</v>
      </c>
      <c r="K5849" t="s">
        <v>192</v>
      </c>
      <c r="L5849"/>
      <c r="M5849" t="s">
        <v>507</v>
      </c>
      <c r="N5849" t="s">
        <v>508</v>
      </c>
      <c r="O5849" t="s">
        <v>191</v>
      </c>
      <c r="P5849">
        <v>0</v>
      </c>
      <c r="Q5849"/>
      <c r="R5849"/>
      <c r="S5849" t="s">
        <v>936</v>
      </c>
    </row>
    <row r="5850" spans="1:19" hidden="1" x14ac:dyDescent="0.2">
      <c r="A5850" s="162" t="str">
        <f>"FY"&amp;(YEAR(Table4_1[[#This Row],[Date]])-1)&amp;"/"&amp;(YEAR(Table4_1[[#This Row],[Date]])-2000)</f>
        <v>FY2022/23</v>
      </c>
      <c r="B5850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50" s="162" t="str">
        <f>Table4_1[[#This Row],[Licensee]]&amp;" "&amp;Table4_1[[#This Row],[Licence]]</f>
        <v>Kleenheat GDL9</v>
      </c>
      <c r="D5850" s="162" t="str">
        <f t="shared" si="92"/>
        <v>FY2022/23_D23_Kleenheat GDL9</v>
      </c>
      <c r="E5850" s="164">
        <f>IF(ISNUMBER(Table4_1[[#This Row],[Value]]),Table4_1[[#This Row],[Value]],IF(ISNUMBER(Table4_1[[#This Row],[$ Value]]),Table4_1[[#This Row],[$ Value]],Table4_1[[#This Row],[% Value]]))</f>
        <v>0</v>
      </c>
      <c r="G5850" s="238">
        <v>45107</v>
      </c>
      <c r="H5850">
        <v>4</v>
      </c>
      <c r="I5850" t="s">
        <v>200</v>
      </c>
      <c r="J5850" t="s">
        <v>196</v>
      </c>
      <c r="K5850" t="s">
        <v>192</v>
      </c>
      <c r="L5850"/>
      <c r="M5850" t="s">
        <v>507</v>
      </c>
      <c r="N5850" t="s">
        <v>508</v>
      </c>
      <c r="O5850" t="s">
        <v>191</v>
      </c>
      <c r="P5850">
        <v>0</v>
      </c>
      <c r="Q5850"/>
      <c r="R5850"/>
      <c r="S5850" t="s">
        <v>936</v>
      </c>
    </row>
    <row r="5851" spans="1:19" hidden="1" x14ac:dyDescent="0.2">
      <c r="A5851" s="162" t="str">
        <f>"FY"&amp;(YEAR(Table4_1[[#This Row],[Date]])-1)&amp;"/"&amp;(YEAR(Table4_1[[#This Row],[Date]])-2000)</f>
        <v>FY2023/24</v>
      </c>
      <c r="B5851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5851" s="162" t="str">
        <f>Table4_1[[#This Row],[Licensee]]&amp;" "&amp;Table4_1[[#This Row],[Licence]]</f>
        <v>Kleenheat GDL9</v>
      </c>
      <c r="D5851" s="162" t="str">
        <f t="shared" si="92"/>
        <v>FY2023/24_D23_Kleenheat GDL9</v>
      </c>
      <c r="E5851" s="164">
        <f>IF(ISNUMBER(Table4_1[[#This Row],[Value]]),Table4_1[[#This Row],[Value]],IF(ISNUMBER(Table4_1[[#This Row],[$ Value]]),Table4_1[[#This Row],[$ Value]],Table4_1[[#This Row],[% Value]]))</f>
        <v>1</v>
      </c>
      <c r="G5851" s="238">
        <v>45473</v>
      </c>
      <c r="H5851">
        <v>4</v>
      </c>
      <c r="I5851" t="s">
        <v>200</v>
      </c>
      <c r="J5851" t="s">
        <v>196</v>
      </c>
      <c r="K5851" t="s">
        <v>192</v>
      </c>
      <c r="L5851"/>
      <c r="M5851" t="s">
        <v>507</v>
      </c>
      <c r="N5851" t="s">
        <v>508</v>
      </c>
      <c r="O5851" t="s">
        <v>191</v>
      </c>
      <c r="P5851">
        <v>1</v>
      </c>
      <c r="Q5851"/>
      <c r="R5851"/>
      <c r="S5851" t="s">
        <v>936</v>
      </c>
    </row>
    <row r="5852" spans="1:19" hidden="1" x14ac:dyDescent="0.2">
      <c r="A5852" s="162" t="str">
        <f>"FY"&amp;(YEAR(Table4_1[[#This Row],[Date]])-1)&amp;"/"&amp;(YEAR(Table4_1[[#This Row],[Date]])-2000)</f>
        <v>FY2023/24</v>
      </c>
      <c r="B5852" s="162" t="str">
        <f>VLOOKUP(Table4_1[[#This Row],[Energy]]&amp;Table4_1[[#This Row],[Indicator category]]&amp;Table4_1[[#This Row],[Indicator subcategory]]&amp;Table4_1[[#This Row],[Indicator]]&amp;Table4_1[[#This Row],[ID]],newID,2,FALSE)</f>
        <v>D24</v>
      </c>
      <c r="C5852" s="162" t="str">
        <f>Table4_1[[#This Row],[Licensee]]&amp;" "&amp;Table4_1[[#This Row],[Licence]]</f>
        <v>Kleenheat GDL9</v>
      </c>
      <c r="D5852" s="162" t="str">
        <f t="shared" si="92"/>
        <v>FY2023/24_D24_Kleenheat GDL9</v>
      </c>
      <c r="E5852" s="164">
        <f>IF(ISNUMBER(Table4_1[[#This Row],[Value]]),Table4_1[[#This Row],[Value]],IF(ISNUMBER(Table4_1[[#This Row],[$ Value]]),Table4_1[[#This Row],[$ Value]],Table4_1[[#This Row],[% Value]]))</f>
        <v>3</v>
      </c>
      <c r="G5852" s="238">
        <v>45473</v>
      </c>
      <c r="H5852">
        <v>4</v>
      </c>
      <c r="I5852" t="s">
        <v>200</v>
      </c>
      <c r="J5852" t="s">
        <v>196</v>
      </c>
      <c r="K5852" t="s">
        <v>192</v>
      </c>
      <c r="L5852"/>
      <c r="M5852" t="s">
        <v>223</v>
      </c>
      <c r="N5852" t="s">
        <v>513</v>
      </c>
      <c r="O5852" t="s">
        <v>191</v>
      </c>
      <c r="P5852">
        <v>3</v>
      </c>
      <c r="Q5852"/>
      <c r="R5852"/>
      <c r="S5852" t="s">
        <v>936</v>
      </c>
    </row>
    <row r="5853" spans="1:19" hidden="1" x14ac:dyDescent="0.2">
      <c r="A5853" s="162" t="str">
        <f>"FY"&amp;(YEAR(Table4_1[[#This Row],[Date]])-1)&amp;"/"&amp;(YEAR(Table4_1[[#This Row],[Date]])-2000)</f>
        <v>FY2013/14</v>
      </c>
      <c r="B5853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3" s="162" t="str">
        <f>Table4_1[[#This Row],[Licensee]]&amp;" "&amp;Table4_1[[#This Row],[Licence]]</f>
        <v>Kleenheat GDL9</v>
      </c>
      <c r="D5853" s="162" t="str">
        <f t="shared" si="92"/>
        <v>FY2013/14_D25_Kleenheat GDL9</v>
      </c>
      <c r="E5853" s="164">
        <f>IF(ISNUMBER(Table4_1[[#This Row],[Value]]),Table4_1[[#This Row],[Value]],IF(ISNUMBER(Table4_1[[#This Row],[$ Value]]),Table4_1[[#This Row],[$ Value]],Table4_1[[#This Row],[% Value]]))</f>
        <v>0</v>
      </c>
      <c r="G5853" s="238">
        <v>41820</v>
      </c>
      <c r="H5853">
        <v>4</v>
      </c>
      <c r="I5853" t="s">
        <v>200</v>
      </c>
      <c r="J5853" t="s">
        <v>196</v>
      </c>
      <c r="K5853" t="s">
        <v>192</v>
      </c>
      <c r="L5853"/>
      <c r="M5853" t="s">
        <v>223</v>
      </c>
      <c r="N5853" t="s">
        <v>494</v>
      </c>
      <c r="O5853" t="s">
        <v>190</v>
      </c>
      <c r="P5853"/>
      <c r="Q5853">
        <v>0</v>
      </c>
      <c r="R5853"/>
      <c r="S5853" t="s">
        <v>936</v>
      </c>
    </row>
    <row r="5854" spans="1:19" hidden="1" x14ac:dyDescent="0.2">
      <c r="A5854" s="162" t="str">
        <f>"FY"&amp;(YEAR(Table4_1[[#This Row],[Date]])-1)&amp;"/"&amp;(YEAR(Table4_1[[#This Row],[Date]])-2000)</f>
        <v>FY2014/15</v>
      </c>
      <c r="B5854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4" s="162" t="str">
        <f>Table4_1[[#This Row],[Licensee]]&amp;" "&amp;Table4_1[[#This Row],[Licence]]</f>
        <v>Kleenheat GDL9</v>
      </c>
      <c r="D5854" s="162" t="str">
        <f t="shared" si="92"/>
        <v>FY2014/15_D25_Kleenheat GDL9</v>
      </c>
      <c r="E5854" s="164">
        <f>IF(ISNUMBER(Table4_1[[#This Row],[Value]]),Table4_1[[#This Row],[Value]],IF(ISNUMBER(Table4_1[[#This Row],[$ Value]]),Table4_1[[#This Row],[$ Value]],Table4_1[[#This Row],[% Value]]))</f>
        <v>1</v>
      </c>
      <c r="G5854" s="238">
        <v>42185</v>
      </c>
      <c r="H5854">
        <v>4</v>
      </c>
      <c r="I5854" t="s">
        <v>200</v>
      </c>
      <c r="J5854" t="s">
        <v>196</v>
      </c>
      <c r="K5854" t="s">
        <v>192</v>
      </c>
      <c r="L5854"/>
      <c r="M5854" t="s">
        <v>223</v>
      </c>
      <c r="N5854" t="s">
        <v>494</v>
      </c>
      <c r="O5854" t="s">
        <v>190</v>
      </c>
      <c r="P5854"/>
      <c r="Q5854">
        <v>1</v>
      </c>
      <c r="R5854"/>
      <c r="S5854" t="s">
        <v>936</v>
      </c>
    </row>
    <row r="5855" spans="1:19" hidden="1" x14ac:dyDescent="0.2">
      <c r="A5855" s="162" t="str">
        <f>"FY"&amp;(YEAR(Table4_1[[#This Row],[Date]])-1)&amp;"/"&amp;(YEAR(Table4_1[[#This Row],[Date]])-2000)</f>
        <v>FY2015/16</v>
      </c>
      <c r="B5855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5" s="162" t="str">
        <f>Table4_1[[#This Row],[Licensee]]&amp;" "&amp;Table4_1[[#This Row],[Licence]]</f>
        <v>Kleenheat GDL9</v>
      </c>
      <c r="D5855" s="162" t="str">
        <f t="shared" si="92"/>
        <v>FY2015/16_D25_Kleenheat GDL9</v>
      </c>
      <c r="E5855" s="164">
        <f>IF(ISNUMBER(Table4_1[[#This Row],[Value]]),Table4_1[[#This Row],[Value]],IF(ISNUMBER(Table4_1[[#This Row],[$ Value]]),Table4_1[[#This Row],[$ Value]],Table4_1[[#This Row],[% Value]]))</f>
        <v>1</v>
      </c>
      <c r="G5855" s="238">
        <v>42551</v>
      </c>
      <c r="H5855">
        <v>4</v>
      </c>
      <c r="I5855" t="s">
        <v>200</v>
      </c>
      <c r="J5855" t="s">
        <v>196</v>
      </c>
      <c r="K5855" t="s">
        <v>192</v>
      </c>
      <c r="L5855"/>
      <c r="M5855" t="s">
        <v>223</v>
      </c>
      <c r="N5855" t="s">
        <v>494</v>
      </c>
      <c r="O5855" t="s">
        <v>190</v>
      </c>
      <c r="P5855"/>
      <c r="Q5855">
        <v>1</v>
      </c>
      <c r="R5855"/>
      <c r="S5855" t="s">
        <v>936</v>
      </c>
    </row>
    <row r="5856" spans="1:19" hidden="1" x14ac:dyDescent="0.2">
      <c r="A5856" s="162" t="str">
        <f>"FY"&amp;(YEAR(Table4_1[[#This Row],[Date]])-1)&amp;"/"&amp;(YEAR(Table4_1[[#This Row],[Date]])-2000)</f>
        <v>FY2016/17</v>
      </c>
      <c r="B5856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6" s="162" t="str">
        <f>Table4_1[[#This Row],[Licensee]]&amp;" "&amp;Table4_1[[#This Row],[Licence]]</f>
        <v>Kleenheat GDL9</v>
      </c>
      <c r="D5856" s="162" t="str">
        <f t="shared" si="92"/>
        <v>FY2016/17_D25_Kleenheat GDL9</v>
      </c>
      <c r="E5856" s="164">
        <f>IF(ISNUMBER(Table4_1[[#This Row],[Value]]),Table4_1[[#This Row],[Value]],IF(ISNUMBER(Table4_1[[#This Row],[$ Value]]),Table4_1[[#This Row],[$ Value]],Table4_1[[#This Row],[% Value]]))</f>
        <v>0.75</v>
      </c>
      <c r="G5856" s="238">
        <v>42916</v>
      </c>
      <c r="H5856">
        <v>4</v>
      </c>
      <c r="I5856" t="s">
        <v>200</v>
      </c>
      <c r="J5856" t="s">
        <v>196</v>
      </c>
      <c r="K5856" t="s">
        <v>192</v>
      </c>
      <c r="L5856"/>
      <c r="M5856" t="s">
        <v>223</v>
      </c>
      <c r="N5856" t="s">
        <v>494</v>
      </c>
      <c r="O5856" t="s">
        <v>190</v>
      </c>
      <c r="P5856"/>
      <c r="Q5856">
        <v>0.75</v>
      </c>
      <c r="R5856"/>
      <c r="S5856" t="s">
        <v>936</v>
      </c>
    </row>
    <row r="5857" spans="1:19" hidden="1" x14ac:dyDescent="0.2">
      <c r="A5857" s="162" t="str">
        <f>"FY"&amp;(YEAR(Table4_1[[#This Row],[Date]])-1)&amp;"/"&amp;(YEAR(Table4_1[[#This Row],[Date]])-2000)</f>
        <v>FY2017/18</v>
      </c>
      <c r="B5857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7" s="162" t="str">
        <f>Table4_1[[#This Row],[Licensee]]&amp;" "&amp;Table4_1[[#This Row],[Licence]]</f>
        <v>Kleenheat GDL9</v>
      </c>
      <c r="D5857" s="162" t="str">
        <f t="shared" si="92"/>
        <v>FY2017/18_D25_Kleenheat GDL9</v>
      </c>
      <c r="E5857" s="164">
        <f>IF(ISNUMBER(Table4_1[[#This Row],[Value]]),Table4_1[[#This Row],[Value]],IF(ISNUMBER(Table4_1[[#This Row],[$ Value]]),Table4_1[[#This Row],[$ Value]],Table4_1[[#This Row],[% Value]]))</f>
        <v>1</v>
      </c>
      <c r="G5857" s="238">
        <v>43281</v>
      </c>
      <c r="H5857">
        <v>4</v>
      </c>
      <c r="I5857" t="s">
        <v>200</v>
      </c>
      <c r="J5857" t="s">
        <v>196</v>
      </c>
      <c r="K5857" t="s">
        <v>192</v>
      </c>
      <c r="L5857"/>
      <c r="M5857" t="s">
        <v>223</v>
      </c>
      <c r="N5857" t="s">
        <v>494</v>
      </c>
      <c r="O5857" t="s">
        <v>190</v>
      </c>
      <c r="P5857"/>
      <c r="Q5857">
        <v>1</v>
      </c>
      <c r="R5857"/>
      <c r="S5857" t="s">
        <v>936</v>
      </c>
    </row>
    <row r="5858" spans="1:19" hidden="1" x14ac:dyDescent="0.2">
      <c r="A5858" s="162" t="str">
        <f>"FY"&amp;(YEAR(Table4_1[[#This Row],[Date]])-1)&amp;"/"&amp;(YEAR(Table4_1[[#This Row],[Date]])-2000)</f>
        <v>FY2018/19</v>
      </c>
      <c r="B5858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8" s="162" t="str">
        <f>Table4_1[[#This Row],[Licensee]]&amp;" "&amp;Table4_1[[#This Row],[Licence]]</f>
        <v>Kleenheat GDL9</v>
      </c>
      <c r="D5858" s="162" t="str">
        <f t="shared" si="92"/>
        <v>FY2018/19_D25_Kleenheat GDL9</v>
      </c>
      <c r="E5858" s="164">
        <f>IF(ISNUMBER(Table4_1[[#This Row],[Value]]),Table4_1[[#This Row],[Value]],IF(ISNUMBER(Table4_1[[#This Row],[$ Value]]),Table4_1[[#This Row],[$ Value]],Table4_1[[#This Row],[% Value]]))</f>
        <v>0.91700000000000004</v>
      </c>
      <c r="G5858" s="238">
        <v>43646</v>
      </c>
      <c r="H5858">
        <v>4</v>
      </c>
      <c r="I5858" t="s">
        <v>200</v>
      </c>
      <c r="J5858" t="s">
        <v>196</v>
      </c>
      <c r="K5858" t="s">
        <v>192</v>
      </c>
      <c r="L5858"/>
      <c r="M5858" t="s">
        <v>223</v>
      </c>
      <c r="N5858" t="s">
        <v>494</v>
      </c>
      <c r="O5858" t="s">
        <v>190</v>
      </c>
      <c r="P5858"/>
      <c r="Q5858">
        <v>0.91700000000000004</v>
      </c>
      <c r="R5858"/>
      <c r="S5858" t="s">
        <v>936</v>
      </c>
    </row>
    <row r="5859" spans="1:19" hidden="1" x14ac:dyDescent="0.2">
      <c r="A5859" s="162" t="str">
        <f>"FY"&amp;(YEAR(Table4_1[[#This Row],[Date]])-1)&amp;"/"&amp;(YEAR(Table4_1[[#This Row],[Date]])-2000)</f>
        <v>FY2019/20</v>
      </c>
      <c r="B5859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59" s="162" t="str">
        <f>Table4_1[[#This Row],[Licensee]]&amp;" "&amp;Table4_1[[#This Row],[Licence]]</f>
        <v>Kleenheat GDL9</v>
      </c>
      <c r="D5859" s="162" t="str">
        <f t="shared" si="92"/>
        <v>FY2019/20_D25_Kleenheat GDL9</v>
      </c>
      <c r="E5859" s="164">
        <f>IF(ISNUMBER(Table4_1[[#This Row],[Value]]),Table4_1[[#This Row],[Value]],IF(ISNUMBER(Table4_1[[#This Row],[$ Value]]),Table4_1[[#This Row],[$ Value]],Table4_1[[#This Row],[% Value]]))</f>
        <v>1</v>
      </c>
      <c r="G5859" s="238">
        <v>44012</v>
      </c>
      <c r="H5859">
        <v>4</v>
      </c>
      <c r="I5859" t="s">
        <v>200</v>
      </c>
      <c r="J5859" t="s">
        <v>196</v>
      </c>
      <c r="K5859" t="s">
        <v>192</v>
      </c>
      <c r="L5859"/>
      <c r="M5859" t="s">
        <v>223</v>
      </c>
      <c r="N5859" t="s">
        <v>494</v>
      </c>
      <c r="O5859" t="s">
        <v>190</v>
      </c>
      <c r="P5859"/>
      <c r="Q5859">
        <v>1</v>
      </c>
      <c r="R5859"/>
      <c r="S5859" t="s">
        <v>936</v>
      </c>
    </row>
    <row r="5860" spans="1:19" hidden="1" x14ac:dyDescent="0.2">
      <c r="A5860" s="162" t="str">
        <f>"FY"&amp;(YEAR(Table4_1[[#This Row],[Date]])-1)&amp;"/"&amp;(YEAR(Table4_1[[#This Row],[Date]])-2000)</f>
        <v>FY2020/21</v>
      </c>
      <c r="B5860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60" s="162" t="str">
        <f>Table4_1[[#This Row],[Licensee]]&amp;" "&amp;Table4_1[[#This Row],[Licence]]</f>
        <v>Kleenheat GDL9</v>
      </c>
      <c r="D5860" s="162" t="str">
        <f t="shared" si="92"/>
        <v>FY2020/21_D25_Kleenheat GDL9</v>
      </c>
      <c r="E5860" s="164">
        <f>IF(ISNUMBER(Table4_1[[#This Row],[Value]]),Table4_1[[#This Row],[Value]],IF(ISNUMBER(Table4_1[[#This Row],[$ Value]]),Table4_1[[#This Row],[$ Value]],Table4_1[[#This Row],[% Value]]))</f>
        <v>0</v>
      </c>
      <c r="G5860" s="238">
        <v>44377</v>
      </c>
      <c r="H5860">
        <v>4</v>
      </c>
      <c r="I5860" t="s">
        <v>200</v>
      </c>
      <c r="J5860" t="s">
        <v>196</v>
      </c>
      <c r="K5860" t="s">
        <v>192</v>
      </c>
      <c r="L5860"/>
      <c r="M5860" t="s">
        <v>223</v>
      </c>
      <c r="N5860" t="s">
        <v>494</v>
      </c>
      <c r="O5860" t="s">
        <v>190</v>
      </c>
      <c r="P5860"/>
      <c r="Q5860">
        <v>0</v>
      </c>
      <c r="R5860"/>
      <c r="S5860" t="s">
        <v>936</v>
      </c>
    </row>
    <row r="5861" spans="1:19" hidden="1" x14ac:dyDescent="0.2">
      <c r="A5861" s="162" t="str">
        <f>"FY"&amp;(YEAR(Table4_1[[#This Row],[Date]])-1)&amp;"/"&amp;(YEAR(Table4_1[[#This Row],[Date]])-2000)</f>
        <v>FY2021/22</v>
      </c>
      <c r="B5861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61" s="162" t="str">
        <f>Table4_1[[#This Row],[Licensee]]&amp;" "&amp;Table4_1[[#This Row],[Licence]]</f>
        <v>Kleenheat GDL9</v>
      </c>
      <c r="D5861" s="162" t="str">
        <f t="shared" si="92"/>
        <v>FY2021/22_D25_Kleenheat GDL9</v>
      </c>
      <c r="E5861" s="164">
        <f>IF(ISNUMBER(Table4_1[[#This Row],[Value]]),Table4_1[[#This Row],[Value]],IF(ISNUMBER(Table4_1[[#This Row],[$ Value]]),Table4_1[[#This Row],[$ Value]],Table4_1[[#This Row],[% Value]]))</f>
        <v>1</v>
      </c>
      <c r="G5861" s="238">
        <v>44742</v>
      </c>
      <c r="H5861">
        <v>4</v>
      </c>
      <c r="I5861" t="s">
        <v>200</v>
      </c>
      <c r="J5861" t="s">
        <v>196</v>
      </c>
      <c r="K5861" t="s">
        <v>192</v>
      </c>
      <c r="L5861"/>
      <c r="M5861" t="s">
        <v>223</v>
      </c>
      <c r="N5861" t="s">
        <v>494</v>
      </c>
      <c r="O5861" t="s">
        <v>190</v>
      </c>
      <c r="P5861"/>
      <c r="Q5861">
        <v>1</v>
      </c>
      <c r="R5861"/>
      <c r="S5861" t="s">
        <v>936</v>
      </c>
    </row>
    <row r="5862" spans="1:19" hidden="1" x14ac:dyDescent="0.2">
      <c r="A5862" s="162" t="str">
        <f>"FY"&amp;(YEAR(Table4_1[[#This Row],[Date]])-1)&amp;"/"&amp;(YEAR(Table4_1[[#This Row],[Date]])-2000)</f>
        <v>FY2022/23</v>
      </c>
      <c r="B5862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62" s="162" t="str">
        <f>Table4_1[[#This Row],[Licensee]]&amp;" "&amp;Table4_1[[#This Row],[Licence]]</f>
        <v>Kleenheat GDL9</v>
      </c>
      <c r="D5862" s="162" t="str">
        <f t="shared" si="92"/>
        <v>FY2022/23_D25_Kleenheat GDL9</v>
      </c>
      <c r="E5862" s="164">
        <f>IF(ISNUMBER(Table4_1[[#This Row],[Value]]),Table4_1[[#This Row],[Value]],IF(ISNUMBER(Table4_1[[#This Row],[$ Value]]),Table4_1[[#This Row],[$ Value]],Table4_1[[#This Row],[% Value]]))</f>
        <v>0</v>
      </c>
      <c r="G5862" s="238">
        <v>45107</v>
      </c>
      <c r="H5862">
        <v>4</v>
      </c>
      <c r="I5862" t="s">
        <v>200</v>
      </c>
      <c r="J5862" t="s">
        <v>196</v>
      </c>
      <c r="K5862" t="s">
        <v>192</v>
      </c>
      <c r="L5862"/>
      <c r="M5862" t="s">
        <v>223</v>
      </c>
      <c r="N5862" t="s">
        <v>494</v>
      </c>
      <c r="O5862" t="s">
        <v>190</v>
      </c>
      <c r="P5862"/>
      <c r="Q5862">
        <v>0</v>
      </c>
      <c r="R5862"/>
      <c r="S5862" t="s">
        <v>936</v>
      </c>
    </row>
    <row r="5863" spans="1:19" hidden="1" x14ac:dyDescent="0.2">
      <c r="A5863" s="162" t="str">
        <f>"FY"&amp;(YEAR(Table4_1[[#This Row],[Date]])-1)&amp;"/"&amp;(YEAR(Table4_1[[#This Row],[Date]])-2000)</f>
        <v>FY2023/24</v>
      </c>
      <c r="B5863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5863" s="162" t="str">
        <f>Table4_1[[#This Row],[Licensee]]&amp;" "&amp;Table4_1[[#This Row],[Licence]]</f>
        <v>Kleenheat GDL9</v>
      </c>
      <c r="D5863" s="162" t="str">
        <f t="shared" si="92"/>
        <v>FY2023/24_D25_Kleenheat GDL9</v>
      </c>
      <c r="E5863" s="164">
        <f>IF(ISNUMBER(Table4_1[[#This Row],[Value]]),Table4_1[[#This Row],[Value]],IF(ISNUMBER(Table4_1[[#This Row],[$ Value]]),Table4_1[[#This Row],[$ Value]],Table4_1[[#This Row],[% Value]]))</f>
        <v>1</v>
      </c>
      <c r="G5863" s="238">
        <v>45473</v>
      </c>
      <c r="H5863">
        <v>4</v>
      </c>
      <c r="I5863" t="s">
        <v>200</v>
      </c>
      <c r="J5863" t="s">
        <v>196</v>
      </c>
      <c r="K5863" t="s">
        <v>192</v>
      </c>
      <c r="L5863"/>
      <c r="M5863" t="s">
        <v>223</v>
      </c>
      <c r="N5863" t="s">
        <v>494</v>
      </c>
      <c r="O5863" t="s">
        <v>190</v>
      </c>
      <c r="P5863"/>
      <c r="Q5863">
        <v>1</v>
      </c>
      <c r="R5863"/>
      <c r="S5863" t="s">
        <v>936</v>
      </c>
    </row>
    <row r="5864" spans="1:19" hidden="1" x14ac:dyDescent="0.2">
      <c r="A5864" s="162" t="str">
        <f>"FY"&amp;(YEAR(Table4_1[[#This Row],[Date]])-1)&amp;"/"&amp;(YEAR(Table4_1[[#This Row],[Date]])-2000)</f>
        <v>FY2023/24</v>
      </c>
      <c r="B5864" s="162" t="str">
        <f>VLOOKUP(Table4_1[[#This Row],[Energy]]&amp;Table4_1[[#This Row],[Indicator category]]&amp;Table4_1[[#This Row],[Indicator subcategory]]&amp;Table4_1[[#This Row],[Indicator]]&amp;Table4_1[[#This Row],[ID]],newID,2,FALSE)</f>
        <v>D26</v>
      </c>
      <c r="C5864" s="162" t="str">
        <f>Table4_1[[#This Row],[Licensee]]&amp;" "&amp;Table4_1[[#This Row],[Licence]]</f>
        <v>Kleenheat GDL9</v>
      </c>
      <c r="D5864" s="162" t="str">
        <f t="shared" si="92"/>
        <v>FY2023/24_D26_Kleenheat GDL9</v>
      </c>
      <c r="E5864" s="164">
        <f>IF(ISNUMBER(Table4_1[[#This Row],[Value]]),Table4_1[[#This Row],[Value]],IF(ISNUMBER(Table4_1[[#This Row],[$ Value]]),Table4_1[[#This Row],[$ Value]],Table4_1[[#This Row],[% Value]]))</f>
        <v>0</v>
      </c>
      <c r="G5864" s="238">
        <v>45473</v>
      </c>
      <c r="H5864">
        <v>4</v>
      </c>
      <c r="I5864" t="s">
        <v>200</v>
      </c>
      <c r="J5864" t="s">
        <v>196</v>
      </c>
      <c r="K5864" t="s">
        <v>192</v>
      </c>
      <c r="L5864"/>
      <c r="M5864" t="s">
        <v>226</v>
      </c>
      <c r="N5864" t="s">
        <v>518</v>
      </c>
      <c r="O5864" t="s">
        <v>191</v>
      </c>
      <c r="P5864">
        <v>0</v>
      </c>
      <c r="Q5864"/>
      <c r="R5864"/>
      <c r="S5864" t="s">
        <v>936</v>
      </c>
    </row>
    <row r="5865" spans="1:19" hidden="1" x14ac:dyDescent="0.2">
      <c r="A5865" s="162" t="str">
        <f>"FY"&amp;(YEAR(Table4_1[[#This Row],[Date]])-1)&amp;"/"&amp;(YEAR(Table4_1[[#This Row],[Date]])-2000)</f>
        <v>FY2023/24</v>
      </c>
      <c r="B5865" s="162" t="str">
        <f>VLOOKUP(Table4_1[[#This Row],[Energy]]&amp;Table4_1[[#This Row],[Indicator category]]&amp;Table4_1[[#This Row],[Indicator subcategory]]&amp;Table4_1[[#This Row],[Indicator]]&amp;Table4_1[[#This Row],[ID]],newID,2,FALSE)</f>
        <v>D27</v>
      </c>
      <c r="C5865" s="162" t="str">
        <f>Table4_1[[#This Row],[Licensee]]&amp;" "&amp;Table4_1[[#This Row],[Licence]]</f>
        <v>Kleenheat GDL9</v>
      </c>
      <c r="D5865" s="162" t="str">
        <f t="shared" si="92"/>
        <v>FY2023/24_D27_Kleenheat GDL9</v>
      </c>
      <c r="E5865" s="164">
        <f>IF(ISNUMBER(Table4_1[[#This Row],[Value]]),Table4_1[[#This Row],[Value]],IF(ISNUMBER(Table4_1[[#This Row],[$ Value]]),Table4_1[[#This Row],[$ Value]],Table4_1[[#This Row],[% Value]]))</f>
        <v>0</v>
      </c>
      <c r="G5865" s="238">
        <v>45473</v>
      </c>
      <c r="H5865">
        <v>4</v>
      </c>
      <c r="I5865" t="s">
        <v>200</v>
      </c>
      <c r="J5865" t="s">
        <v>196</v>
      </c>
      <c r="K5865" t="s">
        <v>192</v>
      </c>
      <c r="L5865"/>
      <c r="M5865" t="s">
        <v>226</v>
      </c>
      <c r="N5865" t="s">
        <v>519</v>
      </c>
      <c r="O5865" t="s">
        <v>190</v>
      </c>
      <c r="P5865"/>
      <c r="Q5865"/>
      <c r="R5865"/>
      <c r="S5865" t="s">
        <v>936</v>
      </c>
    </row>
    <row r="5866" spans="1:19" hidden="1" x14ac:dyDescent="0.2">
      <c r="A5866" s="162" t="str">
        <f>"FY"&amp;(YEAR(Table4_1[[#This Row],[Date]])-1)&amp;"/"&amp;(YEAR(Table4_1[[#This Row],[Date]])-2000)</f>
        <v>FY2013/14</v>
      </c>
      <c r="B5866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66" s="162" t="str">
        <f>Table4_1[[#This Row],[Licensee]]&amp;" "&amp;Table4_1[[#This Row],[Licence]]</f>
        <v>Kleenheat GDL9</v>
      </c>
      <c r="D5866" s="162" t="str">
        <f t="shared" si="92"/>
        <v>FY2013/14_D28_Kleenheat GDL9</v>
      </c>
      <c r="E5866" s="164">
        <f>IF(ISNUMBER(Table4_1[[#This Row],[Value]]),Table4_1[[#This Row],[Value]],IF(ISNUMBER(Table4_1[[#This Row],[$ Value]]),Table4_1[[#This Row],[$ Value]],Table4_1[[#This Row],[% Value]]))</f>
        <v>235698</v>
      </c>
      <c r="G5866" s="238">
        <v>41820</v>
      </c>
      <c r="H5866">
        <v>4</v>
      </c>
      <c r="I5866" t="s">
        <v>200</v>
      </c>
      <c r="J5866" t="s">
        <v>196</v>
      </c>
      <c r="K5866" t="s">
        <v>31</v>
      </c>
      <c r="L5866"/>
      <c r="M5866" t="s">
        <v>320</v>
      </c>
      <c r="N5866" t="s">
        <v>521</v>
      </c>
      <c r="O5866" t="s">
        <v>191</v>
      </c>
      <c r="P5866">
        <v>235698</v>
      </c>
      <c r="Q5866"/>
      <c r="R5866"/>
      <c r="S5866" t="s">
        <v>936</v>
      </c>
    </row>
    <row r="5867" spans="1:19" hidden="1" x14ac:dyDescent="0.2">
      <c r="A5867" s="162" t="str">
        <f>"FY"&amp;(YEAR(Table4_1[[#This Row],[Date]])-1)&amp;"/"&amp;(YEAR(Table4_1[[#This Row],[Date]])-2000)</f>
        <v>FY2014/15</v>
      </c>
      <c r="B5867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67" s="162" t="str">
        <f>Table4_1[[#This Row],[Licensee]]&amp;" "&amp;Table4_1[[#This Row],[Licence]]</f>
        <v>Kleenheat GDL9</v>
      </c>
      <c r="D5867" s="162" t="str">
        <f t="shared" si="92"/>
        <v>FY2014/15_D28_Kleenheat GDL9</v>
      </c>
      <c r="E5867" s="164">
        <f>IF(ISNUMBER(Table4_1[[#This Row],[Value]]),Table4_1[[#This Row],[Value]],IF(ISNUMBER(Table4_1[[#This Row],[$ Value]]),Table4_1[[#This Row],[$ Value]],Table4_1[[#This Row],[% Value]]))</f>
        <v>233363</v>
      </c>
      <c r="G5867" s="238">
        <v>42185</v>
      </c>
      <c r="H5867">
        <v>4</v>
      </c>
      <c r="I5867" t="s">
        <v>200</v>
      </c>
      <c r="J5867" t="s">
        <v>196</v>
      </c>
      <c r="K5867" t="s">
        <v>31</v>
      </c>
      <c r="L5867"/>
      <c r="M5867" t="s">
        <v>320</v>
      </c>
      <c r="N5867" t="s">
        <v>521</v>
      </c>
      <c r="O5867" t="s">
        <v>191</v>
      </c>
      <c r="P5867">
        <v>233363</v>
      </c>
      <c r="Q5867"/>
      <c r="R5867"/>
      <c r="S5867" t="s">
        <v>936</v>
      </c>
    </row>
    <row r="5868" spans="1:19" hidden="1" x14ac:dyDescent="0.2">
      <c r="A5868" s="162" t="str">
        <f>"FY"&amp;(YEAR(Table4_1[[#This Row],[Date]])-1)&amp;"/"&amp;(YEAR(Table4_1[[#This Row],[Date]])-2000)</f>
        <v>FY2015/16</v>
      </c>
      <c r="B5868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68" s="162" t="str">
        <f>Table4_1[[#This Row],[Licensee]]&amp;" "&amp;Table4_1[[#This Row],[Licence]]</f>
        <v>Kleenheat GDL9</v>
      </c>
      <c r="D5868" s="162" t="str">
        <f t="shared" si="92"/>
        <v>FY2015/16_D28_Kleenheat GDL9</v>
      </c>
      <c r="E5868" s="164">
        <f>IF(ISNUMBER(Table4_1[[#This Row],[Value]]),Table4_1[[#This Row],[Value]],IF(ISNUMBER(Table4_1[[#This Row],[$ Value]]),Table4_1[[#This Row],[$ Value]],Table4_1[[#This Row],[% Value]]))</f>
        <v>222505</v>
      </c>
      <c r="G5868" s="238">
        <v>42551</v>
      </c>
      <c r="H5868">
        <v>4</v>
      </c>
      <c r="I5868" t="s">
        <v>200</v>
      </c>
      <c r="J5868" t="s">
        <v>196</v>
      </c>
      <c r="K5868" t="s">
        <v>31</v>
      </c>
      <c r="L5868"/>
      <c r="M5868" t="s">
        <v>320</v>
      </c>
      <c r="N5868" t="s">
        <v>521</v>
      </c>
      <c r="O5868" t="s">
        <v>191</v>
      </c>
      <c r="P5868">
        <v>222505</v>
      </c>
      <c r="Q5868"/>
      <c r="R5868"/>
      <c r="S5868" t="s">
        <v>936</v>
      </c>
    </row>
    <row r="5869" spans="1:19" hidden="1" x14ac:dyDescent="0.2">
      <c r="A5869" s="162" t="str">
        <f>"FY"&amp;(YEAR(Table4_1[[#This Row],[Date]])-1)&amp;"/"&amp;(YEAR(Table4_1[[#This Row],[Date]])-2000)</f>
        <v>FY2016/17</v>
      </c>
      <c r="B5869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69" s="162" t="str">
        <f>Table4_1[[#This Row],[Licensee]]&amp;" "&amp;Table4_1[[#This Row],[Licence]]</f>
        <v>Kleenheat GDL9</v>
      </c>
      <c r="D5869" s="162" t="str">
        <f t="shared" si="92"/>
        <v>FY2016/17_D28_Kleenheat GDL9</v>
      </c>
      <c r="E5869" s="164">
        <f>IF(ISNUMBER(Table4_1[[#This Row],[Value]]),Table4_1[[#This Row],[Value]],IF(ISNUMBER(Table4_1[[#This Row],[$ Value]]),Table4_1[[#This Row],[$ Value]],Table4_1[[#This Row],[% Value]]))</f>
        <v>285887</v>
      </c>
      <c r="G5869" s="238">
        <v>42916</v>
      </c>
      <c r="H5869">
        <v>4</v>
      </c>
      <c r="I5869" t="s">
        <v>200</v>
      </c>
      <c r="J5869" t="s">
        <v>196</v>
      </c>
      <c r="K5869" t="s">
        <v>31</v>
      </c>
      <c r="L5869"/>
      <c r="M5869" t="s">
        <v>320</v>
      </c>
      <c r="N5869" t="s">
        <v>521</v>
      </c>
      <c r="O5869" t="s">
        <v>191</v>
      </c>
      <c r="P5869">
        <v>285887</v>
      </c>
      <c r="Q5869"/>
      <c r="R5869"/>
      <c r="S5869" t="s">
        <v>936</v>
      </c>
    </row>
    <row r="5870" spans="1:19" hidden="1" x14ac:dyDescent="0.2">
      <c r="A5870" s="162" t="str">
        <f>"FY"&amp;(YEAR(Table4_1[[#This Row],[Date]])-1)&amp;"/"&amp;(YEAR(Table4_1[[#This Row],[Date]])-2000)</f>
        <v>FY2017/18</v>
      </c>
      <c r="B5870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0" s="162" t="str">
        <f>Table4_1[[#This Row],[Licensee]]&amp;" "&amp;Table4_1[[#This Row],[Licence]]</f>
        <v>Kleenheat GDL9</v>
      </c>
      <c r="D5870" s="162" t="str">
        <f t="shared" si="92"/>
        <v>FY2017/18_D28_Kleenheat GDL9</v>
      </c>
      <c r="E5870" s="164">
        <f>IF(ISNUMBER(Table4_1[[#This Row],[Value]]),Table4_1[[#This Row],[Value]],IF(ISNUMBER(Table4_1[[#This Row],[$ Value]]),Table4_1[[#This Row],[$ Value]],Table4_1[[#This Row],[% Value]]))</f>
        <v>310803</v>
      </c>
      <c r="G5870" s="238">
        <v>43281</v>
      </c>
      <c r="H5870">
        <v>4</v>
      </c>
      <c r="I5870" t="s">
        <v>200</v>
      </c>
      <c r="J5870" t="s">
        <v>196</v>
      </c>
      <c r="K5870" t="s">
        <v>31</v>
      </c>
      <c r="L5870"/>
      <c r="M5870" t="s">
        <v>320</v>
      </c>
      <c r="N5870" t="s">
        <v>521</v>
      </c>
      <c r="O5870" t="s">
        <v>191</v>
      </c>
      <c r="P5870">
        <v>310803</v>
      </c>
      <c r="Q5870"/>
      <c r="R5870"/>
      <c r="S5870" t="s">
        <v>936</v>
      </c>
    </row>
    <row r="5871" spans="1:19" hidden="1" x14ac:dyDescent="0.2">
      <c r="A5871" s="162" t="str">
        <f>"FY"&amp;(YEAR(Table4_1[[#This Row],[Date]])-1)&amp;"/"&amp;(YEAR(Table4_1[[#This Row],[Date]])-2000)</f>
        <v>FY2018/19</v>
      </c>
      <c r="B5871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1" s="162" t="str">
        <f>Table4_1[[#This Row],[Licensee]]&amp;" "&amp;Table4_1[[#This Row],[Licence]]</f>
        <v>Kleenheat GDL9</v>
      </c>
      <c r="D5871" s="162" t="str">
        <f t="shared" si="92"/>
        <v>FY2018/19_D28_Kleenheat GDL9</v>
      </c>
      <c r="E5871" s="164">
        <f>IF(ISNUMBER(Table4_1[[#This Row],[Value]]),Table4_1[[#This Row],[Value]],IF(ISNUMBER(Table4_1[[#This Row],[$ Value]]),Table4_1[[#This Row],[$ Value]],Table4_1[[#This Row],[% Value]]))</f>
        <v>289778</v>
      </c>
      <c r="G5871" s="238">
        <v>43646</v>
      </c>
      <c r="H5871">
        <v>4</v>
      </c>
      <c r="I5871" t="s">
        <v>200</v>
      </c>
      <c r="J5871" t="s">
        <v>196</v>
      </c>
      <c r="K5871" t="s">
        <v>31</v>
      </c>
      <c r="L5871"/>
      <c r="M5871" t="s">
        <v>320</v>
      </c>
      <c r="N5871" t="s">
        <v>521</v>
      </c>
      <c r="O5871" t="s">
        <v>191</v>
      </c>
      <c r="P5871">
        <v>289778</v>
      </c>
      <c r="Q5871"/>
      <c r="R5871"/>
      <c r="S5871" t="s">
        <v>936</v>
      </c>
    </row>
    <row r="5872" spans="1:19" hidden="1" x14ac:dyDescent="0.2">
      <c r="A5872" s="162" t="str">
        <f>"FY"&amp;(YEAR(Table4_1[[#This Row],[Date]])-1)&amp;"/"&amp;(YEAR(Table4_1[[#This Row],[Date]])-2000)</f>
        <v>FY2019/20</v>
      </c>
      <c r="B5872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2" s="162" t="str">
        <f>Table4_1[[#This Row],[Licensee]]&amp;" "&amp;Table4_1[[#This Row],[Licence]]</f>
        <v>Kleenheat GDL9</v>
      </c>
      <c r="D5872" s="162" t="str">
        <f t="shared" si="92"/>
        <v>FY2019/20_D28_Kleenheat GDL9</v>
      </c>
      <c r="E5872" s="164">
        <f>IF(ISNUMBER(Table4_1[[#This Row],[Value]]),Table4_1[[#This Row],[Value]],IF(ISNUMBER(Table4_1[[#This Row],[$ Value]]),Table4_1[[#This Row],[$ Value]],Table4_1[[#This Row],[% Value]]))</f>
        <v>246101</v>
      </c>
      <c r="G5872" s="238">
        <v>44012</v>
      </c>
      <c r="H5872">
        <v>4</v>
      </c>
      <c r="I5872" t="s">
        <v>200</v>
      </c>
      <c r="J5872" t="s">
        <v>196</v>
      </c>
      <c r="K5872" t="s">
        <v>31</v>
      </c>
      <c r="L5872"/>
      <c r="M5872" t="s">
        <v>320</v>
      </c>
      <c r="N5872" t="s">
        <v>521</v>
      </c>
      <c r="O5872" t="s">
        <v>191</v>
      </c>
      <c r="P5872">
        <v>246101</v>
      </c>
      <c r="Q5872"/>
      <c r="R5872"/>
      <c r="S5872" t="s">
        <v>936</v>
      </c>
    </row>
    <row r="5873" spans="1:19" hidden="1" x14ac:dyDescent="0.2">
      <c r="A5873" s="162" t="str">
        <f>"FY"&amp;(YEAR(Table4_1[[#This Row],[Date]])-1)&amp;"/"&amp;(YEAR(Table4_1[[#This Row],[Date]])-2000)</f>
        <v>FY2020/21</v>
      </c>
      <c r="B5873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3" s="162" t="str">
        <f>Table4_1[[#This Row],[Licensee]]&amp;" "&amp;Table4_1[[#This Row],[Licence]]</f>
        <v>Kleenheat GDL9</v>
      </c>
      <c r="D5873" s="162" t="str">
        <f t="shared" si="92"/>
        <v>FY2020/21_D28_Kleenheat GDL9</v>
      </c>
      <c r="E5873" s="164">
        <f>IF(ISNUMBER(Table4_1[[#This Row],[Value]]),Table4_1[[#This Row],[Value]],IF(ISNUMBER(Table4_1[[#This Row],[$ Value]]),Table4_1[[#This Row],[$ Value]],Table4_1[[#This Row],[% Value]]))</f>
        <v>195480</v>
      </c>
      <c r="G5873" s="238">
        <v>44377</v>
      </c>
      <c r="H5873">
        <v>4</v>
      </c>
      <c r="I5873" t="s">
        <v>200</v>
      </c>
      <c r="J5873" t="s">
        <v>196</v>
      </c>
      <c r="K5873" t="s">
        <v>31</v>
      </c>
      <c r="L5873"/>
      <c r="M5873" t="s">
        <v>320</v>
      </c>
      <c r="N5873" t="s">
        <v>521</v>
      </c>
      <c r="O5873" t="s">
        <v>191</v>
      </c>
      <c r="P5873">
        <v>195480</v>
      </c>
      <c r="Q5873"/>
      <c r="R5873"/>
      <c r="S5873" t="s">
        <v>936</v>
      </c>
    </row>
    <row r="5874" spans="1:19" hidden="1" x14ac:dyDescent="0.2">
      <c r="A5874" s="162" t="str">
        <f>"FY"&amp;(YEAR(Table4_1[[#This Row],[Date]])-1)&amp;"/"&amp;(YEAR(Table4_1[[#This Row],[Date]])-2000)</f>
        <v>FY2021/22</v>
      </c>
      <c r="B5874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4" s="162" t="str">
        <f>Table4_1[[#This Row],[Licensee]]&amp;" "&amp;Table4_1[[#This Row],[Licence]]</f>
        <v>Kleenheat GDL9</v>
      </c>
      <c r="D5874" s="162" t="str">
        <f t="shared" si="92"/>
        <v>FY2021/22_D28_Kleenheat GDL9</v>
      </c>
      <c r="E5874" s="164">
        <f>IF(ISNUMBER(Table4_1[[#This Row],[Value]]),Table4_1[[#This Row],[Value]],IF(ISNUMBER(Table4_1[[#This Row],[$ Value]]),Table4_1[[#This Row],[$ Value]],Table4_1[[#This Row],[% Value]]))</f>
        <v>204465</v>
      </c>
      <c r="G5874" s="238">
        <v>44742</v>
      </c>
      <c r="H5874">
        <v>4</v>
      </c>
      <c r="I5874" t="s">
        <v>200</v>
      </c>
      <c r="J5874" t="s">
        <v>196</v>
      </c>
      <c r="K5874" t="s">
        <v>31</v>
      </c>
      <c r="L5874"/>
      <c r="M5874" t="s">
        <v>320</v>
      </c>
      <c r="N5874" t="s">
        <v>521</v>
      </c>
      <c r="O5874" t="s">
        <v>191</v>
      </c>
      <c r="P5874">
        <v>204465</v>
      </c>
      <c r="Q5874"/>
      <c r="R5874"/>
      <c r="S5874" t="s">
        <v>936</v>
      </c>
    </row>
    <row r="5875" spans="1:19" hidden="1" x14ac:dyDescent="0.2">
      <c r="A5875" s="162" t="str">
        <f>"FY"&amp;(YEAR(Table4_1[[#This Row],[Date]])-1)&amp;"/"&amp;(YEAR(Table4_1[[#This Row],[Date]])-2000)</f>
        <v>FY2022/23</v>
      </c>
      <c r="B5875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5" s="162" t="str">
        <f>Table4_1[[#This Row],[Licensee]]&amp;" "&amp;Table4_1[[#This Row],[Licence]]</f>
        <v>Kleenheat GDL9</v>
      </c>
      <c r="D5875" s="162" t="str">
        <f t="shared" si="92"/>
        <v>FY2022/23_D28_Kleenheat GDL9</v>
      </c>
      <c r="E5875" s="164">
        <f>IF(ISNUMBER(Table4_1[[#This Row],[Value]]),Table4_1[[#This Row],[Value]],IF(ISNUMBER(Table4_1[[#This Row],[$ Value]]),Table4_1[[#This Row],[$ Value]],Table4_1[[#This Row],[% Value]]))</f>
        <v>189164</v>
      </c>
      <c r="G5875" s="238">
        <v>45107</v>
      </c>
      <c r="H5875">
        <v>4</v>
      </c>
      <c r="I5875" t="s">
        <v>200</v>
      </c>
      <c r="J5875" t="s">
        <v>196</v>
      </c>
      <c r="K5875" t="s">
        <v>31</v>
      </c>
      <c r="L5875"/>
      <c r="M5875" t="s">
        <v>320</v>
      </c>
      <c r="N5875" t="s">
        <v>521</v>
      </c>
      <c r="O5875" t="s">
        <v>191</v>
      </c>
      <c r="P5875">
        <v>189164</v>
      </c>
      <c r="Q5875"/>
      <c r="R5875"/>
      <c r="S5875" t="s">
        <v>936</v>
      </c>
    </row>
    <row r="5876" spans="1:19" hidden="1" x14ac:dyDescent="0.2">
      <c r="A5876" s="162" t="str">
        <f>"FY"&amp;(YEAR(Table4_1[[#This Row],[Date]])-1)&amp;"/"&amp;(YEAR(Table4_1[[#This Row],[Date]])-2000)</f>
        <v>FY2023/24</v>
      </c>
      <c r="B5876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5876" s="162" t="str">
        <f>Table4_1[[#This Row],[Licensee]]&amp;" "&amp;Table4_1[[#This Row],[Licence]]</f>
        <v>Kleenheat GDL9</v>
      </c>
      <c r="D5876" s="162" t="str">
        <f t="shared" si="92"/>
        <v>FY2023/24_D28_Kleenheat GDL9</v>
      </c>
      <c r="E5876" s="164">
        <f>IF(ISNUMBER(Table4_1[[#This Row],[Value]]),Table4_1[[#This Row],[Value]],IF(ISNUMBER(Table4_1[[#This Row],[$ Value]]),Table4_1[[#This Row],[$ Value]],Table4_1[[#This Row],[% Value]]))</f>
        <v>196071</v>
      </c>
      <c r="G5876" s="238">
        <v>45473</v>
      </c>
      <c r="H5876">
        <v>4</v>
      </c>
      <c r="I5876" t="s">
        <v>200</v>
      </c>
      <c r="J5876" t="s">
        <v>196</v>
      </c>
      <c r="K5876" t="s">
        <v>31</v>
      </c>
      <c r="L5876"/>
      <c r="M5876" t="s">
        <v>320</v>
      </c>
      <c r="N5876" t="s">
        <v>521</v>
      </c>
      <c r="O5876" t="s">
        <v>191</v>
      </c>
      <c r="P5876">
        <v>196071</v>
      </c>
      <c r="Q5876"/>
      <c r="R5876"/>
      <c r="S5876" t="s">
        <v>936</v>
      </c>
    </row>
    <row r="5877" spans="1:19" hidden="1" x14ac:dyDescent="0.2">
      <c r="A5877" s="162" t="str">
        <f>"FY"&amp;(YEAR(Table4_1[[#This Row],[Date]])-1)&amp;"/"&amp;(YEAR(Table4_1[[#This Row],[Date]])-2000)</f>
        <v>FY2023/24</v>
      </c>
      <c r="B5877" s="162" t="str">
        <f>VLOOKUP(Table4_1[[#This Row],[Energy]]&amp;Table4_1[[#This Row],[Indicator category]]&amp;Table4_1[[#This Row],[Indicator subcategory]]&amp;Table4_1[[#This Row],[Indicator]]&amp;Table4_1[[#This Row],[ID]],newID,2,FALSE)</f>
        <v>D29</v>
      </c>
      <c r="C5877" s="162" t="str">
        <f>Table4_1[[#This Row],[Licensee]]&amp;" "&amp;Table4_1[[#This Row],[Licence]]</f>
        <v>Kleenheat GDL9</v>
      </c>
      <c r="D5877" s="162" t="str">
        <f t="shared" si="92"/>
        <v>FY2023/24_D29_Kleenheat GDL9</v>
      </c>
      <c r="E5877" s="164">
        <f>IF(ISNUMBER(Table4_1[[#This Row],[Value]]),Table4_1[[#This Row],[Value]],IF(ISNUMBER(Table4_1[[#This Row],[$ Value]]),Table4_1[[#This Row],[$ Value]],Table4_1[[#This Row],[% Value]]))</f>
        <v>152727</v>
      </c>
      <c r="G5877" s="238">
        <v>45473</v>
      </c>
      <c r="H5877">
        <v>4</v>
      </c>
      <c r="I5877" t="s">
        <v>200</v>
      </c>
      <c r="J5877" t="s">
        <v>196</v>
      </c>
      <c r="K5877" t="s">
        <v>31</v>
      </c>
      <c r="L5877"/>
      <c r="M5877" t="s">
        <v>198</v>
      </c>
      <c r="N5877" t="s">
        <v>526</v>
      </c>
      <c r="O5877" t="s">
        <v>191</v>
      </c>
      <c r="P5877">
        <v>152727</v>
      </c>
      <c r="Q5877"/>
      <c r="R5877"/>
      <c r="S5877" t="s">
        <v>936</v>
      </c>
    </row>
    <row r="5878" spans="1:19" hidden="1" x14ac:dyDescent="0.2">
      <c r="A5878" s="162" t="str">
        <f>"FY"&amp;(YEAR(Table4_1[[#This Row],[Date]])-1)&amp;"/"&amp;(YEAR(Table4_1[[#This Row],[Date]])-2000)</f>
        <v>FY2013/14</v>
      </c>
      <c r="B5878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78" s="162" t="str">
        <f>Table4_1[[#This Row],[Licensee]]&amp;" "&amp;Table4_1[[#This Row],[Licence]]</f>
        <v>Kleenheat GDL9</v>
      </c>
      <c r="D5878" s="162" t="str">
        <f t="shared" si="92"/>
        <v>FY2013/14_D3_Kleenheat GDL9</v>
      </c>
      <c r="E5878" s="164">
        <f>IF(ISNUMBER(Table4_1[[#This Row],[Value]]),Table4_1[[#This Row],[Value]],IF(ISNUMBER(Table4_1[[#This Row],[$ Value]]),Table4_1[[#This Row],[$ Value]],Table4_1[[#This Row],[% Value]]))</f>
        <v>0</v>
      </c>
      <c r="G5878" s="238">
        <v>41820</v>
      </c>
      <c r="H5878">
        <v>4</v>
      </c>
      <c r="I5878" t="s">
        <v>200</v>
      </c>
      <c r="J5878" t="s">
        <v>196</v>
      </c>
      <c r="K5878" t="s">
        <v>13</v>
      </c>
      <c r="L5878"/>
      <c r="M5878" t="s">
        <v>16</v>
      </c>
      <c r="N5878" t="s">
        <v>517</v>
      </c>
      <c r="O5878" t="s">
        <v>190</v>
      </c>
      <c r="P5878"/>
      <c r="Q5878">
        <v>0</v>
      </c>
      <c r="R5878"/>
      <c r="S5878" t="s">
        <v>936</v>
      </c>
    </row>
    <row r="5879" spans="1:19" hidden="1" x14ac:dyDescent="0.2">
      <c r="A5879" s="162" t="str">
        <f>"FY"&amp;(YEAR(Table4_1[[#This Row],[Date]])-1)&amp;"/"&amp;(YEAR(Table4_1[[#This Row],[Date]])-2000)</f>
        <v>FY2014/15</v>
      </c>
      <c r="B5879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79" s="162" t="str">
        <f>Table4_1[[#This Row],[Licensee]]&amp;" "&amp;Table4_1[[#This Row],[Licence]]</f>
        <v>Kleenheat GDL9</v>
      </c>
      <c r="D5879" s="162" t="str">
        <f t="shared" si="92"/>
        <v>FY2014/15_D3_Kleenheat GDL9</v>
      </c>
      <c r="E5879" s="164">
        <f>IF(ISNUMBER(Table4_1[[#This Row],[Value]]),Table4_1[[#This Row],[Value]],IF(ISNUMBER(Table4_1[[#This Row],[$ Value]]),Table4_1[[#This Row],[$ Value]],Table4_1[[#This Row],[% Value]]))</f>
        <v>0.186</v>
      </c>
      <c r="G5879" s="238">
        <v>42185</v>
      </c>
      <c r="H5879">
        <v>4</v>
      </c>
      <c r="I5879" t="s">
        <v>200</v>
      </c>
      <c r="J5879" t="s">
        <v>196</v>
      </c>
      <c r="K5879" t="s">
        <v>13</v>
      </c>
      <c r="L5879"/>
      <c r="M5879" t="s">
        <v>16</v>
      </c>
      <c r="N5879" t="s">
        <v>517</v>
      </c>
      <c r="O5879" t="s">
        <v>190</v>
      </c>
      <c r="P5879"/>
      <c r="Q5879">
        <v>0.186</v>
      </c>
      <c r="R5879"/>
      <c r="S5879" t="s">
        <v>936</v>
      </c>
    </row>
    <row r="5880" spans="1:19" hidden="1" x14ac:dyDescent="0.2">
      <c r="A5880" s="162" t="str">
        <f>"FY"&amp;(YEAR(Table4_1[[#This Row],[Date]])-1)&amp;"/"&amp;(YEAR(Table4_1[[#This Row],[Date]])-2000)</f>
        <v>FY2015/16</v>
      </c>
      <c r="B5880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0" s="162" t="str">
        <f>Table4_1[[#This Row],[Licensee]]&amp;" "&amp;Table4_1[[#This Row],[Licence]]</f>
        <v>Kleenheat GDL9</v>
      </c>
      <c r="D5880" s="162" t="str">
        <f t="shared" si="92"/>
        <v>FY2015/16_D3_Kleenheat GDL9</v>
      </c>
      <c r="E5880" s="164">
        <f>IF(ISNUMBER(Table4_1[[#This Row],[Value]]),Table4_1[[#This Row],[Value]],IF(ISNUMBER(Table4_1[[#This Row],[$ Value]]),Table4_1[[#This Row],[$ Value]],Table4_1[[#This Row],[% Value]]))</f>
        <v>0</v>
      </c>
      <c r="G5880" s="238">
        <v>42551</v>
      </c>
      <c r="H5880">
        <v>4</v>
      </c>
      <c r="I5880" t="s">
        <v>200</v>
      </c>
      <c r="J5880" t="s">
        <v>196</v>
      </c>
      <c r="K5880" t="s">
        <v>13</v>
      </c>
      <c r="L5880"/>
      <c r="M5880" t="s">
        <v>16</v>
      </c>
      <c r="N5880" t="s">
        <v>517</v>
      </c>
      <c r="O5880" t="s">
        <v>190</v>
      </c>
      <c r="P5880"/>
      <c r="Q5880">
        <v>0</v>
      </c>
      <c r="R5880"/>
      <c r="S5880" t="s">
        <v>936</v>
      </c>
    </row>
    <row r="5881" spans="1:19" hidden="1" x14ac:dyDescent="0.2">
      <c r="A5881" s="162" t="str">
        <f>"FY"&amp;(YEAR(Table4_1[[#This Row],[Date]])-1)&amp;"/"&amp;(YEAR(Table4_1[[#This Row],[Date]])-2000)</f>
        <v>FY2016/17</v>
      </c>
      <c r="B5881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1" s="162" t="str">
        <f>Table4_1[[#This Row],[Licensee]]&amp;" "&amp;Table4_1[[#This Row],[Licence]]</f>
        <v>Kleenheat GDL9</v>
      </c>
      <c r="D5881" s="162" t="str">
        <f t="shared" si="92"/>
        <v>FY2016/17_D3_Kleenheat GDL9</v>
      </c>
      <c r="E5881" s="164">
        <f>IF(ISNUMBER(Table4_1[[#This Row],[Value]]),Table4_1[[#This Row],[Value]],IF(ISNUMBER(Table4_1[[#This Row],[$ Value]]),Table4_1[[#This Row],[$ Value]],Table4_1[[#This Row],[% Value]]))</f>
        <v>2.1000000000000001E-2</v>
      </c>
      <c r="G5881" s="238">
        <v>42916</v>
      </c>
      <c r="H5881">
        <v>4</v>
      </c>
      <c r="I5881" t="s">
        <v>200</v>
      </c>
      <c r="J5881" t="s">
        <v>196</v>
      </c>
      <c r="K5881" t="s">
        <v>13</v>
      </c>
      <c r="L5881"/>
      <c r="M5881" t="s">
        <v>16</v>
      </c>
      <c r="N5881" t="s">
        <v>517</v>
      </c>
      <c r="O5881" t="s">
        <v>190</v>
      </c>
      <c r="P5881"/>
      <c r="Q5881">
        <v>2.1000000000000001E-2</v>
      </c>
      <c r="R5881"/>
      <c r="S5881" t="s">
        <v>936</v>
      </c>
    </row>
    <row r="5882" spans="1:19" hidden="1" x14ac:dyDescent="0.2">
      <c r="A5882" s="162" t="str">
        <f>"FY"&amp;(YEAR(Table4_1[[#This Row],[Date]])-1)&amp;"/"&amp;(YEAR(Table4_1[[#This Row],[Date]])-2000)</f>
        <v>FY2017/18</v>
      </c>
      <c r="B5882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2" s="162" t="str">
        <f>Table4_1[[#This Row],[Licensee]]&amp;" "&amp;Table4_1[[#This Row],[Licence]]</f>
        <v>Kleenheat GDL9</v>
      </c>
      <c r="D5882" s="162" t="str">
        <f t="shared" si="92"/>
        <v>FY2017/18_D3_Kleenheat GDL9</v>
      </c>
      <c r="E5882" s="164">
        <f>IF(ISNUMBER(Table4_1[[#This Row],[Value]]),Table4_1[[#This Row],[Value]],IF(ISNUMBER(Table4_1[[#This Row],[$ Value]]),Table4_1[[#This Row],[$ Value]],Table4_1[[#This Row],[% Value]]))</f>
        <v>0</v>
      </c>
      <c r="G5882" s="238">
        <v>43281</v>
      </c>
      <c r="H5882">
        <v>4</v>
      </c>
      <c r="I5882" t="s">
        <v>200</v>
      </c>
      <c r="J5882" t="s">
        <v>196</v>
      </c>
      <c r="K5882" t="s">
        <v>13</v>
      </c>
      <c r="L5882"/>
      <c r="M5882" t="s">
        <v>16</v>
      </c>
      <c r="N5882" t="s">
        <v>517</v>
      </c>
      <c r="O5882" t="s">
        <v>190</v>
      </c>
      <c r="P5882"/>
      <c r="Q5882">
        <v>0</v>
      </c>
      <c r="R5882"/>
      <c r="S5882" t="s">
        <v>936</v>
      </c>
    </row>
    <row r="5883" spans="1:19" hidden="1" x14ac:dyDescent="0.2">
      <c r="A5883" s="162" t="str">
        <f>"FY"&amp;(YEAR(Table4_1[[#This Row],[Date]])-1)&amp;"/"&amp;(YEAR(Table4_1[[#This Row],[Date]])-2000)</f>
        <v>FY2018/19</v>
      </c>
      <c r="B5883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3" s="162" t="str">
        <f>Table4_1[[#This Row],[Licensee]]&amp;" "&amp;Table4_1[[#This Row],[Licence]]</f>
        <v>Kleenheat GDL9</v>
      </c>
      <c r="D5883" s="162" t="str">
        <f t="shared" si="92"/>
        <v>FY2018/19_D3_Kleenheat GDL9</v>
      </c>
      <c r="E5883" s="164">
        <f>IF(ISNUMBER(Table4_1[[#This Row],[Value]]),Table4_1[[#This Row],[Value]],IF(ISNUMBER(Table4_1[[#This Row],[$ Value]]),Table4_1[[#This Row],[$ Value]],Table4_1[[#This Row],[% Value]]))</f>
        <v>0</v>
      </c>
      <c r="G5883" s="238">
        <v>43646</v>
      </c>
      <c r="H5883">
        <v>4</v>
      </c>
      <c r="I5883" t="s">
        <v>200</v>
      </c>
      <c r="J5883" t="s">
        <v>196</v>
      </c>
      <c r="K5883" t="s">
        <v>13</v>
      </c>
      <c r="L5883"/>
      <c r="M5883" t="s">
        <v>16</v>
      </c>
      <c r="N5883" t="s">
        <v>517</v>
      </c>
      <c r="O5883" t="s">
        <v>190</v>
      </c>
      <c r="P5883"/>
      <c r="Q5883">
        <v>0</v>
      </c>
      <c r="R5883"/>
      <c r="S5883" t="s">
        <v>936</v>
      </c>
    </row>
    <row r="5884" spans="1:19" hidden="1" x14ac:dyDescent="0.2">
      <c r="A5884" s="162" t="str">
        <f>"FY"&amp;(YEAR(Table4_1[[#This Row],[Date]])-1)&amp;"/"&amp;(YEAR(Table4_1[[#This Row],[Date]])-2000)</f>
        <v>FY2019/20</v>
      </c>
      <c r="B5884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4" s="162" t="str">
        <f>Table4_1[[#This Row],[Licensee]]&amp;" "&amp;Table4_1[[#This Row],[Licence]]</f>
        <v>Kleenheat GDL9</v>
      </c>
      <c r="D5884" s="162" t="str">
        <f t="shared" si="92"/>
        <v>FY2019/20_D3_Kleenheat GDL9</v>
      </c>
      <c r="E5884" s="164">
        <f>IF(ISNUMBER(Table4_1[[#This Row],[Value]]),Table4_1[[#This Row],[Value]],IF(ISNUMBER(Table4_1[[#This Row],[$ Value]]),Table4_1[[#This Row],[$ Value]],Table4_1[[#This Row],[% Value]]))</f>
        <v>0</v>
      </c>
      <c r="G5884" s="238">
        <v>44012</v>
      </c>
      <c r="H5884">
        <v>4</v>
      </c>
      <c r="I5884" t="s">
        <v>200</v>
      </c>
      <c r="J5884" t="s">
        <v>196</v>
      </c>
      <c r="K5884" t="s">
        <v>13</v>
      </c>
      <c r="L5884"/>
      <c r="M5884" t="s">
        <v>16</v>
      </c>
      <c r="N5884" t="s">
        <v>517</v>
      </c>
      <c r="O5884" t="s">
        <v>190</v>
      </c>
      <c r="P5884"/>
      <c r="Q5884">
        <v>0</v>
      </c>
      <c r="R5884"/>
      <c r="S5884" t="s">
        <v>936</v>
      </c>
    </row>
    <row r="5885" spans="1:19" hidden="1" x14ac:dyDescent="0.2">
      <c r="A5885" s="162" t="str">
        <f>"FY"&amp;(YEAR(Table4_1[[#This Row],[Date]])-1)&amp;"/"&amp;(YEAR(Table4_1[[#This Row],[Date]])-2000)</f>
        <v>FY2020/21</v>
      </c>
      <c r="B5885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5" s="162" t="str">
        <f>Table4_1[[#This Row],[Licensee]]&amp;" "&amp;Table4_1[[#This Row],[Licence]]</f>
        <v>Kleenheat GDL9</v>
      </c>
      <c r="D5885" s="162" t="str">
        <f t="shared" si="92"/>
        <v>FY2020/21_D3_Kleenheat GDL9</v>
      </c>
      <c r="E5885" s="164">
        <f>IF(ISNUMBER(Table4_1[[#This Row],[Value]]),Table4_1[[#This Row],[Value]],IF(ISNUMBER(Table4_1[[#This Row],[$ Value]]),Table4_1[[#This Row],[$ Value]],Table4_1[[#This Row],[% Value]]))</f>
        <v>0</v>
      </c>
      <c r="G5885" s="238">
        <v>44377</v>
      </c>
      <c r="H5885">
        <v>4</v>
      </c>
      <c r="I5885" t="s">
        <v>200</v>
      </c>
      <c r="J5885" t="s">
        <v>196</v>
      </c>
      <c r="K5885" t="s">
        <v>13</v>
      </c>
      <c r="L5885"/>
      <c r="M5885" t="s">
        <v>16</v>
      </c>
      <c r="N5885" t="s">
        <v>517</v>
      </c>
      <c r="O5885" t="s">
        <v>190</v>
      </c>
      <c r="P5885"/>
      <c r="Q5885">
        <v>0</v>
      </c>
      <c r="R5885"/>
      <c r="S5885" t="s">
        <v>936</v>
      </c>
    </row>
    <row r="5886" spans="1:19" hidden="1" x14ac:dyDescent="0.2">
      <c r="A5886" s="162" t="str">
        <f>"FY"&amp;(YEAR(Table4_1[[#This Row],[Date]])-1)&amp;"/"&amp;(YEAR(Table4_1[[#This Row],[Date]])-2000)</f>
        <v>FY2021/22</v>
      </c>
      <c r="B5886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6" s="162" t="str">
        <f>Table4_1[[#This Row],[Licensee]]&amp;" "&amp;Table4_1[[#This Row],[Licence]]</f>
        <v>Kleenheat GDL9</v>
      </c>
      <c r="D5886" s="162" t="str">
        <f t="shared" si="92"/>
        <v>FY2021/22_D3_Kleenheat GDL9</v>
      </c>
      <c r="E5886" s="164">
        <f>IF(ISNUMBER(Table4_1[[#This Row],[Value]]),Table4_1[[#This Row],[Value]],IF(ISNUMBER(Table4_1[[#This Row],[$ Value]]),Table4_1[[#This Row],[$ Value]],Table4_1[[#This Row],[% Value]]))</f>
        <v>0</v>
      </c>
      <c r="G5886" s="238">
        <v>44742</v>
      </c>
      <c r="H5886">
        <v>4</v>
      </c>
      <c r="I5886" t="s">
        <v>200</v>
      </c>
      <c r="J5886" t="s">
        <v>196</v>
      </c>
      <c r="K5886" t="s">
        <v>13</v>
      </c>
      <c r="L5886"/>
      <c r="M5886" t="s">
        <v>16</v>
      </c>
      <c r="N5886" t="s">
        <v>517</v>
      </c>
      <c r="O5886" t="s">
        <v>190</v>
      </c>
      <c r="P5886"/>
      <c r="Q5886">
        <v>0</v>
      </c>
      <c r="R5886"/>
      <c r="S5886" t="s">
        <v>936</v>
      </c>
    </row>
    <row r="5887" spans="1:19" hidden="1" x14ac:dyDescent="0.2">
      <c r="A5887" s="162" t="str">
        <f>"FY"&amp;(YEAR(Table4_1[[#This Row],[Date]])-1)&amp;"/"&amp;(YEAR(Table4_1[[#This Row],[Date]])-2000)</f>
        <v>FY2022/23</v>
      </c>
      <c r="B5887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7" s="162" t="str">
        <f>Table4_1[[#This Row],[Licensee]]&amp;" "&amp;Table4_1[[#This Row],[Licence]]</f>
        <v>Kleenheat GDL9</v>
      </c>
      <c r="D5887" s="162" t="str">
        <f t="shared" si="92"/>
        <v>FY2022/23_D3_Kleenheat GDL9</v>
      </c>
      <c r="E5887" s="164">
        <f>IF(ISNUMBER(Table4_1[[#This Row],[Value]]),Table4_1[[#This Row],[Value]],IF(ISNUMBER(Table4_1[[#This Row],[$ Value]]),Table4_1[[#This Row],[$ Value]],Table4_1[[#This Row],[% Value]]))</f>
        <v>0</v>
      </c>
      <c r="G5887" s="238">
        <v>45107</v>
      </c>
      <c r="H5887">
        <v>4</v>
      </c>
      <c r="I5887" t="s">
        <v>200</v>
      </c>
      <c r="J5887" t="s">
        <v>196</v>
      </c>
      <c r="K5887" t="s">
        <v>13</v>
      </c>
      <c r="L5887"/>
      <c r="M5887" t="s">
        <v>16</v>
      </c>
      <c r="N5887" t="s">
        <v>517</v>
      </c>
      <c r="O5887" t="s">
        <v>190</v>
      </c>
      <c r="P5887"/>
      <c r="Q5887">
        <v>0</v>
      </c>
      <c r="R5887"/>
      <c r="S5887" t="s">
        <v>936</v>
      </c>
    </row>
    <row r="5888" spans="1:19" hidden="1" x14ac:dyDescent="0.2">
      <c r="A5888" s="162" t="str">
        <f>"FY"&amp;(YEAR(Table4_1[[#This Row],[Date]])-1)&amp;"/"&amp;(YEAR(Table4_1[[#This Row],[Date]])-2000)</f>
        <v>FY2023/24</v>
      </c>
      <c r="B5888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5888" s="162" t="str">
        <f>Table4_1[[#This Row],[Licensee]]&amp;" "&amp;Table4_1[[#This Row],[Licence]]</f>
        <v>Kleenheat GDL9</v>
      </c>
      <c r="D5888" s="162" t="str">
        <f t="shared" si="92"/>
        <v>FY2023/24_D3_Kleenheat GDL9</v>
      </c>
      <c r="E5888" s="164">
        <f>IF(ISNUMBER(Table4_1[[#This Row],[Value]]),Table4_1[[#This Row],[Value]],IF(ISNUMBER(Table4_1[[#This Row],[$ Value]]),Table4_1[[#This Row],[$ Value]],Table4_1[[#This Row],[% Value]]))</f>
        <v>0</v>
      </c>
      <c r="G5888" s="238">
        <v>45473</v>
      </c>
      <c r="H5888">
        <v>4</v>
      </c>
      <c r="I5888" t="s">
        <v>200</v>
      </c>
      <c r="J5888" t="s">
        <v>196</v>
      </c>
      <c r="K5888" t="s">
        <v>13</v>
      </c>
      <c r="L5888"/>
      <c r="M5888" t="s">
        <v>16</v>
      </c>
      <c r="N5888" t="s">
        <v>517</v>
      </c>
      <c r="O5888" t="s">
        <v>190</v>
      </c>
      <c r="P5888"/>
      <c r="Q5888"/>
      <c r="R5888"/>
      <c r="S5888" t="s">
        <v>936</v>
      </c>
    </row>
    <row r="5889" spans="1:19" hidden="1" x14ac:dyDescent="0.2">
      <c r="A5889" s="162" t="str">
        <f>"FY"&amp;(YEAR(Table4_1[[#This Row],[Date]])-1)&amp;"/"&amp;(YEAR(Table4_1[[#This Row],[Date]])-2000)</f>
        <v>FY2013/14</v>
      </c>
      <c r="B5889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89" s="162" t="str">
        <f>Table4_1[[#This Row],[Licensee]]&amp;" "&amp;Table4_1[[#This Row],[Licence]]</f>
        <v>Kleenheat GDL9</v>
      </c>
      <c r="D5889" s="162" t="str">
        <f t="shared" si="92"/>
        <v>FY2013/14_D30_Kleenheat GDL9</v>
      </c>
      <c r="E5889" s="164">
        <f>IF(ISNUMBER(Table4_1[[#This Row],[Value]]),Table4_1[[#This Row],[Value]],IF(ISNUMBER(Table4_1[[#This Row],[$ Value]]),Table4_1[[#This Row],[$ Value]],Table4_1[[#This Row],[% Value]]))</f>
        <v>0.77800000000000002</v>
      </c>
      <c r="G5889" s="238">
        <v>41820</v>
      </c>
      <c r="H5889">
        <v>4</v>
      </c>
      <c r="I5889" t="s">
        <v>200</v>
      </c>
      <c r="J5889" t="s">
        <v>196</v>
      </c>
      <c r="K5889" t="s">
        <v>31</v>
      </c>
      <c r="L5889"/>
      <c r="M5889" t="s">
        <v>198</v>
      </c>
      <c r="N5889" t="s">
        <v>527</v>
      </c>
      <c r="O5889" t="s">
        <v>190</v>
      </c>
      <c r="P5889"/>
      <c r="Q5889">
        <v>0.77800000000000002</v>
      </c>
      <c r="R5889"/>
      <c r="S5889" t="s">
        <v>936</v>
      </c>
    </row>
    <row r="5890" spans="1:19" hidden="1" x14ac:dyDescent="0.2">
      <c r="A5890" s="162" t="str">
        <f>"FY"&amp;(YEAR(Table4_1[[#This Row],[Date]])-1)&amp;"/"&amp;(YEAR(Table4_1[[#This Row],[Date]])-2000)</f>
        <v>FY2014/15</v>
      </c>
      <c r="B5890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0" s="162" t="str">
        <f>Table4_1[[#This Row],[Licensee]]&amp;" "&amp;Table4_1[[#This Row],[Licence]]</f>
        <v>Kleenheat GDL9</v>
      </c>
      <c r="D5890" s="162" t="str">
        <f t="shared" si="92"/>
        <v>FY2014/15_D30_Kleenheat GDL9</v>
      </c>
      <c r="E5890" s="164">
        <f>IF(ISNUMBER(Table4_1[[#This Row],[Value]]),Table4_1[[#This Row],[Value]],IF(ISNUMBER(Table4_1[[#This Row],[$ Value]]),Table4_1[[#This Row],[$ Value]],Table4_1[[#This Row],[% Value]]))</f>
        <v>0.76600000000000001</v>
      </c>
      <c r="G5890" s="238">
        <v>42185</v>
      </c>
      <c r="H5890">
        <v>4</v>
      </c>
      <c r="I5890" t="s">
        <v>200</v>
      </c>
      <c r="J5890" t="s">
        <v>196</v>
      </c>
      <c r="K5890" t="s">
        <v>31</v>
      </c>
      <c r="L5890"/>
      <c r="M5890" t="s">
        <v>198</v>
      </c>
      <c r="N5890" t="s">
        <v>527</v>
      </c>
      <c r="O5890" t="s">
        <v>190</v>
      </c>
      <c r="P5890"/>
      <c r="Q5890">
        <v>0.76600000000000001</v>
      </c>
      <c r="R5890"/>
      <c r="S5890" t="s">
        <v>936</v>
      </c>
    </row>
    <row r="5891" spans="1:19" hidden="1" x14ac:dyDescent="0.2">
      <c r="A5891" s="162" t="str">
        <f>"FY"&amp;(YEAR(Table4_1[[#This Row],[Date]])-1)&amp;"/"&amp;(YEAR(Table4_1[[#This Row],[Date]])-2000)</f>
        <v>FY2015/16</v>
      </c>
      <c r="B5891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1" s="162" t="str">
        <f>Table4_1[[#This Row],[Licensee]]&amp;" "&amp;Table4_1[[#This Row],[Licence]]</f>
        <v>Kleenheat GDL9</v>
      </c>
      <c r="D5891" s="162" t="str">
        <f t="shared" si="92"/>
        <v>FY2015/16_D30_Kleenheat GDL9</v>
      </c>
      <c r="E5891" s="164">
        <f>IF(ISNUMBER(Table4_1[[#This Row],[Value]]),Table4_1[[#This Row],[Value]],IF(ISNUMBER(Table4_1[[#This Row],[$ Value]]),Table4_1[[#This Row],[$ Value]],Table4_1[[#This Row],[% Value]]))</f>
        <v>0.72599999999999998</v>
      </c>
      <c r="G5891" s="238">
        <v>42551</v>
      </c>
      <c r="H5891">
        <v>4</v>
      </c>
      <c r="I5891" t="s">
        <v>200</v>
      </c>
      <c r="J5891" t="s">
        <v>196</v>
      </c>
      <c r="K5891" t="s">
        <v>31</v>
      </c>
      <c r="L5891"/>
      <c r="M5891" t="s">
        <v>198</v>
      </c>
      <c r="N5891" t="s">
        <v>527</v>
      </c>
      <c r="O5891" t="s">
        <v>190</v>
      </c>
      <c r="P5891"/>
      <c r="Q5891">
        <v>0.72599999999999998</v>
      </c>
      <c r="R5891"/>
      <c r="S5891" t="s">
        <v>936</v>
      </c>
    </row>
    <row r="5892" spans="1:19" hidden="1" x14ac:dyDescent="0.2">
      <c r="A5892" s="162" t="str">
        <f>"FY"&amp;(YEAR(Table4_1[[#This Row],[Date]])-1)&amp;"/"&amp;(YEAR(Table4_1[[#This Row],[Date]])-2000)</f>
        <v>FY2016/17</v>
      </c>
      <c r="B5892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2" s="162" t="str">
        <f>Table4_1[[#This Row],[Licensee]]&amp;" "&amp;Table4_1[[#This Row],[Licence]]</f>
        <v>Kleenheat GDL9</v>
      </c>
      <c r="D5892" s="162" t="str">
        <f t="shared" si="92"/>
        <v>FY2016/17_D30_Kleenheat GDL9</v>
      </c>
      <c r="E5892" s="164">
        <f>IF(ISNUMBER(Table4_1[[#This Row],[Value]]),Table4_1[[#This Row],[Value]],IF(ISNUMBER(Table4_1[[#This Row],[$ Value]]),Table4_1[[#This Row],[$ Value]],Table4_1[[#This Row],[% Value]]))</f>
        <v>0.72599999999999998</v>
      </c>
      <c r="G5892" s="238">
        <v>42916</v>
      </c>
      <c r="H5892">
        <v>4</v>
      </c>
      <c r="I5892" t="s">
        <v>200</v>
      </c>
      <c r="J5892" t="s">
        <v>196</v>
      </c>
      <c r="K5892" t="s">
        <v>31</v>
      </c>
      <c r="L5892"/>
      <c r="M5892" t="s">
        <v>198</v>
      </c>
      <c r="N5892" t="s">
        <v>527</v>
      </c>
      <c r="O5892" t="s">
        <v>190</v>
      </c>
      <c r="P5892"/>
      <c r="Q5892">
        <v>0.72599999999999998</v>
      </c>
      <c r="R5892"/>
      <c r="S5892" t="s">
        <v>936</v>
      </c>
    </row>
    <row r="5893" spans="1:19" hidden="1" x14ac:dyDescent="0.2">
      <c r="A5893" s="162" t="str">
        <f>"FY"&amp;(YEAR(Table4_1[[#This Row],[Date]])-1)&amp;"/"&amp;(YEAR(Table4_1[[#This Row],[Date]])-2000)</f>
        <v>FY2017/18</v>
      </c>
      <c r="B5893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3" s="162" t="str">
        <f>Table4_1[[#This Row],[Licensee]]&amp;" "&amp;Table4_1[[#This Row],[Licence]]</f>
        <v>Kleenheat GDL9</v>
      </c>
      <c r="D5893" s="162" t="str">
        <f t="shared" si="92"/>
        <v>FY2017/18_D30_Kleenheat GDL9</v>
      </c>
      <c r="E5893" s="164">
        <f>IF(ISNUMBER(Table4_1[[#This Row],[Value]]),Table4_1[[#This Row],[Value]],IF(ISNUMBER(Table4_1[[#This Row],[$ Value]]),Table4_1[[#This Row],[$ Value]],Table4_1[[#This Row],[% Value]]))</f>
        <v>0.79800000000000004</v>
      </c>
      <c r="G5893" s="238">
        <v>43281</v>
      </c>
      <c r="H5893">
        <v>4</v>
      </c>
      <c r="I5893" t="s">
        <v>200</v>
      </c>
      <c r="J5893" t="s">
        <v>196</v>
      </c>
      <c r="K5893" t="s">
        <v>31</v>
      </c>
      <c r="L5893"/>
      <c r="M5893" t="s">
        <v>198</v>
      </c>
      <c r="N5893" t="s">
        <v>527</v>
      </c>
      <c r="O5893" t="s">
        <v>190</v>
      </c>
      <c r="P5893"/>
      <c r="Q5893">
        <v>0.79800000000000004</v>
      </c>
      <c r="R5893"/>
      <c r="S5893" t="s">
        <v>936</v>
      </c>
    </row>
    <row r="5894" spans="1:19" hidden="1" x14ac:dyDescent="0.2">
      <c r="A5894" s="162" t="str">
        <f>"FY"&amp;(YEAR(Table4_1[[#This Row],[Date]])-1)&amp;"/"&amp;(YEAR(Table4_1[[#This Row],[Date]])-2000)</f>
        <v>FY2018/19</v>
      </c>
      <c r="B5894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4" s="162" t="str">
        <f>Table4_1[[#This Row],[Licensee]]&amp;" "&amp;Table4_1[[#This Row],[Licence]]</f>
        <v>Kleenheat GDL9</v>
      </c>
      <c r="D5894" s="162" t="str">
        <f t="shared" ref="D5894:D5957" si="93">A5894&amp;"_"&amp;B5894&amp;"_"&amp;C5894</f>
        <v>FY2018/19_D30_Kleenheat GDL9</v>
      </c>
      <c r="E5894" s="164">
        <f>IF(ISNUMBER(Table4_1[[#This Row],[Value]]),Table4_1[[#This Row],[Value]],IF(ISNUMBER(Table4_1[[#This Row],[$ Value]]),Table4_1[[#This Row],[$ Value]],Table4_1[[#This Row],[% Value]]))</f>
        <v>0.80400000000000005</v>
      </c>
      <c r="G5894" s="238">
        <v>43646</v>
      </c>
      <c r="H5894">
        <v>4</v>
      </c>
      <c r="I5894" t="s">
        <v>200</v>
      </c>
      <c r="J5894" t="s">
        <v>196</v>
      </c>
      <c r="K5894" t="s">
        <v>31</v>
      </c>
      <c r="L5894"/>
      <c r="M5894" t="s">
        <v>198</v>
      </c>
      <c r="N5894" t="s">
        <v>527</v>
      </c>
      <c r="O5894" t="s">
        <v>190</v>
      </c>
      <c r="P5894"/>
      <c r="Q5894">
        <v>0.80400000000000005</v>
      </c>
      <c r="R5894"/>
      <c r="S5894" t="s">
        <v>936</v>
      </c>
    </row>
    <row r="5895" spans="1:19" hidden="1" x14ac:dyDescent="0.2">
      <c r="A5895" s="162" t="str">
        <f>"FY"&amp;(YEAR(Table4_1[[#This Row],[Date]])-1)&amp;"/"&amp;(YEAR(Table4_1[[#This Row],[Date]])-2000)</f>
        <v>FY2019/20</v>
      </c>
      <c r="B5895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5" s="162" t="str">
        <f>Table4_1[[#This Row],[Licensee]]&amp;" "&amp;Table4_1[[#This Row],[Licence]]</f>
        <v>Kleenheat GDL9</v>
      </c>
      <c r="D5895" s="162" t="str">
        <f t="shared" si="93"/>
        <v>FY2019/20_D30_Kleenheat GDL9</v>
      </c>
      <c r="E5895" s="164">
        <f>IF(ISNUMBER(Table4_1[[#This Row],[Value]]),Table4_1[[#This Row],[Value]],IF(ISNUMBER(Table4_1[[#This Row],[$ Value]]),Table4_1[[#This Row],[$ Value]],Table4_1[[#This Row],[% Value]]))</f>
        <v>0.79600000000000004</v>
      </c>
      <c r="G5895" s="238">
        <v>44012</v>
      </c>
      <c r="H5895">
        <v>4</v>
      </c>
      <c r="I5895" t="s">
        <v>200</v>
      </c>
      <c r="J5895" t="s">
        <v>196</v>
      </c>
      <c r="K5895" t="s">
        <v>31</v>
      </c>
      <c r="L5895"/>
      <c r="M5895" t="s">
        <v>198</v>
      </c>
      <c r="N5895" t="s">
        <v>527</v>
      </c>
      <c r="O5895" t="s">
        <v>190</v>
      </c>
      <c r="P5895"/>
      <c r="Q5895">
        <v>0.79600000000000004</v>
      </c>
      <c r="R5895"/>
      <c r="S5895" t="s">
        <v>936</v>
      </c>
    </row>
    <row r="5896" spans="1:19" hidden="1" x14ac:dyDescent="0.2">
      <c r="A5896" s="162" t="str">
        <f>"FY"&amp;(YEAR(Table4_1[[#This Row],[Date]])-1)&amp;"/"&amp;(YEAR(Table4_1[[#This Row],[Date]])-2000)</f>
        <v>FY2020/21</v>
      </c>
      <c r="B5896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6" s="162" t="str">
        <f>Table4_1[[#This Row],[Licensee]]&amp;" "&amp;Table4_1[[#This Row],[Licence]]</f>
        <v>Kleenheat GDL9</v>
      </c>
      <c r="D5896" s="162" t="str">
        <f t="shared" si="93"/>
        <v>FY2020/21_D30_Kleenheat GDL9</v>
      </c>
      <c r="E5896" s="164">
        <f>IF(ISNUMBER(Table4_1[[#This Row],[Value]]),Table4_1[[#This Row],[Value]],IF(ISNUMBER(Table4_1[[#This Row],[$ Value]]),Table4_1[[#This Row],[$ Value]],Table4_1[[#This Row],[% Value]]))</f>
        <v>0.84199999999999997</v>
      </c>
      <c r="G5896" s="238">
        <v>44377</v>
      </c>
      <c r="H5896">
        <v>4</v>
      </c>
      <c r="I5896" t="s">
        <v>200</v>
      </c>
      <c r="J5896" t="s">
        <v>196</v>
      </c>
      <c r="K5896" t="s">
        <v>31</v>
      </c>
      <c r="L5896"/>
      <c r="M5896" t="s">
        <v>198</v>
      </c>
      <c r="N5896" t="s">
        <v>527</v>
      </c>
      <c r="O5896" t="s">
        <v>190</v>
      </c>
      <c r="P5896"/>
      <c r="Q5896">
        <v>0.84199999999999997</v>
      </c>
      <c r="R5896"/>
      <c r="S5896" t="s">
        <v>936</v>
      </c>
    </row>
    <row r="5897" spans="1:19" hidden="1" x14ac:dyDescent="0.2">
      <c r="A5897" s="162" t="str">
        <f>"FY"&amp;(YEAR(Table4_1[[#This Row],[Date]])-1)&amp;"/"&amp;(YEAR(Table4_1[[#This Row],[Date]])-2000)</f>
        <v>FY2021/22</v>
      </c>
      <c r="B5897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7" s="162" t="str">
        <f>Table4_1[[#This Row],[Licensee]]&amp;" "&amp;Table4_1[[#This Row],[Licence]]</f>
        <v>Kleenheat GDL9</v>
      </c>
      <c r="D5897" s="162" t="str">
        <f t="shared" si="93"/>
        <v>FY2021/22_D30_Kleenheat GDL9</v>
      </c>
      <c r="E5897" s="164">
        <f>IF(ISNUMBER(Table4_1[[#This Row],[Value]]),Table4_1[[#This Row],[Value]],IF(ISNUMBER(Table4_1[[#This Row],[$ Value]]),Table4_1[[#This Row],[$ Value]],Table4_1[[#This Row],[% Value]]))</f>
        <v>0.82899999999999996</v>
      </c>
      <c r="G5897" s="238">
        <v>44742</v>
      </c>
      <c r="H5897">
        <v>4</v>
      </c>
      <c r="I5897" t="s">
        <v>200</v>
      </c>
      <c r="J5897" t="s">
        <v>196</v>
      </c>
      <c r="K5897" t="s">
        <v>31</v>
      </c>
      <c r="L5897"/>
      <c r="M5897" t="s">
        <v>198</v>
      </c>
      <c r="N5897" t="s">
        <v>527</v>
      </c>
      <c r="O5897" t="s">
        <v>190</v>
      </c>
      <c r="P5897"/>
      <c r="Q5897">
        <v>0.82899999999999996</v>
      </c>
      <c r="R5897"/>
      <c r="S5897" t="s">
        <v>936</v>
      </c>
    </row>
    <row r="5898" spans="1:19" hidden="1" x14ac:dyDescent="0.2">
      <c r="A5898" s="162" t="str">
        <f>"FY"&amp;(YEAR(Table4_1[[#This Row],[Date]])-1)&amp;"/"&amp;(YEAR(Table4_1[[#This Row],[Date]])-2000)</f>
        <v>FY2022/23</v>
      </c>
      <c r="B5898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8" s="162" t="str">
        <f>Table4_1[[#This Row],[Licensee]]&amp;" "&amp;Table4_1[[#This Row],[Licence]]</f>
        <v>Kleenheat GDL9</v>
      </c>
      <c r="D5898" s="162" t="str">
        <f t="shared" si="93"/>
        <v>FY2022/23_D30_Kleenheat GDL9</v>
      </c>
      <c r="E5898" s="164">
        <f>IF(ISNUMBER(Table4_1[[#This Row],[Value]]),Table4_1[[#This Row],[Value]],IF(ISNUMBER(Table4_1[[#This Row],[$ Value]]),Table4_1[[#This Row],[$ Value]],Table4_1[[#This Row],[% Value]]))</f>
        <v>0.81299999999999994</v>
      </c>
      <c r="G5898" s="238">
        <v>45107</v>
      </c>
      <c r="H5898">
        <v>4</v>
      </c>
      <c r="I5898" t="s">
        <v>200</v>
      </c>
      <c r="J5898" t="s">
        <v>196</v>
      </c>
      <c r="K5898" t="s">
        <v>31</v>
      </c>
      <c r="L5898"/>
      <c r="M5898" t="s">
        <v>198</v>
      </c>
      <c r="N5898" t="s">
        <v>527</v>
      </c>
      <c r="O5898" t="s">
        <v>190</v>
      </c>
      <c r="P5898"/>
      <c r="Q5898">
        <v>0.81299999999999994</v>
      </c>
      <c r="R5898"/>
      <c r="S5898" t="s">
        <v>936</v>
      </c>
    </row>
    <row r="5899" spans="1:19" hidden="1" x14ac:dyDescent="0.2">
      <c r="A5899" s="162" t="str">
        <f>"FY"&amp;(YEAR(Table4_1[[#This Row],[Date]])-1)&amp;"/"&amp;(YEAR(Table4_1[[#This Row],[Date]])-2000)</f>
        <v>FY2023/24</v>
      </c>
      <c r="B5899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5899" s="162" t="str">
        <f>Table4_1[[#This Row],[Licensee]]&amp;" "&amp;Table4_1[[#This Row],[Licence]]</f>
        <v>Kleenheat GDL9</v>
      </c>
      <c r="D5899" s="162" t="str">
        <f t="shared" si="93"/>
        <v>FY2023/24_D30_Kleenheat GDL9</v>
      </c>
      <c r="E5899" s="164">
        <f>IF(ISNUMBER(Table4_1[[#This Row],[Value]]),Table4_1[[#This Row],[Value]],IF(ISNUMBER(Table4_1[[#This Row],[$ Value]]),Table4_1[[#This Row],[$ Value]],Table4_1[[#This Row],[% Value]]))</f>
        <v>0.77893722200000004</v>
      </c>
      <c r="G5899" s="238">
        <v>45473</v>
      </c>
      <c r="H5899">
        <v>4</v>
      </c>
      <c r="I5899" t="s">
        <v>200</v>
      </c>
      <c r="J5899" t="s">
        <v>196</v>
      </c>
      <c r="K5899" t="s">
        <v>31</v>
      </c>
      <c r="L5899"/>
      <c r="M5899" t="s">
        <v>198</v>
      </c>
      <c r="N5899" t="s">
        <v>527</v>
      </c>
      <c r="O5899" t="s">
        <v>190</v>
      </c>
      <c r="P5899"/>
      <c r="Q5899">
        <v>0.77893722200000004</v>
      </c>
      <c r="R5899"/>
      <c r="S5899" t="s">
        <v>936</v>
      </c>
    </row>
    <row r="5900" spans="1:19" hidden="1" x14ac:dyDescent="0.2">
      <c r="A5900" s="162" t="str">
        <f>"FY"&amp;(YEAR(Table4_1[[#This Row],[Date]])-1)&amp;"/"&amp;(YEAR(Table4_1[[#This Row],[Date]])-2000)</f>
        <v>FY2013/14</v>
      </c>
      <c r="B5900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0" s="162" t="str">
        <f>Table4_1[[#This Row],[Licensee]]&amp;" "&amp;Table4_1[[#This Row],[Licence]]</f>
        <v>Kleenheat GDL9</v>
      </c>
      <c r="D5900" s="162" t="str">
        <f t="shared" si="93"/>
        <v>FY2013/14_D31_Kleenheat GDL9</v>
      </c>
      <c r="E5900" s="164">
        <f>IF(ISNUMBER(Table4_1[[#This Row],[Value]]),Table4_1[[#This Row],[Value]],IF(ISNUMBER(Table4_1[[#This Row],[$ Value]]),Table4_1[[#This Row],[$ Value]],Table4_1[[#This Row],[% Value]]))</f>
        <v>21</v>
      </c>
      <c r="G5900" s="238">
        <v>41820</v>
      </c>
      <c r="H5900">
        <v>4</v>
      </c>
      <c r="I5900" t="s">
        <v>200</v>
      </c>
      <c r="J5900" t="s">
        <v>196</v>
      </c>
      <c r="K5900" t="s">
        <v>31</v>
      </c>
      <c r="L5900"/>
      <c r="M5900" t="s">
        <v>631</v>
      </c>
      <c r="N5900" t="s">
        <v>532</v>
      </c>
      <c r="O5900" t="s">
        <v>197</v>
      </c>
      <c r="P5900">
        <v>21</v>
      </c>
      <c r="Q5900"/>
      <c r="R5900"/>
      <c r="S5900" t="s">
        <v>936</v>
      </c>
    </row>
    <row r="5901" spans="1:19" hidden="1" x14ac:dyDescent="0.2">
      <c r="A5901" s="162" t="str">
        <f>"FY"&amp;(YEAR(Table4_1[[#This Row],[Date]])-1)&amp;"/"&amp;(YEAR(Table4_1[[#This Row],[Date]])-2000)</f>
        <v>FY2014/15</v>
      </c>
      <c r="B5901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1" s="162" t="str">
        <f>Table4_1[[#This Row],[Licensee]]&amp;" "&amp;Table4_1[[#This Row],[Licence]]</f>
        <v>Kleenheat GDL9</v>
      </c>
      <c r="D5901" s="162" t="str">
        <f t="shared" si="93"/>
        <v>FY2014/15_D31_Kleenheat GDL9</v>
      </c>
      <c r="E5901" s="164">
        <f>IF(ISNUMBER(Table4_1[[#This Row],[Value]]),Table4_1[[#This Row],[Value]],IF(ISNUMBER(Table4_1[[#This Row],[$ Value]]),Table4_1[[#This Row],[$ Value]],Table4_1[[#This Row],[% Value]]))</f>
        <v>22</v>
      </c>
      <c r="G5901" s="238">
        <v>42185</v>
      </c>
      <c r="H5901">
        <v>4</v>
      </c>
      <c r="I5901" t="s">
        <v>200</v>
      </c>
      <c r="J5901" t="s">
        <v>196</v>
      </c>
      <c r="K5901" t="s">
        <v>31</v>
      </c>
      <c r="L5901"/>
      <c r="M5901" t="s">
        <v>631</v>
      </c>
      <c r="N5901" t="s">
        <v>532</v>
      </c>
      <c r="O5901" t="s">
        <v>197</v>
      </c>
      <c r="P5901">
        <v>22</v>
      </c>
      <c r="Q5901"/>
      <c r="R5901"/>
      <c r="S5901" t="s">
        <v>936</v>
      </c>
    </row>
    <row r="5902" spans="1:19" hidden="1" x14ac:dyDescent="0.2">
      <c r="A5902" s="162" t="str">
        <f>"FY"&amp;(YEAR(Table4_1[[#This Row],[Date]])-1)&amp;"/"&amp;(YEAR(Table4_1[[#This Row],[Date]])-2000)</f>
        <v>FY2015/16</v>
      </c>
      <c r="B5902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2" s="162" t="str">
        <f>Table4_1[[#This Row],[Licensee]]&amp;" "&amp;Table4_1[[#This Row],[Licence]]</f>
        <v>Kleenheat GDL9</v>
      </c>
      <c r="D5902" s="162" t="str">
        <f t="shared" si="93"/>
        <v>FY2015/16_D31_Kleenheat GDL9</v>
      </c>
      <c r="E5902" s="164">
        <f>IF(ISNUMBER(Table4_1[[#This Row],[Value]]),Table4_1[[#This Row],[Value]],IF(ISNUMBER(Table4_1[[#This Row],[$ Value]]),Table4_1[[#This Row],[$ Value]],Table4_1[[#This Row],[% Value]]))</f>
        <v>25</v>
      </c>
      <c r="G5902" s="238">
        <v>42551</v>
      </c>
      <c r="H5902">
        <v>4</v>
      </c>
      <c r="I5902" t="s">
        <v>200</v>
      </c>
      <c r="J5902" t="s">
        <v>196</v>
      </c>
      <c r="K5902" t="s">
        <v>31</v>
      </c>
      <c r="L5902"/>
      <c r="M5902" t="s">
        <v>631</v>
      </c>
      <c r="N5902" t="s">
        <v>532</v>
      </c>
      <c r="O5902" t="s">
        <v>197</v>
      </c>
      <c r="P5902">
        <v>25</v>
      </c>
      <c r="Q5902"/>
      <c r="R5902"/>
      <c r="S5902" t="s">
        <v>936</v>
      </c>
    </row>
    <row r="5903" spans="1:19" hidden="1" x14ac:dyDescent="0.2">
      <c r="A5903" s="162" t="str">
        <f>"FY"&amp;(YEAR(Table4_1[[#This Row],[Date]])-1)&amp;"/"&amp;(YEAR(Table4_1[[#This Row],[Date]])-2000)</f>
        <v>FY2016/17</v>
      </c>
      <c r="B5903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3" s="162" t="str">
        <f>Table4_1[[#This Row],[Licensee]]&amp;" "&amp;Table4_1[[#This Row],[Licence]]</f>
        <v>Kleenheat GDL9</v>
      </c>
      <c r="D5903" s="162" t="str">
        <f t="shared" si="93"/>
        <v>FY2016/17_D31_Kleenheat GDL9</v>
      </c>
      <c r="E5903" s="164">
        <f>IF(ISNUMBER(Table4_1[[#This Row],[Value]]),Table4_1[[#This Row],[Value]],IF(ISNUMBER(Table4_1[[#This Row],[$ Value]]),Table4_1[[#This Row],[$ Value]],Table4_1[[#This Row],[% Value]]))</f>
        <v>32</v>
      </c>
      <c r="G5903" s="238">
        <v>42916</v>
      </c>
      <c r="H5903">
        <v>4</v>
      </c>
      <c r="I5903" t="s">
        <v>200</v>
      </c>
      <c r="J5903" t="s">
        <v>196</v>
      </c>
      <c r="K5903" t="s">
        <v>31</v>
      </c>
      <c r="L5903"/>
      <c r="M5903" t="s">
        <v>631</v>
      </c>
      <c r="N5903" t="s">
        <v>532</v>
      </c>
      <c r="O5903" t="s">
        <v>197</v>
      </c>
      <c r="P5903">
        <v>32</v>
      </c>
      <c r="Q5903"/>
      <c r="R5903"/>
      <c r="S5903" t="s">
        <v>936</v>
      </c>
    </row>
    <row r="5904" spans="1:19" hidden="1" x14ac:dyDescent="0.2">
      <c r="A5904" s="162" t="str">
        <f>"FY"&amp;(YEAR(Table4_1[[#This Row],[Date]])-1)&amp;"/"&amp;(YEAR(Table4_1[[#This Row],[Date]])-2000)</f>
        <v>FY2017/18</v>
      </c>
      <c r="B5904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4" s="162" t="str">
        <f>Table4_1[[#This Row],[Licensee]]&amp;" "&amp;Table4_1[[#This Row],[Licence]]</f>
        <v>Kleenheat GDL9</v>
      </c>
      <c r="D5904" s="162" t="str">
        <f t="shared" si="93"/>
        <v>FY2017/18_D31_Kleenheat GDL9</v>
      </c>
      <c r="E5904" s="164">
        <f>IF(ISNUMBER(Table4_1[[#This Row],[Value]]),Table4_1[[#This Row],[Value]],IF(ISNUMBER(Table4_1[[#This Row],[$ Value]]),Table4_1[[#This Row],[$ Value]],Table4_1[[#This Row],[% Value]]))</f>
        <v>18</v>
      </c>
      <c r="G5904" s="238">
        <v>43281</v>
      </c>
      <c r="H5904">
        <v>4</v>
      </c>
      <c r="I5904" t="s">
        <v>200</v>
      </c>
      <c r="J5904" t="s">
        <v>196</v>
      </c>
      <c r="K5904" t="s">
        <v>31</v>
      </c>
      <c r="L5904"/>
      <c r="M5904" t="s">
        <v>631</v>
      </c>
      <c r="N5904" t="s">
        <v>532</v>
      </c>
      <c r="O5904" t="s">
        <v>197</v>
      </c>
      <c r="P5904">
        <v>18</v>
      </c>
      <c r="Q5904"/>
      <c r="R5904"/>
      <c r="S5904" t="s">
        <v>936</v>
      </c>
    </row>
    <row r="5905" spans="1:19" hidden="1" x14ac:dyDescent="0.2">
      <c r="A5905" s="162" t="str">
        <f>"FY"&amp;(YEAR(Table4_1[[#This Row],[Date]])-1)&amp;"/"&amp;(YEAR(Table4_1[[#This Row],[Date]])-2000)</f>
        <v>FY2018/19</v>
      </c>
      <c r="B5905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5" s="162" t="str">
        <f>Table4_1[[#This Row],[Licensee]]&amp;" "&amp;Table4_1[[#This Row],[Licence]]</f>
        <v>Kleenheat GDL9</v>
      </c>
      <c r="D5905" s="162" t="str">
        <f t="shared" si="93"/>
        <v>FY2018/19_D31_Kleenheat GDL9</v>
      </c>
      <c r="E5905" s="164">
        <f>IF(ISNUMBER(Table4_1[[#This Row],[Value]]),Table4_1[[#This Row],[Value]],IF(ISNUMBER(Table4_1[[#This Row],[$ Value]]),Table4_1[[#This Row],[$ Value]],Table4_1[[#This Row],[% Value]]))</f>
        <v>17</v>
      </c>
      <c r="G5905" s="238">
        <v>43646</v>
      </c>
      <c r="H5905">
        <v>4</v>
      </c>
      <c r="I5905" t="s">
        <v>200</v>
      </c>
      <c r="J5905" t="s">
        <v>196</v>
      </c>
      <c r="K5905" t="s">
        <v>31</v>
      </c>
      <c r="L5905"/>
      <c r="M5905" t="s">
        <v>631</v>
      </c>
      <c r="N5905" t="s">
        <v>532</v>
      </c>
      <c r="O5905" t="s">
        <v>197</v>
      </c>
      <c r="P5905">
        <v>17</v>
      </c>
      <c r="Q5905"/>
      <c r="R5905"/>
      <c r="S5905" t="s">
        <v>936</v>
      </c>
    </row>
    <row r="5906" spans="1:19" hidden="1" x14ac:dyDescent="0.2">
      <c r="A5906" s="162" t="str">
        <f>"FY"&amp;(YEAR(Table4_1[[#This Row],[Date]])-1)&amp;"/"&amp;(YEAR(Table4_1[[#This Row],[Date]])-2000)</f>
        <v>FY2019/20</v>
      </c>
      <c r="B5906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6" s="162" t="str">
        <f>Table4_1[[#This Row],[Licensee]]&amp;" "&amp;Table4_1[[#This Row],[Licence]]</f>
        <v>Kleenheat GDL9</v>
      </c>
      <c r="D5906" s="162" t="str">
        <f t="shared" si="93"/>
        <v>FY2019/20_D31_Kleenheat GDL9</v>
      </c>
      <c r="E5906" s="164">
        <f>IF(ISNUMBER(Table4_1[[#This Row],[Value]]),Table4_1[[#This Row],[Value]],IF(ISNUMBER(Table4_1[[#This Row],[$ Value]]),Table4_1[[#This Row],[$ Value]],Table4_1[[#This Row],[% Value]]))</f>
        <v>20</v>
      </c>
      <c r="G5906" s="238">
        <v>44012</v>
      </c>
      <c r="H5906">
        <v>4</v>
      </c>
      <c r="I5906" t="s">
        <v>200</v>
      </c>
      <c r="J5906" t="s">
        <v>196</v>
      </c>
      <c r="K5906" t="s">
        <v>31</v>
      </c>
      <c r="L5906"/>
      <c r="M5906" t="s">
        <v>631</v>
      </c>
      <c r="N5906" t="s">
        <v>532</v>
      </c>
      <c r="O5906" t="s">
        <v>197</v>
      </c>
      <c r="P5906">
        <v>20</v>
      </c>
      <c r="Q5906"/>
      <c r="R5906"/>
      <c r="S5906" t="s">
        <v>936</v>
      </c>
    </row>
    <row r="5907" spans="1:19" hidden="1" x14ac:dyDescent="0.2">
      <c r="A5907" s="162" t="str">
        <f>"FY"&amp;(YEAR(Table4_1[[#This Row],[Date]])-1)&amp;"/"&amp;(YEAR(Table4_1[[#This Row],[Date]])-2000)</f>
        <v>FY2020/21</v>
      </c>
      <c r="B5907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7" s="162" t="str">
        <f>Table4_1[[#This Row],[Licensee]]&amp;" "&amp;Table4_1[[#This Row],[Licence]]</f>
        <v>Kleenheat GDL9</v>
      </c>
      <c r="D5907" s="162" t="str">
        <f t="shared" si="93"/>
        <v>FY2020/21_D31_Kleenheat GDL9</v>
      </c>
      <c r="E5907" s="164">
        <f>IF(ISNUMBER(Table4_1[[#This Row],[Value]]),Table4_1[[#This Row],[Value]],IF(ISNUMBER(Table4_1[[#This Row],[$ Value]]),Table4_1[[#This Row],[$ Value]],Table4_1[[#This Row],[% Value]]))</f>
        <v>19</v>
      </c>
      <c r="G5907" s="238">
        <v>44377</v>
      </c>
      <c r="H5907">
        <v>4</v>
      </c>
      <c r="I5907" t="s">
        <v>200</v>
      </c>
      <c r="J5907" t="s">
        <v>196</v>
      </c>
      <c r="K5907" t="s">
        <v>31</v>
      </c>
      <c r="L5907"/>
      <c r="M5907" t="s">
        <v>631</v>
      </c>
      <c r="N5907" t="s">
        <v>532</v>
      </c>
      <c r="O5907" t="s">
        <v>197</v>
      </c>
      <c r="P5907">
        <v>19</v>
      </c>
      <c r="Q5907"/>
      <c r="R5907"/>
      <c r="S5907" t="s">
        <v>936</v>
      </c>
    </row>
    <row r="5908" spans="1:19" hidden="1" x14ac:dyDescent="0.2">
      <c r="A5908" s="162" t="str">
        <f>"FY"&amp;(YEAR(Table4_1[[#This Row],[Date]])-1)&amp;"/"&amp;(YEAR(Table4_1[[#This Row],[Date]])-2000)</f>
        <v>FY2021/22</v>
      </c>
      <c r="B5908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8" s="162" t="str">
        <f>Table4_1[[#This Row],[Licensee]]&amp;" "&amp;Table4_1[[#This Row],[Licence]]</f>
        <v>Kleenheat GDL9</v>
      </c>
      <c r="D5908" s="162" t="str">
        <f t="shared" si="93"/>
        <v>FY2021/22_D31_Kleenheat GDL9</v>
      </c>
      <c r="E5908" s="164">
        <f>IF(ISNUMBER(Table4_1[[#This Row],[Value]]),Table4_1[[#This Row],[Value]],IF(ISNUMBER(Table4_1[[#This Row],[$ Value]]),Table4_1[[#This Row],[$ Value]],Table4_1[[#This Row],[% Value]]))</f>
        <v>16</v>
      </c>
      <c r="G5908" s="238">
        <v>44742</v>
      </c>
      <c r="H5908">
        <v>4</v>
      </c>
      <c r="I5908" t="s">
        <v>200</v>
      </c>
      <c r="J5908" t="s">
        <v>196</v>
      </c>
      <c r="K5908" t="s">
        <v>31</v>
      </c>
      <c r="L5908"/>
      <c r="M5908" t="s">
        <v>631</v>
      </c>
      <c r="N5908" t="s">
        <v>532</v>
      </c>
      <c r="O5908" t="s">
        <v>197</v>
      </c>
      <c r="P5908">
        <v>16</v>
      </c>
      <c r="Q5908"/>
      <c r="R5908"/>
      <c r="S5908" t="s">
        <v>936</v>
      </c>
    </row>
    <row r="5909" spans="1:19" hidden="1" x14ac:dyDescent="0.2">
      <c r="A5909" s="162" t="str">
        <f>"FY"&amp;(YEAR(Table4_1[[#This Row],[Date]])-1)&amp;"/"&amp;(YEAR(Table4_1[[#This Row],[Date]])-2000)</f>
        <v>FY2022/23</v>
      </c>
      <c r="B5909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09" s="162" t="str">
        <f>Table4_1[[#This Row],[Licensee]]&amp;" "&amp;Table4_1[[#This Row],[Licence]]</f>
        <v>Kleenheat GDL9</v>
      </c>
      <c r="D5909" s="162" t="str">
        <f t="shared" si="93"/>
        <v>FY2022/23_D31_Kleenheat GDL9</v>
      </c>
      <c r="E5909" s="164">
        <f>IF(ISNUMBER(Table4_1[[#This Row],[Value]]),Table4_1[[#This Row],[Value]],IF(ISNUMBER(Table4_1[[#This Row],[$ Value]]),Table4_1[[#This Row],[$ Value]],Table4_1[[#This Row],[% Value]]))</f>
        <v>22</v>
      </c>
      <c r="G5909" s="238">
        <v>45107</v>
      </c>
      <c r="H5909">
        <v>4</v>
      </c>
      <c r="I5909" t="s">
        <v>200</v>
      </c>
      <c r="J5909" t="s">
        <v>196</v>
      </c>
      <c r="K5909" t="s">
        <v>31</v>
      </c>
      <c r="L5909"/>
      <c r="M5909" t="s">
        <v>631</v>
      </c>
      <c r="N5909" t="s">
        <v>532</v>
      </c>
      <c r="O5909" t="s">
        <v>197</v>
      </c>
      <c r="P5909">
        <v>22</v>
      </c>
      <c r="Q5909"/>
      <c r="R5909"/>
      <c r="S5909" t="s">
        <v>936</v>
      </c>
    </row>
    <row r="5910" spans="1:19" hidden="1" x14ac:dyDescent="0.2">
      <c r="A5910" s="162" t="str">
        <f>"FY"&amp;(YEAR(Table4_1[[#This Row],[Date]])-1)&amp;"/"&amp;(YEAR(Table4_1[[#This Row],[Date]])-2000)</f>
        <v>FY2023/24</v>
      </c>
      <c r="B5910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5910" s="162" t="str">
        <f>Table4_1[[#This Row],[Licensee]]&amp;" "&amp;Table4_1[[#This Row],[Licence]]</f>
        <v>Kleenheat GDL9</v>
      </c>
      <c r="D5910" s="162" t="str">
        <f t="shared" si="93"/>
        <v>FY2023/24_D31_Kleenheat GDL9</v>
      </c>
      <c r="E5910" s="164">
        <f>IF(ISNUMBER(Table4_1[[#This Row],[Value]]),Table4_1[[#This Row],[Value]],IF(ISNUMBER(Table4_1[[#This Row],[$ Value]]),Table4_1[[#This Row],[$ Value]],Table4_1[[#This Row],[% Value]]))</f>
        <v>27.6</v>
      </c>
      <c r="G5910" s="238">
        <v>45473</v>
      </c>
      <c r="H5910">
        <v>4</v>
      </c>
      <c r="I5910" t="s">
        <v>200</v>
      </c>
      <c r="J5910" t="s">
        <v>196</v>
      </c>
      <c r="K5910" t="s">
        <v>31</v>
      </c>
      <c r="L5910"/>
      <c r="M5910" t="s">
        <v>631</v>
      </c>
      <c r="N5910" t="s">
        <v>532</v>
      </c>
      <c r="O5910" t="s">
        <v>35</v>
      </c>
      <c r="P5910">
        <v>27.6</v>
      </c>
      <c r="Q5910"/>
      <c r="R5910"/>
      <c r="S5910" t="s">
        <v>936</v>
      </c>
    </row>
    <row r="5911" spans="1:19" hidden="1" x14ac:dyDescent="0.2">
      <c r="A5911" s="162" t="str">
        <f>"FY"&amp;(YEAR(Table4_1[[#This Row],[Date]])-1)&amp;"/"&amp;(YEAR(Table4_1[[#This Row],[Date]])-2000)</f>
        <v>FY2023/24</v>
      </c>
      <c r="B5911" s="162" t="str">
        <f>VLOOKUP(Table4_1[[#This Row],[Energy]]&amp;Table4_1[[#This Row],[Indicator category]]&amp;Table4_1[[#This Row],[Indicator subcategory]]&amp;Table4_1[[#This Row],[Indicator]]&amp;Table4_1[[#This Row],[ID]],newID,2,FALSE)</f>
        <v>D32</v>
      </c>
      <c r="C5911" s="162" t="str">
        <f>Table4_1[[#This Row],[Licensee]]&amp;" "&amp;Table4_1[[#This Row],[Licence]]</f>
        <v>Kleenheat GDL9</v>
      </c>
      <c r="D5911" s="162" t="str">
        <f t="shared" si="93"/>
        <v>FY2023/24_D32_Kleenheat GDL9</v>
      </c>
      <c r="E5911" s="164">
        <f>IF(ISNUMBER(Table4_1[[#This Row],[Value]]),Table4_1[[#This Row],[Value]],IF(ISNUMBER(Table4_1[[#This Row],[$ Value]]),Table4_1[[#This Row],[$ Value]],Table4_1[[#This Row],[% Value]]))</f>
        <v>4110</v>
      </c>
      <c r="G5911" s="238">
        <v>45473</v>
      </c>
      <c r="H5911">
        <v>4</v>
      </c>
      <c r="I5911" t="s">
        <v>200</v>
      </c>
      <c r="J5911" t="s">
        <v>196</v>
      </c>
      <c r="K5911" t="s">
        <v>31</v>
      </c>
      <c r="L5911"/>
      <c r="M5911" t="s">
        <v>193</v>
      </c>
      <c r="N5911" t="s">
        <v>539</v>
      </c>
      <c r="O5911" t="s">
        <v>191</v>
      </c>
      <c r="P5911">
        <v>4110</v>
      </c>
      <c r="Q5911"/>
      <c r="R5911"/>
      <c r="S5911" t="s">
        <v>936</v>
      </c>
    </row>
    <row r="5912" spans="1:19" hidden="1" x14ac:dyDescent="0.2">
      <c r="A5912" s="162" t="str">
        <f>"FY"&amp;(YEAR(Table4_1[[#This Row],[Date]])-1)&amp;"/"&amp;(YEAR(Table4_1[[#This Row],[Date]])-2000)</f>
        <v>FY2013/14</v>
      </c>
      <c r="B5912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2" s="162" t="str">
        <f>Table4_1[[#This Row],[Licensee]]&amp;" "&amp;Table4_1[[#This Row],[Licence]]</f>
        <v>Kleenheat GDL9</v>
      </c>
      <c r="D5912" s="162" t="str">
        <f t="shared" si="93"/>
        <v>FY2013/14_D33_Kleenheat GDL9</v>
      </c>
      <c r="E5912" s="164">
        <f>IF(ISNUMBER(Table4_1[[#This Row],[Value]]),Table4_1[[#This Row],[Value]],IF(ISNUMBER(Table4_1[[#This Row],[$ Value]]),Table4_1[[#This Row],[$ Value]],Table4_1[[#This Row],[% Value]]))</f>
        <v>2.1999999999999999E-2</v>
      </c>
      <c r="G5912" s="238">
        <v>41820</v>
      </c>
      <c r="H5912">
        <v>4</v>
      </c>
      <c r="I5912" t="s">
        <v>200</v>
      </c>
      <c r="J5912" t="s">
        <v>196</v>
      </c>
      <c r="K5912" t="s">
        <v>31</v>
      </c>
      <c r="L5912"/>
      <c r="M5912" t="s">
        <v>193</v>
      </c>
      <c r="N5912" t="s">
        <v>540</v>
      </c>
      <c r="O5912" t="s">
        <v>190</v>
      </c>
      <c r="P5912"/>
      <c r="Q5912">
        <v>2.1999999999999999E-2</v>
      </c>
      <c r="R5912"/>
      <c r="S5912" t="s">
        <v>936</v>
      </c>
    </row>
    <row r="5913" spans="1:19" hidden="1" x14ac:dyDescent="0.2">
      <c r="A5913" s="162" t="str">
        <f>"FY"&amp;(YEAR(Table4_1[[#This Row],[Date]])-1)&amp;"/"&amp;(YEAR(Table4_1[[#This Row],[Date]])-2000)</f>
        <v>FY2014/15</v>
      </c>
      <c r="B5913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3" s="162" t="str">
        <f>Table4_1[[#This Row],[Licensee]]&amp;" "&amp;Table4_1[[#This Row],[Licence]]</f>
        <v>Kleenheat GDL9</v>
      </c>
      <c r="D5913" s="162" t="str">
        <f t="shared" si="93"/>
        <v>FY2014/15_D33_Kleenheat GDL9</v>
      </c>
      <c r="E5913" s="164">
        <f>IF(ISNUMBER(Table4_1[[#This Row],[Value]]),Table4_1[[#This Row],[Value]],IF(ISNUMBER(Table4_1[[#This Row],[$ Value]]),Table4_1[[#This Row],[$ Value]],Table4_1[[#This Row],[% Value]]))</f>
        <v>2.9000000000000001E-2</v>
      </c>
      <c r="G5913" s="238">
        <v>42185</v>
      </c>
      <c r="H5913">
        <v>4</v>
      </c>
      <c r="I5913" t="s">
        <v>200</v>
      </c>
      <c r="J5913" t="s">
        <v>196</v>
      </c>
      <c r="K5913" t="s">
        <v>31</v>
      </c>
      <c r="L5913"/>
      <c r="M5913" t="s">
        <v>193</v>
      </c>
      <c r="N5913" t="s">
        <v>540</v>
      </c>
      <c r="O5913" t="s">
        <v>190</v>
      </c>
      <c r="P5913"/>
      <c r="Q5913">
        <v>2.9000000000000001E-2</v>
      </c>
      <c r="R5913"/>
      <c r="S5913" t="s">
        <v>936</v>
      </c>
    </row>
    <row r="5914" spans="1:19" hidden="1" x14ac:dyDescent="0.2">
      <c r="A5914" s="162" t="str">
        <f>"FY"&amp;(YEAR(Table4_1[[#This Row],[Date]])-1)&amp;"/"&amp;(YEAR(Table4_1[[#This Row],[Date]])-2000)</f>
        <v>FY2015/16</v>
      </c>
      <c r="B5914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4" s="162" t="str">
        <f>Table4_1[[#This Row],[Licensee]]&amp;" "&amp;Table4_1[[#This Row],[Licence]]</f>
        <v>Kleenheat GDL9</v>
      </c>
      <c r="D5914" s="162" t="str">
        <f t="shared" si="93"/>
        <v>FY2015/16_D33_Kleenheat GDL9</v>
      </c>
      <c r="E5914" s="164">
        <f>IF(ISNUMBER(Table4_1[[#This Row],[Value]]),Table4_1[[#This Row],[Value]],IF(ISNUMBER(Table4_1[[#This Row],[$ Value]]),Table4_1[[#This Row],[$ Value]],Table4_1[[#This Row],[% Value]]))</f>
        <v>2.5999999999999999E-2</v>
      </c>
      <c r="G5914" s="238">
        <v>42551</v>
      </c>
      <c r="H5914">
        <v>4</v>
      </c>
      <c r="I5914" t="s">
        <v>200</v>
      </c>
      <c r="J5914" t="s">
        <v>196</v>
      </c>
      <c r="K5914" t="s">
        <v>31</v>
      </c>
      <c r="L5914"/>
      <c r="M5914" t="s">
        <v>193</v>
      </c>
      <c r="N5914" t="s">
        <v>540</v>
      </c>
      <c r="O5914" t="s">
        <v>190</v>
      </c>
      <c r="P5914"/>
      <c r="Q5914">
        <v>2.5999999999999999E-2</v>
      </c>
      <c r="R5914"/>
      <c r="S5914" t="s">
        <v>936</v>
      </c>
    </row>
    <row r="5915" spans="1:19" hidden="1" x14ac:dyDescent="0.2">
      <c r="A5915" s="162" t="str">
        <f>"FY"&amp;(YEAR(Table4_1[[#This Row],[Date]])-1)&amp;"/"&amp;(YEAR(Table4_1[[#This Row],[Date]])-2000)</f>
        <v>FY2016/17</v>
      </c>
      <c r="B5915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5" s="162" t="str">
        <f>Table4_1[[#This Row],[Licensee]]&amp;" "&amp;Table4_1[[#This Row],[Licence]]</f>
        <v>Kleenheat GDL9</v>
      </c>
      <c r="D5915" s="162" t="str">
        <f t="shared" si="93"/>
        <v>FY2016/17_D33_Kleenheat GDL9</v>
      </c>
      <c r="E5915" s="164">
        <f>IF(ISNUMBER(Table4_1[[#This Row],[Value]]),Table4_1[[#This Row],[Value]],IF(ISNUMBER(Table4_1[[#This Row],[$ Value]]),Table4_1[[#This Row],[$ Value]],Table4_1[[#This Row],[% Value]]))</f>
        <v>3.2000000000000001E-2</v>
      </c>
      <c r="G5915" s="238">
        <v>42916</v>
      </c>
      <c r="H5915">
        <v>4</v>
      </c>
      <c r="I5915" t="s">
        <v>200</v>
      </c>
      <c r="J5915" t="s">
        <v>196</v>
      </c>
      <c r="K5915" t="s">
        <v>31</v>
      </c>
      <c r="L5915"/>
      <c r="M5915" t="s">
        <v>193</v>
      </c>
      <c r="N5915" t="s">
        <v>540</v>
      </c>
      <c r="O5915" t="s">
        <v>190</v>
      </c>
      <c r="P5915"/>
      <c r="Q5915">
        <v>3.2000000000000001E-2</v>
      </c>
      <c r="R5915"/>
      <c r="S5915" t="s">
        <v>936</v>
      </c>
    </row>
    <row r="5916" spans="1:19" hidden="1" x14ac:dyDescent="0.2">
      <c r="A5916" s="162" t="str">
        <f>"FY"&amp;(YEAR(Table4_1[[#This Row],[Date]])-1)&amp;"/"&amp;(YEAR(Table4_1[[#This Row],[Date]])-2000)</f>
        <v>FY2017/18</v>
      </c>
      <c r="B5916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6" s="162" t="str">
        <f>Table4_1[[#This Row],[Licensee]]&amp;" "&amp;Table4_1[[#This Row],[Licence]]</f>
        <v>Kleenheat GDL9</v>
      </c>
      <c r="D5916" s="162" t="str">
        <f t="shared" si="93"/>
        <v>FY2017/18_D33_Kleenheat GDL9</v>
      </c>
      <c r="E5916" s="164">
        <f>IF(ISNUMBER(Table4_1[[#This Row],[Value]]),Table4_1[[#This Row],[Value]],IF(ISNUMBER(Table4_1[[#This Row],[$ Value]]),Table4_1[[#This Row],[$ Value]],Table4_1[[#This Row],[% Value]]))</f>
        <v>0.02</v>
      </c>
      <c r="G5916" s="238">
        <v>43281</v>
      </c>
      <c r="H5916">
        <v>4</v>
      </c>
      <c r="I5916" t="s">
        <v>200</v>
      </c>
      <c r="J5916" t="s">
        <v>196</v>
      </c>
      <c r="K5916" t="s">
        <v>31</v>
      </c>
      <c r="L5916"/>
      <c r="M5916" t="s">
        <v>193</v>
      </c>
      <c r="N5916" t="s">
        <v>540</v>
      </c>
      <c r="O5916" t="s">
        <v>190</v>
      </c>
      <c r="P5916"/>
      <c r="Q5916">
        <v>0.02</v>
      </c>
      <c r="R5916"/>
      <c r="S5916" t="s">
        <v>936</v>
      </c>
    </row>
    <row r="5917" spans="1:19" hidden="1" x14ac:dyDescent="0.2">
      <c r="A5917" s="162" t="str">
        <f>"FY"&amp;(YEAR(Table4_1[[#This Row],[Date]])-1)&amp;"/"&amp;(YEAR(Table4_1[[#This Row],[Date]])-2000)</f>
        <v>FY2018/19</v>
      </c>
      <c r="B5917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7" s="162" t="str">
        <f>Table4_1[[#This Row],[Licensee]]&amp;" "&amp;Table4_1[[#This Row],[Licence]]</f>
        <v>Kleenheat GDL9</v>
      </c>
      <c r="D5917" s="162" t="str">
        <f t="shared" si="93"/>
        <v>FY2018/19_D33_Kleenheat GDL9</v>
      </c>
      <c r="E5917" s="164">
        <f>IF(ISNUMBER(Table4_1[[#This Row],[Value]]),Table4_1[[#This Row],[Value]],IF(ISNUMBER(Table4_1[[#This Row],[$ Value]]),Table4_1[[#This Row],[$ Value]],Table4_1[[#This Row],[% Value]]))</f>
        <v>2.1999999999999999E-2</v>
      </c>
      <c r="G5917" s="238">
        <v>43646</v>
      </c>
      <c r="H5917">
        <v>4</v>
      </c>
      <c r="I5917" t="s">
        <v>200</v>
      </c>
      <c r="J5917" t="s">
        <v>196</v>
      </c>
      <c r="K5917" t="s">
        <v>31</v>
      </c>
      <c r="L5917"/>
      <c r="M5917" t="s">
        <v>193</v>
      </c>
      <c r="N5917" t="s">
        <v>540</v>
      </c>
      <c r="O5917" t="s">
        <v>190</v>
      </c>
      <c r="P5917"/>
      <c r="Q5917">
        <v>2.1999999999999999E-2</v>
      </c>
      <c r="R5917"/>
      <c r="S5917" t="s">
        <v>936</v>
      </c>
    </row>
    <row r="5918" spans="1:19" hidden="1" x14ac:dyDescent="0.2">
      <c r="A5918" s="162" t="str">
        <f>"FY"&amp;(YEAR(Table4_1[[#This Row],[Date]])-1)&amp;"/"&amp;(YEAR(Table4_1[[#This Row],[Date]])-2000)</f>
        <v>FY2019/20</v>
      </c>
      <c r="B5918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8" s="162" t="str">
        <f>Table4_1[[#This Row],[Licensee]]&amp;" "&amp;Table4_1[[#This Row],[Licence]]</f>
        <v>Kleenheat GDL9</v>
      </c>
      <c r="D5918" s="162" t="str">
        <f t="shared" si="93"/>
        <v>FY2019/20_D33_Kleenheat GDL9</v>
      </c>
      <c r="E5918" s="164">
        <f>IF(ISNUMBER(Table4_1[[#This Row],[Value]]),Table4_1[[#This Row],[Value]],IF(ISNUMBER(Table4_1[[#This Row],[$ Value]]),Table4_1[[#This Row],[$ Value]],Table4_1[[#This Row],[% Value]]))</f>
        <v>2.4E-2</v>
      </c>
      <c r="G5918" s="238">
        <v>44012</v>
      </c>
      <c r="H5918">
        <v>4</v>
      </c>
      <c r="I5918" t="s">
        <v>200</v>
      </c>
      <c r="J5918" t="s">
        <v>196</v>
      </c>
      <c r="K5918" t="s">
        <v>31</v>
      </c>
      <c r="L5918"/>
      <c r="M5918" t="s">
        <v>193</v>
      </c>
      <c r="N5918" t="s">
        <v>540</v>
      </c>
      <c r="O5918" t="s">
        <v>190</v>
      </c>
      <c r="P5918"/>
      <c r="Q5918">
        <v>2.4E-2</v>
      </c>
      <c r="R5918"/>
      <c r="S5918" t="s">
        <v>936</v>
      </c>
    </row>
    <row r="5919" spans="1:19" hidden="1" x14ac:dyDescent="0.2">
      <c r="A5919" s="162" t="str">
        <f>"FY"&amp;(YEAR(Table4_1[[#This Row],[Date]])-1)&amp;"/"&amp;(YEAR(Table4_1[[#This Row],[Date]])-2000)</f>
        <v>FY2020/21</v>
      </c>
      <c r="B5919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19" s="162" t="str">
        <f>Table4_1[[#This Row],[Licensee]]&amp;" "&amp;Table4_1[[#This Row],[Licence]]</f>
        <v>Kleenheat GDL9</v>
      </c>
      <c r="D5919" s="162" t="str">
        <f t="shared" si="93"/>
        <v>FY2020/21_D33_Kleenheat GDL9</v>
      </c>
      <c r="E5919" s="164">
        <f>IF(ISNUMBER(Table4_1[[#This Row],[Value]]),Table4_1[[#This Row],[Value]],IF(ISNUMBER(Table4_1[[#This Row],[$ Value]]),Table4_1[[#This Row],[$ Value]],Table4_1[[#This Row],[% Value]]))</f>
        <v>1.4999999999999999E-2</v>
      </c>
      <c r="G5919" s="238">
        <v>44377</v>
      </c>
      <c r="H5919">
        <v>4</v>
      </c>
      <c r="I5919" t="s">
        <v>200</v>
      </c>
      <c r="J5919" t="s">
        <v>196</v>
      </c>
      <c r="K5919" t="s">
        <v>31</v>
      </c>
      <c r="L5919"/>
      <c r="M5919" t="s">
        <v>193</v>
      </c>
      <c r="N5919" t="s">
        <v>540</v>
      </c>
      <c r="O5919" t="s">
        <v>190</v>
      </c>
      <c r="P5919"/>
      <c r="Q5919">
        <v>1.4999999999999999E-2</v>
      </c>
      <c r="R5919"/>
      <c r="S5919" t="s">
        <v>936</v>
      </c>
    </row>
    <row r="5920" spans="1:19" hidden="1" x14ac:dyDescent="0.2">
      <c r="A5920" s="162" t="str">
        <f>"FY"&amp;(YEAR(Table4_1[[#This Row],[Date]])-1)&amp;"/"&amp;(YEAR(Table4_1[[#This Row],[Date]])-2000)</f>
        <v>FY2021/22</v>
      </c>
      <c r="B5920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20" s="162" t="str">
        <f>Table4_1[[#This Row],[Licensee]]&amp;" "&amp;Table4_1[[#This Row],[Licence]]</f>
        <v>Kleenheat GDL9</v>
      </c>
      <c r="D5920" s="162" t="str">
        <f t="shared" si="93"/>
        <v>FY2021/22_D33_Kleenheat GDL9</v>
      </c>
      <c r="E5920" s="164">
        <f>IF(ISNUMBER(Table4_1[[#This Row],[Value]]),Table4_1[[#This Row],[Value]],IF(ISNUMBER(Table4_1[[#This Row],[$ Value]]),Table4_1[[#This Row],[$ Value]],Table4_1[[#This Row],[% Value]]))</f>
        <v>1.2E-2</v>
      </c>
      <c r="G5920" s="238">
        <v>44742</v>
      </c>
      <c r="H5920">
        <v>4</v>
      </c>
      <c r="I5920" t="s">
        <v>200</v>
      </c>
      <c r="J5920" t="s">
        <v>196</v>
      </c>
      <c r="K5920" t="s">
        <v>31</v>
      </c>
      <c r="L5920"/>
      <c r="M5920" t="s">
        <v>193</v>
      </c>
      <c r="N5920" t="s">
        <v>540</v>
      </c>
      <c r="O5920" t="s">
        <v>190</v>
      </c>
      <c r="P5920"/>
      <c r="Q5920">
        <v>1.2E-2</v>
      </c>
      <c r="R5920"/>
      <c r="S5920" t="s">
        <v>936</v>
      </c>
    </row>
    <row r="5921" spans="1:19" hidden="1" x14ac:dyDescent="0.2">
      <c r="A5921" s="162" t="str">
        <f>"FY"&amp;(YEAR(Table4_1[[#This Row],[Date]])-1)&amp;"/"&amp;(YEAR(Table4_1[[#This Row],[Date]])-2000)</f>
        <v>FY2022/23</v>
      </c>
      <c r="B5921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21" s="162" t="str">
        <f>Table4_1[[#This Row],[Licensee]]&amp;" "&amp;Table4_1[[#This Row],[Licence]]</f>
        <v>Kleenheat GDL9</v>
      </c>
      <c r="D5921" s="162" t="str">
        <f t="shared" si="93"/>
        <v>FY2022/23_D33_Kleenheat GDL9</v>
      </c>
      <c r="E5921" s="164">
        <f>IF(ISNUMBER(Table4_1[[#This Row],[Value]]),Table4_1[[#This Row],[Value]],IF(ISNUMBER(Table4_1[[#This Row],[$ Value]]),Table4_1[[#This Row],[$ Value]],Table4_1[[#This Row],[% Value]]))</f>
        <v>1.7000000000000001E-2</v>
      </c>
      <c r="G5921" s="238">
        <v>45107</v>
      </c>
      <c r="H5921">
        <v>4</v>
      </c>
      <c r="I5921" t="s">
        <v>200</v>
      </c>
      <c r="J5921" t="s">
        <v>196</v>
      </c>
      <c r="K5921" t="s">
        <v>31</v>
      </c>
      <c r="L5921"/>
      <c r="M5921" t="s">
        <v>193</v>
      </c>
      <c r="N5921" t="s">
        <v>540</v>
      </c>
      <c r="O5921" t="s">
        <v>190</v>
      </c>
      <c r="P5921"/>
      <c r="Q5921">
        <v>1.7000000000000001E-2</v>
      </c>
      <c r="R5921"/>
      <c r="S5921" t="s">
        <v>936</v>
      </c>
    </row>
    <row r="5922" spans="1:19" hidden="1" x14ac:dyDescent="0.2">
      <c r="A5922" s="162" t="str">
        <f>"FY"&amp;(YEAR(Table4_1[[#This Row],[Date]])-1)&amp;"/"&amp;(YEAR(Table4_1[[#This Row],[Date]])-2000)</f>
        <v>FY2023/24</v>
      </c>
      <c r="B5922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5922" s="162" t="str">
        <f>Table4_1[[#This Row],[Licensee]]&amp;" "&amp;Table4_1[[#This Row],[Licence]]</f>
        <v>Kleenheat GDL9</v>
      </c>
      <c r="D5922" s="162" t="str">
        <f t="shared" si="93"/>
        <v>FY2023/24_D33_Kleenheat GDL9</v>
      </c>
      <c r="E5922" s="164">
        <f>IF(ISNUMBER(Table4_1[[#This Row],[Value]]),Table4_1[[#This Row],[Value]],IF(ISNUMBER(Table4_1[[#This Row],[$ Value]]),Table4_1[[#This Row],[$ Value]],Table4_1[[#This Row],[% Value]]))</f>
        <v>2.0961793999999999E-2</v>
      </c>
      <c r="G5922" s="238">
        <v>45473</v>
      </c>
      <c r="H5922">
        <v>4</v>
      </c>
      <c r="I5922" t="s">
        <v>200</v>
      </c>
      <c r="J5922" t="s">
        <v>196</v>
      </c>
      <c r="K5922" t="s">
        <v>31</v>
      </c>
      <c r="L5922"/>
      <c r="M5922" t="s">
        <v>193</v>
      </c>
      <c r="N5922" t="s">
        <v>540</v>
      </c>
      <c r="O5922" t="s">
        <v>190</v>
      </c>
      <c r="P5922"/>
      <c r="Q5922">
        <v>2.0961793999999999E-2</v>
      </c>
      <c r="R5922"/>
      <c r="S5922" t="s">
        <v>936</v>
      </c>
    </row>
    <row r="5923" spans="1:19" hidden="1" x14ac:dyDescent="0.2">
      <c r="A5923" s="162" t="str">
        <f>"FY"&amp;(YEAR(Table4_1[[#This Row],[Date]])-1)&amp;"/"&amp;(YEAR(Table4_1[[#This Row],[Date]])-2000)</f>
        <v>FY2023/24</v>
      </c>
      <c r="B5923" s="162" t="str">
        <f>VLOOKUP(Table4_1[[#This Row],[Energy]]&amp;Table4_1[[#This Row],[Indicator category]]&amp;Table4_1[[#This Row],[Indicator subcategory]]&amp;Table4_1[[#This Row],[Indicator]]&amp;Table4_1[[#This Row],[ID]],newID,2,FALSE)</f>
        <v>D34ai</v>
      </c>
      <c r="C5923" s="162" t="str">
        <f>Table4_1[[#This Row],[Licensee]]&amp;" "&amp;Table4_1[[#This Row],[Licence]]</f>
        <v>Kleenheat GDL9</v>
      </c>
      <c r="D5923" s="162" t="str">
        <f t="shared" si="93"/>
        <v>FY2023/24_D34ai_Kleenheat GDL9</v>
      </c>
      <c r="E5923" s="164">
        <f>IF(ISNUMBER(Table4_1[[#This Row],[Value]]),Table4_1[[#This Row],[Value]],IF(ISNUMBER(Table4_1[[#This Row],[$ Value]]),Table4_1[[#This Row],[$ Value]],Table4_1[[#This Row],[% Value]]))</f>
        <v>0</v>
      </c>
      <c r="G5923" s="238">
        <v>45473</v>
      </c>
      <c r="H5923">
        <v>4</v>
      </c>
      <c r="I5923" t="s">
        <v>200</v>
      </c>
      <c r="J5923" t="s">
        <v>196</v>
      </c>
      <c r="K5923" t="s">
        <v>299</v>
      </c>
      <c r="L5923" t="s">
        <v>367</v>
      </c>
      <c r="M5923" t="s">
        <v>541</v>
      </c>
      <c r="N5923" t="s">
        <v>542</v>
      </c>
      <c r="O5923" t="s">
        <v>64</v>
      </c>
      <c r="P5923">
        <v>0</v>
      </c>
      <c r="Q5923"/>
      <c r="R5923"/>
      <c r="S5923" t="s">
        <v>936</v>
      </c>
    </row>
    <row r="5924" spans="1:19" hidden="1" x14ac:dyDescent="0.2">
      <c r="A5924" s="162" t="str">
        <f>"FY"&amp;(YEAR(Table4_1[[#This Row],[Date]])-1)&amp;"/"&amp;(YEAR(Table4_1[[#This Row],[Date]])-2000)</f>
        <v>FY2023/24</v>
      </c>
      <c r="B5924" s="162" t="str">
        <f>VLOOKUP(Table4_1[[#This Row],[Energy]]&amp;Table4_1[[#This Row],[Indicator category]]&amp;Table4_1[[#This Row],[Indicator subcategory]]&amp;Table4_1[[#This Row],[Indicator]]&amp;Table4_1[[#This Row],[ID]],newID,2,FALSE)</f>
        <v>D34bi</v>
      </c>
      <c r="C5924" s="162" t="str">
        <f>Table4_1[[#This Row],[Licensee]]&amp;" "&amp;Table4_1[[#This Row],[Licence]]</f>
        <v>Kleenheat GDL9</v>
      </c>
      <c r="D5924" s="162" t="str">
        <f t="shared" si="93"/>
        <v>FY2023/24_D34bi_Kleenheat GDL9</v>
      </c>
      <c r="E5924" s="164">
        <f>IF(ISNUMBER(Table4_1[[#This Row],[Value]]),Table4_1[[#This Row],[Value]],IF(ISNUMBER(Table4_1[[#This Row],[$ Value]]),Table4_1[[#This Row],[$ Value]],Table4_1[[#This Row],[% Value]]))</f>
        <v>0</v>
      </c>
      <c r="G5924" s="238">
        <v>45473</v>
      </c>
      <c r="H5924">
        <v>4</v>
      </c>
      <c r="I5924" t="s">
        <v>200</v>
      </c>
      <c r="J5924" t="s">
        <v>196</v>
      </c>
      <c r="K5924" t="s">
        <v>299</v>
      </c>
      <c r="L5924" t="s">
        <v>373</v>
      </c>
      <c r="M5924" t="s">
        <v>541</v>
      </c>
      <c r="N5924" t="s">
        <v>543</v>
      </c>
      <c r="O5924" t="s">
        <v>64</v>
      </c>
      <c r="P5924">
        <v>0</v>
      </c>
      <c r="Q5924"/>
      <c r="R5924"/>
      <c r="S5924" t="s">
        <v>936</v>
      </c>
    </row>
    <row r="5925" spans="1:19" hidden="1" x14ac:dyDescent="0.2">
      <c r="A5925" s="162" t="str">
        <f>"FY"&amp;(YEAR(Table4_1[[#This Row],[Date]])-1)&amp;"/"&amp;(YEAR(Table4_1[[#This Row],[Date]])-2000)</f>
        <v>FY2023/24</v>
      </c>
      <c r="B5925" s="162" t="str">
        <f>VLOOKUP(Table4_1[[#This Row],[Energy]]&amp;Table4_1[[#This Row],[Indicator category]]&amp;Table4_1[[#This Row],[Indicator subcategory]]&amp;Table4_1[[#This Row],[Indicator]]&amp;Table4_1[[#This Row],[ID]],newID,2,FALSE)</f>
        <v>D34ci</v>
      </c>
      <c r="C5925" s="162" t="str">
        <f>Table4_1[[#This Row],[Licensee]]&amp;" "&amp;Table4_1[[#This Row],[Licence]]</f>
        <v>Kleenheat GDL9</v>
      </c>
      <c r="D5925" s="162" t="str">
        <f t="shared" si="93"/>
        <v>FY2023/24_D34ci_Kleenheat GDL9</v>
      </c>
      <c r="E5925" s="164">
        <f>IF(ISNUMBER(Table4_1[[#This Row],[Value]]),Table4_1[[#This Row],[Value]],IF(ISNUMBER(Table4_1[[#This Row],[$ Value]]),Table4_1[[#This Row],[$ Value]],Table4_1[[#This Row],[% Value]]))</f>
        <v>0</v>
      </c>
      <c r="G5925" s="238">
        <v>45473</v>
      </c>
      <c r="H5925">
        <v>4</v>
      </c>
      <c r="I5925" t="s">
        <v>200</v>
      </c>
      <c r="J5925" t="s">
        <v>196</v>
      </c>
      <c r="K5925" t="s">
        <v>299</v>
      </c>
      <c r="L5925" t="s">
        <v>371</v>
      </c>
      <c r="M5925" t="s">
        <v>541</v>
      </c>
      <c r="N5925" t="s">
        <v>548</v>
      </c>
      <c r="O5925" t="s">
        <v>64</v>
      </c>
      <c r="P5925">
        <v>0</v>
      </c>
      <c r="Q5925"/>
      <c r="R5925"/>
      <c r="S5925" t="s">
        <v>936</v>
      </c>
    </row>
    <row r="5926" spans="1:19" hidden="1" x14ac:dyDescent="0.2">
      <c r="A5926" s="162" t="str">
        <f>"FY"&amp;(YEAR(Table4_1[[#This Row],[Date]])-1)&amp;"/"&amp;(YEAR(Table4_1[[#This Row],[Date]])-2000)</f>
        <v>FY2023/24</v>
      </c>
      <c r="B5926" s="162" t="str">
        <f>VLOOKUP(Table4_1[[#This Row],[Energy]]&amp;Table4_1[[#This Row],[Indicator category]]&amp;Table4_1[[#This Row],[Indicator subcategory]]&amp;Table4_1[[#This Row],[Indicator]]&amp;Table4_1[[#This Row],[ID]],newID,2,FALSE)</f>
        <v>D35aii</v>
      </c>
      <c r="C5926" s="162" t="str">
        <f>Table4_1[[#This Row],[Licensee]]&amp;" "&amp;Table4_1[[#This Row],[Licence]]</f>
        <v>Kleenheat GDL9</v>
      </c>
      <c r="D5926" s="162" t="str">
        <f t="shared" si="93"/>
        <v>FY2023/24_D35aii_Kleenheat GDL9</v>
      </c>
      <c r="E5926" s="164">
        <f>IF(ISNUMBER(Table4_1[[#This Row],[Value]]),Table4_1[[#This Row],[Value]],IF(ISNUMBER(Table4_1[[#This Row],[$ Value]]),Table4_1[[#This Row],[$ Value]],Table4_1[[#This Row],[% Value]]))</f>
        <v>0</v>
      </c>
      <c r="G5926" s="238">
        <v>45473</v>
      </c>
      <c r="H5926">
        <v>4</v>
      </c>
      <c r="I5926" t="s">
        <v>200</v>
      </c>
      <c r="J5926" t="s">
        <v>196</v>
      </c>
      <c r="K5926" t="s">
        <v>299</v>
      </c>
      <c r="L5926" t="s">
        <v>367</v>
      </c>
      <c r="M5926" t="s">
        <v>368</v>
      </c>
      <c r="N5926" t="s">
        <v>369</v>
      </c>
      <c r="O5926" t="s">
        <v>64</v>
      </c>
      <c r="P5926">
        <v>0</v>
      </c>
      <c r="Q5926"/>
      <c r="R5926"/>
      <c r="S5926" t="s">
        <v>936</v>
      </c>
    </row>
    <row r="5927" spans="1:19" hidden="1" x14ac:dyDescent="0.2">
      <c r="A5927" s="162" t="str">
        <f>"FY"&amp;(YEAR(Table4_1[[#This Row],[Date]])-1)&amp;"/"&amp;(YEAR(Table4_1[[#This Row],[Date]])-2000)</f>
        <v>FY2023/24</v>
      </c>
      <c r="B5927" s="162" t="str">
        <f>VLOOKUP(Table4_1[[#This Row],[Energy]]&amp;Table4_1[[#This Row],[Indicator category]]&amp;Table4_1[[#This Row],[Indicator subcategory]]&amp;Table4_1[[#This Row],[Indicator]]&amp;Table4_1[[#This Row],[ID]],newID,2,FALSE)</f>
        <v>D35bii</v>
      </c>
      <c r="C5927" s="162" t="str">
        <f>Table4_1[[#This Row],[Licensee]]&amp;" "&amp;Table4_1[[#This Row],[Licence]]</f>
        <v>Kleenheat GDL9</v>
      </c>
      <c r="D5927" s="162" t="str">
        <f t="shared" si="93"/>
        <v>FY2023/24_D35bii_Kleenheat GDL9</v>
      </c>
      <c r="E5927" s="164">
        <f>IF(ISNUMBER(Table4_1[[#This Row],[Value]]),Table4_1[[#This Row],[Value]],IF(ISNUMBER(Table4_1[[#This Row],[$ Value]]),Table4_1[[#This Row],[$ Value]],Table4_1[[#This Row],[% Value]]))</f>
        <v>0</v>
      </c>
      <c r="G5927" s="238">
        <v>45473</v>
      </c>
      <c r="H5927">
        <v>4</v>
      </c>
      <c r="I5927" t="s">
        <v>200</v>
      </c>
      <c r="J5927" t="s">
        <v>196</v>
      </c>
      <c r="K5927" t="s">
        <v>299</v>
      </c>
      <c r="L5927" t="s">
        <v>373</v>
      </c>
      <c r="M5927" t="s">
        <v>368</v>
      </c>
      <c r="N5927" t="s">
        <v>374</v>
      </c>
      <c r="O5927" t="s">
        <v>64</v>
      </c>
      <c r="P5927">
        <v>0</v>
      </c>
      <c r="Q5927"/>
      <c r="R5927"/>
      <c r="S5927" t="s">
        <v>936</v>
      </c>
    </row>
    <row r="5928" spans="1:19" hidden="1" x14ac:dyDescent="0.2">
      <c r="A5928" s="162" t="str">
        <f>"FY"&amp;(YEAR(Table4_1[[#This Row],[Date]])-1)&amp;"/"&amp;(YEAR(Table4_1[[#This Row],[Date]])-2000)</f>
        <v>FY2023/24</v>
      </c>
      <c r="B5928" s="162" t="str">
        <f>VLOOKUP(Table4_1[[#This Row],[Energy]]&amp;Table4_1[[#This Row],[Indicator category]]&amp;Table4_1[[#This Row],[Indicator subcategory]]&amp;Table4_1[[#This Row],[Indicator]]&amp;Table4_1[[#This Row],[ID]],newID,2,FALSE)</f>
        <v>D35cii</v>
      </c>
      <c r="C5928" s="162" t="str">
        <f>Table4_1[[#This Row],[Licensee]]&amp;" "&amp;Table4_1[[#This Row],[Licence]]</f>
        <v>Kleenheat GDL9</v>
      </c>
      <c r="D5928" s="162" t="str">
        <f t="shared" si="93"/>
        <v>FY2023/24_D35cii_Kleenheat GDL9</v>
      </c>
      <c r="E5928" s="164">
        <f>IF(ISNUMBER(Table4_1[[#This Row],[Value]]),Table4_1[[#This Row],[Value]],IF(ISNUMBER(Table4_1[[#This Row],[$ Value]]),Table4_1[[#This Row],[$ Value]],Table4_1[[#This Row],[% Value]]))</f>
        <v>0</v>
      </c>
      <c r="G5928" s="238">
        <v>45473</v>
      </c>
      <c r="H5928">
        <v>4</v>
      </c>
      <c r="I5928" t="s">
        <v>200</v>
      </c>
      <c r="J5928" t="s">
        <v>196</v>
      </c>
      <c r="K5928" t="s">
        <v>299</v>
      </c>
      <c r="L5928" t="s">
        <v>371</v>
      </c>
      <c r="M5928" t="s">
        <v>368</v>
      </c>
      <c r="N5928" t="s">
        <v>372</v>
      </c>
      <c r="O5928" t="s">
        <v>64</v>
      </c>
      <c r="P5928">
        <v>0</v>
      </c>
      <c r="Q5928"/>
      <c r="R5928"/>
      <c r="S5928" t="s">
        <v>936</v>
      </c>
    </row>
    <row r="5929" spans="1:19" hidden="1" x14ac:dyDescent="0.2">
      <c r="A5929" s="162" t="str">
        <f>"FY"&amp;(YEAR(Table4_1[[#This Row],[Date]])-1)&amp;"/"&amp;(YEAR(Table4_1[[#This Row],[Date]])-2000)</f>
        <v>FY2023/24</v>
      </c>
      <c r="B5929" s="162" t="str">
        <f>VLOOKUP(Table4_1[[#This Row],[Energy]]&amp;Table4_1[[#This Row],[Indicator category]]&amp;Table4_1[[#This Row],[Indicator subcategory]]&amp;Table4_1[[#This Row],[Indicator]]&amp;Table4_1[[#This Row],[ID]],newID,2,FALSE)</f>
        <v>D36aiii</v>
      </c>
      <c r="C5929" s="162" t="str">
        <f>Table4_1[[#This Row],[Licensee]]&amp;" "&amp;Table4_1[[#This Row],[Licence]]</f>
        <v>Kleenheat GDL9</v>
      </c>
      <c r="D5929" s="162" t="str">
        <f t="shared" si="93"/>
        <v>FY2023/24_D36aiii_Kleenheat GDL9</v>
      </c>
      <c r="E5929" s="164">
        <f>IF(ISNUMBER(Table4_1[[#This Row],[Value]]),Table4_1[[#This Row],[Value]],IF(ISNUMBER(Table4_1[[#This Row],[$ Value]]),Table4_1[[#This Row],[$ Value]],Table4_1[[#This Row],[% Value]]))</f>
        <v>0</v>
      </c>
      <c r="G5929" s="238">
        <v>45473</v>
      </c>
      <c r="H5929">
        <v>4</v>
      </c>
      <c r="I5929" t="s">
        <v>200</v>
      </c>
      <c r="J5929" t="s">
        <v>196</v>
      </c>
      <c r="K5929" t="s">
        <v>299</v>
      </c>
      <c r="L5929" t="s">
        <v>367</v>
      </c>
      <c r="M5929" t="s">
        <v>481</v>
      </c>
      <c r="N5929" t="s">
        <v>482</v>
      </c>
      <c r="O5929" t="s">
        <v>64</v>
      </c>
      <c r="P5929">
        <v>0</v>
      </c>
      <c r="Q5929"/>
      <c r="R5929"/>
      <c r="S5929" t="s">
        <v>936</v>
      </c>
    </row>
    <row r="5930" spans="1:19" hidden="1" x14ac:dyDescent="0.2">
      <c r="A5930" s="162" t="str">
        <f>"FY"&amp;(YEAR(Table4_1[[#This Row],[Date]])-1)&amp;"/"&amp;(YEAR(Table4_1[[#This Row],[Date]])-2000)</f>
        <v>FY2023/24</v>
      </c>
      <c r="B5930" s="162" t="str">
        <f>VLOOKUP(Table4_1[[#This Row],[Energy]]&amp;Table4_1[[#This Row],[Indicator category]]&amp;Table4_1[[#This Row],[Indicator subcategory]]&amp;Table4_1[[#This Row],[Indicator]]&amp;Table4_1[[#This Row],[ID]],newID,2,FALSE)</f>
        <v>D36biii</v>
      </c>
      <c r="C5930" s="162" t="str">
        <f>Table4_1[[#This Row],[Licensee]]&amp;" "&amp;Table4_1[[#This Row],[Licence]]</f>
        <v>Kleenheat GDL9</v>
      </c>
      <c r="D5930" s="162" t="str">
        <f t="shared" si="93"/>
        <v>FY2023/24_D36biii_Kleenheat GDL9</v>
      </c>
      <c r="E5930" s="164">
        <f>IF(ISNUMBER(Table4_1[[#This Row],[Value]]),Table4_1[[#This Row],[Value]],IF(ISNUMBER(Table4_1[[#This Row],[$ Value]]),Table4_1[[#This Row],[$ Value]],Table4_1[[#This Row],[% Value]]))</f>
        <v>0</v>
      </c>
      <c r="G5930" s="238">
        <v>45473</v>
      </c>
      <c r="H5930">
        <v>4</v>
      </c>
      <c r="I5930" t="s">
        <v>200</v>
      </c>
      <c r="J5930" t="s">
        <v>196</v>
      </c>
      <c r="K5930" t="s">
        <v>299</v>
      </c>
      <c r="L5930" t="s">
        <v>373</v>
      </c>
      <c r="M5930" t="s">
        <v>481</v>
      </c>
      <c r="N5930" t="s">
        <v>485</v>
      </c>
      <c r="O5930" t="s">
        <v>64</v>
      </c>
      <c r="P5930">
        <v>0</v>
      </c>
      <c r="Q5930"/>
      <c r="R5930"/>
      <c r="S5930" t="s">
        <v>936</v>
      </c>
    </row>
    <row r="5931" spans="1:19" hidden="1" x14ac:dyDescent="0.2">
      <c r="A5931" s="162" t="str">
        <f>"FY"&amp;(YEAR(Table4_1[[#This Row],[Date]])-1)&amp;"/"&amp;(YEAR(Table4_1[[#This Row],[Date]])-2000)</f>
        <v>FY2023/24</v>
      </c>
      <c r="B5931" s="162" t="str">
        <f>VLOOKUP(Table4_1[[#This Row],[Energy]]&amp;Table4_1[[#This Row],[Indicator category]]&amp;Table4_1[[#This Row],[Indicator subcategory]]&amp;Table4_1[[#This Row],[Indicator]]&amp;Table4_1[[#This Row],[ID]],newID,2,FALSE)</f>
        <v>D36ciii</v>
      </c>
      <c r="C5931" s="162" t="str">
        <f>Table4_1[[#This Row],[Licensee]]&amp;" "&amp;Table4_1[[#This Row],[Licence]]</f>
        <v>Kleenheat GDL9</v>
      </c>
      <c r="D5931" s="162" t="str">
        <f t="shared" si="93"/>
        <v>FY2023/24_D36ciii_Kleenheat GDL9</v>
      </c>
      <c r="E5931" s="164">
        <f>IF(ISNUMBER(Table4_1[[#This Row],[Value]]),Table4_1[[#This Row],[Value]],IF(ISNUMBER(Table4_1[[#This Row],[$ Value]]),Table4_1[[#This Row],[$ Value]],Table4_1[[#This Row],[% Value]]))</f>
        <v>0</v>
      </c>
      <c r="G5931" s="238">
        <v>45473</v>
      </c>
      <c r="H5931">
        <v>4</v>
      </c>
      <c r="I5931" t="s">
        <v>200</v>
      </c>
      <c r="J5931" t="s">
        <v>196</v>
      </c>
      <c r="K5931" t="s">
        <v>299</v>
      </c>
      <c r="L5931" t="s">
        <v>371</v>
      </c>
      <c r="M5931" t="s">
        <v>481</v>
      </c>
      <c r="N5931" t="s">
        <v>483</v>
      </c>
      <c r="O5931" t="s">
        <v>64</v>
      </c>
      <c r="P5931">
        <v>0</v>
      </c>
      <c r="Q5931"/>
      <c r="R5931"/>
      <c r="S5931" t="s">
        <v>936</v>
      </c>
    </row>
    <row r="5932" spans="1:19" hidden="1" x14ac:dyDescent="0.2">
      <c r="A5932" s="162" t="str">
        <f>"FY"&amp;(YEAR(Table4_1[[#This Row],[Date]])-1)&amp;"/"&amp;(YEAR(Table4_1[[#This Row],[Date]])-2000)</f>
        <v>FY2023/24</v>
      </c>
      <c r="B5932" s="162" t="str">
        <f>VLOOKUP(Table4_1[[#This Row],[Energy]]&amp;Table4_1[[#This Row],[Indicator category]]&amp;Table4_1[[#This Row],[Indicator subcategory]]&amp;Table4_1[[#This Row],[Indicator]]&amp;Table4_1[[#This Row],[ID]],newID,2,FALSE)</f>
        <v>D37aiv</v>
      </c>
      <c r="C5932" s="162" t="str">
        <f>Table4_1[[#This Row],[Licensee]]&amp;" "&amp;Table4_1[[#This Row],[Licence]]</f>
        <v>Kleenheat GDL9</v>
      </c>
      <c r="D5932" s="162" t="str">
        <f t="shared" si="93"/>
        <v>FY2023/24_D37aiv_Kleenheat GDL9</v>
      </c>
      <c r="E5932" s="164">
        <f>IF(ISNUMBER(Table4_1[[#This Row],[Value]]),Table4_1[[#This Row],[Value]],IF(ISNUMBER(Table4_1[[#This Row],[$ Value]]),Table4_1[[#This Row],[$ Value]],Table4_1[[#This Row],[% Value]]))</f>
        <v>0</v>
      </c>
      <c r="G5932" s="238">
        <v>45473</v>
      </c>
      <c r="H5932">
        <v>4</v>
      </c>
      <c r="I5932" t="s">
        <v>200</v>
      </c>
      <c r="J5932" t="s">
        <v>196</v>
      </c>
      <c r="K5932" t="s">
        <v>299</v>
      </c>
      <c r="L5932" t="s">
        <v>367</v>
      </c>
      <c r="M5932" t="s">
        <v>475</v>
      </c>
      <c r="N5932" t="s">
        <v>476</v>
      </c>
      <c r="O5932" t="s">
        <v>64</v>
      </c>
      <c r="P5932">
        <v>0</v>
      </c>
      <c r="Q5932"/>
      <c r="R5932"/>
      <c r="S5932" t="s">
        <v>936</v>
      </c>
    </row>
    <row r="5933" spans="1:19" hidden="1" x14ac:dyDescent="0.2">
      <c r="A5933" s="162" t="str">
        <f>"FY"&amp;(YEAR(Table4_1[[#This Row],[Date]])-1)&amp;"/"&amp;(YEAR(Table4_1[[#This Row],[Date]])-2000)</f>
        <v>FY2023/24</v>
      </c>
      <c r="B5933" s="162" t="str">
        <f>VLOOKUP(Table4_1[[#This Row],[Energy]]&amp;Table4_1[[#This Row],[Indicator category]]&amp;Table4_1[[#This Row],[Indicator subcategory]]&amp;Table4_1[[#This Row],[Indicator]]&amp;Table4_1[[#This Row],[ID]],newID,2,FALSE)</f>
        <v>D37biv</v>
      </c>
      <c r="C5933" s="162" t="str">
        <f>Table4_1[[#This Row],[Licensee]]&amp;" "&amp;Table4_1[[#This Row],[Licence]]</f>
        <v>Kleenheat GDL9</v>
      </c>
      <c r="D5933" s="162" t="str">
        <f t="shared" si="93"/>
        <v>FY2023/24_D37biv_Kleenheat GDL9</v>
      </c>
      <c r="E5933" s="164">
        <f>IF(ISNUMBER(Table4_1[[#This Row],[Value]]),Table4_1[[#This Row],[Value]],IF(ISNUMBER(Table4_1[[#This Row],[$ Value]]),Table4_1[[#This Row],[$ Value]],Table4_1[[#This Row],[% Value]]))</f>
        <v>8.9</v>
      </c>
      <c r="G5933" s="238">
        <v>45473</v>
      </c>
      <c r="H5933">
        <v>4</v>
      </c>
      <c r="I5933" t="s">
        <v>200</v>
      </c>
      <c r="J5933" t="s">
        <v>196</v>
      </c>
      <c r="K5933" t="s">
        <v>299</v>
      </c>
      <c r="L5933" t="s">
        <v>373</v>
      </c>
      <c r="M5933" t="s">
        <v>475</v>
      </c>
      <c r="N5933" t="s">
        <v>478</v>
      </c>
      <c r="O5933" t="s">
        <v>64</v>
      </c>
      <c r="P5933">
        <v>8.9</v>
      </c>
      <c r="Q5933"/>
      <c r="R5933"/>
      <c r="S5933" t="s">
        <v>936</v>
      </c>
    </row>
    <row r="5934" spans="1:19" hidden="1" x14ac:dyDescent="0.2">
      <c r="A5934" s="162" t="str">
        <f>"FY"&amp;(YEAR(Table4_1[[#This Row],[Date]])-1)&amp;"/"&amp;(YEAR(Table4_1[[#This Row],[Date]])-2000)</f>
        <v>FY2023/24</v>
      </c>
      <c r="B5934" s="162" t="str">
        <f>VLOOKUP(Table4_1[[#This Row],[Energy]]&amp;Table4_1[[#This Row],[Indicator category]]&amp;Table4_1[[#This Row],[Indicator subcategory]]&amp;Table4_1[[#This Row],[Indicator]]&amp;Table4_1[[#This Row],[ID]],newID,2,FALSE)</f>
        <v>D37civ</v>
      </c>
      <c r="C5934" s="162" t="str">
        <f>Table4_1[[#This Row],[Licensee]]&amp;" "&amp;Table4_1[[#This Row],[Licence]]</f>
        <v>Kleenheat GDL9</v>
      </c>
      <c r="D5934" s="162" t="str">
        <f t="shared" si="93"/>
        <v>FY2023/24_D37civ_Kleenheat GDL9</v>
      </c>
      <c r="E5934" s="164">
        <f>IF(ISNUMBER(Table4_1[[#This Row],[Value]]),Table4_1[[#This Row],[Value]],IF(ISNUMBER(Table4_1[[#This Row],[$ Value]]),Table4_1[[#This Row],[$ Value]],Table4_1[[#This Row],[% Value]]))</f>
        <v>0</v>
      </c>
      <c r="G5934" s="238">
        <v>45473</v>
      </c>
      <c r="H5934">
        <v>4</v>
      </c>
      <c r="I5934" t="s">
        <v>200</v>
      </c>
      <c r="J5934" t="s">
        <v>196</v>
      </c>
      <c r="K5934" t="s">
        <v>299</v>
      </c>
      <c r="L5934" t="s">
        <v>371</v>
      </c>
      <c r="M5934" t="s">
        <v>475</v>
      </c>
      <c r="N5934" t="s">
        <v>477</v>
      </c>
      <c r="O5934" t="s">
        <v>64</v>
      </c>
      <c r="P5934">
        <v>0</v>
      </c>
      <c r="Q5934"/>
      <c r="R5934"/>
      <c r="S5934" t="s">
        <v>936</v>
      </c>
    </row>
    <row r="5935" spans="1:19" hidden="1" x14ac:dyDescent="0.2">
      <c r="A5935" s="162" t="str">
        <f>"FY"&amp;(YEAR(Table4_1[[#This Row],[Date]])-1)&amp;"/"&amp;(YEAR(Table4_1[[#This Row],[Date]])-2000)</f>
        <v>FY2023/24</v>
      </c>
      <c r="B5935" s="162" t="str">
        <f>VLOOKUP(Table4_1[[#This Row],[Energy]]&amp;Table4_1[[#This Row],[Indicator category]]&amp;Table4_1[[#This Row],[Indicator subcategory]]&amp;Table4_1[[#This Row],[Indicator]]&amp;Table4_1[[#This Row],[ID]],newID,2,FALSE)</f>
        <v>D38av</v>
      </c>
      <c r="C5935" s="162" t="str">
        <f>Table4_1[[#This Row],[Licensee]]&amp;" "&amp;Table4_1[[#This Row],[Licence]]</f>
        <v>Kleenheat GDL9</v>
      </c>
      <c r="D5935" s="162" t="str">
        <f t="shared" si="93"/>
        <v>FY2023/24_D38av_Kleenheat GDL9</v>
      </c>
      <c r="E5935" s="164">
        <f>IF(ISNUMBER(Table4_1[[#This Row],[Value]]),Table4_1[[#This Row],[Value]],IF(ISNUMBER(Table4_1[[#This Row],[$ Value]]),Table4_1[[#This Row],[$ Value]],Table4_1[[#This Row],[% Value]]))</f>
        <v>0</v>
      </c>
      <c r="G5935" s="238">
        <v>45473</v>
      </c>
      <c r="H5935">
        <v>4</v>
      </c>
      <c r="I5935" t="s">
        <v>200</v>
      </c>
      <c r="J5935" t="s">
        <v>196</v>
      </c>
      <c r="K5935" t="s">
        <v>299</v>
      </c>
      <c r="L5935" t="s">
        <v>367</v>
      </c>
      <c r="M5935" t="s">
        <v>486</v>
      </c>
      <c r="N5935" t="s">
        <v>487</v>
      </c>
      <c r="O5935" t="s">
        <v>64</v>
      </c>
      <c r="P5935">
        <v>0</v>
      </c>
      <c r="Q5935"/>
      <c r="R5935"/>
      <c r="S5935" t="s">
        <v>936</v>
      </c>
    </row>
    <row r="5936" spans="1:19" hidden="1" x14ac:dyDescent="0.2">
      <c r="A5936" s="162" t="str">
        <f>"FY"&amp;(YEAR(Table4_1[[#This Row],[Date]])-1)&amp;"/"&amp;(YEAR(Table4_1[[#This Row],[Date]])-2000)</f>
        <v>FY2023/24</v>
      </c>
      <c r="B5936" s="162" t="str">
        <f>VLOOKUP(Table4_1[[#This Row],[Energy]]&amp;Table4_1[[#This Row],[Indicator category]]&amp;Table4_1[[#This Row],[Indicator subcategory]]&amp;Table4_1[[#This Row],[Indicator]]&amp;Table4_1[[#This Row],[ID]],newID,2,FALSE)</f>
        <v>D38bv</v>
      </c>
      <c r="C5936" s="162" t="str">
        <f>Table4_1[[#This Row],[Licensee]]&amp;" "&amp;Table4_1[[#This Row],[Licence]]</f>
        <v>Kleenheat GDL9</v>
      </c>
      <c r="D5936" s="162" t="str">
        <f t="shared" si="93"/>
        <v>FY2023/24_D38bv_Kleenheat GDL9</v>
      </c>
      <c r="E5936" s="164">
        <f>IF(ISNUMBER(Table4_1[[#This Row],[Value]]),Table4_1[[#This Row],[Value]],IF(ISNUMBER(Table4_1[[#This Row],[$ Value]]),Table4_1[[#This Row],[$ Value]],Table4_1[[#This Row],[% Value]]))</f>
        <v>35.200000000000003</v>
      </c>
      <c r="G5936" s="238">
        <v>45473</v>
      </c>
      <c r="H5936">
        <v>4</v>
      </c>
      <c r="I5936" t="s">
        <v>200</v>
      </c>
      <c r="J5936" t="s">
        <v>196</v>
      </c>
      <c r="K5936" t="s">
        <v>299</v>
      </c>
      <c r="L5936" t="s">
        <v>373</v>
      </c>
      <c r="M5936" t="s">
        <v>486</v>
      </c>
      <c r="N5936" t="s">
        <v>491</v>
      </c>
      <c r="O5936" t="s">
        <v>64</v>
      </c>
      <c r="P5936">
        <v>35.200000000000003</v>
      </c>
      <c r="Q5936"/>
      <c r="R5936"/>
      <c r="S5936" t="s">
        <v>936</v>
      </c>
    </row>
    <row r="5937" spans="1:19" hidden="1" x14ac:dyDescent="0.2">
      <c r="A5937" s="162" t="str">
        <f>"FY"&amp;(YEAR(Table4_1[[#This Row],[Date]])-1)&amp;"/"&amp;(YEAR(Table4_1[[#This Row],[Date]])-2000)</f>
        <v>FY2023/24</v>
      </c>
      <c r="B5937" s="162" t="str">
        <f>VLOOKUP(Table4_1[[#This Row],[Energy]]&amp;Table4_1[[#This Row],[Indicator category]]&amp;Table4_1[[#This Row],[Indicator subcategory]]&amp;Table4_1[[#This Row],[Indicator]]&amp;Table4_1[[#This Row],[ID]],newID,2,FALSE)</f>
        <v>D38cv</v>
      </c>
      <c r="C5937" s="162" t="str">
        <f>Table4_1[[#This Row],[Licensee]]&amp;" "&amp;Table4_1[[#This Row],[Licence]]</f>
        <v>Kleenheat GDL9</v>
      </c>
      <c r="D5937" s="162" t="str">
        <f t="shared" si="93"/>
        <v>FY2023/24_D38cv_Kleenheat GDL9</v>
      </c>
      <c r="E5937" s="164">
        <f>IF(ISNUMBER(Table4_1[[#This Row],[Value]]),Table4_1[[#This Row],[Value]],IF(ISNUMBER(Table4_1[[#This Row],[$ Value]]),Table4_1[[#This Row],[$ Value]],Table4_1[[#This Row],[% Value]]))</f>
        <v>0</v>
      </c>
      <c r="G5937" s="238">
        <v>45473</v>
      </c>
      <c r="H5937">
        <v>4</v>
      </c>
      <c r="I5937" t="s">
        <v>200</v>
      </c>
      <c r="J5937" t="s">
        <v>196</v>
      </c>
      <c r="K5937" t="s">
        <v>299</v>
      </c>
      <c r="L5937" t="s">
        <v>371</v>
      </c>
      <c r="M5937" t="s">
        <v>486</v>
      </c>
      <c r="N5937" t="s">
        <v>490</v>
      </c>
      <c r="O5937" t="s">
        <v>64</v>
      </c>
      <c r="P5937">
        <v>0</v>
      </c>
      <c r="Q5937"/>
      <c r="R5937"/>
      <c r="S5937" t="s">
        <v>936</v>
      </c>
    </row>
    <row r="5938" spans="1:19" hidden="1" x14ac:dyDescent="0.2">
      <c r="A5938" s="162" t="str">
        <f>"FY"&amp;(YEAR(Table4_1[[#This Row],[Date]])-1)&amp;"/"&amp;(YEAR(Table4_1[[#This Row],[Date]])-2000)</f>
        <v>FY2023/24</v>
      </c>
      <c r="B5938" s="162" t="str">
        <f>VLOOKUP(Table4_1[[#This Row],[Energy]]&amp;Table4_1[[#This Row],[Indicator category]]&amp;Table4_1[[#This Row],[Indicator subcategory]]&amp;Table4_1[[#This Row],[Indicator]]&amp;Table4_1[[#This Row],[ID]],newID,2,FALSE)</f>
        <v>D39avi</v>
      </c>
      <c r="C5938" s="162" t="str">
        <f>Table4_1[[#This Row],[Licensee]]&amp;" "&amp;Table4_1[[#This Row],[Licence]]</f>
        <v>Kleenheat GDL9</v>
      </c>
      <c r="D5938" s="162" t="str">
        <f t="shared" si="93"/>
        <v>FY2023/24_D39avi_Kleenheat GDL9</v>
      </c>
      <c r="E5938" s="164">
        <f>IF(ISNUMBER(Table4_1[[#This Row],[Value]]),Table4_1[[#This Row],[Value]],IF(ISNUMBER(Table4_1[[#This Row],[$ Value]]),Table4_1[[#This Row],[$ Value]],Table4_1[[#This Row],[% Value]]))</f>
        <v>0</v>
      </c>
      <c r="G5938" s="238">
        <v>45473</v>
      </c>
      <c r="H5938">
        <v>4</v>
      </c>
      <c r="I5938" t="s">
        <v>200</v>
      </c>
      <c r="J5938" t="s">
        <v>196</v>
      </c>
      <c r="K5938" t="s">
        <v>299</v>
      </c>
      <c r="L5938" t="s">
        <v>367</v>
      </c>
      <c r="M5938" t="s">
        <v>498</v>
      </c>
      <c r="N5938" t="s">
        <v>499</v>
      </c>
      <c r="O5938" t="s">
        <v>64</v>
      </c>
      <c r="P5938">
        <v>0</v>
      </c>
      <c r="Q5938"/>
      <c r="R5938"/>
      <c r="S5938" t="s">
        <v>936</v>
      </c>
    </row>
    <row r="5939" spans="1:19" hidden="1" x14ac:dyDescent="0.2">
      <c r="A5939" s="162" t="str">
        <f>"FY"&amp;(YEAR(Table4_1[[#This Row],[Date]])-1)&amp;"/"&amp;(YEAR(Table4_1[[#This Row],[Date]])-2000)</f>
        <v>FY2023/24</v>
      </c>
      <c r="B5939" s="162" t="str">
        <f>VLOOKUP(Table4_1[[#This Row],[Energy]]&amp;Table4_1[[#This Row],[Indicator category]]&amp;Table4_1[[#This Row],[Indicator subcategory]]&amp;Table4_1[[#This Row],[Indicator]]&amp;Table4_1[[#This Row],[ID]],newID,2,FALSE)</f>
        <v>D39bvi</v>
      </c>
      <c r="C5939" s="162" t="str">
        <f>Table4_1[[#This Row],[Licensee]]&amp;" "&amp;Table4_1[[#This Row],[Licence]]</f>
        <v>Kleenheat GDL9</v>
      </c>
      <c r="D5939" s="162" t="str">
        <f t="shared" si="93"/>
        <v>FY2023/24_D39bvi_Kleenheat GDL9</v>
      </c>
      <c r="E5939" s="164">
        <f>IF(ISNUMBER(Table4_1[[#This Row],[Value]]),Table4_1[[#This Row],[Value]],IF(ISNUMBER(Table4_1[[#This Row],[$ Value]]),Table4_1[[#This Row],[$ Value]],Table4_1[[#This Row],[% Value]]))</f>
        <v>0</v>
      </c>
      <c r="G5939" s="238">
        <v>45473</v>
      </c>
      <c r="H5939">
        <v>4</v>
      </c>
      <c r="I5939" t="s">
        <v>200</v>
      </c>
      <c r="J5939" t="s">
        <v>196</v>
      </c>
      <c r="K5939" t="s">
        <v>299</v>
      </c>
      <c r="L5939" t="s">
        <v>373</v>
      </c>
      <c r="M5939" t="s">
        <v>498</v>
      </c>
      <c r="N5939" t="s">
        <v>503</v>
      </c>
      <c r="O5939" t="s">
        <v>64</v>
      </c>
      <c r="P5939">
        <v>0</v>
      </c>
      <c r="Q5939"/>
      <c r="R5939"/>
      <c r="S5939" t="s">
        <v>936</v>
      </c>
    </row>
    <row r="5940" spans="1:19" hidden="1" x14ac:dyDescent="0.2">
      <c r="A5940" s="162" t="str">
        <f>"FY"&amp;(YEAR(Table4_1[[#This Row],[Date]])-1)&amp;"/"&amp;(YEAR(Table4_1[[#This Row],[Date]])-2000)</f>
        <v>FY2023/24</v>
      </c>
      <c r="B5940" s="162" t="str">
        <f>VLOOKUP(Table4_1[[#This Row],[Energy]]&amp;Table4_1[[#This Row],[Indicator category]]&amp;Table4_1[[#This Row],[Indicator subcategory]]&amp;Table4_1[[#This Row],[Indicator]]&amp;Table4_1[[#This Row],[ID]],newID,2,FALSE)</f>
        <v>D39cvi</v>
      </c>
      <c r="C5940" s="162" t="str">
        <f>Table4_1[[#This Row],[Licensee]]&amp;" "&amp;Table4_1[[#This Row],[Licence]]</f>
        <v>Kleenheat GDL9</v>
      </c>
      <c r="D5940" s="162" t="str">
        <f t="shared" si="93"/>
        <v>FY2023/24_D39cvi_Kleenheat GDL9</v>
      </c>
      <c r="E5940" s="164">
        <f>IF(ISNUMBER(Table4_1[[#This Row],[Value]]),Table4_1[[#This Row],[Value]],IF(ISNUMBER(Table4_1[[#This Row],[$ Value]]),Table4_1[[#This Row],[$ Value]],Table4_1[[#This Row],[% Value]]))</f>
        <v>0</v>
      </c>
      <c r="G5940" s="238">
        <v>45473</v>
      </c>
      <c r="H5940">
        <v>4</v>
      </c>
      <c r="I5940" t="s">
        <v>200</v>
      </c>
      <c r="J5940" t="s">
        <v>196</v>
      </c>
      <c r="K5940" t="s">
        <v>299</v>
      </c>
      <c r="L5940" t="s">
        <v>371</v>
      </c>
      <c r="M5940" t="s">
        <v>498</v>
      </c>
      <c r="N5940" t="s">
        <v>500</v>
      </c>
      <c r="O5940" t="s">
        <v>64</v>
      </c>
      <c r="P5940">
        <v>0</v>
      </c>
      <c r="Q5940"/>
      <c r="R5940"/>
      <c r="S5940" t="s">
        <v>936</v>
      </c>
    </row>
    <row r="5941" spans="1:19" hidden="1" x14ac:dyDescent="0.2">
      <c r="A5941" s="162" t="str">
        <f>"FY"&amp;(YEAR(Table4_1[[#This Row],[Date]])-1)&amp;"/"&amp;(YEAR(Table4_1[[#This Row],[Date]])-2000)</f>
        <v>FY2013/14</v>
      </c>
      <c r="B5941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1" s="162" t="str">
        <f>Table4_1[[#This Row],[Licensee]]&amp;" "&amp;Table4_1[[#This Row],[Licence]]</f>
        <v>Kleenheat GDL9</v>
      </c>
      <c r="D5941" s="162" t="str">
        <f t="shared" si="93"/>
        <v>FY2013/14_D4_Kleenheat GDL9</v>
      </c>
      <c r="E5941" s="164">
        <f>IF(ISNUMBER(Table4_1[[#This Row],[Value]]),Table4_1[[#This Row],[Value]],IF(ISNUMBER(Table4_1[[#This Row],[$ Value]]),Table4_1[[#This Row],[$ Value]],Table4_1[[#This Row],[% Value]]))</f>
        <v>2</v>
      </c>
      <c r="G5941" s="238">
        <v>41820</v>
      </c>
      <c r="H5941">
        <v>4</v>
      </c>
      <c r="I5941" t="s">
        <v>200</v>
      </c>
      <c r="J5941" t="s">
        <v>196</v>
      </c>
      <c r="K5941" t="s">
        <v>13</v>
      </c>
      <c r="L5941"/>
      <c r="M5941" t="s">
        <v>17</v>
      </c>
      <c r="N5941" t="s">
        <v>461</v>
      </c>
      <c r="O5941" t="s">
        <v>191</v>
      </c>
      <c r="P5941">
        <v>2</v>
      </c>
      <c r="Q5941"/>
      <c r="R5941"/>
      <c r="S5941" t="s">
        <v>936</v>
      </c>
    </row>
    <row r="5942" spans="1:19" hidden="1" x14ac:dyDescent="0.2">
      <c r="A5942" s="162" t="str">
        <f>"FY"&amp;(YEAR(Table4_1[[#This Row],[Date]])-1)&amp;"/"&amp;(YEAR(Table4_1[[#This Row],[Date]])-2000)</f>
        <v>FY2014/15</v>
      </c>
      <c r="B5942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2" s="162" t="str">
        <f>Table4_1[[#This Row],[Licensee]]&amp;" "&amp;Table4_1[[#This Row],[Licence]]</f>
        <v>Kleenheat GDL9</v>
      </c>
      <c r="D5942" s="162" t="str">
        <f t="shared" si="93"/>
        <v>FY2014/15_D4_Kleenheat GDL9</v>
      </c>
      <c r="E5942" s="164">
        <f>IF(ISNUMBER(Table4_1[[#This Row],[Value]]),Table4_1[[#This Row],[Value]],IF(ISNUMBER(Table4_1[[#This Row],[$ Value]]),Table4_1[[#This Row],[$ Value]],Table4_1[[#This Row],[% Value]]))</f>
        <v>10</v>
      </c>
      <c r="G5942" s="238">
        <v>42185</v>
      </c>
      <c r="H5942">
        <v>4</v>
      </c>
      <c r="I5942" t="s">
        <v>200</v>
      </c>
      <c r="J5942" t="s">
        <v>196</v>
      </c>
      <c r="K5942" t="s">
        <v>13</v>
      </c>
      <c r="L5942"/>
      <c r="M5942" t="s">
        <v>17</v>
      </c>
      <c r="N5942" t="s">
        <v>461</v>
      </c>
      <c r="O5942" t="s">
        <v>191</v>
      </c>
      <c r="P5942">
        <v>10</v>
      </c>
      <c r="Q5942"/>
      <c r="R5942"/>
      <c r="S5942" t="s">
        <v>936</v>
      </c>
    </row>
    <row r="5943" spans="1:19" hidden="1" x14ac:dyDescent="0.2">
      <c r="A5943" s="162" t="str">
        <f>"FY"&amp;(YEAR(Table4_1[[#This Row],[Date]])-1)&amp;"/"&amp;(YEAR(Table4_1[[#This Row],[Date]])-2000)</f>
        <v>FY2015/16</v>
      </c>
      <c r="B5943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3" s="162" t="str">
        <f>Table4_1[[#This Row],[Licensee]]&amp;" "&amp;Table4_1[[#This Row],[Licence]]</f>
        <v>Kleenheat GDL9</v>
      </c>
      <c r="D5943" s="162" t="str">
        <f t="shared" si="93"/>
        <v>FY2015/16_D4_Kleenheat GDL9</v>
      </c>
      <c r="E5943" s="164">
        <f>IF(ISNUMBER(Table4_1[[#This Row],[Value]]),Table4_1[[#This Row],[Value]],IF(ISNUMBER(Table4_1[[#This Row],[$ Value]]),Table4_1[[#This Row],[$ Value]],Table4_1[[#This Row],[% Value]]))</f>
        <v>8</v>
      </c>
      <c r="G5943" s="238">
        <v>42551</v>
      </c>
      <c r="H5943">
        <v>4</v>
      </c>
      <c r="I5943" t="s">
        <v>200</v>
      </c>
      <c r="J5943" t="s">
        <v>196</v>
      </c>
      <c r="K5943" t="s">
        <v>13</v>
      </c>
      <c r="L5943"/>
      <c r="M5943" t="s">
        <v>17</v>
      </c>
      <c r="N5943" t="s">
        <v>461</v>
      </c>
      <c r="O5943" t="s">
        <v>191</v>
      </c>
      <c r="P5943">
        <v>8</v>
      </c>
      <c r="Q5943"/>
      <c r="R5943"/>
      <c r="S5943" t="s">
        <v>936</v>
      </c>
    </row>
    <row r="5944" spans="1:19" hidden="1" x14ac:dyDescent="0.2">
      <c r="A5944" s="162" t="str">
        <f>"FY"&amp;(YEAR(Table4_1[[#This Row],[Date]])-1)&amp;"/"&amp;(YEAR(Table4_1[[#This Row],[Date]])-2000)</f>
        <v>FY2016/17</v>
      </c>
      <c r="B5944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4" s="162" t="str">
        <f>Table4_1[[#This Row],[Licensee]]&amp;" "&amp;Table4_1[[#This Row],[Licence]]</f>
        <v>Kleenheat GDL9</v>
      </c>
      <c r="D5944" s="162" t="str">
        <f t="shared" si="93"/>
        <v>FY2016/17_D4_Kleenheat GDL9</v>
      </c>
      <c r="E5944" s="164">
        <f>IF(ISNUMBER(Table4_1[[#This Row],[Value]]),Table4_1[[#This Row],[Value]],IF(ISNUMBER(Table4_1[[#This Row],[$ Value]]),Table4_1[[#This Row],[$ Value]],Table4_1[[#This Row],[% Value]]))</f>
        <v>6</v>
      </c>
      <c r="G5944" s="238">
        <v>42916</v>
      </c>
      <c r="H5944">
        <v>4</v>
      </c>
      <c r="I5944" t="s">
        <v>200</v>
      </c>
      <c r="J5944" t="s">
        <v>196</v>
      </c>
      <c r="K5944" t="s">
        <v>13</v>
      </c>
      <c r="L5944"/>
      <c r="M5944" t="s">
        <v>17</v>
      </c>
      <c r="N5944" t="s">
        <v>461</v>
      </c>
      <c r="O5944" t="s">
        <v>191</v>
      </c>
      <c r="P5944">
        <v>6</v>
      </c>
      <c r="Q5944"/>
      <c r="R5944"/>
      <c r="S5944" t="s">
        <v>936</v>
      </c>
    </row>
    <row r="5945" spans="1:19" hidden="1" x14ac:dyDescent="0.2">
      <c r="A5945" s="162" t="str">
        <f>"FY"&amp;(YEAR(Table4_1[[#This Row],[Date]])-1)&amp;"/"&amp;(YEAR(Table4_1[[#This Row],[Date]])-2000)</f>
        <v>FY2017/18</v>
      </c>
      <c r="B5945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5" s="162" t="str">
        <f>Table4_1[[#This Row],[Licensee]]&amp;" "&amp;Table4_1[[#This Row],[Licence]]</f>
        <v>Kleenheat GDL9</v>
      </c>
      <c r="D5945" s="162" t="str">
        <f t="shared" si="93"/>
        <v>FY2017/18_D4_Kleenheat GDL9</v>
      </c>
      <c r="E5945" s="164">
        <f>IF(ISNUMBER(Table4_1[[#This Row],[Value]]),Table4_1[[#This Row],[Value]],IF(ISNUMBER(Table4_1[[#This Row],[$ Value]]),Table4_1[[#This Row],[$ Value]],Table4_1[[#This Row],[% Value]]))</f>
        <v>5</v>
      </c>
      <c r="G5945" s="238">
        <v>43281</v>
      </c>
      <c r="H5945">
        <v>4</v>
      </c>
      <c r="I5945" t="s">
        <v>200</v>
      </c>
      <c r="J5945" t="s">
        <v>196</v>
      </c>
      <c r="K5945" t="s">
        <v>13</v>
      </c>
      <c r="L5945"/>
      <c r="M5945" t="s">
        <v>17</v>
      </c>
      <c r="N5945" t="s">
        <v>461</v>
      </c>
      <c r="O5945" t="s">
        <v>191</v>
      </c>
      <c r="P5945">
        <v>5</v>
      </c>
      <c r="Q5945"/>
      <c r="R5945"/>
      <c r="S5945" t="s">
        <v>936</v>
      </c>
    </row>
    <row r="5946" spans="1:19" hidden="1" x14ac:dyDescent="0.2">
      <c r="A5946" s="162" t="str">
        <f>"FY"&amp;(YEAR(Table4_1[[#This Row],[Date]])-1)&amp;"/"&amp;(YEAR(Table4_1[[#This Row],[Date]])-2000)</f>
        <v>FY2018/19</v>
      </c>
      <c r="B5946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6" s="162" t="str">
        <f>Table4_1[[#This Row],[Licensee]]&amp;" "&amp;Table4_1[[#This Row],[Licence]]</f>
        <v>Kleenheat GDL9</v>
      </c>
      <c r="D5946" s="162" t="str">
        <f t="shared" si="93"/>
        <v>FY2018/19_D4_Kleenheat GDL9</v>
      </c>
      <c r="E5946" s="164">
        <f>IF(ISNUMBER(Table4_1[[#This Row],[Value]]),Table4_1[[#This Row],[Value]],IF(ISNUMBER(Table4_1[[#This Row],[$ Value]]),Table4_1[[#This Row],[$ Value]],Table4_1[[#This Row],[% Value]]))</f>
        <v>1</v>
      </c>
      <c r="G5946" s="238">
        <v>43646</v>
      </c>
      <c r="H5946">
        <v>4</v>
      </c>
      <c r="I5946" t="s">
        <v>200</v>
      </c>
      <c r="J5946" t="s">
        <v>196</v>
      </c>
      <c r="K5946" t="s">
        <v>13</v>
      </c>
      <c r="L5946"/>
      <c r="M5946" t="s">
        <v>17</v>
      </c>
      <c r="N5946" t="s">
        <v>461</v>
      </c>
      <c r="O5946" t="s">
        <v>191</v>
      </c>
      <c r="P5946">
        <v>1</v>
      </c>
      <c r="Q5946"/>
      <c r="R5946"/>
      <c r="S5946" t="s">
        <v>936</v>
      </c>
    </row>
    <row r="5947" spans="1:19" hidden="1" x14ac:dyDescent="0.2">
      <c r="A5947" s="162" t="str">
        <f>"FY"&amp;(YEAR(Table4_1[[#This Row],[Date]])-1)&amp;"/"&amp;(YEAR(Table4_1[[#This Row],[Date]])-2000)</f>
        <v>FY2019/20</v>
      </c>
      <c r="B5947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7" s="162" t="str">
        <f>Table4_1[[#This Row],[Licensee]]&amp;" "&amp;Table4_1[[#This Row],[Licence]]</f>
        <v>Kleenheat GDL9</v>
      </c>
      <c r="D5947" s="162" t="str">
        <f t="shared" si="93"/>
        <v>FY2019/20_D4_Kleenheat GDL9</v>
      </c>
      <c r="E5947" s="164">
        <f>IF(ISNUMBER(Table4_1[[#This Row],[Value]]),Table4_1[[#This Row],[Value]],IF(ISNUMBER(Table4_1[[#This Row],[$ Value]]),Table4_1[[#This Row],[$ Value]],Table4_1[[#This Row],[% Value]]))</f>
        <v>2</v>
      </c>
      <c r="G5947" s="238">
        <v>44012</v>
      </c>
      <c r="H5947">
        <v>4</v>
      </c>
      <c r="I5947" t="s">
        <v>200</v>
      </c>
      <c r="J5947" t="s">
        <v>196</v>
      </c>
      <c r="K5947" t="s">
        <v>13</v>
      </c>
      <c r="L5947"/>
      <c r="M5947" t="s">
        <v>17</v>
      </c>
      <c r="N5947" t="s">
        <v>461</v>
      </c>
      <c r="O5947" t="s">
        <v>191</v>
      </c>
      <c r="P5947">
        <v>2</v>
      </c>
      <c r="Q5947"/>
      <c r="R5947"/>
      <c r="S5947" t="s">
        <v>936</v>
      </c>
    </row>
    <row r="5948" spans="1:19" hidden="1" x14ac:dyDescent="0.2">
      <c r="A5948" s="162" t="str">
        <f>"FY"&amp;(YEAR(Table4_1[[#This Row],[Date]])-1)&amp;"/"&amp;(YEAR(Table4_1[[#This Row],[Date]])-2000)</f>
        <v>FY2020/21</v>
      </c>
      <c r="B5948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8" s="162" t="str">
        <f>Table4_1[[#This Row],[Licensee]]&amp;" "&amp;Table4_1[[#This Row],[Licence]]</f>
        <v>Kleenheat GDL9</v>
      </c>
      <c r="D5948" s="162" t="str">
        <f t="shared" si="93"/>
        <v>FY2020/21_D4_Kleenheat GDL9</v>
      </c>
      <c r="E5948" s="164">
        <f>IF(ISNUMBER(Table4_1[[#This Row],[Value]]),Table4_1[[#This Row],[Value]],IF(ISNUMBER(Table4_1[[#This Row],[$ Value]]),Table4_1[[#This Row],[$ Value]],Table4_1[[#This Row],[% Value]]))</f>
        <v>0</v>
      </c>
      <c r="G5948" s="238">
        <v>44377</v>
      </c>
      <c r="H5948">
        <v>4</v>
      </c>
      <c r="I5948" t="s">
        <v>200</v>
      </c>
      <c r="J5948" t="s">
        <v>196</v>
      </c>
      <c r="K5948" t="s">
        <v>13</v>
      </c>
      <c r="L5948"/>
      <c r="M5948" t="s">
        <v>17</v>
      </c>
      <c r="N5948" t="s">
        <v>461</v>
      </c>
      <c r="O5948" t="s">
        <v>191</v>
      </c>
      <c r="P5948">
        <v>0</v>
      </c>
      <c r="Q5948"/>
      <c r="R5948"/>
      <c r="S5948" t="s">
        <v>936</v>
      </c>
    </row>
    <row r="5949" spans="1:19" hidden="1" x14ac:dyDescent="0.2">
      <c r="A5949" s="162" t="str">
        <f>"FY"&amp;(YEAR(Table4_1[[#This Row],[Date]])-1)&amp;"/"&amp;(YEAR(Table4_1[[#This Row],[Date]])-2000)</f>
        <v>FY2021/22</v>
      </c>
      <c r="B5949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49" s="162" t="str">
        <f>Table4_1[[#This Row],[Licensee]]&amp;" "&amp;Table4_1[[#This Row],[Licence]]</f>
        <v>Kleenheat GDL9</v>
      </c>
      <c r="D5949" s="162" t="str">
        <f t="shared" si="93"/>
        <v>FY2021/22_D4_Kleenheat GDL9</v>
      </c>
      <c r="E5949" s="164">
        <f>IF(ISNUMBER(Table4_1[[#This Row],[Value]]),Table4_1[[#This Row],[Value]],IF(ISNUMBER(Table4_1[[#This Row],[$ Value]]),Table4_1[[#This Row],[$ Value]],Table4_1[[#This Row],[% Value]]))</f>
        <v>0</v>
      </c>
      <c r="G5949" s="238">
        <v>44742</v>
      </c>
      <c r="H5949">
        <v>4</v>
      </c>
      <c r="I5949" t="s">
        <v>200</v>
      </c>
      <c r="J5949" t="s">
        <v>196</v>
      </c>
      <c r="K5949" t="s">
        <v>13</v>
      </c>
      <c r="L5949"/>
      <c r="M5949" t="s">
        <v>17</v>
      </c>
      <c r="N5949" t="s">
        <v>461</v>
      </c>
      <c r="O5949" t="s">
        <v>191</v>
      </c>
      <c r="P5949">
        <v>0</v>
      </c>
      <c r="Q5949"/>
      <c r="R5949"/>
      <c r="S5949" t="s">
        <v>936</v>
      </c>
    </row>
    <row r="5950" spans="1:19" hidden="1" x14ac:dyDescent="0.2">
      <c r="A5950" s="162" t="str">
        <f>"FY"&amp;(YEAR(Table4_1[[#This Row],[Date]])-1)&amp;"/"&amp;(YEAR(Table4_1[[#This Row],[Date]])-2000)</f>
        <v>FY2022/23</v>
      </c>
      <c r="B5950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50" s="162" t="str">
        <f>Table4_1[[#This Row],[Licensee]]&amp;" "&amp;Table4_1[[#This Row],[Licence]]</f>
        <v>Kleenheat GDL9</v>
      </c>
      <c r="D5950" s="162" t="str">
        <f t="shared" si="93"/>
        <v>FY2022/23_D4_Kleenheat GDL9</v>
      </c>
      <c r="E5950" s="164">
        <f>IF(ISNUMBER(Table4_1[[#This Row],[Value]]),Table4_1[[#This Row],[Value]],IF(ISNUMBER(Table4_1[[#This Row],[$ Value]]),Table4_1[[#This Row],[$ Value]],Table4_1[[#This Row],[% Value]]))</f>
        <v>8</v>
      </c>
      <c r="G5950" s="238">
        <v>45107</v>
      </c>
      <c r="H5950">
        <v>4</v>
      </c>
      <c r="I5950" t="s">
        <v>200</v>
      </c>
      <c r="J5950" t="s">
        <v>196</v>
      </c>
      <c r="K5950" t="s">
        <v>13</v>
      </c>
      <c r="L5950"/>
      <c r="M5950" t="s">
        <v>17</v>
      </c>
      <c r="N5950" t="s">
        <v>461</v>
      </c>
      <c r="O5950" t="s">
        <v>191</v>
      </c>
      <c r="P5950">
        <v>8</v>
      </c>
      <c r="Q5950"/>
      <c r="R5950"/>
      <c r="S5950" t="s">
        <v>936</v>
      </c>
    </row>
    <row r="5951" spans="1:19" hidden="1" x14ac:dyDescent="0.2">
      <c r="A5951" s="162" t="str">
        <f>"FY"&amp;(YEAR(Table4_1[[#This Row],[Date]])-1)&amp;"/"&amp;(YEAR(Table4_1[[#This Row],[Date]])-2000)</f>
        <v>FY2023/24</v>
      </c>
      <c r="B5951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5951" s="162" t="str">
        <f>Table4_1[[#This Row],[Licensee]]&amp;" "&amp;Table4_1[[#This Row],[Licence]]</f>
        <v>Kleenheat GDL9</v>
      </c>
      <c r="D5951" s="162" t="str">
        <f t="shared" si="93"/>
        <v>FY2023/24_D4_Kleenheat GDL9</v>
      </c>
      <c r="E5951" s="164">
        <f>IF(ISNUMBER(Table4_1[[#This Row],[Value]]),Table4_1[[#This Row],[Value]],IF(ISNUMBER(Table4_1[[#This Row],[$ Value]]),Table4_1[[#This Row],[$ Value]],Table4_1[[#This Row],[% Value]]))</f>
        <v>10</v>
      </c>
      <c r="G5951" s="238">
        <v>45473</v>
      </c>
      <c r="H5951">
        <v>4</v>
      </c>
      <c r="I5951" t="s">
        <v>200</v>
      </c>
      <c r="J5951" t="s">
        <v>196</v>
      </c>
      <c r="K5951" t="s">
        <v>13</v>
      </c>
      <c r="L5951"/>
      <c r="M5951" t="s">
        <v>17</v>
      </c>
      <c r="N5951" t="s">
        <v>461</v>
      </c>
      <c r="O5951" t="s">
        <v>191</v>
      </c>
      <c r="P5951">
        <v>10</v>
      </c>
      <c r="Q5951"/>
      <c r="R5951"/>
      <c r="S5951" t="s">
        <v>936</v>
      </c>
    </row>
    <row r="5952" spans="1:19" hidden="1" x14ac:dyDescent="0.2">
      <c r="A5952" s="162" t="str">
        <f>"FY"&amp;(YEAR(Table4_1[[#This Row],[Date]])-1)&amp;"/"&amp;(YEAR(Table4_1[[#This Row],[Date]])-2000)</f>
        <v>FY2023/24</v>
      </c>
      <c r="B5952" s="162" t="str">
        <f>VLOOKUP(Table4_1[[#This Row],[Energy]]&amp;Table4_1[[#This Row],[Indicator category]]&amp;Table4_1[[#This Row],[Indicator subcategory]]&amp;Table4_1[[#This Row],[Indicator]]&amp;Table4_1[[#This Row],[ID]],newID,2,FALSE)</f>
        <v>D40</v>
      </c>
      <c r="C5952" s="162" t="str">
        <f>Table4_1[[#This Row],[Licensee]]&amp;" "&amp;Table4_1[[#This Row],[Licence]]</f>
        <v>Kleenheat GDL9</v>
      </c>
      <c r="D5952" s="162" t="str">
        <f t="shared" si="93"/>
        <v>FY2023/24_D40_Kleenheat GDL9</v>
      </c>
      <c r="E5952" s="164">
        <f>IF(ISNUMBER(Table4_1[[#This Row],[Value]]),Table4_1[[#This Row],[Value]],IF(ISNUMBER(Table4_1[[#This Row],[$ Value]]),Table4_1[[#This Row],[$ Value]],Table4_1[[#This Row],[% Value]]))</f>
        <v>28</v>
      </c>
      <c r="G5952" s="238">
        <v>45473</v>
      </c>
      <c r="H5952">
        <v>4</v>
      </c>
      <c r="I5952" t="s">
        <v>200</v>
      </c>
      <c r="J5952" t="s">
        <v>196</v>
      </c>
      <c r="K5952" t="s">
        <v>299</v>
      </c>
      <c r="L5952" t="s">
        <v>67</v>
      </c>
      <c r="M5952" t="s">
        <v>444</v>
      </c>
      <c r="N5952" t="s">
        <v>445</v>
      </c>
      <c r="O5952" t="s">
        <v>191</v>
      </c>
      <c r="P5952">
        <v>28</v>
      </c>
      <c r="Q5952"/>
      <c r="R5952"/>
      <c r="S5952" t="s">
        <v>936</v>
      </c>
    </row>
    <row r="5953" spans="1:19" hidden="1" x14ac:dyDescent="0.2">
      <c r="A5953" s="162" t="str">
        <f>"FY"&amp;(YEAR(Table4_1[[#This Row],[Date]])-1)&amp;"/"&amp;(YEAR(Table4_1[[#This Row],[Date]])-2000)</f>
        <v>FY2013/14</v>
      </c>
      <c r="B5953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3" s="162" t="str">
        <f>Table4_1[[#This Row],[Licensee]]&amp;" "&amp;Table4_1[[#This Row],[Licence]]</f>
        <v>Kleenheat GDL9</v>
      </c>
      <c r="D5953" s="162" t="str">
        <f t="shared" si="93"/>
        <v>FY2013/14_D5_Kleenheat GDL9</v>
      </c>
      <c r="E5953" s="164">
        <f>IF(ISNUMBER(Table4_1[[#This Row],[Value]]),Table4_1[[#This Row],[Value]],IF(ISNUMBER(Table4_1[[#This Row],[$ Value]]),Table4_1[[#This Row],[$ Value]],Table4_1[[#This Row],[% Value]]))</f>
        <v>0</v>
      </c>
      <c r="G5953" s="238">
        <v>41820</v>
      </c>
      <c r="H5953">
        <v>4</v>
      </c>
      <c r="I5953" t="s">
        <v>200</v>
      </c>
      <c r="J5953" t="s">
        <v>196</v>
      </c>
      <c r="K5953" t="s">
        <v>13</v>
      </c>
      <c r="L5953"/>
      <c r="M5953" t="s">
        <v>387</v>
      </c>
      <c r="N5953" t="s">
        <v>468</v>
      </c>
      <c r="O5953" t="s">
        <v>191</v>
      </c>
      <c r="P5953">
        <v>0</v>
      </c>
      <c r="Q5953"/>
      <c r="R5953"/>
      <c r="S5953" t="s">
        <v>936</v>
      </c>
    </row>
    <row r="5954" spans="1:19" hidden="1" x14ac:dyDescent="0.2">
      <c r="A5954" s="162" t="str">
        <f>"FY"&amp;(YEAR(Table4_1[[#This Row],[Date]])-1)&amp;"/"&amp;(YEAR(Table4_1[[#This Row],[Date]])-2000)</f>
        <v>FY2014/15</v>
      </c>
      <c r="B5954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4" s="162" t="str">
        <f>Table4_1[[#This Row],[Licensee]]&amp;" "&amp;Table4_1[[#This Row],[Licence]]</f>
        <v>Kleenheat GDL9</v>
      </c>
      <c r="D5954" s="162" t="str">
        <f t="shared" si="93"/>
        <v>FY2014/15_D5_Kleenheat GDL9</v>
      </c>
      <c r="E5954" s="164">
        <f>IF(ISNUMBER(Table4_1[[#This Row],[Value]]),Table4_1[[#This Row],[Value]],IF(ISNUMBER(Table4_1[[#This Row],[$ Value]]),Table4_1[[#This Row],[$ Value]],Table4_1[[#This Row],[% Value]]))</f>
        <v>0</v>
      </c>
      <c r="G5954" s="238">
        <v>42185</v>
      </c>
      <c r="H5954">
        <v>4</v>
      </c>
      <c r="I5954" t="s">
        <v>200</v>
      </c>
      <c r="J5954" t="s">
        <v>196</v>
      </c>
      <c r="K5954" t="s">
        <v>13</v>
      </c>
      <c r="L5954"/>
      <c r="M5954" t="s">
        <v>387</v>
      </c>
      <c r="N5954" t="s">
        <v>468</v>
      </c>
      <c r="O5954" t="s">
        <v>191</v>
      </c>
      <c r="P5954">
        <v>0</v>
      </c>
      <c r="Q5954"/>
      <c r="R5954"/>
      <c r="S5954" t="s">
        <v>936</v>
      </c>
    </row>
    <row r="5955" spans="1:19" hidden="1" x14ac:dyDescent="0.2">
      <c r="A5955" s="162" t="str">
        <f>"FY"&amp;(YEAR(Table4_1[[#This Row],[Date]])-1)&amp;"/"&amp;(YEAR(Table4_1[[#This Row],[Date]])-2000)</f>
        <v>FY2015/16</v>
      </c>
      <c r="B5955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5" s="162" t="str">
        <f>Table4_1[[#This Row],[Licensee]]&amp;" "&amp;Table4_1[[#This Row],[Licence]]</f>
        <v>Kleenheat GDL9</v>
      </c>
      <c r="D5955" s="162" t="str">
        <f t="shared" si="93"/>
        <v>FY2015/16_D5_Kleenheat GDL9</v>
      </c>
      <c r="E5955" s="164">
        <f>IF(ISNUMBER(Table4_1[[#This Row],[Value]]),Table4_1[[#This Row],[Value]],IF(ISNUMBER(Table4_1[[#This Row],[$ Value]]),Table4_1[[#This Row],[$ Value]],Table4_1[[#This Row],[% Value]]))</f>
        <v>0</v>
      </c>
      <c r="G5955" s="238">
        <v>42551</v>
      </c>
      <c r="H5955">
        <v>4</v>
      </c>
      <c r="I5955" t="s">
        <v>200</v>
      </c>
      <c r="J5955" t="s">
        <v>196</v>
      </c>
      <c r="K5955" t="s">
        <v>13</v>
      </c>
      <c r="L5955"/>
      <c r="M5955" t="s">
        <v>387</v>
      </c>
      <c r="N5955" t="s">
        <v>468</v>
      </c>
      <c r="O5955" t="s">
        <v>191</v>
      </c>
      <c r="P5955">
        <v>0</v>
      </c>
      <c r="Q5955"/>
      <c r="R5955"/>
      <c r="S5955" t="s">
        <v>936</v>
      </c>
    </row>
    <row r="5956" spans="1:19" hidden="1" x14ac:dyDescent="0.2">
      <c r="A5956" s="162" t="str">
        <f>"FY"&amp;(YEAR(Table4_1[[#This Row],[Date]])-1)&amp;"/"&amp;(YEAR(Table4_1[[#This Row],[Date]])-2000)</f>
        <v>FY2016/17</v>
      </c>
      <c r="B5956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6" s="162" t="str">
        <f>Table4_1[[#This Row],[Licensee]]&amp;" "&amp;Table4_1[[#This Row],[Licence]]</f>
        <v>Kleenheat GDL9</v>
      </c>
      <c r="D5956" s="162" t="str">
        <f t="shared" si="93"/>
        <v>FY2016/17_D5_Kleenheat GDL9</v>
      </c>
      <c r="E5956" s="164">
        <f>IF(ISNUMBER(Table4_1[[#This Row],[Value]]),Table4_1[[#This Row],[Value]],IF(ISNUMBER(Table4_1[[#This Row],[$ Value]]),Table4_1[[#This Row],[$ Value]],Table4_1[[#This Row],[% Value]]))</f>
        <v>0</v>
      </c>
      <c r="G5956" s="238">
        <v>42916</v>
      </c>
      <c r="H5956">
        <v>4</v>
      </c>
      <c r="I5956" t="s">
        <v>200</v>
      </c>
      <c r="J5956" t="s">
        <v>196</v>
      </c>
      <c r="K5956" t="s">
        <v>13</v>
      </c>
      <c r="L5956"/>
      <c r="M5956" t="s">
        <v>387</v>
      </c>
      <c r="N5956" t="s">
        <v>468</v>
      </c>
      <c r="O5956" t="s">
        <v>191</v>
      </c>
      <c r="P5956">
        <v>0</v>
      </c>
      <c r="Q5956"/>
      <c r="R5956"/>
      <c r="S5956" t="s">
        <v>936</v>
      </c>
    </row>
    <row r="5957" spans="1:19" hidden="1" x14ac:dyDescent="0.2">
      <c r="A5957" s="162" t="str">
        <f>"FY"&amp;(YEAR(Table4_1[[#This Row],[Date]])-1)&amp;"/"&amp;(YEAR(Table4_1[[#This Row],[Date]])-2000)</f>
        <v>FY2017/18</v>
      </c>
      <c r="B5957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7" s="162" t="str">
        <f>Table4_1[[#This Row],[Licensee]]&amp;" "&amp;Table4_1[[#This Row],[Licence]]</f>
        <v>Kleenheat GDL9</v>
      </c>
      <c r="D5957" s="162" t="str">
        <f t="shared" si="93"/>
        <v>FY2017/18_D5_Kleenheat GDL9</v>
      </c>
      <c r="E5957" s="164">
        <f>IF(ISNUMBER(Table4_1[[#This Row],[Value]]),Table4_1[[#This Row],[Value]],IF(ISNUMBER(Table4_1[[#This Row],[$ Value]]),Table4_1[[#This Row],[$ Value]],Table4_1[[#This Row],[% Value]]))</f>
        <v>0</v>
      </c>
      <c r="G5957" s="238">
        <v>43281</v>
      </c>
      <c r="H5957">
        <v>4</v>
      </c>
      <c r="I5957" t="s">
        <v>200</v>
      </c>
      <c r="J5957" t="s">
        <v>196</v>
      </c>
      <c r="K5957" t="s">
        <v>13</v>
      </c>
      <c r="L5957"/>
      <c r="M5957" t="s">
        <v>387</v>
      </c>
      <c r="N5957" t="s">
        <v>468</v>
      </c>
      <c r="O5957" t="s">
        <v>191</v>
      </c>
      <c r="P5957">
        <v>0</v>
      </c>
      <c r="Q5957"/>
      <c r="R5957"/>
      <c r="S5957" t="s">
        <v>936</v>
      </c>
    </row>
    <row r="5958" spans="1:19" hidden="1" x14ac:dyDescent="0.2">
      <c r="A5958" s="162" t="str">
        <f>"FY"&amp;(YEAR(Table4_1[[#This Row],[Date]])-1)&amp;"/"&amp;(YEAR(Table4_1[[#This Row],[Date]])-2000)</f>
        <v>FY2018/19</v>
      </c>
      <c r="B5958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8" s="162" t="str">
        <f>Table4_1[[#This Row],[Licensee]]&amp;" "&amp;Table4_1[[#This Row],[Licence]]</f>
        <v>Kleenheat GDL9</v>
      </c>
      <c r="D5958" s="162" t="str">
        <f t="shared" ref="D5958:D6021" si="94">A5958&amp;"_"&amp;B5958&amp;"_"&amp;C5958</f>
        <v>FY2018/19_D5_Kleenheat GDL9</v>
      </c>
      <c r="E5958" s="164">
        <f>IF(ISNUMBER(Table4_1[[#This Row],[Value]]),Table4_1[[#This Row],[Value]],IF(ISNUMBER(Table4_1[[#This Row],[$ Value]]),Table4_1[[#This Row],[$ Value]],Table4_1[[#This Row],[% Value]]))</f>
        <v>0</v>
      </c>
      <c r="G5958" s="238">
        <v>43646</v>
      </c>
      <c r="H5958">
        <v>4</v>
      </c>
      <c r="I5958" t="s">
        <v>200</v>
      </c>
      <c r="J5958" t="s">
        <v>196</v>
      </c>
      <c r="K5958" t="s">
        <v>13</v>
      </c>
      <c r="L5958"/>
      <c r="M5958" t="s">
        <v>387</v>
      </c>
      <c r="N5958" t="s">
        <v>468</v>
      </c>
      <c r="O5958" t="s">
        <v>191</v>
      </c>
      <c r="P5958">
        <v>0</v>
      </c>
      <c r="Q5958"/>
      <c r="R5958"/>
      <c r="S5958" t="s">
        <v>936</v>
      </c>
    </row>
    <row r="5959" spans="1:19" hidden="1" x14ac:dyDescent="0.2">
      <c r="A5959" s="162" t="str">
        <f>"FY"&amp;(YEAR(Table4_1[[#This Row],[Date]])-1)&amp;"/"&amp;(YEAR(Table4_1[[#This Row],[Date]])-2000)</f>
        <v>FY2019/20</v>
      </c>
      <c r="B5959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59" s="162" t="str">
        <f>Table4_1[[#This Row],[Licensee]]&amp;" "&amp;Table4_1[[#This Row],[Licence]]</f>
        <v>Kleenheat GDL9</v>
      </c>
      <c r="D5959" s="162" t="str">
        <f t="shared" si="94"/>
        <v>FY2019/20_D5_Kleenheat GDL9</v>
      </c>
      <c r="E5959" s="164">
        <f>IF(ISNUMBER(Table4_1[[#This Row],[Value]]),Table4_1[[#This Row],[Value]],IF(ISNUMBER(Table4_1[[#This Row],[$ Value]]),Table4_1[[#This Row],[$ Value]],Table4_1[[#This Row],[% Value]]))</f>
        <v>0</v>
      </c>
      <c r="G5959" s="238">
        <v>44012</v>
      </c>
      <c r="H5959">
        <v>4</v>
      </c>
      <c r="I5959" t="s">
        <v>200</v>
      </c>
      <c r="J5959" t="s">
        <v>196</v>
      </c>
      <c r="K5959" t="s">
        <v>13</v>
      </c>
      <c r="L5959"/>
      <c r="M5959" t="s">
        <v>387</v>
      </c>
      <c r="N5959" t="s">
        <v>468</v>
      </c>
      <c r="O5959" t="s">
        <v>191</v>
      </c>
      <c r="P5959">
        <v>0</v>
      </c>
      <c r="Q5959"/>
      <c r="R5959"/>
      <c r="S5959" t="s">
        <v>936</v>
      </c>
    </row>
    <row r="5960" spans="1:19" hidden="1" x14ac:dyDescent="0.2">
      <c r="A5960" s="162" t="str">
        <f>"FY"&amp;(YEAR(Table4_1[[#This Row],[Date]])-1)&amp;"/"&amp;(YEAR(Table4_1[[#This Row],[Date]])-2000)</f>
        <v>FY2020/21</v>
      </c>
      <c r="B5960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60" s="162" t="str">
        <f>Table4_1[[#This Row],[Licensee]]&amp;" "&amp;Table4_1[[#This Row],[Licence]]</f>
        <v>Kleenheat GDL9</v>
      </c>
      <c r="D5960" s="162" t="str">
        <f t="shared" si="94"/>
        <v>FY2020/21_D5_Kleenheat GDL9</v>
      </c>
      <c r="E5960" s="164">
        <f>IF(ISNUMBER(Table4_1[[#This Row],[Value]]),Table4_1[[#This Row],[Value]],IF(ISNUMBER(Table4_1[[#This Row],[$ Value]]),Table4_1[[#This Row],[$ Value]],Table4_1[[#This Row],[% Value]]))</f>
        <v>0</v>
      </c>
      <c r="G5960" s="238">
        <v>44377</v>
      </c>
      <c r="H5960">
        <v>4</v>
      </c>
      <c r="I5960" t="s">
        <v>200</v>
      </c>
      <c r="J5960" t="s">
        <v>196</v>
      </c>
      <c r="K5960" t="s">
        <v>13</v>
      </c>
      <c r="L5960"/>
      <c r="M5960" t="s">
        <v>387</v>
      </c>
      <c r="N5960" t="s">
        <v>468</v>
      </c>
      <c r="O5960" t="s">
        <v>191</v>
      </c>
      <c r="P5960">
        <v>0</v>
      </c>
      <c r="Q5960"/>
      <c r="R5960"/>
      <c r="S5960" t="s">
        <v>936</v>
      </c>
    </row>
    <row r="5961" spans="1:19" hidden="1" x14ac:dyDescent="0.2">
      <c r="A5961" s="162" t="str">
        <f>"FY"&amp;(YEAR(Table4_1[[#This Row],[Date]])-1)&amp;"/"&amp;(YEAR(Table4_1[[#This Row],[Date]])-2000)</f>
        <v>FY2021/22</v>
      </c>
      <c r="B5961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61" s="162" t="str">
        <f>Table4_1[[#This Row],[Licensee]]&amp;" "&amp;Table4_1[[#This Row],[Licence]]</f>
        <v>Kleenheat GDL9</v>
      </c>
      <c r="D5961" s="162" t="str">
        <f t="shared" si="94"/>
        <v>FY2021/22_D5_Kleenheat GDL9</v>
      </c>
      <c r="E5961" s="164">
        <f>IF(ISNUMBER(Table4_1[[#This Row],[Value]]),Table4_1[[#This Row],[Value]],IF(ISNUMBER(Table4_1[[#This Row],[$ Value]]),Table4_1[[#This Row],[$ Value]],Table4_1[[#This Row],[% Value]]))</f>
        <v>0</v>
      </c>
      <c r="G5961" s="238">
        <v>44742</v>
      </c>
      <c r="H5961">
        <v>4</v>
      </c>
      <c r="I5961" t="s">
        <v>200</v>
      </c>
      <c r="J5961" t="s">
        <v>196</v>
      </c>
      <c r="K5961" t="s">
        <v>13</v>
      </c>
      <c r="L5961"/>
      <c r="M5961" t="s">
        <v>387</v>
      </c>
      <c r="N5961" t="s">
        <v>468</v>
      </c>
      <c r="O5961" t="s">
        <v>191</v>
      </c>
      <c r="P5961">
        <v>0</v>
      </c>
      <c r="Q5961"/>
      <c r="R5961"/>
      <c r="S5961" t="s">
        <v>936</v>
      </c>
    </row>
    <row r="5962" spans="1:19" hidden="1" x14ac:dyDescent="0.2">
      <c r="A5962" s="162" t="str">
        <f>"FY"&amp;(YEAR(Table4_1[[#This Row],[Date]])-1)&amp;"/"&amp;(YEAR(Table4_1[[#This Row],[Date]])-2000)</f>
        <v>FY2022/23</v>
      </c>
      <c r="B5962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62" s="162" t="str">
        <f>Table4_1[[#This Row],[Licensee]]&amp;" "&amp;Table4_1[[#This Row],[Licence]]</f>
        <v>Kleenheat GDL9</v>
      </c>
      <c r="D5962" s="162" t="str">
        <f t="shared" si="94"/>
        <v>FY2022/23_D5_Kleenheat GDL9</v>
      </c>
      <c r="E5962" s="164">
        <f>IF(ISNUMBER(Table4_1[[#This Row],[Value]]),Table4_1[[#This Row],[Value]],IF(ISNUMBER(Table4_1[[#This Row],[$ Value]]),Table4_1[[#This Row],[$ Value]],Table4_1[[#This Row],[% Value]]))</f>
        <v>0</v>
      </c>
      <c r="G5962" s="238">
        <v>45107</v>
      </c>
      <c r="H5962">
        <v>4</v>
      </c>
      <c r="I5962" t="s">
        <v>200</v>
      </c>
      <c r="J5962" t="s">
        <v>196</v>
      </c>
      <c r="K5962" t="s">
        <v>13</v>
      </c>
      <c r="L5962"/>
      <c r="M5962" t="s">
        <v>387</v>
      </c>
      <c r="N5962" t="s">
        <v>468</v>
      </c>
      <c r="O5962" t="s">
        <v>191</v>
      </c>
      <c r="P5962">
        <v>0</v>
      </c>
      <c r="Q5962"/>
      <c r="R5962"/>
      <c r="S5962" t="s">
        <v>936</v>
      </c>
    </row>
    <row r="5963" spans="1:19" hidden="1" x14ac:dyDescent="0.2">
      <c r="A5963" s="162" t="str">
        <f>"FY"&amp;(YEAR(Table4_1[[#This Row],[Date]])-1)&amp;"/"&amp;(YEAR(Table4_1[[#This Row],[Date]])-2000)</f>
        <v>FY2023/24</v>
      </c>
      <c r="B5963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5963" s="162" t="str">
        <f>Table4_1[[#This Row],[Licensee]]&amp;" "&amp;Table4_1[[#This Row],[Licence]]</f>
        <v>Kleenheat GDL9</v>
      </c>
      <c r="D5963" s="162" t="str">
        <f t="shared" si="94"/>
        <v>FY2023/24_D5_Kleenheat GDL9</v>
      </c>
      <c r="E5963" s="164">
        <f>IF(ISNUMBER(Table4_1[[#This Row],[Value]]),Table4_1[[#This Row],[Value]],IF(ISNUMBER(Table4_1[[#This Row],[$ Value]]),Table4_1[[#This Row],[$ Value]],Table4_1[[#This Row],[% Value]]))</f>
        <v>0</v>
      </c>
      <c r="G5963" s="238">
        <v>45473</v>
      </c>
      <c r="H5963">
        <v>4</v>
      </c>
      <c r="I5963" t="s">
        <v>200</v>
      </c>
      <c r="J5963" t="s">
        <v>196</v>
      </c>
      <c r="K5963" t="s">
        <v>13</v>
      </c>
      <c r="L5963"/>
      <c r="M5963" t="s">
        <v>387</v>
      </c>
      <c r="N5963" t="s">
        <v>468</v>
      </c>
      <c r="O5963" t="s">
        <v>191</v>
      </c>
      <c r="P5963">
        <v>0</v>
      </c>
      <c r="Q5963"/>
      <c r="R5963"/>
      <c r="S5963" t="s">
        <v>936</v>
      </c>
    </row>
    <row r="5964" spans="1:19" hidden="1" x14ac:dyDescent="0.2">
      <c r="A5964" s="162" t="str">
        <f>"FY"&amp;(YEAR(Table4_1[[#This Row],[Date]])-1)&amp;"/"&amp;(YEAR(Table4_1[[#This Row],[Date]])-2000)</f>
        <v>FY2013/14</v>
      </c>
      <c r="B5964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4" s="162" t="str">
        <f>Table4_1[[#This Row],[Licensee]]&amp;" "&amp;Table4_1[[#This Row],[Licence]]</f>
        <v>Kleenheat GDL9</v>
      </c>
      <c r="D5964" s="162" t="str">
        <f t="shared" si="94"/>
        <v>FY2013/14_D6_Kleenheat GDL9</v>
      </c>
      <c r="E5964" s="164">
        <f>IF(ISNUMBER(Table4_1[[#This Row],[Value]]),Table4_1[[#This Row],[Value]],IF(ISNUMBER(Table4_1[[#This Row],[$ Value]]),Table4_1[[#This Row],[$ Value]],Table4_1[[#This Row],[% Value]]))</f>
        <v>0</v>
      </c>
      <c r="G5964" s="238">
        <v>41820</v>
      </c>
      <c r="H5964">
        <v>4</v>
      </c>
      <c r="I5964" t="s">
        <v>200</v>
      </c>
      <c r="J5964" t="s">
        <v>196</v>
      </c>
      <c r="K5964" t="s">
        <v>13</v>
      </c>
      <c r="L5964"/>
      <c r="M5964" t="s">
        <v>387</v>
      </c>
      <c r="N5964" t="s">
        <v>469</v>
      </c>
      <c r="O5964" t="s">
        <v>190</v>
      </c>
      <c r="P5964"/>
      <c r="Q5964">
        <v>0</v>
      </c>
      <c r="R5964"/>
      <c r="S5964" t="s">
        <v>936</v>
      </c>
    </row>
    <row r="5965" spans="1:19" hidden="1" x14ac:dyDescent="0.2">
      <c r="A5965" s="162" t="str">
        <f>"FY"&amp;(YEAR(Table4_1[[#This Row],[Date]])-1)&amp;"/"&amp;(YEAR(Table4_1[[#This Row],[Date]])-2000)</f>
        <v>FY2014/15</v>
      </c>
      <c r="B5965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5" s="162" t="str">
        <f>Table4_1[[#This Row],[Licensee]]&amp;" "&amp;Table4_1[[#This Row],[Licence]]</f>
        <v>Kleenheat GDL9</v>
      </c>
      <c r="D5965" s="162" t="str">
        <f t="shared" si="94"/>
        <v>FY2014/15_D6_Kleenheat GDL9</v>
      </c>
      <c r="E5965" s="164">
        <f>IF(ISNUMBER(Table4_1[[#This Row],[Value]]),Table4_1[[#This Row],[Value]],IF(ISNUMBER(Table4_1[[#This Row],[$ Value]]),Table4_1[[#This Row],[$ Value]],Table4_1[[#This Row],[% Value]]))</f>
        <v>0</v>
      </c>
      <c r="G5965" s="238">
        <v>42185</v>
      </c>
      <c r="H5965">
        <v>4</v>
      </c>
      <c r="I5965" t="s">
        <v>200</v>
      </c>
      <c r="J5965" t="s">
        <v>196</v>
      </c>
      <c r="K5965" t="s">
        <v>13</v>
      </c>
      <c r="L5965"/>
      <c r="M5965" t="s">
        <v>387</v>
      </c>
      <c r="N5965" t="s">
        <v>469</v>
      </c>
      <c r="O5965" t="s">
        <v>190</v>
      </c>
      <c r="P5965"/>
      <c r="Q5965">
        <v>0</v>
      </c>
      <c r="R5965"/>
      <c r="S5965" t="s">
        <v>936</v>
      </c>
    </row>
    <row r="5966" spans="1:19" hidden="1" x14ac:dyDescent="0.2">
      <c r="A5966" s="162" t="str">
        <f>"FY"&amp;(YEAR(Table4_1[[#This Row],[Date]])-1)&amp;"/"&amp;(YEAR(Table4_1[[#This Row],[Date]])-2000)</f>
        <v>FY2015/16</v>
      </c>
      <c r="B5966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6" s="162" t="str">
        <f>Table4_1[[#This Row],[Licensee]]&amp;" "&amp;Table4_1[[#This Row],[Licence]]</f>
        <v>Kleenheat GDL9</v>
      </c>
      <c r="D5966" s="162" t="str">
        <f t="shared" si="94"/>
        <v>FY2015/16_D6_Kleenheat GDL9</v>
      </c>
      <c r="E5966" s="164">
        <f>IF(ISNUMBER(Table4_1[[#This Row],[Value]]),Table4_1[[#This Row],[Value]],IF(ISNUMBER(Table4_1[[#This Row],[$ Value]]),Table4_1[[#This Row],[$ Value]],Table4_1[[#This Row],[% Value]]))</f>
        <v>0</v>
      </c>
      <c r="G5966" s="238">
        <v>42551</v>
      </c>
      <c r="H5966">
        <v>4</v>
      </c>
      <c r="I5966" t="s">
        <v>200</v>
      </c>
      <c r="J5966" t="s">
        <v>196</v>
      </c>
      <c r="K5966" t="s">
        <v>13</v>
      </c>
      <c r="L5966"/>
      <c r="M5966" t="s">
        <v>387</v>
      </c>
      <c r="N5966" t="s">
        <v>469</v>
      </c>
      <c r="O5966" t="s">
        <v>190</v>
      </c>
      <c r="P5966"/>
      <c r="Q5966">
        <v>0</v>
      </c>
      <c r="R5966"/>
      <c r="S5966" t="s">
        <v>936</v>
      </c>
    </row>
    <row r="5967" spans="1:19" hidden="1" x14ac:dyDescent="0.2">
      <c r="A5967" s="162" t="str">
        <f>"FY"&amp;(YEAR(Table4_1[[#This Row],[Date]])-1)&amp;"/"&amp;(YEAR(Table4_1[[#This Row],[Date]])-2000)</f>
        <v>FY2016/17</v>
      </c>
      <c r="B5967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7" s="162" t="str">
        <f>Table4_1[[#This Row],[Licensee]]&amp;" "&amp;Table4_1[[#This Row],[Licence]]</f>
        <v>Kleenheat GDL9</v>
      </c>
      <c r="D5967" s="162" t="str">
        <f t="shared" si="94"/>
        <v>FY2016/17_D6_Kleenheat GDL9</v>
      </c>
      <c r="E5967" s="164">
        <f>IF(ISNUMBER(Table4_1[[#This Row],[Value]]),Table4_1[[#This Row],[Value]],IF(ISNUMBER(Table4_1[[#This Row],[$ Value]]),Table4_1[[#This Row],[$ Value]],Table4_1[[#This Row],[% Value]]))</f>
        <v>0</v>
      </c>
      <c r="G5967" s="238">
        <v>42916</v>
      </c>
      <c r="H5967">
        <v>4</v>
      </c>
      <c r="I5967" t="s">
        <v>200</v>
      </c>
      <c r="J5967" t="s">
        <v>196</v>
      </c>
      <c r="K5967" t="s">
        <v>13</v>
      </c>
      <c r="L5967"/>
      <c r="M5967" t="s">
        <v>387</v>
      </c>
      <c r="N5967" t="s">
        <v>469</v>
      </c>
      <c r="O5967" t="s">
        <v>190</v>
      </c>
      <c r="P5967"/>
      <c r="Q5967">
        <v>0</v>
      </c>
      <c r="R5967"/>
      <c r="S5967" t="s">
        <v>936</v>
      </c>
    </row>
    <row r="5968" spans="1:19" hidden="1" x14ac:dyDescent="0.2">
      <c r="A5968" s="162" t="str">
        <f>"FY"&amp;(YEAR(Table4_1[[#This Row],[Date]])-1)&amp;"/"&amp;(YEAR(Table4_1[[#This Row],[Date]])-2000)</f>
        <v>FY2017/18</v>
      </c>
      <c r="B5968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8" s="162" t="str">
        <f>Table4_1[[#This Row],[Licensee]]&amp;" "&amp;Table4_1[[#This Row],[Licence]]</f>
        <v>Kleenheat GDL9</v>
      </c>
      <c r="D5968" s="162" t="str">
        <f t="shared" si="94"/>
        <v>FY2017/18_D6_Kleenheat GDL9</v>
      </c>
      <c r="E5968" s="164">
        <f>IF(ISNUMBER(Table4_1[[#This Row],[Value]]),Table4_1[[#This Row],[Value]],IF(ISNUMBER(Table4_1[[#This Row],[$ Value]]),Table4_1[[#This Row],[$ Value]],Table4_1[[#This Row],[% Value]]))</f>
        <v>0</v>
      </c>
      <c r="G5968" s="238">
        <v>43281</v>
      </c>
      <c r="H5968">
        <v>4</v>
      </c>
      <c r="I5968" t="s">
        <v>200</v>
      </c>
      <c r="J5968" t="s">
        <v>196</v>
      </c>
      <c r="K5968" t="s">
        <v>13</v>
      </c>
      <c r="L5968"/>
      <c r="M5968" t="s">
        <v>387</v>
      </c>
      <c r="N5968" t="s">
        <v>469</v>
      </c>
      <c r="O5968" t="s">
        <v>190</v>
      </c>
      <c r="P5968"/>
      <c r="Q5968">
        <v>0</v>
      </c>
      <c r="R5968"/>
      <c r="S5968" t="s">
        <v>936</v>
      </c>
    </row>
    <row r="5969" spans="1:19" hidden="1" x14ac:dyDescent="0.2">
      <c r="A5969" s="162" t="str">
        <f>"FY"&amp;(YEAR(Table4_1[[#This Row],[Date]])-1)&amp;"/"&amp;(YEAR(Table4_1[[#This Row],[Date]])-2000)</f>
        <v>FY2018/19</v>
      </c>
      <c r="B5969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69" s="162" t="str">
        <f>Table4_1[[#This Row],[Licensee]]&amp;" "&amp;Table4_1[[#This Row],[Licence]]</f>
        <v>Kleenheat GDL9</v>
      </c>
      <c r="D5969" s="162" t="str">
        <f t="shared" si="94"/>
        <v>FY2018/19_D6_Kleenheat GDL9</v>
      </c>
      <c r="E5969" s="164">
        <f>IF(ISNUMBER(Table4_1[[#This Row],[Value]]),Table4_1[[#This Row],[Value]],IF(ISNUMBER(Table4_1[[#This Row],[$ Value]]),Table4_1[[#This Row],[$ Value]],Table4_1[[#This Row],[% Value]]))</f>
        <v>0</v>
      </c>
      <c r="G5969" s="238">
        <v>43646</v>
      </c>
      <c r="H5969">
        <v>4</v>
      </c>
      <c r="I5969" t="s">
        <v>200</v>
      </c>
      <c r="J5969" t="s">
        <v>196</v>
      </c>
      <c r="K5969" t="s">
        <v>13</v>
      </c>
      <c r="L5969"/>
      <c r="M5969" t="s">
        <v>387</v>
      </c>
      <c r="N5969" t="s">
        <v>469</v>
      </c>
      <c r="O5969" t="s">
        <v>190</v>
      </c>
      <c r="P5969"/>
      <c r="Q5969">
        <v>0</v>
      </c>
      <c r="R5969"/>
      <c r="S5969" t="s">
        <v>936</v>
      </c>
    </row>
    <row r="5970" spans="1:19" hidden="1" x14ac:dyDescent="0.2">
      <c r="A5970" s="162" t="str">
        <f>"FY"&amp;(YEAR(Table4_1[[#This Row],[Date]])-1)&amp;"/"&amp;(YEAR(Table4_1[[#This Row],[Date]])-2000)</f>
        <v>FY2019/20</v>
      </c>
      <c r="B5970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0" s="162" t="str">
        <f>Table4_1[[#This Row],[Licensee]]&amp;" "&amp;Table4_1[[#This Row],[Licence]]</f>
        <v>Kleenheat GDL9</v>
      </c>
      <c r="D5970" s="162" t="str">
        <f t="shared" si="94"/>
        <v>FY2019/20_D6_Kleenheat GDL9</v>
      </c>
      <c r="E5970" s="164">
        <f>IF(ISNUMBER(Table4_1[[#This Row],[Value]]),Table4_1[[#This Row],[Value]],IF(ISNUMBER(Table4_1[[#This Row],[$ Value]]),Table4_1[[#This Row],[$ Value]],Table4_1[[#This Row],[% Value]]))</f>
        <v>0</v>
      </c>
      <c r="G5970" s="238">
        <v>44012</v>
      </c>
      <c r="H5970">
        <v>4</v>
      </c>
      <c r="I5970" t="s">
        <v>200</v>
      </c>
      <c r="J5970" t="s">
        <v>196</v>
      </c>
      <c r="K5970" t="s">
        <v>13</v>
      </c>
      <c r="L5970"/>
      <c r="M5970" t="s">
        <v>387</v>
      </c>
      <c r="N5970" t="s">
        <v>469</v>
      </c>
      <c r="O5970" t="s">
        <v>190</v>
      </c>
      <c r="P5970"/>
      <c r="Q5970">
        <v>0</v>
      </c>
      <c r="R5970"/>
      <c r="S5970" t="s">
        <v>936</v>
      </c>
    </row>
    <row r="5971" spans="1:19" hidden="1" x14ac:dyDescent="0.2">
      <c r="A5971" s="162" t="str">
        <f>"FY"&amp;(YEAR(Table4_1[[#This Row],[Date]])-1)&amp;"/"&amp;(YEAR(Table4_1[[#This Row],[Date]])-2000)</f>
        <v>FY2020/21</v>
      </c>
      <c r="B5971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1" s="162" t="str">
        <f>Table4_1[[#This Row],[Licensee]]&amp;" "&amp;Table4_1[[#This Row],[Licence]]</f>
        <v>Kleenheat GDL9</v>
      </c>
      <c r="D5971" s="162" t="str">
        <f t="shared" si="94"/>
        <v>FY2020/21_D6_Kleenheat GDL9</v>
      </c>
      <c r="E5971" s="164">
        <f>IF(ISNUMBER(Table4_1[[#This Row],[Value]]),Table4_1[[#This Row],[Value]],IF(ISNUMBER(Table4_1[[#This Row],[$ Value]]),Table4_1[[#This Row],[$ Value]],Table4_1[[#This Row],[% Value]]))</f>
        <v>0</v>
      </c>
      <c r="G5971" s="238">
        <v>44377</v>
      </c>
      <c r="H5971">
        <v>4</v>
      </c>
      <c r="I5971" t="s">
        <v>200</v>
      </c>
      <c r="J5971" t="s">
        <v>196</v>
      </c>
      <c r="K5971" t="s">
        <v>13</v>
      </c>
      <c r="L5971"/>
      <c r="M5971" t="s">
        <v>387</v>
      </c>
      <c r="N5971" t="s">
        <v>469</v>
      </c>
      <c r="O5971" t="s">
        <v>190</v>
      </c>
      <c r="P5971"/>
      <c r="Q5971">
        <v>0</v>
      </c>
      <c r="R5971"/>
      <c r="S5971" t="s">
        <v>936</v>
      </c>
    </row>
    <row r="5972" spans="1:19" hidden="1" x14ac:dyDescent="0.2">
      <c r="A5972" s="162" t="str">
        <f>"FY"&amp;(YEAR(Table4_1[[#This Row],[Date]])-1)&amp;"/"&amp;(YEAR(Table4_1[[#This Row],[Date]])-2000)</f>
        <v>FY2021/22</v>
      </c>
      <c r="B5972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2" s="162" t="str">
        <f>Table4_1[[#This Row],[Licensee]]&amp;" "&amp;Table4_1[[#This Row],[Licence]]</f>
        <v>Kleenheat GDL9</v>
      </c>
      <c r="D5972" s="162" t="str">
        <f t="shared" si="94"/>
        <v>FY2021/22_D6_Kleenheat GDL9</v>
      </c>
      <c r="E5972" s="164">
        <f>IF(ISNUMBER(Table4_1[[#This Row],[Value]]),Table4_1[[#This Row],[Value]],IF(ISNUMBER(Table4_1[[#This Row],[$ Value]]),Table4_1[[#This Row],[$ Value]],Table4_1[[#This Row],[% Value]]))</f>
        <v>0</v>
      </c>
      <c r="G5972" s="238">
        <v>44742</v>
      </c>
      <c r="H5972">
        <v>4</v>
      </c>
      <c r="I5972" t="s">
        <v>200</v>
      </c>
      <c r="J5972" t="s">
        <v>196</v>
      </c>
      <c r="K5972" t="s">
        <v>13</v>
      </c>
      <c r="L5972"/>
      <c r="M5972" t="s">
        <v>387</v>
      </c>
      <c r="N5972" t="s">
        <v>469</v>
      </c>
      <c r="O5972" t="s">
        <v>190</v>
      </c>
      <c r="P5972"/>
      <c r="Q5972">
        <v>0</v>
      </c>
      <c r="R5972"/>
      <c r="S5972" t="s">
        <v>936</v>
      </c>
    </row>
    <row r="5973" spans="1:19" hidden="1" x14ac:dyDescent="0.2">
      <c r="A5973" s="162" t="str">
        <f>"FY"&amp;(YEAR(Table4_1[[#This Row],[Date]])-1)&amp;"/"&amp;(YEAR(Table4_1[[#This Row],[Date]])-2000)</f>
        <v>FY2022/23</v>
      </c>
      <c r="B5973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3" s="162" t="str">
        <f>Table4_1[[#This Row],[Licensee]]&amp;" "&amp;Table4_1[[#This Row],[Licence]]</f>
        <v>Kleenheat GDL9</v>
      </c>
      <c r="D5973" s="162" t="str">
        <f t="shared" si="94"/>
        <v>FY2022/23_D6_Kleenheat GDL9</v>
      </c>
      <c r="E5973" s="164">
        <f>IF(ISNUMBER(Table4_1[[#This Row],[Value]]),Table4_1[[#This Row],[Value]],IF(ISNUMBER(Table4_1[[#This Row],[$ Value]]),Table4_1[[#This Row],[$ Value]],Table4_1[[#This Row],[% Value]]))</f>
        <v>0</v>
      </c>
      <c r="G5973" s="238">
        <v>45107</v>
      </c>
      <c r="H5973">
        <v>4</v>
      </c>
      <c r="I5973" t="s">
        <v>200</v>
      </c>
      <c r="J5973" t="s">
        <v>196</v>
      </c>
      <c r="K5973" t="s">
        <v>13</v>
      </c>
      <c r="L5973"/>
      <c r="M5973" t="s">
        <v>387</v>
      </c>
      <c r="N5973" t="s">
        <v>469</v>
      </c>
      <c r="O5973" t="s">
        <v>190</v>
      </c>
      <c r="P5973"/>
      <c r="Q5973">
        <v>0</v>
      </c>
      <c r="R5973"/>
      <c r="S5973" t="s">
        <v>936</v>
      </c>
    </row>
    <row r="5974" spans="1:19" hidden="1" x14ac:dyDescent="0.2">
      <c r="A5974" s="162" t="str">
        <f>"FY"&amp;(YEAR(Table4_1[[#This Row],[Date]])-1)&amp;"/"&amp;(YEAR(Table4_1[[#This Row],[Date]])-2000)</f>
        <v>FY2023/24</v>
      </c>
      <c r="B5974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5974" s="162" t="str">
        <f>Table4_1[[#This Row],[Licensee]]&amp;" "&amp;Table4_1[[#This Row],[Licence]]</f>
        <v>Kleenheat GDL9</v>
      </c>
      <c r="D5974" s="162" t="str">
        <f t="shared" si="94"/>
        <v>FY2023/24_D6_Kleenheat GDL9</v>
      </c>
      <c r="E5974" s="164">
        <f>IF(ISNUMBER(Table4_1[[#This Row],[Value]]),Table4_1[[#This Row],[Value]],IF(ISNUMBER(Table4_1[[#This Row],[$ Value]]),Table4_1[[#This Row],[$ Value]],Table4_1[[#This Row],[% Value]]))</f>
        <v>0</v>
      </c>
      <c r="G5974" s="238">
        <v>45473</v>
      </c>
      <c r="H5974">
        <v>4</v>
      </c>
      <c r="I5974" t="s">
        <v>200</v>
      </c>
      <c r="J5974" t="s">
        <v>196</v>
      </c>
      <c r="K5974" t="s">
        <v>13</v>
      </c>
      <c r="L5974"/>
      <c r="M5974" t="s">
        <v>387</v>
      </c>
      <c r="N5974" t="s">
        <v>469</v>
      </c>
      <c r="O5974" t="s">
        <v>190</v>
      </c>
      <c r="P5974"/>
      <c r="Q5974"/>
      <c r="R5974"/>
      <c r="S5974" t="s">
        <v>936</v>
      </c>
    </row>
    <row r="5975" spans="1:19" hidden="1" x14ac:dyDescent="0.2">
      <c r="A5975" s="162" t="str">
        <f>"FY"&amp;(YEAR(Table4_1[[#This Row],[Date]])-1)&amp;"/"&amp;(YEAR(Table4_1[[#This Row],[Date]])-2000)</f>
        <v>FY2013/14</v>
      </c>
      <c r="B5975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5" s="162" t="str">
        <f>Table4_1[[#This Row],[Licensee]]&amp;" "&amp;Table4_1[[#This Row],[Licence]]</f>
        <v>Kleenheat GDL9</v>
      </c>
      <c r="D5975" s="162" t="str">
        <f t="shared" si="94"/>
        <v>FY2013/14_D7_Kleenheat GDL9</v>
      </c>
      <c r="E5975" s="164">
        <f>IF(ISNUMBER(Table4_1[[#This Row],[Value]]),Table4_1[[#This Row],[Value]],IF(ISNUMBER(Table4_1[[#This Row],[$ Value]]),Table4_1[[#This Row],[$ Value]],Table4_1[[#This Row],[% Value]]))</f>
        <v>956</v>
      </c>
      <c r="G5975" s="238">
        <v>41820</v>
      </c>
      <c r="H5975">
        <v>4</v>
      </c>
      <c r="I5975" t="s">
        <v>200</v>
      </c>
      <c r="J5975" t="s">
        <v>196</v>
      </c>
      <c r="K5975" t="s">
        <v>13</v>
      </c>
      <c r="L5975"/>
      <c r="M5975" t="s">
        <v>621</v>
      </c>
      <c r="N5975" t="s">
        <v>395</v>
      </c>
      <c r="O5975" t="s">
        <v>191</v>
      </c>
      <c r="P5975">
        <v>956</v>
      </c>
      <c r="Q5975"/>
      <c r="R5975"/>
      <c r="S5975" t="s">
        <v>936</v>
      </c>
    </row>
    <row r="5976" spans="1:19" hidden="1" x14ac:dyDescent="0.2">
      <c r="A5976" s="162" t="str">
        <f>"FY"&amp;(YEAR(Table4_1[[#This Row],[Date]])-1)&amp;"/"&amp;(YEAR(Table4_1[[#This Row],[Date]])-2000)</f>
        <v>FY2014/15</v>
      </c>
      <c r="B5976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6" s="162" t="str">
        <f>Table4_1[[#This Row],[Licensee]]&amp;" "&amp;Table4_1[[#This Row],[Licence]]</f>
        <v>Kleenheat GDL9</v>
      </c>
      <c r="D5976" s="162" t="str">
        <f t="shared" si="94"/>
        <v>FY2014/15_D7_Kleenheat GDL9</v>
      </c>
      <c r="E5976" s="164">
        <f>IF(ISNUMBER(Table4_1[[#This Row],[Value]]),Table4_1[[#This Row],[Value]],IF(ISNUMBER(Table4_1[[#This Row],[$ Value]]),Table4_1[[#This Row],[$ Value]],Table4_1[[#This Row],[% Value]]))</f>
        <v>922</v>
      </c>
      <c r="G5976" s="238">
        <v>42185</v>
      </c>
      <c r="H5976">
        <v>4</v>
      </c>
      <c r="I5976" t="s">
        <v>200</v>
      </c>
      <c r="J5976" t="s">
        <v>196</v>
      </c>
      <c r="K5976" t="s">
        <v>13</v>
      </c>
      <c r="L5976"/>
      <c r="M5976" t="s">
        <v>621</v>
      </c>
      <c r="N5976" t="s">
        <v>395</v>
      </c>
      <c r="O5976" t="s">
        <v>191</v>
      </c>
      <c r="P5976">
        <v>922</v>
      </c>
      <c r="Q5976"/>
      <c r="R5976"/>
      <c r="S5976" t="s">
        <v>936</v>
      </c>
    </row>
    <row r="5977" spans="1:19" hidden="1" x14ac:dyDescent="0.2">
      <c r="A5977" s="162" t="str">
        <f>"FY"&amp;(YEAR(Table4_1[[#This Row],[Date]])-1)&amp;"/"&amp;(YEAR(Table4_1[[#This Row],[Date]])-2000)</f>
        <v>FY2015/16</v>
      </c>
      <c r="B5977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7" s="162" t="str">
        <f>Table4_1[[#This Row],[Licensee]]&amp;" "&amp;Table4_1[[#This Row],[Licence]]</f>
        <v>Kleenheat GDL9</v>
      </c>
      <c r="D5977" s="162" t="str">
        <f t="shared" si="94"/>
        <v>FY2015/16_D7_Kleenheat GDL9</v>
      </c>
      <c r="E5977" s="164">
        <f>IF(ISNUMBER(Table4_1[[#This Row],[Value]]),Table4_1[[#This Row],[Value]],IF(ISNUMBER(Table4_1[[#This Row],[$ Value]]),Table4_1[[#This Row],[$ Value]],Table4_1[[#This Row],[% Value]]))</f>
        <v>958</v>
      </c>
      <c r="G5977" s="238">
        <v>42551</v>
      </c>
      <c r="H5977">
        <v>4</v>
      </c>
      <c r="I5977" t="s">
        <v>200</v>
      </c>
      <c r="J5977" t="s">
        <v>196</v>
      </c>
      <c r="K5977" t="s">
        <v>13</v>
      </c>
      <c r="L5977"/>
      <c r="M5977" t="s">
        <v>621</v>
      </c>
      <c r="N5977" t="s">
        <v>395</v>
      </c>
      <c r="O5977" t="s">
        <v>191</v>
      </c>
      <c r="P5977">
        <v>958</v>
      </c>
      <c r="Q5977"/>
      <c r="R5977"/>
      <c r="S5977" t="s">
        <v>936</v>
      </c>
    </row>
    <row r="5978" spans="1:19" hidden="1" x14ac:dyDescent="0.2">
      <c r="A5978" s="162" t="str">
        <f>"FY"&amp;(YEAR(Table4_1[[#This Row],[Date]])-1)&amp;"/"&amp;(YEAR(Table4_1[[#This Row],[Date]])-2000)</f>
        <v>FY2016/17</v>
      </c>
      <c r="B5978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8" s="162" t="str">
        <f>Table4_1[[#This Row],[Licensee]]&amp;" "&amp;Table4_1[[#This Row],[Licence]]</f>
        <v>Kleenheat GDL9</v>
      </c>
      <c r="D5978" s="162" t="str">
        <f t="shared" si="94"/>
        <v>FY2016/17_D7_Kleenheat GDL9</v>
      </c>
      <c r="E5978" s="164">
        <f>IF(ISNUMBER(Table4_1[[#This Row],[Value]]),Table4_1[[#This Row],[Value]],IF(ISNUMBER(Table4_1[[#This Row],[$ Value]]),Table4_1[[#This Row],[$ Value]],Table4_1[[#This Row],[% Value]]))</f>
        <v>1006</v>
      </c>
      <c r="G5978" s="238">
        <v>42916</v>
      </c>
      <c r="H5978">
        <v>4</v>
      </c>
      <c r="I5978" t="s">
        <v>200</v>
      </c>
      <c r="J5978" t="s">
        <v>196</v>
      </c>
      <c r="K5978" t="s">
        <v>13</v>
      </c>
      <c r="L5978"/>
      <c r="M5978" t="s">
        <v>621</v>
      </c>
      <c r="N5978" t="s">
        <v>395</v>
      </c>
      <c r="O5978" t="s">
        <v>191</v>
      </c>
      <c r="P5978">
        <v>1006</v>
      </c>
      <c r="Q5978"/>
      <c r="R5978"/>
      <c r="S5978" t="s">
        <v>936</v>
      </c>
    </row>
    <row r="5979" spans="1:19" hidden="1" x14ac:dyDescent="0.2">
      <c r="A5979" s="162" t="str">
        <f>"FY"&amp;(YEAR(Table4_1[[#This Row],[Date]])-1)&amp;"/"&amp;(YEAR(Table4_1[[#This Row],[Date]])-2000)</f>
        <v>FY2017/18</v>
      </c>
      <c r="B5979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79" s="162" t="str">
        <f>Table4_1[[#This Row],[Licensee]]&amp;" "&amp;Table4_1[[#This Row],[Licence]]</f>
        <v>Kleenheat GDL9</v>
      </c>
      <c r="D5979" s="162" t="str">
        <f t="shared" si="94"/>
        <v>FY2017/18_D7_Kleenheat GDL9</v>
      </c>
      <c r="E5979" s="164">
        <f>IF(ISNUMBER(Table4_1[[#This Row],[Value]]),Table4_1[[#This Row],[Value]],IF(ISNUMBER(Table4_1[[#This Row],[$ Value]]),Table4_1[[#This Row],[$ Value]],Table4_1[[#This Row],[% Value]]))</f>
        <v>1048</v>
      </c>
      <c r="G5979" s="238">
        <v>43281</v>
      </c>
      <c r="H5979">
        <v>4</v>
      </c>
      <c r="I5979" t="s">
        <v>200</v>
      </c>
      <c r="J5979" t="s">
        <v>196</v>
      </c>
      <c r="K5979" t="s">
        <v>13</v>
      </c>
      <c r="L5979"/>
      <c r="M5979" t="s">
        <v>621</v>
      </c>
      <c r="N5979" t="s">
        <v>395</v>
      </c>
      <c r="O5979" t="s">
        <v>191</v>
      </c>
      <c r="P5979">
        <v>1048</v>
      </c>
      <c r="Q5979"/>
      <c r="R5979"/>
      <c r="S5979" t="s">
        <v>936</v>
      </c>
    </row>
    <row r="5980" spans="1:19" hidden="1" x14ac:dyDescent="0.2">
      <c r="A5980" s="162" t="str">
        <f>"FY"&amp;(YEAR(Table4_1[[#This Row],[Date]])-1)&amp;"/"&amp;(YEAR(Table4_1[[#This Row],[Date]])-2000)</f>
        <v>FY2018/19</v>
      </c>
      <c r="B5980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0" s="162" t="str">
        <f>Table4_1[[#This Row],[Licensee]]&amp;" "&amp;Table4_1[[#This Row],[Licence]]</f>
        <v>Kleenheat GDL9</v>
      </c>
      <c r="D5980" s="162" t="str">
        <f t="shared" si="94"/>
        <v>FY2018/19_D7_Kleenheat GDL9</v>
      </c>
      <c r="E5980" s="164">
        <f>IF(ISNUMBER(Table4_1[[#This Row],[Value]]),Table4_1[[#This Row],[Value]],IF(ISNUMBER(Table4_1[[#This Row],[$ Value]]),Table4_1[[#This Row],[$ Value]],Table4_1[[#This Row],[% Value]]))</f>
        <v>1071</v>
      </c>
      <c r="G5980" s="238">
        <v>43646</v>
      </c>
      <c r="H5980">
        <v>4</v>
      </c>
      <c r="I5980" t="s">
        <v>200</v>
      </c>
      <c r="J5980" t="s">
        <v>196</v>
      </c>
      <c r="K5980" t="s">
        <v>13</v>
      </c>
      <c r="L5980"/>
      <c r="M5980" t="s">
        <v>621</v>
      </c>
      <c r="N5980" t="s">
        <v>395</v>
      </c>
      <c r="O5980" t="s">
        <v>191</v>
      </c>
      <c r="P5980">
        <v>1071</v>
      </c>
      <c r="Q5980"/>
      <c r="R5980"/>
      <c r="S5980" t="s">
        <v>936</v>
      </c>
    </row>
    <row r="5981" spans="1:19" hidden="1" x14ac:dyDescent="0.2">
      <c r="A5981" s="162" t="str">
        <f>"FY"&amp;(YEAR(Table4_1[[#This Row],[Date]])-1)&amp;"/"&amp;(YEAR(Table4_1[[#This Row],[Date]])-2000)</f>
        <v>FY2019/20</v>
      </c>
      <c r="B5981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1" s="162" t="str">
        <f>Table4_1[[#This Row],[Licensee]]&amp;" "&amp;Table4_1[[#This Row],[Licence]]</f>
        <v>Kleenheat GDL9</v>
      </c>
      <c r="D5981" s="162" t="str">
        <f t="shared" si="94"/>
        <v>FY2019/20_D7_Kleenheat GDL9</v>
      </c>
      <c r="E5981" s="164">
        <f>IF(ISNUMBER(Table4_1[[#This Row],[Value]]),Table4_1[[#This Row],[Value]],IF(ISNUMBER(Table4_1[[#This Row],[$ Value]]),Table4_1[[#This Row],[$ Value]],Table4_1[[#This Row],[% Value]]))</f>
        <v>1103</v>
      </c>
      <c r="G5981" s="238">
        <v>44012</v>
      </c>
      <c r="H5981">
        <v>4</v>
      </c>
      <c r="I5981" t="s">
        <v>200</v>
      </c>
      <c r="J5981" t="s">
        <v>196</v>
      </c>
      <c r="K5981" t="s">
        <v>13</v>
      </c>
      <c r="L5981"/>
      <c r="M5981" t="s">
        <v>621</v>
      </c>
      <c r="N5981" t="s">
        <v>395</v>
      </c>
      <c r="O5981" t="s">
        <v>191</v>
      </c>
      <c r="P5981">
        <v>1103</v>
      </c>
      <c r="Q5981"/>
      <c r="R5981"/>
      <c r="S5981" t="s">
        <v>936</v>
      </c>
    </row>
    <row r="5982" spans="1:19" hidden="1" x14ac:dyDescent="0.2">
      <c r="A5982" s="162" t="str">
        <f>"FY"&amp;(YEAR(Table4_1[[#This Row],[Date]])-1)&amp;"/"&amp;(YEAR(Table4_1[[#This Row],[Date]])-2000)</f>
        <v>FY2020/21</v>
      </c>
      <c r="B5982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2" s="162" t="str">
        <f>Table4_1[[#This Row],[Licensee]]&amp;" "&amp;Table4_1[[#This Row],[Licence]]</f>
        <v>Kleenheat GDL9</v>
      </c>
      <c r="D5982" s="162" t="str">
        <f t="shared" si="94"/>
        <v>FY2020/21_D7_Kleenheat GDL9</v>
      </c>
      <c r="E5982" s="164">
        <f>IF(ISNUMBER(Table4_1[[#This Row],[Value]]),Table4_1[[#This Row],[Value]],IF(ISNUMBER(Table4_1[[#This Row],[$ Value]]),Table4_1[[#This Row],[$ Value]],Table4_1[[#This Row],[% Value]]))</f>
        <v>1176</v>
      </c>
      <c r="G5982" s="238">
        <v>44377</v>
      </c>
      <c r="H5982">
        <v>4</v>
      </c>
      <c r="I5982" t="s">
        <v>200</v>
      </c>
      <c r="J5982" t="s">
        <v>196</v>
      </c>
      <c r="K5982" t="s">
        <v>13</v>
      </c>
      <c r="L5982"/>
      <c r="M5982" t="s">
        <v>621</v>
      </c>
      <c r="N5982" t="s">
        <v>395</v>
      </c>
      <c r="O5982" t="s">
        <v>191</v>
      </c>
      <c r="P5982">
        <v>1176</v>
      </c>
      <c r="Q5982"/>
      <c r="R5982"/>
      <c r="S5982" t="s">
        <v>936</v>
      </c>
    </row>
    <row r="5983" spans="1:19" hidden="1" x14ac:dyDescent="0.2">
      <c r="A5983" s="162" t="str">
        <f>"FY"&amp;(YEAR(Table4_1[[#This Row],[Date]])-1)&amp;"/"&amp;(YEAR(Table4_1[[#This Row],[Date]])-2000)</f>
        <v>FY2021/22</v>
      </c>
      <c r="B5983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3" s="162" t="str">
        <f>Table4_1[[#This Row],[Licensee]]&amp;" "&amp;Table4_1[[#This Row],[Licence]]</f>
        <v>Kleenheat GDL9</v>
      </c>
      <c r="D5983" s="162" t="str">
        <f t="shared" si="94"/>
        <v>FY2021/22_D7_Kleenheat GDL9</v>
      </c>
      <c r="E5983" s="164">
        <f>IF(ISNUMBER(Table4_1[[#This Row],[Value]]),Table4_1[[#This Row],[Value]],IF(ISNUMBER(Table4_1[[#This Row],[$ Value]]),Table4_1[[#This Row],[$ Value]],Table4_1[[#This Row],[% Value]]))</f>
        <v>1185</v>
      </c>
      <c r="G5983" s="238">
        <v>44742</v>
      </c>
      <c r="H5983">
        <v>4</v>
      </c>
      <c r="I5983" t="s">
        <v>200</v>
      </c>
      <c r="J5983" t="s">
        <v>196</v>
      </c>
      <c r="K5983" t="s">
        <v>13</v>
      </c>
      <c r="L5983"/>
      <c r="M5983" t="s">
        <v>621</v>
      </c>
      <c r="N5983" t="s">
        <v>395</v>
      </c>
      <c r="O5983" t="s">
        <v>191</v>
      </c>
      <c r="P5983">
        <v>1185</v>
      </c>
      <c r="Q5983"/>
      <c r="R5983"/>
      <c r="S5983" t="s">
        <v>936</v>
      </c>
    </row>
    <row r="5984" spans="1:19" hidden="1" x14ac:dyDescent="0.2">
      <c r="A5984" s="162" t="str">
        <f>"FY"&amp;(YEAR(Table4_1[[#This Row],[Date]])-1)&amp;"/"&amp;(YEAR(Table4_1[[#This Row],[Date]])-2000)</f>
        <v>FY2022/23</v>
      </c>
      <c r="B5984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4" s="162" t="str">
        <f>Table4_1[[#This Row],[Licensee]]&amp;" "&amp;Table4_1[[#This Row],[Licence]]</f>
        <v>Kleenheat GDL9</v>
      </c>
      <c r="D5984" s="162" t="str">
        <f t="shared" si="94"/>
        <v>FY2022/23_D7_Kleenheat GDL9</v>
      </c>
      <c r="E5984" s="164">
        <f>IF(ISNUMBER(Table4_1[[#This Row],[Value]]),Table4_1[[#This Row],[Value]],IF(ISNUMBER(Table4_1[[#This Row],[$ Value]]),Table4_1[[#This Row],[$ Value]],Table4_1[[#This Row],[% Value]]))</f>
        <v>1220</v>
      </c>
      <c r="G5984" s="238">
        <v>45107</v>
      </c>
      <c r="H5984">
        <v>4</v>
      </c>
      <c r="I5984" t="s">
        <v>200</v>
      </c>
      <c r="J5984" t="s">
        <v>196</v>
      </c>
      <c r="K5984" t="s">
        <v>13</v>
      </c>
      <c r="L5984"/>
      <c r="M5984" t="s">
        <v>621</v>
      </c>
      <c r="N5984" t="s">
        <v>395</v>
      </c>
      <c r="O5984" t="s">
        <v>191</v>
      </c>
      <c r="P5984">
        <v>1220</v>
      </c>
      <c r="Q5984"/>
      <c r="R5984"/>
      <c r="S5984" t="s">
        <v>936</v>
      </c>
    </row>
    <row r="5985" spans="1:19" hidden="1" x14ac:dyDescent="0.2">
      <c r="A5985" s="162" t="str">
        <f>"FY"&amp;(YEAR(Table4_1[[#This Row],[Date]])-1)&amp;"/"&amp;(YEAR(Table4_1[[#This Row],[Date]])-2000)</f>
        <v>FY2023/24</v>
      </c>
      <c r="B5985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5985" s="162" t="str">
        <f>Table4_1[[#This Row],[Licensee]]&amp;" "&amp;Table4_1[[#This Row],[Licence]]</f>
        <v>Kleenheat GDL9</v>
      </c>
      <c r="D5985" s="162" t="str">
        <f t="shared" si="94"/>
        <v>FY2023/24_D7_Kleenheat GDL9</v>
      </c>
      <c r="E5985" s="164">
        <f>IF(ISNUMBER(Table4_1[[#This Row],[Value]]),Table4_1[[#This Row],[Value]],IF(ISNUMBER(Table4_1[[#This Row],[$ Value]]),Table4_1[[#This Row],[$ Value]],Table4_1[[#This Row],[% Value]]))</f>
        <v>1236</v>
      </c>
      <c r="G5985" s="238">
        <v>45473</v>
      </c>
      <c r="H5985">
        <v>4</v>
      </c>
      <c r="I5985" t="s">
        <v>200</v>
      </c>
      <c r="J5985" t="s">
        <v>196</v>
      </c>
      <c r="K5985" t="s">
        <v>13</v>
      </c>
      <c r="L5985"/>
      <c r="M5985" t="s">
        <v>621</v>
      </c>
      <c r="N5985" t="s">
        <v>395</v>
      </c>
      <c r="O5985" t="s">
        <v>191</v>
      </c>
      <c r="P5985">
        <v>1236</v>
      </c>
      <c r="Q5985"/>
      <c r="R5985"/>
      <c r="S5985" t="s">
        <v>936</v>
      </c>
    </row>
    <row r="5986" spans="1:19" hidden="1" x14ac:dyDescent="0.2">
      <c r="A5986" s="162" t="str">
        <f>"FY"&amp;(YEAR(Table4_1[[#This Row],[Date]])-1)&amp;"/"&amp;(YEAR(Table4_1[[#This Row],[Date]])-2000)</f>
        <v>FY2013/14</v>
      </c>
      <c r="B5986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86" s="162" t="str">
        <f>Table4_1[[#This Row],[Licensee]]&amp;" "&amp;Table4_1[[#This Row],[Licence]]</f>
        <v>Kleenheat GDL9</v>
      </c>
      <c r="D5986" s="162" t="str">
        <f t="shared" si="94"/>
        <v>FY2013/14_D8_Kleenheat GDL9</v>
      </c>
      <c r="E5986" s="164">
        <f>IF(ISNUMBER(Table4_1[[#This Row],[Value]]),Table4_1[[#This Row],[Value]],IF(ISNUMBER(Table4_1[[#This Row],[$ Value]]),Table4_1[[#This Row],[$ Value]],Table4_1[[#This Row],[% Value]]))</f>
        <v>6769</v>
      </c>
      <c r="G5986" s="238">
        <v>41820</v>
      </c>
      <c r="H5986">
        <v>4</v>
      </c>
      <c r="I5986" t="s">
        <v>200</v>
      </c>
      <c r="J5986" t="s">
        <v>196</v>
      </c>
      <c r="K5986" t="s">
        <v>299</v>
      </c>
      <c r="L5986" t="s">
        <v>306</v>
      </c>
      <c r="M5986" t="s">
        <v>45</v>
      </c>
      <c r="N5986" t="s">
        <v>454</v>
      </c>
      <c r="O5986" t="s">
        <v>378</v>
      </c>
      <c r="P5986">
        <v>6769</v>
      </c>
      <c r="Q5986"/>
      <c r="R5986"/>
      <c r="S5986" t="s">
        <v>936</v>
      </c>
    </row>
    <row r="5987" spans="1:19" hidden="1" x14ac:dyDescent="0.2">
      <c r="A5987" s="162" t="str">
        <f>"FY"&amp;(YEAR(Table4_1[[#This Row],[Date]])-1)&amp;"/"&amp;(YEAR(Table4_1[[#This Row],[Date]])-2000)</f>
        <v>FY2014/15</v>
      </c>
      <c r="B5987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87" s="162" t="str">
        <f>Table4_1[[#This Row],[Licensee]]&amp;" "&amp;Table4_1[[#This Row],[Licence]]</f>
        <v>Kleenheat GDL9</v>
      </c>
      <c r="D5987" s="162" t="str">
        <f t="shared" si="94"/>
        <v>FY2014/15_D8_Kleenheat GDL9</v>
      </c>
      <c r="E5987" s="164">
        <f>IF(ISNUMBER(Table4_1[[#This Row],[Value]]),Table4_1[[#This Row],[Value]],IF(ISNUMBER(Table4_1[[#This Row],[$ Value]]),Table4_1[[#This Row],[$ Value]],Table4_1[[#This Row],[% Value]]))</f>
        <v>7489</v>
      </c>
      <c r="G5987" s="238">
        <v>42185</v>
      </c>
      <c r="H5987">
        <v>4</v>
      </c>
      <c r="I5987" t="s">
        <v>200</v>
      </c>
      <c r="J5987" t="s">
        <v>196</v>
      </c>
      <c r="K5987" t="s">
        <v>299</v>
      </c>
      <c r="L5987" t="s">
        <v>306</v>
      </c>
      <c r="M5987" t="s">
        <v>45</v>
      </c>
      <c r="N5987" t="s">
        <v>454</v>
      </c>
      <c r="O5987" t="s">
        <v>378</v>
      </c>
      <c r="P5987">
        <v>7489</v>
      </c>
      <c r="Q5987"/>
      <c r="R5987"/>
      <c r="S5987" t="s">
        <v>936</v>
      </c>
    </row>
    <row r="5988" spans="1:19" hidden="1" x14ac:dyDescent="0.2">
      <c r="A5988" s="162" t="str">
        <f>"FY"&amp;(YEAR(Table4_1[[#This Row],[Date]])-1)&amp;"/"&amp;(YEAR(Table4_1[[#This Row],[Date]])-2000)</f>
        <v>FY2015/16</v>
      </c>
      <c r="B5988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88" s="162" t="str">
        <f>Table4_1[[#This Row],[Licensee]]&amp;" "&amp;Table4_1[[#This Row],[Licence]]</f>
        <v>Kleenheat GDL9</v>
      </c>
      <c r="D5988" s="162" t="str">
        <f t="shared" si="94"/>
        <v>FY2015/16_D8_Kleenheat GDL9</v>
      </c>
      <c r="E5988" s="164">
        <f>IF(ISNUMBER(Table4_1[[#This Row],[Value]]),Table4_1[[#This Row],[Value]],IF(ISNUMBER(Table4_1[[#This Row],[$ Value]]),Table4_1[[#This Row],[$ Value]],Table4_1[[#This Row],[% Value]]))</f>
        <v>7348</v>
      </c>
      <c r="G5988" s="238">
        <v>42551</v>
      </c>
      <c r="H5988">
        <v>4</v>
      </c>
      <c r="I5988" t="s">
        <v>200</v>
      </c>
      <c r="J5988" t="s">
        <v>196</v>
      </c>
      <c r="K5988" t="s">
        <v>299</v>
      </c>
      <c r="L5988" t="s">
        <v>306</v>
      </c>
      <c r="M5988" t="s">
        <v>45</v>
      </c>
      <c r="N5988" t="s">
        <v>454</v>
      </c>
      <c r="O5988" t="s">
        <v>378</v>
      </c>
      <c r="P5988">
        <v>7348</v>
      </c>
      <c r="Q5988"/>
      <c r="R5988"/>
      <c r="S5988" t="s">
        <v>936</v>
      </c>
    </row>
    <row r="5989" spans="1:19" hidden="1" x14ac:dyDescent="0.2">
      <c r="A5989" s="162" t="str">
        <f>"FY"&amp;(YEAR(Table4_1[[#This Row],[Date]])-1)&amp;"/"&amp;(YEAR(Table4_1[[#This Row],[Date]])-2000)</f>
        <v>FY2016/17</v>
      </c>
      <c r="B5989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89" s="162" t="str">
        <f>Table4_1[[#This Row],[Licensee]]&amp;" "&amp;Table4_1[[#This Row],[Licence]]</f>
        <v>Kleenheat GDL9</v>
      </c>
      <c r="D5989" s="162" t="str">
        <f t="shared" si="94"/>
        <v>FY2016/17_D8_Kleenheat GDL9</v>
      </c>
      <c r="E5989" s="164">
        <f>IF(ISNUMBER(Table4_1[[#This Row],[Value]]),Table4_1[[#This Row],[Value]],IF(ISNUMBER(Table4_1[[#This Row],[$ Value]]),Table4_1[[#This Row],[$ Value]],Table4_1[[#This Row],[% Value]]))</f>
        <v>8531</v>
      </c>
      <c r="G5989" s="238">
        <v>42916</v>
      </c>
      <c r="H5989">
        <v>4</v>
      </c>
      <c r="I5989" t="s">
        <v>200</v>
      </c>
      <c r="J5989" t="s">
        <v>196</v>
      </c>
      <c r="K5989" t="s">
        <v>299</v>
      </c>
      <c r="L5989" t="s">
        <v>306</v>
      </c>
      <c r="M5989" t="s">
        <v>45</v>
      </c>
      <c r="N5989" t="s">
        <v>454</v>
      </c>
      <c r="O5989" t="s">
        <v>378</v>
      </c>
      <c r="P5989">
        <v>8531</v>
      </c>
      <c r="Q5989"/>
      <c r="R5989"/>
      <c r="S5989" t="s">
        <v>936</v>
      </c>
    </row>
    <row r="5990" spans="1:19" hidden="1" x14ac:dyDescent="0.2">
      <c r="A5990" s="162" t="str">
        <f>"FY"&amp;(YEAR(Table4_1[[#This Row],[Date]])-1)&amp;"/"&amp;(YEAR(Table4_1[[#This Row],[Date]])-2000)</f>
        <v>FY2017/18</v>
      </c>
      <c r="B5990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0" s="162" t="str">
        <f>Table4_1[[#This Row],[Licensee]]&amp;" "&amp;Table4_1[[#This Row],[Licence]]</f>
        <v>Kleenheat GDL9</v>
      </c>
      <c r="D5990" s="162" t="str">
        <f t="shared" si="94"/>
        <v>FY2017/18_D8_Kleenheat GDL9</v>
      </c>
      <c r="E5990" s="164">
        <f>IF(ISNUMBER(Table4_1[[#This Row],[Value]]),Table4_1[[#This Row],[Value]],IF(ISNUMBER(Table4_1[[#This Row],[$ Value]]),Table4_1[[#This Row],[$ Value]],Table4_1[[#This Row],[% Value]]))</f>
        <v>8039</v>
      </c>
      <c r="G5990" s="238">
        <v>43281</v>
      </c>
      <c r="H5990">
        <v>4</v>
      </c>
      <c r="I5990" t="s">
        <v>200</v>
      </c>
      <c r="J5990" t="s">
        <v>196</v>
      </c>
      <c r="K5990" t="s">
        <v>299</v>
      </c>
      <c r="L5990" t="s">
        <v>306</v>
      </c>
      <c r="M5990" t="s">
        <v>45</v>
      </c>
      <c r="N5990" t="s">
        <v>454</v>
      </c>
      <c r="O5990" t="s">
        <v>378</v>
      </c>
      <c r="P5990">
        <v>8039</v>
      </c>
      <c r="Q5990"/>
      <c r="R5990"/>
      <c r="S5990" t="s">
        <v>936</v>
      </c>
    </row>
    <row r="5991" spans="1:19" hidden="1" x14ac:dyDescent="0.2">
      <c r="A5991" s="162" t="str">
        <f>"FY"&amp;(YEAR(Table4_1[[#This Row],[Date]])-1)&amp;"/"&amp;(YEAR(Table4_1[[#This Row],[Date]])-2000)</f>
        <v>FY2018/19</v>
      </c>
      <c r="B5991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1" s="162" t="str">
        <f>Table4_1[[#This Row],[Licensee]]&amp;" "&amp;Table4_1[[#This Row],[Licence]]</f>
        <v>Kleenheat GDL9</v>
      </c>
      <c r="D5991" s="162" t="str">
        <f t="shared" si="94"/>
        <v>FY2018/19_D8_Kleenheat GDL9</v>
      </c>
      <c r="E5991" s="164">
        <f>IF(ISNUMBER(Table4_1[[#This Row],[Value]]),Table4_1[[#This Row],[Value]],IF(ISNUMBER(Table4_1[[#This Row],[$ Value]]),Table4_1[[#This Row],[$ Value]],Table4_1[[#This Row],[% Value]]))</f>
        <v>8563</v>
      </c>
      <c r="G5991" s="238">
        <v>43646</v>
      </c>
      <c r="H5991">
        <v>4</v>
      </c>
      <c r="I5991" t="s">
        <v>200</v>
      </c>
      <c r="J5991" t="s">
        <v>196</v>
      </c>
      <c r="K5991" t="s">
        <v>299</v>
      </c>
      <c r="L5991" t="s">
        <v>306</v>
      </c>
      <c r="M5991" t="s">
        <v>45</v>
      </c>
      <c r="N5991" t="s">
        <v>454</v>
      </c>
      <c r="O5991" t="s">
        <v>378</v>
      </c>
      <c r="P5991">
        <v>8563</v>
      </c>
      <c r="Q5991"/>
      <c r="R5991"/>
      <c r="S5991" t="s">
        <v>936</v>
      </c>
    </row>
    <row r="5992" spans="1:19" hidden="1" x14ac:dyDescent="0.2">
      <c r="A5992" s="162" t="str">
        <f>"FY"&amp;(YEAR(Table4_1[[#This Row],[Date]])-1)&amp;"/"&amp;(YEAR(Table4_1[[#This Row],[Date]])-2000)</f>
        <v>FY2019/20</v>
      </c>
      <c r="B5992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2" s="162" t="str">
        <f>Table4_1[[#This Row],[Licensee]]&amp;" "&amp;Table4_1[[#This Row],[Licence]]</f>
        <v>Kleenheat GDL9</v>
      </c>
      <c r="D5992" s="162" t="str">
        <f t="shared" si="94"/>
        <v>FY2019/20_D8_Kleenheat GDL9</v>
      </c>
      <c r="E5992" s="164">
        <f>IF(ISNUMBER(Table4_1[[#This Row],[Value]]),Table4_1[[#This Row],[Value]],IF(ISNUMBER(Table4_1[[#This Row],[$ Value]]),Table4_1[[#This Row],[$ Value]],Table4_1[[#This Row],[% Value]]))</f>
        <v>8035</v>
      </c>
      <c r="G5992" s="238">
        <v>44012</v>
      </c>
      <c r="H5992">
        <v>4</v>
      </c>
      <c r="I5992" t="s">
        <v>200</v>
      </c>
      <c r="J5992" t="s">
        <v>196</v>
      </c>
      <c r="K5992" t="s">
        <v>299</v>
      </c>
      <c r="L5992" t="s">
        <v>306</v>
      </c>
      <c r="M5992" t="s">
        <v>45</v>
      </c>
      <c r="N5992" t="s">
        <v>454</v>
      </c>
      <c r="O5992" t="s">
        <v>378</v>
      </c>
      <c r="P5992">
        <v>8035</v>
      </c>
      <c r="Q5992"/>
      <c r="R5992"/>
      <c r="S5992" t="s">
        <v>936</v>
      </c>
    </row>
    <row r="5993" spans="1:19" hidden="1" x14ac:dyDescent="0.2">
      <c r="A5993" s="162" t="str">
        <f>"FY"&amp;(YEAR(Table4_1[[#This Row],[Date]])-1)&amp;"/"&amp;(YEAR(Table4_1[[#This Row],[Date]])-2000)</f>
        <v>FY2020/21</v>
      </c>
      <c r="B5993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3" s="162" t="str">
        <f>Table4_1[[#This Row],[Licensee]]&amp;" "&amp;Table4_1[[#This Row],[Licence]]</f>
        <v>Kleenheat GDL9</v>
      </c>
      <c r="D5993" s="162" t="str">
        <f t="shared" si="94"/>
        <v>FY2020/21_D8_Kleenheat GDL9</v>
      </c>
      <c r="E5993" s="164">
        <f>IF(ISNUMBER(Table4_1[[#This Row],[Value]]),Table4_1[[#This Row],[Value]],IF(ISNUMBER(Table4_1[[#This Row],[$ Value]]),Table4_1[[#This Row],[$ Value]],Table4_1[[#This Row],[% Value]]))</f>
        <v>8514</v>
      </c>
      <c r="G5993" s="238">
        <v>44377</v>
      </c>
      <c r="H5993">
        <v>4</v>
      </c>
      <c r="I5993" t="s">
        <v>200</v>
      </c>
      <c r="J5993" t="s">
        <v>196</v>
      </c>
      <c r="K5993" t="s">
        <v>299</v>
      </c>
      <c r="L5993" t="s">
        <v>306</v>
      </c>
      <c r="M5993" t="s">
        <v>45</v>
      </c>
      <c r="N5993" t="s">
        <v>454</v>
      </c>
      <c r="O5993" t="s">
        <v>378</v>
      </c>
      <c r="P5993">
        <v>8514</v>
      </c>
      <c r="Q5993"/>
      <c r="R5993"/>
      <c r="S5993" t="s">
        <v>936</v>
      </c>
    </row>
    <row r="5994" spans="1:19" hidden="1" x14ac:dyDescent="0.2">
      <c r="A5994" s="162" t="str">
        <f>"FY"&amp;(YEAR(Table4_1[[#This Row],[Date]])-1)&amp;"/"&amp;(YEAR(Table4_1[[#This Row],[Date]])-2000)</f>
        <v>FY2021/22</v>
      </c>
      <c r="B5994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4" s="162" t="str">
        <f>Table4_1[[#This Row],[Licensee]]&amp;" "&amp;Table4_1[[#This Row],[Licence]]</f>
        <v>Kleenheat GDL9</v>
      </c>
      <c r="D5994" s="162" t="str">
        <f t="shared" si="94"/>
        <v>FY2021/22_D8_Kleenheat GDL9</v>
      </c>
      <c r="E5994" s="164">
        <f>IF(ISNUMBER(Table4_1[[#This Row],[Value]]),Table4_1[[#This Row],[Value]],IF(ISNUMBER(Table4_1[[#This Row],[$ Value]]),Table4_1[[#This Row],[$ Value]],Table4_1[[#This Row],[% Value]]))</f>
        <v>8727</v>
      </c>
      <c r="G5994" s="238">
        <v>44742</v>
      </c>
      <c r="H5994">
        <v>4</v>
      </c>
      <c r="I5994" t="s">
        <v>200</v>
      </c>
      <c r="J5994" t="s">
        <v>196</v>
      </c>
      <c r="K5994" t="s">
        <v>299</v>
      </c>
      <c r="L5994" t="s">
        <v>306</v>
      </c>
      <c r="M5994" t="s">
        <v>45</v>
      </c>
      <c r="N5994" t="s">
        <v>454</v>
      </c>
      <c r="O5994" t="s">
        <v>378</v>
      </c>
      <c r="P5994">
        <v>8727</v>
      </c>
      <c r="Q5994"/>
      <c r="R5994"/>
      <c r="S5994" t="s">
        <v>936</v>
      </c>
    </row>
    <row r="5995" spans="1:19" hidden="1" x14ac:dyDescent="0.2">
      <c r="A5995" s="162" t="str">
        <f>"FY"&amp;(YEAR(Table4_1[[#This Row],[Date]])-1)&amp;"/"&amp;(YEAR(Table4_1[[#This Row],[Date]])-2000)</f>
        <v>FY2022/23</v>
      </c>
      <c r="B5995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5" s="162" t="str">
        <f>Table4_1[[#This Row],[Licensee]]&amp;" "&amp;Table4_1[[#This Row],[Licence]]</f>
        <v>Kleenheat GDL9</v>
      </c>
      <c r="D5995" s="162" t="str">
        <f t="shared" si="94"/>
        <v>FY2022/23_D8_Kleenheat GDL9</v>
      </c>
      <c r="E5995" s="164">
        <f>IF(ISNUMBER(Table4_1[[#This Row],[Value]]),Table4_1[[#This Row],[Value]],IF(ISNUMBER(Table4_1[[#This Row],[$ Value]]),Table4_1[[#This Row],[$ Value]],Table4_1[[#This Row],[% Value]]))</f>
        <v>10510</v>
      </c>
      <c r="G5995" s="238">
        <v>45107</v>
      </c>
      <c r="H5995">
        <v>4</v>
      </c>
      <c r="I5995" t="s">
        <v>200</v>
      </c>
      <c r="J5995" t="s">
        <v>196</v>
      </c>
      <c r="K5995" t="s">
        <v>299</v>
      </c>
      <c r="L5995" t="s">
        <v>306</v>
      </c>
      <c r="M5995" t="s">
        <v>45</v>
      </c>
      <c r="N5995" t="s">
        <v>454</v>
      </c>
      <c r="O5995" t="s">
        <v>378</v>
      </c>
      <c r="P5995">
        <v>10510</v>
      </c>
      <c r="Q5995"/>
      <c r="R5995"/>
      <c r="S5995" t="s">
        <v>936</v>
      </c>
    </row>
    <row r="5996" spans="1:19" hidden="1" x14ac:dyDescent="0.2">
      <c r="A5996" s="162" t="str">
        <f>"FY"&amp;(YEAR(Table4_1[[#This Row],[Date]])-1)&amp;"/"&amp;(YEAR(Table4_1[[#This Row],[Date]])-2000)</f>
        <v>FY2023/24</v>
      </c>
      <c r="B5996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5996" s="162" t="str">
        <f>Table4_1[[#This Row],[Licensee]]&amp;" "&amp;Table4_1[[#This Row],[Licence]]</f>
        <v>Kleenheat GDL9</v>
      </c>
      <c r="D5996" s="162" t="str">
        <f t="shared" si="94"/>
        <v>FY2023/24_D8_Kleenheat GDL9</v>
      </c>
      <c r="E5996" s="164">
        <f>IF(ISNUMBER(Table4_1[[#This Row],[Value]]),Table4_1[[#This Row],[Value]],IF(ISNUMBER(Table4_1[[#This Row],[$ Value]]),Table4_1[[#This Row],[$ Value]],Table4_1[[#This Row],[% Value]]))</f>
        <v>10205</v>
      </c>
      <c r="G5996" s="238">
        <v>45473</v>
      </c>
      <c r="H5996">
        <v>4</v>
      </c>
      <c r="I5996" t="s">
        <v>200</v>
      </c>
      <c r="J5996" t="s">
        <v>196</v>
      </c>
      <c r="K5996" t="s">
        <v>299</v>
      </c>
      <c r="L5996" t="s">
        <v>306</v>
      </c>
      <c r="M5996" t="s">
        <v>45</v>
      </c>
      <c r="N5996" t="s">
        <v>454</v>
      </c>
      <c r="O5996" t="s">
        <v>378</v>
      </c>
      <c r="P5996">
        <v>10205</v>
      </c>
      <c r="Q5996"/>
      <c r="R5996"/>
      <c r="S5996" t="s">
        <v>936</v>
      </c>
    </row>
    <row r="5997" spans="1:19" hidden="1" x14ac:dyDescent="0.2">
      <c r="A5997" s="162" t="str">
        <f>"FY"&amp;(YEAR(Table4_1[[#This Row],[Date]])-1)&amp;"/"&amp;(YEAR(Table4_1[[#This Row],[Date]])-2000)</f>
        <v>FY2013/14</v>
      </c>
      <c r="B5997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997" s="162" t="str">
        <f>Table4_1[[#This Row],[Licensee]]&amp;" "&amp;Table4_1[[#This Row],[Licence]]</f>
        <v>Kleenheat GDL9</v>
      </c>
      <c r="D5997" s="162" t="str">
        <f t="shared" si="94"/>
        <v>FY2013/14_D8A_Kleenheat GDL9</v>
      </c>
      <c r="E5997" s="164">
        <f>IF(ISNUMBER(Table4_1[[#This Row],[Value]]),Table4_1[[#This Row],[Value]],IF(ISNUMBER(Table4_1[[#This Row],[$ Value]]),Table4_1[[#This Row],[$ Value]],Table4_1[[#This Row],[% Value]]))</f>
        <v>1.880277778</v>
      </c>
      <c r="G5997" s="238">
        <v>41820</v>
      </c>
      <c r="H5997">
        <v>4</v>
      </c>
      <c r="I5997" t="s">
        <v>200</v>
      </c>
      <c r="J5997" t="s">
        <v>196</v>
      </c>
      <c r="K5997" t="s">
        <v>299</v>
      </c>
      <c r="L5997" t="s">
        <v>306</v>
      </c>
      <c r="M5997" t="s">
        <v>45</v>
      </c>
      <c r="N5997" t="s">
        <v>560</v>
      </c>
      <c r="O5997" t="s">
        <v>59</v>
      </c>
      <c r="P5997">
        <v>1.880277778</v>
      </c>
      <c r="Q5997"/>
      <c r="R5997"/>
      <c r="S5997" t="s">
        <v>936</v>
      </c>
    </row>
    <row r="5998" spans="1:19" hidden="1" x14ac:dyDescent="0.2">
      <c r="A5998" s="162" t="str">
        <f>"FY"&amp;(YEAR(Table4_1[[#This Row],[Date]])-1)&amp;"/"&amp;(YEAR(Table4_1[[#This Row],[Date]])-2000)</f>
        <v>FY2014/15</v>
      </c>
      <c r="B5998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998" s="162" t="str">
        <f>Table4_1[[#This Row],[Licensee]]&amp;" "&amp;Table4_1[[#This Row],[Licence]]</f>
        <v>Kleenheat GDL9</v>
      </c>
      <c r="D5998" s="162" t="str">
        <f t="shared" si="94"/>
        <v>FY2014/15_D8A_Kleenheat GDL9</v>
      </c>
      <c r="E5998" s="164">
        <f>IF(ISNUMBER(Table4_1[[#This Row],[Value]]),Table4_1[[#This Row],[Value]],IF(ISNUMBER(Table4_1[[#This Row],[$ Value]]),Table4_1[[#This Row],[$ Value]],Table4_1[[#This Row],[% Value]]))</f>
        <v>2.0802777780000001</v>
      </c>
      <c r="G5998" s="238">
        <v>42185</v>
      </c>
      <c r="H5998">
        <v>4</v>
      </c>
      <c r="I5998" t="s">
        <v>200</v>
      </c>
      <c r="J5998" t="s">
        <v>196</v>
      </c>
      <c r="K5998" t="s">
        <v>299</v>
      </c>
      <c r="L5998" t="s">
        <v>306</v>
      </c>
      <c r="M5998" t="s">
        <v>45</v>
      </c>
      <c r="N5998" t="s">
        <v>560</v>
      </c>
      <c r="O5998" t="s">
        <v>59</v>
      </c>
      <c r="P5998">
        <v>2.0802777780000001</v>
      </c>
      <c r="Q5998"/>
      <c r="R5998"/>
      <c r="S5998" t="s">
        <v>936</v>
      </c>
    </row>
    <row r="5999" spans="1:19" hidden="1" x14ac:dyDescent="0.2">
      <c r="A5999" s="162" t="str">
        <f>"FY"&amp;(YEAR(Table4_1[[#This Row],[Date]])-1)&amp;"/"&amp;(YEAR(Table4_1[[#This Row],[Date]])-2000)</f>
        <v>FY2015/16</v>
      </c>
      <c r="B5999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5999" s="162" t="str">
        <f>Table4_1[[#This Row],[Licensee]]&amp;" "&amp;Table4_1[[#This Row],[Licence]]</f>
        <v>Kleenheat GDL9</v>
      </c>
      <c r="D5999" s="162" t="str">
        <f t="shared" si="94"/>
        <v>FY2015/16_D8A_Kleenheat GDL9</v>
      </c>
      <c r="E5999" s="164">
        <f>IF(ISNUMBER(Table4_1[[#This Row],[Value]]),Table4_1[[#This Row],[Value]],IF(ISNUMBER(Table4_1[[#This Row],[$ Value]]),Table4_1[[#This Row],[$ Value]],Table4_1[[#This Row],[% Value]]))</f>
        <v>2.0411111110000002</v>
      </c>
      <c r="G5999" s="238">
        <v>42551</v>
      </c>
      <c r="H5999">
        <v>4</v>
      </c>
      <c r="I5999" t="s">
        <v>200</v>
      </c>
      <c r="J5999" t="s">
        <v>196</v>
      </c>
      <c r="K5999" t="s">
        <v>299</v>
      </c>
      <c r="L5999" t="s">
        <v>306</v>
      </c>
      <c r="M5999" t="s">
        <v>45</v>
      </c>
      <c r="N5999" t="s">
        <v>560</v>
      </c>
      <c r="O5999" t="s">
        <v>59</v>
      </c>
      <c r="P5999">
        <v>2.0411111110000002</v>
      </c>
      <c r="Q5999"/>
      <c r="R5999"/>
      <c r="S5999" t="s">
        <v>936</v>
      </c>
    </row>
    <row r="6000" spans="1:19" hidden="1" x14ac:dyDescent="0.2">
      <c r="A6000" s="162" t="str">
        <f>"FY"&amp;(YEAR(Table4_1[[#This Row],[Date]])-1)&amp;"/"&amp;(YEAR(Table4_1[[#This Row],[Date]])-2000)</f>
        <v>FY2016/17</v>
      </c>
      <c r="B6000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0" s="162" t="str">
        <f>Table4_1[[#This Row],[Licensee]]&amp;" "&amp;Table4_1[[#This Row],[Licence]]</f>
        <v>Kleenheat GDL9</v>
      </c>
      <c r="D6000" s="162" t="str">
        <f t="shared" si="94"/>
        <v>FY2016/17_D8A_Kleenheat GDL9</v>
      </c>
      <c r="E6000" s="164">
        <f>IF(ISNUMBER(Table4_1[[#This Row],[Value]]),Table4_1[[#This Row],[Value]],IF(ISNUMBER(Table4_1[[#This Row],[$ Value]]),Table4_1[[#This Row],[$ Value]],Table4_1[[#This Row],[% Value]]))</f>
        <v>2.369722222</v>
      </c>
      <c r="G6000" s="238">
        <v>42916</v>
      </c>
      <c r="H6000">
        <v>4</v>
      </c>
      <c r="I6000" t="s">
        <v>200</v>
      </c>
      <c r="J6000" t="s">
        <v>196</v>
      </c>
      <c r="K6000" t="s">
        <v>299</v>
      </c>
      <c r="L6000" t="s">
        <v>306</v>
      </c>
      <c r="M6000" t="s">
        <v>45</v>
      </c>
      <c r="N6000" t="s">
        <v>560</v>
      </c>
      <c r="O6000" t="s">
        <v>59</v>
      </c>
      <c r="P6000">
        <v>2.369722222</v>
      </c>
      <c r="Q6000"/>
      <c r="R6000"/>
      <c r="S6000" t="s">
        <v>936</v>
      </c>
    </row>
    <row r="6001" spans="1:19" hidden="1" x14ac:dyDescent="0.2">
      <c r="A6001" s="162" t="str">
        <f>"FY"&amp;(YEAR(Table4_1[[#This Row],[Date]])-1)&amp;"/"&amp;(YEAR(Table4_1[[#This Row],[Date]])-2000)</f>
        <v>FY2017/18</v>
      </c>
      <c r="B6001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1" s="162" t="str">
        <f>Table4_1[[#This Row],[Licensee]]&amp;" "&amp;Table4_1[[#This Row],[Licence]]</f>
        <v>Kleenheat GDL9</v>
      </c>
      <c r="D6001" s="162" t="str">
        <f t="shared" si="94"/>
        <v>FY2017/18_D8A_Kleenheat GDL9</v>
      </c>
      <c r="E6001" s="164">
        <f>IF(ISNUMBER(Table4_1[[#This Row],[Value]]),Table4_1[[#This Row],[Value]],IF(ISNUMBER(Table4_1[[#This Row],[$ Value]]),Table4_1[[#This Row],[$ Value]],Table4_1[[#This Row],[% Value]]))</f>
        <v>2.2330555560000001</v>
      </c>
      <c r="G6001" s="238">
        <v>43281</v>
      </c>
      <c r="H6001">
        <v>4</v>
      </c>
      <c r="I6001" t="s">
        <v>200</v>
      </c>
      <c r="J6001" t="s">
        <v>196</v>
      </c>
      <c r="K6001" t="s">
        <v>299</v>
      </c>
      <c r="L6001" t="s">
        <v>306</v>
      </c>
      <c r="M6001" t="s">
        <v>45</v>
      </c>
      <c r="N6001" t="s">
        <v>560</v>
      </c>
      <c r="O6001" t="s">
        <v>59</v>
      </c>
      <c r="P6001">
        <v>2.2330555560000001</v>
      </c>
      <c r="Q6001"/>
      <c r="R6001"/>
      <c r="S6001" t="s">
        <v>936</v>
      </c>
    </row>
    <row r="6002" spans="1:19" hidden="1" x14ac:dyDescent="0.2">
      <c r="A6002" s="162" t="str">
        <f>"FY"&amp;(YEAR(Table4_1[[#This Row],[Date]])-1)&amp;"/"&amp;(YEAR(Table4_1[[#This Row],[Date]])-2000)</f>
        <v>FY2018/19</v>
      </c>
      <c r="B6002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2" s="162" t="str">
        <f>Table4_1[[#This Row],[Licensee]]&amp;" "&amp;Table4_1[[#This Row],[Licence]]</f>
        <v>Kleenheat GDL9</v>
      </c>
      <c r="D6002" s="162" t="str">
        <f t="shared" si="94"/>
        <v>FY2018/19_D8A_Kleenheat GDL9</v>
      </c>
      <c r="E6002" s="164">
        <f>IF(ISNUMBER(Table4_1[[#This Row],[Value]]),Table4_1[[#This Row],[Value]],IF(ISNUMBER(Table4_1[[#This Row],[$ Value]]),Table4_1[[#This Row],[$ Value]],Table4_1[[#This Row],[% Value]]))</f>
        <v>2.3786111110000001</v>
      </c>
      <c r="G6002" s="238">
        <v>43646</v>
      </c>
      <c r="H6002">
        <v>4</v>
      </c>
      <c r="I6002" t="s">
        <v>200</v>
      </c>
      <c r="J6002" t="s">
        <v>196</v>
      </c>
      <c r="K6002" t="s">
        <v>299</v>
      </c>
      <c r="L6002" t="s">
        <v>306</v>
      </c>
      <c r="M6002" t="s">
        <v>45</v>
      </c>
      <c r="N6002" t="s">
        <v>560</v>
      </c>
      <c r="O6002" t="s">
        <v>59</v>
      </c>
      <c r="P6002">
        <v>2.3786111110000001</v>
      </c>
      <c r="Q6002"/>
      <c r="R6002"/>
      <c r="S6002" t="s">
        <v>936</v>
      </c>
    </row>
    <row r="6003" spans="1:19" hidden="1" x14ac:dyDescent="0.2">
      <c r="A6003" s="162" t="str">
        <f>"FY"&amp;(YEAR(Table4_1[[#This Row],[Date]])-1)&amp;"/"&amp;(YEAR(Table4_1[[#This Row],[Date]])-2000)</f>
        <v>FY2019/20</v>
      </c>
      <c r="B6003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3" s="162" t="str">
        <f>Table4_1[[#This Row],[Licensee]]&amp;" "&amp;Table4_1[[#This Row],[Licence]]</f>
        <v>Kleenheat GDL9</v>
      </c>
      <c r="D6003" s="162" t="str">
        <f t="shared" si="94"/>
        <v>FY2019/20_D8A_Kleenheat GDL9</v>
      </c>
      <c r="E6003" s="164">
        <f>IF(ISNUMBER(Table4_1[[#This Row],[Value]]),Table4_1[[#This Row],[Value]],IF(ISNUMBER(Table4_1[[#This Row],[$ Value]]),Table4_1[[#This Row],[$ Value]],Table4_1[[#This Row],[% Value]]))</f>
        <v>2.2319444439999998</v>
      </c>
      <c r="G6003" s="238">
        <v>44012</v>
      </c>
      <c r="H6003">
        <v>4</v>
      </c>
      <c r="I6003" t="s">
        <v>200</v>
      </c>
      <c r="J6003" t="s">
        <v>196</v>
      </c>
      <c r="K6003" t="s">
        <v>299</v>
      </c>
      <c r="L6003" t="s">
        <v>306</v>
      </c>
      <c r="M6003" t="s">
        <v>45</v>
      </c>
      <c r="N6003" t="s">
        <v>560</v>
      </c>
      <c r="O6003" t="s">
        <v>59</v>
      </c>
      <c r="P6003">
        <v>2.2319444439999998</v>
      </c>
      <c r="Q6003"/>
      <c r="R6003"/>
      <c r="S6003" t="s">
        <v>936</v>
      </c>
    </row>
    <row r="6004" spans="1:19" hidden="1" x14ac:dyDescent="0.2">
      <c r="A6004" s="162" t="str">
        <f>"FY"&amp;(YEAR(Table4_1[[#This Row],[Date]])-1)&amp;"/"&amp;(YEAR(Table4_1[[#This Row],[Date]])-2000)</f>
        <v>FY2020/21</v>
      </c>
      <c r="B6004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4" s="162" t="str">
        <f>Table4_1[[#This Row],[Licensee]]&amp;" "&amp;Table4_1[[#This Row],[Licence]]</f>
        <v>Kleenheat GDL9</v>
      </c>
      <c r="D6004" s="162" t="str">
        <f t="shared" si="94"/>
        <v>FY2020/21_D8A_Kleenheat GDL9</v>
      </c>
      <c r="E6004" s="164">
        <f>IF(ISNUMBER(Table4_1[[#This Row],[Value]]),Table4_1[[#This Row],[Value]],IF(ISNUMBER(Table4_1[[#This Row],[$ Value]]),Table4_1[[#This Row],[$ Value]],Table4_1[[#This Row],[% Value]]))</f>
        <v>2.3650000000000002</v>
      </c>
      <c r="G6004" s="238">
        <v>44377</v>
      </c>
      <c r="H6004">
        <v>4</v>
      </c>
      <c r="I6004" t="s">
        <v>200</v>
      </c>
      <c r="J6004" t="s">
        <v>196</v>
      </c>
      <c r="K6004" t="s">
        <v>299</v>
      </c>
      <c r="L6004" t="s">
        <v>306</v>
      </c>
      <c r="M6004" t="s">
        <v>45</v>
      </c>
      <c r="N6004" t="s">
        <v>560</v>
      </c>
      <c r="O6004" t="s">
        <v>59</v>
      </c>
      <c r="P6004">
        <v>2.3650000000000002</v>
      </c>
      <c r="Q6004"/>
      <c r="R6004"/>
      <c r="S6004" t="s">
        <v>936</v>
      </c>
    </row>
    <row r="6005" spans="1:19" hidden="1" x14ac:dyDescent="0.2">
      <c r="A6005" s="162" t="str">
        <f>"FY"&amp;(YEAR(Table4_1[[#This Row],[Date]])-1)&amp;"/"&amp;(YEAR(Table4_1[[#This Row],[Date]])-2000)</f>
        <v>FY2021/22</v>
      </c>
      <c r="B6005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5" s="162" t="str">
        <f>Table4_1[[#This Row],[Licensee]]&amp;" "&amp;Table4_1[[#This Row],[Licence]]</f>
        <v>Kleenheat GDL9</v>
      </c>
      <c r="D6005" s="162" t="str">
        <f t="shared" si="94"/>
        <v>FY2021/22_D8A_Kleenheat GDL9</v>
      </c>
      <c r="E6005" s="164">
        <f>IF(ISNUMBER(Table4_1[[#This Row],[Value]]),Table4_1[[#This Row],[Value]],IF(ISNUMBER(Table4_1[[#This Row],[$ Value]]),Table4_1[[#This Row],[$ Value]],Table4_1[[#This Row],[% Value]]))</f>
        <v>2.4241666670000002</v>
      </c>
      <c r="G6005" s="238">
        <v>44742</v>
      </c>
      <c r="H6005">
        <v>4</v>
      </c>
      <c r="I6005" t="s">
        <v>200</v>
      </c>
      <c r="J6005" t="s">
        <v>196</v>
      </c>
      <c r="K6005" t="s">
        <v>299</v>
      </c>
      <c r="L6005" t="s">
        <v>306</v>
      </c>
      <c r="M6005" t="s">
        <v>45</v>
      </c>
      <c r="N6005" t="s">
        <v>560</v>
      </c>
      <c r="O6005" t="s">
        <v>59</v>
      </c>
      <c r="P6005">
        <v>2.4241666670000002</v>
      </c>
      <c r="Q6005"/>
      <c r="R6005"/>
      <c r="S6005" t="s">
        <v>936</v>
      </c>
    </row>
    <row r="6006" spans="1:19" hidden="1" x14ac:dyDescent="0.2">
      <c r="A6006" s="162" t="str">
        <f>"FY"&amp;(YEAR(Table4_1[[#This Row],[Date]])-1)&amp;"/"&amp;(YEAR(Table4_1[[#This Row],[Date]])-2000)</f>
        <v>FY2022/23</v>
      </c>
      <c r="B6006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6" s="162" t="str">
        <f>Table4_1[[#This Row],[Licensee]]&amp;" "&amp;Table4_1[[#This Row],[Licence]]</f>
        <v>Kleenheat GDL9</v>
      </c>
      <c r="D6006" s="162" t="str">
        <f t="shared" si="94"/>
        <v>FY2022/23_D8A_Kleenheat GDL9</v>
      </c>
      <c r="E6006" s="164">
        <f>IF(ISNUMBER(Table4_1[[#This Row],[Value]]),Table4_1[[#This Row],[Value]],IF(ISNUMBER(Table4_1[[#This Row],[$ Value]]),Table4_1[[#This Row],[$ Value]],Table4_1[[#This Row],[% Value]]))</f>
        <v>2.9194444439999998</v>
      </c>
      <c r="G6006" s="238">
        <v>45107</v>
      </c>
      <c r="H6006">
        <v>4</v>
      </c>
      <c r="I6006" t="s">
        <v>200</v>
      </c>
      <c r="J6006" t="s">
        <v>196</v>
      </c>
      <c r="K6006" t="s">
        <v>299</v>
      </c>
      <c r="L6006" t="s">
        <v>306</v>
      </c>
      <c r="M6006" t="s">
        <v>45</v>
      </c>
      <c r="N6006" t="s">
        <v>560</v>
      </c>
      <c r="O6006" t="s">
        <v>59</v>
      </c>
      <c r="P6006">
        <v>2.9194444439999998</v>
      </c>
      <c r="Q6006"/>
      <c r="R6006"/>
      <c r="S6006" t="s">
        <v>936</v>
      </c>
    </row>
    <row r="6007" spans="1:19" hidden="1" x14ac:dyDescent="0.2">
      <c r="A6007" s="162" t="str">
        <f>"FY"&amp;(YEAR(Table4_1[[#This Row],[Date]])-1)&amp;"/"&amp;(YEAR(Table4_1[[#This Row],[Date]])-2000)</f>
        <v>FY2023/24</v>
      </c>
      <c r="B6007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007" s="162" t="str">
        <f>Table4_1[[#This Row],[Licensee]]&amp;" "&amp;Table4_1[[#This Row],[Licence]]</f>
        <v>Kleenheat GDL9</v>
      </c>
      <c r="D6007" s="162" t="str">
        <f t="shared" si="94"/>
        <v>FY2023/24_D8A_Kleenheat GDL9</v>
      </c>
      <c r="E6007" s="164">
        <f>IF(ISNUMBER(Table4_1[[#This Row],[Value]]),Table4_1[[#This Row],[Value]],IF(ISNUMBER(Table4_1[[#This Row],[$ Value]]),Table4_1[[#This Row],[$ Value]],Table4_1[[#This Row],[% Value]]))</f>
        <v>2.8347222219999999</v>
      </c>
      <c r="G6007" s="238">
        <v>45473</v>
      </c>
      <c r="H6007">
        <v>4</v>
      </c>
      <c r="I6007" t="s">
        <v>200</v>
      </c>
      <c r="J6007" t="s">
        <v>196</v>
      </c>
      <c r="K6007" t="s">
        <v>299</v>
      </c>
      <c r="L6007" t="s">
        <v>306</v>
      </c>
      <c r="M6007" t="s">
        <v>45</v>
      </c>
      <c r="N6007" t="s">
        <v>560</v>
      </c>
      <c r="O6007" t="s">
        <v>59</v>
      </c>
      <c r="P6007">
        <v>2.8347222219999999</v>
      </c>
      <c r="Q6007"/>
      <c r="R6007"/>
      <c r="S6007" t="s">
        <v>936</v>
      </c>
    </row>
    <row r="6008" spans="1:19" hidden="1" x14ac:dyDescent="0.2">
      <c r="A6008" s="162" t="str">
        <f>"FY"&amp;(YEAR(Table4_1[[#This Row],[Date]])-1)&amp;"/"&amp;(YEAR(Table4_1[[#This Row],[Date]])-2000)</f>
        <v>FY2013/14</v>
      </c>
      <c r="B6008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08" s="162" t="str">
        <f>Table4_1[[#This Row],[Licensee]]&amp;" "&amp;Table4_1[[#This Row],[Licence]]</f>
        <v>Kleenheat GDL9</v>
      </c>
      <c r="D6008" s="162" t="str">
        <f t="shared" si="94"/>
        <v>FY2013/14_D9_Kleenheat GDL9</v>
      </c>
      <c r="E6008" s="164">
        <f>IF(ISNUMBER(Table4_1[[#This Row],[Value]]),Table4_1[[#This Row],[Value]],IF(ISNUMBER(Table4_1[[#This Row],[$ Value]]),Table4_1[[#This Row],[$ Value]],Table4_1[[#This Row],[% Value]]))</f>
        <v>194</v>
      </c>
      <c r="G6008" s="238">
        <v>41820</v>
      </c>
      <c r="H6008">
        <v>4</v>
      </c>
      <c r="I6008" t="s">
        <v>200</v>
      </c>
      <c r="J6008" t="s">
        <v>196</v>
      </c>
      <c r="K6008" t="s">
        <v>299</v>
      </c>
      <c r="L6008" t="s">
        <v>306</v>
      </c>
      <c r="M6008" t="s">
        <v>51</v>
      </c>
      <c r="N6008" t="s">
        <v>512</v>
      </c>
      <c r="O6008" t="s">
        <v>378</v>
      </c>
      <c r="P6008">
        <v>194</v>
      </c>
      <c r="Q6008"/>
      <c r="R6008"/>
      <c r="S6008" t="s">
        <v>936</v>
      </c>
    </row>
    <row r="6009" spans="1:19" hidden="1" x14ac:dyDescent="0.2">
      <c r="A6009" s="162" t="str">
        <f>"FY"&amp;(YEAR(Table4_1[[#This Row],[Date]])-1)&amp;"/"&amp;(YEAR(Table4_1[[#This Row],[Date]])-2000)</f>
        <v>FY2014/15</v>
      </c>
      <c r="B6009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09" s="162" t="str">
        <f>Table4_1[[#This Row],[Licensee]]&amp;" "&amp;Table4_1[[#This Row],[Licence]]</f>
        <v>Kleenheat GDL9</v>
      </c>
      <c r="D6009" s="162" t="str">
        <f t="shared" si="94"/>
        <v>FY2014/15_D9_Kleenheat GDL9</v>
      </c>
      <c r="E6009" s="164">
        <f>IF(ISNUMBER(Table4_1[[#This Row],[Value]]),Table4_1[[#This Row],[Value]],IF(ISNUMBER(Table4_1[[#This Row],[$ Value]]),Table4_1[[#This Row],[$ Value]],Table4_1[[#This Row],[% Value]]))</f>
        <v>225</v>
      </c>
      <c r="G6009" s="238">
        <v>42185</v>
      </c>
      <c r="H6009">
        <v>4</v>
      </c>
      <c r="I6009" t="s">
        <v>200</v>
      </c>
      <c r="J6009" t="s">
        <v>196</v>
      </c>
      <c r="K6009" t="s">
        <v>299</v>
      </c>
      <c r="L6009" t="s">
        <v>306</v>
      </c>
      <c r="M6009" t="s">
        <v>51</v>
      </c>
      <c r="N6009" t="s">
        <v>512</v>
      </c>
      <c r="O6009" t="s">
        <v>378</v>
      </c>
      <c r="P6009">
        <v>225</v>
      </c>
      <c r="Q6009"/>
      <c r="R6009"/>
      <c r="S6009" t="s">
        <v>936</v>
      </c>
    </row>
    <row r="6010" spans="1:19" hidden="1" x14ac:dyDescent="0.2">
      <c r="A6010" s="162" t="str">
        <f>"FY"&amp;(YEAR(Table4_1[[#This Row],[Date]])-1)&amp;"/"&amp;(YEAR(Table4_1[[#This Row],[Date]])-2000)</f>
        <v>FY2015/16</v>
      </c>
      <c r="B6010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0" s="162" t="str">
        <f>Table4_1[[#This Row],[Licensee]]&amp;" "&amp;Table4_1[[#This Row],[Licence]]</f>
        <v>Kleenheat GDL9</v>
      </c>
      <c r="D6010" s="162" t="str">
        <f t="shared" si="94"/>
        <v>FY2015/16_D9_Kleenheat GDL9</v>
      </c>
      <c r="E6010" s="164">
        <f>IF(ISNUMBER(Table4_1[[#This Row],[Value]]),Table4_1[[#This Row],[Value]],IF(ISNUMBER(Table4_1[[#This Row],[$ Value]]),Table4_1[[#This Row],[$ Value]],Table4_1[[#This Row],[% Value]]))</f>
        <v>218</v>
      </c>
      <c r="G6010" s="238">
        <v>42551</v>
      </c>
      <c r="H6010">
        <v>4</v>
      </c>
      <c r="I6010" t="s">
        <v>200</v>
      </c>
      <c r="J6010" t="s">
        <v>196</v>
      </c>
      <c r="K6010" t="s">
        <v>299</v>
      </c>
      <c r="L6010" t="s">
        <v>306</v>
      </c>
      <c r="M6010" t="s">
        <v>51</v>
      </c>
      <c r="N6010" t="s">
        <v>512</v>
      </c>
      <c r="O6010" t="s">
        <v>378</v>
      </c>
      <c r="P6010">
        <v>218</v>
      </c>
      <c r="Q6010"/>
      <c r="R6010"/>
      <c r="S6010" t="s">
        <v>936</v>
      </c>
    </row>
    <row r="6011" spans="1:19" hidden="1" x14ac:dyDescent="0.2">
      <c r="A6011" s="162" t="str">
        <f>"FY"&amp;(YEAR(Table4_1[[#This Row],[Date]])-1)&amp;"/"&amp;(YEAR(Table4_1[[#This Row],[Date]])-2000)</f>
        <v>FY2016/17</v>
      </c>
      <c r="B6011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1" s="162" t="str">
        <f>Table4_1[[#This Row],[Licensee]]&amp;" "&amp;Table4_1[[#This Row],[Licence]]</f>
        <v>Kleenheat GDL9</v>
      </c>
      <c r="D6011" s="162" t="str">
        <f t="shared" si="94"/>
        <v>FY2016/17_D9_Kleenheat GDL9</v>
      </c>
      <c r="E6011" s="164">
        <f>IF(ISNUMBER(Table4_1[[#This Row],[Value]]),Table4_1[[#This Row],[Value]],IF(ISNUMBER(Table4_1[[#This Row],[$ Value]]),Table4_1[[#This Row],[$ Value]],Table4_1[[#This Row],[% Value]]))</f>
        <v>0</v>
      </c>
      <c r="G6011" s="238">
        <v>42916</v>
      </c>
      <c r="H6011">
        <v>4</v>
      </c>
      <c r="I6011" t="s">
        <v>200</v>
      </c>
      <c r="J6011" t="s">
        <v>196</v>
      </c>
      <c r="K6011" t="s">
        <v>299</v>
      </c>
      <c r="L6011" t="s">
        <v>306</v>
      </c>
      <c r="M6011" t="s">
        <v>51</v>
      </c>
      <c r="N6011" t="s">
        <v>512</v>
      </c>
      <c r="O6011" t="s">
        <v>378</v>
      </c>
      <c r="P6011">
        <v>0</v>
      </c>
      <c r="Q6011"/>
      <c r="R6011"/>
      <c r="S6011" t="s">
        <v>936</v>
      </c>
    </row>
    <row r="6012" spans="1:19" hidden="1" x14ac:dyDescent="0.2">
      <c r="A6012" s="162" t="str">
        <f>"FY"&amp;(YEAR(Table4_1[[#This Row],[Date]])-1)&amp;"/"&amp;(YEAR(Table4_1[[#This Row],[Date]])-2000)</f>
        <v>FY2017/18</v>
      </c>
      <c r="B6012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2" s="162" t="str">
        <f>Table4_1[[#This Row],[Licensee]]&amp;" "&amp;Table4_1[[#This Row],[Licence]]</f>
        <v>Kleenheat GDL9</v>
      </c>
      <c r="D6012" s="162" t="str">
        <f t="shared" si="94"/>
        <v>FY2017/18_D9_Kleenheat GDL9</v>
      </c>
      <c r="E6012" s="164">
        <f>IF(ISNUMBER(Table4_1[[#This Row],[Value]]),Table4_1[[#This Row],[Value]],IF(ISNUMBER(Table4_1[[#This Row],[$ Value]]),Table4_1[[#This Row],[$ Value]],Table4_1[[#This Row],[% Value]]))</f>
        <v>0</v>
      </c>
      <c r="G6012" s="238">
        <v>43281</v>
      </c>
      <c r="H6012">
        <v>4</v>
      </c>
      <c r="I6012" t="s">
        <v>200</v>
      </c>
      <c r="J6012" t="s">
        <v>196</v>
      </c>
      <c r="K6012" t="s">
        <v>299</v>
      </c>
      <c r="L6012" t="s">
        <v>306</v>
      </c>
      <c r="M6012" t="s">
        <v>51</v>
      </c>
      <c r="N6012" t="s">
        <v>512</v>
      </c>
      <c r="O6012" t="s">
        <v>378</v>
      </c>
      <c r="P6012">
        <v>0</v>
      </c>
      <c r="Q6012"/>
      <c r="R6012"/>
      <c r="S6012" t="s">
        <v>936</v>
      </c>
    </row>
    <row r="6013" spans="1:19" hidden="1" x14ac:dyDescent="0.2">
      <c r="A6013" s="162" t="str">
        <f>"FY"&amp;(YEAR(Table4_1[[#This Row],[Date]])-1)&amp;"/"&amp;(YEAR(Table4_1[[#This Row],[Date]])-2000)</f>
        <v>FY2018/19</v>
      </c>
      <c r="B6013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3" s="162" t="str">
        <f>Table4_1[[#This Row],[Licensee]]&amp;" "&amp;Table4_1[[#This Row],[Licence]]</f>
        <v>Kleenheat GDL9</v>
      </c>
      <c r="D6013" s="162" t="str">
        <f t="shared" si="94"/>
        <v>FY2018/19_D9_Kleenheat GDL9</v>
      </c>
      <c r="E6013" s="164">
        <f>IF(ISNUMBER(Table4_1[[#This Row],[Value]]),Table4_1[[#This Row],[Value]],IF(ISNUMBER(Table4_1[[#This Row],[$ Value]]),Table4_1[[#This Row],[$ Value]],Table4_1[[#This Row],[% Value]]))</f>
        <v>51</v>
      </c>
      <c r="G6013" s="238">
        <v>43646</v>
      </c>
      <c r="H6013">
        <v>4</v>
      </c>
      <c r="I6013" t="s">
        <v>200</v>
      </c>
      <c r="J6013" t="s">
        <v>196</v>
      </c>
      <c r="K6013" t="s">
        <v>299</v>
      </c>
      <c r="L6013" t="s">
        <v>306</v>
      </c>
      <c r="M6013" t="s">
        <v>51</v>
      </c>
      <c r="N6013" t="s">
        <v>512</v>
      </c>
      <c r="O6013" t="s">
        <v>378</v>
      </c>
      <c r="P6013">
        <v>51</v>
      </c>
      <c r="Q6013"/>
      <c r="R6013"/>
      <c r="S6013" t="s">
        <v>936</v>
      </c>
    </row>
    <row r="6014" spans="1:19" hidden="1" x14ac:dyDescent="0.2">
      <c r="A6014" s="162" t="str">
        <f>"FY"&amp;(YEAR(Table4_1[[#This Row],[Date]])-1)&amp;"/"&amp;(YEAR(Table4_1[[#This Row],[Date]])-2000)</f>
        <v>FY2019/20</v>
      </c>
      <c r="B6014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4" s="162" t="str">
        <f>Table4_1[[#This Row],[Licensee]]&amp;" "&amp;Table4_1[[#This Row],[Licence]]</f>
        <v>Kleenheat GDL9</v>
      </c>
      <c r="D6014" s="162" t="str">
        <f t="shared" si="94"/>
        <v>FY2019/20_D9_Kleenheat GDL9</v>
      </c>
      <c r="E6014" s="164">
        <f>IF(ISNUMBER(Table4_1[[#This Row],[Value]]),Table4_1[[#This Row],[Value]],IF(ISNUMBER(Table4_1[[#This Row],[$ Value]]),Table4_1[[#This Row],[$ Value]],Table4_1[[#This Row],[% Value]]))</f>
        <v>61</v>
      </c>
      <c r="G6014" s="238">
        <v>44012</v>
      </c>
      <c r="H6014">
        <v>4</v>
      </c>
      <c r="I6014" t="s">
        <v>200</v>
      </c>
      <c r="J6014" t="s">
        <v>196</v>
      </c>
      <c r="K6014" t="s">
        <v>299</v>
      </c>
      <c r="L6014" t="s">
        <v>306</v>
      </c>
      <c r="M6014" t="s">
        <v>51</v>
      </c>
      <c r="N6014" t="s">
        <v>512</v>
      </c>
      <c r="O6014" t="s">
        <v>378</v>
      </c>
      <c r="P6014">
        <v>61</v>
      </c>
      <c r="Q6014"/>
      <c r="R6014"/>
      <c r="S6014" t="s">
        <v>936</v>
      </c>
    </row>
    <row r="6015" spans="1:19" hidden="1" x14ac:dyDescent="0.2">
      <c r="A6015" s="162" t="str">
        <f>"FY"&amp;(YEAR(Table4_1[[#This Row],[Date]])-1)&amp;"/"&amp;(YEAR(Table4_1[[#This Row],[Date]])-2000)</f>
        <v>FY2020/21</v>
      </c>
      <c r="B6015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5" s="162" t="str">
        <f>Table4_1[[#This Row],[Licensee]]&amp;" "&amp;Table4_1[[#This Row],[Licence]]</f>
        <v>Kleenheat GDL9</v>
      </c>
      <c r="D6015" s="162" t="str">
        <f t="shared" si="94"/>
        <v>FY2020/21_D9_Kleenheat GDL9</v>
      </c>
      <c r="E6015" s="164">
        <f>IF(ISNUMBER(Table4_1[[#This Row],[Value]]),Table4_1[[#This Row],[Value]],IF(ISNUMBER(Table4_1[[#This Row],[$ Value]]),Table4_1[[#This Row],[$ Value]],Table4_1[[#This Row],[% Value]]))</f>
        <v>99</v>
      </c>
      <c r="G6015" s="238">
        <v>44377</v>
      </c>
      <c r="H6015">
        <v>4</v>
      </c>
      <c r="I6015" t="s">
        <v>200</v>
      </c>
      <c r="J6015" t="s">
        <v>196</v>
      </c>
      <c r="K6015" t="s">
        <v>299</v>
      </c>
      <c r="L6015" t="s">
        <v>306</v>
      </c>
      <c r="M6015" t="s">
        <v>51</v>
      </c>
      <c r="N6015" t="s">
        <v>512</v>
      </c>
      <c r="O6015" t="s">
        <v>378</v>
      </c>
      <c r="P6015">
        <v>99</v>
      </c>
      <c r="Q6015"/>
      <c r="R6015"/>
      <c r="S6015" t="s">
        <v>936</v>
      </c>
    </row>
    <row r="6016" spans="1:19" hidden="1" x14ac:dyDescent="0.2">
      <c r="A6016" s="162" t="str">
        <f>"FY"&amp;(YEAR(Table4_1[[#This Row],[Date]])-1)&amp;"/"&amp;(YEAR(Table4_1[[#This Row],[Date]])-2000)</f>
        <v>FY2021/22</v>
      </c>
      <c r="B6016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6" s="162" t="str">
        <f>Table4_1[[#This Row],[Licensee]]&amp;" "&amp;Table4_1[[#This Row],[Licence]]</f>
        <v>Kleenheat GDL9</v>
      </c>
      <c r="D6016" s="162" t="str">
        <f t="shared" si="94"/>
        <v>FY2021/22_D9_Kleenheat GDL9</v>
      </c>
      <c r="E6016" s="164">
        <f>IF(ISNUMBER(Table4_1[[#This Row],[Value]]),Table4_1[[#This Row],[Value]],IF(ISNUMBER(Table4_1[[#This Row],[$ Value]]),Table4_1[[#This Row],[$ Value]],Table4_1[[#This Row],[% Value]]))</f>
        <v>63</v>
      </c>
      <c r="G6016" s="238">
        <v>44742</v>
      </c>
      <c r="H6016">
        <v>4</v>
      </c>
      <c r="I6016" t="s">
        <v>200</v>
      </c>
      <c r="J6016" t="s">
        <v>196</v>
      </c>
      <c r="K6016" t="s">
        <v>299</v>
      </c>
      <c r="L6016" t="s">
        <v>306</v>
      </c>
      <c r="M6016" t="s">
        <v>51</v>
      </c>
      <c r="N6016" t="s">
        <v>512</v>
      </c>
      <c r="O6016" t="s">
        <v>378</v>
      </c>
      <c r="P6016">
        <v>63</v>
      </c>
      <c r="Q6016"/>
      <c r="R6016"/>
      <c r="S6016" t="s">
        <v>936</v>
      </c>
    </row>
    <row r="6017" spans="1:19" hidden="1" x14ac:dyDescent="0.2">
      <c r="A6017" s="162" t="str">
        <f>"FY"&amp;(YEAR(Table4_1[[#This Row],[Date]])-1)&amp;"/"&amp;(YEAR(Table4_1[[#This Row],[Date]])-2000)</f>
        <v>FY2022/23</v>
      </c>
      <c r="B6017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7" s="162" t="str">
        <f>Table4_1[[#This Row],[Licensee]]&amp;" "&amp;Table4_1[[#This Row],[Licence]]</f>
        <v>Kleenheat GDL9</v>
      </c>
      <c r="D6017" s="162" t="str">
        <f t="shared" si="94"/>
        <v>FY2022/23_D9_Kleenheat GDL9</v>
      </c>
      <c r="E6017" s="164">
        <f>IF(ISNUMBER(Table4_1[[#This Row],[Value]]),Table4_1[[#This Row],[Value]],IF(ISNUMBER(Table4_1[[#This Row],[$ Value]]),Table4_1[[#This Row],[$ Value]],Table4_1[[#This Row],[% Value]]))</f>
        <v>79</v>
      </c>
      <c r="G6017" s="238">
        <v>45107</v>
      </c>
      <c r="H6017">
        <v>4</v>
      </c>
      <c r="I6017" t="s">
        <v>200</v>
      </c>
      <c r="J6017" t="s">
        <v>196</v>
      </c>
      <c r="K6017" t="s">
        <v>299</v>
      </c>
      <c r="L6017" t="s">
        <v>306</v>
      </c>
      <c r="M6017" t="s">
        <v>51</v>
      </c>
      <c r="N6017" t="s">
        <v>512</v>
      </c>
      <c r="O6017" t="s">
        <v>378</v>
      </c>
      <c r="P6017">
        <v>79</v>
      </c>
      <c r="Q6017"/>
      <c r="R6017"/>
      <c r="S6017" t="s">
        <v>936</v>
      </c>
    </row>
    <row r="6018" spans="1:19" hidden="1" x14ac:dyDescent="0.2">
      <c r="A6018" s="162" t="str">
        <f>"FY"&amp;(YEAR(Table4_1[[#This Row],[Date]])-1)&amp;"/"&amp;(YEAR(Table4_1[[#This Row],[Date]])-2000)</f>
        <v>FY2023/24</v>
      </c>
      <c r="B6018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018" s="162" t="str">
        <f>Table4_1[[#This Row],[Licensee]]&amp;" "&amp;Table4_1[[#This Row],[Licence]]</f>
        <v>Kleenheat GDL9</v>
      </c>
      <c r="D6018" s="162" t="str">
        <f t="shared" si="94"/>
        <v>FY2023/24_D9_Kleenheat GDL9</v>
      </c>
      <c r="E6018" s="164">
        <f>IF(ISNUMBER(Table4_1[[#This Row],[Value]]),Table4_1[[#This Row],[Value]],IF(ISNUMBER(Table4_1[[#This Row],[$ Value]]),Table4_1[[#This Row],[$ Value]],Table4_1[[#This Row],[% Value]]))</f>
        <v>67</v>
      </c>
      <c r="G6018" s="238">
        <v>45473</v>
      </c>
      <c r="H6018">
        <v>4</v>
      </c>
      <c r="I6018" t="s">
        <v>200</v>
      </c>
      <c r="J6018" t="s">
        <v>196</v>
      </c>
      <c r="K6018" t="s">
        <v>299</v>
      </c>
      <c r="L6018" t="s">
        <v>306</v>
      </c>
      <c r="M6018" t="s">
        <v>51</v>
      </c>
      <c r="N6018" t="s">
        <v>512</v>
      </c>
      <c r="O6018" t="s">
        <v>378</v>
      </c>
      <c r="P6018">
        <v>67</v>
      </c>
      <c r="Q6018"/>
      <c r="R6018"/>
      <c r="S6018" t="s">
        <v>936</v>
      </c>
    </row>
    <row r="6019" spans="1:19" hidden="1" x14ac:dyDescent="0.2">
      <c r="A6019" s="162" t="str">
        <f>"FY"&amp;(YEAR(Table4_1[[#This Row],[Date]])-1)&amp;"/"&amp;(YEAR(Table4_1[[#This Row],[Date]])-2000)</f>
        <v>FY2013/14</v>
      </c>
      <c r="B6019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19" s="162" t="str">
        <f>Table4_1[[#This Row],[Licensee]]&amp;" "&amp;Table4_1[[#This Row],[Licence]]</f>
        <v>Kleenheat GDL9</v>
      </c>
      <c r="D6019" s="162" t="str">
        <f t="shared" si="94"/>
        <v>FY2013/14_D9A_Kleenheat GDL9</v>
      </c>
      <c r="E6019" s="164">
        <f>IF(ISNUMBER(Table4_1[[#This Row],[Value]]),Table4_1[[#This Row],[Value]],IF(ISNUMBER(Table4_1[[#This Row],[$ Value]]),Table4_1[[#This Row],[$ Value]],Table4_1[[#This Row],[% Value]]))</f>
        <v>5.3888889000000002E-2</v>
      </c>
      <c r="G6019" s="238">
        <v>41820</v>
      </c>
      <c r="H6019">
        <v>4</v>
      </c>
      <c r="I6019" t="s">
        <v>200</v>
      </c>
      <c r="J6019" t="s">
        <v>196</v>
      </c>
      <c r="K6019" t="s">
        <v>299</v>
      </c>
      <c r="L6019" t="s">
        <v>306</v>
      </c>
      <c r="M6019" t="s">
        <v>51</v>
      </c>
      <c r="N6019" t="s">
        <v>561</v>
      </c>
      <c r="O6019" t="s">
        <v>59</v>
      </c>
      <c r="P6019">
        <v>5.3888889000000002E-2</v>
      </c>
      <c r="Q6019"/>
      <c r="R6019"/>
      <c r="S6019" t="s">
        <v>936</v>
      </c>
    </row>
    <row r="6020" spans="1:19" hidden="1" x14ac:dyDescent="0.2">
      <c r="A6020" s="162" t="str">
        <f>"FY"&amp;(YEAR(Table4_1[[#This Row],[Date]])-1)&amp;"/"&amp;(YEAR(Table4_1[[#This Row],[Date]])-2000)</f>
        <v>FY2014/15</v>
      </c>
      <c r="B6020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0" s="162" t="str">
        <f>Table4_1[[#This Row],[Licensee]]&amp;" "&amp;Table4_1[[#This Row],[Licence]]</f>
        <v>Kleenheat GDL9</v>
      </c>
      <c r="D6020" s="162" t="str">
        <f t="shared" si="94"/>
        <v>FY2014/15_D9A_Kleenheat GDL9</v>
      </c>
      <c r="E6020" s="164">
        <f>IF(ISNUMBER(Table4_1[[#This Row],[Value]]),Table4_1[[#This Row],[Value]],IF(ISNUMBER(Table4_1[[#This Row],[$ Value]]),Table4_1[[#This Row],[$ Value]],Table4_1[[#This Row],[% Value]]))</f>
        <v>6.25E-2</v>
      </c>
      <c r="G6020" s="238">
        <v>42185</v>
      </c>
      <c r="H6020">
        <v>4</v>
      </c>
      <c r="I6020" t="s">
        <v>200</v>
      </c>
      <c r="J6020" t="s">
        <v>196</v>
      </c>
      <c r="K6020" t="s">
        <v>299</v>
      </c>
      <c r="L6020" t="s">
        <v>306</v>
      </c>
      <c r="M6020" t="s">
        <v>51</v>
      </c>
      <c r="N6020" t="s">
        <v>561</v>
      </c>
      <c r="O6020" t="s">
        <v>59</v>
      </c>
      <c r="P6020">
        <v>6.25E-2</v>
      </c>
      <c r="Q6020"/>
      <c r="R6020"/>
      <c r="S6020" t="s">
        <v>936</v>
      </c>
    </row>
    <row r="6021" spans="1:19" hidden="1" x14ac:dyDescent="0.2">
      <c r="A6021" s="162" t="str">
        <f>"FY"&amp;(YEAR(Table4_1[[#This Row],[Date]])-1)&amp;"/"&amp;(YEAR(Table4_1[[#This Row],[Date]])-2000)</f>
        <v>FY2015/16</v>
      </c>
      <c r="B6021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1" s="162" t="str">
        <f>Table4_1[[#This Row],[Licensee]]&amp;" "&amp;Table4_1[[#This Row],[Licence]]</f>
        <v>Kleenheat GDL9</v>
      </c>
      <c r="D6021" s="162" t="str">
        <f t="shared" si="94"/>
        <v>FY2015/16_D9A_Kleenheat GDL9</v>
      </c>
      <c r="E6021" s="164">
        <f>IF(ISNUMBER(Table4_1[[#This Row],[Value]]),Table4_1[[#This Row],[Value]],IF(ISNUMBER(Table4_1[[#This Row],[$ Value]]),Table4_1[[#This Row],[$ Value]],Table4_1[[#This Row],[% Value]]))</f>
        <v>6.0555556000000003E-2</v>
      </c>
      <c r="G6021" s="238">
        <v>42551</v>
      </c>
      <c r="H6021">
        <v>4</v>
      </c>
      <c r="I6021" t="s">
        <v>200</v>
      </c>
      <c r="J6021" t="s">
        <v>196</v>
      </c>
      <c r="K6021" t="s">
        <v>299</v>
      </c>
      <c r="L6021" t="s">
        <v>306</v>
      </c>
      <c r="M6021" t="s">
        <v>51</v>
      </c>
      <c r="N6021" t="s">
        <v>561</v>
      </c>
      <c r="O6021" t="s">
        <v>59</v>
      </c>
      <c r="P6021">
        <v>6.0555556000000003E-2</v>
      </c>
      <c r="Q6021"/>
      <c r="R6021"/>
      <c r="S6021" t="s">
        <v>936</v>
      </c>
    </row>
    <row r="6022" spans="1:19" hidden="1" x14ac:dyDescent="0.2">
      <c r="A6022" s="162" t="str">
        <f>"FY"&amp;(YEAR(Table4_1[[#This Row],[Date]])-1)&amp;"/"&amp;(YEAR(Table4_1[[#This Row],[Date]])-2000)</f>
        <v>FY2016/17</v>
      </c>
      <c r="B6022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2" s="162" t="str">
        <f>Table4_1[[#This Row],[Licensee]]&amp;" "&amp;Table4_1[[#This Row],[Licence]]</f>
        <v>Kleenheat GDL9</v>
      </c>
      <c r="D6022" s="162" t="str">
        <f t="shared" ref="D6022:D6085" si="95">A6022&amp;"_"&amp;B6022&amp;"_"&amp;C6022</f>
        <v>FY2016/17_D9A_Kleenheat GDL9</v>
      </c>
      <c r="E6022" s="164">
        <f>IF(ISNUMBER(Table4_1[[#This Row],[Value]]),Table4_1[[#This Row],[Value]],IF(ISNUMBER(Table4_1[[#This Row],[$ Value]]),Table4_1[[#This Row],[$ Value]],Table4_1[[#This Row],[% Value]]))</f>
        <v>0</v>
      </c>
      <c r="G6022" s="238">
        <v>42916</v>
      </c>
      <c r="H6022">
        <v>4</v>
      </c>
      <c r="I6022" t="s">
        <v>200</v>
      </c>
      <c r="J6022" t="s">
        <v>196</v>
      </c>
      <c r="K6022" t="s">
        <v>299</v>
      </c>
      <c r="L6022" t="s">
        <v>306</v>
      </c>
      <c r="M6022" t="s">
        <v>51</v>
      </c>
      <c r="N6022" t="s">
        <v>561</v>
      </c>
      <c r="O6022" t="s">
        <v>59</v>
      </c>
      <c r="P6022">
        <v>0</v>
      </c>
      <c r="Q6022"/>
      <c r="R6022"/>
      <c r="S6022" t="s">
        <v>936</v>
      </c>
    </row>
    <row r="6023" spans="1:19" hidden="1" x14ac:dyDescent="0.2">
      <c r="A6023" s="162" t="str">
        <f>"FY"&amp;(YEAR(Table4_1[[#This Row],[Date]])-1)&amp;"/"&amp;(YEAR(Table4_1[[#This Row],[Date]])-2000)</f>
        <v>FY2017/18</v>
      </c>
      <c r="B6023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3" s="162" t="str">
        <f>Table4_1[[#This Row],[Licensee]]&amp;" "&amp;Table4_1[[#This Row],[Licence]]</f>
        <v>Kleenheat GDL9</v>
      </c>
      <c r="D6023" s="162" t="str">
        <f t="shared" si="95"/>
        <v>FY2017/18_D9A_Kleenheat GDL9</v>
      </c>
      <c r="E6023" s="164">
        <f>IF(ISNUMBER(Table4_1[[#This Row],[Value]]),Table4_1[[#This Row],[Value]],IF(ISNUMBER(Table4_1[[#This Row],[$ Value]]),Table4_1[[#This Row],[$ Value]],Table4_1[[#This Row],[% Value]]))</f>
        <v>0</v>
      </c>
      <c r="G6023" s="238">
        <v>43281</v>
      </c>
      <c r="H6023">
        <v>4</v>
      </c>
      <c r="I6023" t="s">
        <v>200</v>
      </c>
      <c r="J6023" t="s">
        <v>196</v>
      </c>
      <c r="K6023" t="s">
        <v>299</v>
      </c>
      <c r="L6023" t="s">
        <v>306</v>
      </c>
      <c r="M6023" t="s">
        <v>51</v>
      </c>
      <c r="N6023" t="s">
        <v>561</v>
      </c>
      <c r="O6023" t="s">
        <v>59</v>
      </c>
      <c r="P6023">
        <v>0</v>
      </c>
      <c r="Q6023"/>
      <c r="R6023"/>
      <c r="S6023" t="s">
        <v>936</v>
      </c>
    </row>
    <row r="6024" spans="1:19" hidden="1" x14ac:dyDescent="0.2">
      <c r="A6024" s="162" t="str">
        <f>"FY"&amp;(YEAR(Table4_1[[#This Row],[Date]])-1)&amp;"/"&amp;(YEAR(Table4_1[[#This Row],[Date]])-2000)</f>
        <v>FY2018/19</v>
      </c>
      <c r="B6024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4" s="162" t="str">
        <f>Table4_1[[#This Row],[Licensee]]&amp;" "&amp;Table4_1[[#This Row],[Licence]]</f>
        <v>Kleenheat GDL9</v>
      </c>
      <c r="D6024" s="162" t="str">
        <f t="shared" si="95"/>
        <v>FY2018/19_D9A_Kleenheat GDL9</v>
      </c>
      <c r="E6024" s="164">
        <f>IF(ISNUMBER(Table4_1[[#This Row],[Value]]),Table4_1[[#This Row],[Value]],IF(ISNUMBER(Table4_1[[#This Row],[$ Value]]),Table4_1[[#This Row],[$ Value]],Table4_1[[#This Row],[% Value]]))</f>
        <v>1.4166667000000001E-2</v>
      </c>
      <c r="G6024" s="238">
        <v>43646</v>
      </c>
      <c r="H6024">
        <v>4</v>
      </c>
      <c r="I6024" t="s">
        <v>200</v>
      </c>
      <c r="J6024" t="s">
        <v>196</v>
      </c>
      <c r="K6024" t="s">
        <v>299</v>
      </c>
      <c r="L6024" t="s">
        <v>306</v>
      </c>
      <c r="M6024" t="s">
        <v>51</v>
      </c>
      <c r="N6024" t="s">
        <v>561</v>
      </c>
      <c r="O6024" t="s">
        <v>59</v>
      </c>
      <c r="P6024">
        <v>1.4166667000000001E-2</v>
      </c>
      <c r="Q6024"/>
      <c r="R6024"/>
      <c r="S6024" t="s">
        <v>936</v>
      </c>
    </row>
    <row r="6025" spans="1:19" hidden="1" x14ac:dyDescent="0.2">
      <c r="A6025" s="162" t="str">
        <f>"FY"&amp;(YEAR(Table4_1[[#This Row],[Date]])-1)&amp;"/"&amp;(YEAR(Table4_1[[#This Row],[Date]])-2000)</f>
        <v>FY2019/20</v>
      </c>
      <c r="B6025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5" s="162" t="str">
        <f>Table4_1[[#This Row],[Licensee]]&amp;" "&amp;Table4_1[[#This Row],[Licence]]</f>
        <v>Kleenheat GDL9</v>
      </c>
      <c r="D6025" s="162" t="str">
        <f t="shared" si="95"/>
        <v>FY2019/20_D9A_Kleenheat GDL9</v>
      </c>
      <c r="E6025" s="164">
        <f>IF(ISNUMBER(Table4_1[[#This Row],[Value]]),Table4_1[[#This Row],[Value]],IF(ISNUMBER(Table4_1[[#This Row],[$ Value]]),Table4_1[[#This Row],[$ Value]],Table4_1[[#This Row],[% Value]]))</f>
        <v>1.6944443999999999E-2</v>
      </c>
      <c r="G6025" s="238">
        <v>44012</v>
      </c>
      <c r="H6025">
        <v>4</v>
      </c>
      <c r="I6025" t="s">
        <v>200</v>
      </c>
      <c r="J6025" t="s">
        <v>196</v>
      </c>
      <c r="K6025" t="s">
        <v>299</v>
      </c>
      <c r="L6025" t="s">
        <v>306</v>
      </c>
      <c r="M6025" t="s">
        <v>51</v>
      </c>
      <c r="N6025" t="s">
        <v>561</v>
      </c>
      <c r="O6025" t="s">
        <v>59</v>
      </c>
      <c r="P6025">
        <v>1.6944443999999999E-2</v>
      </c>
      <c r="Q6025"/>
      <c r="R6025"/>
      <c r="S6025" t="s">
        <v>936</v>
      </c>
    </row>
    <row r="6026" spans="1:19" hidden="1" x14ac:dyDescent="0.2">
      <c r="A6026" s="162" t="str">
        <f>"FY"&amp;(YEAR(Table4_1[[#This Row],[Date]])-1)&amp;"/"&amp;(YEAR(Table4_1[[#This Row],[Date]])-2000)</f>
        <v>FY2020/21</v>
      </c>
      <c r="B6026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6" s="162" t="str">
        <f>Table4_1[[#This Row],[Licensee]]&amp;" "&amp;Table4_1[[#This Row],[Licence]]</f>
        <v>Kleenheat GDL9</v>
      </c>
      <c r="D6026" s="162" t="str">
        <f t="shared" si="95"/>
        <v>FY2020/21_D9A_Kleenheat GDL9</v>
      </c>
      <c r="E6026" s="164">
        <f>IF(ISNUMBER(Table4_1[[#This Row],[Value]]),Table4_1[[#This Row],[Value]],IF(ISNUMBER(Table4_1[[#This Row],[$ Value]]),Table4_1[[#This Row],[$ Value]],Table4_1[[#This Row],[% Value]]))</f>
        <v>2.75E-2</v>
      </c>
      <c r="G6026" s="238">
        <v>44377</v>
      </c>
      <c r="H6026">
        <v>4</v>
      </c>
      <c r="I6026" t="s">
        <v>200</v>
      </c>
      <c r="J6026" t="s">
        <v>196</v>
      </c>
      <c r="K6026" t="s">
        <v>299</v>
      </c>
      <c r="L6026" t="s">
        <v>306</v>
      </c>
      <c r="M6026" t="s">
        <v>51</v>
      </c>
      <c r="N6026" t="s">
        <v>561</v>
      </c>
      <c r="O6026" t="s">
        <v>59</v>
      </c>
      <c r="P6026">
        <v>2.75E-2</v>
      </c>
      <c r="Q6026"/>
      <c r="R6026"/>
      <c r="S6026" t="s">
        <v>936</v>
      </c>
    </row>
    <row r="6027" spans="1:19" hidden="1" x14ac:dyDescent="0.2">
      <c r="A6027" s="162" t="str">
        <f>"FY"&amp;(YEAR(Table4_1[[#This Row],[Date]])-1)&amp;"/"&amp;(YEAR(Table4_1[[#This Row],[Date]])-2000)</f>
        <v>FY2021/22</v>
      </c>
      <c r="B6027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7" s="162" t="str">
        <f>Table4_1[[#This Row],[Licensee]]&amp;" "&amp;Table4_1[[#This Row],[Licence]]</f>
        <v>Kleenheat GDL9</v>
      </c>
      <c r="D6027" s="162" t="str">
        <f t="shared" si="95"/>
        <v>FY2021/22_D9A_Kleenheat GDL9</v>
      </c>
      <c r="E6027" s="164">
        <f>IF(ISNUMBER(Table4_1[[#This Row],[Value]]),Table4_1[[#This Row],[Value]],IF(ISNUMBER(Table4_1[[#This Row],[$ Value]]),Table4_1[[#This Row],[$ Value]],Table4_1[[#This Row],[% Value]]))</f>
        <v>1.7500000000000002E-2</v>
      </c>
      <c r="G6027" s="238">
        <v>44742</v>
      </c>
      <c r="H6027">
        <v>4</v>
      </c>
      <c r="I6027" t="s">
        <v>200</v>
      </c>
      <c r="J6027" t="s">
        <v>196</v>
      </c>
      <c r="K6027" t="s">
        <v>299</v>
      </c>
      <c r="L6027" t="s">
        <v>306</v>
      </c>
      <c r="M6027" t="s">
        <v>51</v>
      </c>
      <c r="N6027" t="s">
        <v>561</v>
      </c>
      <c r="O6027" t="s">
        <v>59</v>
      </c>
      <c r="P6027">
        <v>1.7500000000000002E-2</v>
      </c>
      <c r="Q6027"/>
      <c r="R6027"/>
      <c r="S6027" t="s">
        <v>936</v>
      </c>
    </row>
    <row r="6028" spans="1:19" hidden="1" x14ac:dyDescent="0.2">
      <c r="A6028" s="162" t="str">
        <f>"FY"&amp;(YEAR(Table4_1[[#This Row],[Date]])-1)&amp;"/"&amp;(YEAR(Table4_1[[#This Row],[Date]])-2000)</f>
        <v>FY2022/23</v>
      </c>
      <c r="B6028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8" s="162" t="str">
        <f>Table4_1[[#This Row],[Licensee]]&amp;" "&amp;Table4_1[[#This Row],[Licence]]</f>
        <v>Kleenheat GDL9</v>
      </c>
      <c r="D6028" s="162" t="str">
        <f t="shared" si="95"/>
        <v>FY2022/23_D9A_Kleenheat GDL9</v>
      </c>
      <c r="E6028" s="164">
        <f>IF(ISNUMBER(Table4_1[[#This Row],[Value]]),Table4_1[[#This Row],[Value]],IF(ISNUMBER(Table4_1[[#This Row],[$ Value]]),Table4_1[[#This Row],[$ Value]],Table4_1[[#This Row],[% Value]]))</f>
        <v>2.1944444E-2</v>
      </c>
      <c r="G6028" s="238">
        <v>45107</v>
      </c>
      <c r="H6028">
        <v>4</v>
      </c>
      <c r="I6028" t="s">
        <v>200</v>
      </c>
      <c r="J6028" t="s">
        <v>196</v>
      </c>
      <c r="K6028" t="s">
        <v>299</v>
      </c>
      <c r="L6028" t="s">
        <v>306</v>
      </c>
      <c r="M6028" t="s">
        <v>51</v>
      </c>
      <c r="N6028" t="s">
        <v>561</v>
      </c>
      <c r="O6028" t="s">
        <v>59</v>
      </c>
      <c r="P6028">
        <v>2.1944444E-2</v>
      </c>
      <c r="Q6028"/>
      <c r="R6028"/>
      <c r="S6028" t="s">
        <v>936</v>
      </c>
    </row>
    <row r="6029" spans="1:19" hidden="1" x14ac:dyDescent="0.2">
      <c r="A6029" s="162" t="str">
        <f>"FY"&amp;(YEAR(Table4_1[[#This Row],[Date]])-1)&amp;"/"&amp;(YEAR(Table4_1[[#This Row],[Date]])-2000)</f>
        <v>FY2023/24</v>
      </c>
      <c r="B6029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029" s="162" t="str">
        <f>Table4_1[[#This Row],[Licensee]]&amp;" "&amp;Table4_1[[#This Row],[Licence]]</f>
        <v>Kleenheat GDL9</v>
      </c>
      <c r="D6029" s="162" t="str">
        <f t="shared" si="95"/>
        <v>FY2023/24_D9A_Kleenheat GDL9</v>
      </c>
      <c r="E6029" s="164">
        <f>IF(ISNUMBER(Table4_1[[#This Row],[Value]]),Table4_1[[#This Row],[Value]],IF(ISNUMBER(Table4_1[[#This Row],[$ Value]]),Table4_1[[#This Row],[$ Value]],Table4_1[[#This Row],[% Value]]))</f>
        <v>1.8611111E-2</v>
      </c>
      <c r="G6029" s="238">
        <v>45473</v>
      </c>
      <c r="H6029">
        <v>4</v>
      </c>
      <c r="I6029" t="s">
        <v>200</v>
      </c>
      <c r="J6029" t="s">
        <v>196</v>
      </c>
      <c r="K6029" t="s">
        <v>299</v>
      </c>
      <c r="L6029" t="s">
        <v>306</v>
      </c>
      <c r="M6029" t="s">
        <v>51</v>
      </c>
      <c r="N6029" t="s">
        <v>561</v>
      </c>
      <c r="O6029" t="s">
        <v>59</v>
      </c>
      <c r="P6029">
        <v>1.8611111E-2</v>
      </c>
      <c r="Q6029"/>
      <c r="R6029"/>
      <c r="S6029" t="s">
        <v>936</v>
      </c>
    </row>
    <row r="6030" spans="1:19" hidden="1" x14ac:dyDescent="0.2">
      <c r="A6030" s="162" t="str">
        <f>"FY"&amp;(YEAR(Table4_1[[#This Row],[Date]])-1)&amp;"/"&amp;(YEAR(Table4_1[[#This Row],[Date]])-2000)</f>
        <v>FY2013/14</v>
      </c>
      <c r="B6030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0" s="162" t="str">
        <f>Table4_1[[#This Row],[Licensee]]&amp;" "&amp;Table4_1[[#This Row],[Licence]]</f>
        <v>Kleenheat GDL9</v>
      </c>
      <c r="D6030" s="162" t="str">
        <f t="shared" si="95"/>
        <v>FY2013/14_GasMains_a_Kleenheat GDL9</v>
      </c>
      <c r="E6030" s="164">
        <f>IF(ISNUMBER(Table4_1[[#This Row],[Value]]),Table4_1[[#This Row],[Value]],IF(ISNUMBER(Table4_1[[#This Row],[$ Value]]),Table4_1[[#This Row],[$ Value]],Table4_1[[#This Row],[% Value]]))</f>
        <v>0</v>
      </c>
      <c r="G6030" s="238">
        <v>41820</v>
      </c>
      <c r="H6030">
        <v>4</v>
      </c>
      <c r="I6030" t="s">
        <v>200</v>
      </c>
      <c r="J6030" t="s">
        <v>196</v>
      </c>
      <c r="K6030" t="s">
        <v>299</v>
      </c>
      <c r="L6030" t="s">
        <v>367</v>
      </c>
      <c r="M6030" t="s">
        <v>402</v>
      </c>
      <c r="N6030"/>
      <c r="O6030" t="s">
        <v>64</v>
      </c>
      <c r="P6030">
        <v>0</v>
      </c>
      <c r="Q6030"/>
      <c r="R6030"/>
      <c r="S6030" t="s">
        <v>936</v>
      </c>
    </row>
    <row r="6031" spans="1:19" hidden="1" x14ac:dyDescent="0.2">
      <c r="A6031" s="162" t="str">
        <f>"FY"&amp;(YEAR(Table4_1[[#This Row],[Date]])-1)&amp;"/"&amp;(YEAR(Table4_1[[#This Row],[Date]])-2000)</f>
        <v>FY2014/15</v>
      </c>
      <c r="B6031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1" s="162" t="str">
        <f>Table4_1[[#This Row],[Licensee]]&amp;" "&amp;Table4_1[[#This Row],[Licence]]</f>
        <v>Kleenheat GDL9</v>
      </c>
      <c r="D6031" s="162" t="str">
        <f t="shared" si="95"/>
        <v>FY2014/15_GasMains_a_Kleenheat GDL9</v>
      </c>
      <c r="E6031" s="164">
        <f>IF(ISNUMBER(Table4_1[[#This Row],[Value]]),Table4_1[[#This Row],[Value]],IF(ISNUMBER(Table4_1[[#This Row],[$ Value]]),Table4_1[[#This Row],[$ Value]],Table4_1[[#This Row],[% Value]]))</f>
        <v>0</v>
      </c>
      <c r="G6031" s="238">
        <v>42185</v>
      </c>
      <c r="H6031">
        <v>4</v>
      </c>
      <c r="I6031" t="s">
        <v>200</v>
      </c>
      <c r="J6031" t="s">
        <v>196</v>
      </c>
      <c r="K6031" t="s">
        <v>299</v>
      </c>
      <c r="L6031" t="s">
        <v>367</v>
      </c>
      <c r="M6031" t="s">
        <v>402</v>
      </c>
      <c r="N6031"/>
      <c r="O6031" t="s">
        <v>64</v>
      </c>
      <c r="P6031">
        <v>0</v>
      </c>
      <c r="Q6031"/>
      <c r="R6031"/>
      <c r="S6031" t="s">
        <v>936</v>
      </c>
    </row>
    <row r="6032" spans="1:19" hidden="1" x14ac:dyDescent="0.2">
      <c r="A6032" s="162" t="str">
        <f>"FY"&amp;(YEAR(Table4_1[[#This Row],[Date]])-1)&amp;"/"&amp;(YEAR(Table4_1[[#This Row],[Date]])-2000)</f>
        <v>FY2015/16</v>
      </c>
      <c r="B6032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2" s="162" t="str">
        <f>Table4_1[[#This Row],[Licensee]]&amp;" "&amp;Table4_1[[#This Row],[Licence]]</f>
        <v>Kleenheat GDL9</v>
      </c>
      <c r="D6032" s="162" t="str">
        <f t="shared" si="95"/>
        <v>FY2015/16_GasMains_a_Kleenheat GDL9</v>
      </c>
      <c r="E6032" s="164">
        <f>IF(ISNUMBER(Table4_1[[#This Row],[Value]]),Table4_1[[#This Row],[Value]],IF(ISNUMBER(Table4_1[[#This Row],[$ Value]]),Table4_1[[#This Row],[$ Value]],Table4_1[[#This Row],[% Value]]))</f>
        <v>0</v>
      </c>
      <c r="G6032" s="238">
        <v>42551</v>
      </c>
      <c r="H6032">
        <v>4</v>
      </c>
      <c r="I6032" t="s">
        <v>200</v>
      </c>
      <c r="J6032" t="s">
        <v>196</v>
      </c>
      <c r="K6032" t="s">
        <v>299</v>
      </c>
      <c r="L6032" t="s">
        <v>367</v>
      </c>
      <c r="M6032" t="s">
        <v>402</v>
      </c>
      <c r="N6032"/>
      <c r="O6032" t="s">
        <v>64</v>
      </c>
      <c r="P6032">
        <v>0</v>
      </c>
      <c r="Q6032"/>
      <c r="R6032"/>
      <c r="S6032" t="s">
        <v>936</v>
      </c>
    </row>
    <row r="6033" spans="1:19" hidden="1" x14ac:dyDescent="0.2">
      <c r="A6033" s="162" t="str">
        <f>"FY"&amp;(YEAR(Table4_1[[#This Row],[Date]])-1)&amp;"/"&amp;(YEAR(Table4_1[[#This Row],[Date]])-2000)</f>
        <v>FY2016/17</v>
      </c>
      <c r="B6033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3" s="162" t="str">
        <f>Table4_1[[#This Row],[Licensee]]&amp;" "&amp;Table4_1[[#This Row],[Licence]]</f>
        <v>Kleenheat GDL9</v>
      </c>
      <c r="D6033" s="162" t="str">
        <f t="shared" si="95"/>
        <v>FY2016/17_GasMains_a_Kleenheat GDL9</v>
      </c>
      <c r="E6033" s="164">
        <f>IF(ISNUMBER(Table4_1[[#This Row],[Value]]),Table4_1[[#This Row],[Value]],IF(ISNUMBER(Table4_1[[#This Row],[$ Value]]),Table4_1[[#This Row],[$ Value]],Table4_1[[#This Row],[% Value]]))</f>
        <v>0</v>
      </c>
      <c r="G6033" s="238">
        <v>42916</v>
      </c>
      <c r="H6033">
        <v>4</v>
      </c>
      <c r="I6033" t="s">
        <v>200</v>
      </c>
      <c r="J6033" t="s">
        <v>196</v>
      </c>
      <c r="K6033" t="s">
        <v>299</v>
      </c>
      <c r="L6033" t="s">
        <v>367</v>
      </c>
      <c r="M6033" t="s">
        <v>402</v>
      </c>
      <c r="N6033"/>
      <c r="O6033" t="s">
        <v>64</v>
      </c>
      <c r="P6033">
        <v>0</v>
      </c>
      <c r="Q6033"/>
      <c r="R6033"/>
      <c r="S6033" t="s">
        <v>936</v>
      </c>
    </row>
    <row r="6034" spans="1:19" hidden="1" x14ac:dyDescent="0.2">
      <c r="A6034" s="162" t="str">
        <f>"FY"&amp;(YEAR(Table4_1[[#This Row],[Date]])-1)&amp;"/"&amp;(YEAR(Table4_1[[#This Row],[Date]])-2000)</f>
        <v>FY2017/18</v>
      </c>
      <c r="B6034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4" s="162" t="str">
        <f>Table4_1[[#This Row],[Licensee]]&amp;" "&amp;Table4_1[[#This Row],[Licence]]</f>
        <v>Kleenheat GDL9</v>
      </c>
      <c r="D6034" s="162" t="str">
        <f t="shared" si="95"/>
        <v>FY2017/18_GasMains_a_Kleenheat GDL9</v>
      </c>
      <c r="E6034" s="164">
        <f>IF(ISNUMBER(Table4_1[[#This Row],[Value]]),Table4_1[[#This Row],[Value]],IF(ISNUMBER(Table4_1[[#This Row],[$ Value]]),Table4_1[[#This Row],[$ Value]],Table4_1[[#This Row],[% Value]]))</f>
        <v>0</v>
      </c>
      <c r="G6034" s="238">
        <v>43281</v>
      </c>
      <c r="H6034">
        <v>4</v>
      </c>
      <c r="I6034" t="s">
        <v>200</v>
      </c>
      <c r="J6034" t="s">
        <v>196</v>
      </c>
      <c r="K6034" t="s">
        <v>299</v>
      </c>
      <c r="L6034" t="s">
        <v>367</v>
      </c>
      <c r="M6034" t="s">
        <v>402</v>
      </c>
      <c r="N6034"/>
      <c r="O6034" t="s">
        <v>64</v>
      </c>
      <c r="P6034">
        <v>0</v>
      </c>
      <c r="Q6034"/>
      <c r="R6034"/>
      <c r="S6034" t="s">
        <v>936</v>
      </c>
    </row>
    <row r="6035" spans="1:19" hidden="1" x14ac:dyDescent="0.2">
      <c r="A6035" s="162" t="str">
        <f>"FY"&amp;(YEAR(Table4_1[[#This Row],[Date]])-1)&amp;"/"&amp;(YEAR(Table4_1[[#This Row],[Date]])-2000)</f>
        <v>FY2018/19</v>
      </c>
      <c r="B6035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5" s="162" t="str">
        <f>Table4_1[[#This Row],[Licensee]]&amp;" "&amp;Table4_1[[#This Row],[Licence]]</f>
        <v>Kleenheat GDL9</v>
      </c>
      <c r="D6035" s="162" t="str">
        <f t="shared" si="95"/>
        <v>FY2018/19_GasMains_a_Kleenheat GDL9</v>
      </c>
      <c r="E6035" s="164">
        <f>IF(ISNUMBER(Table4_1[[#This Row],[Value]]),Table4_1[[#This Row],[Value]],IF(ISNUMBER(Table4_1[[#This Row],[$ Value]]),Table4_1[[#This Row],[$ Value]],Table4_1[[#This Row],[% Value]]))</f>
        <v>0</v>
      </c>
      <c r="G6035" s="238">
        <v>43646</v>
      </c>
      <c r="H6035">
        <v>4</v>
      </c>
      <c r="I6035" t="s">
        <v>200</v>
      </c>
      <c r="J6035" t="s">
        <v>196</v>
      </c>
      <c r="K6035" t="s">
        <v>299</v>
      </c>
      <c r="L6035" t="s">
        <v>367</v>
      </c>
      <c r="M6035" t="s">
        <v>402</v>
      </c>
      <c r="N6035"/>
      <c r="O6035" t="s">
        <v>64</v>
      </c>
      <c r="P6035">
        <v>0</v>
      </c>
      <c r="Q6035"/>
      <c r="R6035"/>
      <c r="S6035" t="s">
        <v>936</v>
      </c>
    </row>
    <row r="6036" spans="1:19" hidden="1" x14ac:dyDescent="0.2">
      <c r="A6036" s="162" t="str">
        <f>"FY"&amp;(YEAR(Table4_1[[#This Row],[Date]])-1)&amp;"/"&amp;(YEAR(Table4_1[[#This Row],[Date]])-2000)</f>
        <v>FY2019/20</v>
      </c>
      <c r="B6036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6" s="162" t="str">
        <f>Table4_1[[#This Row],[Licensee]]&amp;" "&amp;Table4_1[[#This Row],[Licence]]</f>
        <v>Kleenheat GDL9</v>
      </c>
      <c r="D6036" s="162" t="str">
        <f t="shared" si="95"/>
        <v>FY2019/20_GasMains_a_Kleenheat GDL9</v>
      </c>
      <c r="E6036" s="164">
        <f>IF(ISNUMBER(Table4_1[[#This Row],[Value]]),Table4_1[[#This Row],[Value]],IF(ISNUMBER(Table4_1[[#This Row],[$ Value]]),Table4_1[[#This Row],[$ Value]],Table4_1[[#This Row],[% Value]]))</f>
        <v>0</v>
      </c>
      <c r="G6036" s="238">
        <v>44012</v>
      </c>
      <c r="H6036">
        <v>4</v>
      </c>
      <c r="I6036" t="s">
        <v>200</v>
      </c>
      <c r="J6036" t="s">
        <v>196</v>
      </c>
      <c r="K6036" t="s">
        <v>299</v>
      </c>
      <c r="L6036" t="s">
        <v>367</v>
      </c>
      <c r="M6036" t="s">
        <v>402</v>
      </c>
      <c r="N6036"/>
      <c r="O6036" t="s">
        <v>64</v>
      </c>
      <c r="P6036">
        <v>0</v>
      </c>
      <c r="Q6036"/>
      <c r="R6036"/>
      <c r="S6036" t="s">
        <v>936</v>
      </c>
    </row>
    <row r="6037" spans="1:19" hidden="1" x14ac:dyDescent="0.2">
      <c r="A6037" s="162" t="str">
        <f>"FY"&amp;(YEAR(Table4_1[[#This Row],[Date]])-1)&amp;"/"&amp;(YEAR(Table4_1[[#This Row],[Date]])-2000)</f>
        <v>FY2020/21</v>
      </c>
      <c r="B6037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7" s="162" t="str">
        <f>Table4_1[[#This Row],[Licensee]]&amp;" "&amp;Table4_1[[#This Row],[Licence]]</f>
        <v>Kleenheat GDL9</v>
      </c>
      <c r="D6037" s="162" t="str">
        <f t="shared" si="95"/>
        <v>FY2020/21_GasMains_a_Kleenheat GDL9</v>
      </c>
      <c r="E6037" s="164">
        <f>IF(ISNUMBER(Table4_1[[#This Row],[Value]]),Table4_1[[#This Row],[Value]],IF(ISNUMBER(Table4_1[[#This Row],[$ Value]]),Table4_1[[#This Row],[$ Value]],Table4_1[[#This Row],[% Value]]))</f>
        <v>0</v>
      </c>
      <c r="G6037" s="238">
        <v>44377</v>
      </c>
      <c r="H6037">
        <v>4</v>
      </c>
      <c r="I6037" t="s">
        <v>200</v>
      </c>
      <c r="J6037" t="s">
        <v>196</v>
      </c>
      <c r="K6037" t="s">
        <v>299</v>
      </c>
      <c r="L6037" t="s">
        <v>367</v>
      </c>
      <c r="M6037" t="s">
        <v>402</v>
      </c>
      <c r="N6037"/>
      <c r="O6037" t="s">
        <v>64</v>
      </c>
      <c r="P6037">
        <v>0</v>
      </c>
      <c r="Q6037"/>
      <c r="R6037"/>
      <c r="S6037" t="s">
        <v>936</v>
      </c>
    </row>
    <row r="6038" spans="1:19" hidden="1" x14ac:dyDescent="0.2">
      <c r="A6038" s="162" t="str">
        <f>"FY"&amp;(YEAR(Table4_1[[#This Row],[Date]])-1)&amp;"/"&amp;(YEAR(Table4_1[[#This Row],[Date]])-2000)</f>
        <v>FY2021/22</v>
      </c>
      <c r="B6038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8" s="162" t="str">
        <f>Table4_1[[#This Row],[Licensee]]&amp;" "&amp;Table4_1[[#This Row],[Licence]]</f>
        <v>Kleenheat GDL9</v>
      </c>
      <c r="D6038" s="162" t="str">
        <f t="shared" si="95"/>
        <v>FY2021/22_GasMains_a_Kleenheat GDL9</v>
      </c>
      <c r="E6038" s="164">
        <f>IF(ISNUMBER(Table4_1[[#This Row],[Value]]),Table4_1[[#This Row],[Value]],IF(ISNUMBER(Table4_1[[#This Row],[$ Value]]),Table4_1[[#This Row],[$ Value]],Table4_1[[#This Row],[% Value]]))</f>
        <v>0</v>
      </c>
      <c r="G6038" s="238">
        <v>44742</v>
      </c>
      <c r="H6038">
        <v>4</v>
      </c>
      <c r="I6038" t="s">
        <v>200</v>
      </c>
      <c r="J6038" t="s">
        <v>196</v>
      </c>
      <c r="K6038" t="s">
        <v>299</v>
      </c>
      <c r="L6038" t="s">
        <v>367</v>
      </c>
      <c r="M6038" t="s">
        <v>402</v>
      </c>
      <c r="N6038"/>
      <c r="O6038" t="s">
        <v>64</v>
      </c>
      <c r="P6038">
        <v>0</v>
      </c>
      <c r="Q6038"/>
      <c r="R6038"/>
      <c r="S6038" t="s">
        <v>936</v>
      </c>
    </row>
    <row r="6039" spans="1:19" hidden="1" x14ac:dyDescent="0.2">
      <c r="A6039" s="162" t="str">
        <f>"FY"&amp;(YEAR(Table4_1[[#This Row],[Date]])-1)&amp;"/"&amp;(YEAR(Table4_1[[#This Row],[Date]])-2000)</f>
        <v>FY2022/23</v>
      </c>
      <c r="B6039" s="162" t="str">
        <f>VLOOKUP(Table4_1[[#This Row],[Energy]]&amp;Table4_1[[#This Row],[Indicator category]]&amp;Table4_1[[#This Row],[Indicator subcategory]]&amp;Table4_1[[#This Row],[Indicator]]&amp;Table4_1[[#This Row],[ID]],newID,2,FALSE)</f>
        <v>GasMains_a</v>
      </c>
      <c r="C6039" s="162" t="str">
        <f>Table4_1[[#This Row],[Licensee]]&amp;" "&amp;Table4_1[[#This Row],[Licence]]</f>
        <v>Kleenheat GDL9</v>
      </c>
      <c r="D6039" s="162" t="str">
        <f t="shared" si="95"/>
        <v>FY2022/23_GasMains_a_Kleenheat GDL9</v>
      </c>
      <c r="E6039" s="164">
        <f>IF(ISNUMBER(Table4_1[[#This Row],[Value]]),Table4_1[[#This Row],[Value]],IF(ISNUMBER(Table4_1[[#This Row],[$ Value]]),Table4_1[[#This Row],[$ Value]],Table4_1[[#This Row],[% Value]]))</f>
        <v>0</v>
      </c>
      <c r="G6039" s="238">
        <v>45107</v>
      </c>
      <c r="H6039">
        <v>4</v>
      </c>
      <c r="I6039" t="s">
        <v>200</v>
      </c>
      <c r="J6039" t="s">
        <v>196</v>
      </c>
      <c r="K6039" t="s">
        <v>299</v>
      </c>
      <c r="L6039" t="s">
        <v>367</v>
      </c>
      <c r="M6039" t="s">
        <v>402</v>
      </c>
      <c r="N6039"/>
      <c r="O6039" t="s">
        <v>64</v>
      </c>
      <c r="P6039">
        <v>0</v>
      </c>
      <c r="Q6039"/>
      <c r="R6039"/>
      <c r="S6039" t="s">
        <v>936</v>
      </c>
    </row>
    <row r="6040" spans="1:19" hidden="1" x14ac:dyDescent="0.2">
      <c r="A6040" s="162" t="str">
        <f>"FY"&amp;(YEAR(Table4_1[[#This Row],[Date]])-1)&amp;"/"&amp;(YEAR(Table4_1[[#This Row],[Date]])-2000)</f>
        <v>FY2013/14</v>
      </c>
      <c r="B6040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0" s="162" t="str">
        <f>Table4_1[[#This Row],[Licensee]]&amp;" "&amp;Table4_1[[#This Row],[Licence]]</f>
        <v>Kleenheat GDL9</v>
      </c>
      <c r="D6040" s="162" t="str">
        <f t="shared" si="95"/>
        <v>FY2013/14_GasMains_b_Kleenheat GDL9</v>
      </c>
      <c r="E6040" s="164">
        <f>IF(ISNUMBER(Table4_1[[#This Row],[Value]]),Table4_1[[#This Row],[Value]],IF(ISNUMBER(Table4_1[[#This Row],[$ Value]]),Table4_1[[#This Row],[$ Value]],Table4_1[[#This Row],[% Value]]))</f>
        <v>51</v>
      </c>
      <c r="G6040" s="238">
        <v>41820</v>
      </c>
      <c r="H6040">
        <v>4</v>
      </c>
      <c r="I6040" t="s">
        <v>200</v>
      </c>
      <c r="J6040" t="s">
        <v>196</v>
      </c>
      <c r="K6040" t="s">
        <v>299</v>
      </c>
      <c r="L6040" t="s">
        <v>373</v>
      </c>
      <c r="M6040" t="s">
        <v>402</v>
      </c>
      <c r="N6040"/>
      <c r="O6040" t="s">
        <v>64</v>
      </c>
      <c r="P6040">
        <v>51</v>
      </c>
      <c r="Q6040"/>
      <c r="R6040"/>
      <c r="S6040" t="s">
        <v>936</v>
      </c>
    </row>
    <row r="6041" spans="1:19" hidden="1" x14ac:dyDescent="0.2">
      <c r="A6041" s="162" t="str">
        <f>"FY"&amp;(YEAR(Table4_1[[#This Row],[Date]])-1)&amp;"/"&amp;(YEAR(Table4_1[[#This Row],[Date]])-2000)</f>
        <v>FY2014/15</v>
      </c>
      <c r="B6041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1" s="162" t="str">
        <f>Table4_1[[#This Row],[Licensee]]&amp;" "&amp;Table4_1[[#This Row],[Licence]]</f>
        <v>Kleenheat GDL9</v>
      </c>
      <c r="D6041" s="162" t="str">
        <f t="shared" si="95"/>
        <v>FY2014/15_GasMains_b_Kleenheat GDL9</v>
      </c>
      <c r="E6041" s="164">
        <f>IF(ISNUMBER(Table4_1[[#This Row],[Value]]),Table4_1[[#This Row],[Value]],IF(ISNUMBER(Table4_1[[#This Row],[$ Value]]),Table4_1[[#This Row],[$ Value]],Table4_1[[#This Row],[% Value]]))</f>
        <v>51</v>
      </c>
      <c r="G6041" s="238">
        <v>42185</v>
      </c>
      <c r="H6041">
        <v>4</v>
      </c>
      <c r="I6041" t="s">
        <v>200</v>
      </c>
      <c r="J6041" t="s">
        <v>196</v>
      </c>
      <c r="K6041" t="s">
        <v>299</v>
      </c>
      <c r="L6041" t="s">
        <v>373</v>
      </c>
      <c r="M6041" t="s">
        <v>402</v>
      </c>
      <c r="N6041"/>
      <c r="O6041" t="s">
        <v>64</v>
      </c>
      <c r="P6041">
        <v>51</v>
      </c>
      <c r="Q6041"/>
      <c r="R6041"/>
      <c r="S6041" t="s">
        <v>936</v>
      </c>
    </row>
    <row r="6042" spans="1:19" hidden="1" x14ac:dyDescent="0.2">
      <c r="A6042" s="162" t="str">
        <f>"FY"&amp;(YEAR(Table4_1[[#This Row],[Date]])-1)&amp;"/"&amp;(YEAR(Table4_1[[#This Row],[Date]])-2000)</f>
        <v>FY2015/16</v>
      </c>
      <c r="B6042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2" s="162" t="str">
        <f>Table4_1[[#This Row],[Licensee]]&amp;" "&amp;Table4_1[[#This Row],[Licence]]</f>
        <v>Kleenheat GDL9</v>
      </c>
      <c r="D6042" s="162" t="str">
        <f t="shared" si="95"/>
        <v>FY2015/16_GasMains_b_Kleenheat GDL9</v>
      </c>
      <c r="E6042" s="164">
        <f>IF(ISNUMBER(Table4_1[[#This Row],[Value]]),Table4_1[[#This Row],[Value]],IF(ISNUMBER(Table4_1[[#This Row],[$ Value]]),Table4_1[[#This Row],[$ Value]],Table4_1[[#This Row],[% Value]]))</f>
        <v>36</v>
      </c>
      <c r="G6042" s="238">
        <v>42551</v>
      </c>
      <c r="H6042">
        <v>4</v>
      </c>
      <c r="I6042" t="s">
        <v>200</v>
      </c>
      <c r="J6042" t="s">
        <v>196</v>
      </c>
      <c r="K6042" t="s">
        <v>299</v>
      </c>
      <c r="L6042" t="s">
        <v>373</v>
      </c>
      <c r="M6042" t="s">
        <v>402</v>
      </c>
      <c r="N6042"/>
      <c r="O6042" t="s">
        <v>64</v>
      </c>
      <c r="P6042">
        <v>36</v>
      </c>
      <c r="Q6042"/>
      <c r="R6042"/>
      <c r="S6042" t="s">
        <v>936</v>
      </c>
    </row>
    <row r="6043" spans="1:19" hidden="1" x14ac:dyDescent="0.2">
      <c r="A6043" s="162" t="str">
        <f>"FY"&amp;(YEAR(Table4_1[[#This Row],[Date]])-1)&amp;"/"&amp;(YEAR(Table4_1[[#This Row],[Date]])-2000)</f>
        <v>FY2016/17</v>
      </c>
      <c r="B6043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3" s="162" t="str">
        <f>Table4_1[[#This Row],[Licensee]]&amp;" "&amp;Table4_1[[#This Row],[Licence]]</f>
        <v>Kleenheat GDL9</v>
      </c>
      <c r="D6043" s="162" t="str">
        <f t="shared" si="95"/>
        <v>FY2016/17_GasMains_b_Kleenheat GDL9</v>
      </c>
      <c r="E6043" s="164">
        <f>IF(ISNUMBER(Table4_1[[#This Row],[Value]]),Table4_1[[#This Row],[Value]],IF(ISNUMBER(Table4_1[[#This Row],[$ Value]]),Table4_1[[#This Row],[$ Value]],Table4_1[[#This Row],[% Value]]))</f>
        <v>37.9</v>
      </c>
      <c r="G6043" s="238">
        <v>42916</v>
      </c>
      <c r="H6043">
        <v>4</v>
      </c>
      <c r="I6043" t="s">
        <v>200</v>
      </c>
      <c r="J6043" t="s">
        <v>196</v>
      </c>
      <c r="K6043" t="s">
        <v>299</v>
      </c>
      <c r="L6043" t="s">
        <v>373</v>
      </c>
      <c r="M6043" t="s">
        <v>402</v>
      </c>
      <c r="N6043"/>
      <c r="O6043" t="s">
        <v>64</v>
      </c>
      <c r="P6043">
        <v>37.9</v>
      </c>
      <c r="Q6043"/>
      <c r="R6043"/>
      <c r="S6043" t="s">
        <v>936</v>
      </c>
    </row>
    <row r="6044" spans="1:19" hidden="1" x14ac:dyDescent="0.2">
      <c r="A6044" s="162" t="str">
        <f>"FY"&amp;(YEAR(Table4_1[[#This Row],[Date]])-1)&amp;"/"&amp;(YEAR(Table4_1[[#This Row],[Date]])-2000)</f>
        <v>FY2017/18</v>
      </c>
      <c r="B6044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4" s="162" t="str">
        <f>Table4_1[[#This Row],[Licensee]]&amp;" "&amp;Table4_1[[#This Row],[Licence]]</f>
        <v>Kleenheat GDL9</v>
      </c>
      <c r="D6044" s="162" t="str">
        <f t="shared" si="95"/>
        <v>FY2017/18_GasMains_b_Kleenheat GDL9</v>
      </c>
      <c r="E6044" s="164">
        <f>IF(ISNUMBER(Table4_1[[#This Row],[Value]]),Table4_1[[#This Row],[Value]],IF(ISNUMBER(Table4_1[[#This Row],[$ Value]]),Table4_1[[#This Row],[$ Value]],Table4_1[[#This Row],[% Value]]))</f>
        <v>41.6</v>
      </c>
      <c r="G6044" s="238">
        <v>43281</v>
      </c>
      <c r="H6044">
        <v>4</v>
      </c>
      <c r="I6044" t="s">
        <v>200</v>
      </c>
      <c r="J6044" t="s">
        <v>196</v>
      </c>
      <c r="K6044" t="s">
        <v>299</v>
      </c>
      <c r="L6044" t="s">
        <v>373</v>
      </c>
      <c r="M6044" t="s">
        <v>402</v>
      </c>
      <c r="N6044"/>
      <c r="O6044" t="s">
        <v>64</v>
      </c>
      <c r="P6044">
        <v>41.6</v>
      </c>
      <c r="Q6044"/>
      <c r="R6044"/>
      <c r="S6044" t="s">
        <v>936</v>
      </c>
    </row>
    <row r="6045" spans="1:19" hidden="1" x14ac:dyDescent="0.2">
      <c r="A6045" s="162" t="str">
        <f>"FY"&amp;(YEAR(Table4_1[[#This Row],[Date]])-1)&amp;"/"&amp;(YEAR(Table4_1[[#This Row],[Date]])-2000)</f>
        <v>FY2018/19</v>
      </c>
      <c r="B6045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5" s="162" t="str">
        <f>Table4_1[[#This Row],[Licensee]]&amp;" "&amp;Table4_1[[#This Row],[Licence]]</f>
        <v>Kleenheat GDL9</v>
      </c>
      <c r="D6045" s="162" t="str">
        <f t="shared" si="95"/>
        <v>FY2018/19_GasMains_b_Kleenheat GDL9</v>
      </c>
      <c r="E6045" s="164">
        <f>IF(ISNUMBER(Table4_1[[#This Row],[Value]]),Table4_1[[#This Row],[Value]],IF(ISNUMBER(Table4_1[[#This Row],[$ Value]]),Table4_1[[#This Row],[$ Value]],Table4_1[[#This Row],[% Value]]))</f>
        <v>42.3</v>
      </c>
      <c r="G6045" s="238">
        <v>43646</v>
      </c>
      <c r="H6045">
        <v>4</v>
      </c>
      <c r="I6045" t="s">
        <v>200</v>
      </c>
      <c r="J6045" t="s">
        <v>196</v>
      </c>
      <c r="K6045" t="s">
        <v>299</v>
      </c>
      <c r="L6045" t="s">
        <v>373</v>
      </c>
      <c r="M6045" t="s">
        <v>402</v>
      </c>
      <c r="N6045"/>
      <c r="O6045" t="s">
        <v>64</v>
      </c>
      <c r="P6045">
        <v>42.3</v>
      </c>
      <c r="Q6045"/>
      <c r="R6045"/>
      <c r="S6045" t="s">
        <v>936</v>
      </c>
    </row>
    <row r="6046" spans="1:19" hidden="1" x14ac:dyDescent="0.2">
      <c r="A6046" s="162" t="str">
        <f>"FY"&amp;(YEAR(Table4_1[[#This Row],[Date]])-1)&amp;"/"&amp;(YEAR(Table4_1[[#This Row],[Date]])-2000)</f>
        <v>FY2019/20</v>
      </c>
      <c r="B6046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6" s="162" t="str">
        <f>Table4_1[[#This Row],[Licensee]]&amp;" "&amp;Table4_1[[#This Row],[Licence]]</f>
        <v>Kleenheat GDL9</v>
      </c>
      <c r="D6046" s="162" t="str">
        <f t="shared" si="95"/>
        <v>FY2019/20_GasMains_b_Kleenheat GDL9</v>
      </c>
      <c r="E6046" s="164">
        <f>IF(ISNUMBER(Table4_1[[#This Row],[Value]]),Table4_1[[#This Row],[Value]],IF(ISNUMBER(Table4_1[[#This Row],[$ Value]]),Table4_1[[#This Row],[$ Value]],Table4_1[[#This Row],[% Value]]))</f>
        <v>42.3</v>
      </c>
      <c r="G6046" s="238">
        <v>44012</v>
      </c>
      <c r="H6046">
        <v>4</v>
      </c>
      <c r="I6046" t="s">
        <v>200</v>
      </c>
      <c r="J6046" t="s">
        <v>196</v>
      </c>
      <c r="K6046" t="s">
        <v>299</v>
      </c>
      <c r="L6046" t="s">
        <v>373</v>
      </c>
      <c r="M6046" t="s">
        <v>402</v>
      </c>
      <c r="N6046"/>
      <c r="O6046" t="s">
        <v>64</v>
      </c>
      <c r="P6046">
        <v>42.3</v>
      </c>
      <c r="Q6046"/>
      <c r="R6046"/>
      <c r="S6046" t="s">
        <v>936</v>
      </c>
    </row>
    <row r="6047" spans="1:19" hidden="1" x14ac:dyDescent="0.2">
      <c r="A6047" s="162" t="str">
        <f>"FY"&amp;(YEAR(Table4_1[[#This Row],[Date]])-1)&amp;"/"&amp;(YEAR(Table4_1[[#This Row],[Date]])-2000)</f>
        <v>FY2020/21</v>
      </c>
      <c r="B6047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7" s="162" t="str">
        <f>Table4_1[[#This Row],[Licensee]]&amp;" "&amp;Table4_1[[#This Row],[Licence]]</f>
        <v>Kleenheat GDL9</v>
      </c>
      <c r="D6047" s="162" t="str">
        <f t="shared" si="95"/>
        <v>FY2020/21_GasMains_b_Kleenheat GDL9</v>
      </c>
      <c r="E6047" s="164">
        <f>IF(ISNUMBER(Table4_1[[#This Row],[Value]]),Table4_1[[#This Row],[Value]],IF(ISNUMBER(Table4_1[[#This Row],[$ Value]]),Table4_1[[#This Row],[$ Value]],Table4_1[[#This Row],[% Value]]))</f>
        <v>42.3</v>
      </c>
      <c r="G6047" s="238">
        <v>44377</v>
      </c>
      <c r="H6047">
        <v>4</v>
      </c>
      <c r="I6047" t="s">
        <v>200</v>
      </c>
      <c r="J6047" t="s">
        <v>196</v>
      </c>
      <c r="K6047" t="s">
        <v>299</v>
      </c>
      <c r="L6047" t="s">
        <v>373</v>
      </c>
      <c r="M6047" t="s">
        <v>402</v>
      </c>
      <c r="N6047"/>
      <c r="O6047" t="s">
        <v>64</v>
      </c>
      <c r="P6047">
        <v>42.3</v>
      </c>
      <c r="Q6047"/>
      <c r="R6047"/>
      <c r="S6047" t="s">
        <v>936</v>
      </c>
    </row>
    <row r="6048" spans="1:19" hidden="1" x14ac:dyDescent="0.2">
      <c r="A6048" s="162" t="str">
        <f>"FY"&amp;(YEAR(Table4_1[[#This Row],[Date]])-1)&amp;"/"&amp;(YEAR(Table4_1[[#This Row],[Date]])-2000)</f>
        <v>FY2021/22</v>
      </c>
      <c r="B6048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8" s="162" t="str">
        <f>Table4_1[[#This Row],[Licensee]]&amp;" "&amp;Table4_1[[#This Row],[Licence]]</f>
        <v>Kleenheat GDL9</v>
      </c>
      <c r="D6048" s="162" t="str">
        <f t="shared" si="95"/>
        <v>FY2021/22_GasMains_b_Kleenheat GDL9</v>
      </c>
      <c r="E6048" s="164">
        <f>IF(ISNUMBER(Table4_1[[#This Row],[Value]]),Table4_1[[#This Row],[Value]],IF(ISNUMBER(Table4_1[[#This Row],[$ Value]]),Table4_1[[#This Row],[$ Value]],Table4_1[[#This Row],[% Value]]))</f>
        <v>42.8</v>
      </c>
      <c r="G6048" s="238">
        <v>44742</v>
      </c>
      <c r="H6048">
        <v>4</v>
      </c>
      <c r="I6048" t="s">
        <v>200</v>
      </c>
      <c r="J6048" t="s">
        <v>196</v>
      </c>
      <c r="K6048" t="s">
        <v>299</v>
      </c>
      <c r="L6048" t="s">
        <v>373</v>
      </c>
      <c r="M6048" t="s">
        <v>402</v>
      </c>
      <c r="N6048"/>
      <c r="O6048" t="s">
        <v>64</v>
      </c>
      <c r="P6048">
        <v>42.8</v>
      </c>
      <c r="Q6048"/>
      <c r="R6048"/>
      <c r="S6048" t="s">
        <v>936</v>
      </c>
    </row>
    <row r="6049" spans="1:19" hidden="1" x14ac:dyDescent="0.2">
      <c r="A6049" s="162" t="str">
        <f>"FY"&amp;(YEAR(Table4_1[[#This Row],[Date]])-1)&amp;"/"&amp;(YEAR(Table4_1[[#This Row],[Date]])-2000)</f>
        <v>FY2022/23</v>
      </c>
      <c r="B6049" s="162" t="str">
        <f>VLOOKUP(Table4_1[[#This Row],[Energy]]&amp;Table4_1[[#This Row],[Indicator category]]&amp;Table4_1[[#This Row],[Indicator subcategory]]&amp;Table4_1[[#This Row],[Indicator]]&amp;Table4_1[[#This Row],[ID]],newID,2,FALSE)</f>
        <v>GasMains_b</v>
      </c>
      <c r="C6049" s="162" t="str">
        <f>Table4_1[[#This Row],[Licensee]]&amp;" "&amp;Table4_1[[#This Row],[Licence]]</f>
        <v>Kleenheat GDL9</v>
      </c>
      <c r="D6049" s="162" t="str">
        <f t="shared" si="95"/>
        <v>FY2022/23_GasMains_b_Kleenheat GDL9</v>
      </c>
      <c r="E6049" s="164">
        <f>IF(ISNUMBER(Table4_1[[#This Row],[Value]]),Table4_1[[#This Row],[Value]],IF(ISNUMBER(Table4_1[[#This Row],[$ Value]]),Table4_1[[#This Row],[$ Value]],Table4_1[[#This Row],[% Value]]))</f>
        <v>44.1</v>
      </c>
      <c r="G6049" s="238">
        <v>45107</v>
      </c>
      <c r="H6049">
        <v>4</v>
      </c>
      <c r="I6049" t="s">
        <v>200</v>
      </c>
      <c r="J6049" t="s">
        <v>196</v>
      </c>
      <c r="K6049" t="s">
        <v>299</v>
      </c>
      <c r="L6049" t="s">
        <v>373</v>
      </c>
      <c r="M6049" t="s">
        <v>402</v>
      </c>
      <c r="N6049"/>
      <c r="O6049" t="s">
        <v>64</v>
      </c>
      <c r="P6049">
        <v>44.1</v>
      </c>
      <c r="Q6049"/>
      <c r="R6049"/>
      <c r="S6049" t="s">
        <v>936</v>
      </c>
    </row>
    <row r="6050" spans="1:19" hidden="1" x14ac:dyDescent="0.2">
      <c r="A6050" s="162" t="str">
        <f>"FY"&amp;(YEAR(Table4_1[[#This Row],[Date]])-1)&amp;"/"&amp;(YEAR(Table4_1[[#This Row],[Date]])-2000)</f>
        <v>FY2013/14</v>
      </c>
      <c r="B6050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0" s="162" t="str">
        <f>Table4_1[[#This Row],[Licensee]]&amp;" "&amp;Table4_1[[#This Row],[Licence]]</f>
        <v>Kleenheat GDL9</v>
      </c>
      <c r="D6050" s="162" t="str">
        <f t="shared" si="95"/>
        <v>FY2013/14_GasMains_c_Kleenheat GDL9</v>
      </c>
      <c r="E6050" s="164">
        <f>IF(ISNUMBER(Table4_1[[#This Row],[Value]]),Table4_1[[#This Row],[Value]],IF(ISNUMBER(Table4_1[[#This Row],[$ Value]]),Table4_1[[#This Row],[$ Value]],Table4_1[[#This Row],[% Value]]))</f>
        <v>0</v>
      </c>
      <c r="G6050" s="238">
        <v>41820</v>
      </c>
      <c r="H6050">
        <v>4</v>
      </c>
      <c r="I6050" t="s">
        <v>200</v>
      </c>
      <c r="J6050" t="s">
        <v>196</v>
      </c>
      <c r="K6050" t="s">
        <v>299</v>
      </c>
      <c r="L6050" t="s">
        <v>371</v>
      </c>
      <c r="M6050" t="s">
        <v>402</v>
      </c>
      <c r="N6050"/>
      <c r="O6050" t="s">
        <v>64</v>
      </c>
      <c r="P6050">
        <v>0</v>
      </c>
      <c r="Q6050"/>
      <c r="R6050"/>
      <c r="S6050" t="s">
        <v>936</v>
      </c>
    </row>
    <row r="6051" spans="1:19" hidden="1" x14ac:dyDescent="0.2">
      <c r="A6051" s="162" t="str">
        <f>"FY"&amp;(YEAR(Table4_1[[#This Row],[Date]])-1)&amp;"/"&amp;(YEAR(Table4_1[[#This Row],[Date]])-2000)</f>
        <v>FY2014/15</v>
      </c>
      <c r="B6051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1" s="162" t="str">
        <f>Table4_1[[#This Row],[Licensee]]&amp;" "&amp;Table4_1[[#This Row],[Licence]]</f>
        <v>Kleenheat GDL9</v>
      </c>
      <c r="D6051" s="162" t="str">
        <f t="shared" si="95"/>
        <v>FY2014/15_GasMains_c_Kleenheat GDL9</v>
      </c>
      <c r="E6051" s="164">
        <f>IF(ISNUMBER(Table4_1[[#This Row],[Value]]),Table4_1[[#This Row],[Value]],IF(ISNUMBER(Table4_1[[#This Row],[$ Value]]),Table4_1[[#This Row],[$ Value]],Table4_1[[#This Row],[% Value]]))</f>
        <v>0</v>
      </c>
      <c r="G6051" s="238">
        <v>42185</v>
      </c>
      <c r="H6051">
        <v>4</v>
      </c>
      <c r="I6051" t="s">
        <v>200</v>
      </c>
      <c r="J6051" t="s">
        <v>196</v>
      </c>
      <c r="K6051" t="s">
        <v>299</v>
      </c>
      <c r="L6051" t="s">
        <v>371</v>
      </c>
      <c r="M6051" t="s">
        <v>402</v>
      </c>
      <c r="N6051"/>
      <c r="O6051" t="s">
        <v>64</v>
      </c>
      <c r="P6051">
        <v>0</v>
      </c>
      <c r="Q6051"/>
      <c r="R6051"/>
      <c r="S6051" t="s">
        <v>936</v>
      </c>
    </row>
    <row r="6052" spans="1:19" hidden="1" x14ac:dyDescent="0.2">
      <c r="A6052" s="162" t="str">
        <f>"FY"&amp;(YEAR(Table4_1[[#This Row],[Date]])-1)&amp;"/"&amp;(YEAR(Table4_1[[#This Row],[Date]])-2000)</f>
        <v>FY2015/16</v>
      </c>
      <c r="B6052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2" s="162" t="str">
        <f>Table4_1[[#This Row],[Licensee]]&amp;" "&amp;Table4_1[[#This Row],[Licence]]</f>
        <v>Kleenheat GDL9</v>
      </c>
      <c r="D6052" s="162" t="str">
        <f t="shared" si="95"/>
        <v>FY2015/16_GasMains_c_Kleenheat GDL9</v>
      </c>
      <c r="E6052" s="164">
        <f>IF(ISNUMBER(Table4_1[[#This Row],[Value]]),Table4_1[[#This Row],[Value]],IF(ISNUMBER(Table4_1[[#This Row],[$ Value]]),Table4_1[[#This Row],[$ Value]],Table4_1[[#This Row],[% Value]]))</f>
        <v>0</v>
      </c>
      <c r="G6052" s="238">
        <v>42551</v>
      </c>
      <c r="H6052">
        <v>4</v>
      </c>
      <c r="I6052" t="s">
        <v>200</v>
      </c>
      <c r="J6052" t="s">
        <v>196</v>
      </c>
      <c r="K6052" t="s">
        <v>299</v>
      </c>
      <c r="L6052" t="s">
        <v>371</v>
      </c>
      <c r="M6052" t="s">
        <v>402</v>
      </c>
      <c r="N6052"/>
      <c r="O6052" t="s">
        <v>64</v>
      </c>
      <c r="P6052">
        <v>0</v>
      </c>
      <c r="Q6052"/>
      <c r="R6052"/>
      <c r="S6052" t="s">
        <v>936</v>
      </c>
    </row>
    <row r="6053" spans="1:19" hidden="1" x14ac:dyDescent="0.2">
      <c r="A6053" s="162" t="str">
        <f>"FY"&amp;(YEAR(Table4_1[[#This Row],[Date]])-1)&amp;"/"&amp;(YEAR(Table4_1[[#This Row],[Date]])-2000)</f>
        <v>FY2016/17</v>
      </c>
      <c r="B6053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3" s="162" t="str">
        <f>Table4_1[[#This Row],[Licensee]]&amp;" "&amp;Table4_1[[#This Row],[Licence]]</f>
        <v>Kleenheat GDL9</v>
      </c>
      <c r="D6053" s="162" t="str">
        <f t="shared" si="95"/>
        <v>FY2016/17_GasMains_c_Kleenheat GDL9</v>
      </c>
      <c r="E6053" s="164">
        <f>IF(ISNUMBER(Table4_1[[#This Row],[Value]]),Table4_1[[#This Row],[Value]],IF(ISNUMBER(Table4_1[[#This Row],[$ Value]]),Table4_1[[#This Row],[$ Value]],Table4_1[[#This Row],[% Value]]))</f>
        <v>0</v>
      </c>
      <c r="G6053" s="238">
        <v>42916</v>
      </c>
      <c r="H6053">
        <v>4</v>
      </c>
      <c r="I6053" t="s">
        <v>200</v>
      </c>
      <c r="J6053" t="s">
        <v>196</v>
      </c>
      <c r="K6053" t="s">
        <v>299</v>
      </c>
      <c r="L6053" t="s">
        <v>371</v>
      </c>
      <c r="M6053" t="s">
        <v>402</v>
      </c>
      <c r="N6053"/>
      <c r="O6053" t="s">
        <v>64</v>
      </c>
      <c r="P6053">
        <v>0</v>
      </c>
      <c r="Q6053"/>
      <c r="R6053"/>
      <c r="S6053" t="s">
        <v>936</v>
      </c>
    </row>
    <row r="6054" spans="1:19" hidden="1" x14ac:dyDescent="0.2">
      <c r="A6054" s="162" t="str">
        <f>"FY"&amp;(YEAR(Table4_1[[#This Row],[Date]])-1)&amp;"/"&amp;(YEAR(Table4_1[[#This Row],[Date]])-2000)</f>
        <v>FY2017/18</v>
      </c>
      <c r="B6054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4" s="162" t="str">
        <f>Table4_1[[#This Row],[Licensee]]&amp;" "&amp;Table4_1[[#This Row],[Licence]]</f>
        <v>Kleenheat GDL9</v>
      </c>
      <c r="D6054" s="162" t="str">
        <f t="shared" si="95"/>
        <v>FY2017/18_GasMains_c_Kleenheat GDL9</v>
      </c>
      <c r="E6054" s="164">
        <f>IF(ISNUMBER(Table4_1[[#This Row],[Value]]),Table4_1[[#This Row],[Value]],IF(ISNUMBER(Table4_1[[#This Row],[$ Value]]),Table4_1[[#This Row],[$ Value]],Table4_1[[#This Row],[% Value]]))</f>
        <v>0</v>
      </c>
      <c r="G6054" s="238">
        <v>43281</v>
      </c>
      <c r="H6054">
        <v>4</v>
      </c>
      <c r="I6054" t="s">
        <v>200</v>
      </c>
      <c r="J6054" t="s">
        <v>196</v>
      </c>
      <c r="K6054" t="s">
        <v>299</v>
      </c>
      <c r="L6054" t="s">
        <v>371</v>
      </c>
      <c r="M6054" t="s">
        <v>402</v>
      </c>
      <c r="N6054"/>
      <c r="O6054" t="s">
        <v>64</v>
      </c>
      <c r="P6054">
        <v>0</v>
      </c>
      <c r="Q6054"/>
      <c r="R6054"/>
      <c r="S6054" t="s">
        <v>936</v>
      </c>
    </row>
    <row r="6055" spans="1:19" hidden="1" x14ac:dyDescent="0.2">
      <c r="A6055" s="162" t="str">
        <f>"FY"&amp;(YEAR(Table4_1[[#This Row],[Date]])-1)&amp;"/"&amp;(YEAR(Table4_1[[#This Row],[Date]])-2000)</f>
        <v>FY2018/19</v>
      </c>
      <c r="B6055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5" s="162" t="str">
        <f>Table4_1[[#This Row],[Licensee]]&amp;" "&amp;Table4_1[[#This Row],[Licence]]</f>
        <v>Kleenheat GDL9</v>
      </c>
      <c r="D6055" s="162" t="str">
        <f t="shared" si="95"/>
        <v>FY2018/19_GasMains_c_Kleenheat GDL9</v>
      </c>
      <c r="E6055" s="164">
        <f>IF(ISNUMBER(Table4_1[[#This Row],[Value]]),Table4_1[[#This Row],[Value]],IF(ISNUMBER(Table4_1[[#This Row],[$ Value]]),Table4_1[[#This Row],[$ Value]],Table4_1[[#This Row],[% Value]]))</f>
        <v>0</v>
      </c>
      <c r="G6055" s="238">
        <v>43646</v>
      </c>
      <c r="H6055">
        <v>4</v>
      </c>
      <c r="I6055" t="s">
        <v>200</v>
      </c>
      <c r="J6055" t="s">
        <v>196</v>
      </c>
      <c r="K6055" t="s">
        <v>299</v>
      </c>
      <c r="L6055" t="s">
        <v>371</v>
      </c>
      <c r="M6055" t="s">
        <v>402</v>
      </c>
      <c r="N6055"/>
      <c r="O6055" t="s">
        <v>64</v>
      </c>
      <c r="P6055">
        <v>0</v>
      </c>
      <c r="Q6055"/>
      <c r="R6055"/>
      <c r="S6055" t="s">
        <v>936</v>
      </c>
    </row>
    <row r="6056" spans="1:19" hidden="1" x14ac:dyDescent="0.2">
      <c r="A6056" s="162" t="str">
        <f>"FY"&amp;(YEAR(Table4_1[[#This Row],[Date]])-1)&amp;"/"&amp;(YEAR(Table4_1[[#This Row],[Date]])-2000)</f>
        <v>FY2019/20</v>
      </c>
      <c r="B6056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6" s="162" t="str">
        <f>Table4_1[[#This Row],[Licensee]]&amp;" "&amp;Table4_1[[#This Row],[Licence]]</f>
        <v>Kleenheat GDL9</v>
      </c>
      <c r="D6056" s="162" t="str">
        <f t="shared" si="95"/>
        <v>FY2019/20_GasMains_c_Kleenheat GDL9</v>
      </c>
      <c r="E6056" s="164">
        <f>IF(ISNUMBER(Table4_1[[#This Row],[Value]]),Table4_1[[#This Row],[Value]],IF(ISNUMBER(Table4_1[[#This Row],[$ Value]]),Table4_1[[#This Row],[$ Value]],Table4_1[[#This Row],[% Value]]))</f>
        <v>0</v>
      </c>
      <c r="G6056" s="238">
        <v>44012</v>
      </c>
      <c r="H6056">
        <v>4</v>
      </c>
      <c r="I6056" t="s">
        <v>200</v>
      </c>
      <c r="J6056" t="s">
        <v>196</v>
      </c>
      <c r="K6056" t="s">
        <v>299</v>
      </c>
      <c r="L6056" t="s">
        <v>371</v>
      </c>
      <c r="M6056" t="s">
        <v>402</v>
      </c>
      <c r="N6056"/>
      <c r="O6056" t="s">
        <v>64</v>
      </c>
      <c r="P6056">
        <v>0</v>
      </c>
      <c r="Q6056"/>
      <c r="R6056"/>
      <c r="S6056" t="s">
        <v>936</v>
      </c>
    </row>
    <row r="6057" spans="1:19" hidden="1" x14ac:dyDescent="0.2">
      <c r="A6057" s="162" t="str">
        <f>"FY"&amp;(YEAR(Table4_1[[#This Row],[Date]])-1)&amp;"/"&amp;(YEAR(Table4_1[[#This Row],[Date]])-2000)</f>
        <v>FY2020/21</v>
      </c>
      <c r="B6057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7" s="162" t="str">
        <f>Table4_1[[#This Row],[Licensee]]&amp;" "&amp;Table4_1[[#This Row],[Licence]]</f>
        <v>Kleenheat GDL9</v>
      </c>
      <c r="D6057" s="162" t="str">
        <f t="shared" si="95"/>
        <v>FY2020/21_GasMains_c_Kleenheat GDL9</v>
      </c>
      <c r="E6057" s="164">
        <f>IF(ISNUMBER(Table4_1[[#This Row],[Value]]),Table4_1[[#This Row],[Value]],IF(ISNUMBER(Table4_1[[#This Row],[$ Value]]),Table4_1[[#This Row],[$ Value]],Table4_1[[#This Row],[% Value]]))</f>
        <v>0</v>
      </c>
      <c r="G6057" s="238">
        <v>44377</v>
      </c>
      <c r="H6057">
        <v>4</v>
      </c>
      <c r="I6057" t="s">
        <v>200</v>
      </c>
      <c r="J6057" t="s">
        <v>196</v>
      </c>
      <c r="K6057" t="s">
        <v>299</v>
      </c>
      <c r="L6057" t="s">
        <v>371</v>
      </c>
      <c r="M6057" t="s">
        <v>402</v>
      </c>
      <c r="N6057"/>
      <c r="O6057" t="s">
        <v>64</v>
      </c>
      <c r="P6057">
        <v>0</v>
      </c>
      <c r="Q6057"/>
      <c r="R6057"/>
      <c r="S6057" t="s">
        <v>936</v>
      </c>
    </row>
    <row r="6058" spans="1:19" hidden="1" x14ac:dyDescent="0.2">
      <c r="A6058" s="162" t="str">
        <f>"FY"&amp;(YEAR(Table4_1[[#This Row],[Date]])-1)&amp;"/"&amp;(YEAR(Table4_1[[#This Row],[Date]])-2000)</f>
        <v>FY2021/22</v>
      </c>
      <c r="B6058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8" s="162" t="str">
        <f>Table4_1[[#This Row],[Licensee]]&amp;" "&amp;Table4_1[[#This Row],[Licence]]</f>
        <v>Kleenheat GDL9</v>
      </c>
      <c r="D6058" s="162" t="str">
        <f t="shared" si="95"/>
        <v>FY2021/22_GasMains_c_Kleenheat GDL9</v>
      </c>
      <c r="E6058" s="164">
        <f>IF(ISNUMBER(Table4_1[[#This Row],[Value]]),Table4_1[[#This Row],[Value]],IF(ISNUMBER(Table4_1[[#This Row],[$ Value]]),Table4_1[[#This Row],[$ Value]],Table4_1[[#This Row],[% Value]]))</f>
        <v>0</v>
      </c>
      <c r="G6058" s="238">
        <v>44742</v>
      </c>
      <c r="H6058">
        <v>4</v>
      </c>
      <c r="I6058" t="s">
        <v>200</v>
      </c>
      <c r="J6058" t="s">
        <v>196</v>
      </c>
      <c r="K6058" t="s">
        <v>299</v>
      </c>
      <c r="L6058" t="s">
        <v>371</v>
      </c>
      <c r="M6058" t="s">
        <v>402</v>
      </c>
      <c r="N6058"/>
      <c r="O6058" t="s">
        <v>64</v>
      </c>
      <c r="P6058">
        <v>0</v>
      </c>
      <c r="Q6058"/>
      <c r="R6058"/>
      <c r="S6058" t="s">
        <v>936</v>
      </c>
    </row>
    <row r="6059" spans="1:19" hidden="1" x14ac:dyDescent="0.2">
      <c r="A6059" s="162" t="str">
        <f>"FY"&amp;(YEAR(Table4_1[[#This Row],[Date]])-1)&amp;"/"&amp;(YEAR(Table4_1[[#This Row],[Date]])-2000)</f>
        <v>FY2022/23</v>
      </c>
      <c r="B6059" s="162" t="str">
        <f>VLOOKUP(Table4_1[[#This Row],[Energy]]&amp;Table4_1[[#This Row],[Indicator category]]&amp;Table4_1[[#This Row],[Indicator subcategory]]&amp;Table4_1[[#This Row],[Indicator]]&amp;Table4_1[[#This Row],[ID]],newID,2,FALSE)</f>
        <v>GasMains_c</v>
      </c>
      <c r="C6059" s="162" t="str">
        <f>Table4_1[[#This Row],[Licensee]]&amp;" "&amp;Table4_1[[#This Row],[Licence]]</f>
        <v>Kleenheat GDL9</v>
      </c>
      <c r="D6059" s="162" t="str">
        <f t="shared" si="95"/>
        <v>FY2022/23_GasMains_c_Kleenheat GDL9</v>
      </c>
      <c r="E6059" s="164">
        <f>IF(ISNUMBER(Table4_1[[#This Row],[Value]]),Table4_1[[#This Row],[Value]],IF(ISNUMBER(Table4_1[[#This Row],[$ Value]]),Table4_1[[#This Row],[$ Value]],Table4_1[[#This Row],[% Value]]))</f>
        <v>0</v>
      </c>
      <c r="G6059" s="238">
        <v>45107</v>
      </c>
      <c r="H6059">
        <v>4</v>
      </c>
      <c r="I6059" t="s">
        <v>200</v>
      </c>
      <c r="J6059" t="s">
        <v>196</v>
      </c>
      <c r="K6059" t="s">
        <v>299</v>
      </c>
      <c r="L6059" t="s">
        <v>371</v>
      </c>
      <c r="M6059" t="s">
        <v>402</v>
      </c>
      <c r="N6059"/>
      <c r="O6059" t="s">
        <v>64</v>
      </c>
      <c r="P6059">
        <v>0</v>
      </c>
      <c r="Q6059"/>
      <c r="R6059"/>
      <c r="S6059" t="s">
        <v>936</v>
      </c>
    </row>
    <row r="6060" spans="1:19" hidden="1" x14ac:dyDescent="0.2">
      <c r="A6060" s="162" t="str">
        <f>"FY"&amp;(YEAR(Table4_1[[#This Row],[Date]])-1)&amp;"/"&amp;(YEAR(Table4_1[[#This Row],[Date]])-2000)</f>
        <v>FY2024/25</v>
      </c>
      <c r="B6060" s="162" t="str">
        <f>VLOOKUP(Table4_1[[#This Row],[Energy]]&amp;Table4_1[[#This Row],[Indicator category]]&amp;Table4_1[[#This Row],[Indicator subcategory]]&amp;Table4_1[[#This Row],[Indicator]]&amp;Table4_1[[#This Row],[ID]],newID,2,FALSE)</f>
        <v>D1</v>
      </c>
      <c r="C6060" s="162" t="str">
        <f>Table4_1[[#This Row],[Licensee]]&amp;" "&amp;Table4_1[[#This Row],[Licence]]</f>
        <v>Supagas GDL9</v>
      </c>
      <c r="D6060" s="162" t="str">
        <f t="shared" si="95"/>
        <v>FY2024/25_D1_Supagas GDL9</v>
      </c>
      <c r="E6060" s="164">
        <f>IF(ISNUMBER(Table4_1[[#This Row],[Value]]),Table4_1[[#This Row],[Value]],IF(ISNUMBER(Table4_1[[#This Row],[$ Value]]),Table4_1[[#This Row],[$ Value]],Table4_1[[#This Row],[% Value]]))</f>
        <v>16</v>
      </c>
      <c r="G6060" s="238">
        <v>45838</v>
      </c>
      <c r="H6060">
        <v>4</v>
      </c>
      <c r="I6060" t="s">
        <v>200</v>
      </c>
      <c r="J6060" t="s">
        <v>937</v>
      </c>
      <c r="K6060" t="s">
        <v>13</v>
      </c>
      <c r="L6060"/>
      <c r="M6060" t="s">
        <v>212</v>
      </c>
      <c r="N6060" t="s">
        <v>370</v>
      </c>
      <c r="O6060" t="s">
        <v>191</v>
      </c>
      <c r="P6060">
        <v>16</v>
      </c>
      <c r="Q6060"/>
      <c r="R6060"/>
      <c r="S6060" t="s">
        <v>936</v>
      </c>
    </row>
    <row r="6061" spans="1:19" hidden="1" x14ac:dyDescent="0.2">
      <c r="A6061" s="162" t="str">
        <f>"FY"&amp;(YEAR(Table4_1[[#This Row],[Date]])-1)&amp;"/"&amp;(YEAR(Table4_1[[#This Row],[Date]])-2000)</f>
        <v>FY2024/25</v>
      </c>
      <c r="B6061" s="162" t="str">
        <f>VLOOKUP(Table4_1[[#This Row],[Energy]]&amp;Table4_1[[#This Row],[Indicator category]]&amp;Table4_1[[#This Row],[Indicator subcategory]]&amp;Table4_1[[#This Row],[Indicator]]&amp;Table4_1[[#This Row],[ID]],newID,2,FALSE)</f>
        <v>D10</v>
      </c>
      <c r="C6061" s="162" t="str">
        <f>Table4_1[[#This Row],[Licensee]]&amp;" "&amp;Table4_1[[#This Row],[Licence]]</f>
        <v>Supagas GDL9</v>
      </c>
      <c r="D6061" s="162" t="str">
        <f t="shared" si="95"/>
        <v>FY2024/25_D10_Supagas GDL9</v>
      </c>
      <c r="E6061" s="164">
        <f>IF(ISNUMBER(Table4_1[[#This Row],[Value]]),Table4_1[[#This Row],[Value]],IF(ISNUMBER(Table4_1[[#This Row],[$ Value]]),Table4_1[[#This Row],[$ Value]],Table4_1[[#This Row],[% Value]]))</f>
        <v>149</v>
      </c>
      <c r="G6061" s="238">
        <v>45838</v>
      </c>
      <c r="H6061">
        <v>4</v>
      </c>
      <c r="I6061" t="s">
        <v>200</v>
      </c>
      <c r="J6061" t="s">
        <v>937</v>
      </c>
      <c r="K6061" t="s">
        <v>299</v>
      </c>
      <c r="L6061" t="s">
        <v>375</v>
      </c>
      <c r="M6061" t="s">
        <v>376</v>
      </c>
      <c r="N6061" t="s">
        <v>377</v>
      </c>
      <c r="O6061" t="s">
        <v>378</v>
      </c>
      <c r="P6061">
        <v>149</v>
      </c>
      <c r="Q6061"/>
      <c r="R6061"/>
      <c r="S6061" t="s">
        <v>936</v>
      </c>
    </row>
    <row r="6062" spans="1:19" hidden="1" x14ac:dyDescent="0.2">
      <c r="A6062" s="162" t="str">
        <f>"FY"&amp;(YEAR(Table4_1[[#This Row],[Date]])-1)&amp;"/"&amp;(YEAR(Table4_1[[#This Row],[Date]])-2000)</f>
        <v>FY2024/25</v>
      </c>
      <c r="B6062" s="162" t="str">
        <f>VLOOKUP(Table4_1[[#This Row],[Energy]]&amp;Table4_1[[#This Row],[Indicator category]]&amp;Table4_1[[#This Row],[Indicator subcategory]]&amp;Table4_1[[#This Row],[Indicator]]&amp;Table4_1[[#This Row],[ID]],newID,2,FALSE)</f>
        <v>D11a</v>
      </c>
      <c r="C6062" s="162" t="str">
        <f>Table4_1[[#This Row],[Licensee]]&amp;" "&amp;Table4_1[[#This Row],[Licence]]</f>
        <v>Supagas GDL9</v>
      </c>
      <c r="D6062" s="162" t="str">
        <f t="shared" si="95"/>
        <v>FY2024/25_D11a_Supagas GDL9</v>
      </c>
      <c r="E6062" s="164">
        <f>IF(ISNUMBER(Table4_1[[#This Row],[Value]]),Table4_1[[#This Row],[Value]],IF(ISNUMBER(Table4_1[[#This Row],[$ Value]]),Table4_1[[#This Row],[$ Value]],Table4_1[[#This Row],[% Value]]))</f>
        <v>0</v>
      </c>
      <c r="G6062" s="238">
        <v>45838</v>
      </c>
      <c r="H6062">
        <v>4</v>
      </c>
      <c r="I6062" t="s">
        <v>200</v>
      </c>
      <c r="J6062" t="s">
        <v>937</v>
      </c>
      <c r="K6062" t="s">
        <v>208</v>
      </c>
      <c r="L6062" t="s">
        <v>379</v>
      </c>
      <c r="M6062" t="s">
        <v>380</v>
      </c>
      <c r="N6062" t="s">
        <v>381</v>
      </c>
      <c r="O6062" t="s">
        <v>191</v>
      </c>
      <c r="P6062">
        <v>0</v>
      </c>
      <c r="Q6062"/>
      <c r="R6062"/>
      <c r="S6062" t="s">
        <v>936</v>
      </c>
    </row>
    <row r="6063" spans="1:19" hidden="1" x14ac:dyDescent="0.2">
      <c r="A6063" s="162" t="str">
        <f>"FY"&amp;(YEAR(Table4_1[[#This Row],[Date]])-1)&amp;"/"&amp;(YEAR(Table4_1[[#This Row],[Date]])-2000)</f>
        <v>FY2024/25</v>
      </c>
      <c r="B6063" s="162" t="str">
        <f>VLOOKUP(Table4_1[[#This Row],[Energy]]&amp;Table4_1[[#This Row],[Indicator category]]&amp;Table4_1[[#This Row],[Indicator subcategory]]&amp;Table4_1[[#This Row],[Indicator]]&amp;Table4_1[[#This Row],[ID]],newID,2,FALSE)</f>
        <v>D11b</v>
      </c>
      <c r="C6063" s="162" t="str">
        <f>Table4_1[[#This Row],[Licensee]]&amp;" "&amp;Table4_1[[#This Row],[Licence]]</f>
        <v>Supagas GDL9</v>
      </c>
      <c r="D6063" s="162" t="str">
        <f t="shared" si="95"/>
        <v>FY2024/25_D11b_Supagas GDL9</v>
      </c>
      <c r="E6063" s="164">
        <f>IF(ISNUMBER(Table4_1[[#This Row],[Value]]),Table4_1[[#This Row],[Value]],IF(ISNUMBER(Table4_1[[#This Row],[$ Value]]),Table4_1[[#This Row],[$ Value]],Table4_1[[#This Row],[% Value]]))</f>
        <v>0</v>
      </c>
      <c r="G6063" s="238">
        <v>45838</v>
      </c>
      <c r="H6063">
        <v>4</v>
      </c>
      <c r="I6063" t="s">
        <v>200</v>
      </c>
      <c r="J6063" t="s">
        <v>937</v>
      </c>
      <c r="K6063" t="s">
        <v>208</v>
      </c>
      <c r="L6063" t="s">
        <v>396</v>
      </c>
      <c r="M6063" t="s">
        <v>380</v>
      </c>
      <c r="N6063" t="s">
        <v>381</v>
      </c>
      <c r="O6063" t="s">
        <v>191</v>
      </c>
      <c r="P6063">
        <v>0</v>
      </c>
      <c r="Q6063"/>
      <c r="R6063"/>
      <c r="S6063" t="s">
        <v>936</v>
      </c>
    </row>
    <row r="6064" spans="1:19" hidden="1" x14ac:dyDescent="0.2">
      <c r="A6064" s="162" t="str">
        <f>"FY"&amp;(YEAR(Table4_1[[#This Row],[Date]])-1)&amp;"/"&amp;(YEAR(Table4_1[[#This Row],[Date]])-2000)</f>
        <v>FY2024/25</v>
      </c>
      <c r="B6064" s="162" t="str">
        <f>VLOOKUP(Table4_1[[#This Row],[Energy]]&amp;Table4_1[[#This Row],[Indicator category]]&amp;Table4_1[[#This Row],[Indicator subcategory]]&amp;Table4_1[[#This Row],[Indicator]]&amp;Table4_1[[#This Row],[ID]],newID,2,FALSE)</f>
        <v>D11c</v>
      </c>
      <c r="C6064" s="162" t="str">
        <f>Table4_1[[#This Row],[Licensee]]&amp;" "&amp;Table4_1[[#This Row],[Licence]]</f>
        <v>Supagas GDL9</v>
      </c>
      <c r="D6064" s="162" t="str">
        <f t="shared" si="95"/>
        <v>FY2024/25_D11c_Supagas GDL9</v>
      </c>
      <c r="E6064" s="164">
        <f>IF(ISNUMBER(Table4_1[[#This Row],[Value]]),Table4_1[[#This Row],[Value]],IF(ISNUMBER(Table4_1[[#This Row],[$ Value]]),Table4_1[[#This Row],[$ Value]],Table4_1[[#This Row],[% Value]]))</f>
        <v>0</v>
      </c>
      <c r="G6064" s="238">
        <v>45838</v>
      </c>
      <c r="H6064">
        <v>4</v>
      </c>
      <c r="I6064" t="s">
        <v>200</v>
      </c>
      <c r="J6064" t="s">
        <v>937</v>
      </c>
      <c r="K6064" t="s">
        <v>208</v>
      </c>
      <c r="L6064" t="s">
        <v>391</v>
      </c>
      <c r="M6064" t="s">
        <v>380</v>
      </c>
      <c r="N6064" t="s">
        <v>381</v>
      </c>
      <c r="O6064" t="s">
        <v>191</v>
      </c>
      <c r="P6064">
        <v>0</v>
      </c>
      <c r="Q6064"/>
      <c r="R6064"/>
      <c r="S6064" t="s">
        <v>936</v>
      </c>
    </row>
    <row r="6065" spans="1:19" hidden="1" x14ac:dyDescent="0.2">
      <c r="A6065" s="162" t="str">
        <f>"FY"&amp;(YEAR(Table4_1[[#This Row],[Date]])-1)&amp;"/"&amp;(YEAR(Table4_1[[#This Row],[Date]])-2000)</f>
        <v>FY2024/25</v>
      </c>
      <c r="B6065" s="162" t="str">
        <f>VLOOKUP(Table4_1[[#This Row],[Energy]]&amp;Table4_1[[#This Row],[Indicator category]]&amp;Table4_1[[#This Row],[Indicator subcategory]]&amp;Table4_1[[#This Row],[Indicator]]&amp;Table4_1[[#This Row],[ID]],newID,2,FALSE)</f>
        <v>D12a</v>
      </c>
      <c r="C6065" s="162" t="str">
        <f>Table4_1[[#This Row],[Licensee]]&amp;" "&amp;Table4_1[[#This Row],[Licence]]</f>
        <v>Supagas GDL9</v>
      </c>
      <c r="D6065" s="162" t="str">
        <f t="shared" si="95"/>
        <v>FY2024/25_D12a_Supagas GDL9</v>
      </c>
      <c r="E6065" s="164">
        <f>IF(ISNUMBER(Table4_1[[#This Row],[Value]]),Table4_1[[#This Row],[Value]],IF(ISNUMBER(Table4_1[[#This Row],[$ Value]]),Table4_1[[#This Row],[$ Value]],Table4_1[[#This Row],[% Value]]))</f>
        <v>0</v>
      </c>
      <c r="G6065" s="238">
        <v>45838</v>
      </c>
      <c r="H6065">
        <v>4</v>
      </c>
      <c r="I6065" t="s">
        <v>200</v>
      </c>
      <c r="J6065" t="s">
        <v>937</v>
      </c>
      <c r="K6065" t="s">
        <v>208</v>
      </c>
      <c r="L6065" t="s">
        <v>379</v>
      </c>
      <c r="M6065" t="s">
        <v>403</v>
      </c>
      <c r="N6065" t="s">
        <v>404</v>
      </c>
      <c r="O6065" t="s">
        <v>191</v>
      </c>
      <c r="P6065">
        <v>0</v>
      </c>
      <c r="Q6065"/>
      <c r="R6065"/>
      <c r="S6065" t="s">
        <v>936</v>
      </c>
    </row>
    <row r="6066" spans="1:19" hidden="1" x14ac:dyDescent="0.2">
      <c r="A6066" s="162" t="str">
        <f>"FY"&amp;(YEAR(Table4_1[[#This Row],[Date]])-1)&amp;"/"&amp;(YEAR(Table4_1[[#This Row],[Date]])-2000)</f>
        <v>FY2024/25</v>
      </c>
      <c r="B6066" s="162" t="str">
        <f>VLOOKUP(Table4_1[[#This Row],[Energy]]&amp;Table4_1[[#This Row],[Indicator category]]&amp;Table4_1[[#This Row],[Indicator subcategory]]&amp;Table4_1[[#This Row],[Indicator]]&amp;Table4_1[[#This Row],[ID]],newID,2,FALSE)</f>
        <v>D12b</v>
      </c>
      <c r="C6066" s="162" t="str">
        <f>Table4_1[[#This Row],[Licensee]]&amp;" "&amp;Table4_1[[#This Row],[Licence]]</f>
        <v>Supagas GDL9</v>
      </c>
      <c r="D6066" s="162" t="str">
        <f t="shared" si="95"/>
        <v>FY2024/25_D12b_Supagas GDL9</v>
      </c>
      <c r="E6066" s="164">
        <f>IF(ISNUMBER(Table4_1[[#This Row],[Value]]),Table4_1[[#This Row],[Value]],IF(ISNUMBER(Table4_1[[#This Row],[$ Value]]),Table4_1[[#This Row],[$ Value]],Table4_1[[#This Row],[% Value]]))</f>
        <v>2</v>
      </c>
      <c r="G6066" s="238">
        <v>45838</v>
      </c>
      <c r="H6066">
        <v>4</v>
      </c>
      <c r="I6066" t="s">
        <v>200</v>
      </c>
      <c r="J6066" t="s">
        <v>937</v>
      </c>
      <c r="K6066" t="s">
        <v>208</v>
      </c>
      <c r="L6066" t="s">
        <v>396</v>
      </c>
      <c r="M6066" t="s">
        <v>403</v>
      </c>
      <c r="N6066" t="s">
        <v>404</v>
      </c>
      <c r="O6066" t="s">
        <v>191</v>
      </c>
      <c r="P6066">
        <v>2</v>
      </c>
      <c r="Q6066"/>
      <c r="R6066"/>
      <c r="S6066" t="s">
        <v>936</v>
      </c>
    </row>
    <row r="6067" spans="1:19" hidden="1" x14ac:dyDescent="0.2">
      <c r="A6067" s="162" t="str">
        <f>"FY"&amp;(YEAR(Table4_1[[#This Row],[Date]])-1)&amp;"/"&amp;(YEAR(Table4_1[[#This Row],[Date]])-2000)</f>
        <v>FY2024/25</v>
      </c>
      <c r="B6067" s="162" t="str">
        <f>VLOOKUP(Table4_1[[#This Row],[Energy]]&amp;Table4_1[[#This Row],[Indicator category]]&amp;Table4_1[[#This Row],[Indicator subcategory]]&amp;Table4_1[[#This Row],[Indicator]]&amp;Table4_1[[#This Row],[ID]],newID,2,FALSE)</f>
        <v>D12c</v>
      </c>
      <c r="C6067" s="162" t="str">
        <f>Table4_1[[#This Row],[Licensee]]&amp;" "&amp;Table4_1[[#This Row],[Licence]]</f>
        <v>Supagas GDL9</v>
      </c>
      <c r="D6067" s="162" t="str">
        <f t="shared" si="95"/>
        <v>FY2024/25_D12c_Supagas GDL9</v>
      </c>
      <c r="E6067" s="164">
        <f>IF(ISNUMBER(Table4_1[[#This Row],[Value]]),Table4_1[[#This Row],[Value]],IF(ISNUMBER(Table4_1[[#This Row],[$ Value]]),Table4_1[[#This Row],[$ Value]],Table4_1[[#This Row],[% Value]]))</f>
        <v>0</v>
      </c>
      <c r="G6067" s="238">
        <v>45838</v>
      </c>
      <c r="H6067">
        <v>4</v>
      </c>
      <c r="I6067" t="s">
        <v>200</v>
      </c>
      <c r="J6067" t="s">
        <v>937</v>
      </c>
      <c r="K6067" t="s">
        <v>208</v>
      </c>
      <c r="L6067" t="s">
        <v>391</v>
      </c>
      <c r="M6067" t="s">
        <v>403</v>
      </c>
      <c r="N6067" t="s">
        <v>404</v>
      </c>
      <c r="O6067" t="s">
        <v>191</v>
      </c>
      <c r="P6067">
        <v>0</v>
      </c>
      <c r="Q6067"/>
      <c r="R6067"/>
      <c r="S6067" t="s">
        <v>936</v>
      </c>
    </row>
    <row r="6068" spans="1:19" hidden="1" x14ac:dyDescent="0.2">
      <c r="A6068" s="162" t="str">
        <f>"FY"&amp;(YEAR(Table4_1[[#This Row],[Date]])-1)&amp;"/"&amp;(YEAR(Table4_1[[#This Row],[Date]])-2000)</f>
        <v>FY2024/25</v>
      </c>
      <c r="B6068" s="162" t="str">
        <f>VLOOKUP(Table4_1[[#This Row],[Energy]]&amp;Table4_1[[#This Row],[Indicator category]]&amp;Table4_1[[#This Row],[Indicator subcategory]]&amp;Table4_1[[#This Row],[Indicator]]&amp;Table4_1[[#This Row],[ID]],newID,2,FALSE)</f>
        <v>D13a</v>
      </c>
      <c r="C6068" s="162" t="str">
        <f>Table4_1[[#This Row],[Licensee]]&amp;" "&amp;Table4_1[[#This Row],[Licence]]</f>
        <v>Supagas GDL9</v>
      </c>
      <c r="D6068" s="162" t="str">
        <f t="shared" si="95"/>
        <v>FY2024/25_D13a_Supagas GDL9</v>
      </c>
      <c r="E6068" s="164">
        <f>IF(ISNUMBER(Table4_1[[#This Row],[Value]]),Table4_1[[#This Row],[Value]],IF(ISNUMBER(Table4_1[[#This Row],[$ Value]]),Table4_1[[#This Row],[$ Value]],Table4_1[[#This Row],[% Value]]))</f>
        <v>0</v>
      </c>
      <c r="G6068" s="238">
        <v>45838</v>
      </c>
      <c r="H6068">
        <v>4</v>
      </c>
      <c r="I6068" t="s">
        <v>200</v>
      </c>
      <c r="J6068" t="s">
        <v>937</v>
      </c>
      <c r="K6068" t="s">
        <v>208</v>
      </c>
      <c r="L6068" t="s">
        <v>470</v>
      </c>
      <c r="M6068" t="s">
        <v>471</v>
      </c>
      <c r="N6068" t="s">
        <v>472</v>
      </c>
      <c r="O6068" t="s">
        <v>191</v>
      </c>
      <c r="P6068">
        <v>0</v>
      </c>
      <c r="Q6068"/>
      <c r="R6068"/>
      <c r="S6068" t="s">
        <v>936</v>
      </c>
    </row>
    <row r="6069" spans="1:19" hidden="1" x14ac:dyDescent="0.2">
      <c r="A6069" s="162" t="str">
        <f>"FY"&amp;(YEAR(Table4_1[[#This Row],[Date]])-1)&amp;"/"&amp;(YEAR(Table4_1[[#This Row],[Date]])-2000)</f>
        <v>FY2024/25</v>
      </c>
      <c r="B6069" s="162" t="str">
        <f>VLOOKUP(Table4_1[[#This Row],[Energy]]&amp;Table4_1[[#This Row],[Indicator category]]&amp;Table4_1[[#This Row],[Indicator subcategory]]&amp;Table4_1[[#This Row],[Indicator]]&amp;Table4_1[[#This Row],[ID]],newID,2,FALSE)</f>
        <v>D13b</v>
      </c>
      <c r="C6069" s="162" t="str">
        <f>Table4_1[[#This Row],[Licensee]]&amp;" "&amp;Table4_1[[#This Row],[Licence]]</f>
        <v>Supagas GDL9</v>
      </c>
      <c r="D6069" s="162" t="str">
        <f t="shared" si="95"/>
        <v>FY2024/25_D13b_Supagas GDL9</v>
      </c>
      <c r="E6069" s="164">
        <f>IF(ISNUMBER(Table4_1[[#This Row],[Value]]),Table4_1[[#This Row],[Value]],IF(ISNUMBER(Table4_1[[#This Row],[$ Value]]),Table4_1[[#This Row],[$ Value]],Table4_1[[#This Row],[% Value]]))</f>
        <v>5</v>
      </c>
      <c r="G6069" s="238">
        <v>45838</v>
      </c>
      <c r="H6069">
        <v>4</v>
      </c>
      <c r="I6069" t="s">
        <v>200</v>
      </c>
      <c r="J6069" t="s">
        <v>937</v>
      </c>
      <c r="K6069" t="s">
        <v>208</v>
      </c>
      <c r="L6069" t="s">
        <v>396</v>
      </c>
      <c r="M6069" t="s">
        <v>471</v>
      </c>
      <c r="N6069" t="s">
        <v>472</v>
      </c>
      <c r="O6069" t="s">
        <v>191</v>
      </c>
      <c r="P6069">
        <v>5</v>
      </c>
      <c r="Q6069"/>
      <c r="R6069"/>
      <c r="S6069" t="s">
        <v>936</v>
      </c>
    </row>
    <row r="6070" spans="1:19" hidden="1" x14ac:dyDescent="0.2">
      <c r="A6070" s="162" t="str">
        <f>"FY"&amp;(YEAR(Table4_1[[#This Row],[Date]])-1)&amp;"/"&amp;(YEAR(Table4_1[[#This Row],[Date]])-2000)</f>
        <v>FY2024/25</v>
      </c>
      <c r="B6070" s="162" t="str">
        <f>VLOOKUP(Table4_1[[#This Row],[Energy]]&amp;Table4_1[[#This Row],[Indicator category]]&amp;Table4_1[[#This Row],[Indicator subcategory]]&amp;Table4_1[[#This Row],[Indicator]]&amp;Table4_1[[#This Row],[ID]],newID,2,FALSE)</f>
        <v>D13c</v>
      </c>
      <c r="C6070" s="162" t="str">
        <f>Table4_1[[#This Row],[Licensee]]&amp;" "&amp;Table4_1[[#This Row],[Licence]]</f>
        <v>Supagas GDL9</v>
      </c>
      <c r="D6070" s="162" t="str">
        <f t="shared" si="95"/>
        <v>FY2024/25_D13c_Supagas GDL9</v>
      </c>
      <c r="E6070" s="164">
        <f>IF(ISNUMBER(Table4_1[[#This Row],[Value]]),Table4_1[[#This Row],[Value]],IF(ISNUMBER(Table4_1[[#This Row],[$ Value]]),Table4_1[[#This Row],[$ Value]],Table4_1[[#This Row],[% Value]]))</f>
        <v>0</v>
      </c>
      <c r="G6070" s="238">
        <v>45838</v>
      </c>
      <c r="H6070">
        <v>4</v>
      </c>
      <c r="I6070" t="s">
        <v>200</v>
      </c>
      <c r="J6070" t="s">
        <v>937</v>
      </c>
      <c r="K6070" t="s">
        <v>208</v>
      </c>
      <c r="L6070" t="s">
        <v>391</v>
      </c>
      <c r="M6070" t="s">
        <v>471</v>
      </c>
      <c r="N6070" t="s">
        <v>472</v>
      </c>
      <c r="O6070" t="s">
        <v>191</v>
      </c>
      <c r="P6070">
        <v>0</v>
      </c>
      <c r="Q6070"/>
      <c r="R6070"/>
      <c r="S6070" t="s">
        <v>936</v>
      </c>
    </row>
    <row r="6071" spans="1:19" hidden="1" x14ac:dyDescent="0.2">
      <c r="A6071" s="162" t="str">
        <f>"FY"&amp;(YEAR(Table4_1[[#This Row],[Date]])-1)&amp;"/"&amp;(YEAR(Table4_1[[#This Row],[Date]])-2000)</f>
        <v>FY2024/25</v>
      </c>
      <c r="B6071" s="162" t="str">
        <f>VLOOKUP(Table4_1[[#This Row],[Energy]]&amp;Table4_1[[#This Row],[Indicator category]]&amp;Table4_1[[#This Row],[Indicator subcategory]]&amp;Table4_1[[#This Row],[Indicator]]&amp;Table4_1[[#This Row],[ID]],newID,2,FALSE)</f>
        <v>D14</v>
      </c>
      <c r="C6071" s="162" t="str">
        <f>Table4_1[[#This Row],[Licensee]]&amp;" "&amp;Table4_1[[#This Row],[Licence]]</f>
        <v>Supagas GDL9</v>
      </c>
      <c r="D6071" s="162" t="str">
        <f t="shared" si="95"/>
        <v>FY2024/25_D14_Supagas GDL9</v>
      </c>
      <c r="E6071" s="164">
        <f>IF(ISNUMBER(Table4_1[[#This Row],[Value]]),Table4_1[[#This Row],[Value]],IF(ISNUMBER(Table4_1[[#This Row],[$ Value]]),Table4_1[[#This Row],[$ Value]],Table4_1[[#This Row],[% Value]]))</f>
        <v>0</v>
      </c>
      <c r="G6071" s="238">
        <v>45838</v>
      </c>
      <c r="H6071">
        <v>4</v>
      </c>
      <c r="I6071" t="s">
        <v>200</v>
      </c>
      <c r="J6071" t="s">
        <v>937</v>
      </c>
      <c r="K6071" t="s">
        <v>208</v>
      </c>
      <c r="L6071" t="s">
        <v>464</v>
      </c>
      <c r="M6071" t="s">
        <v>479</v>
      </c>
      <c r="N6071" t="s">
        <v>480</v>
      </c>
      <c r="O6071" t="s">
        <v>191</v>
      </c>
      <c r="P6071">
        <v>0</v>
      </c>
      <c r="Q6071"/>
      <c r="R6071"/>
      <c r="S6071" t="s">
        <v>936</v>
      </c>
    </row>
    <row r="6072" spans="1:19" hidden="1" x14ac:dyDescent="0.2">
      <c r="A6072" s="162" t="str">
        <f>"FY"&amp;(YEAR(Table4_1[[#This Row],[Date]])-1)&amp;"/"&amp;(YEAR(Table4_1[[#This Row],[Date]])-2000)</f>
        <v>FY2024/25</v>
      </c>
      <c r="B6072" s="162" t="str">
        <f>VLOOKUP(Table4_1[[#This Row],[Energy]]&amp;Table4_1[[#This Row],[Indicator category]]&amp;Table4_1[[#This Row],[Indicator subcategory]]&amp;Table4_1[[#This Row],[Indicator]]&amp;Table4_1[[#This Row],[ID]],newID,2,FALSE)</f>
        <v>D15</v>
      </c>
      <c r="C6072" s="162" t="str">
        <f>Table4_1[[#This Row],[Licensee]]&amp;" "&amp;Table4_1[[#This Row],[Licence]]</f>
        <v>Supagas GDL9</v>
      </c>
      <c r="D6072" s="162" t="str">
        <f t="shared" si="95"/>
        <v>FY2024/25_D15_Supagas GDL9</v>
      </c>
      <c r="E6072" s="164">
        <f>IF(ISNUMBER(Table4_1[[#This Row],[Value]]),Table4_1[[#This Row],[Value]],IF(ISNUMBER(Table4_1[[#This Row],[$ Value]]),Table4_1[[#This Row],[$ Value]],Table4_1[[#This Row],[% Value]]))</f>
        <v>0</v>
      </c>
      <c r="G6072" s="238">
        <v>45838</v>
      </c>
      <c r="H6072">
        <v>4</v>
      </c>
      <c r="I6072" t="s">
        <v>200</v>
      </c>
      <c r="J6072" t="s">
        <v>937</v>
      </c>
      <c r="K6072" t="s">
        <v>208</v>
      </c>
      <c r="L6072" t="s">
        <v>363</v>
      </c>
      <c r="M6072" t="s">
        <v>479</v>
      </c>
      <c r="N6072" t="s">
        <v>484</v>
      </c>
      <c r="O6072" t="s">
        <v>191</v>
      </c>
      <c r="P6072">
        <v>0</v>
      </c>
      <c r="Q6072"/>
      <c r="R6072"/>
      <c r="S6072" t="s">
        <v>936</v>
      </c>
    </row>
    <row r="6073" spans="1:19" hidden="1" x14ac:dyDescent="0.2">
      <c r="A6073" s="162" t="str">
        <f>"FY"&amp;(YEAR(Table4_1[[#This Row],[Date]])-1)&amp;"/"&amp;(YEAR(Table4_1[[#This Row],[Date]])-2000)</f>
        <v>FY2024/25</v>
      </c>
      <c r="B6073" s="162" t="str">
        <f>VLOOKUP(Table4_1[[#This Row],[Energy]]&amp;Table4_1[[#This Row],[Indicator category]]&amp;Table4_1[[#This Row],[Indicator subcategory]]&amp;Table4_1[[#This Row],[Indicator]]&amp;Table4_1[[#This Row],[ID]],newID,2,FALSE)</f>
        <v>D16</v>
      </c>
      <c r="C6073" s="162" t="str">
        <f>Table4_1[[#This Row],[Licensee]]&amp;" "&amp;Table4_1[[#This Row],[Licence]]</f>
        <v>Supagas GDL9</v>
      </c>
      <c r="D6073" s="162" t="str">
        <f t="shared" si="95"/>
        <v>FY2024/25_D16_Supagas GDL9</v>
      </c>
      <c r="E6073" s="164">
        <f>IF(ISNUMBER(Table4_1[[#This Row],[Value]]),Table4_1[[#This Row],[Value]],IF(ISNUMBER(Table4_1[[#This Row],[$ Value]]),Table4_1[[#This Row],[$ Value]],Table4_1[[#This Row],[% Value]]))</f>
        <v>0.99990000000000001</v>
      </c>
      <c r="G6073" s="238">
        <v>45838</v>
      </c>
      <c r="H6073">
        <v>4</v>
      </c>
      <c r="I6073" t="s">
        <v>200</v>
      </c>
      <c r="J6073" t="s">
        <v>937</v>
      </c>
      <c r="K6073" t="s">
        <v>208</v>
      </c>
      <c r="L6073"/>
      <c r="M6073" t="s">
        <v>488</v>
      </c>
      <c r="N6073" t="s">
        <v>489</v>
      </c>
      <c r="O6073" t="s">
        <v>190</v>
      </c>
      <c r="P6073"/>
      <c r="Q6073">
        <v>0.99990000000000001</v>
      </c>
      <c r="R6073"/>
      <c r="S6073" t="s">
        <v>936</v>
      </c>
    </row>
    <row r="6074" spans="1:19" hidden="1" x14ac:dyDescent="0.2">
      <c r="A6074" s="162" t="str">
        <f>"FY"&amp;(YEAR(Table4_1[[#This Row],[Date]])-1)&amp;"/"&amp;(YEAR(Table4_1[[#This Row],[Date]])-2000)</f>
        <v>FY2024/25</v>
      </c>
      <c r="B6074" s="162" t="str">
        <f>VLOOKUP(Table4_1[[#This Row],[Energy]]&amp;Table4_1[[#This Row],[Indicator category]]&amp;Table4_1[[#This Row],[Indicator subcategory]]&amp;Table4_1[[#This Row],[Indicator]]&amp;Table4_1[[#This Row],[ID]],newID,2,FALSE)</f>
        <v>D17</v>
      </c>
      <c r="C6074" s="162" t="str">
        <f>Table4_1[[#This Row],[Licensee]]&amp;" "&amp;Table4_1[[#This Row],[Licence]]</f>
        <v>Supagas GDL9</v>
      </c>
      <c r="D6074" s="162" t="str">
        <f t="shared" si="95"/>
        <v>FY2024/25_D17_Supagas GDL9</v>
      </c>
      <c r="E6074" s="164">
        <f>IF(ISNUMBER(Table4_1[[#This Row],[Value]]),Table4_1[[#This Row],[Value]],IF(ISNUMBER(Table4_1[[#This Row],[$ Value]]),Table4_1[[#This Row],[$ Value]],Table4_1[[#This Row],[% Value]]))</f>
        <v>0</v>
      </c>
      <c r="G6074" s="238">
        <v>45838</v>
      </c>
      <c r="H6074">
        <v>4</v>
      </c>
      <c r="I6074" t="s">
        <v>200</v>
      </c>
      <c r="J6074" t="s">
        <v>937</v>
      </c>
      <c r="K6074" t="s">
        <v>192</v>
      </c>
      <c r="L6074"/>
      <c r="M6074" t="s">
        <v>885</v>
      </c>
      <c r="N6074" t="s">
        <v>389</v>
      </c>
      <c r="O6074" t="s">
        <v>191</v>
      </c>
      <c r="P6074">
        <v>0</v>
      </c>
      <c r="Q6074"/>
      <c r="R6074"/>
      <c r="S6074" t="s">
        <v>936</v>
      </c>
    </row>
    <row r="6075" spans="1:19" hidden="1" x14ac:dyDescent="0.2">
      <c r="A6075" s="162" t="str">
        <f>"FY"&amp;(YEAR(Table4_1[[#This Row],[Date]])-1)&amp;"/"&amp;(YEAR(Table4_1[[#This Row],[Date]])-2000)</f>
        <v>FY2024/25</v>
      </c>
      <c r="B6075" s="162" t="str">
        <f>VLOOKUP(Table4_1[[#This Row],[Energy]]&amp;Table4_1[[#This Row],[Indicator category]]&amp;Table4_1[[#This Row],[Indicator subcategory]]&amp;Table4_1[[#This Row],[Indicator]]&amp;Table4_1[[#This Row],[ID]],newID,2,FALSE)</f>
        <v>D18</v>
      </c>
      <c r="C6075" s="162" t="str">
        <f>Table4_1[[#This Row],[Licensee]]&amp;" "&amp;Table4_1[[#This Row],[Licence]]</f>
        <v>Supagas GDL9</v>
      </c>
      <c r="D6075" s="162" t="str">
        <f t="shared" si="95"/>
        <v>FY2024/25_D18_Supagas GDL9</v>
      </c>
      <c r="E6075" s="164">
        <f>IF(ISNUMBER(Table4_1[[#This Row],[Value]]),Table4_1[[#This Row],[Value]],IF(ISNUMBER(Table4_1[[#This Row],[$ Value]]),Table4_1[[#This Row],[$ Value]],Table4_1[[#This Row],[% Value]]))</f>
        <v>0</v>
      </c>
      <c r="G6075" s="238">
        <v>45838</v>
      </c>
      <c r="H6075">
        <v>4</v>
      </c>
      <c r="I6075" t="s">
        <v>200</v>
      </c>
      <c r="J6075" t="s">
        <v>937</v>
      </c>
      <c r="K6075" t="s">
        <v>192</v>
      </c>
      <c r="L6075"/>
      <c r="M6075" t="s">
        <v>400</v>
      </c>
      <c r="N6075" t="s">
        <v>495</v>
      </c>
      <c r="O6075" t="s">
        <v>191</v>
      </c>
      <c r="P6075">
        <v>0</v>
      </c>
      <c r="Q6075"/>
      <c r="R6075"/>
      <c r="S6075" t="s">
        <v>936</v>
      </c>
    </row>
    <row r="6076" spans="1:19" hidden="1" x14ac:dyDescent="0.2">
      <c r="A6076" s="162" t="str">
        <f>"FY"&amp;(YEAR(Table4_1[[#This Row],[Date]])-1)&amp;"/"&amp;(YEAR(Table4_1[[#This Row],[Date]])-2000)</f>
        <v>FY2024/25</v>
      </c>
      <c r="B6076" s="162" t="str">
        <f>VLOOKUP(Table4_1[[#This Row],[Energy]]&amp;Table4_1[[#This Row],[Indicator category]]&amp;Table4_1[[#This Row],[Indicator subcategory]]&amp;Table4_1[[#This Row],[Indicator]]&amp;Table4_1[[#This Row],[ID]],newID,2,FALSE)</f>
        <v>D19</v>
      </c>
      <c r="C6076" s="162" t="str">
        <f>Table4_1[[#This Row],[Licensee]]&amp;" "&amp;Table4_1[[#This Row],[Licence]]</f>
        <v>Supagas GDL9</v>
      </c>
      <c r="D6076" s="162" t="str">
        <f t="shared" si="95"/>
        <v>FY2024/25_D19_Supagas GDL9</v>
      </c>
      <c r="E6076" s="164">
        <f>IF(ISNUMBER(Table4_1[[#This Row],[Value]]),Table4_1[[#This Row],[Value]],IF(ISNUMBER(Table4_1[[#This Row],[$ Value]]),Table4_1[[#This Row],[$ Value]],Table4_1[[#This Row],[% Value]]))</f>
        <v>0</v>
      </c>
      <c r="G6076" s="238">
        <v>45838</v>
      </c>
      <c r="H6076">
        <v>4</v>
      </c>
      <c r="I6076" t="s">
        <v>200</v>
      </c>
      <c r="J6076" t="s">
        <v>937</v>
      </c>
      <c r="K6076" t="s">
        <v>192</v>
      </c>
      <c r="L6076"/>
      <c r="M6076" t="s">
        <v>501</v>
      </c>
      <c r="N6076" t="s">
        <v>502</v>
      </c>
      <c r="O6076" t="s">
        <v>191</v>
      </c>
      <c r="P6076">
        <v>0</v>
      </c>
      <c r="Q6076"/>
      <c r="R6076"/>
      <c r="S6076" t="s">
        <v>936</v>
      </c>
    </row>
    <row r="6077" spans="1:19" hidden="1" x14ac:dyDescent="0.2">
      <c r="A6077" s="162" t="str">
        <f>"FY"&amp;(YEAR(Table4_1[[#This Row],[Date]])-1)&amp;"/"&amp;(YEAR(Table4_1[[#This Row],[Date]])-2000)</f>
        <v>FY2024/25</v>
      </c>
      <c r="B6077" s="162" t="str">
        <f>VLOOKUP(Table4_1[[#This Row],[Energy]]&amp;Table4_1[[#This Row],[Indicator category]]&amp;Table4_1[[#This Row],[Indicator subcategory]]&amp;Table4_1[[#This Row],[Indicator]]&amp;Table4_1[[#This Row],[ID]],newID,2,FALSE)</f>
        <v>D2</v>
      </c>
      <c r="C6077" s="162" t="str">
        <f>Table4_1[[#This Row],[Licensee]]&amp;" "&amp;Table4_1[[#This Row],[Licence]]</f>
        <v>Supagas GDL9</v>
      </c>
      <c r="D6077" s="162" t="str">
        <f t="shared" si="95"/>
        <v>FY2024/25_D2_Supagas GDL9</v>
      </c>
      <c r="E6077" s="164">
        <f>IF(ISNUMBER(Table4_1[[#This Row],[Value]]),Table4_1[[#This Row],[Value]],IF(ISNUMBER(Table4_1[[#This Row],[$ Value]]),Table4_1[[#This Row],[$ Value]],Table4_1[[#This Row],[% Value]]))</f>
        <v>0</v>
      </c>
      <c r="G6077" s="238">
        <v>45838</v>
      </c>
      <c r="H6077">
        <v>4</v>
      </c>
      <c r="I6077" t="s">
        <v>200</v>
      </c>
      <c r="J6077" t="s">
        <v>937</v>
      </c>
      <c r="K6077" t="s">
        <v>13</v>
      </c>
      <c r="L6077"/>
      <c r="M6077" t="s">
        <v>16</v>
      </c>
      <c r="N6077" t="s">
        <v>504</v>
      </c>
      <c r="O6077" t="s">
        <v>191</v>
      </c>
      <c r="P6077">
        <v>0</v>
      </c>
      <c r="Q6077"/>
      <c r="R6077"/>
      <c r="S6077" t="s">
        <v>936</v>
      </c>
    </row>
    <row r="6078" spans="1:19" hidden="1" x14ac:dyDescent="0.2">
      <c r="A6078" s="162" t="str">
        <f>"FY"&amp;(YEAR(Table4_1[[#This Row],[Date]])-1)&amp;"/"&amp;(YEAR(Table4_1[[#This Row],[Date]])-2000)</f>
        <v>FY2024/25</v>
      </c>
      <c r="B6078" s="162" t="str">
        <f>VLOOKUP(Table4_1[[#This Row],[Energy]]&amp;Table4_1[[#This Row],[Indicator category]]&amp;Table4_1[[#This Row],[Indicator subcategory]]&amp;Table4_1[[#This Row],[Indicator]]&amp;Table4_1[[#This Row],[ID]],newID,2,FALSE)</f>
        <v>D20</v>
      </c>
      <c r="C6078" s="162" t="str">
        <f>Table4_1[[#This Row],[Licensee]]&amp;" "&amp;Table4_1[[#This Row],[Licence]]</f>
        <v>Supagas GDL9</v>
      </c>
      <c r="D6078" s="162" t="str">
        <f t="shared" si="95"/>
        <v>FY2024/25_D20_Supagas GDL9</v>
      </c>
      <c r="E6078" s="164">
        <f>IF(ISNUMBER(Table4_1[[#This Row],[Value]]),Table4_1[[#This Row],[Value]],IF(ISNUMBER(Table4_1[[#This Row],[$ Value]]),Table4_1[[#This Row],[$ Value]],Table4_1[[#This Row],[% Value]]))</f>
        <v>0</v>
      </c>
      <c r="G6078" s="238">
        <v>45838</v>
      </c>
      <c r="H6078">
        <v>4</v>
      </c>
      <c r="I6078" t="s">
        <v>200</v>
      </c>
      <c r="J6078" t="s">
        <v>937</v>
      </c>
      <c r="K6078" t="s">
        <v>192</v>
      </c>
      <c r="L6078"/>
      <c r="M6078" t="s">
        <v>505</v>
      </c>
      <c r="N6078" t="s">
        <v>506</v>
      </c>
      <c r="O6078" t="s">
        <v>191</v>
      </c>
      <c r="P6078">
        <v>0</v>
      </c>
      <c r="Q6078"/>
      <c r="R6078"/>
      <c r="S6078" t="s">
        <v>936</v>
      </c>
    </row>
    <row r="6079" spans="1:19" hidden="1" x14ac:dyDescent="0.2">
      <c r="A6079" s="162" t="str">
        <f>"FY"&amp;(YEAR(Table4_1[[#This Row],[Date]])-1)&amp;"/"&amp;(YEAR(Table4_1[[#This Row],[Date]])-2000)</f>
        <v>FY2024/25</v>
      </c>
      <c r="B6079" s="162" t="str">
        <f>VLOOKUP(Table4_1[[#This Row],[Energy]]&amp;Table4_1[[#This Row],[Indicator category]]&amp;Table4_1[[#This Row],[Indicator subcategory]]&amp;Table4_1[[#This Row],[Indicator]]&amp;Table4_1[[#This Row],[ID]],newID,2,FALSE)</f>
        <v>D21</v>
      </c>
      <c r="C6079" s="162" t="str">
        <f>Table4_1[[#This Row],[Licensee]]&amp;" "&amp;Table4_1[[#This Row],[Licence]]</f>
        <v>Supagas GDL9</v>
      </c>
      <c r="D6079" s="162" t="str">
        <f t="shared" si="95"/>
        <v>FY2024/25_D21_Supagas GDL9</v>
      </c>
      <c r="E6079" s="164">
        <f>IF(ISNUMBER(Table4_1[[#This Row],[Value]]),Table4_1[[#This Row],[Value]],IF(ISNUMBER(Table4_1[[#This Row],[$ Value]]),Table4_1[[#This Row],[$ Value]],Table4_1[[#This Row],[% Value]]))</f>
        <v>0</v>
      </c>
      <c r="G6079" s="238">
        <v>45838</v>
      </c>
      <c r="H6079">
        <v>4</v>
      </c>
      <c r="I6079" t="s">
        <v>200</v>
      </c>
      <c r="J6079" t="s">
        <v>937</v>
      </c>
      <c r="K6079" t="s">
        <v>192</v>
      </c>
      <c r="L6079"/>
      <c r="M6079" t="s">
        <v>455</v>
      </c>
      <c r="N6079" t="s">
        <v>456</v>
      </c>
      <c r="O6079" t="s">
        <v>191</v>
      </c>
      <c r="P6079">
        <v>0</v>
      </c>
      <c r="Q6079"/>
      <c r="R6079"/>
      <c r="S6079" t="s">
        <v>936</v>
      </c>
    </row>
    <row r="6080" spans="1:19" hidden="1" x14ac:dyDescent="0.2">
      <c r="A6080" s="162" t="str">
        <f>"FY"&amp;(YEAR(Table4_1[[#This Row],[Date]])-1)&amp;"/"&amp;(YEAR(Table4_1[[#This Row],[Date]])-2000)</f>
        <v>FY2024/25</v>
      </c>
      <c r="B6080" s="162" t="str">
        <f>VLOOKUP(Table4_1[[#This Row],[Energy]]&amp;Table4_1[[#This Row],[Indicator category]]&amp;Table4_1[[#This Row],[Indicator subcategory]]&amp;Table4_1[[#This Row],[Indicator]]&amp;Table4_1[[#This Row],[ID]],newID,2,FALSE)</f>
        <v>D22</v>
      </c>
      <c r="C6080" s="162" t="str">
        <f>Table4_1[[#This Row],[Licensee]]&amp;" "&amp;Table4_1[[#This Row],[Licence]]</f>
        <v>Supagas GDL9</v>
      </c>
      <c r="D6080" s="162" t="str">
        <f t="shared" si="95"/>
        <v>FY2024/25_D22_Supagas GDL9</v>
      </c>
      <c r="E6080" s="164">
        <f>IF(ISNUMBER(Table4_1[[#This Row],[Value]]),Table4_1[[#This Row],[Value]],IF(ISNUMBER(Table4_1[[#This Row],[$ Value]]),Table4_1[[#This Row],[$ Value]],Table4_1[[#This Row],[% Value]]))</f>
        <v>0</v>
      </c>
      <c r="G6080" s="238">
        <v>45838</v>
      </c>
      <c r="H6080">
        <v>4</v>
      </c>
      <c r="I6080" t="s">
        <v>200</v>
      </c>
      <c r="J6080" t="s">
        <v>937</v>
      </c>
      <c r="K6080" t="s">
        <v>192</v>
      </c>
      <c r="L6080"/>
      <c r="M6080" t="s">
        <v>473</v>
      </c>
      <c r="N6080" t="s">
        <v>474</v>
      </c>
      <c r="O6080" t="s">
        <v>191</v>
      </c>
      <c r="P6080">
        <v>0</v>
      </c>
      <c r="Q6080"/>
      <c r="R6080"/>
      <c r="S6080" t="s">
        <v>936</v>
      </c>
    </row>
    <row r="6081" spans="1:19" hidden="1" x14ac:dyDescent="0.2">
      <c r="A6081" s="162" t="str">
        <f>"FY"&amp;(YEAR(Table4_1[[#This Row],[Date]])-1)&amp;"/"&amp;(YEAR(Table4_1[[#This Row],[Date]])-2000)</f>
        <v>FY2024/25</v>
      </c>
      <c r="B6081" s="162" t="str">
        <f>VLOOKUP(Table4_1[[#This Row],[Energy]]&amp;Table4_1[[#This Row],[Indicator category]]&amp;Table4_1[[#This Row],[Indicator subcategory]]&amp;Table4_1[[#This Row],[Indicator]]&amp;Table4_1[[#This Row],[ID]],newID,2,FALSE)</f>
        <v>D23</v>
      </c>
      <c r="C6081" s="162" t="str">
        <f>Table4_1[[#This Row],[Licensee]]&amp;" "&amp;Table4_1[[#This Row],[Licence]]</f>
        <v>Supagas GDL9</v>
      </c>
      <c r="D6081" s="162" t="str">
        <f t="shared" si="95"/>
        <v>FY2024/25_D23_Supagas GDL9</v>
      </c>
      <c r="E6081" s="164">
        <f>IF(ISNUMBER(Table4_1[[#This Row],[Value]]),Table4_1[[#This Row],[Value]],IF(ISNUMBER(Table4_1[[#This Row],[$ Value]]),Table4_1[[#This Row],[$ Value]],Table4_1[[#This Row],[% Value]]))</f>
        <v>0</v>
      </c>
      <c r="G6081" s="238">
        <v>45838</v>
      </c>
      <c r="H6081">
        <v>4</v>
      </c>
      <c r="I6081" t="s">
        <v>200</v>
      </c>
      <c r="J6081" t="s">
        <v>937</v>
      </c>
      <c r="K6081" t="s">
        <v>192</v>
      </c>
      <c r="L6081"/>
      <c r="M6081" t="s">
        <v>507</v>
      </c>
      <c r="N6081" t="s">
        <v>508</v>
      </c>
      <c r="O6081" t="s">
        <v>191</v>
      </c>
      <c r="P6081">
        <v>0</v>
      </c>
      <c r="Q6081"/>
      <c r="R6081"/>
      <c r="S6081" t="s">
        <v>936</v>
      </c>
    </row>
    <row r="6082" spans="1:19" hidden="1" x14ac:dyDescent="0.2">
      <c r="A6082" s="162" t="str">
        <f>"FY"&amp;(YEAR(Table4_1[[#This Row],[Date]])-1)&amp;"/"&amp;(YEAR(Table4_1[[#This Row],[Date]])-2000)</f>
        <v>FY2024/25</v>
      </c>
      <c r="B6082" s="162" t="str">
        <f>VLOOKUP(Table4_1[[#This Row],[Energy]]&amp;Table4_1[[#This Row],[Indicator category]]&amp;Table4_1[[#This Row],[Indicator subcategory]]&amp;Table4_1[[#This Row],[Indicator]]&amp;Table4_1[[#This Row],[ID]],newID,2,FALSE)</f>
        <v>D24</v>
      </c>
      <c r="C6082" s="162" t="str">
        <f>Table4_1[[#This Row],[Licensee]]&amp;" "&amp;Table4_1[[#This Row],[Licence]]</f>
        <v>Supagas GDL9</v>
      </c>
      <c r="D6082" s="162" t="str">
        <f t="shared" si="95"/>
        <v>FY2024/25_D24_Supagas GDL9</v>
      </c>
      <c r="E6082" s="164">
        <f>IF(ISNUMBER(Table4_1[[#This Row],[Value]]),Table4_1[[#This Row],[Value]],IF(ISNUMBER(Table4_1[[#This Row],[$ Value]]),Table4_1[[#This Row],[$ Value]],Table4_1[[#This Row],[% Value]]))</f>
        <v>0</v>
      </c>
      <c r="G6082" s="238">
        <v>45838</v>
      </c>
      <c r="H6082">
        <v>4</v>
      </c>
      <c r="I6082" t="s">
        <v>200</v>
      </c>
      <c r="J6082" t="s">
        <v>937</v>
      </c>
      <c r="K6082" t="s">
        <v>192</v>
      </c>
      <c r="L6082"/>
      <c r="M6082" t="s">
        <v>223</v>
      </c>
      <c r="N6082" t="s">
        <v>513</v>
      </c>
      <c r="O6082" t="s">
        <v>191</v>
      </c>
      <c r="P6082">
        <v>0</v>
      </c>
      <c r="Q6082"/>
      <c r="R6082"/>
      <c r="S6082" t="s">
        <v>936</v>
      </c>
    </row>
    <row r="6083" spans="1:19" hidden="1" x14ac:dyDescent="0.2">
      <c r="A6083" s="162" t="str">
        <f>"FY"&amp;(YEAR(Table4_1[[#This Row],[Date]])-1)&amp;"/"&amp;(YEAR(Table4_1[[#This Row],[Date]])-2000)</f>
        <v>FY2024/25</v>
      </c>
      <c r="B6083" s="162" t="str">
        <f>VLOOKUP(Table4_1[[#This Row],[Energy]]&amp;Table4_1[[#This Row],[Indicator category]]&amp;Table4_1[[#This Row],[Indicator subcategory]]&amp;Table4_1[[#This Row],[Indicator]]&amp;Table4_1[[#This Row],[ID]],newID,2,FALSE)</f>
        <v>D25</v>
      </c>
      <c r="C6083" s="162" t="str">
        <f>Table4_1[[#This Row],[Licensee]]&amp;" "&amp;Table4_1[[#This Row],[Licence]]</f>
        <v>Supagas GDL9</v>
      </c>
      <c r="D6083" s="162" t="str">
        <f t="shared" si="95"/>
        <v>FY2024/25_D25_Supagas GDL9</v>
      </c>
      <c r="E6083" s="164">
        <f>IF(ISNUMBER(Table4_1[[#This Row],[Value]]),Table4_1[[#This Row],[Value]],IF(ISNUMBER(Table4_1[[#This Row],[$ Value]]),Table4_1[[#This Row],[$ Value]],Table4_1[[#This Row],[% Value]]))</f>
        <v>0</v>
      </c>
      <c r="G6083" s="238">
        <v>45838</v>
      </c>
      <c r="H6083">
        <v>4</v>
      </c>
      <c r="I6083" t="s">
        <v>200</v>
      </c>
      <c r="J6083" t="s">
        <v>937</v>
      </c>
      <c r="K6083" t="s">
        <v>192</v>
      </c>
      <c r="L6083"/>
      <c r="M6083" t="s">
        <v>223</v>
      </c>
      <c r="N6083" t="s">
        <v>494</v>
      </c>
      <c r="O6083" t="s">
        <v>190</v>
      </c>
      <c r="P6083"/>
      <c r="Q6083">
        <v>0</v>
      </c>
      <c r="R6083"/>
      <c r="S6083" t="s">
        <v>936</v>
      </c>
    </row>
    <row r="6084" spans="1:19" hidden="1" x14ac:dyDescent="0.2">
      <c r="A6084" s="162" t="str">
        <f>"FY"&amp;(YEAR(Table4_1[[#This Row],[Date]])-1)&amp;"/"&amp;(YEAR(Table4_1[[#This Row],[Date]])-2000)</f>
        <v>FY2024/25</v>
      </c>
      <c r="B6084" s="162" t="str">
        <f>VLOOKUP(Table4_1[[#This Row],[Energy]]&amp;Table4_1[[#This Row],[Indicator category]]&amp;Table4_1[[#This Row],[Indicator subcategory]]&amp;Table4_1[[#This Row],[Indicator]]&amp;Table4_1[[#This Row],[ID]],newID,2,FALSE)</f>
        <v>D26</v>
      </c>
      <c r="C6084" s="162" t="str">
        <f>Table4_1[[#This Row],[Licensee]]&amp;" "&amp;Table4_1[[#This Row],[Licence]]</f>
        <v>Supagas GDL9</v>
      </c>
      <c r="D6084" s="162" t="str">
        <f t="shared" si="95"/>
        <v>FY2024/25_D26_Supagas GDL9</v>
      </c>
      <c r="E6084" s="164">
        <f>IF(ISNUMBER(Table4_1[[#This Row],[Value]]),Table4_1[[#This Row],[Value]],IF(ISNUMBER(Table4_1[[#This Row],[$ Value]]),Table4_1[[#This Row],[$ Value]],Table4_1[[#This Row],[% Value]]))</f>
        <v>0</v>
      </c>
      <c r="G6084" s="238">
        <v>45838</v>
      </c>
      <c r="H6084">
        <v>4</v>
      </c>
      <c r="I6084" t="s">
        <v>200</v>
      </c>
      <c r="J6084" t="s">
        <v>937</v>
      </c>
      <c r="K6084" t="s">
        <v>192</v>
      </c>
      <c r="L6084"/>
      <c r="M6084" t="s">
        <v>226</v>
      </c>
      <c r="N6084" t="s">
        <v>518</v>
      </c>
      <c r="O6084" t="s">
        <v>191</v>
      </c>
      <c r="P6084">
        <v>0</v>
      </c>
      <c r="Q6084"/>
      <c r="R6084"/>
      <c r="S6084" t="s">
        <v>936</v>
      </c>
    </row>
    <row r="6085" spans="1:19" hidden="1" x14ac:dyDescent="0.2">
      <c r="A6085" s="162" t="str">
        <f>"FY"&amp;(YEAR(Table4_1[[#This Row],[Date]])-1)&amp;"/"&amp;(YEAR(Table4_1[[#This Row],[Date]])-2000)</f>
        <v>FY2024/25</v>
      </c>
      <c r="B6085" s="162" t="str">
        <f>VLOOKUP(Table4_1[[#This Row],[Energy]]&amp;Table4_1[[#This Row],[Indicator category]]&amp;Table4_1[[#This Row],[Indicator subcategory]]&amp;Table4_1[[#This Row],[Indicator]]&amp;Table4_1[[#This Row],[ID]],newID,2,FALSE)</f>
        <v>D27</v>
      </c>
      <c r="C6085" s="162" t="str">
        <f>Table4_1[[#This Row],[Licensee]]&amp;" "&amp;Table4_1[[#This Row],[Licence]]</f>
        <v>Supagas GDL9</v>
      </c>
      <c r="D6085" s="162" t="str">
        <f t="shared" si="95"/>
        <v>FY2024/25_D27_Supagas GDL9</v>
      </c>
      <c r="E6085" s="164">
        <f>IF(ISNUMBER(Table4_1[[#This Row],[Value]]),Table4_1[[#This Row],[Value]],IF(ISNUMBER(Table4_1[[#This Row],[$ Value]]),Table4_1[[#This Row],[$ Value]],Table4_1[[#This Row],[% Value]]))</f>
        <v>0</v>
      </c>
      <c r="G6085" s="238">
        <v>45838</v>
      </c>
      <c r="H6085">
        <v>4</v>
      </c>
      <c r="I6085" t="s">
        <v>200</v>
      </c>
      <c r="J6085" t="s">
        <v>937</v>
      </c>
      <c r="K6085" t="s">
        <v>192</v>
      </c>
      <c r="L6085"/>
      <c r="M6085" t="s">
        <v>226</v>
      </c>
      <c r="N6085" t="s">
        <v>519</v>
      </c>
      <c r="O6085" t="s">
        <v>190</v>
      </c>
      <c r="P6085"/>
      <c r="Q6085">
        <v>0</v>
      </c>
      <c r="R6085"/>
      <c r="S6085" t="s">
        <v>936</v>
      </c>
    </row>
    <row r="6086" spans="1:19" hidden="1" x14ac:dyDescent="0.2">
      <c r="A6086" s="162" t="str">
        <f>"FY"&amp;(YEAR(Table4_1[[#This Row],[Date]])-1)&amp;"/"&amp;(YEAR(Table4_1[[#This Row],[Date]])-2000)</f>
        <v>FY2024/25</v>
      </c>
      <c r="B6086" s="162" t="str">
        <f>VLOOKUP(Table4_1[[#This Row],[Energy]]&amp;Table4_1[[#This Row],[Indicator category]]&amp;Table4_1[[#This Row],[Indicator subcategory]]&amp;Table4_1[[#This Row],[Indicator]]&amp;Table4_1[[#This Row],[ID]],newID,2,FALSE)</f>
        <v>D28</v>
      </c>
      <c r="C6086" s="162" t="str">
        <f>Table4_1[[#This Row],[Licensee]]&amp;" "&amp;Table4_1[[#This Row],[Licence]]</f>
        <v>Supagas GDL9</v>
      </c>
      <c r="D6086" s="162" t="str">
        <f t="shared" ref="D6086:D6119" si="96">A6086&amp;"_"&amp;B6086&amp;"_"&amp;C6086</f>
        <v>FY2024/25_D28_Supagas GDL9</v>
      </c>
      <c r="E6086" s="164">
        <f>IF(ISNUMBER(Table4_1[[#This Row],[Value]]),Table4_1[[#This Row],[Value]],IF(ISNUMBER(Table4_1[[#This Row],[$ Value]]),Table4_1[[#This Row],[$ Value]],Table4_1[[#This Row],[% Value]]))</f>
        <v>0</v>
      </c>
      <c r="G6086" s="238">
        <v>45838</v>
      </c>
      <c r="H6086">
        <v>4</v>
      </c>
      <c r="I6086" t="s">
        <v>200</v>
      </c>
      <c r="J6086" t="s">
        <v>937</v>
      </c>
      <c r="K6086" t="s">
        <v>31</v>
      </c>
      <c r="L6086"/>
      <c r="M6086" t="s">
        <v>320</v>
      </c>
      <c r="N6086" t="s">
        <v>521</v>
      </c>
      <c r="O6086" t="s">
        <v>191</v>
      </c>
      <c r="P6086">
        <v>0</v>
      </c>
      <c r="Q6086"/>
      <c r="R6086"/>
      <c r="S6086" t="s">
        <v>936</v>
      </c>
    </row>
    <row r="6087" spans="1:19" hidden="1" x14ac:dyDescent="0.2">
      <c r="A6087" s="162" t="str">
        <f>"FY"&amp;(YEAR(Table4_1[[#This Row],[Date]])-1)&amp;"/"&amp;(YEAR(Table4_1[[#This Row],[Date]])-2000)</f>
        <v>FY2024/25</v>
      </c>
      <c r="B6087" s="162" t="str">
        <f>VLOOKUP(Table4_1[[#This Row],[Energy]]&amp;Table4_1[[#This Row],[Indicator category]]&amp;Table4_1[[#This Row],[Indicator subcategory]]&amp;Table4_1[[#This Row],[Indicator]]&amp;Table4_1[[#This Row],[ID]],newID,2,FALSE)</f>
        <v>D29</v>
      </c>
      <c r="C6087" s="162" t="str">
        <f>Table4_1[[#This Row],[Licensee]]&amp;" "&amp;Table4_1[[#This Row],[Licence]]</f>
        <v>Supagas GDL9</v>
      </c>
      <c r="D6087" s="162" t="str">
        <f t="shared" si="96"/>
        <v>FY2024/25_D29_Supagas GDL9</v>
      </c>
      <c r="E6087" s="164">
        <f>IF(ISNUMBER(Table4_1[[#This Row],[Value]]),Table4_1[[#This Row],[Value]],IF(ISNUMBER(Table4_1[[#This Row],[$ Value]]),Table4_1[[#This Row],[$ Value]],Table4_1[[#This Row],[% Value]]))</f>
        <v>0</v>
      </c>
      <c r="G6087" s="238">
        <v>45838</v>
      </c>
      <c r="H6087">
        <v>4</v>
      </c>
      <c r="I6087" t="s">
        <v>200</v>
      </c>
      <c r="J6087" t="s">
        <v>937</v>
      </c>
      <c r="K6087" t="s">
        <v>31</v>
      </c>
      <c r="L6087"/>
      <c r="M6087" t="s">
        <v>198</v>
      </c>
      <c r="N6087" t="s">
        <v>526</v>
      </c>
      <c r="O6087" t="s">
        <v>191</v>
      </c>
      <c r="P6087">
        <v>0</v>
      </c>
      <c r="Q6087"/>
      <c r="R6087"/>
      <c r="S6087" t="s">
        <v>936</v>
      </c>
    </row>
    <row r="6088" spans="1:19" hidden="1" x14ac:dyDescent="0.2">
      <c r="A6088" s="162" t="str">
        <f>"FY"&amp;(YEAR(Table4_1[[#This Row],[Date]])-1)&amp;"/"&amp;(YEAR(Table4_1[[#This Row],[Date]])-2000)</f>
        <v>FY2024/25</v>
      </c>
      <c r="B6088" s="162" t="str">
        <f>VLOOKUP(Table4_1[[#This Row],[Energy]]&amp;Table4_1[[#This Row],[Indicator category]]&amp;Table4_1[[#This Row],[Indicator subcategory]]&amp;Table4_1[[#This Row],[Indicator]]&amp;Table4_1[[#This Row],[ID]],newID,2,FALSE)</f>
        <v>D3</v>
      </c>
      <c r="C6088" s="162" t="str">
        <f>Table4_1[[#This Row],[Licensee]]&amp;" "&amp;Table4_1[[#This Row],[Licence]]</f>
        <v>Supagas GDL9</v>
      </c>
      <c r="D6088" s="162" t="str">
        <f t="shared" si="96"/>
        <v>FY2024/25_D3_Supagas GDL9</v>
      </c>
      <c r="E6088" s="164">
        <f>IF(ISNUMBER(Table4_1[[#This Row],[Value]]),Table4_1[[#This Row],[Value]],IF(ISNUMBER(Table4_1[[#This Row],[$ Value]]),Table4_1[[#This Row],[$ Value]],Table4_1[[#This Row],[% Value]]))</f>
        <v>0</v>
      </c>
      <c r="G6088" s="238">
        <v>45838</v>
      </c>
      <c r="H6088">
        <v>4</v>
      </c>
      <c r="I6088" t="s">
        <v>200</v>
      </c>
      <c r="J6088" t="s">
        <v>937</v>
      </c>
      <c r="K6088" t="s">
        <v>13</v>
      </c>
      <c r="L6088"/>
      <c r="M6088" t="s">
        <v>16</v>
      </c>
      <c r="N6088" t="s">
        <v>517</v>
      </c>
      <c r="O6088" t="s">
        <v>190</v>
      </c>
      <c r="P6088"/>
      <c r="Q6088">
        <v>0</v>
      </c>
      <c r="R6088"/>
      <c r="S6088" t="s">
        <v>936</v>
      </c>
    </row>
    <row r="6089" spans="1:19" hidden="1" x14ac:dyDescent="0.2">
      <c r="A6089" s="162" t="str">
        <f>"FY"&amp;(YEAR(Table4_1[[#This Row],[Date]])-1)&amp;"/"&amp;(YEAR(Table4_1[[#This Row],[Date]])-2000)</f>
        <v>FY2024/25</v>
      </c>
      <c r="B6089" s="162" t="str">
        <f>VLOOKUP(Table4_1[[#This Row],[Energy]]&amp;Table4_1[[#This Row],[Indicator category]]&amp;Table4_1[[#This Row],[Indicator subcategory]]&amp;Table4_1[[#This Row],[Indicator]]&amp;Table4_1[[#This Row],[ID]],newID,2,FALSE)</f>
        <v>D30</v>
      </c>
      <c r="C6089" s="162" t="str">
        <f>Table4_1[[#This Row],[Licensee]]&amp;" "&amp;Table4_1[[#This Row],[Licence]]</f>
        <v>Supagas GDL9</v>
      </c>
      <c r="D6089" s="162" t="str">
        <f t="shared" si="96"/>
        <v>FY2024/25_D30_Supagas GDL9</v>
      </c>
      <c r="E6089" s="164">
        <f>IF(ISNUMBER(Table4_1[[#This Row],[Value]]),Table4_1[[#This Row],[Value]],IF(ISNUMBER(Table4_1[[#This Row],[$ Value]]),Table4_1[[#This Row],[$ Value]],Table4_1[[#This Row],[% Value]]))</f>
        <v>0</v>
      </c>
      <c r="G6089" s="238">
        <v>45838</v>
      </c>
      <c r="H6089">
        <v>4</v>
      </c>
      <c r="I6089" t="s">
        <v>200</v>
      </c>
      <c r="J6089" t="s">
        <v>937</v>
      </c>
      <c r="K6089" t="s">
        <v>31</v>
      </c>
      <c r="L6089"/>
      <c r="M6089" t="s">
        <v>198</v>
      </c>
      <c r="N6089" t="s">
        <v>527</v>
      </c>
      <c r="O6089" t="s">
        <v>190</v>
      </c>
      <c r="P6089"/>
      <c r="Q6089">
        <v>0</v>
      </c>
      <c r="R6089"/>
      <c r="S6089" t="s">
        <v>936</v>
      </c>
    </row>
    <row r="6090" spans="1:19" hidden="1" x14ac:dyDescent="0.2">
      <c r="A6090" s="162" t="str">
        <f>"FY"&amp;(YEAR(Table4_1[[#This Row],[Date]])-1)&amp;"/"&amp;(YEAR(Table4_1[[#This Row],[Date]])-2000)</f>
        <v>FY2024/25</v>
      </c>
      <c r="B6090" s="162" t="str">
        <f>VLOOKUP(Table4_1[[#This Row],[Energy]]&amp;Table4_1[[#This Row],[Indicator category]]&amp;Table4_1[[#This Row],[Indicator subcategory]]&amp;Table4_1[[#This Row],[Indicator]]&amp;Table4_1[[#This Row],[ID]],newID,2,FALSE)</f>
        <v>D31</v>
      </c>
      <c r="C6090" s="162" t="str">
        <f>Table4_1[[#This Row],[Licensee]]&amp;" "&amp;Table4_1[[#This Row],[Licence]]</f>
        <v>Supagas GDL9</v>
      </c>
      <c r="D6090" s="162" t="str">
        <f t="shared" si="96"/>
        <v>FY2024/25_D31_Supagas GDL9</v>
      </c>
      <c r="E6090" s="164">
        <f>IF(ISNUMBER(Table4_1[[#This Row],[Value]]),Table4_1[[#This Row],[Value]],IF(ISNUMBER(Table4_1[[#This Row],[$ Value]]),Table4_1[[#This Row],[$ Value]],Table4_1[[#This Row],[% Value]]))</f>
        <v>0</v>
      </c>
      <c r="G6090" s="238">
        <v>45838</v>
      </c>
      <c r="H6090">
        <v>4</v>
      </c>
      <c r="I6090" t="s">
        <v>200</v>
      </c>
      <c r="J6090" t="s">
        <v>937</v>
      </c>
      <c r="K6090" t="s">
        <v>31</v>
      </c>
      <c r="L6090"/>
      <c r="M6090" t="s">
        <v>631</v>
      </c>
      <c r="N6090" t="s">
        <v>532</v>
      </c>
      <c r="O6090" t="s">
        <v>35</v>
      </c>
      <c r="P6090">
        <v>0</v>
      </c>
      <c r="Q6090"/>
      <c r="R6090"/>
      <c r="S6090" t="s">
        <v>936</v>
      </c>
    </row>
    <row r="6091" spans="1:19" hidden="1" x14ac:dyDescent="0.2">
      <c r="A6091" s="162" t="str">
        <f>"FY"&amp;(YEAR(Table4_1[[#This Row],[Date]])-1)&amp;"/"&amp;(YEAR(Table4_1[[#This Row],[Date]])-2000)</f>
        <v>FY2024/25</v>
      </c>
      <c r="B6091" s="162" t="str">
        <f>VLOOKUP(Table4_1[[#This Row],[Energy]]&amp;Table4_1[[#This Row],[Indicator category]]&amp;Table4_1[[#This Row],[Indicator subcategory]]&amp;Table4_1[[#This Row],[Indicator]]&amp;Table4_1[[#This Row],[ID]],newID,2,FALSE)</f>
        <v>D32</v>
      </c>
      <c r="C6091" s="162" t="str">
        <f>Table4_1[[#This Row],[Licensee]]&amp;" "&amp;Table4_1[[#This Row],[Licence]]</f>
        <v>Supagas GDL9</v>
      </c>
      <c r="D6091" s="162" t="str">
        <f t="shared" si="96"/>
        <v>FY2024/25_D32_Supagas GDL9</v>
      </c>
      <c r="E6091" s="164">
        <f>IF(ISNUMBER(Table4_1[[#This Row],[Value]]),Table4_1[[#This Row],[Value]],IF(ISNUMBER(Table4_1[[#This Row],[$ Value]]),Table4_1[[#This Row],[$ Value]],Table4_1[[#This Row],[% Value]]))</f>
        <v>0</v>
      </c>
      <c r="G6091" s="238">
        <v>45838</v>
      </c>
      <c r="H6091">
        <v>4</v>
      </c>
      <c r="I6091" t="s">
        <v>200</v>
      </c>
      <c r="J6091" t="s">
        <v>937</v>
      </c>
      <c r="K6091" t="s">
        <v>31</v>
      </c>
      <c r="L6091"/>
      <c r="M6091" t="s">
        <v>193</v>
      </c>
      <c r="N6091" t="s">
        <v>539</v>
      </c>
      <c r="O6091" t="s">
        <v>191</v>
      </c>
      <c r="P6091">
        <v>0</v>
      </c>
      <c r="Q6091"/>
      <c r="R6091"/>
      <c r="S6091" t="s">
        <v>936</v>
      </c>
    </row>
    <row r="6092" spans="1:19" hidden="1" x14ac:dyDescent="0.2">
      <c r="A6092" s="162" t="str">
        <f>"FY"&amp;(YEAR(Table4_1[[#This Row],[Date]])-1)&amp;"/"&amp;(YEAR(Table4_1[[#This Row],[Date]])-2000)</f>
        <v>FY2024/25</v>
      </c>
      <c r="B6092" s="162" t="str">
        <f>VLOOKUP(Table4_1[[#This Row],[Energy]]&amp;Table4_1[[#This Row],[Indicator category]]&amp;Table4_1[[#This Row],[Indicator subcategory]]&amp;Table4_1[[#This Row],[Indicator]]&amp;Table4_1[[#This Row],[ID]],newID,2,FALSE)</f>
        <v>D33</v>
      </c>
      <c r="C6092" s="162" t="str">
        <f>Table4_1[[#This Row],[Licensee]]&amp;" "&amp;Table4_1[[#This Row],[Licence]]</f>
        <v>Supagas GDL9</v>
      </c>
      <c r="D6092" s="162" t="str">
        <f t="shared" si="96"/>
        <v>FY2024/25_D33_Supagas GDL9</v>
      </c>
      <c r="E6092" s="164">
        <f>IF(ISNUMBER(Table4_1[[#This Row],[Value]]),Table4_1[[#This Row],[Value]],IF(ISNUMBER(Table4_1[[#This Row],[$ Value]]),Table4_1[[#This Row],[$ Value]],Table4_1[[#This Row],[% Value]]))</f>
        <v>0</v>
      </c>
      <c r="G6092" s="238">
        <v>45838</v>
      </c>
      <c r="H6092">
        <v>4</v>
      </c>
      <c r="I6092" t="s">
        <v>200</v>
      </c>
      <c r="J6092" t="s">
        <v>937</v>
      </c>
      <c r="K6092" t="s">
        <v>31</v>
      </c>
      <c r="L6092"/>
      <c r="M6092" t="s">
        <v>193</v>
      </c>
      <c r="N6092" t="s">
        <v>540</v>
      </c>
      <c r="O6092" t="s">
        <v>190</v>
      </c>
      <c r="P6092"/>
      <c r="Q6092">
        <v>0</v>
      </c>
      <c r="R6092"/>
      <c r="S6092" t="s">
        <v>936</v>
      </c>
    </row>
    <row r="6093" spans="1:19" hidden="1" x14ac:dyDescent="0.2">
      <c r="A6093" s="162" t="str">
        <f>"FY"&amp;(YEAR(Table4_1[[#This Row],[Date]])-1)&amp;"/"&amp;(YEAR(Table4_1[[#This Row],[Date]])-2000)</f>
        <v>FY2024/25</v>
      </c>
      <c r="B6093" s="162" t="str">
        <f>VLOOKUP(Table4_1[[#This Row],[Energy]]&amp;Table4_1[[#This Row],[Indicator category]]&amp;Table4_1[[#This Row],[Indicator subcategory]]&amp;Table4_1[[#This Row],[Indicator]]&amp;Table4_1[[#This Row],[ID]],newID,2,FALSE)</f>
        <v>D34ai</v>
      </c>
      <c r="C6093" s="162" t="str">
        <f>Table4_1[[#This Row],[Licensee]]&amp;" "&amp;Table4_1[[#This Row],[Licence]]</f>
        <v>Supagas GDL9</v>
      </c>
      <c r="D6093" s="162" t="str">
        <f t="shared" si="96"/>
        <v>FY2024/25_D34ai_Supagas GDL9</v>
      </c>
      <c r="E6093" s="164">
        <f>IF(ISNUMBER(Table4_1[[#This Row],[Value]]),Table4_1[[#This Row],[Value]],IF(ISNUMBER(Table4_1[[#This Row],[$ Value]]),Table4_1[[#This Row],[$ Value]],Table4_1[[#This Row],[% Value]]))</f>
        <v>0</v>
      </c>
      <c r="G6093" s="238">
        <v>45838</v>
      </c>
      <c r="H6093">
        <v>4</v>
      </c>
      <c r="I6093" t="s">
        <v>200</v>
      </c>
      <c r="J6093" t="s">
        <v>937</v>
      </c>
      <c r="K6093" t="s">
        <v>299</v>
      </c>
      <c r="L6093" t="s">
        <v>367</v>
      </c>
      <c r="M6093" t="s">
        <v>541</v>
      </c>
      <c r="N6093" t="s">
        <v>542</v>
      </c>
      <c r="O6093" t="s">
        <v>64</v>
      </c>
      <c r="P6093">
        <v>0</v>
      </c>
      <c r="Q6093"/>
      <c r="R6093"/>
      <c r="S6093" t="s">
        <v>936</v>
      </c>
    </row>
    <row r="6094" spans="1:19" hidden="1" x14ac:dyDescent="0.2">
      <c r="A6094" s="162" t="str">
        <f>"FY"&amp;(YEAR(Table4_1[[#This Row],[Date]])-1)&amp;"/"&amp;(YEAR(Table4_1[[#This Row],[Date]])-2000)</f>
        <v>FY2024/25</v>
      </c>
      <c r="B6094" s="162" t="str">
        <f>VLOOKUP(Table4_1[[#This Row],[Energy]]&amp;Table4_1[[#This Row],[Indicator category]]&amp;Table4_1[[#This Row],[Indicator subcategory]]&amp;Table4_1[[#This Row],[Indicator]]&amp;Table4_1[[#This Row],[ID]],newID,2,FALSE)</f>
        <v>D34bi</v>
      </c>
      <c r="C6094" s="162" t="str">
        <f>Table4_1[[#This Row],[Licensee]]&amp;" "&amp;Table4_1[[#This Row],[Licence]]</f>
        <v>Supagas GDL9</v>
      </c>
      <c r="D6094" s="162" t="str">
        <f t="shared" si="96"/>
        <v>FY2024/25_D34bi_Supagas GDL9</v>
      </c>
      <c r="E6094" s="164">
        <f>IF(ISNUMBER(Table4_1[[#This Row],[Value]]),Table4_1[[#This Row],[Value]],IF(ISNUMBER(Table4_1[[#This Row],[$ Value]]),Table4_1[[#This Row],[$ Value]],Table4_1[[#This Row],[% Value]]))</f>
        <v>0</v>
      </c>
      <c r="G6094" s="238">
        <v>45838</v>
      </c>
      <c r="H6094">
        <v>4</v>
      </c>
      <c r="I6094" t="s">
        <v>200</v>
      </c>
      <c r="J6094" t="s">
        <v>937</v>
      </c>
      <c r="K6094" t="s">
        <v>299</v>
      </c>
      <c r="L6094" t="s">
        <v>373</v>
      </c>
      <c r="M6094" t="s">
        <v>541</v>
      </c>
      <c r="N6094" t="s">
        <v>543</v>
      </c>
      <c r="O6094" t="s">
        <v>64</v>
      </c>
      <c r="P6094">
        <v>0</v>
      </c>
      <c r="Q6094"/>
      <c r="R6094"/>
      <c r="S6094" t="s">
        <v>936</v>
      </c>
    </row>
    <row r="6095" spans="1:19" hidden="1" x14ac:dyDescent="0.2">
      <c r="A6095" s="162" t="str">
        <f>"FY"&amp;(YEAR(Table4_1[[#This Row],[Date]])-1)&amp;"/"&amp;(YEAR(Table4_1[[#This Row],[Date]])-2000)</f>
        <v>FY2024/25</v>
      </c>
      <c r="B6095" s="162" t="str">
        <f>VLOOKUP(Table4_1[[#This Row],[Energy]]&amp;Table4_1[[#This Row],[Indicator category]]&amp;Table4_1[[#This Row],[Indicator subcategory]]&amp;Table4_1[[#This Row],[Indicator]]&amp;Table4_1[[#This Row],[ID]],newID,2,FALSE)</f>
        <v>D34ci</v>
      </c>
      <c r="C6095" s="162" t="str">
        <f>Table4_1[[#This Row],[Licensee]]&amp;" "&amp;Table4_1[[#This Row],[Licence]]</f>
        <v>Supagas GDL9</v>
      </c>
      <c r="D6095" s="162" t="str">
        <f t="shared" si="96"/>
        <v>FY2024/25_D34ci_Supagas GDL9</v>
      </c>
      <c r="E6095" s="164">
        <f>IF(ISNUMBER(Table4_1[[#This Row],[Value]]),Table4_1[[#This Row],[Value]],IF(ISNUMBER(Table4_1[[#This Row],[$ Value]]),Table4_1[[#This Row],[$ Value]],Table4_1[[#This Row],[% Value]]))</f>
        <v>0</v>
      </c>
      <c r="G6095" s="238">
        <v>45838</v>
      </c>
      <c r="H6095">
        <v>4</v>
      </c>
      <c r="I6095" t="s">
        <v>200</v>
      </c>
      <c r="J6095" t="s">
        <v>937</v>
      </c>
      <c r="K6095" t="s">
        <v>299</v>
      </c>
      <c r="L6095" t="s">
        <v>371</v>
      </c>
      <c r="M6095" t="s">
        <v>541</v>
      </c>
      <c r="N6095" t="s">
        <v>548</v>
      </c>
      <c r="O6095" t="s">
        <v>64</v>
      </c>
      <c r="P6095">
        <v>0</v>
      </c>
      <c r="Q6095"/>
      <c r="R6095"/>
      <c r="S6095" t="s">
        <v>936</v>
      </c>
    </row>
    <row r="6096" spans="1:19" hidden="1" x14ac:dyDescent="0.2">
      <c r="A6096" s="162" t="str">
        <f>"FY"&amp;(YEAR(Table4_1[[#This Row],[Date]])-1)&amp;"/"&amp;(YEAR(Table4_1[[#This Row],[Date]])-2000)</f>
        <v>FY2024/25</v>
      </c>
      <c r="B6096" s="162" t="str">
        <f>VLOOKUP(Table4_1[[#This Row],[Energy]]&amp;Table4_1[[#This Row],[Indicator category]]&amp;Table4_1[[#This Row],[Indicator subcategory]]&amp;Table4_1[[#This Row],[Indicator]]&amp;Table4_1[[#This Row],[ID]],newID,2,FALSE)</f>
        <v>D35aii</v>
      </c>
      <c r="C6096" s="162" t="str">
        <f>Table4_1[[#This Row],[Licensee]]&amp;" "&amp;Table4_1[[#This Row],[Licence]]</f>
        <v>Supagas GDL9</v>
      </c>
      <c r="D6096" s="162" t="str">
        <f t="shared" si="96"/>
        <v>FY2024/25_D35aii_Supagas GDL9</v>
      </c>
      <c r="E6096" s="164">
        <f>IF(ISNUMBER(Table4_1[[#This Row],[Value]]),Table4_1[[#This Row],[Value]],IF(ISNUMBER(Table4_1[[#This Row],[$ Value]]),Table4_1[[#This Row],[$ Value]],Table4_1[[#This Row],[% Value]]))</f>
        <v>0</v>
      </c>
      <c r="G6096" s="238">
        <v>45838</v>
      </c>
      <c r="H6096">
        <v>4</v>
      </c>
      <c r="I6096" t="s">
        <v>200</v>
      </c>
      <c r="J6096" t="s">
        <v>937</v>
      </c>
      <c r="K6096" t="s">
        <v>299</v>
      </c>
      <c r="L6096" t="s">
        <v>367</v>
      </c>
      <c r="M6096" t="s">
        <v>368</v>
      </c>
      <c r="N6096" t="s">
        <v>369</v>
      </c>
      <c r="O6096" t="s">
        <v>64</v>
      </c>
      <c r="P6096">
        <v>0</v>
      </c>
      <c r="Q6096"/>
      <c r="R6096"/>
      <c r="S6096" t="s">
        <v>936</v>
      </c>
    </row>
    <row r="6097" spans="1:19" hidden="1" x14ac:dyDescent="0.2">
      <c r="A6097" s="162" t="str">
        <f>"FY"&amp;(YEAR(Table4_1[[#This Row],[Date]])-1)&amp;"/"&amp;(YEAR(Table4_1[[#This Row],[Date]])-2000)</f>
        <v>FY2024/25</v>
      </c>
      <c r="B6097" s="162" t="str">
        <f>VLOOKUP(Table4_1[[#This Row],[Energy]]&amp;Table4_1[[#This Row],[Indicator category]]&amp;Table4_1[[#This Row],[Indicator subcategory]]&amp;Table4_1[[#This Row],[Indicator]]&amp;Table4_1[[#This Row],[ID]],newID,2,FALSE)</f>
        <v>D35bii</v>
      </c>
      <c r="C6097" s="162" t="str">
        <f>Table4_1[[#This Row],[Licensee]]&amp;" "&amp;Table4_1[[#This Row],[Licence]]</f>
        <v>Supagas GDL9</v>
      </c>
      <c r="D6097" s="162" t="str">
        <f t="shared" si="96"/>
        <v>FY2024/25_D35bii_Supagas GDL9</v>
      </c>
      <c r="E6097" s="164">
        <f>IF(ISNUMBER(Table4_1[[#This Row],[Value]]),Table4_1[[#This Row],[Value]],IF(ISNUMBER(Table4_1[[#This Row],[$ Value]]),Table4_1[[#This Row],[$ Value]],Table4_1[[#This Row],[% Value]]))</f>
        <v>0</v>
      </c>
      <c r="G6097" s="238">
        <v>45838</v>
      </c>
      <c r="H6097">
        <v>4</v>
      </c>
      <c r="I6097" t="s">
        <v>200</v>
      </c>
      <c r="J6097" t="s">
        <v>937</v>
      </c>
      <c r="K6097" t="s">
        <v>299</v>
      </c>
      <c r="L6097" t="s">
        <v>373</v>
      </c>
      <c r="M6097" t="s">
        <v>368</v>
      </c>
      <c r="N6097" t="s">
        <v>374</v>
      </c>
      <c r="O6097" t="s">
        <v>64</v>
      </c>
      <c r="P6097">
        <v>0</v>
      </c>
      <c r="Q6097"/>
      <c r="R6097"/>
      <c r="S6097" t="s">
        <v>936</v>
      </c>
    </row>
    <row r="6098" spans="1:19" hidden="1" x14ac:dyDescent="0.2">
      <c r="A6098" s="162" t="str">
        <f>"FY"&amp;(YEAR(Table4_1[[#This Row],[Date]])-1)&amp;"/"&amp;(YEAR(Table4_1[[#This Row],[Date]])-2000)</f>
        <v>FY2024/25</v>
      </c>
      <c r="B6098" s="162" t="str">
        <f>VLOOKUP(Table4_1[[#This Row],[Energy]]&amp;Table4_1[[#This Row],[Indicator category]]&amp;Table4_1[[#This Row],[Indicator subcategory]]&amp;Table4_1[[#This Row],[Indicator]]&amp;Table4_1[[#This Row],[ID]],newID,2,FALSE)</f>
        <v>D35cii</v>
      </c>
      <c r="C6098" s="162" t="str">
        <f>Table4_1[[#This Row],[Licensee]]&amp;" "&amp;Table4_1[[#This Row],[Licence]]</f>
        <v>Supagas GDL9</v>
      </c>
      <c r="D6098" s="162" t="str">
        <f t="shared" si="96"/>
        <v>FY2024/25_D35cii_Supagas GDL9</v>
      </c>
      <c r="E6098" s="164">
        <f>IF(ISNUMBER(Table4_1[[#This Row],[Value]]),Table4_1[[#This Row],[Value]],IF(ISNUMBER(Table4_1[[#This Row],[$ Value]]),Table4_1[[#This Row],[$ Value]],Table4_1[[#This Row],[% Value]]))</f>
        <v>0</v>
      </c>
      <c r="G6098" s="238">
        <v>45838</v>
      </c>
      <c r="H6098">
        <v>4</v>
      </c>
      <c r="I6098" t="s">
        <v>200</v>
      </c>
      <c r="J6098" t="s">
        <v>937</v>
      </c>
      <c r="K6098" t="s">
        <v>299</v>
      </c>
      <c r="L6098" t="s">
        <v>371</v>
      </c>
      <c r="M6098" t="s">
        <v>368</v>
      </c>
      <c r="N6098" t="s">
        <v>372</v>
      </c>
      <c r="O6098" t="s">
        <v>64</v>
      </c>
      <c r="P6098">
        <v>0</v>
      </c>
      <c r="Q6098"/>
      <c r="R6098"/>
      <c r="S6098" t="s">
        <v>936</v>
      </c>
    </row>
    <row r="6099" spans="1:19" hidden="1" x14ac:dyDescent="0.2">
      <c r="A6099" s="162" t="str">
        <f>"FY"&amp;(YEAR(Table4_1[[#This Row],[Date]])-1)&amp;"/"&amp;(YEAR(Table4_1[[#This Row],[Date]])-2000)</f>
        <v>FY2024/25</v>
      </c>
      <c r="B6099" s="162" t="str">
        <f>VLOOKUP(Table4_1[[#This Row],[Energy]]&amp;Table4_1[[#This Row],[Indicator category]]&amp;Table4_1[[#This Row],[Indicator subcategory]]&amp;Table4_1[[#This Row],[Indicator]]&amp;Table4_1[[#This Row],[ID]],newID,2,FALSE)</f>
        <v>D36aiii</v>
      </c>
      <c r="C6099" s="162" t="str">
        <f>Table4_1[[#This Row],[Licensee]]&amp;" "&amp;Table4_1[[#This Row],[Licence]]</f>
        <v>Supagas GDL9</v>
      </c>
      <c r="D6099" s="162" t="str">
        <f t="shared" si="96"/>
        <v>FY2024/25_D36aiii_Supagas GDL9</v>
      </c>
      <c r="E6099" s="164">
        <f>IF(ISNUMBER(Table4_1[[#This Row],[Value]]),Table4_1[[#This Row],[Value]],IF(ISNUMBER(Table4_1[[#This Row],[$ Value]]),Table4_1[[#This Row],[$ Value]],Table4_1[[#This Row],[% Value]]))</f>
        <v>0</v>
      </c>
      <c r="G6099" s="238">
        <v>45838</v>
      </c>
      <c r="H6099">
        <v>4</v>
      </c>
      <c r="I6099" t="s">
        <v>200</v>
      </c>
      <c r="J6099" t="s">
        <v>937</v>
      </c>
      <c r="K6099" t="s">
        <v>299</v>
      </c>
      <c r="L6099" t="s">
        <v>367</v>
      </c>
      <c r="M6099" t="s">
        <v>481</v>
      </c>
      <c r="N6099" t="s">
        <v>482</v>
      </c>
      <c r="O6099" t="s">
        <v>64</v>
      </c>
      <c r="P6099">
        <v>0</v>
      </c>
      <c r="Q6099"/>
      <c r="R6099"/>
      <c r="S6099" t="s">
        <v>936</v>
      </c>
    </row>
    <row r="6100" spans="1:19" hidden="1" x14ac:dyDescent="0.2">
      <c r="A6100" s="162" t="str">
        <f>"FY"&amp;(YEAR(Table4_1[[#This Row],[Date]])-1)&amp;"/"&amp;(YEAR(Table4_1[[#This Row],[Date]])-2000)</f>
        <v>FY2024/25</v>
      </c>
      <c r="B6100" s="162" t="str">
        <f>VLOOKUP(Table4_1[[#This Row],[Energy]]&amp;Table4_1[[#This Row],[Indicator category]]&amp;Table4_1[[#This Row],[Indicator subcategory]]&amp;Table4_1[[#This Row],[Indicator]]&amp;Table4_1[[#This Row],[ID]],newID,2,FALSE)</f>
        <v>D36biii</v>
      </c>
      <c r="C6100" s="162" t="str">
        <f>Table4_1[[#This Row],[Licensee]]&amp;" "&amp;Table4_1[[#This Row],[Licence]]</f>
        <v>Supagas GDL9</v>
      </c>
      <c r="D6100" s="162" t="str">
        <f t="shared" si="96"/>
        <v>FY2024/25_D36biii_Supagas GDL9</v>
      </c>
      <c r="E6100" s="164">
        <f>IF(ISNUMBER(Table4_1[[#This Row],[Value]]),Table4_1[[#This Row],[Value]],IF(ISNUMBER(Table4_1[[#This Row],[$ Value]]),Table4_1[[#This Row],[$ Value]],Table4_1[[#This Row],[% Value]]))</f>
        <v>0</v>
      </c>
      <c r="G6100" s="238">
        <v>45838</v>
      </c>
      <c r="H6100">
        <v>4</v>
      </c>
      <c r="I6100" t="s">
        <v>200</v>
      </c>
      <c r="J6100" t="s">
        <v>937</v>
      </c>
      <c r="K6100" t="s">
        <v>299</v>
      </c>
      <c r="L6100" t="s">
        <v>373</v>
      </c>
      <c r="M6100" t="s">
        <v>481</v>
      </c>
      <c r="N6100" t="s">
        <v>485</v>
      </c>
      <c r="O6100" t="s">
        <v>64</v>
      </c>
      <c r="P6100">
        <v>0</v>
      </c>
      <c r="Q6100"/>
      <c r="R6100"/>
      <c r="S6100" t="s">
        <v>936</v>
      </c>
    </row>
    <row r="6101" spans="1:19" hidden="1" x14ac:dyDescent="0.2">
      <c r="A6101" s="162" t="str">
        <f>"FY"&amp;(YEAR(Table4_1[[#This Row],[Date]])-1)&amp;"/"&amp;(YEAR(Table4_1[[#This Row],[Date]])-2000)</f>
        <v>FY2024/25</v>
      </c>
      <c r="B6101" s="162" t="str">
        <f>VLOOKUP(Table4_1[[#This Row],[Energy]]&amp;Table4_1[[#This Row],[Indicator category]]&amp;Table4_1[[#This Row],[Indicator subcategory]]&amp;Table4_1[[#This Row],[Indicator]]&amp;Table4_1[[#This Row],[ID]],newID,2,FALSE)</f>
        <v>D36ciii</v>
      </c>
      <c r="C6101" s="162" t="str">
        <f>Table4_1[[#This Row],[Licensee]]&amp;" "&amp;Table4_1[[#This Row],[Licence]]</f>
        <v>Supagas GDL9</v>
      </c>
      <c r="D6101" s="162" t="str">
        <f t="shared" si="96"/>
        <v>FY2024/25_D36ciii_Supagas GDL9</v>
      </c>
      <c r="E6101" s="164">
        <f>IF(ISNUMBER(Table4_1[[#This Row],[Value]]),Table4_1[[#This Row],[Value]],IF(ISNUMBER(Table4_1[[#This Row],[$ Value]]),Table4_1[[#This Row],[$ Value]],Table4_1[[#This Row],[% Value]]))</f>
        <v>0</v>
      </c>
      <c r="G6101" s="238">
        <v>45838</v>
      </c>
      <c r="H6101">
        <v>4</v>
      </c>
      <c r="I6101" t="s">
        <v>200</v>
      </c>
      <c r="J6101" t="s">
        <v>937</v>
      </c>
      <c r="K6101" t="s">
        <v>299</v>
      </c>
      <c r="L6101" t="s">
        <v>371</v>
      </c>
      <c r="M6101" t="s">
        <v>481</v>
      </c>
      <c r="N6101" t="s">
        <v>483</v>
      </c>
      <c r="O6101" t="s">
        <v>64</v>
      </c>
      <c r="P6101">
        <v>0</v>
      </c>
      <c r="Q6101"/>
      <c r="R6101"/>
      <c r="S6101" t="s">
        <v>936</v>
      </c>
    </row>
    <row r="6102" spans="1:19" hidden="1" x14ac:dyDescent="0.2">
      <c r="A6102" s="162" t="str">
        <f>"FY"&amp;(YEAR(Table4_1[[#This Row],[Date]])-1)&amp;"/"&amp;(YEAR(Table4_1[[#This Row],[Date]])-2000)</f>
        <v>FY2024/25</v>
      </c>
      <c r="B6102" s="162" t="str">
        <f>VLOOKUP(Table4_1[[#This Row],[Energy]]&amp;Table4_1[[#This Row],[Indicator category]]&amp;Table4_1[[#This Row],[Indicator subcategory]]&amp;Table4_1[[#This Row],[Indicator]]&amp;Table4_1[[#This Row],[ID]],newID,2,FALSE)</f>
        <v>D37aiv</v>
      </c>
      <c r="C6102" s="162" t="str">
        <f>Table4_1[[#This Row],[Licensee]]&amp;" "&amp;Table4_1[[#This Row],[Licence]]</f>
        <v>Supagas GDL9</v>
      </c>
      <c r="D6102" s="162" t="str">
        <f t="shared" si="96"/>
        <v>FY2024/25_D37aiv_Supagas GDL9</v>
      </c>
      <c r="E6102" s="164">
        <f>IF(ISNUMBER(Table4_1[[#This Row],[Value]]),Table4_1[[#This Row],[Value]],IF(ISNUMBER(Table4_1[[#This Row],[$ Value]]),Table4_1[[#This Row],[$ Value]],Table4_1[[#This Row],[% Value]]))</f>
        <v>0</v>
      </c>
      <c r="G6102" s="238">
        <v>45838</v>
      </c>
      <c r="H6102">
        <v>4</v>
      </c>
      <c r="I6102" t="s">
        <v>200</v>
      </c>
      <c r="J6102" t="s">
        <v>937</v>
      </c>
      <c r="K6102" t="s">
        <v>299</v>
      </c>
      <c r="L6102" t="s">
        <v>367</v>
      </c>
      <c r="M6102" t="s">
        <v>475</v>
      </c>
      <c r="N6102" t="s">
        <v>476</v>
      </c>
      <c r="O6102" t="s">
        <v>64</v>
      </c>
      <c r="P6102">
        <v>0</v>
      </c>
      <c r="Q6102"/>
      <c r="R6102"/>
      <c r="S6102" t="s">
        <v>936</v>
      </c>
    </row>
    <row r="6103" spans="1:19" hidden="1" x14ac:dyDescent="0.2">
      <c r="A6103" s="162" t="str">
        <f>"FY"&amp;(YEAR(Table4_1[[#This Row],[Date]])-1)&amp;"/"&amp;(YEAR(Table4_1[[#This Row],[Date]])-2000)</f>
        <v>FY2024/25</v>
      </c>
      <c r="B6103" s="162" t="str">
        <f>VLOOKUP(Table4_1[[#This Row],[Energy]]&amp;Table4_1[[#This Row],[Indicator category]]&amp;Table4_1[[#This Row],[Indicator subcategory]]&amp;Table4_1[[#This Row],[Indicator]]&amp;Table4_1[[#This Row],[ID]],newID,2,FALSE)</f>
        <v>D37biv</v>
      </c>
      <c r="C6103" s="162" t="str">
        <f>Table4_1[[#This Row],[Licensee]]&amp;" "&amp;Table4_1[[#This Row],[Licence]]</f>
        <v>Supagas GDL9</v>
      </c>
      <c r="D6103" s="162" t="str">
        <f t="shared" si="96"/>
        <v>FY2024/25_D37biv_Supagas GDL9</v>
      </c>
      <c r="E6103" s="164">
        <f>IF(ISNUMBER(Table4_1[[#This Row],[Value]]),Table4_1[[#This Row],[Value]],IF(ISNUMBER(Table4_1[[#This Row],[$ Value]]),Table4_1[[#This Row],[$ Value]],Table4_1[[#This Row],[% Value]]))</f>
        <v>8.9</v>
      </c>
      <c r="G6103" s="238">
        <v>45838</v>
      </c>
      <c r="H6103">
        <v>4</v>
      </c>
      <c r="I6103" t="s">
        <v>200</v>
      </c>
      <c r="J6103" t="s">
        <v>937</v>
      </c>
      <c r="K6103" t="s">
        <v>299</v>
      </c>
      <c r="L6103" t="s">
        <v>373</v>
      </c>
      <c r="M6103" t="s">
        <v>475</v>
      </c>
      <c r="N6103" t="s">
        <v>478</v>
      </c>
      <c r="O6103" t="s">
        <v>64</v>
      </c>
      <c r="P6103">
        <v>8.9</v>
      </c>
      <c r="Q6103"/>
      <c r="R6103"/>
      <c r="S6103" t="s">
        <v>936</v>
      </c>
    </row>
    <row r="6104" spans="1:19" hidden="1" x14ac:dyDescent="0.2">
      <c r="A6104" s="162" t="str">
        <f>"FY"&amp;(YEAR(Table4_1[[#This Row],[Date]])-1)&amp;"/"&amp;(YEAR(Table4_1[[#This Row],[Date]])-2000)</f>
        <v>FY2024/25</v>
      </c>
      <c r="B6104" s="162" t="str">
        <f>VLOOKUP(Table4_1[[#This Row],[Energy]]&amp;Table4_1[[#This Row],[Indicator category]]&amp;Table4_1[[#This Row],[Indicator subcategory]]&amp;Table4_1[[#This Row],[Indicator]]&amp;Table4_1[[#This Row],[ID]],newID,2,FALSE)</f>
        <v>D37civ</v>
      </c>
      <c r="C6104" s="162" t="str">
        <f>Table4_1[[#This Row],[Licensee]]&amp;" "&amp;Table4_1[[#This Row],[Licence]]</f>
        <v>Supagas GDL9</v>
      </c>
      <c r="D6104" s="162" t="str">
        <f t="shared" si="96"/>
        <v>FY2024/25_D37civ_Supagas GDL9</v>
      </c>
      <c r="E6104" s="164">
        <f>IF(ISNUMBER(Table4_1[[#This Row],[Value]]),Table4_1[[#This Row],[Value]],IF(ISNUMBER(Table4_1[[#This Row],[$ Value]]),Table4_1[[#This Row],[$ Value]],Table4_1[[#This Row],[% Value]]))</f>
        <v>0</v>
      </c>
      <c r="G6104" s="238">
        <v>45838</v>
      </c>
      <c r="H6104">
        <v>4</v>
      </c>
      <c r="I6104" t="s">
        <v>200</v>
      </c>
      <c r="J6104" t="s">
        <v>937</v>
      </c>
      <c r="K6104" t="s">
        <v>299</v>
      </c>
      <c r="L6104" t="s">
        <v>371</v>
      </c>
      <c r="M6104" t="s">
        <v>475</v>
      </c>
      <c r="N6104" t="s">
        <v>477</v>
      </c>
      <c r="O6104" t="s">
        <v>64</v>
      </c>
      <c r="P6104">
        <v>0</v>
      </c>
      <c r="Q6104"/>
      <c r="R6104"/>
      <c r="S6104" t="s">
        <v>936</v>
      </c>
    </row>
    <row r="6105" spans="1:19" hidden="1" x14ac:dyDescent="0.2">
      <c r="A6105" s="162" t="str">
        <f>"FY"&amp;(YEAR(Table4_1[[#This Row],[Date]])-1)&amp;"/"&amp;(YEAR(Table4_1[[#This Row],[Date]])-2000)</f>
        <v>FY2024/25</v>
      </c>
      <c r="B6105" s="162" t="str">
        <f>VLOOKUP(Table4_1[[#This Row],[Energy]]&amp;Table4_1[[#This Row],[Indicator category]]&amp;Table4_1[[#This Row],[Indicator subcategory]]&amp;Table4_1[[#This Row],[Indicator]]&amp;Table4_1[[#This Row],[ID]],newID,2,FALSE)</f>
        <v>D38av</v>
      </c>
      <c r="C6105" s="162" t="str">
        <f>Table4_1[[#This Row],[Licensee]]&amp;" "&amp;Table4_1[[#This Row],[Licence]]</f>
        <v>Supagas GDL9</v>
      </c>
      <c r="D6105" s="162" t="str">
        <f t="shared" si="96"/>
        <v>FY2024/25_D38av_Supagas GDL9</v>
      </c>
      <c r="E6105" s="164">
        <f>IF(ISNUMBER(Table4_1[[#This Row],[Value]]),Table4_1[[#This Row],[Value]],IF(ISNUMBER(Table4_1[[#This Row],[$ Value]]),Table4_1[[#This Row],[$ Value]],Table4_1[[#This Row],[% Value]]))</f>
        <v>0</v>
      </c>
      <c r="G6105" s="238">
        <v>45838</v>
      </c>
      <c r="H6105">
        <v>4</v>
      </c>
      <c r="I6105" t="s">
        <v>200</v>
      </c>
      <c r="J6105" t="s">
        <v>937</v>
      </c>
      <c r="K6105" t="s">
        <v>299</v>
      </c>
      <c r="L6105" t="s">
        <v>367</v>
      </c>
      <c r="M6105" t="s">
        <v>486</v>
      </c>
      <c r="N6105" t="s">
        <v>487</v>
      </c>
      <c r="O6105" t="s">
        <v>64</v>
      </c>
      <c r="P6105">
        <v>0</v>
      </c>
      <c r="Q6105"/>
      <c r="R6105"/>
      <c r="S6105" t="s">
        <v>936</v>
      </c>
    </row>
    <row r="6106" spans="1:19" hidden="1" x14ac:dyDescent="0.2">
      <c r="A6106" s="162" t="str">
        <f>"FY"&amp;(YEAR(Table4_1[[#This Row],[Date]])-1)&amp;"/"&amp;(YEAR(Table4_1[[#This Row],[Date]])-2000)</f>
        <v>FY2024/25</v>
      </c>
      <c r="B6106" s="162" t="str">
        <f>VLOOKUP(Table4_1[[#This Row],[Energy]]&amp;Table4_1[[#This Row],[Indicator category]]&amp;Table4_1[[#This Row],[Indicator subcategory]]&amp;Table4_1[[#This Row],[Indicator]]&amp;Table4_1[[#This Row],[ID]],newID,2,FALSE)</f>
        <v>D38bv</v>
      </c>
      <c r="C6106" s="162" t="str">
        <f>Table4_1[[#This Row],[Licensee]]&amp;" "&amp;Table4_1[[#This Row],[Licence]]</f>
        <v>Supagas GDL9</v>
      </c>
      <c r="D6106" s="162" t="str">
        <f t="shared" si="96"/>
        <v>FY2024/25_D38bv_Supagas GDL9</v>
      </c>
      <c r="E6106" s="164">
        <f>IF(ISNUMBER(Table4_1[[#This Row],[Value]]),Table4_1[[#This Row],[Value]],IF(ISNUMBER(Table4_1[[#This Row],[$ Value]]),Table4_1[[#This Row],[$ Value]],Table4_1[[#This Row],[% Value]]))</f>
        <v>35.200000000000003</v>
      </c>
      <c r="G6106" s="238">
        <v>45838</v>
      </c>
      <c r="H6106">
        <v>4</v>
      </c>
      <c r="I6106" t="s">
        <v>200</v>
      </c>
      <c r="J6106" t="s">
        <v>937</v>
      </c>
      <c r="K6106" t="s">
        <v>299</v>
      </c>
      <c r="L6106" t="s">
        <v>373</v>
      </c>
      <c r="M6106" t="s">
        <v>486</v>
      </c>
      <c r="N6106" t="s">
        <v>491</v>
      </c>
      <c r="O6106" t="s">
        <v>64</v>
      </c>
      <c r="P6106">
        <v>35.200000000000003</v>
      </c>
      <c r="Q6106"/>
      <c r="R6106"/>
      <c r="S6106" t="s">
        <v>936</v>
      </c>
    </row>
    <row r="6107" spans="1:19" hidden="1" x14ac:dyDescent="0.2">
      <c r="A6107" s="162" t="str">
        <f>"FY"&amp;(YEAR(Table4_1[[#This Row],[Date]])-1)&amp;"/"&amp;(YEAR(Table4_1[[#This Row],[Date]])-2000)</f>
        <v>FY2024/25</v>
      </c>
      <c r="B6107" s="162" t="str">
        <f>VLOOKUP(Table4_1[[#This Row],[Energy]]&amp;Table4_1[[#This Row],[Indicator category]]&amp;Table4_1[[#This Row],[Indicator subcategory]]&amp;Table4_1[[#This Row],[Indicator]]&amp;Table4_1[[#This Row],[ID]],newID,2,FALSE)</f>
        <v>D38cv</v>
      </c>
      <c r="C6107" s="162" t="str">
        <f>Table4_1[[#This Row],[Licensee]]&amp;" "&amp;Table4_1[[#This Row],[Licence]]</f>
        <v>Supagas GDL9</v>
      </c>
      <c r="D6107" s="162" t="str">
        <f t="shared" si="96"/>
        <v>FY2024/25_D38cv_Supagas GDL9</v>
      </c>
      <c r="E6107" s="164">
        <f>IF(ISNUMBER(Table4_1[[#This Row],[Value]]),Table4_1[[#This Row],[Value]],IF(ISNUMBER(Table4_1[[#This Row],[$ Value]]),Table4_1[[#This Row],[$ Value]],Table4_1[[#This Row],[% Value]]))</f>
        <v>0</v>
      </c>
      <c r="G6107" s="238">
        <v>45838</v>
      </c>
      <c r="H6107">
        <v>4</v>
      </c>
      <c r="I6107" t="s">
        <v>200</v>
      </c>
      <c r="J6107" t="s">
        <v>937</v>
      </c>
      <c r="K6107" t="s">
        <v>299</v>
      </c>
      <c r="L6107" t="s">
        <v>371</v>
      </c>
      <c r="M6107" t="s">
        <v>486</v>
      </c>
      <c r="N6107" t="s">
        <v>490</v>
      </c>
      <c r="O6107" t="s">
        <v>64</v>
      </c>
      <c r="P6107">
        <v>0</v>
      </c>
      <c r="Q6107"/>
      <c r="R6107"/>
      <c r="S6107" t="s">
        <v>936</v>
      </c>
    </row>
    <row r="6108" spans="1:19" hidden="1" x14ac:dyDescent="0.2">
      <c r="A6108" s="162" t="str">
        <f>"FY"&amp;(YEAR(Table4_1[[#This Row],[Date]])-1)&amp;"/"&amp;(YEAR(Table4_1[[#This Row],[Date]])-2000)</f>
        <v>FY2024/25</v>
      </c>
      <c r="B6108" s="162" t="str">
        <f>VLOOKUP(Table4_1[[#This Row],[Energy]]&amp;Table4_1[[#This Row],[Indicator category]]&amp;Table4_1[[#This Row],[Indicator subcategory]]&amp;Table4_1[[#This Row],[Indicator]]&amp;Table4_1[[#This Row],[ID]],newID,2,FALSE)</f>
        <v>D39avi</v>
      </c>
      <c r="C6108" s="162" t="str">
        <f>Table4_1[[#This Row],[Licensee]]&amp;" "&amp;Table4_1[[#This Row],[Licence]]</f>
        <v>Supagas GDL9</v>
      </c>
      <c r="D6108" s="162" t="str">
        <f t="shared" si="96"/>
        <v>FY2024/25_D39avi_Supagas GDL9</v>
      </c>
      <c r="E6108" s="164">
        <f>IF(ISNUMBER(Table4_1[[#This Row],[Value]]),Table4_1[[#This Row],[Value]],IF(ISNUMBER(Table4_1[[#This Row],[$ Value]]),Table4_1[[#This Row],[$ Value]],Table4_1[[#This Row],[% Value]]))</f>
        <v>0</v>
      </c>
      <c r="G6108" s="238">
        <v>45838</v>
      </c>
      <c r="H6108">
        <v>4</v>
      </c>
      <c r="I6108" t="s">
        <v>200</v>
      </c>
      <c r="J6108" t="s">
        <v>937</v>
      </c>
      <c r="K6108" t="s">
        <v>299</v>
      </c>
      <c r="L6108" t="s">
        <v>367</v>
      </c>
      <c r="M6108" t="s">
        <v>498</v>
      </c>
      <c r="N6108" t="s">
        <v>499</v>
      </c>
      <c r="O6108" t="s">
        <v>64</v>
      </c>
      <c r="P6108">
        <v>0</v>
      </c>
      <c r="Q6108"/>
      <c r="R6108"/>
      <c r="S6108" t="s">
        <v>936</v>
      </c>
    </row>
    <row r="6109" spans="1:19" hidden="1" x14ac:dyDescent="0.2">
      <c r="A6109" s="162" t="str">
        <f>"FY"&amp;(YEAR(Table4_1[[#This Row],[Date]])-1)&amp;"/"&amp;(YEAR(Table4_1[[#This Row],[Date]])-2000)</f>
        <v>FY2024/25</v>
      </c>
      <c r="B6109" s="162" t="str">
        <f>VLOOKUP(Table4_1[[#This Row],[Energy]]&amp;Table4_1[[#This Row],[Indicator category]]&amp;Table4_1[[#This Row],[Indicator subcategory]]&amp;Table4_1[[#This Row],[Indicator]]&amp;Table4_1[[#This Row],[ID]],newID,2,FALSE)</f>
        <v>D39bvi</v>
      </c>
      <c r="C6109" s="162" t="str">
        <f>Table4_1[[#This Row],[Licensee]]&amp;" "&amp;Table4_1[[#This Row],[Licence]]</f>
        <v>Supagas GDL9</v>
      </c>
      <c r="D6109" s="162" t="str">
        <f t="shared" si="96"/>
        <v>FY2024/25_D39bvi_Supagas GDL9</v>
      </c>
      <c r="E6109" s="164">
        <f>IF(ISNUMBER(Table4_1[[#This Row],[Value]]),Table4_1[[#This Row],[Value]],IF(ISNUMBER(Table4_1[[#This Row],[$ Value]]),Table4_1[[#This Row],[$ Value]],Table4_1[[#This Row],[% Value]]))</f>
        <v>0</v>
      </c>
      <c r="G6109" s="238">
        <v>45838</v>
      </c>
      <c r="H6109">
        <v>4</v>
      </c>
      <c r="I6109" t="s">
        <v>200</v>
      </c>
      <c r="J6109" t="s">
        <v>937</v>
      </c>
      <c r="K6109" t="s">
        <v>299</v>
      </c>
      <c r="L6109" t="s">
        <v>373</v>
      </c>
      <c r="M6109" t="s">
        <v>498</v>
      </c>
      <c r="N6109" t="s">
        <v>503</v>
      </c>
      <c r="O6109" t="s">
        <v>64</v>
      </c>
      <c r="P6109">
        <v>0</v>
      </c>
      <c r="Q6109"/>
      <c r="R6109"/>
      <c r="S6109" t="s">
        <v>936</v>
      </c>
    </row>
    <row r="6110" spans="1:19" hidden="1" x14ac:dyDescent="0.2">
      <c r="A6110" s="162" t="str">
        <f>"FY"&amp;(YEAR(Table4_1[[#This Row],[Date]])-1)&amp;"/"&amp;(YEAR(Table4_1[[#This Row],[Date]])-2000)</f>
        <v>FY2024/25</v>
      </c>
      <c r="B6110" s="162" t="str">
        <f>VLOOKUP(Table4_1[[#This Row],[Energy]]&amp;Table4_1[[#This Row],[Indicator category]]&amp;Table4_1[[#This Row],[Indicator subcategory]]&amp;Table4_1[[#This Row],[Indicator]]&amp;Table4_1[[#This Row],[ID]],newID,2,FALSE)</f>
        <v>D39cvi</v>
      </c>
      <c r="C6110" s="162" t="str">
        <f>Table4_1[[#This Row],[Licensee]]&amp;" "&amp;Table4_1[[#This Row],[Licence]]</f>
        <v>Supagas GDL9</v>
      </c>
      <c r="D6110" s="162" t="str">
        <f t="shared" si="96"/>
        <v>FY2024/25_D39cvi_Supagas GDL9</v>
      </c>
      <c r="E6110" s="164">
        <f>IF(ISNUMBER(Table4_1[[#This Row],[Value]]),Table4_1[[#This Row],[Value]],IF(ISNUMBER(Table4_1[[#This Row],[$ Value]]),Table4_1[[#This Row],[$ Value]],Table4_1[[#This Row],[% Value]]))</f>
        <v>0</v>
      </c>
      <c r="G6110" s="238">
        <v>45838</v>
      </c>
      <c r="H6110">
        <v>4</v>
      </c>
      <c r="I6110" t="s">
        <v>200</v>
      </c>
      <c r="J6110" t="s">
        <v>937</v>
      </c>
      <c r="K6110" t="s">
        <v>299</v>
      </c>
      <c r="L6110" t="s">
        <v>371</v>
      </c>
      <c r="M6110" t="s">
        <v>498</v>
      </c>
      <c r="N6110" t="s">
        <v>500</v>
      </c>
      <c r="O6110" t="s">
        <v>64</v>
      </c>
      <c r="P6110">
        <v>0</v>
      </c>
      <c r="Q6110"/>
      <c r="R6110"/>
      <c r="S6110" t="s">
        <v>936</v>
      </c>
    </row>
    <row r="6111" spans="1:19" hidden="1" x14ac:dyDescent="0.2">
      <c r="A6111" s="162" t="str">
        <f>"FY"&amp;(YEAR(Table4_1[[#This Row],[Date]])-1)&amp;"/"&amp;(YEAR(Table4_1[[#This Row],[Date]])-2000)</f>
        <v>FY2024/25</v>
      </c>
      <c r="B6111" s="162" t="str">
        <f>VLOOKUP(Table4_1[[#This Row],[Energy]]&amp;Table4_1[[#This Row],[Indicator category]]&amp;Table4_1[[#This Row],[Indicator subcategory]]&amp;Table4_1[[#This Row],[Indicator]]&amp;Table4_1[[#This Row],[ID]],newID,2,FALSE)</f>
        <v>D4</v>
      </c>
      <c r="C6111" s="162" t="str">
        <f>Table4_1[[#This Row],[Licensee]]&amp;" "&amp;Table4_1[[#This Row],[Licence]]</f>
        <v>Supagas GDL9</v>
      </c>
      <c r="D6111" s="162" t="str">
        <f t="shared" si="96"/>
        <v>FY2024/25_D4_Supagas GDL9</v>
      </c>
      <c r="E6111" s="164">
        <f>IF(ISNUMBER(Table4_1[[#This Row],[Value]]),Table4_1[[#This Row],[Value]],IF(ISNUMBER(Table4_1[[#This Row],[$ Value]]),Table4_1[[#This Row],[$ Value]],Table4_1[[#This Row],[% Value]]))</f>
        <v>4</v>
      </c>
      <c r="G6111" s="238">
        <v>45838</v>
      </c>
      <c r="H6111">
        <v>4</v>
      </c>
      <c r="I6111" t="s">
        <v>200</v>
      </c>
      <c r="J6111" t="s">
        <v>937</v>
      </c>
      <c r="K6111" t="s">
        <v>13</v>
      </c>
      <c r="L6111"/>
      <c r="M6111" t="s">
        <v>17</v>
      </c>
      <c r="N6111" t="s">
        <v>461</v>
      </c>
      <c r="O6111" t="s">
        <v>191</v>
      </c>
      <c r="P6111">
        <v>4</v>
      </c>
      <c r="Q6111"/>
      <c r="R6111"/>
      <c r="S6111" t="s">
        <v>936</v>
      </c>
    </row>
    <row r="6112" spans="1:19" hidden="1" x14ac:dyDescent="0.2">
      <c r="A6112" s="162" t="str">
        <f>"FY"&amp;(YEAR(Table4_1[[#This Row],[Date]])-1)&amp;"/"&amp;(YEAR(Table4_1[[#This Row],[Date]])-2000)</f>
        <v>FY2024/25</v>
      </c>
      <c r="B6112" s="162" t="str">
        <f>VLOOKUP(Table4_1[[#This Row],[Energy]]&amp;Table4_1[[#This Row],[Indicator category]]&amp;Table4_1[[#This Row],[Indicator subcategory]]&amp;Table4_1[[#This Row],[Indicator]]&amp;Table4_1[[#This Row],[ID]],newID,2,FALSE)</f>
        <v>D40</v>
      </c>
      <c r="C6112" s="162" t="str">
        <f>Table4_1[[#This Row],[Licensee]]&amp;" "&amp;Table4_1[[#This Row],[Licence]]</f>
        <v>Supagas GDL9</v>
      </c>
      <c r="D6112" s="162" t="str">
        <f t="shared" si="96"/>
        <v>FY2024/25_D40_Supagas GDL9</v>
      </c>
      <c r="E6112" s="164">
        <f>IF(ISNUMBER(Table4_1[[#This Row],[Value]]),Table4_1[[#This Row],[Value]],IF(ISNUMBER(Table4_1[[#This Row],[$ Value]]),Table4_1[[#This Row],[$ Value]],Table4_1[[#This Row],[% Value]]))</f>
        <v>28</v>
      </c>
      <c r="G6112" s="238">
        <v>45838</v>
      </c>
      <c r="H6112">
        <v>4</v>
      </c>
      <c r="I6112" t="s">
        <v>200</v>
      </c>
      <c r="J6112" t="s">
        <v>937</v>
      </c>
      <c r="K6112" t="s">
        <v>299</v>
      </c>
      <c r="L6112" t="s">
        <v>67</v>
      </c>
      <c r="M6112" t="s">
        <v>444</v>
      </c>
      <c r="N6112" t="s">
        <v>445</v>
      </c>
      <c r="O6112" t="s">
        <v>191</v>
      </c>
      <c r="P6112">
        <v>28</v>
      </c>
      <c r="Q6112"/>
      <c r="R6112"/>
      <c r="S6112" t="s">
        <v>936</v>
      </c>
    </row>
    <row r="6113" spans="1:19" hidden="1" x14ac:dyDescent="0.2">
      <c r="A6113" s="162" t="str">
        <f>"FY"&amp;(YEAR(Table4_1[[#This Row],[Date]])-1)&amp;"/"&amp;(YEAR(Table4_1[[#This Row],[Date]])-2000)</f>
        <v>FY2024/25</v>
      </c>
      <c r="B6113" s="162" t="str">
        <f>VLOOKUP(Table4_1[[#This Row],[Energy]]&amp;Table4_1[[#This Row],[Indicator category]]&amp;Table4_1[[#This Row],[Indicator subcategory]]&amp;Table4_1[[#This Row],[Indicator]]&amp;Table4_1[[#This Row],[ID]],newID,2,FALSE)</f>
        <v>D5</v>
      </c>
      <c r="C6113" s="162" t="str">
        <f>Table4_1[[#This Row],[Licensee]]&amp;" "&amp;Table4_1[[#This Row],[Licence]]</f>
        <v>Supagas GDL9</v>
      </c>
      <c r="D6113" s="162" t="str">
        <f t="shared" si="96"/>
        <v>FY2024/25_D5_Supagas GDL9</v>
      </c>
      <c r="E6113" s="164">
        <f>IF(ISNUMBER(Table4_1[[#This Row],[Value]]),Table4_1[[#This Row],[Value]],IF(ISNUMBER(Table4_1[[#This Row],[$ Value]]),Table4_1[[#This Row],[$ Value]],Table4_1[[#This Row],[% Value]]))</f>
        <v>0</v>
      </c>
      <c r="G6113" s="238">
        <v>45838</v>
      </c>
      <c r="H6113">
        <v>4</v>
      </c>
      <c r="I6113" t="s">
        <v>200</v>
      </c>
      <c r="J6113" t="s">
        <v>937</v>
      </c>
      <c r="K6113" t="s">
        <v>13</v>
      </c>
      <c r="L6113"/>
      <c r="M6113" t="s">
        <v>387</v>
      </c>
      <c r="N6113" t="s">
        <v>468</v>
      </c>
      <c r="O6113" t="s">
        <v>191</v>
      </c>
      <c r="P6113">
        <v>0</v>
      </c>
      <c r="Q6113"/>
      <c r="R6113"/>
      <c r="S6113" t="s">
        <v>936</v>
      </c>
    </row>
    <row r="6114" spans="1:19" hidden="1" x14ac:dyDescent="0.2">
      <c r="A6114" s="162" t="str">
        <f>"FY"&amp;(YEAR(Table4_1[[#This Row],[Date]])-1)&amp;"/"&amp;(YEAR(Table4_1[[#This Row],[Date]])-2000)</f>
        <v>FY2024/25</v>
      </c>
      <c r="B6114" s="162" t="str">
        <f>VLOOKUP(Table4_1[[#This Row],[Energy]]&amp;Table4_1[[#This Row],[Indicator category]]&amp;Table4_1[[#This Row],[Indicator subcategory]]&amp;Table4_1[[#This Row],[Indicator]]&amp;Table4_1[[#This Row],[ID]],newID,2,FALSE)</f>
        <v>D6</v>
      </c>
      <c r="C6114" s="162" t="str">
        <f>Table4_1[[#This Row],[Licensee]]&amp;" "&amp;Table4_1[[#This Row],[Licence]]</f>
        <v>Supagas GDL9</v>
      </c>
      <c r="D6114" s="162" t="str">
        <f t="shared" si="96"/>
        <v>FY2024/25_D6_Supagas GDL9</v>
      </c>
      <c r="E6114" s="164">
        <f>IF(ISNUMBER(Table4_1[[#This Row],[Value]]),Table4_1[[#This Row],[Value]],IF(ISNUMBER(Table4_1[[#This Row],[$ Value]]),Table4_1[[#This Row],[$ Value]],Table4_1[[#This Row],[% Value]]))</f>
        <v>0</v>
      </c>
      <c r="G6114" s="238">
        <v>45838</v>
      </c>
      <c r="H6114">
        <v>4</v>
      </c>
      <c r="I6114" t="s">
        <v>200</v>
      </c>
      <c r="J6114" t="s">
        <v>937</v>
      </c>
      <c r="K6114" t="s">
        <v>13</v>
      </c>
      <c r="L6114"/>
      <c r="M6114" t="s">
        <v>387</v>
      </c>
      <c r="N6114" t="s">
        <v>469</v>
      </c>
      <c r="O6114" t="s">
        <v>190</v>
      </c>
      <c r="P6114"/>
      <c r="Q6114">
        <v>0</v>
      </c>
      <c r="R6114"/>
      <c r="S6114" t="s">
        <v>936</v>
      </c>
    </row>
    <row r="6115" spans="1:19" hidden="1" x14ac:dyDescent="0.2">
      <c r="A6115" s="162" t="str">
        <f>"FY"&amp;(YEAR(Table4_1[[#This Row],[Date]])-1)&amp;"/"&amp;(YEAR(Table4_1[[#This Row],[Date]])-2000)</f>
        <v>FY2024/25</v>
      </c>
      <c r="B6115" s="162" t="str">
        <f>VLOOKUP(Table4_1[[#This Row],[Energy]]&amp;Table4_1[[#This Row],[Indicator category]]&amp;Table4_1[[#This Row],[Indicator subcategory]]&amp;Table4_1[[#This Row],[Indicator]]&amp;Table4_1[[#This Row],[ID]],newID,2,FALSE)</f>
        <v>D7</v>
      </c>
      <c r="C6115" s="162" t="str">
        <f>Table4_1[[#This Row],[Licensee]]&amp;" "&amp;Table4_1[[#This Row],[Licence]]</f>
        <v>Supagas GDL9</v>
      </c>
      <c r="D6115" s="162" t="str">
        <f t="shared" si="96"/>
        <v>FY2024/25_D7_Supagas GDL9</v>
      </c>
      <c r="E6115" s="164">
        <f>IF(ISNUMBER(Table4_1[[#This Row],[Value]]),Table4_1[[#This Row],[Value]],IF(ISNUMBER(Table4_1[[#This Row],[$ Value]]),Table4_1[[#This Row],[$ Value]],Table4_1[[#This Row],[% Value]]))</f>
        <v>1237</v>
      </c>
      <c r="G6115" s="238">
        <v>45838</v>
      </c>
      <c r="H6115">
        <v>4</v>
      </c>
      <c r="I6115" t="s">
        <v>200</v>
      </c>
      <c r="J6115" t="s">
        <v>937</v>
      </c>
      <c r="K6115" t="s">
        <v>13</v>
      </c>
      <c r="L6115"/>
      <c r="M6115" t="s">
        <v>621</v>
      </c>
      <c r="N6115" t="s">
        <v>395</v>
      </c>
      <c r="O6115" t="s">
        <v>191</v>
      </c>
      <c r="P6115">
        <v>1237</v>
      </c>
      <c r="Q6115"/>
      <c r="R6115"/>
      <c r="S6115" t="s">
        <v>936</v>
      </c>
    </row>
    <row r="6116" spans="1:19" hidden="1" x14ac:dyDescent="0.2">
      <c r="A6116" s="162" t="str">
        <f>"FY"&amp;(YEAR(Table4_1[[#This Row],[Date]])-1)&amp;"/"&amp;(YEAR(Table4_1[[#This Row],[Date]])-2000)</f>
        <v>FY2024/25</v>
      </c>
      <c r="B6116" s="162" t="str">
        <f>VLOOKUP(Table4_1[[#This Row],[Energy]]&amp;Table4_1[[#This Row],[Indicator category]]&amp;Table4_1[[#This Row],[Indicator subcategory]]&amp;Table4_1[[#This Row],[Indicator]]&amp;Table4_1[[#This Row],[ID]],newID,2,FALSE)</f>
        <v>D8</v>
      </c>
      <c r="C6116" s="162" t="str">
        <f>Table4_1[[#This Row],[Licensee]]&amp;" "&amp;Table4_1[[#This Row],[Licence]]</f>
        <v>Supagas GDL9</v>
      </c>
      <c r="D6116" s="162" t="str">
        <f t="shared" si="96"/>
        <v>FY2024/25_D8_Supagas GDL9</v>
      </c>
      <c r="E6116" s="164">
        <f>IF(ISNUMBER(Table4_1[[#This Row],[Value]]),Table4_1[[#This Row],[Value]],IF(ISNUMBER(Table4_1[[#This Row],[$ Value]]),Table4_1[[#This Row],[$ Value]],Table4_1[[#This Row],[% Value]]))</f>
        <v>8677</v>
      </c>
      <c r="G6116" s="238">
        <v>45838</v>
      </c>
      <c r="H6116">
        <v>4</v>
      </c>
      <c r="I6116" t="s">
        <v>200</v>
      </c>
      <c r="J6116" t="s">
        <v>937</v>
      </c>
      <c r="K6116" t="s">
        <v>299</v>
      </c>
      <c r="L6116" t="s">
        <v>306</v>
      </c>
      <c r="M6116" t="s">
        <v>45</v>
      </c>
      <c r="N6116" t="s">
        <v>454</v>
      </c>
      <c r="O6116" t="s">
        <v>378</v>
      </c>
      <c r="P6116">
        <v>8677</v>
      </c>
      <c r="Q6116"/>
      <c r="R6116"/>
      <c r="S6116" t="s">
        <v>936</v>
      </c>
    </row>
    <row r="6117" spans="1:19" hidden="1" x14ac:dyDescent="0.2">
      <c r="A6117" s="162" t="str">
        <f>"FY"&amp;(YEAR(Table4_1[[#This Row],[Date]])-1)&amp;"/"&amp;(YEAR(Table4_1[[#This Row],[Date]])-2000)</f>
        <v>FY2024/25</v>
      </c>
      <c r="B6117" s="162" t="str">
        <f>VLOOKUP(Table4_1[[#This Row],[Energy]]&amp;Table4_1[[#This Row],[Indicator category]]&amp;Table4_1[[#This Row],[Indicator subcategory]]&amp;Table4_1[[#This Row],[Indicator]]&amp;Table4_1[[#This Row],[ID]],newID,2,FALSE)</f>
        <v>D8A</v>
      </c>
      <c r="C6117" s="162" t="str">
        <f>Table4_1[[#This Row],[Licensee]]&amp;" "&amp;Table4_1[[#This Row],[Licence]]</f>
        <v>Supagas GDL9</v>
      </c>
      <c r="D6117" s="162" t="str">
        <f t="shared" si="96"/>
        <v>FY2024/25_D8A_Supagas GDL9</v>
      </c>
      <c r="E6117" s="164">
        <f>IF(ISNUMBER(Table4_1[[#This Row],[Value]]),Table4_1[[#This Row],[Value]],IF(ISNUMBER(Table4_1[[#This Row],[$ Value]]),Table4_1[[#This Row],[$ Value]],Table4_1[[#This Row],[% Value]]))</f>
        <v>2.4102779710000002</v>
      </c>
      <c r="G6117" s="238">
        <v>45838</v>
      </c>
      <c r="H6117">
        <v>4</v>
      </c>
      <c r="I6117" t="s">
        <v>200</v>
      </c>
      <c r="J6117" t="s">
        <v>937</v>
      </c>
      <c r="K6117" t="s">
        <v>299</v>
      </c>
      <c r="L6117" t="s">
        <v>306</v>
      </c>
      <c r="M6117" t="s">
        <v>45</v>
      </c>
      <c r="N6117" t="s">
        <v>560</v>
      </c>
      <c r="O6117" t="s">
        <v>59</v>
      </c>
      <c r="P6117">
        <v>2.4102779710000002</v>
      </c>
      <c r="Q6117"/>
      <c r="R6117"/>
      <c r="S6117" t="s">
        <v>936</v>
      </c>
    </row>
    <row r="6118" spans="1:19" hidden="1" x14ac:dyDescent="0.2">
      <c r="A6118" s="162" t="str">
        <f>"FY"&amp;(YEAR(Table4_1[[#This Row],[Date]])-1)&amp;"/"&amp;(YEAR(Table4_1[[#This Row],[Date]])-2000)</f>
        <v>FY2024/25</v>
      </c>
      <c r="B6118" s="162" t="str">
        <f>VLOOKUP(Table4_1[[#This Row],[Energy]]&amp;Table4_1[[#This Row],[Indicator category]]&amp;Table4_1[[#This Row],[Indicator subcategory]]&amp;Table4_1[[#This Row],[Indicator]]&amp;Table4_1[[#This Row],[ID]],newID,2,FALSE)</f>
        <v>D9</v>
      </c>
      <c r="C6118" s="162" t="str">
        <f>Table4_1[[#This Row],[Licensee]]&amp;" "&amp;Table4_1[[#This Row],[Licence]]</f>
        <v>Supagas GDL9</v>
      </c>
      <c r="D6118" s="162" t="str">
        <f t="shared" si="96"/>
        <v>FY2024/25_D9_Supagas GDL9</v>
      </c>
      <c r="E6118" s="164">
        <f>IF(ISNUMBER(Table4_1[[#This Row],[Value]]),Table4_1[[#This Row],[Value]],IF(ISNUMBER(Table4_1[[#This Row],[$ Value]]),Table4_1[[#This Row],[$ Value]],Table4_1[[#This Row],[% Value]]))</f>
        <v>588</v>
      </c>
      <c r="G6118" s="238">
        <v>45838</v>
      </c>
      <c r="H6118">
        <v>4</v>
      </c>
      <c r="I6118" t="s">
        <v>200</v>
      </c>
      <c r="J6118" t="s">
        <v>937</v>
      </c>
      <c r="K6118" t="s">
        <v>299</v>
      </c>
      <c r="L6118" t="s">
        <v>306</v>
      </c>
      <c r="M6118" t="s">
        <v>51</v>
      </c>
      <c r="N6118" t="s">
        <v>512</v>
      </c>
      <c r="O6118" t="s">
        <v>378</v>
      </c>
      <c r="P6118">
        <v>588</v>
      </c>
      <c r="Q6118"/>
      <c r="R6118"/>
      <c r="S6118" t="s">
        <v>936</v>
      </c>
    </row>
    <row r="6119" spans="1:19" hidden="1" x14ac:dyDescent="0.2">
      <c r="A6119" s="162" t="str">
        <f>"FY"&amp;(YEAR(Table4_1[[#This Row],[Date]])-1)&amp;"/"&amp;(YEAR(Table4_1[[#This Row],[Date]])-2000)</f>
        <v>FY2024/25</v>
      </c>
      <c r="B6119" s="162" t="str">
        <f>VLOOKUP(Table4_1[[#This Row],[Energy]]&amp;Table4_1[[#This Row],[Indicator category]]&amp;Table4_1[[#This Row],[Indicator subcategory]]&amp;Table4_1[[#This Row],[Indicator]]&amp;Table4_1[[#This Row],[ID]],newID,2,FALSE)</f>
        <v>D9A</v>
      </c>
      <c r="C6119" s="162" t="str">
        <f>Table4_1[[#This Row],[Licensee]]&amp;" "&amp;Table4_1[[#This Row],[Licence]]</f>
        <v>Supagas GDL9</v>
      </c>
      <c r="D6119" s="162" t="str">
        <f t="shared" si="96"/>
        <v>FY2024/25_D9A_Supagas GDL9</v>
      </c>
      <c r="E6119" s="164">
        <f>IF(ISNUMBER(Table4_1[[#This Row],[Value]]),Table4_1[[#This Row],[Value]],IF(ISNUMBER(Table4_1[[#This Row],[$ Value]]),Table4_1[[#This Row],[$ Value]],Table4_1[[#This Row],[% Value]]))</f>
        <v>0.16333334599999999</v>
      </c>
      <c r="G6119" s="238">
        <v>45838</v>
      </c>
      <c r="H6119">
        <v>4</v>
      </c>
      <c r="I6119" t="s">
        <v>200</v>
      </c>
      <c r="J6119" t="s">
        <v>937</v>
      </c>
      <c r="K6119" t="s">
        <v>299</v>
      </c>
      <c r="L6119" t="s">
        <v>306</v>
      </c>
      <c r="M6119" t="s">
        <v>51</v>
      </c>
      <c r="N6119" t="s">
        <v>561</v>
      </c>
      <c r="O6119" t="s">
        <v>59</v>
      </c>
      <c r="P6119">
        <v>0.16333334599999999</v>
      </c>
      <c r="Q6119"/>
      <c r="R6119"/>
      <c r="S6119" t="s">
        <v>936</v>
      </c>
    </row>
  </sheetData>
  <pageMargins left="0.25" right="0.25" top="0.75" bottom="0.75" header="0.3" footer="0.3"/>
  <pageSetup paperSize="9" fitToHeight="0" orientation="portrait" r:id="rId1"/>
  <headerFooter>
    <oddHeader>&amp;C&amp;"Aptos"&amp;10&amp;K000000 OFFICIAL&amp;1#_x000D_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7B3D-5352-4E95-8387-C23680BB6B03}">
  <dimension ref="A1:I346"/>
  <sheetViews>
    <sheetView zoomScale="85" zoomScaleNormal="85" workbookViewId="0">
      <selection activeCell="F25" sqref="F25"/>
    </sheetView>
  </sheetViews>
  <sheetFormatPr defaultRowHeight="14.25" x14ac:dyDescent="0.2"/>
  <cols>
    <col min="1" max="2" width="8.625" customWidth="1"/>
    <col min="3" max="5" width="20.625" customWidth="1"/>
    <col min="6" max="8" width="12.625" customWidth="1"/>
  </cols>
  <sheetData>
    <row r="1" spans="1:9" x14ac:dyDescent="0.2">
      <c r="A1" s="237"/>
      <c r="B1" s="237" t="s">
        <v>201</v>
      </c>
      <c r="C1" s="237" t="s">
        <v>203</v>
      </c>
      <c r="D1" s="237" t="s">
        <v>204</v>
      </c>
      <c r="E1" s="237" t="s">
        <v>9</v>
      </c>
      <c r="F1" s="237" t="s">
        <v>187</v>
      </c>
      <c r="G1" s="237" t="s">
        <v>618</v>
      </c>
      <c r="H1" s="237" t="s">
        <v>583</v>
      </c>
    </row>
    <row r="2" spans="1:9" x14ac:dyDescent="0.2">
      <c r="A2" s="237">
        <v>1</v>
      </c>
      <c r="B2" s="237" t="s">
        <v>188</v>
      </c>
      <c r="C2" s="237" t="s">
        <v>13</v>
      </c>
      <c r="D2" s="237"/>
      <c r="E2" s="237" t="s">
        <v>212</v>
      </c>
      <c r="F2" s="237" t="s">
        <v>213</v>
      </c>
      <c r="G2" s="237" t="s">
        <v>135</v>
      </c>
      <c r="H2" s="237" t="str">
        <f>B2&amp;C2&amp;D2&amp;E2&amp;F2</f>
        <v>ElectricityCustomer connectionsNew connectionsCCD 1</v>
      </c>
      <c r="I2" t="str">
        <f>G2</f>
        <v>CCD1</v>
      </c>
    </row>
    <row r="3" spans="1:9" x14ac:dyDescent="0.2">
      <c r="A3" s="237">
        <v>2</v>
      </c>
      <c r="B3" s="237" t="s">
        <v>188</v>
      </c>
      <c r="C3" s="237" t="s">
        <v>13</v>
      </c>
      <c r="D3" s="237"/>
      <c r="E3" s="237" t="s">
        <v>16</v>
      </c>
      <c r="F3" s="237" t="s">
        <v>235</v>
      </c>
      <c r="G3" s="237" t="s">
        <v>136</v>
      </c>
      <c r="H3" s="237" t="str">
        <f t="shared" ref="H3:H66" si="0">B3&amp;C3&amp;D3&amp;E3&amp;F3</f>
        <v>ElectricityCustomer connectionsNew connections not provided by the agreed dateCCD 2</v>
      </c>
      <c r="I3" t="str">
        <f t="shared" ref="I3:I66" si="1">G3</f>
        <v>CCD2</v>
      </c>
    </row>
    <row r="4" spans="1:9" x14ac:dyDescent="0.2">
      <c r="A4" s="237">
        <v>3</v>
      </c>
      <c r="B4" s="237" t="s">
        <v>188</v>
      </c>
      <c r="C4" s="237" t="s">
        <v>13</v>
      </c>
      <c r="D4" s="237"/>
      <c r="E4" s="237" t="s">
        <v>16</v>
      </c>
      <c r="F4" s="237" t="s">
        <v>312</v>
      </c>
      <c r="G4" s="237" t="s">
        <v>619</v>
      </c>
      <c r="H4" s="237" t="str">
        <f t="shared" si="0"/>
        <v>ElectricityCustomer connectionsNew connections not provided by the agreed dateCCD 3</v>
      </c>
      <c r="I4" t="str">
        <f t="shared" si="1"/>
        <v>CCD3</v>
      </c>
    </row>
    <row r="5" spans="1:9" x14ac:dyDescent="0.2">
      <c r="A5" s="237">
        <v>4</v>
      </c>
      <c r="B5" s="237" t="s">
        <v>188</v>
      </c>
      <c r="C5" s="237" t="s">
        <v>13</v>
      </c>
      <c r="D5" s="237"/>
      <c r="E5" s="237" t="s">
        <v>17</v>
      </c>
      <c r="F5" s="237" t="s">
        <v>386</v>
      </c>
      <c r="G5" s="237" t="s">
        <v>137</v>
      </c>
      <c r="H5" s="237" t="str">
        <f t="shared" si="0"/>
        <v>ElectricityCustomer connectionsReconnections providedCCD 4</v>
      </c>
      <c r="I5" t="str">
        <f t="shared" si="1"/>
        <v>CCD4</v>
      </c>
    </row>
    <row r="6" spans="1:9" x14ac:dyDescent="0.2">
      <c r="A6" s="237">
        <v>5</v>
      </c>
      <c r="B6" s="237" t="s">
        <v>188</v>
      </c>
      <c r="C6" s="237" t="s">
        <v>13</v>
      </c>
      <c r="D6" s="237"/>
      <c r="E6" s="237" t="s">
        <v>387</v>
      </c>
      <c r="F6" s="237" t="s">
        <v>388</v>
      </c>
      <c r="G6" s="237" t="s">
        <v>138</v>
      </c>
      <c r="H6" s="237" t="str">
        <f t="shared" si="0"/>
        <v>ElectricityCustomer connectionsReconnections not within the required timeCCD 5</v>
      </c>
      <c r="I6" t="str">
        <f t="shared" si="1"/>
        <v>CCD5</v>
      </c>
    </row>
    <row r="7" spans="1:9" x14ac:dyDescent="0.2">
      <c r="A7" s="237">
        <v>6</v>
      </c>
      <c r="B7" s="237" t="s">
        <v>188</v>
      </c>
      <c r="C7" s="237" t="s">
        <v>13</v>
      </c>
      <c r="D7" s="237"/>
      <c r="E7" s="237" t="s">
        <v>387</v>
      </c>
      <c r="F7" s="237" t="s">
        <v>392</v>
      </c>
      <c r="G7" s="237" t="s">
        <v>620</v>
      </c>
      <c r="H7" s="237" t="str">
        <f t="shared" si="0"/>
        <v>ElectricityCustomer connectionsReconnections not within the required timeCCD 6</v>
      </c>
      <c r="I7" t="str">
        <f t="shared" si="1"/>
        <v>CCD6</v>
      </c>
    </row>
    <row r="8" spans="1:9" x14ac:dyDescent="0.2">
      <c r="A8" s="237">
        <v>7</v>
      </c>
      <c r="B8" s="237" t="s">
        <v>188</v>
      </c>
      <c r="C8" s="237" t="s">
        <v>13</v>
      </c>
      <c r="D8" s="237"/>
      <c r="E8" s="237" t="s">
        <v>621</v>
      </c>
      <c r="F8" s="237" t="s">
        <v>394</v>
      </c>
      <c r="G8" s="237" t="s">
        <v>139</v>
      </c>
      <c r="H8" s="237" t="str">
        <f t="shared" si="0"/>
        <v>ElectricityCustomer connectionsTotal connectionsCCD 7</v>
      </c>
      <c r="I8" t="str">
        <f t="shared" si="1"/>
        <v>CCD7</v>
      </c>
    </row>
    <row r="9" spans="1:9" x14ac:dyDescent="0.2">
      <c r="A9" s="237">
        <v>8</v>
      </c>
      <c r="B9" s="237" t="s">
        <v>188</v>
      </c>
      <c r="C9" s="237" t="s">
        <v>192</v>
      </c>
      <c r="D9" s="237" t="s">
        <v>214</v>
      </c>
      <c r="E9" s="237" t="s">
        <v>397</v>
      </c>
      <c r="F9" s="237" t="s">
        <v>398</v>
      </c>
      <c r="G9" s="237" t="s">
        <v>160</v>
      </c>
      <c r="H9" s="237" t="str">
        <f t="shared" si="0"/>
        <v>ElectricityComplaintsExcluding NQ&amp;R Code Part 2 complaintsComplaints madeCCD 8</v>
      </c>
      <c r="I9" t="str">
        <f t="shared" si="1"/>
        <v>CCD8</v>
      </c>
    </row>
    <row r="10" spans="1:9" x14ac:dyDescent="0.2">
      <c r="A10" s="237">
        <v>9</v>
      </c>
      <c r="B10" s="237" t="s">
        <v>188</v>
      </c>
      <c r="C10" s="237" t="s">
        <v>192</v>
      </c>
      <c r="D10" s="237" t="s">
        <v>214</v>
      </c>
      <c r="E10" s="237" t="s">
        <v>400</v>
      </c>
      <c r="F10" s="237" t="s">
        <v>401</v>
      </c>
      <c r="G10" s="237" t="s">
        <v>161</v>
      </c>
      <c r="H10" s="237" t="str">
        <f t="shared" si="0"/>
        <v>ElectricityComplaintsExcluding NQ&amp;R Code Part 2 complaintsAdmin / serviceCCD 9</v>
      </c>
      <c r="I10" t="str">
        <f t="shared" si="1"/>
        <v>CCD9</v>
      </c>
    </row>
    <row r="11" spans="1:9" x14ac:dyDescent="0.2">
      <c r="A11" s="237">
        <v>10</v>
      </c>
      <c r="B11" s="237" t="s">
        <v>188</v>
      </c>
      <c r="C11" s="237" t="s">
        <v>192</v>
      </c>
      <c r="D11" s="237" t="s">
        <v>214</v>
      </c>
      <c r="E11" s="237" t="s">
        <v>215</v>
      </c>
      <c r="F11" s="237" t="s">
        <v>216</v>
      </c>
      <c r="G11" s="237" t="s">
        <v>162</v>
      </c>
      <c r="H11" s="237" t="str">
        <f t="shared" si="0"/>
        <v>ElectricityComplaintsExcluding NQ&amp;R Code Part 2 complaintsAll othersCCD 10</v>
      </c>
      <c r="I11" t="str">
        <f t="shared" si="1"/>
        <v>CCD10</v>
      </c>
    </row>
    <row r="12" spans="1:9" x14ac:dyDescent="0.2">
      <c r="A12" s="237">
        <v>11</v>
      </c>
      <c r="B12" s="237" t="s">
        <v>188</v>
      </c>
      <c r="C12" s="237" t="s">
        <v>192</v>
      </c>
      <c r="D12" s="237" t="s">
        <v>214</v>
      </c>
      <c r="E12" s="237" t="s">
        <v>223</v>
      </c>
      <c r="F12" s="237" t="s">
        <v>224</v>
      </c>
      <c r="G12" s="237" t="s">
        <v>163</v>
      </c>
      <c r="H12" s="237" t="str">
        <f t="shared" si="0"/>
        <v>ElectricityComplaintsExcluding NQ&amp;R Code Part 2 complaintsResolved within 15 business daysCCD 11</v>
      </c>
      <c r="I12" t="str">
        <f t="shared" si="1"/>
        <v>CCD11</v>
      </c>
    </row>
    <row r="13" spans="1:9" x14ac:dyDescent="0.2">
      <c r="A13" s="237">
        <v>12</v>
      </c>
      <c r="B13" s="237" t="s">
        <v>188</v>
      </c>
      <c r="C13" s="237" t="s">
        <v>192</v>
      </c>
      <c r="D13" s="237" t="s">
        <v>214</v>
      </c>
      <c r="E13" s="237" t="s">
        <v>223</v>
      </c>
      <c r="F13" s="237" t="s">
        <v>225</v>
      </c>
      <c r="G13" s="237" t="s">
        <v>622</v>
      </c>
      <c r="H13" s="237" t="str">
        <f t="shared" si="0"/>
        <v>ElectricityComplaintsExcluding NQ&amp;R Code Part 2 complaintsResolved within 15 business daysCCD 12</v>
      </c>
      <c r="I13" t="str">
        <f t="shared" si="1"/>
        <v>CCD12</v>
      </c>
    </row>
    <row r="14" spans="1:9" x14ac:dyDescent="0.2">
      <c r="A14" s="237">
        <v>13</v>
      </c>
      <c r="B14" s="237" t="s">
        <v>188</v>
      </c>
      <c r="C14" s="237" t="s">
        <v>192</v>
      </c>
      <c r="D14" s="237" t="s">
        <v>214</v>
      </c>
      <c r="E14" s="237" t="s">
        <v>226</v>
      </c>
      <c r="F14" s="237" t="s">
        <v>227</v>
      </c>
      <c r="G14" s="237" t="s">
        <v>164</v>
      </c>
      <c r="H14" s="237" t="str">
        <f t="shared" si="0"/>
        <v>ElectricityComplaintsExcluding NQ&amp;R Code Part 2 complaintsResolved within 20 business daysCCD 13</v>
      </c>
      <c r="I14" t="str">
        <f t="shared" si="1"/>
        <v>CCD13</v>
      </c>
    </row>
    <row r="15" spans="1:9" x14ac:dyDescent="0.2">
      <c r="A15" s="237">
        <v>14</v>
      </c>
      <c r="B15" s="237" t="s">
        <v>188</v>
      </c>
      <c r="C15" s="237" t="s">
        <v>192</v>
      </c>
      <c r="D15" s="237" t="s">
        <v>214</v>
      </c>
      <c r="E15" s="237" t="s">
        <v>226</v>
      </c>
      <c r="F15" s="237" t="s">
        <v>228</v>
      </c>
      <c r="G15" s="237" t="s">
        <v>623</v>
      </c>
      <c r="H15" s="237" t="str">
        <f t="shared" si="0"/>
        <v>ElectricityComplaintsExcluding NQ&amp;R Code Part 2 complaintsResolved within 20 business daysCCD 14</v>
      </c>
      <c r="I15" t="str">
        <f t="shared" si="1"/>
        <v>CCD14</v>
      </c>
    </row>
    <row r="16" spans="1:9" x14ac:dyDescent="0.2">
      <c r="A16" s="237">
        <v>15</v>
      </c>
      <c r="B16" s="237" t="s">
        <v>188</v>
      </c>
      <c r="C16" s="237" t="s">
        <v>192</v>
      </c>
      <c r="D16" s="237" t="s">
        <v>229</v>
      </c>
      <c r="E16" s="237" t="s">
        <v>230</v>
      </c>
      <c r="F16" s="237" t="s">
        <v>231</v>
      </c>
      <c r="G16" s="237" t="s">
        <v>624</v>
      </c>
      <c r="H16" s="237" t="str">
        <f t="shared" si="0"/>
        <v>ElectricityComplaintsCombined Part 2 + Non-part 2Total complaintsCCD 15</v>
      </c>
      <c r="I16" t="str">
        <f t="shared" si="1"/>
        <v>CCD15</v>
      </c>
    </row>
    <row r="17" spans="1:9" x14ac:dyDescent="0.2">
      <c r="A17" s="237">
        <v>16</v>
      </c>
      <c r="B17" s="237" t="s">
        <v>188</v>
      </c>
      <c r="C17" s="237" t="s">
        <v>192</v>
      </c>
      <c r="D17" s="237" t="s">
        <v>229</v>
      </c>
      <c r="E17" s="237" t="s">
        <v>223</v>
      </c>
      <c r="F17" s="237" t="s">
        <v>232</v>
      </c>
      <c r="G17" s="237" t="s">
        <v>625</v>
      </c>
      <c r="H17" s="237" t="str">
        <f t="shared" si="0"/>
        <v>ElectricityComplaintsCombined Part 2 + Non-part 2Resolved within 15 business daysCCD 16</v>
      </c>
      <c r="I17" t="str">
        <f t="shared" si="1"/>
        <v>CCD16</v>
      </c>
    </row>
    <row r="18" spans="1:9" x14ac:dyDescent="0.2">
      <c r="A18" s="237">
        <v>17</v>
      </c>
      <c r="B18" s="237" t="s">
        <v>188</v>
      </c>
      <c r="C18" s="237" t="s">
        <v>192</v>
      </c>
      <c r="D18" s="237"/>
      <c r="E18" s="237" t="s">
        <v>233</v>
      </c>
      <c r="F18" s="237" t="s">
        <v>234</v>
      </c>
      <c r="G18" s="237" t="s">
        <v>165</v>
      </c>
      <c r="H18" s="237" t="str">
        <f t="shared" si="0"/>
        <v>ElectricityComplaintsPre-payment meter complaintsCCD 19</v>
      </c>
      <c r="I18" t="str">
        <f t="shared" si="1"/>
        <v>CCD19</v>
      </c>
    </row>
    <row r="19" spans="1:9" x14ac:dyDescent="0.2">
      <c r="A19" s="237">
        <v>18</v>
      </c>
      <c r="B19" s="237" t="s">
        <v>188</v>
      </c>
      <c r="C19" s="237" t="s">
        <v>192</v>
      </c>
      <c r="D19" s="237"/>
      <c r="E19" s="237" t="s">
        <v>22</v>
      </c>
      <c r="F19" s="237" t="s">
        <v>267</v>
      </c>
      <c r="G19" s="237" t="s">
        <v>166</v>
      </c>
      <c r="H19" s="237" t="str">
        <f t="shared" si="0"/>
        <v>ElectricityComplaintsPre-payment meter complaints resolved within 15 business daysCCD 20</v>
      </c>
      <c r="I19" t="str">
        <f t="shared" si="1"/>
        <v>CCD20</v>
      </c>
    </row>
    <row r="20" spans="1:9" x14ac:dyDescent="0.2">
      <c r="A20" s="237">
        <v>19</v>
      </c>
      <c r="B20" s="237" t="s">
        <v>188</v>
      </c>
      <c r="C20" s="237" t="s">
        <v>192</v>
      </c>
      <c r="D20" s="237"/>
      <c r="E20" s="237" t="s">
        <v>22</v>
      </c>
      <c r="F20" s="237" t="s">
        <v>268</v>
      </c>
      <c r="G20" s="237" t="s">
        <v>626</v>
      </c>
      <c r="H20" s="237" t="str">
        <f t="shared" si="0"/>
        <v>ElectricityComplaintsPre-payment meter complaints resolved within 15 business daysCCD 21</v>
      </c>
      <c r="I20" t="str">
        <f t="shared" si="1"/>
        <v>CCD21</v>
      </c>
    </row>
    <row r="21" spans="1:9" x14ac:dyDescent="0.2">
      <c r="A21" s="237">
        <v>20</v>
      </c>
      <c r="B21" s="237" t="s">
        <v>188</v>
      </c>
      <c r="C21" s="237" t="s">
        <v>37</v>
      </c>
      <c r="D21" s="237"/>
      <c r="E21" s="237" t="s">
        <v>269</v>
      </c>
      <c r="F21" s="237" t="s">
        <v>270</v>
      </c>
      <c r="G21" s="237" t="s">
        <v>171</v>
      </c>
      <c r="H21" s="237" t="str">
        <f t="shared" si="0"/>
        <v>ElectricityCompensation paymentsClause 98 payments madeCCD 22</v>
      </c>
      <c r="I21" t="str">
        <f t="shared" si="1"/>
        <v>CCD22</v>
      </c>
    </row>
    <row r="22" spans="1:9" x14ac:dyDescent="0.2">
      <c r="A22" s="237">
        <v>21</v>
      </c>
      <c r="B22" s="237" t="s">
        <v>188</v>
      </c>
      <c r="C22" s="237" t="s">
        <v>37</v>
      </c>
      <c r="D22" s="237"/>
      <c r="E22" s="237" t="s">
        <v>273</v>
      </c>
      <c r="F22" s="237" t="s">
        <v>274</v>
      </c>
      <c r="G22" s="237" t="s">
        <v>615</v>
      </c>
      <c r="H22" s="237" t="str">
        <f t="shared" si="0"/>
        <v>ElectricityCompensation paymentsClause 98 payments amount totalCCD 22A</v>
      </c>
      <c r="I22" t="str">
        <f t="shared" si="1"/>
        <v>CCD22A</v>
      </c>
    </row>
    <row r="23" spans="1:9" x14ac:dyDescent="0.2">
      <c r="A23" s="237">
        <v>22</v>
      </c>
      <c r="B23" s="237" t="s">
        <v>188</v>
      </c>
      <c r="C23" s="237" t="s">
        <v>37</v>
      </c>
      <c r="D23" s="237"/>
      <c r="E23" s="237" t="s">
        <v>275</v>
      </c>
      <c r="F23" s="237" t="s">
        <v>276</v>
      </c>
      <c r="G23" s="237" t="s">
        <v>172</v>
      </c>
      <c r="H23" s="237" t="str">
        <f t="shared" si="0"/>
        <v>ElectricityCompensation paymentsClause 97 payments madeCCD 23</v>
      </c>
      <c r="I23" t="str">
        <f t="shared" si="1"/>
        <v>CCD23</v>
      </c>
    </row>
    <row r="24" spans="1:9" x14ac:dyDescent="0.2">
      <c r="A24" s="237">
        <v>23</v>
      </c>
      <c r="B24" s="237" t="s">
        <v>188</v>
      </c>
      <c r="C24" s="237" t="s">
        <v>37</v>
      </c>
      <c r="D24" s="237"/>
      <c r="E24" s="237" t="s">
        <v>277</v>
      </c>
      <c r="F24" s="237" t="s">
        <v>278</v>
      </c>
      <c r="G24" s="237" t="s">
        <v>627</v>
      </c>
      <c r="H24" s="237" t="str">
        <f t="shared" si="0"/>
        <v>ElectricityCompensation paymentsClause 97 payments amount totalCCD 23A</v>
      </c>
      <c r="I24" t="str">
        <f t="shared" si="1"/>
        <v>CCD23A</v>
      </c>
    </row>
    <row r="25" spans="1:9" x14ac:dyDescent="0.2">
      <c r="A25" s="237">
        <v>24</v>
      </c>
      <c r="B25" s="237" t="s">
        <v>188</v>
      </c>
      <c r="C25" s="237" t="s">
        <v>279</v>
      </c>
      <c r="D25" s="237" t="s">
        <v>280</v>
      </c>
      <c r="E25" s="237" t="s">
        <v>281</v>
      </c>
      <c r="F25" s="237" t="s">
        <v>282</v>
      </c>
      <c r="G25" s="237" t="s">
        <v>142</v>
      </c>
      <c r="H25" s="237" t="str">
        <f t="shared" si="0"/>
        <v>ElectricityStreetlightsReported faultyMetro areaCCD 24</v>
      </c>
      <c r="I25" t="str">
        <f t="shared" si="1"/>
        <v>CCD24</v>
      </c>
    </row>
    <row r="26" spans="1:9" x14ac:dyDescent="0.2">
      <c r="A26" s="237">
        <v>25</v>
      </c>
      <c r="B26" s="237" t="s">
        <v>188</v>
      </c>
      <c r="C26" s="237" t="s">
        <v>279</v>
      </c>
      <c r="D26" s="237" t="s">
        <v>280</v>
      </c>
      <c r="E26" s="237" t="s">
        <v>295</v>
      </c>
      <c r="F26" s="237" t="s">
        <v>296</v>
      </c>
      <c r="G26" s="237" t="s">
        <v>143</v>
      </c>
      <c r="H26" s="237" t="str">
        <f t="shared" si="0"/>
        <v>ElectricityStreetlightsReported faultyRegional areaCCD 25</v>
      </c>
      <c r="I26" t="str">
        <f t="shared" si="1"/>
        <v>CCD25</v>
      </c>
    </row>
    <row r="27" spans="1:9" x14ac:dyDescent="0.2">
      <c r="A27" s="237">
        <v>26</v>
      </c>
      <c r="B27" s="237" t="s">
        <v>188</v>
      </c>
      <c r="C27" s="237" t="s">
        <v>279</v>
      </c>
      <c r="D27" s="237" t="s">
        <v>297</v>
      </c>
      <c r="E27" s="237" t="s">
        <v>281</v>
      </c>
      <c r="F27" s="237" t="s">
        <v>298</v>
      </c>
      <c r="G27" s="237" t="s">
        <v>144</v>
      </c>
      <c r="H27" s="237" t="str">
        <f t="shared" si="0"/>
        <v>ElectricityStreetlightsFaulty not repaired within 5 daysMetro areaCCD 26</v>
      </c>
      <c r="I27" t="str">
        <f t="shared" si="1"/>
        <v>CCD26</v>
      </c>
    </row>
    <row r="28" spans="1:9" x14ac:dyDescent="0.2">
      <c r="A28" s="237">
        <v>27</v>
      </c>
      <c r="B28" s="237" t="s">
        <v>188</v>
      </c>
      <c r="C28" s="237" t="s">
        <v>279</v>
      </c>
      <c r="D28" s="237" t="s">
        <v>297</v>
      </c>
      <c r="E28" s="237" t="s">
        <v>281</v>
      </c>
      <c r="F28" s="237" t="s">
        <v>308</v>
      </c>
      <c r="G28" s="237" t="s">
        <v>628</v>
      </c>
      <c r="H28" s="237" t="str">
        <f t="shared" si="0"/>
        <v>ElectricityStreetlightsFaulty not repaired within 5 daysMetro areaCCD 27</v>
      </c>
      <c r="I28" t="str">
        <f t="shared" si="1"/>
        <v>CCD27</v>
      </c>
    </row>
    <row r="29" spans="1:9" x14ac:dyDescent="0.2">
      <c r="A29" s="237">
        <v>28</v>
      </c>
      <c r="B29" s="237" t="s">
        <v>188</v>
      </c>
      <c r="C29" s="237" t="s">
        <v>279</v>
      </c>
      <c r="D29" s="237" t="s">
        <v>309</v>
      </c>
      <c r="E29" s="237" t="s">
        <v>295</v>
      </c>
      <c r="F29" s="237" t="s">
        <v>310</v>
      </c>
      <c r="G29" s="237" t="s">
        <v>145</v>
      </c>
      <c r="H29" s="237" t="str">
        <f t="shared" si="0"/>
        <v>ElectricityStreetlightsFaulty not repaired within 9 daysRegional areaCCD 28</v>
      </c>
      <c r="I29" t="str">
        <f t="shared" si="1"/>
        <v>CCD28</v>
      </c>
    </row>
    <row r="30" spans="1:9" x14ac:dyDescent="0.2">
      <c r="A30" s="237">
        <v>29</v>
      </c>
      <c r="B30" s="237" t="s">
        <v>188</v>
      </c>
      <c r="C30" s="237" t="s">
        <v>279</v>
      </c>
      <c r="D30" s="237" t="s">
        <v>309</v>
      </c>
      <c r="E30" s="237" t="s">
        <v>295</v>
      </c>
      <c r="F30" s="237" t="s">
        <v>311</v>
      </c>
      <c r="G30" s="237" t="s">
        <v>629</v>
      </c>
      <c r="H30" s="237" t="str">
        <f t="shared" si="0"/>
        <v>ElectricityStreetlightsFaulty not repaired within 9 daysRegional areaCCD 29</v>
      </c>
      <c r="I30" t="str">
        <f t="shared" si="1"/>
        <v>CCD29</v>
      </c>
    </row>
    <row r="31" spans="1:9" x14ac:dyDescent="0.2">
      <c r="A31" s="237">
        <v>30</v>
      </c>
      <c r="B31" s="237" t="s">
        <v>188</v>
      </c>
      <c r="C31" s="237" t="s">
        <v>279</v>
      </c>
      <c r="D31" s="237" t="s">
        <v>313</v>
      </c>
      <c r="E31" s="237" t="s">
        <v>281</v>
      </c>
      <c r="F31" s="237" t="s">
        <v>314</v>
      </c>
      <c r="G31" s="237" t="s">
        <v>146</v>
      </c>
      <c r="H31" s="237" t="str">
        <f t="shared" si="0"/>
        <v>ElectricityStreetlightsTotal number installedMetro areaCCD 30</v>
      </c>
      <c r="I31" t="str">
        <f t="shared" si="1"/>
        <v>CCD30</v>
      </c>
    </row>
    <row r="32" spans="1:9" x14ac:dyDescent="0.2">
      <c r="A32" s="237">
        <v>31</v>
      </c>
      <c r="B32" s="237" t="s">
        <v>188</v>
      </c>
      <c r="C32" s="237" t="s">
        <v>279</v>
      </c>
      <c r="D32" s="237" t="s">
        <v>313</v>
      </c>
      <c r="E32" s="237" t="s">
        <v>295</v>
      </c>
      <c r="F32" s="237" t="s">
        <v>315</v>
      </c>
      <c r="G32" s="237" t="s">
        <v>147</v>
      </c>
      <c r="H32" s="237" t="str">
        <f t="shared" si="0"/>
        <v>ElectricityStreetlightsTotal number installedRegional areaCCD 31</v>
      </c>
      <c r="I32" t="str">
        <f t="shared" si="1"/>
        <v>CCD31</v>
      </c>
    </row>
    <row r="33" spans="1:9" x14ac:dyDescent="0.2">
      <c r="A33" s="237">
        <v>32</v>
      </c>
      <c r="B33" s="237" t="s">
        <v>188</v>
      </c>
      <c r="C33" s="237" t="s">
        <v>279</v>
      </c>
      <c r="D33" s="237" t="s">
        <v>316</v>
      </c>
      <c r="E33" s="237" t="s">
        <v>281</v>
      </c>
      <c r="F33" s="237" t="s">
        <v>317</v>
      </c>
      <c r="G33" s="237" t="s">
        <v>148</v>
      </c>
      <c r="H33" s="237" t="str">
        <f t="shared" si="0"/>
        <v>ElectricityStreetlightsAverage time to repair (mean)Metro areaCCD 32</v>
      </c>
      <c r="I33" t="str">
        <f t="shared" si="1"/>
        <v>CCD32</v>
      </c>
    </row>
    <row r="34" spans="1:9" x14ac:dyDescent="0.2">
      <c r="A34" s="237">
        <v>33</v>
      </c>
      <c r="B34" s="237" t="s">
        <v>188</v>
      </c>
      <c r="C34" s="237" t="s">
        <v>279</v>
      </c>
      <c r="D34" s="237" t="s">
        <v>316</v>
      </c>
      <c r="E34" s="237" t="s">
        <v>295</v>
      </c>
      <c r="F34" s="237" t="s">
        <v>319</v>
      </c>
      <c r="G34" s="237" t="s">
        <v>149</v>
      </c>
      <c r="H34" s="237" t="str">
        <f t="shared" si="0"/>
        <v>ElectricityStreetlightsAverage time to repair (mean)Regional areaCCD 33</v>
      </c>
      <c r="I34" t="str">
        <f t="shared" si="1"/>
        <v>CCD33</v>
      </c>
    </row>
    <row r="35" spans="1:9" x14ac:dyDescent="0.2">
      <c r="A35" s="237">
        <v>34</v>
      </c>
      <c r="B35" s="237" t="s">
        <v>188</v>
      </c>
      <c r="C35" s="237" t="s">
        <v>31</v>
      </c>
      <c r="D35" s="237"/>
      <c r="E35" s="237" t="s">
        <v>320</v>
      </c>
      <c r="F35" s="237" t="s">
        <v>321</v>
      </c>
      <c r="G35" s="237" t="s">
        <v>167</v>
      </c>
      <c r="H35" s="237" t="str">
        <f t="shared" si="0"/>
        <v>ElectricityCall centre performanceCalls to distributorCCD 34</v>
      </c>
      <c r="I35" t="str">
        <f t="shared" si="1"/>
        <v>CCD34</v>
      </c>
    </row>
    <row r="36" spans="1:9" x14ac:dyDescent="0.2">
      <c r="A36" s="237">
        <v>35</v>
      </c>
      <c r="B36" s="237" t="s">
        <v>188</v>
      </c>
      <c r="C36" s="237" t="s">
        <v>31</v>
      </c>
      <c r="D36" s="237"/>
      <c r="E36" s="237" t="s">
        <v>198</v>
      </c>
      <c r="F36" s="237" t="s">
        <v>322</v>
      </c>
      <c r="G36" s="237" t="s">
        <v>168</v>
      </c>
      <c r="H36" s="237" t="str">
        <f t="shared" si="0"/>
        <v>ElectricityCall centre performanceCalls answered within 30 secondsCCD 35</v>
      </c>
      <c r="I36" t="str">
        <f t="shared" si="1"/>
        <v>CCD35</v>
      </c>
    </row>
    <row r="37" spans="1:9" x14ac:dyDescent="0.2">
      <c r="A37" s="237">
        <v>36</v>
      </c>
      <c r="B37" s="237" t="s">
        <v>188</v>
      </c>
      <c r="C37" s="237" t="s">
        <v>31</v>
      </c>
      <c r="D37" s="237"/>
      <c r="E37" s="237" t="s">
        <v>198</v>
      </c>
      <c r="F37" s="237" t="s">
        <v>323</v>
      </c>
      <c r="G37" s="237" t="s">
        <v>630</v>
      </c>
      <c r="H37" s="237" t="str">
        <f t="shared" si="0"/>
        <v>ElectricityCall centre performanceCalls answered within 30 secondsCCD 36</v>
      </c>
      <c r="I37" t="str">
        <f t="shared" si="1"/>
        <v>CCD36</v>
      </c>
    </row>
    <row r="38" spans="1:9" x14ac:dyDescent="0.2">
      <c r="A38" s="237">
        <v>37</v>
      </c>
      <c r="B38" s="237" t="s">
        <v>188</v>
      </c>
      <c r="C38" s="237" t="s">
        <v>31</v>
      </c>
      <c r="D38" s="237"/>
      <c r="E38" s="237" t="s">
        <v>631</v>
      </c>
      <c r="F38" s="237" t="s">
        <v>324</v>
      </c>
      <c r="G38" s="237" t="s">
        <v>169</v>
      </c>
      <c r="H38" s="237" t="str">
        <f t="shared" si="0"/>
        <v>ElectricityCall centre performanceAverage wait timeCCD 37</v>
      </c>
      <c r="I38" t="str">
        <f t="shared" si="1"/>
        <v>CCD37</v>
      </c>
    </row>
    <row r="39" spans="1:9" x14ac:dyDescent="0.2">
      <c r="A39" s="237">
        <v>38</v>
      </c>
      <c r="B39" s="237" t="s">
        <v>188</v>
      </c>
      <c r="C39" s="237" t="s">
        <v>31</v>
      </c>
      <c r="D39" s="237"/>
      <c r="E39" s="237" t="s">
        <v>193</v>
      </c>
      <c r="F39" s="237" t="s">
        <v>361</v>
      </c>
      <c r="G39" s="237" t="s">
        <v>170</v>
      </c>
      <c r="H39" s="237" t="str">
        <f t="shared" si="0"/>
        <v>ElectricityCall centre performanceAbandoned callsCCD 38</v>
      </c>
      <c r="I39" t="str">
        <f t="shared" si="1"/>
        <v>CCD38</v>
      </c>
    </row>
    <row r="40" spans="1:9" x14ac:dyDescent="0.2">
      <c r="A40" s="237">
        <v>39</v>
      </c>
      <c r="B40" s="237" t="s">
        <v>188</v>
      </c>
      <c r="C40" s="237" t="s">
        <v>31</v>
      </c>
      <c r="D40" s="237"/>
      <c r="E40" s="237" t="s">
        <v>193</v>
      </c>
      <c r="F40" s="237" t="s">
        <v>362</v>
      </c>
      <c r="G40" s="237" t="s">
        <v>632</v>
      </c>
      <c r="H40" s="237" t="str">
        <f t="shared" si="0"/>
        <v>ElectricityCall centre performanceAbandoned callsCCD 39</v>
      </c>
      <c r="I40" t="str">
        <f t="shared" si="1"/>
        <v>CCD39</v>
      </c>
    </row>
    <row r="41" spans="1:9" x14ac:dyDescent="0.2">
      <c r="A41" s="237">
        <v>40</v>
      </c>
      <c r="B41" s="237" t="s">
        <v>188</v>
      </c>
      <c r="C41" s="237" t="s">
        <v>208</v>
      </c>
      <c r="D41" s="237" t="s">
        <v>340</v>
      </c>
      <c r="E41" s="237" t="s">
        <v>47</v>
      </c>
      <c r="F41" s="237" t="s">
        <v>121</v>
      </c>
      <c r="G41" s="237" t="s">
        <v>1000</v>
      </c>
      <c r="H41" s="237" t="str">
        <f t="shared" si="0"/>
        <v>ElectricityNetwork reliabilityCustomer base inputPerth CBD onlyCustomer base</v>
      </c>
      <c r="I41" t="str">
        <f t="shared" si="1"/>
        <v>Cust.base_b</v>
      </c>
    </row>
    <row r="42" spans="1:9" x14ac:dyDescent="0.2">
      <c r="A42" s="237">
        <v>41</v>
      </c>
      <c r="B42" s="237" t="s">
        <v>188</v>
      </c>
      <c r="C42" s="237" t="s">
        <v>208</v>
      </c>
      <c r="D42" s="237" t="s">
        <v>340</v>
      </c>
      <c r="E42" s="237" t="s">
        <v>48</v>
      </c>
      <c r="F42" s="237" t="s">
        <v>121</v>
      </c>
      <c r="G42" s="237" t="s">
        <v>1001</v>
      </c>
      <c r="H42" s="237" t="str">
        <f t="shared" si="0"/>
        <v>ElectricityNetwork reliabilityCustomer base inputUrban areas excluding Perth CBDCustomer base</v>
      </c>
      <c r="I42" t="str">
        <f t="shared" si="1"/>
        <v>Cust.base_c</v>
      </c>
    </row>
    <row r="43" spans="1:9" x14ac:dyDescent="0.2">
      <c r="A43" s="237">
        <v>42</v>
      </c>
      <c r="B43" s="237" t="s">
        <v>188</v>
      </c>
      <c r="C43" s="237" t="s">
        <v>208</v>
      </c>
      <c r="D43" s="237" t="s">
        <v>340</v>
      </c>
      <c r="E43" s="237" t="s">
        <v>49</v>
      </c>
      <c r="F43" s="237" t="s">
        <v>121</v>
      </c>
      <c r="G43" s="237" t="s">
        <v>1002</v>
      </c>
      <c r="H43" s="237" t="str">
        <f t="shared" si="0"/>
        <v>ElectricityNetwork reliabilityCustomer base inputShort ruralCustomer base</v>
      </c>
      <c r="I43" t="str">
        <f t="shared" si="1"/>
        <v>Cust.base_d</v>
      </c>
    </row>
    <row r="44" spans="1:9" x14ac:dyDescent="0.2">
      <c r="A44" s="237">
        <v>43</v>
      </c>
      <c r="B44" s="237" t="s">
        <v>188</v>
      </c>
      <c r="C44" s="237" t="s">
        <v>208</v>
      </c>
      <c r="D44" s="237" t="s">
        <v>340</v>
      </c>
      <c r="E44" s="237" t="s">
        <v>50</v>
      </c>
      <c r="F44" s="237" t="s">
        <v>121</v>
      </c>
      <c r="G44" s="237" t="s">
        <v>1003</v>
      </c>
      <c r="H44" s="237" t="str">
        <f t="shared" si="0"/>
        <v>ElectricityNetwork reliabilityCustomer base inputLong ruralCustomer base</v>
      </c>
      <c r="I44" t="str">
        <f t="shared" si="1"/>
        <v>Cust.base_e</v>
      </c>
    </row>
    <row r="45" spans="1:9" x14ac:dyDescent="0.2">
      <c r="A45" s="237">
        <v>44</v>
      </c>
      <c r="B45" s="237" t="s">
        <v>188</v>
      </c>
      <c r="C45" s="237" t="s">
        <v>208</v>
      </c>
      <c r="D45" s="237" t="s">
        <v>209</v>
      </c>
      <c r="E45" s="237" t="s">
        <v>115</v>
      </c>
      <c r="F45" s="237" t="s">
        <v>210</v>
      </c>
      <c r="G45" s="237" t="s">
        <v>584</v>
      </c>
      <c r="H45" s="237" t="str">
        <f t="shared" si="0"/>
        <v>ElectricityNetwork reliabilitySAIDI - OverallWhole networkFC 1a</v>
      </c>
      <c r="I45" t="str">
        <f t="shared" si="1"/>
        <v>FC1</v>
      </c>
    </row>
    <row r="46" spans="1:9" x14ac:dyDescent="0.2">
      <c r="A46" s="237">
        <v>45</v>
      </c>
      <c r="B46" s="237" t="s">
        <v>188</v>
      </c>
      <c r="C46" s="237" t="s">
        <v>208</v>
      </c>
      <c r="D46" s="237" t="s">
        <v>209</v>
      </c>
      <c r="E46" s="237" t="s">
        <v>47</v>
      </c>
      <c r="F46" s="237" t="s">
        <v>419</v>
      </c>
      <c r="G46" s="237" t="s">
        <v>633</v>
      </c>
      <c r="H46" s="237" t="str">
        <f t="shared" si="0"/>
        <v>ElectricityNetwork reliabilitySAIDI - OverallPerth CBD onlyFC 1b</v>
      </c>
      <c r="I46" t="str">
        <f t="shared" si="1"/>
        <v>FC1b</v>
      </c>
    </row>
    <row r="47" spans="1:9" x14ac:dyDescent="0.2">
      <c r="A47" s="237">
        <v>46</v>
      </c>
      <c r="B47" s="237" t="s">
        <v>188</v>
      </c>
      <c r="C47" s="237" t="s">
        <v>208</v>
      </c>
      <c r="D47" s="237" t="s">
        <v>209</v>
      </c>
      <c r="E47" s="237" t="s">
        <v>48</v>
      </c>
      <c r="F47" s="237" t="s">
        <v>291</v>
      </c>
      <c r="G47" s="237" t="s">
        <v>634</v>
      </c>
      <c r="H47" s="237" t="str">
        <f t="shared" si="0"/>
        <v>ElectricityNetwork reliabilitySAIDI - OverallUrban areas excluding Perth CBDFC 1c</v>
      </c>
      <c r="I47" t="str">
        <f t="shared" si="1"/>
        <v>FC1c</v>
      </c>
    </row>
    <row r="48" spans="1:9" x14ac:dyDescent="0.2">
      <c r="A48" s="237">
        <v>47</v>
      </c>
      <c r="B48" s="237" t="s">
        <v>188</v>
      </c>
      <c r="C48" s="237" t="s">
        <v>208</v>
      </c>
      <c r="D48" s="237" t="s">
        <v>209</v>
      </c>
      <c r="E48" s="237" t="s">
        <v>49</v>
      </c>
      <c r="F48" s="237" t="s">
        <v>425</v>
      </c>
      <c r="G48" s="237" t="s">
        <v>635</v>
      </c>
      <c r="H48" s="237" t="str">
        <f t="shared" si="0"/>
        <v>ElectricityNetwork reliabilitySAIDI - OverallShort ruralFC 1d</v>
      </c>
      <c r="I48" t="str">
        <f t="shared" si="1"/>
        <v>FC1d</v>
      </c>
    </row>
    <row r="49" spans="1:9" x14ac:dyDescent="0.2">
      <c r="A49" s="237">
        <v>48</v>
      </c>
      <c r="B49" s="237" t="s">
        <v>188</v>
      </c>
      <c r="C49" s="237" t="s">
        <v>208</v>
      </c>
      <c r="D49" s="237" t="s">
        <v>209</v>
      </c>
      <c r="E49" s="237" t="s">
        <v>50</v>
      </c>
      <c r="F49" s="237" t="s">
        <v>426</v>
      </c>
      <c r="G49" s="237" t="s">
        <v>636</v>
      </c>
      <c r="H49" s="237" t="str">
        <f t="shared" si="0"/>
        <v>ElectricityNetwork reliabilitySAIDI - OverallLong ruralFC 1e</v>
      </c>
      <c r="I49" t="str">
        <f t="shared" si="1"/>
        <v>FC1e</v>
      </c>
    </row>
    <row r="50" spans="1:9" x14ac:dyDescent="0.2">
      <c r="A50" s="237">
        <v>49</v>
      </c>
      <c r="B50" s="237" t="s">
        <v>188</v>
      </c>
      <c r="C50" s="237" t="s">
        <v>208</v>
      </c>
      <c r="D50" s="237" t="s">
        <v>236</v>
      </c>
      <c r="E50" s="237" t="s">
        <v>115</v>
      </c>
      <c r="F50" s="237" t="s">
        <v>237</v>
      </c>
      <c r="G50" s="237" t="s">
        <v>637</v>
      </c>
      <c r="H50" s="237" t="str">
        <f t="shared" si="0"/>
        <v>ElectricityNetwork reliabilitySAIDI - Distribution network (planned)Whole networkFC 2a</v>
      </c>
      <c r="I50" t="str">
        <f t="shared" si="1"/>
        <v>FC2i</v>
      </c>
    </row>
    <row r="51" spans="1:9" x14ac:dyDescent="0.2">
      <c r="A51" s="237">
        <v>50</v>
      </c>
      <c r="B51" s="237" t="s">
        <v>188</v>
      </c>
      <c r="C51" s="237" t="s">
        <v>208</v>
      </c>
      <c r="D51" s="237" t="s">
        <v>236</v>
      </c>
      <c r="E51" s="237" t="s">
        <v>47</v>
      </c>
      <c r="F51" s="237" t="s">
        <v>430</v>
      </c>
      <c r="G51" s="237" t="s">
        <v>638</v>
      </c>
      <c r="H51" s="237" t="str">
        <f t="shared" si="0"/>
        <v>ElectricityNetwork reliabilitySAIDI - Distribution network (planned)Perth CBD onlyFC 2b</v>
      </c>
      <c r="I51" t="str">
        <f t="shared" si="1"/>
        <v>FC2bi</v>
      </c>
    </row>
    <row r="52" spans="1:9" x14ac:dyDescent="0.2">
      <c r="A52" s="237">
        <v>51</v>
      </c>
      <c r="B52" s="237" t="s">
        <v>188</v>
      </c>
      <c r="C52" s="237" t="s">
        <v>208</v>
      </c>
      <c r="D52" s="237" t="s">
        <v>236</v>
      </c>
      <c r="E52" s="237" t="s">
        <v>48</v>
      </c>
      <c r="F52" s="237" t="s">
        <v>351</v>
      </c>
      <c r="G52" s="237" t="s">
        <v>639</v>
      </c>
      <c r="H52" s="237" t="str">
        <f t="shared" si="0"/>
        <v>ElectricityNetwork reliabilitySAIDI - Distribution network (planned)Urban areas excluding Perth CBDFC 2c</v>
      </c>
      <c r="I52" t="str">
        <f t="shared" si="1"/>
        <v>FC2ci</v>
      </c>
    </row>
    <row r="53" spans="1:9" x14ac:dyDescent="0.2">
      <c r="A53" s="237">
        <v>52</v>
      </c>
      <c r="B53" s="237" t="s">
        <v>188</v>
      </c>
      <c r="C53" s="237" t="s">
        <v>208</v>
      </c>
      <c r="D53" s="237" t="s">
        <v>236</v>
      </c>
      <c r="E53" s="237" t="s">
        <v>49</v>
      </c>
      <c r="F53" s="237" t="s">
        <v>431</v>
      </c>
      <c r="G53" s="237" t="s">
        <v>640</v>
      </c>
      <c r="H53" s="237" t="str">
        <f t="shared" si="0"/>
        <v>ElectricityNetwork reliabilitySAIDI - Distribution network (planned)Short ruralFC 2d</v>
      </c>
      <c r="I53" t="str">
        <f t="shared" si="1"/>
        <v>FC2di</v>
      </c>
    </row>
    <row r="54" spans="1:9" x14ac:dyDescent="0.2">
      <c r="A54" s="237">
        <v>53</v>
      </c>
      <c r="B54" s="237" t="s">
        <v>188</v>
      </c>
      <c r="C54" s="237" t="s">
        <v>208</v>
      </c>
      <c r="D54" s="237" t="s">
        <v>236</v>
      </c>
      <c r="E54" s="237" t="s">
        <v>50</v>
      </c>
      <c r="F54" s="237" t="s">
        <v>432</v>
      </c>
      <c r="G54" s="237" t="s">
        <v>641</v>
      </c>
      <c r="H54" s="237" t="str">
        <f t="shared" si="0"/>
        <v>ElectricityNetwork reliabilitySAIDI - Distribution network (planned)Long ruralFC 2e</v>
      </c>
      <c r="I54" t="str">
        <f t="shared" si="1"/>
        <v>FC2ei</v>
      </c>
    </row>
    <row r="55" spans="1:9" x14ac:dyDescent="0.2">
      <c r="A55" s="237">
        <v>54</v>
      </c>
      <c r="B55" s="237" t="s">
        <v>188</v>
      </c>
      <c r="C55" s="237" t="s">
        <v>208</v>
      </c>
      <c r="D55" s="237" t="s">
        <v>238</v>
      </c>
      <c r="E55" s="237" t="s">
        <v>115</v>
      </c>
      <c r="F55" s="237" t="s">
        <v>239</v>
      </c>
      <c r="G55" s="237" t="s">
        <v>642</v>
      </c>
      <c r="H55" s="237" t="str">
        <f t="shared" si="0"/>
        <v>ElectricityNetwork reliabilitySAIDI - Distribution network (unplanned)Whole networkFC 3a</v>
      </c>
      <c r="I55" t="str">
        <f t="shared" si="1"/>
        <v>FC3ii</v>
      </c>
    </row>
    <row r="56" spans="1:9" x14ac:dyDescent="0.2">
      <c r="A56" s="237">
        <v>55</v>
      </c>
      <c r="B56" s="237" t="s">
        <v>188</v>
      </c>
      <c r="C56" s="237" t="s">
        <v>208</v>
      </c>
      <c r="D56" s="237" t="s">
        <v>238</v>
      </c>
      <c r="E56" s="237" t="s">
        <v>47</v>
      </c>
      <c r="F56" s="237" t="s">
        <v>433</v>
      </c>
      <c r="G56" s="237" t="s">
        <v>643</v>
      </c>
      <c r="H56" s="237" t="str">
        <f t="shared" si="0"/>
        <v>ElectricityNetwork reliabilitySAIDI - Distribution network (unplanned)Perth CBD onlyFC 3b</v>
      </c>
      <c r="I56" t="str">
        <f t="shared" si="1"/>
        <v>FC3bii</v>
      </c>
    </row>
    <row r="57" spans="1:9" x14ac:dyDescent="0.2">
      <c r="A57" s="237">
        <v>56</v>
      </c>
      <c r="B57" s="237" t="s">
        <v>188</v>
      </c>
      <c r="C57" s="237" t="s">
        <v>208</v>
      </c>
      <c r="D57" s="237" t="s">
        <v>238</v>
      </c>
      <c r="E57" s="237" t="s">
        <v>48</v>
      </c>
      <c r="F57" s="237" t="s">
        <v>352</v>
      </c>
      <c r="G57" s="237" t="s">
        <v>644</v>
      </c>
      <c r="H57" s="237" t="str">
        <f t="shared" si="0"/>
        <v>ElectricityNetwork reliabilitySAIDI - Distribution network (unplanned)Urban areas excluding Perth CBDFC 3c</v>
      </c>
      <c r="I57" t="str">
        <f t="shared" si="1"/>
        <v>FC3cii</v>
      </c>
    </row>
    <row r="58" spans="1:9" x14ac:dyDescent="0.2">
      <c r="A58" s="237">
        <v>57</v>
      </c>
      <c r="B58" s="237" t="s">
        <v>188</v>
      </c>
      <c r="C58" s="237" t="s">
        <v>208</v>
      </c>
      <c r="D58" s="237" t="s">
        <v>238</v>
      </c>
      <c r="E58" s="237" t="s">
        <v>49</v>
      </c>
      <c r="F58" s="237" t="s">
        <v>434</v>
      </c>
      <c r="G58" s="237" t="s">
        <v>645</v>
      </c>
      <c r="H58" s="237" t="str">
        <f t="shared" si="0"/>
        <v>ElectricityNetwork reliabilitySAIDI - Distribution network (unplanned)Short ruralFC 3d</v>
      </c>
      <c r="I58" t="str">
        <f t="shared" si="1"/>
        <v>FC3dii</v>
      </c>
    </row>
    <row r="59" spans="1:9" x14ac:dyDescent="0.2">
      <c r="A59" s="237">
        <v>58</v>
      </c>
      <c r="B59" s="237" t="s">
        <v>188</v>
      </c>
      <c r="C59" s="237" t="s">
        <v>208</v>
      </c>
      <c r="D59" s="237" t="s">
        <v>238</v>
      </c>
      <c r="E59" s="237" t="s">
        <v>50</v>
      </c>
      <c r="F59" s="237" t="s">
        <v>435</v>
      </c>
      <c r="G59" s="237" t="s">
        <v>646</v>
      </c>
      <c r="H59" s="237" t="str">
        <f t="shared" si="0"/>
        <v>ElectricityNetwork reliabilitySAIDI - Distribution network (unplanned)Long ruralFC 3e</v>
      </c>
      <c r="I59" t="str">
        <f t="shared" si="1"/>
        <v>FC3eii</v>
      </c>
    </row>
    <row r="60" spans="1:9" x14ac:dyDescent="0.2">
      <c r="A60" s="237">
        <v>59</v>
      </c>
      <c r="B60" s="237" t="s">
        <v>188</v>
      </c>
      <c r="C60" s="237" t="s">
        <v>208</v>
      </c>
      <c r="D60" s="237" t="s">
        <v>217</v>
      </c>
      <c r="E60" s="237" t="s">
        <v>115</v>
      </c>
      <c r="F60" s="237" t="s">
        <v>218</v>
      </c>
      <c r="G60" s="237" t="s">
        <v>647</v>
      </c>
      <c r="H60" s="237" t="str">
        <f t="shared" si="0"/>
        <v>ElectricityNetwork reliabilitySAIDI - Normalised distribution networkWhole networkFC 4a</v>
      </c>
      <c r="I60" t="str">
        <f t="shared" si="1"/>
        <v>FC4iii</v>
      </c>
    </row>
    <row r="61" spans="1:9" x14ac:dyDescent="0.2">
      <c r="A61" s="237">
        <v>60</v>
      </c>
      <c r="B61" s="237" t="s">
        <v>188</v>
      </c>
      <c r="C61" s="237" t="s">
        <v>208</v>
      </c>
      <c r="D61" s="237" t="s">
        <v>217</v>
      </c>
      <c r="E61" s="237" t="s">
        <v>47</v>
      </c>
      <c r="F61" s="237" t="s">
        <v>436</v>
      </c>
      <c r="G61" s="237" t="s">
        <v>648</v>
      </c>
      <c r="H61" s="237" t="str">
        <f t="shared" si="0"/>
        <v>ElectricityNetwork reliabilitySAIDI - Normalised distribution networkPerth CBD onlyFC 4b</v>
      </c>
      <c r="I61" t="str">
        <f t="shared" si="1"/>
        <v>FC4biii</v>
      </c>
    </row>
    <row r="62" spans="1:9" x14ac:dyDescent="0.2">
      <c r="A62" s="237">
        <v>61</v>
      </c>
      <c r="B62" s="237" t="s">
        <v>188</v>
      </c>
      <c r="C62" s="237" t="s">
        <v>208</v>
      </c>
      <c r="D62" s="237" t="s">
        <v>217</v>
      </c>
      <c r="E62" s="237" t="s">
        <v>48</v>
      </c>
      <c r="F62" s="237" t="s">
        <v>292</v>
      </c>
      <c r="G62" s="237" t="s">
        <v>649</v>
      </c>
      <c r="H62" s="237" t="str">
        <f t="shared" si="0"/>
        <v>ElectricityNetwork reliabilitySAIDI - Normalised distribution networkUrban areas excluding Perth CBDFC 4c</v>
      </c>
      <c r="I62" t="str">
        <f t="shared" si="1"/>
        <v>FC4ciii</v>
      </c>
    </row>
    <row r="63" spans="1:9" x14ac:dyDescent="0.2">
      <c r="A63" s="237">
        <v>62</v>
      </c>
      <c r="B63" s="237" t="s">
        <v>188</v>
      </c>
      <c r="C63" s="237" t="s">
        <v>208</v>
      </c>
      <c r="D63" s="237" t="s">
        <v>217</v>
      </c>
      <c r="E63" s="237" t="s">
        <v>49</v>
      </c>
      <c r="F63" s="237" t="s">
        <v>427</v>
      </c>
      <c r="G63" s="237" t="s">
        <v>650</v>
      </c>
      <c r="H63" s="237" t="str">
        <f t="shared" si="0"/>
        <v>ElectricityNetwork reliabilitySAIDI - Normalised distribution networkShort ruralFC 4d</v>
      </c>
      <c r="I63" t="str">
        <f t="shared" si="1"/>
        <v>FC4diii</v>
      </c>
    </row>
    <row r="64" spans="1:9" x14ac:dyDescent="0.2">
      <c r="A64" s="237">
        <v>63</v>
      </c>
      <c r="B64" s="237" t="s">
        <v>188</v>
      </c>
      <c r="C64" s="237" t="s">
        <v>208</v>
      </c>
      <c r="D64" s="237" t="s">
        <v>217</v>
      </c>
      <c r="E64" s="237" t="s">
        <v>50</v>
      </c>
      <c r="F64" s="237" t="s">
        <v>437</v>
      </c>
      <c r="G64" s="237" t="s">
        <v>651</v>
      </c>
      <c r="H64" s="237" t="str">
        <f t="shared" si="0"/>
        <v>ElectricityNetwork reliabilitySAIDI - Normalised distribution networkLong ruralFC 4e</v>
      </c>
      <c r="I64" t="str">
        <f t="shared" si="1"/>
        <v>FC4eiii</v>
      </c>
    </row>
    <row r="65" spans="1:9" x14ac:dyDescent="0.2">
      <c r="A65" s="237">
        <v>64</v>
      </c>
      <c r="B65" s="237" t="s">
        <v>188</v>
      </c>
      <c r="C65" s="237" t="s">
        <v>208</v>
      </c>
      <c r="D65" s="237" t="s">
        <v>219</v>
      </c>
      <c r="E65" s="237" t="s">
        <v>115</v>
      </c>
      <c r="F65" s="237" t="s">
        <v>220</v>
      </c>
      <c r="G65" s="237" t="s">
        <v>585</v>
      </c>
      <c r="H65" s="237" t="str">
        <f t="shared" si="0"/>
        <v>ElectricityNetwork reliabilitySAIFI - OverallWhole networkFC 5a</v>
      </c>
      <c r="I65" t="str">
        <f t="shared" si="1"/>
        <v>FC5</v>
      </c>
    </row>
    <row r="66" spans="1:9" x14ac:dyDescent="0.2">
      <c r="A66" s="237">
        <v>65</v>
      </c>
      <c r="B66" s="237" t="s">
        <v>188</v>
      </c>
      <c r="C66" s="237" t="s">
        <v>208</v>
      </c>
      <c r="D66" s="237" t="s">
        <v>219</v>
      </c>
      <c r="E66" s="237" t="s">
        <v>47</v>
      </c>
      <c r="F66" s="237" t="s">
        <v>438</v>
      </c>
      <c r="G66" s="237" t="s">
        <v>652</v>
      </c>
      <c r="H66" s="237" t="str">
        <f t="shared" si="0"/>
        <v>ElectricityNetwork reliabilitySAIFI - OverallPerth CBD onlyFC 5b</v>
      </c>
      <c r="I66" t="str">
        <f t="shared" si="1"/>
        <v>FC5b</v>
      </c>
    </row>
    <row r="67" spans="1:9" x14ac:dyDescent="0.2">
      <c r="A67" s="237">
        <v>66</v>
      </c>
      <c r="B67" s="237" t="s">
        <v>188</v>
      </c>
      <c r="C67" s="237" t="s">
        <v>208</v>
      </c>
      <c r="D67" s="237" t="s">
        <v>219</v>
      </c>
      <c r="E67" s="237" t="s">
        <v>48</v>
      </c>
      <c r="F67" s="237" t="s">
        <v>293</v>
      </c>
      <c r="G67" s="237" t="s">
        <v>653</v>
      </c>
      <c r="H67" s="237" t="str">
        <f t="shared" ref="H67:H130" si="2">B67&amp;C67&amp;D67&amp;E67&amp;F67</f>
        <v>ElectricityNetwork reliabilitySAIFI - OverallUrban areas excluding Perth CBDFC 5c</v>
      </c>
      <c r="I67" t="str">
        <f t="shared" ref="I67:I130" si="3">G67</f>
        <v>FC5c</v>
      </c>
    </row>
    <row r="68" spans="1:9" x14ac:dyDescent="0.2">
      <c r="A68" s="237">
        <v>67</v>
      </c>
      <c r="B68" s="237" t="s">
        <v>188</v>
      </c>
      <c r="C68" s="237" t="s">
        <v>208</v>
      </c>
      <c r="D68" s="237" t="s">
        <v>219</v>
      </c>
      <c r="E68" s="237" t="s">
        <v>49</v>
      </c>
      <c r="F68" s="237" t="s">
        <v>428</v>
      </c>
      <c r="G68" s="237" t="s">
        <v>654</v>
      </c>
      <c r="H68" s="237" t="str">
        <f t="shared" si="2"/>
        <v>ElectricityNetwork reliabilitySAIFI - OverallShort ruralFC 5d</v>
      </c>
      <c r="I68" t="str">
        <f t="shared" si="3"/>
        <v>FC5d</v>
      </c>
    </row>
    <row r="69" spans="1:9" x14ac:dyDescent="0.2">
      <c r="A69" s="237">
        <v>68</v>
      </c>
      <c r="B69" s="237" t="s">
        <v>188</v>
      </c>
      <c r="C69" s="237" t="s">
        <v>208</v>
      </c>
      <c r="D69" s="237" t="s">
        <v>219</v>
      </c>
      <c r="E69" s="237" t="s">
        <v>50</v>
      </c>
      <c r="F69" s="237" t="s">
        <v>449</v>
      </c>
      <c r="G69" s="237" t="s">
        <v>655</v>
      </c>
      <c r="H69" s="237" t="str">
        <f t="shared" si="2"/>
        <v>ElectricityNetwork reliabilitySAIFI - OverallLong ruralFC 5e</v>
      </c>
      <c r="I69" t="str">
        <f t="shared" si="3"/>
        <v>FC5e</v>
      </c>
    </row>
    <row r="70" spans="1:9" x14ac:dyDescent="0.2">
      <c r="A70" s="237">
        <v>69</v>
      </c>
      <c r="B70" s="237" t="s">
        <v>188</v>
      </c>
      <c r="C70" s="237" t="s">
        <v>208</v>
      </c>
      <c r="D70" s="237" t="s">
        <v>240</v>
      </c>
      <c r="E70" s="237" t="s">
        <v>115</v>
      </c>
      <c r="F70" s="237" t="s">
        <v>241</v>
      </c>
      <c r="G70" s="237" t="s">
        <v>656</v>
      </c>
      <c r="H70" s="237" t="str">
        <f t="shared" si="2"/>
        <v>ElectricityNetwork reliabilitySAIFI - Distribution network (planned)Whole networkFC 6a</v>
      </c>
      <c r="I70" t="str">
        <f t="shared" si="3"/>
        <v>FC6i</v>
      </c>
    </row>
    <row r="71" spans="1:9" x14ac:dyDescent="0.2">
      <c r="A71" s="237">
        <v>70</v>
      </c>
      <c r="B71" s="237" t="s">
        <v>188</v>
      </c>
      <c r="C71" s="237" t="s">
        <v>208</v>
      </c>
      <c r="D71" s="237" t="s">
        <v>240</v>
      </c>
      <c r="E71" s="237" t="s">
        <v>47</v>
      </c>
      <c r="F71" s="237" t="s">
        <v>657</v>
      </c>
      <c r="G71" s="237" t="s">
        <v>658</v>
      </c>
      <c r="H71" s="237" t="str">
        <f t="shared" si="2"/>
        <v>ElectricityNetwork reliabilitySAIFI - Distribution network (planned)Perth CBD onlyFC 6b</v>
      </c>
      <c r="I71" t="str">
        <f t="shared" si="3"/>
        <v>FC6bi</v>
      </c>
    </row>
    <row r="72" spans="1:9" x14ac:dyDescent="0.2">
      <c r="A72" s="237">
        <v>71</v>
      </c>
      <c r="B72" s="237" t="s">
        <v>188</v>
      </c>
      <c r="C72" s="237" t="s">
        <v>208</v>
      </c>
      <c r="D72" s="237" t="s">
        <v>240</v>
      </c>
      <c r="E72" s="237" t="s">
        <v>48</v>
      </c>
      <c r="F72" s="237" t="s">
        <v>353</v>
      </c>
      <c r="G72" s="237" t="s">
        <v>659</v>
      </c>
      <c r="H72" s="237" t="str">
        <f t="shared" si="2"/>
        <v>ElectricityNetwork reliabilitySAIFI - Distribution network (planned)Urban areas excluding Perth CBDFC 6c</v>
      </c>
      <c r="I72" t="str">
        <f t="shared" si="3"/>
        <v>FC6ci</v>
      </c>
    </row>
    <row r="73" spans="1:9" x14ac:dyDescent="0.2">
      <c r="A73" s="237">
        <v>72</v>
      </c>
      <c r="B73" s="237" t="s">
        <v>188</v>
      </c>
      <c r="C73" s="237" t="s">
        <v>208</v>
      </c>
      <c r="D73" s="237" t="s">
        <v>240</v>
      </c>
      <c r="E73" s="237" t="s">
        <v>49</v>
      </c>
      <c r="F73" s="237" t="s">
        <v>440</v>
      </c>
      <c r="G73" s="237" t="s">
        <v>660</v>
      </c>
      <c r="H73" s="237" t="str">
        <f t="shared" si="2"/>
        <v>ElectricityNetwork reliabilitySAIFI - Distribution network (planned)Short ruralFc 6d</v>
      </c>
      <c r="I73" t="str">
        <f t="shared" si="3"/>
        <v>FC6di</v>
      </c>
    </row>
    <row r="74" spans="1:9" x14ac:dyDescent="0.2">
      <c r="A74" s="237">
        <v>73</v>
      </c>
      <c r="B74" s="237" t="s">
        <v>188</v>
      </c>
      <c r="C74" s="237" t="s">
        <v>208</v>
      </c>
      <c r="D74" s="237" t="s">
        <v>240</v>
      </c>
      <c r="E74" s="237" t="s">
        <v>50</v>
      </c>
      <c r="F74" s="237" t="s">
        <v>453</v>
      </c>
      <c r="G74" s="237" t="s">
        <v>661</v>
      </c>
      <c r="H74" s="237" t="str">
        <f t="shared" si="2"/>
        <v>ElectricityNetwork reliabilitySAIFI - Distribution network (planned)Long ruralFC 6e</v>
      </c>
      <c r="I74" t="str">
        <f t="shared" si="3"/>
        <v>FC6ei</v>
      </c>
    </row>
    <row r="75" spans="1:9" x14ac:dyDescent="0.2">
      <c r="A75" s="237">
        <v>74</v>
      </c>
      <c r="B75" s="237" t="s">
        <v>188</v>
      </c>
      <c r="C75" s="237" t="s">
        <v>208</v>
      </c>
      <c r="D75" s="237" t="s">
        <v>242</v>
      </c>
      <c r="E75" s="237" t="s">
        <v>115</v>
      </c>
      <c r="F75" s="237" t="s">
        <v>243</v>
      </c>
      <c r="G75" s="237" t="s">
        <v>662</v>
      </c>
      <c r="H75" s="237" t="str">
        <f t="shared" si="2"/>
        <v>ElectricityNetwork reliabilitySAIFI - Distribution network (unplanned)Whole networkFC 7a</v>
      </c>
      <c r="I75" t="str">
        <f t="shared" si="3"/>
        <v>FC7ii</v>
      </c>
    </row>
    <row r="76" spans="1:9" x14ac:dyDescent="0.2">
      <c r="A76" s="237">
        <v>75</v>
      </c>
      <c r="B76" s="237" t="s">
        <v>188</v>
      </c>
      <c r="C76" s="237" t="s">
        <v>208</v>
      </c>
      <c r="D76" s="237" t="s">
        <v>242</v>
      </c>
      <c r="E76" s="237" t="s">
        <v>47</v>
      </c>
      <c r="F76" s="237" t="s">
        <v>457</v>
      </c>
      <c r="G76" s="237" t="s">
        <v>663</v>
      </c>
      <c r="H76" s="237" t="str">
        <f t="shared" si="2"/>
        <v>ElectricityNetwork reliabilitySAIFI - Distribution network (unplanned)Perth CBD onlyFC 7b</v>
      </c>
      <c r="I76" t="str">
        <f t="shared" si="3"/>
        <v>FC7bii</v>
      </c>
    </row>
    <row r="77" spans="1:9" x14ac:dyDescent="0.2">
      <c r="A77" s="237">
        <v>76</v>
      </c>
      <c r="B77" s="237" t="s">
        <v>188</v>
      </c>
      <c r="C77" s="237" t="s">
        <v>208</v>
      </c>
      <c r="D77" s="237" t="s">
        <v>242</v>
      </c>
      <c r="E77" s="237" t="s">
        <v>48</v>
      </c>
      <c r="F77" s="237" t="s">
        <v>354</v>
      </c>
      <c r="G77" s="237" t="s">
        <v>664</v>
      </c>
      <c r="H77" s="237" t="str">
        <f t="shared" si="2"/>
        <v>ElectricityNetwork reliabilitySAIFI - Distribution network (unplanned)Urban areas excluding Perth CBDFC 7c</v>
      </c>
      <c r="I77" t="str">
        <f t="shared" si="3"/>
        <v>FC7cii</v>
      </c>
    </row>
    <row r="78" spans="1:9" x14ac:dyDescent="0.2">
      <c r="A78" s="237">
        <v>77</v>
      </c>
      <c r="B78" s="237" t="s">
        <v>188</v>
      </c>
      <c r="C78" s="237" t="s">
        <v>208</v>
      </c>
      <c r="D78" s="237" t="s">
        <v>242</v>
      </c>
      <c r="E78" s="237" t="s">
        <v>49</v>
      </c>
      <c r="F78" s="237" t="s">
        <v>441</v>
      </c>
      <c r="G78" s="237" t="s">
        <v>665</v>
      </c>
      <c r="H78" s="237" t="str">
        <f t="shared" si="2"/>
        <v>ElectricityNetwork reliabilitySAIFI - Distribution network (unplanned)Short ruralFC 7d</v>
      </c>
      <c r="I78" t="str">
        <f t="shared" si="3"/>
        <v>FC7dii</v>
      </c>
    </row>
    <row r="79" spans="1:9" x14ac:dyDescent="0.2">
      <c r="A79" s="237">
        <v>78</v>
      </c>
      <c r="B79" s="237" t="s">
        <v>188</v>
      </c>
      <c r="C79" s="237" t="s">
        <v>208</v>
      </c>
      <c r="D79" s="237" t="s">
        <v>242</v>
      </c>
      <c r="E79" s="237" t="s">
        <v>50</v>
      </c>
      <c r="F79" s="237" t="s">
        <v>458</v>
      </c>
      <c r="G79" s="237" t="s">
        <v>666</v>
      </c>
      <c r="H79" s="237" t="str">
        <f t="shared" si="2"/>
        <v>ElectricityNetwork reliabilitySAIFI - Distribution network (unplanned)Long ruralFC 7e</v>
      </c>
      <c r="I79" t="str">
        <f t="shared" si="3"/>
        <v>FC7eii</v>
      </c>
    </row>
    <row r="80" spans="1:9" x14ac:dyDescent="0.2">
      <c r="A80" s="237">
        <v>79</v>
      </c>
      <c r="B80" s="237" t="s">
        <v>188</v>
      </c>
      <c r="C80" s="237" t="s">
        <v>208</v>
      </c>
      <c r="D80" s="237" t="s">
        <v>221</v>
      </c>
      <c r="E80" s="237" t="s">
        <v>115</v>
      </c>
      <c r="F80" s="237" t="s">
        <v>222</v>
      </c>
      <c r="G80" s="237" t="s">
        <v>667</v>
      </c>
      <c r="H80" s="237" t="str">
        <f t="shared" si="2"/>
        <v>ElectricityNetwork reliabilitySAIFI - Normalised distribution networkWhole networkFC 8a</v>
      </c>
      <c r="I80" t="str">
        <f t="shared" si="3"/>
        <v>FC8iii</v>
      </c>
    </row>
    <row r="81" spans="1:9" x14ac:dyDescent="0.2">
      <c r="A81" s="237">
        <v>80</v>
      </c>
      <c r="B81" s="237" t="s">
        <v>188</v>
      </c>
      <c r="C81" s="237" t="s">
        <v>208</v>
      </c>
      <c r="D81" s="237" t="s">
        <v>221</v>
      </c>
      <c r="E81" s="237" t="s">
        <v>47</v>
      </c>
      <c r="F81" s="237" t="s">
        <v>459</v>
      </c>
      <c r="G81" s="237" t="s">
        <v>668</v>
      </c>
      <c r="H81" s="237" t="str">
        <f t="shared" si="2"/>
        <v>ElectricityNetwork reliabilitySAIFI - Normalised distribution networkPerth CBD onlyFC 8b</v>
      </c>
      <c r="I81" t="str">
        <f t="shared" si="3"/>
        <v>FC8biii</v>
      </c>
    </row>
    <row r="82" spans="1:9" x14ac:dyDescent="0.2">
      <c r="A82" s="237">
        <v>81</v>
      </c>
      <c r="B82" s="237" t="s">
        <v>188</v>
      </c>
      <c r="C82" s="237" t="s">
        <v>208</v>
      </c>
      <c r="D82" s="237" t="s">
        <v>221</v>
      </c>
      <c r="E82" s="237" t="s">
        <v>48</v>
      </c>
      <c r="F82" s="237" t="s">
        <v>294</v>
      </c>
      <c r="G82" s="237" t="s">
        <v>669</v>
      </c>
      <c r="H82" s="237" t="str">
        <f t="shared" si="2"/>
        <v>ElectricityNetwork reliabilitySAIFI - Normalised distribution networkUrban areas excluding Perth CBDFC 8c</v>
      </c>
      <c r="I82" t="str">
        <f t="shared" si="3"/>
        <v>FC8ciii</v>
      </c>
    </row>
    <row r="83" spans="1:9" x14ac:dyDescent="0.2">
      <c r="A83" s="237">
        <v>82</v>
      </c>
      <c r="B83" s="237" t="s">
        <v>188</v>
      </c>
      <c r="C83" s="237" t="s">
        <v>208</v>
      </c>
      <c r="D83" s="237" t="s">
        <v>221</v>
      </c>
      <c r="E83" s="237" t="s">
        <v>49</v>
      </c>
      <c r="F83" s="237" t="s">
        <v>429</v>
      </c>
      <c r="G83" s="237" t="s">
        <v>670</v>
      </c>
      <c r="H83" s="237" t="str">
        <f t="shared" si="2"/>
        <v>ElectricityNetwork reliabilitySAIFI - Normalised distribution networkShort ruralFC 8d</v>
      </c>
      <c r="I83" t="str">
        <f t="shared" si="3"/>
        <v>FC8diii</v>
      </c>
    </row>
    <row r="84" spans="1:9" x14ac:dyDescent="0.2">
      <c r="A84" s="237">
        <v>83</v>
      </c>
      <c r="B84" s="237" t="s">
        <v>188</v>
      </c>
      <c r="C84" s="237" t="s">
        <v>208</v>
      </c>
      <c r="D84" s="237" t="s">
        <v>221</v>
      </c>
      <c r="E84" s="237" t="s">
        <v>50</v>
      </c>
      <c r="F84" s="237" t="s">
        <v>460</v>
      </c>
      <c r="G84" s="237" t="s">
        <v>671</v>
      </c>
      <c r="H84" s="237" t="str">
        <f t="shared" si="2"/>
        <v>ElectricityNetwork reliabilitySAIFI - Normalised distribution networkLong ruralFC 8e</v>
      </c>
      <c r="I84" t="str">
        <f t="shared" si="3"/>
        <v>FC8eiii</v>
      </c>
    </row>
    <row r="85" spans="1:9" x14ac:dyDescent="0.2">
      <c r="A85" s="237">
        <v>84</v>
      </c>
      <c r="B85" s="237" t="s">
        <v>188</v>
      </c>
      <c r="C85" s="237" t="s">
        <v>208</v>
      </c>
      <c r="D85" s="237" t="s">
        <v>244</v>
      </c>
      <c r="E85" s="237" t="s">
        <v>115</v>
      </c>
      <c r="F85" s="237" t="s">
        <v>245</v>
      </c>
      <c r="G85" s="237" t="s">
        <v>586</v>
      </c>
      <c r="H85" s="237" t="str">
        <f t="shared" si="2"/>
        <v>ElectricityNetwork reliabilityCAIDI - OverallWhole networkFC 9a</v>
      </c>
      <c r="I85" t="str">
        <f t="shared" si="3"/>
        <v>FC9</v>
      </c>
    </row>
    <row r="86" spans="1:9" x14ac:dyDescent="0.2">
      <c r="A86" s="237">
        <v>85</v>
      </c>
      <c r="B86" s="237" t="s">
        <v>188</v>
      </c>
      <c r="C86" s="237" t="s">
        <v>208</v>
      </c>
      <c r="D86" s="237" t="s">
        <v>244</v>
      </c>
      <c r="E86" s="237" t="s">
        <v>47</v>
      </c>
      <c r="F86" s="237" t="s">
        <v>462</v>
      </c>
      <c r="G86" s="237" t="s">
        <v>672</v>
      </c>
      <c r="H86" s="237" t="str">
        <f t="shared" si="2"/>
        <v>ElectricityNetwork reliabilityCAIDI - OverallPerth CBD onlyFC 9b</v>
      </c>
      <c r="I86" t="str">
        <f t="shared" si="3"/>
        <v>FC9b</v>
      </c>
    </row>
    <row r="87" spans="1:9" x14ac:dyDescent="0.2">
      <c r="A87" s="237">
        <v>86</v>
      </c>
      <c r="B87" s="237" t="s">
        <v>188</v>
      </c>
      <c r="C87" s="237" t="s">
        <v>208</v>
      </c>
      <c r="D87" s="237" t="s">
        <v>244</v>
      </c>
      <c r="E87" s="237" t="s">
        <v>48</v>
      </c>
      <c r="F87" s="237" t="s">
        <v>355</v>
      </c>
      <c r="G87" s="237" t="s">
        <v>673</v>
      </c>
      <c r="H87" s="237" t="str">
        <f t="shared" si="2"/>
        <v>ElectricityNetwork reliabilityCAIDI - OverallUrban areas excluding Perth CBDFC 9c</v>
      </c>
      <c r="I87" t="str">
        <f t="shared" si="3"/>
        <v>FC9c</v>
      </c>
    </row>
    <row r="88" spans="1:9" x14ac:dyDescent="0.2">
      <c r="A88" s="237">
        <v>87</v>
      </c>
      <c r="B88" s="237" t="s">
        <v>188</v>
      </c>
      <c r="C88" s="237" t="s">
        <v>208</v>
      </c>
      <c r="D88" s="237" t="s">
        <v>244</v>
      </c>
      <c r="E88" s="237" t="s">
        <v>49</v>
      </c>
      <c r="F88" s="237" t="s">
        <v>442</v>
      </c>
      <c r="G88" s="237" t="s">
        <v>674</v>
      </c>
      <c r="H88" s="237" t="str">
        <f t="shared" si="2"/>
        <v>ElectricityNetwork reliabilityCAIDI - OverallShort ruralFC 9d</v>
      </c>
      <c r="I88" t="str">
        <f t="shared" si="3"/>
        <v>FC9d</v>
      </c>
    </row>
    <row r="89" spans="1:9" x14ac:dyDescent="0.2">
      <c r="A89" s="237">
        <v>88</v>
      </c>
      <c r="B89" s="237" t="s">
        <v>188</v>
      </c>
      <c r="C89" s="237" t="s">
        <v>208</v>
      </c>
      <c r="D89" s="237" t="s">
        <v>244</v>
      </c>
      <c r="E89" s="237" t="s">
        <v>50</v>
      </c>
      <c r="F89" s="237" t="s">
        <v>463</v>
      </c>
      <c r="G89" s="237" t="s">
        <v>675</v>
      </c>
      <c r="H89" s="237" t="str">
        <f t="shared" si="2"/>
        <v>ElectricityNetwork reliabilityCAIDI - OverallLong ruralFC 9e</v>
      </c>
      <c r="I89" t="str">
        <f t="shared" si="3"/>
        <v>FC9e</v>
      </c>
    </row>
    <row r="90" spans="1:9" x14ac:dyDescent="0.2">
      <c r="A90" s="237">
        <v>89</v>
      </c>
      <c r="B90" s="237" t="s">
        <v>188</v>
      </c>
      <c r="C90" s="237" t="s">
        <v>208</v>
      </c>
      <c r="D90" s="237" t="s">
        <v>246</v>
      </c>
      <c r="E90" s="237" t="s">
        <v>115</v>
      </c>
      <c r="F90" s="237" t="s">
        <v>247</v>
      </c>
      <c r="G90" s="237" t="s">
        <v>676</v>
      </c>
      <c r="H90" s="237" t="str">
        <f t="shared" si="2"/>
        <v>ElectricityNetwork reliabilityCAIDI - Distribution network (planned)Whole networkFC 10a</v>
      </c>
      <c r="I90" t="str">
        <f t="shared" si="3"/>
        <v>FC10i</v>
      </c>
    </row>
    <row r="91" spans="1:9" x14ac:dyDescent="0.2">
      <c r="A91" s="237">
        <v>90</v>
      </c>
      <c r="B91" s="237" t="s">
        <v>188</v>
      </c>
      <c r="C91" s="237" t="s">
        <v>208</v>
      </c>
      <c r="D91" s="237" t="s">
        <v>246</v>
      </c>
      <c r="E91" s="237" t="s">
        <v>47</v>
      </c>
      <c r="F91" s="237" t="s">
        <v>406</v>
      </c>
      <c r="G91" s="237" t="s">
        <v>677</v>
      </c>
      <c r="H91" s="237" t="str">
        <f t="shared" si="2"/>
        <v>ElectricityNetwork reliabilityCAIDI - Distribution network (planned)Perth CBD onlyFC 10b</v>
      </c>
      <c r="I91" t="str">
        <f t="shared" si="3"/>
        <v>FC10bi</v>
      </c>
    </row>
    <row r="92" spans="1:9" x14ac:dyDescent="0.2">
      <c r="A92" s="237">
        <v>91</v>
      </c>
      <c r="B92" s="237" t="s">
        <v>188</v>
      </c>
      <c r="C92" s="237" t="s">
        <v>208</v>
      </c>
      <c r="D92" s="237" t="s">
        <v>246</v>
      </c>
      <c r="E92" s="237" t="s">
        <v>48</v>
      </c>
      <c r="F92" s="237" t="s">
        <v>356</v>
      </c>
      <c r="G92" s="237" t="s">
        <v>678</v>
      </c>
      <c r="H92" s="237" t="str">
        <f t="shared" si="2"/>
        <v>ElectricityNetwork reliabilityCAIDI - Distribution network (planned)Urban areas excluding Perth CBDFC 10c</v>
      </c>
      <c r="I92" t="str">
        <f t="shared" si="3"/>
        <v>FC10ci</v>
      </c>
    </row>
    <row r="93" spans="1:9" x14ac:dyDescent="0.2">
      <c r="A93" s="237">
        <v>92</v>
      </c>
      <c r="B93" s="237" t="s">
        <v>188</v>
      </c>
      <c r="C93" s="237" t="s">
        <v>208</v>
      </c>
      <c r="D93" s="237" t="s">
        <v>246</v>
      </c>
      <c r="E93" s="237" t="s">
        <v>49</v>
      </c>
      <c r="F93" s="237" t="s">
        <v>407</v>
      </c>
      <c r="G93" s="237" t="s">
        <v>679</v>
      </c>
      <c r="H93" s="237" t="str">
        <f t="shared" si="2"/>
        <v>ElectricityNetwork reliabilityCAIDI - Distribution network (planned)Short ruralFC 10d</v>
      </c>
      <c r="I93" t="str">
        <f t="shared" si="3"/>
        <v>FC10di</v>
      </c>
    </row>
    <row r="94" spans="1:9" x14ac:dyDescent="0.2">
      <c r="A94" s="237">
        <v>93</v>
      </c>
      <c r="B94" s="237" t="s">
        <v>188</v>
      </c>
      <c r="C94" s="237" t="s">
        <v>208</v>
      </c>
      <c r="D94" s="237" t="s">
        <v>246</v>
      </c>
      <c r="E94" s="237" t="s">
        <v>50</v>
      </c>
      <c r="F94" s="237" t="s">
        <v>408</v>
      </c>
      <c r="G94" s="237" t="s">
        <v>680</v>
      </c>
      <c r="H94" s="237" t="str">
        <f t="shared" si="2"/>
        <v>ElectricityNetwork reliabilityCAIDI - Distribution network (planned)Long ruralFC 10e</v>
      </c>
      <c r="I94" t="str">
        <f t="shared" si="3"/>
        <v>FC10ei</v>
      </c>
    </row>
    <row r="95" spans="1:9" x14ac:dyDescent="0.2">
      <c r="A95" s="237">
        <v>94</v>
      </c>
      <c r="B95" s="237" t="s">
        <v>188</v>
      </c>
      <c r="C95" s="237" t="s">
        <v>208</v>
      </c>
      <c r="D95" s="237" t="s">
        <v>248</v>
      </c>
      <c r="E95" s="237" t="s">
        <v>115</v>
      </c>
      <c r="F95" s="237" t="s">
        <v>249</v>
      </c>
      <c r="G95" s="237" t="s">
        <v>681</v>
      </c>
      <c r="H95" s="237" t="str">
        <f t="shared" si="2"/>
        <v>ElectricityNetwork reliabilityCAIDI - Distribution network (unplanned)Whole networkFC 11a</v>
      </c>
      <c r="I95" t="str">
        <f t="shared" si="3"/>
        <v>FC11ii</v>
      </c>
    </row>
    <row r="96" spans="1:9" x14ac:dyDescent="0.2">
      <c r="A96" s="237">
        <v>95</v>
      </c>
      <c r="B96" s="237" t="s">
        <v>188</v>
      </c>
      <c r="C96" s="237" t="s">
        <v>208</v>
      </c>
      <c r="D96" s="237" t="s">
        <v>248</v>
      </c>
      <c r="E96" s="237" t="s">
        <v>47</v>
      </c>
      <c r="F96" s="237" t="s">
        <v>409</v>
      </c>
      <c r="G96" s="237" t="s">
        <v>682</v>
      </c>
      <c r="H96" s="237" t="str">
        <f t="shared" si="2"/>
        <v>ElectricityNetwork reliabilityCAIDI - Distribution network (unplanned)Perth CBD onlyFC 11b</v>
      </c>
      <c r="I96" t="str">
        <f t="shared" si="3"/>
        <v>FC11bii</v>
      </c>
    </row>
    <row r="97" spans="1:9" x14ac:dyDescent="0.2">
      <c r="A97" s="237">
        <v>96</v>
      </c>
      <c r="B97" s="237" t="s">
        <v>188</v>
      </c>
      <c r="C97" s="237" t="s">
        <v>208</v>
      </c>
      <c r="D97" s="237" t="s">
        <v>248</v>
      </c>
      <c r="E97" s="237" t="s">
        <v>48</v>
      </c>
      <c r="F97" s="237" t="s">
        <v>357</v>
      </c>
      <c r="G97" s="237" t="s">
        <v>683</v>
      </c>
      <c r="H97" s="237" t="str">
        <f t="shared" si="2"/>
        <v>ElectricityNetwork reliabilityCAIDI - Distribution network (unplanned)Urban areas excluding Perth CBDFC 11c</v>
      </c>
      <c r="I97" t="str">
        <f t="shared" si="3"/>
        <v>FC11cii</v>
      </c>
    </row>
    <row r="98" spans="1:9" x14ac:dyDescent="0.2">
      <c r="A98" s="237">
        <v>97</v>
      </c>
      <c r="B98" s="237" t="s">
        <v>188</v>
      </c>
      <c r="C98" s="237" t="s">
        <v>208</v>
      </c>
      <c r="D98" s="237" t="s">
        <v>248</v>
      </c>
      <c r="E98" s="237" t="s">
        <v>49</v>
      </c>
      <c r="F98" s="237" t="s">
        <v>410</v>
      </c>
      <c r="G98" s="237" t="s">
        <v>684</v>
      </c>
      <c r="H98" s="237" t="str">
        <f t="shared" si="2"/>
        <v>ElectricityNetwork reliabilityCAIDI - Distribution network (unplanned)Short ruralFC 11d</v>
      </c>
      <c r="I98" t="str">
        <f t="shared" si="3"/>
        <v>FC11dii</v>
      </c>
    </row>
    <row r="99" spans="1:9" x14ac:dyDescent="0.2">
      <c r="A99" s="237">
        <v>98</v>
      </c>
      <c r="B99" s="237" t="s">
        <v>188</v>
      </c>
      <c r="C99" s="237" t="s">
        <v>208</v>
      </c>
      <c r="D99" s="237" t="s">
        <v>248</v>
      </c>
      <c r="E99" s="237" t="s">
        <v>50</v>
      </c>
      <c r="F99" s="237" t="s">
        <v>411</v>
      </c>
      <c r="G99" s="237" t="s">
        <v>685</v>
      </c>
      <c r="H99" s="237" t="str">
        <f t="shared" si="2"/>
        <v>ElectricityNetwork reliabilityCAIDI - Distribution network (unplanned)Long ruralFC 11e</v>
      </c>
      <c r="I99" t="str">
        <f t="shared" si="3"/>
        <v>FC11eii</v>
      </c>
    </row>
    <row r="100" spans="1:9" x14ac:dyDescent="0.2">
      <c r="A100" s="237">
        <v>99</v>
      </c>
      <c r="B100" s="237" t="s">
        <v>188</v>
      </c>
      <c r="C100" s="237" t="s">
        <v>208</v>
      </c>
      <c r="D100" s="237" t="s">
        <v>250</v>
      </c>
      <c r="E100" s="237" t="s">
        <v>115</v>
      </c>
      <c r="F100" s="237" t="s">
        <v>251</v>
      </c>
      <c r="G100" s="237" t="s">
        <v>686</v>
      </c>
      <c r="H100" s="237" t="str">
        <f t="shared" si="2"/>
        <v>ElectricityNetwork reliabilityCAIDI - Normalised distribution networkWhole networkFC 12a</v>
      </c>
      <c r="I100" t="str">
        <f t="shared" si="3"/>
        <v>FC12iii</v>
      </c>
    </row>
    <row r="101" spans="1:9" x14ac:dyDescent="0.2">
      <c r="A101" s="237">
        <v>100</v>
      </c>
      <c r="B101" s="237" t="s">
        <v>188</v>
      </c>
      <c r="C101" s="237" t="s">
        <v>208</v>
      </c>
      <c r="D101" s="237" t="s">
        <v>250</v>
      </c>
      <c r="E101" s="237" t="s">
        <v>47</v>
      </c>
      <c r="F101" s="237" t="s">
        <v>412</v>
      </c>
      <c r="G101" s="237" t="s">
        <v>687</v>
      </c>
      <c r="H101" s="237" t="str">
        <f t="shared" si="2"/>
        <v>ElectricityNetwork reliabilityCAIDI - Normalised distribution networkPerth CBD onlyFC 12b</v>
      </c>
      <c r="I101" t="str">
        <f t="shared" si="3"/>
        <v>FC12biii</v>
      </c>
    </row>
    <row r="102" spans="1:9" x14ac:dyDescent="0.2">
      <c r="A102" s="237">
        <v>101</v>
      </c>
      <c r="B102" s="237" t="s">
        <v>188</v>
      </c>
      <c r="C102" s="237" t="s">
        <v>208</v>
      </c>
      <c r="D102" s="237" t="s">
        <v>250</v>
      </c>
      <c r="E102" s="237" t="s">
        <v>48</v>
      </c>
      <c r="F102" s="237" t="s">
        <v>358</v>
      </c>
      <c r="G102" s="237" t="s">
        <v>688</v>
      </c>
      <c r="H102" s="237" t="str">
        <f t="shared" si="2"/>
        <v>ElectricityNetwork reliabilityCAIDI - Normalised distribution networkUrban areas excluding Perth CBDFC 12c</v>
      </c>
      <c r="I102" t="str">
        <f t="shared" si="3"/>
        <v>FC12ciii</v>
      </c>
    </row>
    <row r="103" spans="1:9" x14ac:dyDescent="0.2">
      <c r="A103" s="237">
        <v>102</v>
      </c>
      <c r="B103" s="237" t="s">
        <v>188</v>
      </c>
      <c r="C103" s="237" t="s">
        <v>208</v>
      </c>
      <c r="D103" s="237" t="s">
        <v>250</v>
      </c>
      <c r="E103" s="237" t="s">
        <v>49</v>
      </c>
      <c r="F103" s="237" t="s">
        <v>413</v>
      </c>
      <c r="G103" s="237" t="s">
        <v>689</v>
      </c>
      <c r="H103" s="237" t="str">
        <f t="shared" si="2"/>
        <v>ElectricityNetwork reliabilityCAIDI - Normalised distribution networkShort ruralFC 12d</v>
      </c>
      <c r="I103" t="str">
        <f t="shared" si="3"/>
        <v>FC12diii</v>
      </c>
    </row>
    <row r="104" spans="1:9" x14ac:dyDescent="0.2">
      <c r="A104" s="237">
        <v>103</v>
      </c>
      <c r="B104" s="237" t="s">
        <v>188</v>
      </c>
      <c r="C104" s="237" t="s">
        <v>208</v>
      </c>
      <c r="D104" s="237" t="s">
        <v>250</v>
      </c>
      <c r="E104" s="237" t="s">
        <v>50</v>
      </c>
      <c r="F104" s="237" t="s">
        <v>414</v>
      </c>
      <c r="G104" s="237" t="s">
        <v>690</v>
      </c>
      <c r="H104" s="237" t="str">
        <f t="shared" si="2"/>
        <v>ElectricityNetwork reliabilityCAIDI - Normalised distribution networkLong ruralFC 12e</v>
      </c>
      <c r="I104" t="str">
        <f t="shared" si="3"/>
        <v>FC12eiii</v>
      </c>
    </row>
    <row r="105" spans="1:9" x14ac:dyDescent="0.2">
      <c r="A105" s="237">
        <v>104</v>
      </c>
      <c r="B105" s="237" t="s">
        <v>188</v>
      </c>
      <c r="C105" s="237" t="s">
        <v>208</v>
      </c>
      <c r="D105" s="237" t="s">
        <v>464</v>
      </c>
      <c r="E105" s="237" t="s">
        <v>465</v>
      </c>
      <c r="F105" s="237" t="s">
        <v>466</v>
      </c>
      <c r="G105" s="237" t="s">
        <v>86</v>
      </c>
      <c r="H105" s="237" t="str">
        <f t="shared" si="2"/>
        <v>ElectricityNetwork reliabilityExtended interruptions (12 hours continuous)Premises affectedNQR 1</v>
      </c>
      <c r="I105" t="str">
        <f t="shared" si="3"/>
        <v>NQR1</v>
      </c>
    </row>
    <row r="106" spans="1:9" x14ac:dyDescent="0.2">
      <c r="A106" s="237">
        <v>105</v>
      </c>
      <c r="B106" s="237" t="s">
        <v>188</v>
      </c>
      <c r="C106" s="237" t="s">
        <v>208</v>
      </c>
      <c r="D106" s="237" t="s">
        <v>464</v>
      </c>
      <c r="E106" s="237" t="s">
        <v>479</v>
      </c>
      <c r="F106" s="237" t="s">
        <v>528</v>
      </c>
      <c r="G106" s="237" t="s">
        <v>691</v>
      </c>
      <c r="H106" s="237" t="str">
        <f t="shared" si="2"/>
        <v>ElectricityNetwork reliabilityExtended interruptions (12 hours continuous)Customer connections interruptedNQR 1A</v>
      </c>
      <c r="I106" t="str">
        <f t="shared" si="3"/>
        <v>NQR1A</v>
      </c>
    </row>
    <row r="107" spans="1:9" x14ac:dyDescent="0.2">
      <c r="A107" s="237">
        <v>106</v>
      </c>
      <c r="B107" s="237" t="s">
        <v>188</v>
      </c>
      <c r="C107" s="237" t="s">
        <v>208</v>
      </c>
      <c r="D107" s="237" t="s">
        <v>363</v>
      </c>
      <c r="E107" s="237" t="s">
        <v>364</v>
      </c>
      <c r="F107" s="237" t="s">
        <v>365</v>
      </c>
      <c r="G107" s="237" t="s">
        <v>692</v>
      </c>
      <c r="H107" s="237" t="str">
        <f t="shared" si="2"/>
        <v>ElectricityNetwork reliabilityFrequent interruptions (urban more than 9, non-urban more than 16)(gas more than 5)UrbanNQR 2</v>
      </c>
      <c r="I107" t="str">
        <f t="shared" si="3"/>
        <v>NQR2c</v>
      </c>
    </row>
    <row r="108" spans="1:9" x14ac:dyDescent="0.2">
      <c r="A108" s="237">
        <v>107</v>
      </c>
      <c r="B108" s="237" t="s">
        <v>188</v>
      </c>
      <c r="C108" s="237" t="s">
        <v>208</v>
      </c>
      <c r="D108" s="237" t="s">
        <v>363</v>
      </c>
      <c r="E108" s="237" t="s">
        <v>112</v>
      </c>
      <c r="F108" s="237" t="s">
        <v>365</v>
      </c>
      <c r="G108" s="237" t="s">
        <v>693</v>
      </c>
      <c r="H108" s="237" t="str">
        <f t="shared" si="2"/>
        <v>ElectricityNetwork reliabilityFrequent interruptions (urban more than 9, non-urban more than 16)(gas more than 5)All other areasNQR 2</v>
      </c>
      <c r="I108" t="str">
        <f t="shared" si="3"/>
        <v>NQR2d</v>
      </c>
    </row>
    <row r="109" spans="1:9" x14ac:dyDescent="0.2">
      <c r="A109" s="237">
        <v>108</v>
      </c>
      <c r="B109" s="237" t="s">
        <v>188</v>
      </c>
      <c r="C109" s="237" t="s">
        <v>208</v>
      </c>
      <c r="D109" s="237" t="s">
        <v>283</v>
      </c>
      <c r="E109" s="237" t="s">
        <v>96</v>
      </c>
      <c r="F109" s="237" t="s">
        <v>284</v>
      </c>
      <c r="G109" s="237" t="s">
        <v>694</v>
      </c>
      <c r="H109" s="237" t="str">
        <f t="shared" si="2"/>
        <v>ElectricityNetwork reliabilityAverage supply interruption to premises (mean)Standalone power systemsNQR 3</v>
      </c>
      <c r="I109" t="str">
        <f t="shared" si="3"/>
        <v>NQR3a</v>
      </c>
    </row>
    <row r="110" spans="1:9" x14ac:dyDescent="0.2">
      <c r="A110" s="237">
        <v>109</v>
      </c>
      <c r="B110" s="237" t="s">
        <v>188</v>
      </c>
      <c r="C110" s="237" t="s">
        <v>208</v>
      </c>
      <c r="D110" s="237" t="s">
        <v>283</v>
      </c>
      <c r="E110" s="237" t="s">
        <v>47</v>
      </c>
      <c r="F110" s="237" t="s">
        <v>284</v>
      </c>
      <c r="G110" s="237" t="s">
        <v>695</v>
      </c>
      <c r="H110" s="237" t="str">
        <f t="shared" si="2"/>
        <v>ElectricityNetwork reliabilityAverage supply interruption to premises (mean)Perth CBD onlyNQR 3</v>
      </c>
      <c r="I110" t="str">
        <f t="shared" si="3"/>
        <v>NQR3b</v>
      </c>
    </row>
    <row r="111" spans="1:9" x14ac:dyDescent="0.2">
      <c r="A111" s="237">
        <v>110</v>
      </c>
      <c r="B111" s="237" t="s">
        <v>188</v>
      </c>
      <c r="C111" s="237" t="s">
        <v>208</v>
      </c>
      <c r="D111" s="237" t="s">
        <v>283</v>
      </c>
      <c r="E111" s="237" t="s">
        <v>48</v>
      </c>
      <c r="F111" s="237" t="s">
        <v>284</v>
      </c>
      <c r="G111" s="237" t="s">
        <v>696</v>
      </c>
      <c r="H111" s="237" t="str">
        <f t="shared" si="2"/>
        <v>ElectricityNetwork reliabilityAverage supply interruption to premises (mean)Urban areas excluding Perth CBDNQR 3</v>
      </c>
      <c r="I111" t="str">
        <f t="shared" si="3"/>
        <v>NQR3c</v>
      </c>
    </row>
    <row r="112" spans="1:9" x14ac:dyDescent="0.2">
      <c r="A112" s="237">
        <v>111</v>
      </c>
      <c r="B112" s="237" t="s">
        <v>188</v>
      </c>
      <c r="C112" s="237" t="s">
        <v>208</v>
      </c>
      <c r="D112" s="237" t="s">
        <v>283</v>
      </c>
      <c r="E112" s="237" t="s">
        <v>510</v>
      </c>
      <c r="F112" s="237" t="s">
        <v>284</v>
      </c>
      <c r="G112" s="237" t="s">
        <v>697</v>
      </c>
      <c r="H112" s="237" t="str">
        <f t="shared" si="2"/>
        <v>ElectricityNetwork reliabilityAverage supply interruption to premises (mean)All other areas of WANQR 3</v>
      </c>
      <c r="I112" t="str">
        <f t="shared" si="3"/>
        <v>NQR3d</v>
      </c>
    </row>
    <row r="113" spans="1:9" x14ac:dyDescent="0.2">
      <c r="A113" s="237">
        <v>112</v>
      </c>
      <c r="B113" s="237" t="s">
        <v>188</v>
      </c>
      <c r="C113" s="237" t="s">
        <v>208</v>
      </c>
      <c r="D113" s="237" t="s">
        <v>286</v>
      </c>
      <c r="E113" s="237" t="s">
        <v>96</v>
      </c>
      <c r="F113" s="237" t="s">
        <v>287</v>
      </c>
      <c r="G113" s="237" t="s">
        <v>698</v>
      </c>
      <c r="H113" s="237" t="str">
        <f t="shared" si="2"/>
        <v>ElectricityNetwork reliabilitySupply interruptions to premises (mean)Standalone power systemsNQR 4</v>
      </c>
      <c r="I113" t="str">
        <f t="shared" si="3"/>
        <v>NQR4a</v>
      </c>
    </row>
    <row r="114" spans="1:9" x14ac:dyDescent="0.2">
      <c r="A114" s="237">
        <v>113</v>
      </c>
      <c r="B114" s="237" t="s">
        <v>188</v>
      </c>
      <c r="C114" s="237" t="s">
        <v>208</v>
      </c>
      <c r="D114" s="237" t="s">
        <v>286</v>
      </c>
      <c r="E114" s="237" t="s">
        <v>47</v>
      </c>
      <c r="F114" s="237" t="s">
        <v>287</v>
      </c>
      <c r="G114" s="237" t="s">
        <v>699</v>
      </c>
      <c r="H114" s="237" t="str">
        <f t="shared" si="2"/>
        <v>ElectricityNetwork reliabilitySupply interruptions to premises (mean)Perth CBD onlyNQR 4</v>
      </c>
      <c r="I114" t="str">
        <f t="shared" si="3"/>
        <v>NQR4b</v>
      </c>
    </row>
    <row r="115" spans="1:9" x14ac:dyDescent="0.2">
      <c r="A115" s="237">
        <v>114</v>
      </c>
      <c r="B115" s="237" t="s">
        <v>188</v>
      </c>
      <c r="C115" s="237" t="s">
        <v>208</v>
      </c>
      <c r="D115" s="237" t="s">
        <v>286</v>
      </c>
      <c r="E115" s="237" t="s">
        <v>48</v>
      </c>
      <c r="F115" s="237" t="s">
        <v>287</v>
      </c>
      <c r="G115" s="237" t="s">
        <v>700</v>
      </c>
      <c r="H115" s="237" t="str">
        <f t="shared" si="2"/>
        <v>ElectricityNetwork reliabilitySupply interruptions to premises (mean)Urban areas excluding Perth CBDNQR 4</v>
      </c>
      <c r="I115" t="str">
        <f t="shared" si="3"/>
        <v>NQR4c</v>
      </c>
    </row>
    <row r="116" spans="1:9" x14ac:dyDescent="0.2">
      <c r="A116" s="237">
        <v>115</v>
      </c>
      <c r="B116" s="237" t="s">
        <v>188</v>
      </c>
      <c r="C116" s="237" t="s">
        <v>208</v>
      </c>
      <c r="D116" s="237" t="s">
        <v>286</v>
      </c>
      <c r="E116" s="237" t="s">
        <v>510</v>
      </c>
      <c r="F116" s="237" t="s">
        <v>287</v>
      </c>
      <c r="G116" s="237" t="s">
        <v>701</v>
      </c>
      <c r="H116" s="237" t="str">
        <f t="shared" si="2"/>
        <v>ElectricityNetwork reliabilitySupply interruptions to premises (mean)All other areas of WANQR 4</v>
      </c>
      <c r="I116" t="str">
        <f t="shared" si="3"/>
        <v>NQR4d</v>
      </c>
    </row>
    <row r="117" spans="1:9" x14ac:dyDescent="0.2">
      <c r="A117" s="237">
        <v>116</v>
      </c>
      <c r="B117" s="237" t="s">
        <v>188</v>
      </c>
      <c r="C117" s="237" t="s">
        <v>208</v>
      </c>
      <c r="D117" s="237" t="s">
        <v>702</v>
      </c>
      <c r="E117" s="237" t="s">
        <v>96</v>
      </c>
      <c r="F117" s="237" t="s">
        <v>288</v>
      </c>
      <c r="G117" s="237" t="s">
        <v>703</v>
      </c>
      <c r="H117" s="237" t="str">
        <f t="shared" si="2"/>
        <v>ElectricityNetwork reliabilityAverage uptime of supply to premisesStandalone power systemsNQR 5</v>
      </c>
      <c r="I117" t="str">
        <f t="shared" si="3"/>
        <v>NQR5a</v>
      </c>
    </row>
    <row r="118" spans="1:9" x14ac:dyDescent="0.2">
      <c r="A118" s="237">
        <v>117</v>
      </c>
      <c r="B118" s="237" t="s">
        <v>188</v>
      </c>
      <c r="C118" s="237" t="s">
        <v>208</v>
      </c>
      <c r="D118" s="237" t="s">
        <v>702</v>
      </c>
      <c r="E118" s="237" t="s">
        <v>47</v>
      </c>
      <c r="F118" s="237" t="s">
        <v>288</v>
      </c>
      <c r="G118" s="237" t="s">
        <v>704</v>
      </c>
      <c r="H118" s="237" t="str">
        <f t="shared" si="2"/>
        <v>ElectricityNetwork reliabilityAverage uptime of supply to premisesPerth CBD onlyNQR 5</v>
      </c>
      <c r="I118" t="str">
        <f t="shared" si="3"/>
        <v>NQR5b</v>
      </c>
    </row>
    <row r="119" spans="1:9" x14ac:dyDescent="0.2">
      <c r="A119" s="237">
        <v>118</v>
      </c>
      <c r="B119" s="237" t="s">
        <v>188</v>
      </c>
      <c r="C119" s="237" t="s">
        <v>208</v>
      </c>
      <c r="D119" s="237" t="s">
        <v>702</v>
      </c>
      <c r="E119" s="237" t="s">
        <v>48</v>
      </c>
      <c r="F119" s="237" t="s">
        <v>288</v>
      </c>
      <c r="G119" s="237" t="s">
        <v>705</v>
      </c>
      <c r="H119" s="237" t="str">
        <f t="shared" si="2"/>
        <v>ElectricityNetwork reliabilityAverage uptime of supply to premisesUrban areas excluding Perth CBDNQR 5</v>
      </c>
      <c r="I119" t="str">
        <f t="shared" si="3"/>
        <v>NQR5c</v>
      </c>
    </row>
    <row r="120" spans="1:9" x14ac:dyDescent="0.2">
      <c r="A120" s="237">
        <v>119</v>
      </c>
      <c r="B120" s="237" t="s">
        <v>188</v>
      </c>
      <c r="C120" s="237" t="s">
        <v>208</v>
      </c>
      <c r="D120" s="237" t="s">
        <v>702</v>
      </c>
      <c r="E120" s="237" t="s">
        <v>510</v>
      </c>
      <c r="F120" s="237" t="s">
        <v>288</v>
      </c>
      <c r="G120" s="237" t="s">
        <v>706</v>
      </c>
      <c r="H120" s="237" t="str">
        <f t="shared" si="2"/>
        <v>ElectricityNetwork reliabilityAverage uptime of supply to premisesAll other areas of WANQR 5</v>
      </c>
      <c r="I120" t="str">
        <f t="shared" si="3"/>
        <v>NQR5d</v>
      </c>
    </row>
    <row r="121" spans="1:9" x14ac:dyDescent="0.2">
      <c r="A121" s="237">
        <v>120</v>
      </c>
      <c r="B121" s="237" t="s">
        <v>188</v>
      </c>
      <c r="C121" s="237" t="s">
        <v>208</v>
      </c>
      <c r="D121" s="237" t="s">
        <v>289</v>
      </c>
      <c r="E121" s="237" t="s">
        <v>96</v>
      </c>
      <c r="F121" s="237" t="s">
        <v>290</v>
      </c>
      <c r="G121" s="237" t="s">
        <v>707</v>
      </c>
      <c r="H121" s="237" t="str">
        <f t="shared" si="2"/>
        <v>ElectricityNetwork reliabilityAverage cumulative supply interruption (mean)Standalone power systemsNQR 6</v>
      </c>
      <c r="I121" t="str">
        <f t="shared" si="3"/>
        <v>NQR6a</v>
      </c>
    </row>
    <row r="122" spans="1:9" x14ac:dyDescent="0.2">
      <c r="A122" s="237">
        <v>121</v>
      </c>
      <c r="B122" s="237" t="s">
        <v>188</v>
      </c>
      <c r="C122" s="237" t="s">
        <v>208</v>
      </c>
      <c r="D122" s="237" t="s">
        <v>289</v>
      </c>
      <c r="E122" s="237" t="s">
        <v>47</v>
      </c>
      <c r="F122" s="237" t="s">
        <v>290</v>
      </c>
      <c r="G122" s="237" t="s">
        <v>708</v>
      </c>
      <c r="H122" s="237" t="str">
        <f t="shared" si="2"/>
        <v>ElectricityNetwork reliabilityAverage cumulative supply interruption (mean)Perth CBD onlyNQR 6</v>
      </c>
      <c r="I122" t="str">
        <f t="shared" si="3"/>
        <v>NQR6b</v>
      </c>
    </row>
    <row r="123" spans="1:9" x14ac:dyDescent="0.2">
      <c r="A123" s="237">
        <v>122</v>
      </c>
      <c r="B123" s="237" t="s">
        <v>188</v>
      </c>
      <c r="C123" s="237" t="s">
        <v>208</v>
      </c>
      <c r="D123" s="237" t="s">
        <v>289</v>
      </c>
      <c r="E123" s="237" t="s">
        <v>48</v>
      </c>
      <c r="F123" s="237" t="s">
        <v>290</v>
      </c>
      <c r="G123" s="237" t="s">
        <v>709</v>
      </c>
      <c r="H123" s="237" t="str">
        <f t="shared" si="2"/>
        <v>ElectricityNetwork reliabilityAverage cumulative supply interruption (mean)Urban areas excluding Perth CBDNQR 6</v>
      </c>
      <c r="I123" t="str">
        <f t="shared" si="3"/>
        <v>NQR6c</v>
      </c>
    </row>
    <row r="124" spans="1:9" x14ac:dyDescent="0.2">
      <c r="A124" s="237">
        <v>123</v>
      </c>
      <c r="B124" s="237" t="s">
        <v>188</v>
      </c>
      <c r="C124" s="237" t="s">
        <v>208</v>
      </c>
      <c r="D124" s="237" t="s">
        <v>289</v>
      </c>
      <c r="E124" s="237" t="s">
        <v>510</v>
      </c>
      <c r="F124" s="237" t="s">
        <v>290</v>
      </c>
      <c r="G124" s="237" t="s">
        <v>710</v>
      </c>
      <c r="H124" s="237" t="str">
        <f t="shared" si="2"/>
        <v>ElectricityNetwork reliabilityAverage cumulative supply interruption (mean)All other areas of WANQR 6</v>
      </c>
      <c r="I124" t="str">
        <f t="shared" si="3"/>
        <v>NQR6d</v>
      </c>
    </row>
    <row r="125" spans="1:9" x14ac:dyDescent="0.2">
      <c r="A125" s="237">
        <v>124</v>
      </c>
      <c r="B125" s="237" t="s">
        <v>188</v>
      </c>
      <c r="C125" s="237" t="s">
        <v>192</v>
      </c>
      <c r="D125" s="237" t="s">
        <v>271</v>
      </c>
      <c r="E125" s="237" t="s">
        <v>230</v>
      </c>
      <c r="F125" s="237" t="s">
        <v>399</v>
      </c>
      <c r="G125" s="237" t="s">
        <v>152</v>
      </c>
      <c r="H125" s="237" t="str">
        <f t="shared" si="2"/>
        <v>ElectricityComplaintsNQ&amp;R Code Part 2 complaintsTotal complaintsNQR 7</v>
      </c>
      <c r="I125" t="str">
        <f t="shared" si="3"/>
        <v>NQR7</v>
      </c>
    </row>
    <row r="126" spans="1:9" x14ac:dyDescent="0.2">
      <c r="A126" s="237">
        <v>125</v>
      </c>
      <c r="B126" s="237" t="s">
        <v>188</v>
      </c>
      <c r="C126" s="237" t="s">
        <v>192</v>
      </c>
      <c r="D126" s="237" t="s">
        <v>271</v>
      </c>
      <c r="E126" s="237" t="s">
        <v>549</v>
      </c>
      <c r="F126" s="237" t="s">
        <v>550</v>
      </c>
      <c r="G126" s="237" t="s">
        <v>151</v>
      </c>
      <c r="H126" s="237" t="str">
        <f t="shared" si="2"/>
        <v>ElectricityComplaintsNQ&amp;R Code Part 2 complaintsComplaints resolved within 15 business daysNQR 7A</v>
      </c>
      <c r="I126" t="str">
        <f t="shared" si="3"/>
        <v>NQR7A</v>
      </c>
    </row>
    <row r="127" spans="1:9" x14ac:dyDescent="0.2">
      <c r="A127" s="237">
        <v>126</v>
      </c>
      <c r="B127" s="237" t="s">
        <v>188</v>
      </c>
      <c r="C127" s="237" t="s">
        <v>192</v>
      </c>
      <c r="D127" s="237" t="s">
        <v>271</v>
      </c>
      <c r="E127" s="237" t="s">
        <v>96</v>
      </c>
      <c r="F127" s="237" t="s">
        <v>272</v>
      </c>
      <c r="G127" s="237" t="s">
        <v>711</v>
      </c>
      <c r="H127" s="237" t="str">
        <f t="shared" si="2"/>
        <v>ElectricityComplaintsNQ&amp;R Code Part 2 complaintsStandalone power systemsNQR 8</v>
      </c>
      <c r="I127" t="str">
        <f t="shared" si="3"/>
        <v>NQR8a</v>
      </c>
    </row>
    <row r="128" spans="1:9" x14ac:dyDescent="0.2">
      <c r="A128" s="237">
        <v>127</v>
      </c>
      <c r="B128" s="237" t="s">
        <v>188</v>
      </c>
      <c r="C128" s="237" t="s">
        <v>192</v>
      </c>
      <c r="D128" s="237" t="s">
        <v>271</v>
      </c>
      <c r="E128" s="237" t="s">
        <v>47</v>
      </c>
      <c r="F128" s="237" t="s">
        <v>272</v>
      </c>
      <c r="G128" s="237" t="s">
        <v>712</v>
      </c>
      <c r="H128" s="237" t="str">
        <f t="shared" si="2"/>
        <v>ElectricityComplaintsNQ&amp;R Code Part 2 complaintsPerth CBD onlyNQR 8</v>
      </c>
      <c r="I128" t="str">
        <f t="shared" si="3"/>
        <v>NQR8b</v>
      </c>
    </row>
    <row r="129" spans="1:9" x14ac:dyDescent="0.2">
      <c r="A129" s="237">
        <v>128</v>
      </c>
      <c r="B129" s="237" t="s">
        <v>188</v>
      </c>
      <c r="C129" s="237" t="s">
        <v>192</v>
      </c>
      <c r="D129" s="237" t="s">
        <v>271</v>
      </c>
      <c r="E129" s="237" t="s">
        <v>48</v>
      </c>
      <c r="F129" s="237" t="s">
        <v>272</v>
      </c>
      <c r="G129" s="237" t="s">
        <v>713</v>
      </c>
      <c r="H129" s="237" t="str">
        <f t="shared" si="2"/>
        <v>ElectricityComplaintsNQ&amp;R Code Part 2 complaintsUrban areas excluding Perth CBDNQR 8</v>
      </c>
      <c r="I129" t="str">
        <f t="shared" si="3"/>
        <v>NQR8c</v>
      </c>
    </row>
    <row r="130" spans="1:9" x14ac:dyDescent="0.2">
      <c r="A130" s="237">
        <v>129</v>
      </c>
      <c r="B130" s="237" t="s">
        <v>188</v>
      </c>
      <c r="C130" s="237" t="s">
        <v>192</v>
      </c>
      <c r="D130" s="237" t="s">
        <v>271</v>
      </c>
      <c r="E130" s="237" t="s">
        <v>510</v>
      </c>
      <c r="F130" s="237" t="s">
        <v>272</v>
      </c>
      <c r="G130" s="237" t="s">
        <v>714</v>
      </c>
      <c r="H130" s="237" t="str">
        <f t="shared" si="2"/>
        <v>ElectricityComplaintsNQ&amp;R Code Part 2 complaintsAll other areas of WANQR 8</v>
      </c>
      <c r="I130" t="str">
        <f t="shared" si="3"/>
        <v>NQR8d</v>
      </c>
    </row>
    <row r="131" spans="1:9" x14ac:dyDescent="0.2">
      <c r="A131" s="237">
        <v>130</v>
      </c>
      <c r="B131" s="237" t="s">
        <v>188</v>
      </c>
      <c r="C131" s="237" t="s">
        <v>192</v>
      </c>
      <c r="D131" s="237" t="s">
        <v>271</v>
      </c>
      <c r="E131" s="237" t="s">
        <v>551</v>
      </c>
      <c r="F131" s="237" t="s">
        <v>552</v>
      </c>
      <c r="G131" s="237" t="s">
        <v>113</v>
      </c>
      <c r="H131" s="237" t="str">
        <f t="shared" ref="H131:H194" si="4">B131&amp;C131&amp;D131&amp;E131&amp;F131</f>
        <v>ElectricityComplaintsNQ&amp;R Code Part 2 complaintsAmount spent addressing complaintsNQR 9</v>
      </c>
      <c r="I131" t="str">
        <f t="shared" ref="I131:I194" si="5">G131</f>
        <v>NQR9</v>
      </c>
    </row>
    <row r="132" spans="1:9" x14ac:dyDescent="0.2">
      <c r="A132" s="237">
        <v>131</v>
      </c>
      <c r="B132" s="237" t="s">
        <v>188</v>
      </c>
      <c r="C132" s="237" t="s">
        <v>37</v>
      </c>
      <c r="D132" s="237"/>
      <c r="E132" s="237" t="s">
        <v>452</v>
      </c>
      <c r="F132" s="237" t="s">
        <v>451</v>
      </c>
      <c r="G132" s="237" t="s">
        <v>173</v>
      </c>
      <c r="H132" s="237" t="str">
        <f t="shared" si="4"/>
        <v>ElectricityCompensation paymentsSection 18 NQR payments madeNQR 10</v>
      </c>
      <c r="I132" t="str">
        <f t="shared" si="5"/>
        <v>NQR10</v>
      </c>
    </row>
    <row r="133" spans="1:9" x14ac:dyDescent="0.2">
      <c r="A133" s="237">
        <v>132</v>
      </c>
      <c r="B133" s="237" t="s">
        <v>188</v>
      </c>
      <c r="C133" s="237" t="s">
        <v>37</v>
      </c>
      <c r="D133" s="237"/>
      <c r="E133" s="237" t="s">
        <v>450</v>
      </c>
      <c r="F133" s="237" t="s">
        <v>451</v>
      </c>
      <c r="G133" s="237" t="s">
        <v>715</v>
      </c>
      <c r="H133" s="237" t="str">
        <f t="shared" si="4"/>
        <v>ElectricityCompensation paymentsSection 18 NQR sum of payments madeNQR 10</v>
      </c>
      <c r="I133" t="str">
        <f t="shared" si="5"/>
        <v>NQR10a</v>
      </c>
    </row>
    <row r="134" spans="1:9" x14ac:dyDescent="0.2">
      <c r="A134" s="237">
        <v>133</v>
      </c>
      <c r="B134" s="237" t="s">
        <v>188</v>
      </c>
      <c r="C134" s="237" t="s">
        <v>37</v>
      </c>
      <c r="D134" s="237"/>
      <c r="E134" s="237" t="s">
        <v>448</v>
      </c>
      <c r="F134" s="237" t="s">
        <v>447</v>
      </c>
      <c r="G134" s="237" t="s">
        <v>174</v>
      </c>
      <c r="H134" s="237" t="str">
        <f t="shared" si="4"/>
        <v>ElectricityCompensation paymentsSection 19 NQR payments madeNQR 11</v>
      </c>
      <c r="I134" t="str">
        <f t="shared" si="5"/>
        <v>NQR11</v>
      </c>
    </row>
    <row r="135" spans="1:9" x14ac:dyDescent="0.2">
      <c r="A135" s="237">
        <v>134</v>
      </c>
      <c r="B135" s="237" t="s">
        <v>188</v>
      </c>
      <c r="C135" s="237" t="s">
        <v>37</v>
      </c>
      <c r="D135" s="237"/>
      <c r="E135" s="237" t="s">
        <v>446</v>
      </c>
      <c r="F135" s="237" t="s">
        <v>447</v>
      </c>
      <c r="G135" s="237" t="s">
        <v>716</v>
      </c>
      <c r="H135" s="237" t="str">
        <f t="shared" si="4"/>
        <v>ElectricityCompensation paymentsSection 19 NQR sum of payments madeNQR 11</v>
      </c>
      <c r="I135" t="str">
        <f t="shared" si="5"/>
        <v>NQR11a</v>
      </c>
    </row>
    <row r="136" spans="1:9" x14ac:dyDescent="0.2">
      <c r="A136" s="237">
        <v>135</v>
      </c>
      <c r="B136" s="237" t="s">
        <v>188</v>
      </c>
      <c r="C136" s="237" t="s">
        <v>299</v>
      </c>
      <c r="D136" s="237" t="s">
        <v>300</v>
      </c>
      <c r="E136" s="237" t="s">
        <v>96</v>
      </c>
      <c r="F136" s="237" t="s">
        <v>301</v>
      </c>
      <c r="G136" s="237" t="s">
        <v>717</v>
      </c>
      <c r="H136" s="237" t="str">
        <f t="shared" si="4"/>
        <v>ElectricityNetwork &amp; asset informationMetered supply pointsStandalone power systemsNQR 12</v>
      </c>
      <c r="I136" t="str">
        <f t="shared" si="5"/>
        <v>NQR12a</v>
      </c>
    </row>
    <row r="137" spans="1:9" x14ac:dyDescent="0.2">
      <c r="A137" s="237">
        <v>136</v>
      </c>
      <c r="B137" s="237" t="s">
        <v>188</v>
      </c>
      <c r="C137" s="237" t="s">
        <v>299</v>
      </c>
      <c r="D137" s="237" t="s">
        <v>300</v>
      </c>
      <c r="E137" s="237" t="s">
        <v>422</v>
      </c>
      <c r="F137" s="237" t="s">
        <v>326</v>
      </c>
      <c r="G137" s="237" t="s">
        <v>718</v>
      </c>
      <c r="H137" s="237" t="str">
        <f t="shared" si="4"/>
        <v>ElectricityNetwork &amp; asset informationMetered supply pointsStandalone power systems (res)NQR 12a</v>
      </c>
      <c r="I137" t="str">
        <f t="shared" si="5"/>
        <v>NQR12ai</v>
      </c>
    </row>
    <row r="138" spans="1:9" x14ac:dyDescent="0.2">
      <c r="A138" s="237">
        <v>137</v>
      </c>
      <c r="B138" s="237" t="s">
        <v>188</v>
      </c>
      <c r="C138" s="237" t="s">
        <v>299</v>
      </c>
      <c r="D138" s="237" t="s">
        <v>300</v>
      </c>
      <c r="E138" s="237" t="s">
        <v>421</v>
      </c>
      <c r="F138" s="237" t="s">
        <v>326</v>
      </c>
      <c r="G138" s="237" t="s">
        <v>719</v>
      </c>
      <c r="H138" s="237" t="str">
        <f t="shared" si="4"/>
        <v>ElectricityNetwork &amp; asset informationMetered supply pointsStandalone power systems (non-res)NQR 12a</v>
      </c>
      <c r="I138" t="str">
        <f t="shared" si="5"/>
        <v>NQR12aii</v>
      </c>
    </row>
    <row r="139" spans="1:9" x14ac:dyDescent="0.2">
      <c r="A139" s="237">
        <v>138</v>
      </c>
      <c r="B139" s="237" t="s">
        <v>188</v>
      </c>
      <c r="C139" s="237" t="s">
        <v>299</v>
      </c>
      <c r="D139" s="237" t="s">
        <v>720</v>
      </c>
      <c r="E139" s="237" t="s">
        <v>96</v>
      </c>
      <c r="F139" s="237" t="s">
        <v>328</v>
      </c>
      <c r="G139" s="237" t="s">
        <v>721</v>
      </c>
      <c r="H139" s="237" t="str">
        <f t="shared" si="4"/>
        <v>ElectricityNetwork &amp; asset informationMetered supply points (sub-transmission voltage)Standalone power systemsNQR 12b</v>
      </c>
      <c r="I139" t="str">
        <f t="shared" si="5"/>
        <v>NQR12aiii</v>
      </c>
    </row>
    <row r="140" spans="1:9" x14ac:dyDescent="0.2">
      <c r="A140" s="237">
        <v>139</v>
      </c>
      <c r="B140" s="237" t="s">
        <v>188</v>
      </c>
      <c r="C140" s="237" t="s">
        <v>299</v>
      </c>
      <c r="D140" s="237" t="s">
        <v>360</v>
      </c>
      <c r="E140" s="237" t="s">
        <v>96</v>
      </c>
      <c r="F140" s="237" t="s">
        <v>328</v>
      </c>
      <c r="G140" s="237" t="s">
        <v>722</v>
      </c>
      <c r="H140" s="237" t="str">
        <f t="shared" si="4"/>
        <v>ElectricityNetwork &amp; asset informationMetered supply points (high voltage)Standalone power systemsNQR 12b</v>
      </c>
      <c r="I140" t="str">
        <f t="shared" si="5"/>
        <v>NQR12aiv</v>
      </c>
    </row>
    <row r="141" spans="1:9" x14ac:dyDescent="0.2">
      <c r="A141" s="237">
        <v>140</v>
      </c>
      <c r="B141" s="237" t="s">
        <v>188</v>
      </c>
      <c r="C141" s="237" t="s">
        <v>299</v>
      </c>
      <c r="D141" s="237" t="s">
        <v>327</v>
      </c>
      <c r="E141" s="237" t="s">
        <v>96</v>
      </c>
      <c r="F141" s="237" t="s">
        <v>328</v>
      </c>
      <c r="G141" s="237" t="s">
        <v>723</v>
      </c>
      <c r="H141" s="237" t="str">
        <f t="shared" si="4"/>
        <v>ElectricityNetwork &amp; asset informationMetered supply points (low voltage)Standalone power systemsNQR 12b</v>
      </c>
      <c r="I141" t="str">
        <f t="shared" si="5"/>
        <v>NQR12av</v>
      </c>
    </row>
    <row r="142" spans="1:9" x14ac:dyDescent="0.2">
      <c r="A142" s="237">
        <v>141</v>
      </c>
      <c r="B142" s="237" t="s">
        <v>188</v>
      </c>
      <c r="C142" s="237" t="s">
        <v>299</v>
      </c>
      <c r="D142" s="237" t="s">
        <v>300</v>
      </c>
      <c r="E142" s="237" t="s">
        <v>47</v>
      </c>
      <c r="F142" s="237" t="s">
        <v>301</v>
      </c>
      <c r="G142" s="237" t="s">
        <v>724</v>
      </c>
      <c r="H142" s="237" t="str">
        <f t="shared" si="4"/>
        <v>ElectricityNetwork &amp; asset informationMetered supply pointsPerth CBD onlyNQR 12</v>
      </c>
      <c r="I142" t="str">
        <f t="shared" si="5"/>
        <v>NQR12b</v>
      </c>
    </row>
    <row r="143" spans="1:9" x14ac:dyDescent="0.2">
      <c r="A143" s="237">
        <v>142</v>
      </c>
      <c r="B143" s="237" t="s">
        <v>188</v>
      </c>
      <c r="C143" s="237" t="s">
        <v>299</v>
      </c>
      <c r="D143" s="237" t="s">
        <v>300</v>
      </c>
      <c r="E143" s="237" t="s">
        <v>493</v>
      </c>
      <c r="F143" s="237" t="s">
        <v>326</v>
      </c>
      <c r="G143" s="237" t="s">
        <v>725</v>
      </c>
      <c r="H143" s="237" t="str">
        <f t="shared" si="4"/>
        <v>ElectricityNetwork &amp; asset informationMetered supply pointsPerth CBD only (res)NQR 12a</v>
      </c>
      <c r="I143" t="str">
        <f t="shared" si="5"/>
        <v>NQR12bi</v>
      </c>
    </row>
    <row r="144" spans="1:9" x14ac:dyDescent="0.2">
      <c r="A144" s="237">
        <v>143</v>
      </c>
      <c r="B144" s="237" t="s">
        <v>188</v>
      </c>
      <c r="C144" s="237" t="s">
        <v>299</v>
      </c>
      <c r="D144" s="237" t="s">
        <v>300</v>
      </c>
      <c r="E144" s="237" t="s">
        <v>492</v>
      </c>
      <c r="F144" s="237" t="s">
        <v>326</v>
      </c>
      <c r="G144" s="237" t="s">
        <v>726</v>
      </c>
      <c r="H144" s="237" t="str">
        <f t="shared" si="4"/>
        <v>ElectricityNetwork &amp; asset informationMetered supply pointsPerth CBD only (non res)NQR 12a</v>
      </c>
      <c r="I144" t="str">
        <f t="shared" si="5"/>
        <v>NQR12bii</v>
      </c>
    </row>
    <row r="145" spans="1:9" x14ac:dyDescent="0.2">
      <c r="A145" s="237">
        <v>144</v>
      </c>
      <c r="B145" s="237" t="s">
        <v>188</v>
      </c>
      <c r="C145" s="237" t="s">
        <v>299</v>
      </c>
      <c r="D145" s="237" t="s">
        <v>720</v>
      </c>
      <c r="E145" s="237" t="s">
        <v>47</v>
      </c>
      <c r="F145" s="237" t="s">
        <v>328</v>
      </c>
      <c r="G145" s="237" t="s">
        <v>727</v>
      </c>
      <c r="H145" s="237" t="str">
        <f t="shared" si="4"/>
        <v>ElectricityNetwork &amp; asset informationMetered supply points (sub-transmission voltage)Perth CBD onlyNQR 12b</v>
      </c>
      <c r="I145" t="str">
        <f t="shared" si="5"/>
        <v>NQR12biii</v>
      </c>
    </row>
    <row r="146" spans="1:9" x14ac:dyDescent="0.2">
      <c r="A146" s="237">
        <v>145</v>
      </c>
      <c r="B146" s="237" t="s">
        <v>188</v>
      </c>
      <c r="C146" s="237" t="s">
        <v>299</v>
      </c>
      <c r="D146" s="237" t="s">
        <v>360</v>
      </c>
      <c r="E146" s="237" t="s">
        <v>47</v>
      </c>
      <c r="F146" s="237" t="s">
        <v>328</v>
      </c>
      <c r="G146" s="237" t="s">
        <v>728</v>
      </c>
      <c r="H146" s="237" t="str">
        <f t="shared" si="4"/>
        <v>ElectricityNetwork &amp; asset informationMetered supply points (high voltage)Perth CBD onlyNQR 12b</v>
      </c>
      <c r="I146" t="str">
        <f t="shared" si="5"/>
        <v>NQR12biv</v>
      </c>
    </row>
    <row r="147" spans="1:9" x14ac:dyDescent="0.2">
      <c r="A147" s="237">
        <v>146</v>
      </c>
      <c r="B147" s="237" t="s">
        <v>188</v>
      </c>
      <c r="C147" s="237" t="s">
        <v>299</v>
      </c>
      <c r="D147" s="237" t="s">
        <v>327</v>
      </c>
      <c r="E147" s="237" t="s">
        <v>47</v>
      </c>
      <c r="F147" s="237" t="s">
        <v>328</v>
      </c>
      <c r="G147" s="237" t="s">
        <v>729</v>
      </c>
      <c r="H147" s="237" t="str">
        <f t="shared" si="4"/>
        <v>ElectricityNetwork &amp; asset informationMetered supply points (low voltage)Perth CBD onlyNQR 12b</v>
      </c>
      <c r="I147" t="str">
        <f t="shared" si="5"/>
        <v>NQR12bv</v>
      </c>
    </row>
    <row r="148" spans="1:9" x14ac:dyDescent="0.2">
      <c r="A148" s="237">
        <v>147</v>
      </c>
      <c r="B148" s="237" t="s">
        <v>188</v>
      </c>
      <c r="C148" s="237" t="s">
        <v>299</v>
      </c>
      <c r="D148" s="237" t="s">
        <v>300</v>
      </c>
      <c r="E148" s="237" t="s">
        <v>48</v>
      </c>
      <c r="F148" s="237" t="s">
        <v>301</v>
      </c>
      <c r="G148" s="237" t="s">
        <v>730</v>
      </c>
      <c r="H148" s="237" t="str">
        <f t="shared" si="4"/>
        <v>ElectricityNetwork &amp; asset informationMetered supply pointsUrban areas excluding Perth CBDNQR 12</v>
      </c>
      <c r="I148" t="str">
        <f t="shared" si="5"/>
        <v>NQR12c</v>
      </c>
    </row>
    <row r="149" spans="1:9" x14ac:dyDescent="0.2">
      <c r="A149" s="237">
        <v>148</v>
      </c>
      <c r="B149" s="237" t="s">
        <v>188</v>
      </c>
      <c r="C149" s="237" t="s">
        <v>299</v>
      </c>
      <c r="D149" s="237" t="s">
        <v>300</v>
      </c>
      <c r="E149" s="237" t="s">
        <v>359</v>
      </c>
      <c r="F149" s="237" t="s">
        <v>326</v>
      </c>
      <c r="G149" s="237" t="s">
        <v>731</v>
      </c>
      <c r="H149" s="237" t="str">
        <f t="shared" si="4"/>
        <v>ElectricityNetwork &amp; asset informationMetered supply pointsUrban areas excluding Perth CBD (res)NQR 12a</v>
      </c>
      <c r="I149" t="str">
        <f t="shared" si="5"/>
        <v>NQR12ci</v>
      </c>
    </row>
    <row r="150" spans="1:9" x14ac:dyDescent="0.2">
      <c r="A150" s="237">
        <v>149</v>
      </c>
      <c r="B150" s="237" t="s">
        <v>188</v>
      </c>
      <c r="C150" s="237" t="s">
        <v>299</v>
      </c>
      <c r="D150" s="237" t="s">
        <v>300</v>
      </c>
      <c r="E150" s="237" t="s">
        <v>325</v>
      </c>
      <c r="F150" s="237" t="s">
        <v>326</v>
      </c>
      <c r="G150" s="237" t="s">
        <v>732</v>
      </c>
      <c r="H150" s="237" t="str">
        <f t="shared" si="4"/>
        <v>ElectricityNetwork &amp; asset informationMetered supply pointsUrban areas excluding Perth CBD (non-res)NQR 12a</v>
      </c>
      <c r="I150" t="str">
        <f t="shared" si="5"/>
        <v>NQR12cii</v>
      </c>
    </row>
    <row r="151" spans="1:9" x14ac:dyDescent="0.2">
      <c r="A151" s="237">
        <v>150</v>
      </c>
      <c r="B151" s="237" t="s">
        <v>188</v>
      </c>
      <c r="C151" s="237" t="s">
        <v>299</v>
      </c>
      <c r="D151" s="237" t="s">
        <v>720</v>
      </c>
      <c r="E151" s="237" t="s">
        <v>48</v>
      </c>
      <c r="F151" s="237" t="s">
        <v>328</v>
      </c>
      <c r="G151" s="237" t="s">
        <v>733</v>
      </c>
      <c r="H151" s="237" t="str">
        <f t="shared" si="4"/>
        <v>ElectricityNetwork &amp; asset informationMetered supply points (sub-transmission voltage)Urban areas excluding Perth CBDNQR 12b</v>
      </c>
      <c r="I151" t="str">
        <f t="shared" si="5"/>
        <v>NQR12ciii</v>
      </c>
    </row>
    <row r="152" spans="1:9" x14ac:dyDescent="0.2">
      <c r="A152" s="237">
        <v>151</v>
      </c>
      <c r="B152" s="237" t="s">
        <v>188</v>
      </c>
      <c r="C152" s="237" t="s">
        <v>299</v>
      </c>
      <c r="D152" s="237" t="s">
        <v>360</v>
      </c>
      <c r="E152" s="237" t="s">
        <v>48</v>
      </c>
      <c r="F152" s="237" t="s">
        <v>328</v>
      </c>
      <c r="G152" s="237" t="s">
        <v>734</v>
      </c>
      <c r="H152" s="237" t="str">
        <f t="shared" si="4"/>
        <v>ElectricityNetwork &amp; asset informationMetered supply points (high voltage)Urban areas excluding Perth CBDNQR 12b</v>
      </c>
      <c r="I152" t="str">
        <f t="shared" si="5"/>
        <v>NQR12civ</v>
      </c>
    </row>
    <row r="153" spans="1:9" x14ac:dyDescent="0.2">
      <c r="A153" s="237">
        <v>152</v>
      </c>
      <c r="B153" s="237" t="s">
        <v>188</v>
      </c>
      <c r="C153" s="237" t="s">
        <v>299</v>
      </c>
      <c r="D153" s="237" t="s">
        <v>327</v>
      </c>
      <c r="E153" s="237" t="s">
        <v>48</v>
      </c>
      <c r="F153" s="237" t="s">
        <v>328</v>
      </c>
      <c r="G153" s="237" t="s">
        <v>735</v>
      </c>
      <c r="H153" s="237" t="str">
        <f t="shared" si="4"/>
        <v>ElectricityNetwork &amp; asset informationMetered supply points (low voltage)Urban areas excluding Perth CBDNQR 12b</v>
      </c>
      <c r="I153" t="str">
        <f t="shared" si="5"/>
        <v>NQR12cv</v>
      </c>
    </row>
    <row r="154" spans="1:9" x14ac:dyDescent="0.2">
      <c r="A154" s="237">
        <v>153</v>
      </c>
      <c r="B154" s="237" t="s">
        <v>188</v>
      </c>
      <c r="C154" s="237" t="s">
        <v>299</v>
      </c>
      <c r="D154" s="237" t="s">
        <v>300</v>
      </c>
      <c r="E154" s="237" t="s">
        <v>49</v>
      </c>
      <c r="F154" s="237" t="s">
        <v>301</v>
      </c>
      <c r="G154" s="237" t="s">
        <v>736</v>
      </c>
      <c r="H154" s="237" t="str">
        <f t="shared" si="4"/>
        <v>ElectricityNetwork &amp; asset informationMetered supply pointsShort ruralNQR 12</v>
      </c>
      <c r="I154" t="str">
        <f t="shared" si="5"/>
        <v>NQR12d</v>
      </c>
    </row>
    <row r="155" spans="1:9" x14ac:dyDescent="0.2">
      <c r="A155" s="237">
        <v>154</v>
      </c>
      <c r="B155" s="237" t="s">
        <v>188</v>
      </c>
      <c r="C155" s="237" t="s">
        <v>299</v>
      </c>
      <c r="D155" s="237" t="s">
        <v>300</v>
      </c>
      <c r="E155" s="237" t="s">
        <v>443</v>
      </c>
      <c r="F155" s="237" t="s">
        <v>326</v>
      </c>
      <c r="G155" s="237" t="s">
        <v>737</v>
      </c>
      <c r="H155" s="237" t="str">
        <f t="shared" si="4"/>
        <v>ElectricityNetwork &amp; asset informationMetered supply pointsShort rural (res)NQR 12a</v>
      </c>
      <c r="I155" t="str">
        <f t="shared" si="5"/>
        <v>NQR12di</v>
      </c>
    </row>
    <row r="156" spans="1:9" x14ac:dyDescent="0.2">
      <c r="A156" s="237">
        <v>155</v>
      </c>
      <c r="B156" s="237" t="s">
        <v>188</v>
      </c>
      <c r="C156" s="237" t="s">
        <v>299</v>
      </c>
      <c r="D156" s="237" t="s">
        <v>300</v>
      </c>
      <c r="E156" s="237" t="s">
        <v>439</v>
      </c>
      <c r="F156" s="237" t="s">
        <v>326</v>
      </c>
      <c r="G156" s="237" t="s">
        <v>738</v>
      </c>
      <c r="H156" s="237" t="str">
        <f t="shared" si="4"/>
        <v>ElectricityNetwork &amp; asset informationMetered supply pointsShort rural (non res)NQR 12a</v>
      </c>
      <c r="I156" t="str">
        <f t="shared" si="5"/>
        <v>NQR12dii</v>
      </c>
    </row>
    <row r="157" spans="1:9" x14ac:dyDescent="0.2">
      <c r="A157" s="237">
        <v>156</v>
      </c>
      <c r="B157" s="237" t="s">
        <v>188</v>
      </c>
      <c r="C157" s="237" t="s">
        <v>299</v>
      </c>
      <c r="D157" s="237" t="s">
        <v>720</v>
      </c>
      <c r="E157" s="237" t="s">
        <v>49</v>
      </c>
      <c r="F157" s="237" t="s">
        <v>328</v>
      </c>
      <c r="G157" s="237" t="s">
        <v>739</v>
      </c>
      <c r="H157" s="237" t="str">
        <f t="shared" si="4"/>
        <v>ElectricityNetwork &amp; asset informationMetered supply points (sub-transmission voltage)Short ruralNQR 12b</v>
      </c>
      <c r="I157" t="str">
        <f t="shared" si="5"/>
        <v>NQR12diii</v>
      </c>
    </row>
    <row r="158" spans="1:9" x14ac:dyDescent="0.2">
      <c r="A158" s="237">
        <v>157</v>
      </c>
      <c r="B158" s="237" t="s">
        <v>188</v>
      </c>
      <c r="C158" s="237" t="s">
        <v>299</v>
      </c>
      <c r="D158" s="237" t="s">
        <v>360</v>
      </c>
      <c r="E158" s="237" t="s">
        <v>49</v>
      </c>
      <c r="F158" s="237" t="s">
        <v>328</v>
      </c>
      <c r="G158" s="237" t="s">
        <v>740</v>
      </c>
      <c r="H158" s="237" t="str">
        <f t="shared" si="4"/>
        <v>ElectricityNetwork &amp; asset informationMetered supply points (high voltage)Short ruralNQR 12b</v>
      </c>
      <c r="I158" t="str">
        <f t="shared" si="5"/>
        <v>NQR12div</v>
      </c>
    </row>
    <row r="159" spans="1:9" x14ac:dyDescent="0.2">
      <c r="A159" s="237">
        <v>158</v>
      </c>
      <c r="B159" s="237" t="s">
        <v>188</v>
      </c>
      <c r="C159" s="237" t="s">
        <v>299</v>
      </c>
      <c r="D159" s="237" t="s">
        <v>327</v>
      </c>
      <c r="E159" s="237" t="s">
        <v>49</v>
      </c>
      <c r="F159" s="237" t="s">
        <v>328</v>
      </c>
      <c r="G159" s="237" t="s">
        <v>741</v>
      </c>
      <c r="H159" s="237" t="str">
        <f t="shared" si="4"/>
        <v>ElectricityNetwork &amp; asset informationMetered supply points (low voltage)Short ruralNQR 12b</v>
      </c>
      <c r="I159" t="str">
        <f t="shared" si="5"/>
        <v>NQR12dv</v>
      </c>
    </row>
    <row r="160" spans="1:9" x14ac:dyDescent="0.2">
      <c r="A160" s="237">
        <v>159</v>
      </c>
      <c r="B160" s="237" t="s">
        <v>188</v>
      </c>
      <c r="C160" s="237" t="s">
        <v>299</v>
      </c>
      <c r="D160" s="237" t="s">
        <v>300</v>
      </c>
      <c r="E160" s="237" t="s">
        <v>50</v>
      </c>
      <c r="F160" s="237" t="s">
        <v>301</v>
      </c>
      <c r="G160" s="237" t="s">
        <v>742</v>
      </c>
      <c r="H160" s="237" t="str">
        <f t="shared" si="4"/>
        <v>ElectricityNetwork &amp; asset informationMetered supply pointsLong ruralNQR 12</v>
      </c>
      <c r="I160" t="str">
        <f t="shared" si="5"/>
        <v>NQR12e</v>
      </c>
    </row>
    <row r="161" spans="1:9" x14ac:dyDescent="0.2">
      <c r="A161" s="237">
        <v>160</v>
      </c>
      <c r="B161" s="237" t="s">
        <v>188</v>
      </c>
      <c r="C161" s="237" t="s">
        <v>299</v>
      </c>
      <c r="D161" s="237" t="s">
        <v>300</v>
      </c>
      <c r="E161" s="237" t="s">
        <v>534</v>
      </c>
      <c r="F161" s="237" t="s">
        <v>326</v>
      </c>
      <c r="G161" s="237" t="s">
        <v>743</v>
      </c>
      <c r="H161" s="237" t="str">
        <f t="shared" si="4"/>
        <v>ElectricityNetwork &amp; asset informationMetered supply pointsLong rural (res)NQR 12a</v>
      </c>
      <c r="I161" t="str">
        <f t="shared" si="5"/>
        <v>NQR12ei</v>
      </c>
    </row>
    <row r="162" spans="1:9" x14ac:dyDescent="0.2">
      <c r="A162" s="237">
        <v>161</v>
      </c>
      <c r="B162" s="237" t="s">
        <v>188</v>
      </c>
      <c r="C162" s="237" t="s">
        <v>299</v>
      </c>
      <c r="D162" s="237" t="s">
        <v>300</v>
      </c>
      <c r="E162" s="237" t="s">
        <v>533</v>
      </c>
      <c r="F162" s="237" t="s">
        <v>326</v>
      </c>
      <c r="G162" s="237" t="s">
        <v>744</v>
      </c>
      <c r="H162" s="237" t="str">
        <f t="shared" si="4"/>
        <v>ElectricityNetwork &amp; asset informationMetered supply pointsLong rural (non res)NQR 12a</v>
      </c>
      <c r="I162" t="str">
        <f t="shared" si="5"/>
        <v>NQR12eii</v>
      </c>
    </row>
    <row r="163" spans="1:9" x14ac:dyDescent="0.2">
      <c r="A163" s="237">
        <v>162</v>
      </c>
      <c r="B163" s="237" t="s">
        <v>188</v>
      </c>
      <c r="C163" s="237" t="s">
        <v>299</v>
      </c>
      <c r="D163" s="237" t="s">
        <v>720</v>
      </c>
      <c r="E163" s="237" t="s">
        <v>50</v>
      </c>
      <c r="F163" s="237" t="s">
        <v>328</v>
      </c>
      <c r="G163" s="237" t="s">
        <v>745</v>
      </c>
      <c r="H163" s="237" t="str">
        <f t="shared" si="4"/>
        <v>ElectricityNetwork &amp; asset informationMetered supply points (sub-transmission voltage)Long ruralNQR 12b</v>
      </c>
      <c r="I163" t="str">
        <f t="shared" si="5"/>
        <v>NQR12eiii</v>
      </c>
    </row>
    <row r="164" spans="1:9" x14ac:dyDescent="0.2">
      <c r="A164" s="237">
        <v>163</v>
      </c>
      <c r="B164" s="237" t="s">
        <v>188</v>
      </c>
      <c r="C164" s="237" t="s">
        <v>299</v>
      </c>
      <c r="D164" s="237" t="s">
        <v>360</v>
      </c>
      <c r="E164" s="237" t="s">
        <v>50</v>
      </c>
      <c r="F164" s="237" t="s">
        <v>328</v>
      </c>
      <c r="G164" s="237" t="s">
        <v>746</v>
      </c>
      <c r="H164" s="237" t="str">
        <f t="shared" si="4"/>
        <v>ElectricityNetwork &amp; asset informationMetered supply points (high voltage)Long ruralNQR 12b</v>
      </c>
      <c r="I164" t="str">
        <f t="shared" si="5"/>
        <v>NQR12eiv</v>
      </c>
    </row>
    <row r="165" spans="1:9" x14ac:dyDescent="0.2">
      <c r="A165" s="237">
        <v>164</v>
      </c>
      <c r="B165" s="237" t="s">
        <v>188</v>
      </c>
      <c r="C165" s="237" t="s">
        <v>299</v>
      </c>
      <c r="D165" s="237" t="s">
        <v>327</v>
      </c>
      <c r="E165" s="237" t="s">
        <v>50</v>
      </c>
      <c r="F165" s="237" t="s">
        <v>328</v>
      </c>
      <c r="G165" s="237" t="s">
        <v>747</v>
      </c>
      <c r="H165" s="237" t="str">
        <f t="shared" si="4"/>
        <v>ElectricityNetwork &amp; asset informationMetered supply points (low voltage)Long ruralNQR 12b</v>
      </c>
      <c r="I165" t="str">
        <f t="shared" si="5"/>
        <v>NQR12ev</v>
      </c>
    </row>
    <row r="166" spans="1:9" x14ac:dyDescent="0.2">
      <c r="A166" s="237">
        <v>165</v>
      </c>
      <c r="B166" s="237" t="s">
        <v>188</v>
      </c>
      <c r="C166" s="237" t="s">
        <v>299</v>
      </c>
      <c r="D166" s="237" t="s">
        <v>56</v>
      </c>
      <c r="E166" s="237" t="s">
        <v>189</v>
      </c>
      <c r="F166" s="237" t="s">
        <v>302</v>
      </c>
      <c r="G166" s="237" t="s">
        <v>141</v>
      </c>
      <c r="H166" s="237" t="str">
        <f t="shared" si="4"/>
        <v>ElectricityNetwork &amp; asset informationUnmetered supply pointsTotalNQR 13</v>
      </c>
      <c r="I166" t="str">
        <f t="shared" si="5"/>
        <v>NQR13</v>
      </c>
    </row>
    <row r="167" spans="1:9" x14ac:dyDescent="0.2">
      <c r="A167" s="237">
        <v>166</v>
      </c>
      <c r="B167" s="237" t="s">
        <v>188</v>
      </c>
      <c r="C167" s="237" t="s">
        <v>299</v>
      </c>
      <c r="D167" s="237" t="s">
        <v>56</v>
      </c>
      <c r="E167" s="237" t="s">
        <v>47</v>
      </c>
      <c r="F167" s="237" t="s">
        <v>302</v>
      </c>
      <c r="G167" s="237" t="s">
        <v>748</v>
      </c>
      <c r="H167" s="237" t="str">
        <f t="shared" si="4"/>
        <v>ElectricityNetwork &amp; asset informationUnmetered supply pointsPerth CBD onlyNQR 13</v>
      </c>
      <c r="I167" t="str">
        <f t="shared" si="5"/>
        <v>NQR13b</v>
      </c>
    </row>
    <row r="168" spans="1:9" x14ac:dyDescent="0.2">
      <c r="A168" s="237">
        <v>167</v>
      </c>
      <c r="B168" s="237" t="s">
        <v>188</v>
      </c>
      <c r="C168" s="237" t="s">
        <v>299</v>
      </c>
      <c r="D168" s="237" t="s">
        <v>56</v>
      </c>
      <c r="E168" s="237" t="s">
        <v>48</v>
      </c>
      <c r="F168" s="237" t="s">
        <v>302</v>
      </c>
      <c r="G168" s="237" t="s">
        <v>749</v>
      </c>
      <c r="H168" s="237" t="str">
        <f t="shared" si="4"/>
        <v>ElectricityNetwork &amp; asset informationUnmetered supply pointsUrban areas excluding Perth CBDNQR 13</v>
      </c>
      <c r="I168" t="str">
        <f t="shared" si="5"/>
        <v>NQR13c</v>
      </c>
    </row>
    <row r="169" spans="1:9" x14ac:dyDescent="0.2">
      <c r="A169" s="237">
        <v>168</v>
      </c>
      <c r="B169" s="237" t="s">
        <v>188</v>
      </c>
      <c r="C169" s="237" t="s">
        <v>299</v>
      </c>
      <c r="D169" s="237" t="s">
        <v>56</v>
      </c>
      <c r="E169" s="237" t="s">
        <v>49</v>
      </c>
      <c r="F169" s="237" t="s">
        <v>302</v>
      </c>
      <c r="G169" s="237" t="s">
        <v>750</v>
      </c>
      <c r="H169" s="237" t="str">
        <f t="shared" si="4"/>
        <v>ElectricityNetwork &amp; asset informationUnmetered supply pointsShort ruralNQR 13</v>
      </c>
      <c r="I169" t="str">
        <f t="shared" si="5"/>
        <v>NQR13d</v>
      </c>
    </row>
    <row r="170" spans="1:9" x14ac:dyDescent="0.2">
      <c r="A170" s="237">
        <v>169</v>
      </c>
      <c r="B170" s="237" t="s">
        <v>188</v>
      </c>
      <c r="C170" s="237" t="s">
        <v>299</v>
      </c>
      <c r="D170" s="237" t="s">
        <v>56</v>
      </c>
      <c r="E170" s="237" t="s">
        <v>50</v>
      </c>
      <c r="F170" s="237" t="s">
        <v>302</v>
      </c>
      <c r="G170" s="237" t="s">
        <v>751</v>
      </c>
      <c r="H170" s="237" t="str">
        <f t="shared" si="4"/>
        <v>ElectricityNetwork &amp; asset informationUnmetered supply pointsLong ruralNQR 13</v>
      </c>
      <c r="I170" t="str">
        <f t="shared" si="5"/>
        <v>NQR13e</v>
      </c>
    </row>
    <row r="171" spans="1:9" x14ac:dyDescent="0.2">
      <c r="A171" s="237">
        <v>170</v>
      </c>
      <c r="B171" s="237" t="s">
        <v>188</v>
      </c>
      <c r="C171" s="237" t="s">
        <v>299</v>
      </c>
      <c r="D171" s="237" t="s">
        <v>306</v>
      </c>
      <c r="E171" s="237" t="s">
        <v>47</v>
      </c>
      <c r="F171" s="237" t="s">
        <v>307</v>
      </c>
      <c r="G171" s="237" t="s">
        <v>752</v>
      </c>
      <c r="H171" s="237" t="str">
        <f t="shared" si="4"/>
        <v>ElectricityNetwork &amp; asset informationEnergy deliveredPerth CBD onlyNQR 14</v>
      </c>
      <c r="I171" t="str">
        <f t="shared" si="5"/>
        <v>NQR14b</v>
      </c>
    </row>
    <row r="172" spans="1:9" x14ac:dyDescent="0.2">
      <c r="A172" s="237">
        <v>171</v>
      </c>
      <c r="B172" s="237" t="s">
        <v>188</v>
      </c>
      <c r="C172" s="237" t="s">
        <v>299</v>
      </c>
      <c r="D172" s="237" t="s">
        <v>329</v>
      </c>
      <c r="E172" s="237" t="s">
        <v>47</v>
      </c>
      <c r="F172" s="237" t="s">
        <v>330</v>
      </c>
      <c r="G172" s="237" t="s">
        <v>753</v>
      </c>
      <c r="H172" s="237" t="str">
        <f t="shared" si="4"/>
        <v>ElectricityNetwork &amp; asset informationEnergy delivered (residential)Perth CBD onlyNQR 14a</v>
      </c>
      <c r="I172" t="str">
        <f t="shared" si="5"/>
        <v>NQR14bi</v>
      </c>
    </row>
    <row r="173" spans="1:9" x14ac:dyDescent="0.2">
      <c r="A173" s="237">
        <v>172</v>
      </c>
      <c r="B173" s="237" t="s">
        <v>188</v>
      </c>
      <c r="C173" s="237" t="s">
        <v>299</v>
      </c>
      <c r="D173" s="237" t="s">
        <v>331</v>
      </c>
      <c r="E173" s="237" t="s">
        <v>47</v>
      </c>
      <c r="F173" s="237" t="s">
        <v>330</v>
      </c>
      <c r="G173" s="237" t="s">
        <v>754</v>
      </c>
      <c r="H173" s="237" t="str">
        <f t="shared" si="4"/>
        <v>ElectricityNetwork &amp; asset informationEnergy delivered (non-residential)Perth CBD onlyNQR 14a</v>
      </c>
      <c r="I173" t="str">
        <f t="shared" si="5"/>
        <v>NQR14bii</v>
      </c>
    </row>
    <row r="174" spans="1:9" x14ac:dyDescent="0.2">
      <c r="A174" s="237">
        <v>173</v>
      </c>
      <c r="B174" s="237" t="s">
        <v>188</v>
      </c>
      <c r="C174" s="237" t="s">
        <v>299</v>
      </c>
      <c r="D174" s="237" t="s">
        <v>332</v>
      </c>
      <c r="E174" s="237" t="s">
        <v>47</v>
      </c>
      <c r="F174" s="237" t="s">
        <v>333</v>
      </c>
      <c r="G174" s="237" t="s">
        <v>755</v>
      </c>
      <c r="H174" s="237" t="str">
        <f t="shared" si="4"/>
        <v>ElectricityNetwork &amp; asset informationEnergy delivered (sub-transmission voltage)Perth CBD onlyNQR 14b</v>
      </c>
      <c r="I174" t="str">
        <f t="shared" si="5"/>
        <v>NQR14biii</v>
      </c>
    </row>
    <row r="175" spans="1:9" x14ac:dyDescent="0.2">
      <c r="A175" s="237">
        <v>174</v>
      </c>
      <c r="B175" s="237" t="s">
        <v>188</v>
      </c>
      <c r="C175" s="237" t="s">
        <v>299</v>
      </c>
      <c r="D175" s="237" t="s">
        <v>334</v>
      </c>
      <c r="E175" s="237" t="s">
        <v>47</v>
      </c>
      <c r="F175" s="237" t="s">
        <v>333</v>
      </c>
      <c r="G175" s="237" t="s">
        <v>756</v>
      </c>
      <c r="H175" s="237" t="str">
        <f t="shared" si="4"/>
        <v>ElectricityNetwork &amp; asset informationEnergy delivered (high voltage)Perth CBD onlyNQR 14b</v>
      </c>
      <c r="I175" t="str">
        <f t="shared" si="5"/>
        <v>NQR14biv</v>
      </c>
    </row>
    <row r="176" spans="1:9" x14ac:dyDescent="0.2">
      <c r="A176" s="237">
        <v>175</v>
      </c>
      <c r="B176" s="237" t="s">
        <v>188</v>
      </c>
      <c r="C176" s="237" t="s">
        <v>299</v>
      </c>
      <c r="D176" s="237" t="s">
        <v>335</v>
      </c>
      <c r="E176" s="237" t="s">
        <v>47</v>
      </c>
      <c r="F176" s="237" t="s">
        <v>333</v>
      </c>
      <c r="G176" s="237" t="s">
        <v>757</v>
      </c>
      <c r="H176" s="237" t="str">
        <f t="shared" si="4"/>
        <v>ElectricityNetwork &amp; asset informationEnergy delivered (low voltage)Perth CBD onlyNQR 14b</v>
      </c>
      <c r="I176" t="str">
        <f t="shared" si="5"/>
        <v>NQR14bv</v>
      </c>
    </row>
    <row r="177" spans="1:9" x14ac:dyDescent="0.2">
      <c r="A177" s="237">
        <v>176</v>
      </c>
      <c r="B177" s="237" t="s">
        <v>188</v>
      </c>
      <c r="C177" s="237" t="s">
        <v>299</v>
      </c>
      <c r="D177" s="237" t="s">
        <v>306</v>
      </c>
      <c r="E177" s="237" t="s">
        <v>48</v>
      </c>
      <c r="F177" s="237" t="s">
        <v>307</v>
      </c>
      <c r="G177" s="237" t="s">
        <v>758</v>
      </c>
      <c r="H177" s="237" t="str">
        <f t="shared" si="4"/>
        <v>ElectricityNetwork &amp; asset informationEnergy deliveredUrban areas excluding Perth CBDNQR 14</v>
      </c>
      <c r="I177" t="str">
        <f t="shared" si="5"/>
        <v>NQR14c</v>
      </c>
    </row>
    <row r="178" spans="1:9" x14ac:dyDescent="0.2">
      <c r="A178" s="237">
        <v>177</v>
      </c>
      <c r="B178" s="237" t="s">
        <v>188</v>
      </c>
      <c r="C178" s="237" t="s">
        <v>299</v>
      </c>
      <c r="D178" s="237" t="s">
        <v>329</v>
      </c>
      <c r="E178" s="237" t="s">
        <v>48</v>
      </c>
      <c r="F178" s="237" t="s">
        <v>330</v>
      </c>
      <c r="G178" s="237" t="s">
        <v>759</v>
      </c>
      <c r="H178" s="237" t="str">
        <f t="shared" si="4"/>
        <v>ElectricityNetwork &amp; asset informationEnergy delivered (residential)Urban areas excluding Perth CBDNQR 14a</v>
      </c>
      <c r="I178" t="str">
        <f t="shared" si="5"/>
        <v>NQR14ci</v>
      </c>
    </row>
    <row r="179" spans="1:9" x14ac:dyDescent="0.2">
      <c r="A179" s="237">
        <v>178</v>
      </c>
      <c r="B179" s="237" t="s">
        <v>188</v>
      </c>
      <c r="C179" s="237" t="s">
        <v>299</v>
      </c>
      <c r="D179" s="237" t="s">
        <v>331</v>
      </c>
      <c r="E179" s="237" t="s">
        <v>48</v>
      </c>
      <c r="F179" s="237" t="s">
        <v>330</v>
      </c>
      <c r="G179" s="237" t="s">
        <v>760</v>
      </c>
      <c r="H179" s="237" t="str">
        <f t="shared" si="4"/>
        <v>ElectricityNetwork &amp; asset informationEnergy delivered (non-residential)Urban areas excluding Perth CBDNQR 14a</v>
      </c>
      <c r="I179" t="str">
        <f t="shared" si="5"/>
        <v>NQR14cii</v>
      </c>
    </row>
    <row r="180" spans="1:9" x14ac:dyDescent="0.2">
      <c r="A180" s="237">
        <v>179</v>
      </c>
      <c r="B180" s="237" t="s">
        <v>188</v>
      </c>
      <c r="C180" s="237" t="s">
        <v>299</v>
      </c>
      <c r="D180" s="237" t="s">
        <v>332</v>
      </c>
      <c r="E180" s="237" t="s">
        <v>48</v>
      </c>
      <c r="F180" s="237" t="s">
        <v>333</v>
      </c>
      <c r="G180" s="237" t="s">
        <v>761</v>
      </c>
      <c r="H180" s="237" t="str">
        <f t="shared" si="4"/>
        <v>ElectricityNetwork &amp; asset informationEnergy delivered (sub-transmission voltage)Urban areas excluding Perth CBDNQR 14b</v>
      </c>
      <c r="I180" t="str">
        <f t="shared" si="5"/>
        <v>NQR14ciii</v>
      </c>
    </row>
    <row r="181" spans="1:9" x14ac:dyDescent="0.2">
      <c r="A181" s="237">
        <v>180</v>
      </c>
      <c r="B181" s="237" t="s">
        <v>188</v>
      </c>
      <c r="C181" s="237" t="s">
        <v>299</v>
      </c>
      <c r="D181" s="237" t="s">
        <v>334</v>
      </c>
      <c r="E181" s="237" t="s">
        <v>48</v>
      </c>
      <c r="F181" s="237" t="s">
        <v>333</v>
      </c>
      <c r="G181" s="237" t="s">
        <v>762</v>
      </c>
      <c r="H181" s="237" t="str">
        <f t="shared" si="4"/>
        <v>ElectricityNetwork &amp; asset informationEnergy delivered (high voltage)Urban areas excluding Perth CBDNQR 14b</v>
      </c>
      <c r="I181" t="str">
        <f t="shared" si="5"/>
        <v>NQR14civ</v>
      </c>
    </row>
    <row r="182" spans="1:9" x14ac:dyDescent="0.2">
      <c r="A182" s="237">
        <v>181</v>
      </c>
      <c r="B182" s="237" t="s">
        <v>188</v>
      </c>
      <c r="C182" s="237" t="s">
        <v>299</v>
      </c>
      <c r="D182" s="237" t="s">
        <v>335</v>
      </c>
      <c r="E182" s="237" t="s">
        <v>48</v>
      </c>
      <c r="F182" s="237" t="s">
        <v>333</v>
      </c>
      <c r="G182" s="237" t="s">
        <v>763</v>
      </c>
      <c r="H182" s="237" t="str">
        <f t="shared" si="4"/>
        <v>ElectricityNetwork &amp; asset informationEnergy delivered (low voltage)Urban areas excluding Perth CBDNQR 14b</v>
      </c>
      <c r="I182" t="str">
        <f t="shared" si="5"/>
        <v>NQR14cv</v>
      </c>
    </row>
    <row r="183" spans="1:9" x14ac:dyDescent="0.2">
      <c r="A183" s="237">
        <v>182</v>
      </c>
      <c r="B183" s="237" t="s">
        <v>188</v>
      </c>
      <c r="C183" s="237" t="s">
        <v>299</v>
      </c>
      <c r="D183" s="237" t="s">
        <v>306</v>
      </c>
      <c r="E183" s="237" t="s">
        <v>49</v>
      </c>
      <c r="F183" s="237" t="s">
        <v>307</v>
      </c>
      <c r="G183" s="237" t="s">
        <v>764</v>
      </c>
      <c r="H183" s="237" t="str">
        <f t="shared" si="4"/>
        <v>ElectricityNetwork &amp; asset informationEnergy deliveredShort ruralNQR 14</v>
      </c>
      <c r="I183" t="str">
        <f t="shared" si="5"/>
        <v>NQR14d</v>
      </c>
    </row>
    <row r="184" spans="1:9" x14ac:dyDescent="0.2">
      <c r="A184" s="237">
        <v>183</v>
      </c>
      <c r="B184" s="237" t="s">
        <v>188</v>
      </c>
      <c r="C184" s="237" t="s">
        <v>299</v>
      </c>
      <c r="D184" s="237" t="s">
        <v>329</v>
      </c>
      <c r="E184" s="237" t="s">
        <v>49</v>
      </c>
      <c r="F184" s="237" t="s">
        <v>330</v>
      </c>
      <c r="G184" s="237" t="s">
        <v>765</v>
      </c>
      <c r="H184" s="237" t="str">
        <f t="shared" si="4"/>
        <v>ElectricityNetwork &amp; asset informationEnergy delivered (residential)Short ruralNQR 14a</v>
      </c>
      <c r="I184" t="str">
        <f t="shared" si="5"/>
        <v>NQR14di</v>
      </c>
    </row>
    <row r="185" spans="1:9" x14ac:dyDescent="0.2">
      <c r="A185" s="237">
        <v>184</v>
      </c>
      <c r="B185" s="237" t="s">
        <v>188</v>
      </c>
      <c r="C185" s="237" t="s">
        <v>299</v>
      </c>
      <c r="D185" s="237" t="s">
        <v>331</v>
      </c>
      <c r="E185" s="237" t="s">
        <v>49</v>
      </c>
      <c r="F185" s="237" t="s">
        <v>330</v>
      </c>
      <c r="G185" s="237" t="s">
        <v>766</v>
      </c>
      <c r="H185" s="237" t="str">
        <f t="shared" si="4"/>
        <v>ElectricityNetwork &amp; asset informationEnergy delivered (non-residential)Short ruralNQR 14a</v>
      </c>
      <c r="I185" t="str">
        <f t="shared" si="5"/>
        <v>NQR14dii</v>
      </c>
    </row>
    <row r="186" spans="1:9" x14ac:dyDescent="0.2">
      <c r="A186" s="237">
        <v>185</v>
      </c>
      <c r="B186" s="237" t="s">
        <v>188</v>
      </c>
      <c r="C186" s="237" t="s">
        <v>299</v>
      </c>
      <c r="D186" s="237" t="s">
        <v>332</v>
      </c>
      <c r="E186" s="237" t="s">
        <v>49</v>
      </c>
      <c r="F186" s="237" t="s">
        <v>333</v>
      </c>
      <c r="G186" s="237" t="s">
        <v>767</v>
      </c>
      <c r="H186" s="237" t="str">
        <f t="shared" si="4"/>
        <v>ElectricityNetwork &amp; asset informationEnergy delivered (sub-transmission voltage)Short ruralNQR 14b</v>
      </c>
      <c r="I186" t="str">
        <f t="shared" si="5"/>
        <v>NQR14diii</v>
      </c>
    </row>
    <row r="187" spans="1:9" x14ac:dyDescent="0.2">
      <c r="A187" s="237">
        <v>186</v>
      </c>
      <c r="B187" s="237" t="s">
        <v>188</v>
      </c>
      <c r="C187" s="237" t="s">
        <v>299</v>
      </c>
      <c r="D187" s="237" t="s">
        <v>334</v>
      </c>
      <c r="E187" s="237" t="s">
        <v>49</v>
      </c>
      <c r="F187" s="237" t="s">
        <v>333</v>
      </c>
      <c r="G187" s="237" t="s">
        <v>768</v>
      </c>
      <c r="H187" s="237" t="str">
        <f t="shared" si="4"/>
        <v>ElectricityNetwork &amp; asset informationEnergy delivered (high voltage)Short ruralNQR 14b</v>
      </c>
      <c r="I187" t="str">
        <f t="shared" si="5"/>
        <v>NQR14div</v>
      </c>
    </row>
    <row r="188" spans="1:9" x14ac:dyDescent="0.2">
      <c r="A188" s="237">
        <v>187</v>
      </c>
      <c r="B188" s="237" t="s">
        <v>188</v>
      </c>
      <c r="C188" s="237" t="s">
        <v>299</v>
      </c>
      <c r="D188" s="237" t="s">
        <v>335</v>
      </c>
      <c r="E188" s="237" t="s">
        <v>49</v>
      </c>
      <c r="F188" s="237" t="s">
        <v>333</v>
      </c>
      <c r="G188" s="237" t="s">
        <v>769</v>
      </c>
      <c r="H188" s="237" t="str">
        <f t="shared" si="4"/>
        <v>ElectricityNetwork &amp; asset informationEnergy delivered (low voltage)Short ruralNQR 14b</v>
      </c>
      <c r="I188" t="str">
        <f t="shared" si="5"/>
        <v>NQR14dv</v>
      </c>
    </row>
    <row r="189" spans="1:9" x14ac:dyDescent="0.2">
      <c r="A189" s="237">
        <v>188</v>
      </c>
      <c r="B189" s="237" t="s">
        <v>188</v>
      </c>
      <c r="C189" s="237" t="s">
        <v>299</v>
      </c>
      <c r="D189" s="237" t="s">
        <v>306</v>
      </c>
      <c r="E189" s="237" t="s">
        <v>50</v>
      </c>
      <c r="F189" s="237" t="s">
        <v>307</v>
      </c>
      <c r="G189" s="237" t="s">
        <v>770</v>
      </c>
      <c r="H189" s="237" t="str">
        <f t="shared" si="4"/>
        <v>ElectricityNetwork &amp; asset informationEnergy deliveredLong ruralNQR 14</v>
      </c>
      <c r="I189" t="str">
        <f t="shared" si="5"/>
        <v>NQR14e</v>
      </c>
    </row>
    <row r="190" spans="1:9" x14ac:dyDescent="0.2">
      <c r="A190" s="237">
        <v>189</v>
      </c>
      <c r="B190" s="237" t="s">
        <v>188</v>
      </c>
      <c r="C190" s="237" t="s">
        <v>299</v>
      </c>
      <c r="D190" s="237" t="s">
        <v>329</v>
      </c>
      <c r="E190" s="237" t="s">
        <v>50</v>
      </c>
      <c r="F190" s="237" t="s">
        <v>330</v>
      </c>
      <c r="G190" s="237" t="s">
        <v>771</v>
      </c>
      <c r="H190" s="237" t="str">
        <f t="shared" si="4"/>
        <v>ElectricityNetwork &amp; asset informationEnergy delivered (residential)Long ruralNQR 14a</v>
      </c>
      <c r="I190" t="str">
        <f t="shared" si="5"/>
        <v>NQR14ei</v>
      </c>
    </row>
    <row r="191" spans="1:9" x14ac:dyDescent="0.2">
      <c r="A191" s="237">
        <v>190</v>
      </c>
      <c r="B191" s="237" t="s">
        <v>188</v>
      </c>
      <c r="C191" s="237" t="s">
        <v>299</v>
      </c>
      <c r="D191" s="237" t="s">
        <v>331</v>
      </c>
      <c r="E191" s="237" t="s">
        <v>50</v>
      </c>
      <c r="F191" s="237" t="s">
        <v>330</v>
      </c>
      <c r="G191" s="237" t="s">
        <v>772</v>
      </c>
      <c r="H191" s="237" t="str">
        <f t="shared" si="4"/>
        <v>ElectricityNetwork &amp; asset informationEnergy delivered (non-residential)Long ruralNQR 14a</v>
      </c>
      <c r="I191" t="str">
        <f t="shared" si="5"/>
        <v>NQR14eii</v>
      </c>
    </row>
    <row r="192" spans="1:9" x14ac:dyDescent="0.2">
      <c r="A192" s="237">
        <v>191</v>
      </c>
      <c r="B192" s="237" t="s">
        <v>188</v>
      </c>
      <c r="C192" s="237" t="s">
        <v>299</v>
      </c>
      <c r="D192" s="237" t="s">
        <v>332</v>
      </c>
      <c r="E192" s="237" t="s">
        <v>50</v>
      </c>
      <c r="F192" s="237" t="s">
        <v>333</v>
      </c>
      <c r="G192" s="237" t="s">
        <v>773</v>
      </c>
      <c r="H192" s="237" t="str">
        <f t="shared" si="4"/>
        <v>ElectricityNetwork &amp; asset informationEnergy delivered (sub-transmission voltage)Long ruralNQR 14b</v>
      </c>
      <c r="I192" t="str">
        <f t="shared" si="5"/>
        <v>NQR14eiii</v>
      </c>
    </row>
    <row r="193" spans="1:9" x14ac:dyDescent="0.2">
      <c r="A193" s="237">
        <v>192</v>
      </c>
      <c r="B193" s="237" t="s">
        <v>188</v>
      </c>
      <c r="C193" s="237" t="s">
        <v>299</v>
      </c>
      <c r="D193" s="237" t="s">
        <v>334</v>
      </c>
      <c r="E193" s="237" t="s">
        <v>50</v>
      </c>
      <c r="F193" s="237" t="s">
        <v>333</v>
      </c>
      <c r="G193" s="237" t="s">
        <v>774</v>
      </c>
      <c r="H193" s="237" t="str">
        <f t="shared" si="4"/>
        <v>ElectricityNetwork &amp; asset informationEnergy delivered (high voltage)Long ruralNQR 14b</v>
      </c>
      <c r="I193" t="str">
        <f t="shared" si="5"/>
        <v>NQR14eiv</v>
      </c>
    </row>
    <row r="194" spans="1:9" x14ac:dyDescent="0.2">
      <c r="A194" s="237">
        <v>193</v>
      </c>
      <c r="B194" s="237" t="s">
        <v>188</v>
      </c>
      <c r="C194" s="237" t="s">
        <v>299</v>
      </c>
      <c r="D194" s="237" t="s">
        <v>335</v>
      </c>
      <c r="E194" s="237" t="s">
        <v>50</v>
      </c>
      <c r="F194" s="237" t="s">
        <v>333</v>
      </c>
      <c r="G194" s="237" t="s">
        <v>775</v>
      </c>
      <c r="H194" s="237" t="str">
        <f t="shared" si="4"/>
        <v>ElectricityNetwork &amp; asset informationEnergy delivered (low voltage)Long ruralNQR 14b</v>
      </c>
      <c r="I194" t="str">
        <f t="shared" si="5"/>
        <v>NQR14ev</v>
      </c>
    </row>
    <row r="195" spans="1:9" x14ac:dyDescent="0.2">
      <c r="A195" s="237">
        <v>194</v>
      </c>
      <c r="B195" s="237" t="s">
        <v>188</v>
      </c>
      <c r="C195" s="237" t="s">
        <v>299</v>
      </c>
      <c r="D195" s="237" t="s">
        <v>336</v>
      </c>
      <c r="E195" s="237" t="s">
        <v>47</v>
      </c>
      <c r="F195" s="237" t="s">
        <v>337</v>
      </c>
      <c r="G195" s="237" t="s">
        <v>776</v>
      </c>
      <c r="H195" s="237" t="str">
        <f t="shared" ref="H195:H258" si="6">B195&amp;C195&amp;D195&amp;E195&amp;F195</f>
        <v>ElectricityNetwork &amp; asset informationLine length (sub-transmission voltage)Perth CBD onlyNQR 15b</v>
      </c>
      <c r="I195" t="str">
        <f t="shared" ref="I195:I258" si="7">G195</f>
        <v>NQR15biii</v>
      </c>
    </row>
    <row r="196" spans="1:9" x14ac:dyDescent="0.2">
      <c r="A196" s="237">
        <v>195</v>
      </c>
      <c r="B196" s="237" t="s">
        <v>188</v>
      </c>
      <c r="C196" s="237" t="s">
        <v>299</v>
      </c>
      <c r="D196" s="237" t="s">
        <v>338</v>
      </c>
      <c r="E196" s="237" t="s">
        <v>47</v>
      </c>
      <c r="F196" s="237" t="s">
        <v>337</v>
      </c>
      <c r="G196" s="237" t="s">
        <v>777</v>
      </c>
      <c r="H196" s="237" t="str">
        <f t="shared" si="6"/>
        <v>ElectricityNetwork &amp; asset informationLine length (high voltage)Perth CBD onlyNQR 15b</v>
      </c>
      <c r="I196" t="str">
        <f t="shared" si="7"/>
        <v>NQR15biv</v>
      </c>
    </row>
    <row r="197" spans="1:9" x14ac:dyDescent="0.2">
      <c r="A197" s="237">
        <v>196</v>
      </c>
      <c r="B197" s="237" t="s">
        <v>188</v>
      </c>
      <c r="C197" s="237" t="s">
        <v>299</v>
      </c>
      <c r="D197" s="237" t="s">
        <v>339</v>
      </c>
      <c r="E197" s="237" t="s">
        <v>47</v>
      </c>
      <c r="F197" s="237" t="s">
        <v>337</v>
      </c>
      <c r="G197" s="237" t="s">
        <v>778</v>
      </c>
      <c r="H197" s="237" t="str">
        <f t="shared" si="6"/>
        <v>ElectricityNetwork &amp; asset informationLine length (low voltage)Perth CBD onlyNQR 15b</v>
      </c>
      <c r="I197" t="str">
        <f t="shared" si="7"/>
        <v>NQR15bv</v>
      </c>
    </row>
    <row r="198" spans="1:9" x14ac:dyDescent="0.2">
      <c r="A198" s="237">
        <v>199</v>
      </c>
      <c r="B198" s="237" t="s">
        <v>188</v>
      </c>
      <c r="C198" s="237" t="s">
        <v>299</v>
      </c>
      <c r="D198" s="237" t="s">
        <v>305</v>
      </c>
      <c r="E198" s="237" t="s">
        <v>47</v>
      </c>
      <c r="F198" s="237" t="s">
        <v>304</v>
      </c>
      <c r="G198" s="237" t="s">
        <v>779</v>
      </c>
      <c r="H198" s="237" t="str">
        <f t="shared" si="6"/>
        <v>ElectricityNetwork &amp; asset informationLine length (underground)Perth CBD onlyNQR 15a</v>
      </c>
      <c r="I198" t="str">
        <f t="shared" si="7"/>
        <v>NQR15bvi</v>
      </c>
    </row>
    <row r="199" spans="1:9" x14ac:dyDescent="0.2">
      <c r="A199" s="237">
        <v>200</v>
      </c>
      <c r="B199" s="237" t="s">
        <v>188</v>
      </c>
      <c r="C199" s="237" t="s">
        <v>299</v>
      </c>
      <c r="D199" s="237" t="s">
        <v>303</v>
      </c>
      <c r="E199" s="237" t="s">
        <v>47</v>
      </c>
      <c r="F199" s="237" t="s">
        <v>304</v>
      </c>
      <c r="G199" s="237" t="s">
        <v>780</v>
      </c>
      <c r="H199" s="237" t="str">
        <f t="shared" si="6"/>
        <v>ElectricityNetwork &amp; asset informationLine length (overhead)Perth CBD onlyNQR 15a</v>
      </c>
      <c r="I199" t="str">
        <f t="shared" si="7"/>
        <v>NQR15bvii</v>
      </c>
    </row>
    <row r="200" spans="1:9" x14ac:dyDescent="0.2">
      <c r="A200" s="237">
        <v>201</v>
      </c>
      <c r="B200" s="237" t="s">
        <v>188</v>
      </c>
      <c r="C200" s="237" t="s">
        <v>299</v>
      </c>
      <c r="D200" s="237" t="s">
        <v>336</v>
      </c>
      <c r="E200" s="237" t="s">
        <v>48</v>
      </c>
      <c r="F200" s="237" t="s">
        <v>337</v>
      </c>
      <c r="G200" s="237" t="s">
        <v>781</v>
      </c>
      <c r="H200" s="237" t="str">
        <f t="shared" si="6"/>
        <v>ElectricityNetwork &amp; asset informationLine length (sub-transmission voltage)Urban areas excluding Perth CBDNQR 15b</v>
      </c>
      <c r="I200" t="str">
        <f t="shared" si="7"/>
        <v>NQR15ciii</v>
      </c>
    </row>
    <row r="201" spans="1:9" x14ac:dyDescent="0.2">
      <c r="A201" s="237">
        <v>202</v>
      </c>
      <c r="B201" s="237" t="s">
        <v>188</v>
      </c>
      <c r="C201" s="237" t="s">
        <v>299</v>
      </c>
      <c r="D201" s="237" t="s">
        <v>338</v>
      </c>
      <c r="E201" s="237" t="s">
        <v>48</v>
      </c>
      <c r="F201" s="237" t="s">
        <v>337</v>
      </c>
      <c r="G201" s="237" t="s">
        <v>782</v>
      </c>
      <c r="H201" s="237" t="str">
        <f t="shared" si="6"/>
        <v>ElectricityNetwork &amp; asset informationLine length (high voltage)Urban areas excluding Perth CBDNQR 15b</v>
      </c>
      <c r="I201" t="str">
        <f t="shared" si="7"/>
        <v>NQR15civ</v>
      </c>
    </row>
    <row r="202" spans="1:9" x14ac:dyDescent="0.2">
      <c r="A202" s="237">
        <v>203</v>
      </c>
      <c r="B202" s="237" t="s">
        <v>188</v>
      </c>
      <c r="C202" s="237" t="s">
        <v>299</v>
      </c>
      <c r="D202" s="237" t="s">
        <v>339</v>
      </c>
      <c r="E202" s="237" t="s">
        <v>48</v>
      </c>
      <c r="F202" s="237" t="s">
        <v>337</v>
      </c>
      <c r="G202" s="237" t="s">
        <v>783</v>
      </c>
      <c r="H202" s="237" t="str">
        <f t="shared" si="6"/>
        <v>ElectricityNetwork &amp; asset informationLine length (low voltage)Urban areas excluding Perth CBDNQR 15b</v>
      </c>
      <c r="I202" t="str">
        <f t="shared" si="7"/>
        <v>NQR15cv</v>
      </c>
    </row>
    <row r="203" spans="1:9" x14ac:dyDescent="0.2">
      <c r="A203" s="237">
        <v>204</v>
      </c>
      <c r="B203" s="237" t="s">
        <v>188</v>
      </c>
      <c r="C203" s="237" t="s">
        <v>299</v>
      </c>
      <c r="D203" s="237" t="s">
        <v>305</v>
      </c>
      <c r="E203" s="237" t="s">
        <v>48</v>
      </c>
      <c r="F203" s="237" t="s">
        <v>304</v>
      </c>
      <c r="G203" s="237" t="s">
        <v>784</v>
      </c>
      <c r="H203" s="237" t="str">
        <f t="shared" si="6"/>
        <v>ElectricityNetwork &amp; asset informationLine length (underground)Urban areas excluding Perth CBDNQR 15a</v>
      </c>
      <c r="I203" t="str">
        <f t="shared" si="7"/>
        <v>NQR15cvi</v>
      </c>
    </row>
    <row r="204" spans="1:9" x14ac:dyDescent="0.2">
      <c r="A204" s="237">
        <v>205</v>
      </c>
      <c r="B204" s="237" t="s">
        <v>188</v>
      </c>
      <c r="C204" s="237" t="s">
        <v>299</v>
      </c>
      <c r="D204" s="237" t="s">
        <v>303</v>
      </c>
      <c r="E204" s="237" t="s">
        <v>48</v>
      </c>
      <c r="F204" s="237" t="s">
        <v>304</v>
      </c>
      <c r="G204" s="237" t="s">
        <v>785</v>
      </c>
      <c r="H204" s="237" t="str">
        <f t="shared" si="6"/>
        <v>ElectricityNetwork &amp; asset informationLine length (overhead)Urban areas excluding Perth CBDNQR 15a</v>
      </c>
      <c r="I204" t="str">
        <f t="shared" si="7"/>
        <v>NQR15cvii</v>
      </c>
    </row>
    <row r="205" spans="1:9" x14ac:dyDescent="0.2">
      <c r="A205" s="237">
        <v>206</v>
      </c>
      <c r="B205" s="237" t="s">
        <v>188</v>
      </c>
      <c r="C205" s="237" t="s">
        <v>299</v>
      </c>
      <c r="D205" s="237" t="s">
        <v>336</v>
      </c>
      <c r="E205" s="237" t="s">
        <v>49</v>
      </c>
      <c r="F205" s="237" t="s">
        <v>337</v>
      </c>
      <c r="G205" s="237" t="s">
        <v>786</v>
      </c>
      <c r="H205" s="237" t="str">
        <f t="shared" si="6"/>
        <v>ElectricityNetwork &amp; asset informationLine length (sub-transmission voltage)Short ruralNQR 15b</v>
      </c>
      <c r="I205" t="str">
        <f t="shared" si="7"/>
        <v>NQR15diii</v>
      </c>
    </row>
    <row r="206" spans="1:9" x14ac:dyDescent="0.2">
      <c r="A206" s="237">
        <v>207</v>
      </c>
      <c r="B206" s="237" t="s">
        <v>188</v>
      </c>
      <c r="C206" s="237" t="s">
        <v>299</v>
      </c>
      <c r="D206" s="237" t="s">
        <v>338</v>
      </c>
      <c r="E206" s="237" t="s">
        <v>49</v>
      </c>
      <c r="F206" s="237" t="s">
        <v>337</v>
      </c>
      <c r="G206" s="237" t="s">
        <v>787</v>
      </c>
      <c r="H206" s="237" t="str">
        <f t="shared" si="6"/>
        <v>ElectricityNetwork &amp; asset informationLine length (high voltage)Short ruralNQR 15b</v>
      </c>
      <c r="I206" t="str">
        <f t="shared" si="7"/>
        <v>NQR15div</v>
      </c>
    </row>
    <row r="207" spans="1:9" x14ac:dyDescent="0.2">
      <c r="A207" s="237">
        <v>208</v>
      </c>
      <c r="B207" s="237" t="s">
        <v>188</v>
      </c>
      <c r="C207" s="237" t="s">
        <v>299</v>
      </c>
      <c r="D207" s="237" t="s">
        <v>339</v>
      </c>
      <c r="E207" s="237" t="s">
        <v>49</v>
      </c>
      <c r="F207" s="237" t="s">
        <v>337</v>
      </c>
      <c r="G207" s="237" t="s">
        <v>788</v>
      </c>
      <c r="H207" s="237" t="str">
        <f t="shared" si="6"/>
        <v>ElectricityNetwork &amp; asset informationLine length (low voltage)Short ruralNQR 15b</v>
      </c>
      <c r="I207" t="str">
        <f t="shared" si="7"/>
        <v>NQR15dv</v>
      </c>
    </row>
    <row r="208" spans="1:9" x14ac:dyDescent="0.2">
      <c r="A208" s="237">
        <v>209</v>
      </c>
      <c r="B208" s="237" t="s">
        <v>188</v>
      </c>
      <c r="C208" s="237" t="s">
        <v>299</v>
      </c>
      <c r="D208" s="237" t="s">
        <v>305</v>
      </c>
      <c r="E208" s="237" t="s">
        <v>49</v>
      </c>
      <c r="F208" s="237" t="s">
        <v>304</v>
      </c>
      <c r="G208" s="237" t="s">
        <v>789</v>
      </c>
      <c r="H208" s="237" t="str">
        <f t="shared" si="6"/>
        <v>ElectricityNetwork &amp; asset informationLine length (underground)Short ruralNQR 15a</v>
      </c>
      <c r="I208" t="str">
        <f t="shared" si="7"/>
        <v>NQR15dvi</v>
      </c>
    </row>
    <row r="209" spans="1:9" x14ac:dyDescent="0.2">
      <c r="A209" s="237">
        <v>210</v>
      </c>
      <c r="B209" s="237" t="s">
        <v>188</v>
      </c>
      <c r="C209" s="237" t="s">
        <v>299</v>
      </c>
      <c r="D209" s="237" t="s">
        <v>303</v>
      </c>
      <c r="E209" s="237" t="s">
        <v>49</v>
      </c>
      <c r="F209" s="237" t="s">
        <v>304</v>
      </c>
      <c r="G209" s="237" t="s">
        <v>790</v>
      </c>
      <c r="H209" s="237" t="str">
        <f t="shared" si="6"/>
        <v>ElectricityNetwork &amp; asset informationLine length (overhead)Short ruralNQR 15a</v>
      </c>
      <c r="I209" t="str">
        <f t="shared" si="7"/>
        <v>NQR15dvii</v>
      </c>
    </row>
    <row r="210" spans="1:9" x14ac:dyDescent="0.2">
      <c r="A210" s="237">
        <v>211</v>
      </c>
      <c r="B210" s="237" t="s">
        <v>188</v>
      </c>
      <c r="C210" s="237" t="s">
        <v>299</v>
      </c>
      <c r="D210" s="237" t="s">
        <v>336</v>
      </c>
      <c r="E210" s="237" t="s">
        <v>50</v>
      </c>
      <c r="F210" s="237" t="s">
        <v>337</v>
      </c>
      <c r="G210" s="237" t="s">
        <v>791</v>
      </c>
      <c r="H210" s="237" t="str">
        <f t="shared" si="6"/>
        <v>ElectricityNetwork &amp; asset informationLine length (sub-transmission voltage)Long ruralNQR 15b</v>
      </c>
      <c r="I210" t="str">
        <f t="shared" si="7"/>
        <v>NQR15eiii</v>
      </c>
    </row>
    <row r="211" spans="1:9" x14ac:dyDescent="0.2">
      <c r="A211" s="237">
        <v>212</v>
      </c>
      <c r="B211" s="237" t="s">
        <v>188</v>
      </c>
      <c r="C211" s="237" t="s">
        <v>299</v>
      </c>
      <c r="D211" s="237" t="s">
        <v>338</v>
      </c>
      <c r="E211" s="237" t="s">
        <v>50</v>
      </c>
      <c r="F211" s="237" t="s">
        <v>337</v>
      </c>
      <c r="G211" s="237" t="s">
        <v>792</v>
      </c>
      <c r="H211" s="237" t="str">
        <f t="shared" si="6"/>
        <v>ElectricityNetwork &amp; asset informationLine length (high voltage)Long ruralNQR 15b</v>
      </c>
      <c r="I211" t="str">
        <f t="shared" si="7"/>
        <v>NQR15eiv</v>
      </c>
    </row>
    <row r="212" spans="1:9" x14ac:dyDescent="0.2">
      <c r="A212" s="237">
        <v>213</v>
      </c>
      <c r="B212" s="237" t="s">
        <v>188</v>
      </c>
      <c r="C212" s="237" t="s">
        <v>299</v>
      </c>
      <c r="D212" s="237" t="s">
        <v>339</v>
      </c>
      <c r="E212" s="237" t="s">
        <v>50</v>
      </c>
      <c r="F212" s="237" t="s">
        <v>337</v>
      </c>
      <c r="G212" s="237" t="s">
        <v>793</v>
      </c>
      <c r="H212" s="237" t="str">
        <f t="shared" si="6"/>
        <v>ElectricityNetwork &amp; asset informationLine length (low voltage)Long ruralNQR 15b</v>
      </c>
      <c r="I212" t="str">
        <f t="shared" si="7"/>
        <v>NQR15ev</v>
      </c>
    </row>
    <row r="213" spans="1:9" x14ac:dyDescent="0.2">
      <c r="A213" s="237">
        <v>214</v>
      </c>
      <c r="B213" s="237" t="s">
        <v>188</v>
      </c>
      <c r="C213" s="237" t="s">
        <v>299</v>
      </c>
      <c r="D213" s="237" t="s">
        <v>305</v>
      </c>
      <c r="E213" s="237" t="s">
        <v>50</v>
      </c>
      <c r="F213" s="237" t="s">
        <v>304</v>
      </c>
      <c r="G213" s="237" t="s">
        <v>794</v>
      </c>
      <c r="H213" s="237" t="str">
        <f t="shared" si="6"/>
        <v>ElectricityNetwork &amp; asset informationLine length (underground)Long ruralNQR 15a</v>
      </c>
      <c r="I213" t="str">
        <f t="shared" si="7"/>
        <v>NQR15evi</v>
      </c>
    </row>
    <row r="214" spans="1:9" x14ac:dyDescent="0.2">
      <c r="A214" s="237">
        <v>215</v>
      </c>
      <c r="B214" s="237" t="s">
        <v>188</v>
      </c>
      <c r="C214" s="237" t="s">
        <v>299</v>
      </c>
      <c r="D214" s="237" t="s">
        <v>303</v>
      </c>
      <c r="E214" s="237" t="s">
        <v>50</v>
      </c>
      <c r="F214" s="237" t="s">
        <v>304</v>
      </c>
      <c r="G214" s="237" t="s">
        <v>795</v>
      </c>
      <c r="H214" s="237" t="str">
        <f t="shared" si="6"/>
        <v>ElectricityNetwork &amp; asset informationLine length (overhead)Long ruralNQR 15a</v>
      </c>
      <c r="I214" t="str">
        <f t="shared" si="7"/>
        <v>NQR15evii</v>
      </c>
    </row>
    <row r="215" spans="1:9" x14ac:dyDescent="0.2">
      <c r="A215" s="237">
        <v>216</v>
      </c>
      <c r="B215" s="237" t="s">
        <v>188</v>
      </c>
      <c r="C215" s="237" t="s">
        <v>299</v>
      </c>
      <c r="D215" s="237" t="s">
        <v>415</v>
      </c>
      <c r="E215" s="237" t="s">
        <v>416</v>
      </c>
      <c r="F215" s="237" t="s">
        <v>417</v>
      </c>
      <c r="G215" s="237" t="s">
        <v>796</v>
      </c>
      <c r="H215" s="237" t="str">
        <f t="shared" si="6"/>
        <v>ElectricityNetwork &amp; asset informationNumber of transformersSub-transmissionNQR 16a</v>
      </c>
      <c r="I215" t="str">
        <f t="shared" si="7"/>
        <v>NQR16ai</v>
      </c>
    </row>
    <row r="216" spans="1:9" x14ac:dyDescent="0.2">
      <c r="A216" s="237">
        <v>217</v>
      </c>
      <c r="B216" s="237" t="s">
        <v>188</v>
      </c>
      <c r="C216" s="237" t="s">
        <v>299</v>
      </c>
      <c r="D216" s="237" t="s">
        <v>415</v>
      </c>
      <c r="E216" s="237" t="s">
        <v>520</v>
      </c>
      <c r="F216" s="237" t="s">
        <v>417</v>
      </c>
      <c r="G216" s="237" t="s">
        <v>797</v>
      </c>
      <c r="H216" s="237" t="str">
        <f t="shared" si="6"/>
        <v>ElectricityNetwork &amp; asset informationNumber of transformersDistributionNQR 16a</v>
      </c>
      <c r="I216" t="str">
        <f t="shared" si="7"/>
        <v>NQR16aii</v>
      </c>
    </row>
    <row r="217" spans="1:9" x14ac:dyDescent="0.2">
      <c r="A217" s="237">
        <v>218</v>
      </c>
      <c r="B217" s="237" t="s">
        <v>188</v>
      </c>
      <c r="C217" s="237" t="s">
        <v>299</v>
      </c>
      <c r="D217" s="237" t="s">
        <v>420</v>
      </c>
      <c r="E217" s="237" t="s">
        <v>416</v>
      </c>
      <c r="F217" s="237" t="s">
        <v>418</v>
      </c>
      <c r="G217" s="237" t="s">
        <v>798</v>
      </c>
      <c r="H217" s="237" t="str">
        <f t="shared" si="6"/>
        <v>ElectricityNetwork &amp; asset informationTransformer capacitySub-transmissionNQR 16b</v>
      </c>
      <c r="I217" t="str">
        <f t="shared" si="7"/>
        <v>NQR16bi</v>
      </c>
    </row>
    <row r="218" spans="1:9" x14ac:dyDescent="0.2">
      <c r="A218" s="237">
        <v>219</v>
      </c>
      <c r="B218" s="237" t="s">
        <v>188</v>
      </c>
      <c r="C218" s="237" t="s">
        <v>299</v>
      </c>
      <c r="D218" s="237" t="s">
        <v>420</v>
      </c>
      <c r="E218" s="237" t="s">
        <v>520</v>
      </c>
      <c r="F218" s="237" t="s">
        <v>418</v>
      </c>
      <c r="G218" s="237" t="s">
        <v>799</v>
      </c>
      <c r="H218" s="237" t="str">
        <f t="shared" si="6"/>
        <v>ElectricityNetwork &amp; asset informationTransformer capacityDistributionNQR 16b</v>
      </c>
      <c r="I218" t="str">
        <f t="shared" si="7"/>
        <v>NQR16bii</v>
      </c>
    </row>
    <row r="219" spans="1:9" x14ac:dyDescent="0.2">
      <c r="A219" s="237">
        <v>220</v>
      </c>
      <c r="B219" s="237" t="s">
        <v>188</v>
      </c>
      <c r="C219" s="237" t="s">
        <v>299</v>
      </c>
      <c r="D219" s="237" t="s">
        <v>375</v>
      </c>
      <c r="E219" s="237" t="s">
        <v>74</v>
      </c>
      <c r="F219" s="237" t="s">
        <v>393</v>
      </c>
      <c r="G219" s="237" t="s">
        <v>75</v>
      </c>
      <c r="H219" s="237" t="str">
        <f t="shared" si="6"/>
        <v>ElectricityNetwork &amp; asset informationEnergy lossTotal distribution lossesNQR 17</v>
      </c>
      <c r="I219" t="str">
        <f t="shared" si="7"/>
        <v>NQR17</v>
      </c>
    </row>
    <row r="220" spans="1:9" x14ac:dyDescent="0.2">
      <c r="A220" s="237">
        <v>221</v>
      </c>
      <c r="B220" s="237" t="s">
        <v>188</v>
      </c>
      <c r="C220" s="237" t="s">
        <v>299</v>
      </c>
      <c r="D220" s="237" t="s">
        <v>67</v>
      </c>
      <c r="E220" s="237" t="s">
        <v>76</v>
      </c>
      <c r="F220" s="237" t="s">
        <v>423</v>
      </c>
      <c r="G220" s="237" t="s">
        <v>77</v>
      </c>
      <c r="H220" s="237" t="str">
        <f t="shared" si="6"/>
        <v>ElectricityNetwork &amp; asset informationOther asset informationSize of network service areaNQR 18</v>
      </c>
      <c r="I220" t="str">
        <f t="shared" si="7"/>
        <v>NQR18</v>
      </c>
    </row>
    <row r="221" spans="1:9" x14ac:dyDescent="0.2">
      <c r="A221" s="237">
        <v>222</v>
      </c>
      <c r="B221" s="237" t="s">
        <v>188</v>
      </c>
      <c r="C221" s="237" t="s">
        <v>299</v>
      </c>
      <c r="D221" s="237" t="s">
        <v>67</v>
      </c>
      <c r="E221" s="237" t="s">
        <v>79</v>
      </c>
      <c r="F221" s="237" t="s">
        <v>385</v>
      </c>
      <c r="G221" s="237" t="s">
        <v>80</v>
      </c>
      <c r="H221" s="237" t="str">
        <f t="shared" si="6"/>
        <v>ElectricityNetwork &amp; asset informationOther asset informationTotal polesNQR 19</v>
      </c>
      <c r="I221" t="str">
        <f t="shared" si="7"/>
        <v>NQR19</v>
      </c>
    </row>
    <row r="222" spans="1:9" x14ac:dyDescent="0.2">
      <c r="A222" s="237">
        <v>223</v>
      </c>
      <c r="B222" s="237" t="s">
        <v>188</v>
      </c>
      <c r="C222" s="237" t="s">
        <v>299</v>
      </c>
      <c r="D222" s="237" t="s">
        <v>306</v>
      </c>
      <c r="E222" s="237" t="s">
        <v>496</v>
      </c>
      <c r="F222" s="237" t="s">
        <v>497</v>
      </c>
      <c r="G222" s="237" t="s">
        <v>82</v>
      </c>
      <c r="H222" s="237" t="str">
        <f t="shared" si="6"/>
        <v>ElectricityNetwork &amp; asset informationEnergy deliveredPeak demandNQR 20</v>
      </c>
      <c r="I222" t="str">
        <f t="shared" si="7"/>
        <v>NQR20</v>
      </c>
    </row>
    <row r="223" spans="1:9" x14ac:dyDescent="0.2">
      <c r="A223" s="237">
        <v>224</v>
      </c>
      <c r="B223" s="237" t="s">
        <v>188</v>
      </c>
      <c r="C223" s="237" t="s">
        <v>192</v>
      </c>
      <c r="D223" s="237" t="s">
        <v>252</v>
      </c>
      <c r="E223" s="237" t="s">
        <v>189</v>
      </c>
      <c r="F223" s="237" t="s">
        <v>405</v>
      </c>
      <c r="G223" s="237" t="s">
        <v>800</v>
      </c>
      <c r="H223" s="237" t="str">
        <f t="shared" si="6"/>
        <v>ElectricityComplaintsSCONRRR framework (technical QoS)TotalNRR 1</v>
      </c>
      <c r="I223" t="str">
        <f t="shared" si="7"/>
        <v>NRR1</v>
      </c>
    </row>
    <row r="224" spans="1:9" x14ac:dyDescent="0.2">
      <c r="A224" s="237">
        <v>225</v>
      </c>
      <c r="B224" s="237" t="s">
        <v>188</v>
      </c>
      <c r="C224" s="237" t="s">
        <v>192</v>
      </c>
      <c r="D224" s="237" t="s">
        <v>252</v>
      </c>
      <c r="E224" s="237" t="s">
        <v>529</v>
      </c>
      <c r="F224" s="237" t="s">
        <v>530</v>
      </c>
      <c r="G224" s="237" t="s">
        <v>801</v>
      </c>
      <c r="H224" s="237" t="str">
        <f t="shared" si="6"/>
        <v>ElectricityComplaintsSCONRRR framework (technical QoS)Low supply voltageNRR 2</v>
      </c>
      <c r="I224" t="str">
        <f t="shared" si="7"/>
        <v>NRR2</v>
      </c>
    </row>
    <row r="225" spans="1:9" x14ac:dyDescent="0.2">
      <c r="A225" s="237">
        <v>226</v>
      </c>
      <c r="B225" s="237" t="s">
        <v>188</v>
      </c>
      <c r="C225" s="237" t="s">
        <v>192</v>
      </c>
      <c r="D225" s="237" t="s">
        <v>252</v>
      </c>
      <c r="E225" s="237" t="s">
        <v>529</v>
      </c>
      <c r="F225" s="237" t="s">
        <v>531</v>
      </c>
      <c r="G225" s="237" t="s">
        <v>802</v>
      </c>
      <c r="H225" s="237" t="str">
        <f t="shared" si="6"/>
        <v>ElectricityComplaintsSCONRRR framework (technical QoS)Low supply voltageNRR 3</v>
      </c>
      <c r="I225" t="str">
        <f t="shared" si="7"/>
        <v>NRR3</v>
      </c>
    </row>
    <row r="226" spans="1:9" x14ac:dyDescent="0.2">
      <c r="A226" s="237">
        <v>227</v>
      </c>
      <c r="B226" s="237" t="s">
        <v>188</v>
      </c>
      <c r="C226" s="237" t="s">
        <v>192</v>
      </c>
      <c r="D226" s="237" t="s">
        <v>252</v>
      </c>
      <c r="E226" s="237" t="s">
        <v>264</v>
      </c>
      <c r="F226" s="237" t="s">
        <v>265</v>
      </c>
      <c r="G226" s="237" t="s">
        <v>803</v>
      </c>
      <c r="H226" s="237" t="str">
        <f t="shared" si="6"/>
        <v>ElectricityComplaintsSCONRRR framework (technical QoS)Voltage dipsNRR 4</v>
      </c>
      <c r="I226" t="str">
        <f t="shared" si="7"/>
        <v>NRR4</v>
      </c>
    </row>
    <row r="227" spans="1:9" x14ac:dyDescent="0.2">
      <c r="A227" s="237">
        <v>228</v>
      </c>
      <c r="B227" s="237" t="s">
        <v>188</v>
      </c>
      <c r="C227" s="237" t="s">
        <v>192</v>
      </c>
      <c r="D227" s="237" t="s">
        <v>252</v>
      </c>
      <c r="E227" s="237" t="s">
        <v>264</v>
      </c>
      <c r="F227" s="237" t="s">
        <v>266</v>
      </c>
      <c r="G227" s="237" t="s">
        <v>804</v>
      </c>
      <c r="H227" s="237" t="str">
        <f t="shared" si="6"/>
        <v>ElectricityComplaintsSCONRRR framework (technical QoS)Voltage dipsNRR 5</v>
      </c>
      <c r="I227" t="str">
        <f t="shared" si="7"/>
        <v>NRR5</v>
      </c>
    </row>
    <row r="228" spans="1:9" x14ac:dyDescent="0.2">
      <c r="A228" s="237">
        <v>229</v>
      </c>
      <c r="B228" s="237" t="s">
        <v>188</v>
      </c>
      <c r="C228" s="237" t="s">
        <v>192</v>
      </c>
      <c r="D228" s="237" t="s">
        <v>252</v>
      </c>
      <c r="E228" s="237" t="s">
        <v>258</v>
      </c>
      <c r="F228" s="237" t="s">
        <v>259</v>
      </c>
      <c r="G228" s="237" t="s">
        <v>805</v>
      </c>
      <c r="H228" s="237" t="str">
        <f t="shared" si="6"/>
        <v>ElectricityComplaintsSCONRRR framework (technical QoS)Voltage swellNRR 6</v>
      </c>
      <c r="I228" t="str">
        <f t="shared" si="7"/>
        <v>NRR6</v>
      </c>
    </row>
    <row r="229" spans="1:9" x14ac:dyDescent="0.2">
      <c r="A229" s="237">
        <v>230</v>
      </c>
      <c r="B229" s="237" t="s">
        <v>188</v>
      </c>
      <c r="C229" s="237" t="s">
        <v>192</v>
      </c>
      <c r="D229" s="237" t="s">
        <v>252</v>
      </c>
      <c r="E229" s="237" t="s">
        <v>258</v>
      </c>
      <c r="F229" s="237" t="s">
        <v>260</v>
      </c>
      <c r="G229" s="237" t="s">
        <v>806</v>
      </c>
      <c r="H229" s="237" t="str">
        <f t="shared" si="6"/>
        <v>ElectricityComplaintsSCONRRR framework (technical QoS)Voltage swellNRR 7</v>
      </c>
      <c r="I229" t="str">
        <f t="shared" si="7"/>
        <v>NRR7</v>
      </c>
    </row>
    <row r="230" spans="1:9" x14ac:dyDescent="0.2">
      <c r="A230" s="237">
        <v>231</v>
      </c>
      <c r="B230" s="237" t="s">
        <v>188</v>
      </c>
      <c r="C230" s="237" t="s">
        <v>192</v>
      </c>
      <c r="D230" s="237" t="s">
        <v>252</v>
      </c>
      <c r="E230" s="237" t="s">
        <v>261</v>
      </c>
      <c r="F230" s="237" t="s">
        <v>263</v>
      </c>
      <c r="G230" s="237" t="s">
        <v>807</v>
      </c>
      <c r="H230" s="237" t="str">
        <f t="shared" si="6"/>
        <v>ElectricityComplaintsSCONRRR framework (technical QoS)Voltage spikesNRR 8</v>
      </c>
      <c r="I230" t="str">
        <f t="shared" si="7"/>
        <v>NRR8</v>
      </c>
    </row>
    <row r="231" spans="1:9" x14ac:dyDescent="0.2">
      <c r="A231" s="237">
        <v>232</v>
      </c>
      <c r="B231" s="237" t="s">
        <v>188</v>
      </c>
      <c r="C231" s="237" t="s">
        <v>192</v>
      </c>
      <c r="D231" s="237" t="s">
        <v>252</v>
      </c>
      <c r="E231" s="237" t="s">
        <v>261</v>
      </c>
      <c r="F231" s="237" t="s">
        <v>262</v>
      </c>
      <c r="G231" s="237" t="s">
        <v>808</v>
      </c>
      <c r="H231" s="237" t="str">
        <f t="shared" si="6"/>
        <v>ElectricityComplaintsSCONRRR framework (technical QoS)Voltage spikesNRR 9</v>
      </c>
      <c r="I231" t="str">
        <f t="shared" si="7"/>
        <v>NRR9</v>
      </c>
    </row>
    <row r="232" spans="1:9" x14ac:dyDescent="0.2">
      <c r="A232" s="237">
        <v>233</v>
      </c>
      <c r="B232" s="237" t="s">
        <v>188</v>
      </c>
      <c r="C232" s="237" t="s">
        <v>192</v>
      </c>
      <c r="D232" s="237" t="s">
        <v>252</v>
      </c>
      <c r="E232" s="237" t="s">
        <v>253</v>
      </c>
      <c r="F232" s="237" t="s">
        <v>254</v>
      </c>
      <c r="G232" s="237" t="s">
        <v>809</v>
      </c>
      <c r="H232" s="237" t="str">
        <f t="shared" si="6"/>
        <v>ElectricityComplaintsSCONRRR framework (technical QoS)Waveform distortionNRR 10</v>
      </c>
      <c r="I232" t="str">
        <f t="shared" si="7"/>
        <v>NRR10</v>
      </c>
    </row>
    <row r="233" spans="1:9" x14ac:dyDescent="0.2">
      <c r="A233" s="237">
        <v>234</v>
      </c>
      <c r="B233" s="237" t="s">
        <v>188</v>
      </c>
      <c r="C233" s="237" t="s">
        <v>192</v>
      </c>
      <c r="D233" s="237" t="s">
        <v>252</v>
      </c>
      <c r="E233" s="237" t="s">
        <v>253</v>
      </c>
      <c r="F233" s="237" t="s">
        <v>255</v>
      </c>
      <c r="G233" s="237" t="s">
        <v>810</v>
      </c>
      <c r="H233" s="237" t="str">
        <f t="shared" si="6"/>
        <v>ElectricityComplaintsSCONRRR framework (technical QoS)Waveform distortionNRR 11</v>
      </c>
      <c r="I233" t="str">
        <f t="shared" si="7"/>
        <v>NRR11</v>
      </c>
    </row>
    <row r="234" spans="1:9" x14ac:dyDescent="0.2">
      <c r="A234" s="237">
        <v>235</v>
      </c>
      <c r="B234" s="237" t="s">
        <v>188</v>
      </c>
      <c r="C234" s="237" t="s">
        <v>192</v>
      </c>
      <c r="D234" s="237" t="s">
        <v>252</v>
      </c>
      <c r="E234" s="237" t="s">
        <v>256</v>
      </c>
      <c r="F234" s="237" t="s">
        <v>382</v>
      </c>
      <c r="G234" s="237" t="s">
        <v>811</v>
      </c>
      <c r="H234" s="237" t="str">
        <f t="shared" si="6"/>
        <v>ElectricityComplaintsSCONRRR framework (technical QoS)TV / radio interferenceNRR 12</v>
      </c>
      <c r="I234" t="str">
        <f t="shared" si="7"/>
        <v>NRR12</v>
      </c>
    </row>
    <row r="235" spans="1:9" x14ac:dyDescent="0.2">
      <c r="A235" s="237">
        <v>236</v>
      </c>
      <c r="B235" s="237" t="s">
        <v>188</v>
      </c>
      <c r="C235" s="237" t="s">
        <v>192</v>
      </c>
      <c r="D235" s="237" t="s">
        <v>252</v>
      </c>
      <c r="E235" s="237" t="s">
        <v>256</v>
      </c>
      <c r="F235" s="237" t="s">
        <v>257</v>
      </c>
      <c r="G235" s="237" t="s">
        <v>812</v>
      </c>
      <c r="H235" s="237" t="str">
        <f t="shared" si="6"/>
        <v>ElectricityComplaintsSCONRRR framework (technical QoS)TV / radio interferenceNRR 13</v>
      </c>
      <c r="I235" t="str">
        <f t="shared" si="7"/>
        <v>NRR13</v>
      </c>
    </row>
    <row r="236" spans="1:9" x14ac:dyDescent="0.2">
      <c r="A236" s="237">
        <v>237</v>
      </c>
      <c r="B236" s="237" t="s">
        <v>188</v>
      </c>
      <c r="C236" s="237" t="s">
        <v>192</v>
      </c>
      <c r="D236" s="237" t="s">
        <v>252</v>
      </c>
      <c r="E236" s="237" t="s">
        <v>383</v>
      </c>
      <c r="F236" s="237" t="s">
        <v>553</v>
      </c>
      <c r="G236" s="237" t="s">
        <v>813</v>
      </c>
      <c r="H236" s="237" t="str">
        <f t="shared" si="6"/>
        <v>ElectricityComplaintsSCONRRR framework (technical QoS)Appliance noiseNRR 14</v>
      </c>
      <c r="I236" t="str">
        <f t="shared" si="7"/>
        <v>NRR14</v>
      </c>
    </row>
    <row r="237" spans="1:9" x14ac:dyDescent="0.2">
      <c r="A237" s="237">
        <v>238</v>
      </c>
      <c r="B237" s="237" t="s">
        <v>188</v>
      </c>
      <c r="C237" s="237" t="s">
        <v>192</v>
      </c>
      <c r="D237" s="237" t="s">
        <v>252</v>
      </c>
      <c r="E237" s="237" t="s">
        <v>383</v>
      </c>
      <c r="F237" s="237" t="s">
        <v>384</v>
      </c>
      <c r="G237" s="237" t="s">
        <v>814</v>
      </c>
      <c r="H237" s="237" t="str">
        <f t="shared" si="6"/>
        <v>ElectricityComplaintsSCONRRR framework (technical QoS)Appliance noiseNRR 15</v>
      </c>
      <c r="I237" t="str">
        <f t="shared" si="7"/>
        <v>NRR15</v>
      </c>
    </row>
    <row r="238" spans="1:9" x14ac:dyDescent="0.2">
      <c r="A238" s="237">
        <v>239</v>
      </c>
      <c r="B238" s="237" t="s">
        <v>188</v>
      </c>
      <c r="C238" s="237" t="s">
        <v>192</v>
      </c>
      <c r="D238" s="237" t="s">
        <v>252</v>
      </c>
      <c r="E238" s="237" t="s">
        <v>554</v>
      </c>
      <c r="F238" s="237" t="s">
        <v>555</v>
      </c>
      <c r="G238" s="237" t="s">
        <v>815</v>
      </c>
      <c r="H238" s="237" t="str">
        <f t="shared" si="6"/>
        <v>ElectricityComplaintsSCONRRR framework (technical QoS)All other issuesNRR 16</v>
      </c>
      <c r="I238" t="str">
        <f t="shared" si="7"/>
        <v>NRR16</v>
      </c>
    </row>
    <row r="239" spans="1:9" x14ac:dyDescent="0.2">
      <c r="A239" s="237">
        <v>240</v>
      </c>
      <c r="B239" s="237" t="s">
        <v>188</v>
      </c>
      <c r="C239" s="237" t="s">
        <v>192</v>
      </c>
      <c r="D239" s="237" t="s">
        <v>252</v>
      </c>
      <c r="E239" s="237" t="s">
        <v>554</v>
      </c>
      <c r="F239" s="237" t="s">
        <v>556</v>
      </c>
      <c r="G239" s="237" t="s">
        <v>816</v>
      </c>
      <c r="H239" s="237" t="str">
        <f t="shared" si="6"/>
        <v>ElectricityComplaintsSCONRRR framework (technical QoS)All other issuesNRR 17</v>
      </c>
      <c r="I239" t="str">
        <f t="shared" si="7"/>
        <v>NRR17</v>
      </c>
    </row>
    <row r="240" spans="1:9" x14ac:dyDescent="0.2">
      <c r="A240" s="237">
        <v>241</v>
      </c>
      <c r="B240" s="237" t="s">
        <v>188</v>
      </c>
      <c r="C240" s="237" t="s">
        <v>192</v>
      </c>
      <c r="D240" s="237" t="s">
        <v>514</v>
      </c>
      <c r="E240" s="237" t="s">
        <v>524</v>
      </c>
      <c r="F240" s="237" t="s">
        <v>525</v>
      </c>
      <c r="G240" s="237" t="s">
        <v>817</v>
      </c>
      <c r="H240" s="237" t="str">
        <f t="shared" si="6"/>
        <v>ElectricityComplaintsSCONRRR framework - likely sourceNetwork equipment faultyNRR 18a</v>
      </c>
      <c r="I240" t="str">
        <f t="shared" si="7"/>
        <v>NRR18a</v>
      </c>
    </row>
    <row r="241" spans="1:9" x14ac:dyDescent="0.2">
      <c r="A241" s="237">
        <v>242</v>
      </c>
      <c r="B241" s="237" t="s">
        <v>188</v>
      </c>
      <c r="C241" s="237" t="s">
        <v>192</v>
      </c>
      <c r="D241" s="237" t="s">
        <v>514</v>
      </c>
      <c r="E241" s="237" t="s">
        <v>535</v>
      </c>
      <c r="F241" s="237" t="s">
        <v>536</v>
      </c>
      <c r="G241" s="237" t="s">
        <v>818</v>
      </c>
      <c r="H241" s="237" t="str">
        <f t="shared" si="6"/>
        <v>ElectricityComplaintsSCONRRR framework - likely sourceInterference by NSP equipmentNRR 18b</v>
      </c>
      <c r="I241" t="str">
        <f t="shared" si="7"/>
        <v>NRR18b</v>
      </c>
    </row>
    <row r="242" spans="1:9" x14ac:dyDescent="0.2">
      <c r="A242" s="237">
        <v>243</v>
      </c>
      <c r="B242" s="237" t="s">
        <v>188</v>
      </c>
      <c r="C242" s="237" t="s">
        <v>192</v>
      </c>
      <c r="D242" s="237" t="s">
        <v>514</v>
      </c>
      <c r="E242" s="237" t="s">
        <v>537</v>
      </c>
      <c r="F242" s="237" t="s">
        <v>538</v>
      </c>
      <c r="G242" s="237" t="s">
        <v>819</v>
      </c>
      <c r="H242" s="237" t="str">
        <f t="shared" si="6"/>
        <v>ElectricityComplaintsSCONRRR framework - likely sourceInterference by another customerNRR 18c</v>
      </c>
      <c r="I242" t="str">
        <f t="shared" si="7"/>
        <v>NRR18c</v>
      </c>
    </row>
    <row r="243" spans="1:9" x14ac:dyDescent="0.2">
      <c r="A243" s="237">
        <v>244</v>
      </c>
      <c r="B243" s="237" t="s">
        <v>188</v>
      </c>
      <c r="C243" s="237" t="s">
        <v>192</v>
      </c>
      <c r="D243" s="237" t="s">
        <v>514</v>
      </c>
      <c r="E243" s="237" t="s">
        <v>522</v>
      </c>
      <c r="F243" s="237" t="s">
        <v>523</v>
      </c>
      <c r="G243" s="237" t="s">
        <v>820</v>
      </c>
      <c r="H243" s="237" t="str">
        <f t="shared" si="6"/>
        <v>ElectricityComplaintsSCONRRR framework - likely sourceNetwork limitationNRR 18d</v>
      </c>
      <c r="I243" t="str">
        <f t="shared" si="7"/>
        <v>NRR18d</v>
      </c>
    </row>
    <row r="244" spans="1:9" x14ac:dyDescent="0.2">
      <c r="A244" s="237">
        <v>245</v>
      </c>
      <c r="B244" s="237" t="s">
        <v>188</v>
      </c>
      <c r="C244" s="237" t="s">
        <v>192</v>
      </c>
      <c r="D244" s="237" t="s">
        <v>514</v>
      </c>
      <c r="E244" s="237" t="s">
        <v>546</v>
      </c>
      <c r="F244" s="237" t="s">
        <v>547</v>
      </c>
      <c r="G244" s="237" t="s">
        <v>821</v>
      </c>
      <c r="H244" s="237" t="str">
        <f t="shared" si="6"/>
        <v>ElectricityComplaintsSCONRRR framework - likely sourceCustomer internal problemNRR 18e</v>
      </c>
      <c r="I244" t="str">
        <f t="shared" si="7"/>
        <v>NRR18e</v>
      </c>
    </row>
    <row r="245" spans="1:9" x14ac:dyDescent="0.2">
      <c r="A245" s="237">
        <v>246</v>
      </c>
      <c r="B245" s="237" t="s">
        <v>188</v>
      </c>
      <c r="C245" s="237" t="s">
        <v>192</v>
      </c>
      <c r="D245" s="237" t="s">
        <v>514</v>
      </c>
      <c r="E245" s="237" t="s">
        <v>515</v>
      </c>
      <c r="F245" s="237" t="s">
        <v>516</v>
      </c>
      <c r="G245" s="237" t="s">
        <v>822</v>
      </c>
      <c r="H245" s="237" t="str">
        <f t="shared" si="6"/>
        <v>ElectricityComplaintsSCONRRR framework - likely sourceNo problem identifiedNRR 18f</v>
      </c>
      <c r="I245" t="str">
        <f t="shared" si="7"/>
        <v>NRR18f</v>
      </c>
    </row>
    <row r="246" spans="1:9" x14ac:dyDescent="0.2">
      <c r="A246" s="237">
        <v>247</v>
      </c>
      <c r="B246" s="237" t="s">
        <v>188</v>
      </c>
      <c r="C246" s="237" t="s">
        <v>192</v>
      </c>
      <c r="D246" s="237" t="s">
        <v>514</v>
      </c>
      <c r="E246" s="237" t="s">
        <v>544</v>
      </c>
      <c r="F246" s="237" t="s">
        <v>545</v>
      </c>
      <c r="G246" s="237" t="s">
        <v>823</v>
      </c>
      <c r="H246" s="237" t="str">
        <f t="shared" si="6"/>
        <v>ElectricityComplaintsSCONRRR framework - likely sourceEnvironmentalNRR 18g</v>
      </c>
      <c r="I246" t="str">
        <f t="shared" si="7"/>
        <v>NRR18g</v>
      </c>
    </row>
    <row r="247" spans="1:9" x14ac:dyDescent="0.2">
      <c r="A247" s="237">
        <v>248</v>
      </c>
      <c r="B247" s="237" t="s">
        <v>188</v>
      </c>
      <c r="C247" s="237" t="s">
        <v>192</v>
      </c>
      <c r="D247" s="237" t="s">
        <v>514</v>
      </c>
      <c r="E247" s="237" t="s">
        <v>557</v>
      </c>
      <c r="F247" s="237" t="s">
        <v>558</v>
      </c>
      <c r="G247" s="237" t="s">
        <v>824</v>
      </c>
      <c r="H247" s="237" t="str">
        <f t="shared" si="6"/>
        <v>ElectricityComplaintsSCONRRR framework - likely sourceAll otherNRR 18h</v>
      </c>
      <c r="I247" t="str">
        <f t="shared" si="7"/>
        <v>NRR18h</v>
      </c>
    </row>
    <row r="248" spans="1:9" x14ac:dyDescent="0.2">
      <c r="A248" s="237">
        <v>249</v>
      </c>
      <c r="B248" s="237" t="s">
        <v>188</v>
      </c>
      <c r="C248" s="237" t="s">
        <v>208</v>
      </c>
      <c r="D248" s="237" t="s">
        <v>341</v>
      </c>
      <c r="E248" s="237" t="s">
        <v>47</v>
      </c>
      <c r="F248" s="237" t="s">
        <v>342</v>
      </c>
      <c r="G248" s="237" t="s">
        <v>825</v>
      </c>
      <c r="H248" s="237" t="str">
        <f t="shared" si="6"/>
        <v>ElectricityNetwork reliabilityTotal network - outage duration sumPerth CBD onlySAIDI input</v>
      </c>
      <c r="I248" t="str">
        <f t="shared" si="7"/>
        <v>SAIDIinput_b</v>
      </c>
    </row>
    <row r="249" spans="1:9" x14ac:dyDescent="0.2">
      <c r="A249" s="237">
        <v>250</v>
      </c>
      <c r="B249" s="237" t="s">
        <v>188</v>
      </c>
      <c r="C249" s="237" t="s">
        <v>208</v>
      </c>
      <c r="D249" s="237" t="s">
        <v>343</v>
      </c>
      <c r="E249" s="237" t="s">
        <v>47</v>
      </c>
      <c r="F249" s="237" t="s">
        <v>342</v>
      </c>
      <c r="G249" s="237" t="s">
        <v>826</v>
      </c>
      <c r="H249" s="237" t="str">
        <f t="shared" si="6"/>
        <v>ElectricityNetwork reliabilityDistribution network (planned) - outage duration sumPerth CBD onlySAIDI input</v>
      </c>
      <c r="I249" t="str">
        <f t="shared" si="7"/>
        <v>SAIDIinput_bi</v>
      </c>
    </row>
    <row r="250" spans="1:9" x14ac:dyDescent="0.2">
      <c r="A250" s="237">
        <v>251</v>
      </c>
      <c r="B250" s="237" t="s">
        <v>188</v>
      </c>
      <c r="C250" s="237" t="s">
        <v>208</v>
      </c>
      <c r="D250" s="237" t="s">
        <v>344</v>
      </c>
      <c r="E250" s="237" t="s">
        <v>47</v>
      </c>
      <c r="F250" s="237" t="s">
        <v>342</v>
      </c>
      <c r="G250" s="237" t="s">
        <v>827</v>
      </c>
      <c r="H250" s="237" t="str">
        <f t="shared" si="6"/>
        <v>ElectricityNetwork reliabilityDistribution network (unplanned) - outage duration sumPerth CBD onlySAIDI input</v>
      </c>
      <c r="I250" t="str">
        <f t="shared" si="7"/>
        <v>SAIDIinput_bii</v>
      </c>
    </row>
    <row r="251" spans="1:9" x14ac:dyDescent="0.2">
      <c r="A251" s="237">
        <v>252</v>
      </c>
      <c r="B251" s="237" t="s">
        <v>188</v>
      </c>
      <c r="C251" s="237" t="s">
        <v>208</v>
      </c>
      <c r="D251" s="237" t="s">
        <v>345</v>
      </c>
      <c r="E251" s="237" t="s">
        <v>47</v>
      </c>
      <c r="F251" s="237" t="s">
        <v>342</v>
      </c>
      <c r="G251" s="237" t="s">
        <v>828</v>
      </c>
      <c r="H251" s="237" t="str">
        <f t="shared" si="6"/>
        <v>ElectricityNetwork reliabilityNormalised distribution network - outage duration sumPerth CBD onlySAIDI input</v>
      </c>
      <c r="I251" t="str">
        <f t="shared" si="7"/>
        <v>SAIDIinput_biii</v>
      </c>
    </row>
    <row r="252" spans="1:9" x14ac:dyDescent="0.2">
      <c r="A252" s="237">
        <v>253</v>
      </c>
      <c r="B252" s="237" t="s">
        <v>188</v>
      </c>
      <c r="C252" s="237" t="s">
        <v>208</v>
      </c>
      <c r="D252" s="237" t="s">
        <v>341</v>
      </c>
      <c r="E252" s="237" t="s">
        <v>48</v>
      </c>
      <c r="F252" s="237" t="s">
        <v>342</v>
      </c>
      <c r="G252" s="237" t="s">
        <v>829</v>
      </c>
      <c r="H252" s="237" t="str">
        <f t="shared" si="6"/>
        <v>ElectricityNetwork reliabilityTotal network - outage duration sumUrban areas excluding Perth CBDSAIDI input</v>
      </c>
      <c r="I252" t="str">
        <f t="shared" si="7"/>
        <v>SAIDIinput_c</v>
      </c>
    </row>
    <row r="253" spans="1:9" x14ac:dyDescent="0.2">
      <c r="A253" s="237">
        <v>254</v>
      </c>
      <c r="B253" s="237" t="s">
        <v>188</v>
      </c>
      <c r="C253" s="237" t="s">
        <v>208</v>
      </c>
      <c r="D253" s="237" t="s">
        <v>343</v>
      </c>
      <c r="E253" s="237" t="s">
        <v>48</v>
      </c>
      <c r="F253" s="237" t="s">
        <v>342</v>
      </c>
      <c r="G253" s="237" t="s">
        <v>830</v>
      </c>
      <c r="H253" s="237" t="str">
        <f t="shared" si="6"/>
        <v>ElectricityNetwork reliabilityDistribution network (planned) - outage duration sumUrban areas excluding Perth CBDSAIDI input</v>
      </c>
      <c r="I253" t="str">
        <f t="shared" si="7"/>
        <v>SAIDIinput_ci</v>
      </c>
    </row>
    <row r="254" spans="1:9" x14ac:dyDescent="0.2">
      <c r="A254" s="237">
        <v>255</v>
      </c>
      <c r="B254" s="237" t="s">
        <v>188</v>
      </c>
      <c r="C254" s="237" t="s">
        <v>208</v>
      </c>
      <c r="D254" s="237" t="s">
        <v>344</v>
      </c>
      <c r="E254" s="237" t="s">
        <v>48</v>
      </c>
      <c r="F254" s="237" t="s">
        <v>342</v>
      </c>
      <c r="G254" s="237" t="s">
        <v>831</v>
      </c>
      <c r="H254" s="237" t="str">
        <f t="shared" si="6"/>
        <v>ElectricityNetwork reliabilityDistribution network (unplanned) - outage duration sumUrban areas excluding Perth CBDSAIDI input</v>
      </c>
      <c r="I254" t="str">
        <f t="shared" si="7"/>
        <v>SAIDIinput_cii</v>
      </c>
    </row>
    <row r="255" spans="1:9" x14ac:dyDescent="0.2">
      <c r="A255" s="237">
        <v>256</v>
      </c>
      <c r="B255" s="237" t="s">
        <v>188</v>
      </c>
      <c r="C255" s="237" t="s">
        <v>208</v>
      </c>
      <c r="D255" s="237" t="s">
        <v>345</v>
      </c>
      <c r="E255" s="237" t="s">
        <v>48</v>
      </c>
      <c r="F255" s="237" t="s">
        <v>342</v>
      </c>
      <c r="G255" s="237" t="s">
        <v>832</v>
      </c>
      <c r="H255" s="237" t="str">
        <f t="shared" si="6"/>
        <v>ElectricityNetwork reliabilityNormalised distribution network - outage duration sumUrban areas excluding Perth CBDSAIDI input</v>
      </c>
      <c r="I255" t="str">
        <f t="shared" si="7"/>
        <v>SAIDIinput_ciii</v>
      </c>
    </row>
    <row r="256" spans="1:9" x14ac:dyDescent="0.2">
      <c r="A256" s="237">
        <v>257</v>
      </c>
      <c r="B256" s="237" t="s">
        <v>188</v>
      </c>
      <c r="C256" s="237" t="s">
        <v>208</v>
      </c>
      <c r="D256" s="237" t="s">
        <v>341</v>
      </c>
      <c r="E256" s="237" t="s">
        <v>49</v>
      </c>
      <c r="F256" s="237" t="s">
        <v>342</v>
      </c>
      <c r="G256" s="237" t="s">
        <v>833</v>
      </c>
      <c r="H256" s="237" t="str">
        <f t="shared" si="6"/>
        <v>ElectricityNetwork reliabilityTotal network - outage duration sumShort ruralSAIDI input</v>
      </c>
      <c r="I256" t="str">
        <f t="shared" si="7"/>
        <v>SAIDIinput_d</v>
      </c>
    </row>
    <row r="257" spans="1:9" x14ac:dyDescent="0.2">
      <c r="A257" s="237">
        <v>258</v>
      </c>
      <c r="B257" s="237" t="s">
        <v>188</v>
      </c>
      <c r="C257" s="237" t="s">
        <v>208</v>
      </c>
      <c r="D257" s="237" t="s">
        <v>343</v>
      </c>
      <c r="E257" s="237" t="s">
        <v>49</v>
      </c>
      <c r="F257" s="237" t="s">
        <v>342</v>
      </c>
      <c r="G257" s="237" t="s">
        <v>834</v>
      </c>
      <c r="H257" s="237" t="str">
        <f t="shared" si="6"/>
        <v>ElectricityNetwork reliabilityDistribution network (planned) - outage duration sumShort ruralSAIDI input</v>
      </c>
      <c r="I257" t="str">
        <f t="shared" si="7"/>
        <v>SAIDIinput_di</v>
      </c>
    </row>
    <row r="258" spans="1:9" x14ac:dyDescent="0.2">
      <c r="A258" s="237">
        <v>259</v>
      </c>
      <c r="B258" s="237" t="s">
        <v>188</v>
      </c>
      <c r="C258" s="237" t="s">
        <v>208</v>
      </c>
      <c r="D258" s="237" t="s">
        <v>344</v>
      </c>
      <c r="E258" s="237" t="s">
        <v>49</v>
      </c>
      <c r="F258" s="237" t="s">
        <v>342</v>
      </c>
      <c r="G258" s="237" t="s">
        <v>835</v>
      </c>
      <c r="H258" s="237" t="str">
        <f t="shared" si="6"/>
        <v>ElectricityNetwork reliabilityDistribution network (unplanned) - outage duration sumShort ruralSAIDI input</v>
      </c>
      <c r="I258" t="str">
        <f t="shared" si="7"/>
        <v>SAIDIinput_dii</v>
      </c>
    </row>
    <row r="259" spans="1:9" x14ac:dyDescent="0.2">
      <c r="A259" s="237">
        <v>260</v>
      </c>
      <c r="B259" s="237" t="s">
        <v>188</v>
      </c>
      <c r="C259" s="237" t="s">
        <v>208</v>
      </c>
      <c r="D259" s="237" t="s">
        <v>345</v>
      </c>
      <c r="E259" s="237" t="s">
        <v>49</v>
      </c>
      <c r="F259" s="237" t="s">
        <v>342</v>
      </c>
      <c r="G259" s="237" t="s">
        <v>836</v>
      </c>
      <c r="H259" s="237" t="str">
        <f t="shared" ref="H259:H322" si="8">B259&amp;C259&amp;D259&amp;E259&amp;F259</f>
        <v>ElectricityNetwork reliabilityNormalised distribution network - outage duration sumShort ruralSAIDI input</v>
      </c>
      <c r="I259" t="str">
        <f t="shared" ref="I259:I322" si="9">G259</f>
        <v>SAIDIinput_diii</v>
      </c>
    </row>
    <row r="260" spans="1:9" x14ac:dyDescent="0.2">
      <c r="A260" s="237">
        <v>261</v>
      </c>
      <c r="B260" s="237" t="s">
        <v>188</v>
      </c>
      <c r="C260" s="237" t="s">
        <v>208</v>
      </c>
      <c r="D260" s="237" t="s">
        <v>341</v>
      </c>
      <c r="E260" s="237" t="s">
        <v>50</v>
      </c>
      <c r="F260" s="237" t="s">
        <v>342</v>
      </c>
      <c r="G260" s="237" t="s">
        <v>837</v>
      </c>
      <c r="H260" s="237" t="str">
        <f t="shared" si="8"/>
        <v>ElectricityNetwork reliabilityTotal network - outage duration sumLong ruralSAIDI input</v>
      </c>
      <c r="I260" t="str">
        <f t="shared" si="9"/>
        <v>SAIDIinput_e</v>
      </c>
    </row>
    <row r="261" spans="1:9" x14ac:dyDescent="0.2">
      <c r="A261" s="237">
        <v>262</v>
      </c>
      <c r="B261" s="237" t="s">
        <v>188</v>
      </c>
      <c r="C261" s="237" t="s">
        <v>208</v>
      </c>
      <c r="D261" s="237" t="s">
        <v>343</v>
      </c>
      <c r="E261" s="237" t="s">
        <v>50</v>
      </c>
      <c r="F261" s="237" t="s">
        <v>342</v>
      </c>
      <c r="G261" s="237" t="s">
        <v>838</v>
      </c>
      <c r="H261" s="237" t="str">
        <f t="shared" si="8"/>
        <v>ElectricityNetwork reliabilityDistribution network (planned) - outage duration sumLong ruralSAIDI input</v>
      </c>
      <c r="I261" t="str">
        <f t="shared" si="9"/>
        <v>SAIDIinput_ei</v>
      </c>
    </row>
    <row r="262" spans="1:9" x14ac:dyDescent="0.2">
      <c r="A262" s="237">
        <v>263</v>
      </c>
      <c r="B262" s="237" t="s">
        <v>188</v>
      </c>
      <c r="C262" s="237" t="s">
        <v>208</v>
      </c>
      <c r="D262" s="237" t="s">
        <v>344</v>
      </c>
      <c r="E262" s="237" t="s">
        <v>50</v>
      </c>
      <c r="F262" s="237" t="s">
        <v>342</v>
      </c>
      <c r="G262" s="237" t="s">
        <v>839</v>
      </c>
      <c r="H262" s="237" t="str">
        <f t="shared" si="8"/>
        <v>ElectricityNetwork reliabilityDistribution network (unplanned) - outage duration sumLong ruralSAIDI input</v>
      </c>
      <c r="I262" t="str">
        <f t="shared" si="9"/>
        <v>SAIDIinput_eii</v>
      </c>
    </row>
    <row r="263" spans="1:9" x14ac:dyDescent="0.2">
      <c r="A263" s="237">
        <v>264</v>
      </c>
      <c r="B263" s="237" t="s">
        <v>188</v>
      </c>
      <c r="C263" s="237" t="s">
        <v>208</v>
      </c>
      <c r="D263" s="237" t="s">
        <v>345</v>
      </c>
      <c r="E263" s="237" t="s">
        <v>50</v>
      </c>
      <c r="F263" s="237" t="s">
        <v>342</v>
      </c>
      <c r="G263" s="237" t="s">
        <v>840</v>
      </c>
      <c r="H263" s="237" t="str">
        <f t="shared" si="8"/>
        <v>ElectricityNetwork reliabilityNormalised distribution network - outage duration sumLong ruralSAIDI input</v>
      </c>
      <c r="I263" t="str">
        <f t="shared" si="9"/>
        <v>SAIDIinput_eiii</v>
      </c>
    </row>
    <row r="264" spans="1:9" x14ac:dyDescent="0.2">
      <c r="A264" s="237">
        <v>265</v>
      </c>
      <c r="B264" s="237" t="s">
        <v>188</v>
      </c>
      <c r="C264" s="237" t="s">
        <v>208</v>
      </c>
      <c r="D264" s="237" t="s">
        <v>346</v>
      </c>
      <c r="E264" s="237" t="s">
        <v>47</v>
      </c>
      <c r="F264" s="237" t="s">
        <v>347</v>
      </c>
      <c r="G264" s="237" t="s">
        <v>841</v>
      </c>
      <c r="H264" s="237" t="str">
        <f t="shared" si="8"/>
        <v>ElectricityNetwork reliabilityTotal network - unique customer interruptionsPerth CBD onlySAIFI input</v>
      </c>
      <c r="I264" t="str">
        <f t="shared" si="9"/>
        <v>SAIFIinput_b</v>
      </c>
    </row>
    <row r="265" spans="1:9" x14ac:dyDescent="0.2">
      <c r="A265" s="237">
        <v>266</v>
      </c>
      <c r="B265" s="237" t="s">
        <v>188</v>
      </c>
      <c r="C265" s="237" t="s">
        <v>208</v>
      </c>
      <c r="D265" s="237" t="s">
        <v>348</v>
      </c>
      <c r="E265" s="237" t="s">
        <v>47</v>
      </c>
      <c r="F265" s="237" t="s">
        <v>347</v>
      </c>
      <c r="G265" s="237" t="s">
        <v>842</v>
      </c>
      <c r="H265" s="237" t="str">
        <f t="shared" si="8"/>
        <v>ElectricityNetwork reliabilityDistribution network (planned) - unique customer interruptionsPerth CBD onlySAIFI input</v>
      </c>
      <c r="I265" t="str">
        <f t="shared" si="9"/>
        <v>SAIFIinput_bi</v>
      </c>
    </row>
    <row r="266" spans="1:9" x14ac:dyDescent="0.2">
      <c r="A266" s="237">
        <v>267</v>
      </c>
      <c r="B266" s="237" t="s">
        <v>188</v>
      </c>
      <c r="C266" s="237" t="s">
        <v>208</v>
      </c>
      <c r="D266" s="237" t="s">
        <v>349</v>
      </c>
      <c r="E266" s="237" t="s">
        <v>47</v>
      </c>
      <c r="F266" s="237" t="s">
        <v>347</v>
      </c>
      <c r="G266" s="237" t="s">
        <v>843</v>
      </c>
      <c r="H266" s="237" t="str">
        <f t="shared" si="8"/>
        <v>ElectricityNetwork reliabilityDistribution network (unplanned) - unique customer interruptionsPerth CBD onlySAIFI input</v>
      </c>
      <c r="I266" t="str">
        <f t="shared" si="9"/>
        <v>SAIFIinput_bii</v>
      </c>
    </row>
    <row r="267" spans="1:9" x14ac:dyDescent="0.2">
      <c r="A267" s="237">
        <v>268</v>
      </c>
      <c r="B267" s="237" t="s">
        <v>188</v>
      </c>
      <c r="C267" s="237" t="s">
        <v>208</v>
      </c>
      <c r="D267" s="237" t="s">
        <v>350</v>
      </c>
      <c r="E267" s="237" t="s">
        <v>47</v>
      </c>
      <c r="F267" s="237" t="s">
        <v>347</v>
      </c>
      <c r="G267" s="237" t="s">
        <v>844</v>
      </c>
      <c r="H267" s="237" t="str">
        <f t="shared" si="8"/>
        <v>ElectricityNetwork reliabilityNormalised distribution network - unique customer interruptionsPerth CBD onlySAIFI input</v>
      </c>
      <c r="I267" t="str">
        <f t="shared" si="9"/>
        <v>SAIFIinput_biii</v>
      </c>
    </row>
    <row r="268" spans="1:9" x14ac:dyDescent="0.2">
      <c r="A268" s="237">
        <v>269</v>
      </c>
      <c r="B268" s="237" t="s">
        <v>188</v>
      </c>
      <c r="C268" s="237" t="s">
        <v>208</v>
      </c>
      <c r="D268" s="237" t="s">
        <v>346</v>
      </c>
      <c r="E268" s="237" t="s">
        <v>48</v>
      </c>
      <c r="F268" s="237" t="s">
        <v>347</v>
      </c>
      <c r="G268" s="237" t="s">
        <v>845</v>
      </c>
      <c r="H268" s="237" t="str">
        <f t="shared" si="8"/>
        <v>ElectricityNetwork reliabilityTotal network - unique customer interruptionsUrban areas excluding Perth CBDSAIFI input</v>
      </c>
      <c r="I268" t="str">
        <f t="shared" si="9"/>
        <v>SAIFIinput_c</v>
      </c>
    </row>
    <row r="269" spans="1:9" x14ac:dyDescent="0.2">
      <c r="A269" s="237">
        <v>270</v>
      </c>
      <c r="B269" s="237" t="s">
        <v>188</v>
      </c>
      <c r="C269" s="237" t="s">
        <v>208</v>
      </c>
      <c r="D269" s="237" t="s">
        <v>348</v>
      </c>
      <c r="E269" s="237" t="s">
        <v>48</v>
      </c>
      <c r="F269" s="237" t="s">
        <v>347</v>
      </c>
      <c r="G269" s="237" t="s">
        <v>846</v>
      </c>
      <c r="H269" s="237" t="str">
        <f t="shared" si="8"/>
        <v>ElectricityNetwork reliabilityDistribution network (planned) - unique customer interruptionsUrban areas excluding Perth CBDSAIFI input</v>
      </c>
      <c r="I269" t="str">
        <f t="shared" si="9"/>
        <v>SAIFIinput_ci</v>
      </c>
    </row>
    <row r="270" spans="1:9" x14ac:dyDescent="0.2">
      <c r="A270" s="237">
        <v>271</v>
      </c>
      <c r="B270" s="237" t="s">
        <v>188</v>
      </c>
      <c r="C270" s="237" t="s">
        <v>208</v>
      </c>
      <c r="D270" s="237" t="s">
        <v>349</v>
      </c>
      <c r="E270" s="237" t="s">
        <v>48</v>
      </c>
      <c r="F270" s="237" t="s">
        <v>347</v>
      </c>
      <c r="G270" s="237" t="s">
        <v>847</v>
      </c>
      <c r="H270" s="237" t="str">
        <f t="shared" si="8"/>
        <v>ElectricityNetwork reliabilityDistribution network (unplanned) - unique customer interruptionsUrban areas excluding Perth CBDSAIFI input</v>
      </c>
      <c r="I270" t="str">
        <f t="shared" si="9"/>
        <v>SAIFIinput_cii</v>
      </c>
    </row>
    <row r="271" spans="1:9" x14ac:dyDescent="0.2">
      <c r="A271" s="237">
        <v>272</v>
      </c>
      <c r="B271" s="237" t="s">
        <v>188</v>
      </c>
      <c r="C271" s="237" t="s">
        <v>208</v>
      </c>
      <c r="D271" s="237" t="s">
        <v>350</v>
      </c>
      <c r="E271" s="237" t="s">
        <v>48</v>
      </c>
      <c r="F271" s="237" t="s">
        <v>347</v>
      </c>
      <c r="G271" s="237" t="s">
        <v>848</v>
      </c>
      <c r="H271" s="237" t="str">
        <f t="shared" si="8"/>
        <v>ElectricityNetwork reliabilityNormalised distribution network - unique customer interruptionsUrban areas excluding Perth CBDSAIFI input</v>
      </c>
      <c r="I271" t="str">
        <f t="shared" si="9"/>
        <v>SAIFIinput_ciii</v>
      </c>
    </row>
    <row r="272" spans="1:9" x14ac:dyDescent="0.2">
      <c r="A272" s="237">
        <v>273</v>
      </c>
      <c r="B272" s="237" t="s">
        <v>188</v>
      </c>
      <c r="C272" s="237" t="s">
        <v>208</v>
      </c>
      <c r="D272" s="237" t="s">
        <v>346</v>
      </c>
      <c r="E272" s="237" t="s">
        <v>49</v>
      </c>
      <c r="F272" s="237" t="s">
        <v>347</v>
      </c>
      <c r="G272" s="237" t="s">
        <v>849</v>
      </c>
      <c r="H272" s="237" t="str">
        <f t="shared" si="8"/>
        <v>ElectricityNetwork reliabilityTotal network - unique customer interruptionsShort ruralSAIFI input</v>
      </c>
      <c r="I272" t="str">
        <f t="shared" si="9"/>
        <v>SAIFIinput_d</v>
      </c>
    </row>
    <row r="273" spans="1:9" x14ac:dyDescent="0.2">
      <c r="A273" s="237">
        <v>274</v>
      </c>
      <c r="B273" s="237" t="s">
        <v>188</v>
      </c>
      <c r="C273" s="237" t="s">
        <v>208</v>
      </c>
      <c r="D273" s="237" t="s">
        <v>348</v>
      </c>
      <c r="E273" s="237" t="s">
        <v>49</v>
      </c>
      <c r="F273" s="237" t="s">
        <v>347</v>
      </c>
      <c r="G273" s="237" t="s">
        <v>850</v>
      </c>
      <c r="H273" s="237" t="str">
        <f t="shared" si="8"/>
        <v>ElectricityNetwork reliabilityDistribution network (planned) - unique customer interruptionsShort ruralSAIFI input</v>
      </c>
      <c r="I273" t="str">
        <f t="shared" si="9"/>
        <v>SAIFIinput_di</v>
      </c>
    </row>
    <row r="274" spans="1:9" x14ac:dyDescent="0.2">
      <c r="A274" s="237">
        <v>275</v>
      </c>
      <c r="B274" s="237" t="s">
        <v>188</v>
      </c>
      <c r="C274" s="237" t="s">
        <v>208</v>
      </c>
      <c r="D274" s="237" t="s">
        <v>349</v>
      </c>
      <c r="E274" s="237" t="s">
        <v>49</v>
      </c>
      <c r="F274" s="237" t="s">
        <v>347</v>
      </c>
      <c r="G274" s="237" t="s">
        <v>851</v>
      </c>
      <c r="H274" s="237" t="str">
        <f t="shared" si="8"/>
        <v>ElectricityNetwork reliabilityDistribution network (unplanned) - unique customer interruptionsShort ruralSAIFI input</v>
      </c>
      <c r="I274" t="str">
        <f t="shared" si="9"/>
        <v>SAIFIinput_dii</v>
      </c>
    </row>
    <row r="275" spans="1:9" x14ac:dyDescent="0.2">
      <c r="A275" s="237">
        <v>276</v>
      </c>
      <c r="B275" s="237" t="s">
        <v>188</v>
      </c>
      <c r="C275" s="237" t="s">
        <v>208</v>
      </c>
      <c r="D275" s="237" t="s">
        <v>350</v>
      </c>
      <c r="E275" s="237" t="s">
        <v>49</v>
      </c>
      <c r="F275" s="237" t="s">
        <v>347</v>
      </c>
      <c r="G275" s="237" t="s">
        <v>852</v>
      </c>
      <c r="H275" s="237" t="str">
        <f t="shared" si="8"/>
        <v>ElectricityNetwork reliabilityNormalised distribution network - unique customer interruptionsShort ruralSAIFI input</v>
      </c>
      <c r="I275" t="str">
        <f t="shared" si="9"/>
        <v>SAIFIinput_diii</v>
      </c>
    </row>
    <row r="276" spans="1:9" x14ac:dyDescent="0.2">
      <c r="A276" s="237">
        <v>277</v>
      </c>
      <c r="B276" s="237" t="s">
        <v>188</v>
      </c>
      <c r="C276" s="237" t="s">
        <v>208</v>
      </c>
      <c r="D276" s="237" t="s">
        <v>346</v>
      </c>
      <c r="E276" s="237" t="s">
        <v>50</v>
      </c>
      <c r="F276" s="237" t="s">
        <v>347</v>
      </c>
      <c r="G276" s="237" t="s">
        <v>853</v>
      </c>
      <c r="H276" s="237" t="str">
        <f t="shared" si="8"/>
        <v>ElectricityNetwork reliabilityTotal network - unique customer interruptionsLong ruralSAIFI input</v>
      </c>
      <c r="I276" t="str">
        <f t="shared" si="9"/>
        <v>SAIFIinput_e</v>
      </c>
    </row>
    <row r="277" spans="1:9" x14ac:dyDescent="0.2">
      <c r="A277" s="237">
        <v>278</v>
      </c>
      <c r="B277" s="237" t="s">
        <v>188</v>
      </c>
      <c r="C277" s="237" t="s">
        <v>208</v>
      </c>
      <c r="D277" s="237" t="s">
        <v>348</v>
      </c>
      <c r="E277" s="237" t="s">
        <v>50</v>
      </c>
      <c r="F277" s="237" t="s">
        <v>347</v>
      </c>
      <c r="G277" s="237" t="s">
        <v>854</v>
      </c>
      <c r="H277" s="237" t="str">
        <f t="shared" si="8"/>
        <v>ElectricityNetwork reliabilityDistribution network (planned) - unique customer interruptionsLong ruralSAIFI input</v>
      </c>
      <c r="I277" t="str">
        <f t="shared" si="9"/>
        <v>SAIFIinput_ei</v>
      </c>
    </row>
    <row r="278" spans="1:9" x14ac:dyDescent="0.2">
      <c r="A278" s="237">
        <v>279</v>
      </c>
      <c r="B278" s="237" t="s">
        <v>188</v>
      </c>
      <c r="C278" s="237" t="s">
        <v>208</v>
      </c>
      <c r="D278" s="237" t="s">
        <v>349</v>
      </c>
      <c r="E278" s="237" t="s">
        <v>50</v>
      </c>
      <c r="F278" s="237" t="s">
        <v>347</v>
      </c>
      <c r="G278" s="237" t="s">
        <v>855</v>
      </c>
      <c r="H278" s="237" t="str">
        <f t="shared" si="8"/>
        <v>ElectricityNetwork reliabilityDistribution network (unplanned) - unique customer interruptionsLong ruralSAIFI input</v>
      </c>
      <c r="I278" t="str">
        <f t="shared" si="9"/>
        <v>SAIFIinput_eii</v>
      </c>
    </row>
    <row r="279" spans="1:9" x14ac:dyDescent="0.2">
      <c r="A279" s="237">
        <v>280</v>
      </c>
      <c r="B279" s="237" t="s">
        <v>188</v>
      </c>
      <c r="C279" s="237" t="s">
        <v>208</v>
      </c>
      <c r="D279" s="237" t="s">
        <v>350</v>
      </c>
      <c r="E279" s="237" t="s">
        <v>50</v>
      </c>
      <c r="F279" s="237" t="s">
        <v>347</v>
      </c>
      <c r="G279" s="237" t="s">
        <v>856</v>
      </c>
      <c r="H279" s="237" t="str">
        <f t="shared" si="8"/>
        <v>ElectricityNetwork reliabilityNormalised distribution network - unique customer interruptionsLong ruralSAIFI input</v>
      </c>
      <c r="I279" t="str">
        <f t="shared" si="9"/>
        <v>SAIFIinput_eiii</v>
      </c>
    </row>
    <row r="280" spans="1:9" x14ac:dyDescent="0.2">
      <c r="A280" s="237">
        <v>281</v>
      </c>
      <c r="B280" s="237" t="s">
        <v>200</v>
      </c>
      <c r="C280" s="237" t="s">
        <v>13</v>
      </c>
      <c r="D280" s="237"/>
      <c r="E280" s="237" t="s">
        <v>212</v>
      </c>
      <c r="F280" s="237" t="s">
        <v>370</v>
      </c>
      <c r="G280" s="237" t="s">
        <v>857</v>
      </c>
      <c r="H280" s="237" t="str">
        <f t="shared" si="8"/>
        <v>GasCustomer connectionsNew connectionsD 1</v>
      </c>
      <c r="I280" t="str">
        <f t="shared" si="9"/>
        <v>D1</v>
      </c>
    </row>
    <row r="281" spans="1:9" x14ac:dyDescent="0.2">
      <c r="A281" s="237">
        <v>282</v>
      </c>
      <c r="B281" s="237" t="s">
        <v>200</v>
      </c>
      <c r="C281" s="237" t="s">
        <v>13</v>
      </c>
      <c r="D281" s="237"/>
      <c r="E281" s="237" t="s">
        <v>16</v>
      </c>
      <c r="F281" s="237" t="s">
        <v>504</v>
      </c>
      <c r="G281" s="237" t="s">
        <v>858</v>
      </c>
      <c r="H281" s="237" t="str">
        <f t="shared" si="8"/>
        <v>GasCustomer connectionsNew connections not provided by the agreed dateD 2</v>
      </c>
      <c r="I281" t="str">
        <f t="shared" si="9"/>
        <v>D2</v>
      </c>
    </row>
    <row r="282" spans="1:9" x14ac:dyDescent="0.2">
      <c r="A282" s="237">
        <v>283</v>
      </c>
      <c r="B282" s="237" t="s">
        <v>200</v>
      </c>
      <c r="C282" s="237" t="s">
        <v>13</v>
      </c>
      <c r="D282" s="237"/>
      <c r="E282" s="237" t="s">
        <v>16</v>
      </c>
      <c r="F282" s="237" t="s">
        <v>517</v>
      </c>
      <c r="G282" s="237" t="s">
        <v>859</v>
      </c>
      <c r="H282" s="237" t="str">
        <f t="shared" si="8"/>
        <v>GasCustomer connectionsNew connections not provided by the agreed dateD 3</v>
      </c>
      <c r="I282" t="str">
        <f t="shared" si="9"/>
        <v>D3</v>
      </c>
    </row>
    <row r="283" spans="1:9" x14ac:dyDescent="0.2">
      <c r="A283" s="237">
        <v>284</v>
      </c>
      <c r="B283" s="237" t="s">
        <v>200</v>
      </c>
      <c r="C283" s="237" t="s">
        <v>13</v>
      </c>
      <c r="D283" s="237"/>
      <c r="E283" s="237" t="s">
        <v>17</v>
      </c>
      <c r="F283" s="237" t="s">
        <v>461</v>
      </c>
      <c r="G283" s="237" t="s">
        <v>860</v>
      </c>
      <c r="H283" s="237" t="str">
        <f t="shared" si="8"/>
        <v>GasCustomer connectionsReconnections providedD 4</v>
      </c>
      <c r="I283" t="str">
        <f t="shared" si="9"/>
        <v>D4</v>
      </c>
    </row>
    <row r="284" spans="1:9" x14ac:dyDescent="0.2">
      <c r="A284" s="237">
        <v>285</v>
      </c>
      <c r="B284" s="237" t="s">
        <v>200</v>
      </c>
      <c r="C284" s="237" t="s">
        <v>13</v>
      </c>
      <c r="D284" s="237"/>
      <c r="E284" s="237" t="s">
        <v>387</v>
      </c>
      <c r="F284" s="237" t="s">
        <v>468</v>
      </c>
      <c r="G284" s="237" t="s">
        <v>861</v>
      </c>
      <c r="H284" s="237" t="str">
        <f t="shared" si="8"/>
        <v>GasCustomer connectionsReconnections not within the required timeD 5</v>
      </c>
      <c r="I284" t="str">
        <f t="shared" si="9"/>
        <v>D5</v>
      </c>
    </row>
    <row r="285" spans="1:9" x14ac:dyDescent="0.2">
      <c r="A285" s="237">
        <v>286</v>
      </c>
      <c r="B285" s="237" t="s">
        <v>200</v>
      </c>
      <c r="C285" s="237" t="s">
        <v>13</v>
      </c>
      <c r="D285" s="237"/>
      <c r="E285" s="237" t="s">
        <v>387</v>
      </c>
      <c r="F285" s="237" t="s">
        <v>469</v>
      </c>
      <c r="G285" s="237" t="s">
        <v>862</v>
      </c>
      <c r="H285" s="237" t="str">
        <f t="shared" si="8"/>
        <v>GasCustomer connectionsReconnections not within the required timeD 6</v>
      </c>
      <c r="I285" t="str">
        <f t="shared" si="9"/>
        <v>D6</v>
      </c>
    </row>
    <row r="286" spans="1:9" x14ac:dyDescent="0.2">
      <c r="A286" s="237">
        <v>287</v>
      </c>
      <c r="B286" s="237" t="s">
        <v>200</v>
      </c>
      <c r="C286" s="237" t="s">
        <v>13</v>
      </c>
      <c r="D286" s="237"/>
      <c r="E286" s="237" t="s">
        <v>621</v>
      </c>
      <c r="F286" s="237" t="s">
        <v>395</v>
      </c>
      <c r="G286" s="237" t="s">
        <v>863</v>
      </c>
      <c r="H286" s="237" t="str">
        <f t="shared" si="8"/>
        <v>GasCustomer connectionsTotal connectionsD 7</v>
      </c>
      <c r="I286" t="str">
        <f t="shared" si="9"/>
        <v>D7</v>
      </c>
    </row>
    <row r="287" spans="1:9" x14ac:dyDescent="0.2">
      <c r="A287" s="237">
        <v>288</v>
      </c>
      <c r="B287" s="237" t="s">
        <v>200</v>
      </c>
      <c r="C287" s="237" t="s">
        <v>299</v>
      </c>
      <c r="D287" s="237" t="s">
        <v>306</v>
      </c>
      <c r="E287" s="237" t="s">
        <v>45</v>
      </c>
      <c r="F287" s="237" t="s">
        <v>454</v>
      </c>
      <c r="G287" s="237" t="s">
        <v>864</v>
      </c>
      <c r="H287" s="237" t="str">
        <f t="shared" si="8"/>
        <v>GasNetwork &amp; asset informationEnergy deliveredResidentialD 8</v>
      </c>
      <c r="I287" t="str">
        <f t="shared" si="9"/>
        <v>D8</v>
      </c>
    </row>
    <row r="288" spans="1:9" x14ac:dyDescent="0.2">
      <c r="A288" s="237">
        <v>289</v>
      </c>
      <c r="B288" s="237" t="s">
        <v>200</v>
      </c>
      <c r="C288" s="237" t="s">
        <v>299</v>
      </c>
      <c r="D288" s="237" t="s">
        <v>306</v>
      </c>
      <c r="E288" s="237" t="s">
        <v>45</v>
      </c>
      <c r="F288" s="237" t="s">
        <v>560</v>
      </c>
      <c r="G288" s="237" t="s">
        <v>865</v>
      </c>
      <c r="H288" s="237" t="str">
        <f t="shared" si="8"/>
        <v>GasNetwork &amp; asset informationEnergy deliveredResidentialD 8A</v>
      </c>
      <c r="I288" t="str">
        <f t="shared" si="9"/>
        <v>D8A</v>
      </c>
    </row>
    <row r="289" spans="1:9" x14ac:dyDescent="0.2">
      <c r="A289" s="237">
        <v>290</v>
      </c>
      <c r="B289" s="237" t="s">
        <v>200</v>
      </c>
      <c r="C289" s="237" t="s">
        <v>299</v>
      </c>
      <c r="D289" s="237" t="s">
        <v>306</v>
      </c>
      <c r="E289" s="237" t="s">
        <v>51</v>
      </c>
      <c r="F289" s="237" t="s">
        <v>512</v>
      </c>
      <c r="G289" s="237" t="s">
        <v>866</v>
      </c>
      <c r="H289" s="237" t="str">
        <f t="shared" si="8"/>
        <v>GasNetwork &amp; asset informationEnergy deliveredNon-residentialD 9</v>
      </c>
      <c r="I289" t="str">
        <f t="shared" si="9"/>
        <v>D9</v>
      </c>
    </row>
    <row r="290" spans="1:9" x14ac:dyDescent="0.2">
      <c r="A290" s="237">
        <v>291</v>
      </c>
      <c r="B290" s="237" t="s">
        <v>200</v>
      </c>
      <c r="C290" s="237" t="s">
        <v>299</v>
      </c>
      <c r="D290" s="237" t="s">
        <v>306</v>
      </c>
      <c r="E290" s="237" t="s">
        <v>51</v>
      </c>
      <c r="F290" s="237" t="s">
        <v>561</v>
      </c>
      <c r="G290" s="237" t="s">
        <v>867</v>
      </c>
      <c r="H290" s="237" t="str">
        <f t="shared" si="8"/>
        <v>GasNetwork &amp; asset informationEnergy deliveredNon-residentialD 9A</v>
      </c>
      <c r="I290" t="str">
        <f t="shared" si="9"/>
        <v>D9A</v>
      </c>
    </row>
    <row r="291" spans="1:9" x14ac:dyDescent="0.2">
      <c r="A291" s="237">
        <v>292</v>
      </c>
      <c r="B291" s="237" t="s">
        <v>200</v>
      </c>
      <c r="C291" s="237" t="s">
        <v>299</v>
      </c>
      <c r="D291" s="237" t="s">
        <v>375</v>
      </c>
      <c r="E291" s="237" t="s">
        <v>376</v>
      </c>
      <c r="F291" s="237" t="s">
        <v>377</v>
      </c>
      <c r="G291" s="237" t="s">
        <v>868</v>
      </c>
      <c r="H291" s="237" t="str">
        <f t="shared" si="8"/>
        <v>GasNetwork &amp; asset informationEnergy lossUnaccounted for gasD 10</v>
      </c>
      <c r="I291" t="str">
        <f t="shared" si="9"/>
        <v>D10</v>
      </c>
    </row>
    <row r="292" spans="1:9" x14ac:dyDescent="0.2">
      <c r="A292" s="237">
        <v>293</v>
      </c>
      <c r="B292" s="237" t="s">
        <v>200</v>
      </c>
      <c r="C292" s="237" t="s">
        <v>299</v>
      </c>
      <c r="D292" s="237" t="s">
        <v>375</v>
      </c>
      <c r="E292" s="237" t="s">
        <v>376</v>
      </c>
      <c r="F292" s="237" t="s">
        <v>559</v>
      </c>
      <c r="G292" s="237" t="s">
        <v>869</v>
      </c>
      <c r="H292" s="237" t="str">
        <f t="shared" si="8"/>
        <v>GasNetwork &amp; asset informationEnergy lossUnaccounted for gasD 10A</v>
      </c>
      <c r="I292" t="str">
        <f t="shared" si="9"/>
        <v>D10A</v>
      </c>
    </row>
    <row r="293" spans="1:9" x14ac:dyDescent="0.2">
      <c r="A293" s="237">
        <v>294</v>
      </c>
      <c r="B293" s="237" t="s">
        <v>200</v>
      </c>
      <c r="C293" s="237" t="s">
        <v>208</v>
      </c>
      <c r="D293" s="237" t="s">
        <v>509</v>
      </c>
      <c r="E293" s="237" t="s">
        <v>467</v>
      </c>
      <c r="F293" s="237" t="s">
        <v>381</v>
      </c>
      <c r="G293" s="237" t="s">
        <v>870</v>
      </c>
      <c r="H293" s="237" t="str">
        <f t="shared" si="8"/>
        <v>GasNetwork reliabilityLeaks (repairs to mains)Total leaksD 11</v>
      </c>
      <c r="I293" t="str">
        <f t="shared" si="9"/>
        <v>D11</v>
      </c>
    </row>
    <row r="294" spans="1:9" x14ac:dyDescent="0.2">
      <c r="A294" s="237">
        <v>295</v>
      </c>
      <c r="B294" s="237" t="s">
        <v>200</v>
      </c>
      <c r="C294" s="237" t="s">
        <v>208</v>
      </c>
      <c r="D294" s="237" t="s">
        <v>379</v>
      </c>
      <c r="E294" s="237" t="s">
        <v>380</v>
      </c>
      <c r="F294" s="237" t="s">
        <v>381</v>
      </c>
      <c r="G294" s="237" t="s">
        <v>871</v>
      </c>
      <c r="H294" s="237" t="str">
        <f t="shared" si="8"/>
        <v>GasNetwork reliabilityHigh pressure leak repairsMainsD 11</v>
      </c>
      <c r="I294" t="str">
        <f t="shared" si="9"/>
        <v>D11a</v>
      </c>
    </row>
    <row r="295" spans="1:9" x14ac:dyDescent="0.2">
      <c r="A295" s="237">
        <v>296</v>
      </c>
      <c r="B295" s="237" t="s">
        <v>200</v>
      </c>
      <c r="C295" s="237" t="s">
        <v>208</v>
      </c>
      <c r="D295" s="237" t="s">
        <v>396</v>
      </c>
      <c r="E295" s="237" t="s">
        <v>380</v>
      </c>
      <c r="F295" s="237" t="s">
        <v>381</v>
      </c>
      <c r="G295" s="237" t="s">
        <v>872</v>
      </c>
      <c r="H295" s="237" t="str">
        <f t="shared" si="8"/>
        <v>GasNetwork reliabilityMedium pressure leak repairsMainsD 11</v>
      </c>
      <c r="I295" t="str">
        <f t="shared" si="9"/>
        <v>D11b</v>
      </c>
    </row>
    <row r="296" spans="1:9" x14ac:dyDescent="0.2">
      <c r="A296" s="237">
        <v>297</v>
      </c>
      <c r="B296" s="237" t="s">
        <v>200</v>
      </c>
      <c r="C296" s="237" t="s">
        <v>208</v>
      </c>
      <c r="D296" s="237" t="s">
        <v>391</v>
      </c>
      <c r="E296" s="237" t="s">
        <v>380</v>
      </c>
      <c r="F296" s="237" t="s">
        <v>381</v>
      </c>
      <c r="G296" s="237" t="s">
        <v>873</v>
      </c>
      <c r="H296" s="237" t="str">
        <f t="shared" si="8"/>
        <v>GasNetwork reliabilityLow pressure leak repairMainsD 11</v>
      </c>
      <c r="I296" t="str">
        <f t="shared" si="9"/>
        <v>D11c</v>
      </c>
    </row>
    <row r="297" spans="1:9" x14ac:dyDescent="0.2">
      <c r="A297" s="237">
        <v>298</v>
      </c>
      <c r="B297" s="237" t="s">
        <v>200</v>
      </c>
      <c r="C297" s="237" t="s">
        <v>208</v>
      </c>
      <c r="D297" s="237"/>
      <c r="E297" s="237" t="s">
        <v>467</v>
      </c>
      <c r="F297" s="237" t="s">
        <v>404</v>
      </c>
      <c r="G297" s="237" t="s">
        <v>874</v>
      </c>
      <c r="H297" s="237" t="str">
        <f t="shared" si="8"/>
        <v>GasNetwork reliabilityTotal leaksD 12</v>
      </c>
      <c r="I297" t="str">
        <f t="shared" si="9"/>
        <v>D12</v>
      </c>
    </row>
    <row r="298" spans="1:9" x14ac:dyDescent="0.2">
      <c r="A298" s="237">
        <v>299</v>
      </c>
      <c r="B298" s="237" t="s">
        <v>200</v>
      </c>
      <c r="C298" s="237" t="s">
        <v>208</v>
      </c>
      <c r="D298" s="237" t="s">
        <v>379</v>
      </c>
      <c r="E298" s="237" t="s">
        <v>403</v>
      </c>
      <c r="F298" s="237" t="s">
        <v>404</v>
      </c>
      <c r="G298" s="237" t="s">
        <v>875</v>
      </c>
      <c r="H298" s="237" t="str">
        <f t="shared" si="8"/>
        <v>GasNetwork reliabilityHigh pressure leak repairsConnectionsD 12</v>
      </c>
      <c r="I298" t="str">
        <f t="shared" si="9"/>
        <v>D12a</v>
      </c>
    </row>
    <row r="299" spans="1:9" x14ac:dyDescent="0.2">
      <c r="A299" s="237">
        <v>300</v>
      </c>
      <c r="B299" s="237" t="s">
        <v>200</v>
      </c>
      <c r="C299" s="237" t="s">
        <v>208</v>
      </c>
      <c r="D299" s="237" t="s">
        <v>396</v>
      </c>
      <c r="E299" s="237" t="s">
        <v>403</v>
      </c>
      <c r="F299" s="237" t="s">
        <v>404</v>
      </c>
      <c r="G299" s="237" t="s">
        <v>876</v>
      </c>
      <c r="H299" s="237" t="str">
        <f t="shared" si="8"/>
        <v>GasNetwork reliabilityMedium pressure leak repairsConnectionsD 12</v>
      </c>
      <c r="I299" t="str">
        <f t="shared" si="9"/>
        <v>D12b</v>
      </c>
    </row>
    <row r="300" spans="1:9" x14ac:dyDescent="0.2">
      <c r="A300" s="237">
        <v>301</v>
      </c>
      <c r="B300" s="237" t="s">
        <v>200</v>
      </c>
      <c r="C300" s="237" t="s">
        <v>208</v>
      </c>
      <c r="D300" s="237" t="s">
        <v>391</v>
      </c>
      <c r="E300" s="237" t="s">
        <v>403</v>
      </c>
      <c r="F300" s="237" t="s">
        <v>404</v>
      </c>
      <c r="G300" s="237" t="s">
        <v>877</v>
      </c>
      <c r="H300" s="237" t="str">
        <f t="shared" si="8"/>
        <v>GasNetwork reliabilityLow pressure leak repairConnectionsD 12</v>
      </c>
      <c r="I300" t="str">
        <f t="shared" si="9"/>
        <v>D12c</v>
      </c>
    </row>
    <row r="301" spans="1:9" x14ac:dyDescent="0.2">
      <c r="A301" s="237">
        <v>302</v>
      </c>
      <c r="B301" s="237" t="s">
        <v>200</v>
      </c>
      <c r="C301" s="237" t="s">
        <v>208</v>
      </c>
      <c r="D301" s="237"/>
      <c r="E301" s="237" t="s">
        <v>467</v>
      </c>
      <c r="F301" s="237" t="s">
        <v>472</v>
      </c>
      <c r="G301" s="237" t="s">
        <v>878</v>
      </c>
      <c r="H301" s="237" t="str">
        <f t="shared" si="8"/>
        <v>GasNetwork reliabilityTotal leaksD 13</v>
      </c>
      <c r="I301" t="str">
        <f t="shared" si="9"/>
        <v>D13</v>
      </c>
    </row>
    <row r="302" spans="1:9" x14ac:dyDescent="0.2">
      <c r="A302" s="237">
        <v>303</v>
      </c>
      <c r="B302" s="237" t="s">
        <v>200</v>
      </c>
      <c r="C302" s="237" t="s">
        <v>208</v>
      </c>
      <c r="D302" s="237" t="s">
        <v>470</v>
      </c>
      <c r="E302" s="237" t="s">
        <v>471</v>
      </c>
      <c r="F302" s="237" t="s">
        <v>472</v>
      </c>
      <c r="G302" s="237" t="s">
        <v>879</v>
      </c>
      <c r="H302" s="237" t="str">
        <f t="shared" si="8"/>
        <v>GasNetwork reliabilityHigh pressure leak repairMetersD 13</v>
      </c>
      <c r="I302" t="str">
        <f t="shared" si="9"/>
        <v>D13a</v>
      </c>
    </row>
    <row r="303" spans="1:9" x14ac:dyDescent="0.2">
      <c r="A303" s="237">
        <v>304</v>
      </c>
      <c r="B303" s="237" t="s">
        <v>200</v>
      </c>
      <c r="C303" s="237" t="s">
        <v>208</v>
      </c>
      <c r="D303" s="237" t="s">
        <v>396</v>
      </c>
      <c r="E303" s="237" t="s">
        <v>471</v>
      </c>
      <c r="F303" s="237" t="s">
        <v>472</v>
      </c>
      <c r="G303" s="237" t="s">
        <v>880</v>
      </c>
      <c r="H303" s="237" t="str">
        <f t="shared" si="8"/>
        <v>GasNetwork reliabilityMedium pressure leak repairsMetersD 13</v>
      </c>
      <c r="I303" t="str">
        <f t="shared" si="9"/>
        <v>D13b</v>
      </c>
    </row>
    <row r="304" spans="1:9" x14ac:dyDescent="0.2">
      <c r="A304" s="237">
        <v>305</v>
      </c>
      <c r="B304" s="237" t="s">
        <v>200</v>
      </c>
      <c r="C304" s="237" t="s">
        <v>208</v>
      </c>
      <c r="D304" s="237" t="s">
        <v>391</v>
      </c>
      <c r="E304" s="237" t="s">
        <v>471</v>
      </c>
      <c r="F304" s="237" t="s">
        <v>472</v>
      </c>
      <c r="G304" s="237" t="s">
        <v>881</v>
      </c>
      <c r="H304" s="237" t="str">
        <f t="shared" si="8"/>
        <v>GasNetwork reliabilityLow pressure leak repairMetersD 13</v>
      </c>
      <c r="I304" t="str">
        <f t="shared" si="9"/>
        <v>D13c</v>
      </c>
    </row>
    <row r="305" spans="1:9" x14ac:dyDescent="0.2">
      <c r="A305" s="237">
        <v>306</v>
      </c>
      <c r="B305" s="237" t="s">
        <v>200</v>
      </c>
      <c r="C305" s="237" t="s">
        <v>208</v>
      </c>
      <c r="D305" s="237" t="s">
        <v>464</v>
      </c>
      <c r="E305" s="237" t="s">
        <v>479</v>
      </c>
      <c r="F305" s="237" t="s">
        <v>480</v>
      </c>
      <c r="G305" s="237" t="s">
        <v>882</v>
      </c>
      <c r="H305" s="237" t="str">
        <f t="shared" si="8"/>
        <v>GasNetwork reliabilityExtended interruptions (12 hours continuous)Customer connections interruptedD 14</v>
      </c>
      <c r="I305" t="str">
        <f t="shared" si="9"/>
        <v>D14</v>
      </c>
    </row>
    <row r="306" spans="1:9" x14ac:dyDescent="0.2">
      <c r="A306" s="237">
        <v>307</v>
      </c>
      <c r="B306" s="237" t="s">
        <v>200</v>
      </c>
      <c r="C306" s="237" t="s">
        <v>208</v>
      </c>
      <c r="D306" s="237" t="s">
        <v>363</v>
      </c>
      <c r="E306" s="237" t="s">
        <v>479</v>
      </c>
      <c r="F306" s="237" t="s">
        <v>484</v>
      </c>
      <c r="G306" s="237" t="s">
        <v>883</v>
      </c>
      <c r="H306" s="237" t="str">
        <f t="shared" si="8"/>
        <v>GasNetwork reliabilityFrequent interruptions (urban more than 9, non-urban more than 16)(gas more than 5)Customer connections interruptedD 15</v>
      </c>
      <c r="I306" t="str">
        <f t="shared" si="9"/>
        <v>D15</v>
      </c>
    </row>
    <row r="307" spans="1:9" x14ac:dyDescent="0.2">
      <c r="A307" s="237">
        <v>308</v>
      </c>
      <c r="B307" s="237" t="s">
        <v>200</v>
      </c>
      <c r="C307" s="237" t="s">
        <v>208</v>
      </c>
      <c r="D307" s="237"/>
      <c r="E307" s="237" t="s">
        <v>488</v>
      </c>
      <c r="F307" s="237" t="s">
        <v>489</v>
      </c>
      <c r="G307" s="237" t="s">
        <v>884</v>
      </c>
      <c r="H307" s="237" t="str">
        <f t="shared" si="8"/>
        <v>GasNetwork reliabilityAverage supply uptime to premisesD 16</v>
      </c>
      <c r="I307" t="str">
        <f t="shared" si="9"/>
        <v>D16</v>
      </c>
    </row>
    <row r="308" spans="1:9" x14ac:dyDescent="0.2">
      <c r="A308" s="237">
        <v>309</v>
      </c>
      <c r="B308" s="237" t="s">
        <v>200</v>
      </c>
      <c r="C308" s="237" t="s">
        <v>192</v>
      </c>
      <c r="D308" s="237"/>
      <c r="E308" s="237" t="s">
        <v>885</v>
      </c>
      <c r="F308" s="237" t="s">
        <v>389</v>
      </c>
      <c r="G308" s="237" t="s">
        <v>886</v>
      </c>
      <c r="H308" s="237" t="str">
        <f t="shared" si="8"/>
        <v>GasComplaintsComplaints totalD 17</v>
      </c>
      <c r="I308" t="str">
        <f t="shared" si="9"/>
        <v>D17</v>
      </c>
    </row>
    <row r="309" spans="1:9" x14ac:dyDescent="0.2">
      <c r="A309" s="237">
        <v>310</v>
      </c>
      <c r="B309" s="237" t="s">
        <v>200</v>
      </c>
      <c r="C309" s="237" t="s">
        <v>192</v>
      </c>
      <c r="D309" s="237"/>
      <c r="E309" s="237" t="s">
        <v>400</v>
      </c>
      <c r="F309" s="237" t="s">
        <v>495</v>
      </c>
      <c r="G309" s="237" t="s">
        <v>887</v>
      </c>
      <c r="H309" s="237" t="str">
        <f t="shared" si="8"/>
        <v>GasComplaintsAdmin / serviceD 18</v>
      </c>
      <c r="I309" t="str">
        <f t="shared" si="9"/>
        <v>D18</v>
      </c>
    </row>
    <row r="310" spans="1:9" x14ac:dyDescent="0.2">
      <c r="A310" s="237">
        <v>311</v>
      </c>
      <c r="B310" s="237" t="s">
        <v>200</v>
      </c>
      <c r="C310" s="237" t="s">
        <v>192</v>
      </c>
      <c r="D310" s="237"/>
      <c r="E310" s="237" t="s">
        <v>501</v>
      </c>
      <c r="F310" s="237" t="s">
        <v>502</v>
      </c>
      <c r="G310" s="237" t="s">
        <v>888</v>
      </c>
      <c r="H310" s="237" t="str">
        <f t="shared" si="8"/>
        <v>GasComplaintsOther issuesD 19</v>
      </c>
      <c r="I310" t="str">
        <f t="shared" si="9"/>
        <v>D19</v>
      </c>
    </row>
    <row r="311" spans="1:9" x14ac:dyDescent="0.2">
      <c r="A311" s="237">
        <v>312</v>
      </c>
      <c r="B311" s="237" t="s">
        <v>200</v>
      </c>
      <c r="C311" s="237" t="s">
        <v>192</v>
      </c>
      <c r="D311" s="237"/>
      <c r="E311" s="237" t="s">
        <v>505</v>
      </c>
      <c r="F311" s="237" t="s">
        <v>506</v>
      </c>
      <c r="G311" s="237" t="s">
        <v>889</v>
      </c>
      <c r="H311" s="237" t="str">
        <f t="shared" si="8"/>
        <v>GasComplaintsConnection / augmentationD 20</v>
      </c>
      <c r="I311" t="str">
        <f t="shared" si="9"/>
        <v>D20</v>
      </c>
    </row>
    <row r="312" spans="1:9" x14ac:dyDescent="0.2">
      <c r="A312" s="237">
        <v>313</v>
      </c>
      <c r="B312" s="237" t="s">
        <v>200</v>
      </c>
      <c r="C312" s="237" t="s">
        <v>192</v>
      </c>
      <c r="D312" s="237"/>
      <c r="E312" s="237" t="s">
        <v>455</v>
      </c>
      <c r="F312" s="237" t="s">
        <v>456</v>
      </c>
      <c r="G312" s="237" t="s">
        <v>890</v>
      </c>
      <c r="H312" s="237" t="str">
        <f t="shared" si="8"/>
        <v>GasComplaintsSupply reliabilityD 21</v>
      </c>
      <c r="I312" t="str">
        <f t="shared" si="9"/>
        <v>D21</v>
      </c>
    </row>
    <row r="313" spans="1:9" x14ac:dyDescent="0.2">
      <c r="A313" s="237">
        <v>314</v>
      </c>
      <c r="B313" s="237" t="s">
        <v>200</v>
      </c>
      <c r="C313" s="237" t="s">
        <v>192</v>
      </c>
      <c r="D313" s="237"/>
      <c r="E313" s="237" t="s">
        <v>473</v>
      </c>
      <c r="F313" s="237" t="s">
        <v>474</v>
      </c>
      <c r="G313" s="237" t="s">
        <v>891</v>
      </c>
      <c r="H313" s="237" t="str">
        <f t="shared" si="8"/>
        <v>GasComplaintsSupply qualityD 22</v>
      </c>
      <c r="I313" t="str">
        <f t="shared" si="9"/>
        <v>D22</v>
      </c>
    </row>
    <row r="314" spans="1:9" x14ac:dyDescent="0.2">
      <c r="A314" s="237">
        <v>315</v>
      </c>
      <c r="B314" s="237" t="s">
        <v>200</v>
      </c>
      <c r="C314" s="237" t="s">
        <v>192</v>
      </c>
      <c r="D314" s="237"/>
      <c r="E314" s="237" t="s">
        <v>507</v>
      </c>
      <c r="F314" s="237" t="s">
        <v>508</v>
      </c>
      <c r="G314" s="237" t="s">
        <v>892</v>
      </c>
      <c r="H314" s="237" t="str">
        <f t="shared" si="8"/>
        <v>GasComplaintsNetwork fees and chargesD 23</v>
      </c>
      <c r="I314" t="str">
        <f t="shared" si="9"/>
        <v>D23</v>
      </c>
    </row>
    <row r="315" spans="1:9" x14ac:dyDescent="0.2">
      <c r="A315" s="237">
        <v>316</v>
      </c>
      <c r="B315" s="237" t="s">
        <v>200</v>
      </c>
      <c r="C315" s="237" t="s">
        <v>192</v>
      </c>
      <c r="D315" s="237"/>
      <c r="E315" s="237" t="s">
        <v>223</v>
      </c>
      <c r="F315" s="237" t="s">
        <v>513</v>
      </c>
      <c r="G315" s="237" t="s">
        <v>893</v>
      </c>
      <c r="H315" s="237" t="str">
        <f t="shared" si="8"/>
        <v>GasComplaintsResolved within 15 business daysD 24</v>
      </c>
      <c r="I315" t="str">
        <f t="shared" si="9"/>
        <v>D24</v>
      </c>
    </row>
    <row r="316" spans="1:9" x14ac:dyDescent="0.2">
      <c r="A316" s="237">
        <v>317</v>
      </c>
      <c r="B316" s="237" t="s">
        <v>200</v>
      </c>
      <c r="C316" s="237" t="s">
        <v>192</v>
      </c>
      <c r="D316" s="237"/>
      <c r="E316" s="237" t="s">
        <v>223</v>
      </c>
      <c r="F316" s="237" t="s">
        <v>494</v>
      </c>
      <c r="G316" s="237" t="s">
        <v>894</v>
      </c>
      <c r="H316" s="237" t="str">
        <f t="shared" si="8"/>
        <v>GasComplaintsResolved within 15 business daysD 25</v>
      </c>
      <c r="I316" t="str">
        <f t="shared" si="9"/>
        <v>D25</v>
      </c>
    </row>
    <row r="317" spans="1:9" x14ac:dyDescent="0.2">
      <c r="A317" s="237">
        <v>318</v>
      </c>
      <c r="B317" s="237" t="s">
        <v>200</v>
      </c>
      <c r="C317" s="237" t="s">
        <v>192</v>
      </c>
      <c r="D317" s="237"/>
      <c r="E317" s="237" t="s">
        <v>226</v>
      </c>
      <c r="F317" s="237" t="s">
        <v>518</v>
      </c>
      <c r="G317" s="237" t="s">
        <v>895</v>
      </c>
      <c r="H317" s="237" t="str">
        <f t="shared" si="8"/>
        <v>GasComplaintsResolved within 20 business daysD 26</v>
      </c>
      <c r="I317" t="str">
        <f t="shared" si="9"/>
        <v>D26</v>
      </c>
    </row>
    <row r="318" spans="1:9" x14ac:dyDescent="0.2">
      <c r="A318" s="237">
        <v>319</v>
      </c>
      <c r="B318" s="237" t="s">
        <v>200</v>
      </c>
      <c r="C318" s="237" t="s">
        <v>192</v>
      </c>
      <c r="D318" s="237"/>
      <c r="E318" s="237" t="s">
        <v>226</v>
      </c>
      <c r="F318" s="237" t="s">
        <v>519</v>
      </c>
      <c r="G318" s="237" t="s">
        <v>896</v>
      </c>
      <c r="H318" s="237" t="str">
        <f t="shared" si="8"/>
        <v>GasComplaintsResolved within 20 business daysD 27</v>
      </c>
      <c r="I318" t="str">
        <f t="shared" si="9"/>
        <v>D27</v>
      </c>
    </row>
    <row r="319" spans="1:9" x14ac:dyDescent="0.2">
      <c r="A319" s="237">
        <v>320</v>
      </c>
      <c r="B319" s="237" t="s">
        <v>200</v>
      </c>
      <c r="C319" s="237" t="s">
        <v>31</v>
      </c>
      <c r="D319" s="237"/>
      <c r="E319" s="237" t="s">
        <v>320</v>
      </c>
      <c r="F319" s="237" t="s">
        <v>521</v>
      </c>
      <c r="G319" s="237" t="s">
        <v>897</v>
      </c>
      <c r="H319" s="237" t="str">
        <f t="shared" si="8"/>
        <v>GasCall centre performanceCalls to distributorD 28</v>
      </c>
      <c r="I319" t="str">
        <f t="shared" si="9"/>
        <v>D28</v>
      </c>
    </row>
    <row r="320" spans="1:9" x14ac:dyDescent="0.2">
      <c r="A320" s="237">
        <v>321</v>
      </c>
      <c r="B320" s="237" t="s">
        <v>200</v>
      </c>
      <c r="C320" s="237" t="s">
        <v>31</v>
      </c>
      <c r="D320" s="237"/>
      <c r="E320" s="237" t="s">
        <v>198</v>
      </c>
      <c r="F320" s="237" t="s">
        <v>526</v>
      </c>
      <c r="G320" s="237" t="s">
        <v>898</v>
      </c>
      <c r="H320" s="237" t="str">
        <f t="shared" si="8"/>
        <v>GasCall centre performanceCalls answered within 30 secondsD 29</v>
      </c>
      <c r="I320" t="str">
        <f t="shared" si="9"/>
        <v>D29</v>
      </c>
    </row>
    <row r="321" spans="1:9" x14ac:dyDescent="0.2">
      <c r="A321" s="237">
        <v>322</v>
      </c>
      <c r="B321" s="237" t="s">
        <v>200</v>
      </c>
      <c r="C321" s="237" t="s">
        <v>31</v>
      </c>
      <c r="D321" s="237"/>
      <c r="E321" s="237" t="s">
        <v>198</v>
      </c>
      <c r="F321" s="237" t="s">
        <v>527</v>
      </c>
      <c r="G321" s="237" t="s">
        <v>899</v>
      </c>
      <c r="H321" s="237" t="str">
        <f t="shared" si="8"/>
        <v>GasCall centre performanceCalls answered within 30 secondsD 30</v>
      </c>
      <c r="I321" t="str">
        <f t="shared" si="9"/>
        <v>D30</v>
      </c>
    </row>
    <row r="322" spans="1:9" x14ac:dyDescent="0.2">
      <c r="A322" s="237">
        <v>323</v>
      </c>
      <c r="B322" s="237" t="s">
        <v>200</v>
      </c>
      <c r="C322" s="237" t="s">
        <v>31</v>
      </c>
      <c r="D322" s="237"/>
      <c r="E322" s="237" t="s">
        <v>631</v>
      </c>
      <c r="F322" s="237" t="s">
        <v>532</v>
      </c>
      <c r="G322" s="237" t="s">
        <v>900</v>
      </c>
      <c r="H322" s="237" t="str">
        <f t="shared" si="8"/>
        <v>GasCall centre performanceAverage wait timeD 31</v>
      </c>
      <c r="I322" t="str">
        <f t="shared" si="9"/>
        <v>D31</v>
      </c>
    </row>
    <row r="323" spans="1:9" x14ac:dyDescent="0.2">
      <c r="A323" s="237">
        <v>324</v>
      </c>
      <c r="B323" s="237" t="s">
        <v>200</v>
      </c>
      <c r="C323" s="237" t="s">
        <v>31</v>
      </c>
      <c r="D323" s="237"/>
      <c r="E323" s="237" t="s">
        <v>193</v>
      </c>
      <c r="F323" s="237" t="s">
        <v>539</v>
      </c>
      <c r="G323" s="237" t="s">
        <v>901</v>
      </c>
      <c r="H323" s="237" t="str">
        <f t="shared" ref="H323:H346" si="10">B323&amp;C323&amp;D323&amp;E323&amp;F323</f>
        <v>GasCall centre performanceAbandoned callsD 32</v>
      </c>
      <c r="I323" t="str">
        <f t="shared" ref="I323:I346" si="11">G323</f>
        <v>D32</v>
      </c>
    </row>
    <row r="324" spans="1:9" x14ac:dyDescent="0.2">
      <c r="A324" s="237">
        <v>325</v>
      </c>
      <c r="B324" s="237" t="s">
        <v>200</v>
      </c>
      <c r="C324" s="237" t="s">
        <v>31</v>
      </c>
      <c r="D324" s="237"/>
      <c r="E324" s="237" t="s">
        <v>193</v>
      </c>
      <c r="F324" s="237" t="s">
        <v>540</v>
      </c>
      <c r="G324" s="237" t="s">
        <v>902</v>
      </c>
      <c r="H324" s="237" t="str">
        <f t="shared" si="10"/>
        <v>GasCall centre performanceAbandoned callsD 33</v>
      </c>
      <c r="I324" t="str">
        <f t="shared" si="11"/>
        <v>D33</v>
      </c>
    </row>
    <row r="325" spans="1:9" x14ac:dyDescent="0.2">
      <c r="A325" s="237">
        <v>326</v>
      </c>
      <c r="B325" s="237" t="s">
        <v>200</v>
      </c>
      <c r="C325" s="237" t="s">
        <v>299</v>
      </c>
      <c r="D325" s="237" t="s">
        <v>367</v>
      </c>
      <c r="E325" s="237" t="s">
        <v>541</v>
      </c>
      <c r="F325" s="237" t="s">
        <v>542</v>
      </c>
      <c r="G325" s="237" t="s">
        <v>903</v>
      </c>
      <c r="H325" s="237" t="str">
        <f t="shared" si="10"/>
        <v>GasNetwork &amp; asset informationHigh pressure distribution mainsCast ironD 34a</v>
      </c>
      <c r="I325" t="str">
        <f t="shared" si="11"/>
        <v>D34ai</v>
      </c>
    </row>
    <row r="326" spans="1:9" x14ac:dyDescent="0.2">
      <c r="A326" s="237">
        <v>327</v>
      </c>
      <c r="B326" s="237" t="s">
        <v>200</v>
      </c>
      <c r="C326" s="237" t="s">
        <v>299</v>
      </c>
      <c r="D326" s="237" t="s">
        <v>373</v>
      </c>
      <c r="E326" s="237" t="s">
        <v>541</v>
      </c>
      <c r="F326" s="237" t="s">
        <v>543</v>
      </c>
      <c r="G326" s="237" t="s">
        <v>904</v>
      </c>
      <c r="H326" s="237" t="str">
        <f t="shared" si="10"/>
        <v>GasNetwork &amp; asset informationMedium pressure distribution mainsCast ironD 34b</v>
      </c>
      <c r="I326" t="str">
        <f t="shared" si="11"/>
        <v>D34bi</v>
      </c>
    </row>
    <row r="327" spans="1:9" x14ac:dyDescent="0.2">
      <c r="A327" s="237">
        <v>328</v>
      </c>
      <c r="B327" s="237" t="s">
        <v>200</v>
      </c>
      <c r="C327" s="237" t="s">
        <v>299</v>
      </c>
      <c r="D327" s="237" t="s">
        <v>371</v>
      </c>
      <c r="E327" s="237" t="s">
        <v>541</v>
      </c>
      <c r="F327" s="237" t="s">
        <v>548</v>
      </c>
      <c r="G327" s="237" t="s">
        <v>905</v>
      </c>
      <c r="H327" s="237" t="str">
        <f t="shared" si="10"/>
        <v>GasNetwork &amp; asset informationLow pressure distribution mainsCast ironD 34c</v>
      </c>
      <c r="I327" t="str">
        <f t="shared" si="11"/>
        <v>D34ci</v>
      </c>
    </row>
    <row r="328" spans="1:9" x14ac:dyDescent="0.2">
      <c r="A328" s="237">
        <v>329</v>
      </c>
      <c r="B328" s="237" t="s">
        <v>200</v>
      </c>
      <c r="C328" s="237" t="s">
        <v>299</v>
      </c>
      <c r="D328" s="237" t="s">
        <v>367</v>
      </c>
      <c r="E328" s="237" t="s">
        <v>368</v>
      </c>
      <c r="F328" s="237" t="s">
        <v>369</v>
      </c>
      <c r="G328" s="237" t="s">
        <v>906</v>
      </c>
      <c r="H328" s="237" t="str">
        <f t="shared" si="10"/>
        <v>GasNetwork &amp; asset informationHigh pressure distribution mainsUnprotected steelD 35a</v>
      </c>
      <c r="I328" t="str">
        <f t="shared" si="11"/>
        <v>D35aii</v>
      </c>
    </row>
    <row r="329" spans="1:9" x14ac:dyDescent="0.2">
      <c r="A329" s="237">
        <v>330</v>
      </c>
      <c r="B329" s="237" t="s">
        <v>200</v>
      </c>
      <c r="C329" s="237" t="s">
        <v>299</v>
      </c>
      <c r="D329" s="237" t="s">
        <v>373</v>
      </c>
      <c r="E329" s="237" t="s">
        <v>368</v>
      </c>
      <c r="F329" s="237" t="s">
        <v>374</v>
      </c>
      <c r="G329" s="237" t="s">
        <v>907</v>
      </c>
      <c r="H329" s="237" t="str">
        <f t="shared" si="10"/>
        <v>GasNetwork &amp; asset informationMedium pressure distribution mainsUnprotected steelD 35b</v>
      </c>
      <c r="I329" t="str">
        <f t="shared" si="11"/>
        <v>D35bii</v>
      </c>
    </row>
    <row r="330" spans="1:9" x14ac:dyDescent="0.2">
      <c r="A330" s="237">
        <v>331</v>
      </c>
      <c r="B330" s="237" t="s">
        <v>200</v>
      </c>
      <c r="C330" s="237" t="s">
        <v>299</v>
      </c>
      <c r="D330" s="237" t="s">
        <v>371</v>
      </c>
      <c r="E330" s="237" t="s">
        <v>368</v>
      </c>
      <c r="F330" s="237" t="s">
        <v>372</v>
      </c>
      <c r="G330" s="237" t="s">
        <v>908</v>
      </c>
      <c r="H330" s="237" t="str">
        <f t="shared" si="10"/>
        <v>GasNetwork &amp; asset informationLow pressure distribution mainsUnprotected steelD 35c</v>
      </c>
      <c r="I330" t="str">
        <f t="shared" si="11"/>
        <v>D35cii</v>
      </c>
    </row>
    <row r="331" spans="1:9" x14ac:dyDescent="0.2">
      <c r="A331" s="237">
        <v>332</v>
      </c>
      <c r="B331" s="237" t="s">
        <v>200</v>
      </c>
      <c r="C331" s="237" t="s">
        <v>299</v>
      </c>
      <c r="D331" s="237" t="s">
        <v>367</v>
      </c>
      <c r="E331" s="237" t="s">
        <v>481</v>
      </c>
      <c r="F331" s="237" t="s">
        <v>482</v>
      </c>
      <c r="G331" s="237" t="s">
        <v>909</v>
      </c>
      <c r="H331" s="237" t="str">
        <f t="shared" si="10"/>
        <v>GasNetwork &amp; asset informationHigh pressure distribution mainsProtected steelD 36a</v>
      </c>
      <c r="I331" t="str">
        <f t="shared" si="11"/>
        <v>D36aiii</v>
      </c>
    </row>
    <row r="332" spans="1:9" x14ac:dyDescent="0.2">
      <c r="A332" s="237">
        <v>333</v>
      </c>
      <c r="B332" s="237" t="s">
        <v>200</v>
      </c>
      <c r="C332" s="237" t="s">
        <v>299</v>
      </c>
      <c r="D332" s="237" t="s">
        <v>373</v>
      </c>
      <c r="E332" s="237" t="s">
        <v>481</v>
      </c>
      <c r="F332" s="237" t="s">
        <v>485</v>
      </c>
      <c r="G332" s="237" t="s">
        <v>910</v>
      </c>
      <c r="H332" s="237" t="str">
        <f t="shared" si="10"/>
        <v>GasNetwork &amp; asset informationMedium pressure distribution mainsProtected steelD 36b</v>
      </c>
      <c r="I332" t="str">
        <f t="shared" si="11"/>
        <v>D36biii</v>
      </c>
    </row>
    <row r="333" spans="1:9" x14ac:dyDescent="0.2">
      <c r="A333" s="237">
        <v>334</v>
      </c>
      <c r="B333" s="237" t="s">
        <v>200</v>
      </c>
      <c r="C333" s="237" t="s">
        <v>299</v>
      </c>
      <c r="D333" s="237" t="s">
        <v>371</v>
      </c>
      <c r="E333" s="237" t="s">
        <v>481</v>
      </c>
      <c r="F333" s="237" t="s">
        <v>483</v>
      </c>
      <c r="G333" s="237" t="s">
        <v>911</v>
      </c>
      <c r="H333" s="237" t="str">
        <f t="shared" si="10"/>
        <v>GasNetwork &amp; asset informationLow pressure distribution mainsProtected steelD 36c</v>
      </c>
      <c r="I333" t="str">
        <f t="shared" si="11"/>
        <v>D36ciii</v>
      </c>
    </row>
    <row r="334" spans="1:9" x14ac:dyDescent="0.2">
      <c r="A334" s="237">
        <v>335</v>
      </c>
      <c r="B334" s="237" t="s">
        <v>200</v>
      </c>
      <c r="C334" s="237" t="s">
        <v>299</v>
      </c>
      <c r="D334" s="237" t="s">
        <v>367</v>
      </c>
      <c r="E334" s="237" t="s">
        <v>475</v>
      </c>
      <c r="F334" s="237" t="s">
        <v>476</v>
      </c>
      <c r="G334" s="237" t="s">
        <v>912</v>
      </c>
      <c r="H334" s="237" t="str">
        <f t="shared" si="10"/>
        <v>GasNetwork &amp; asset informationHigh pressure distribution mainsPVCD 37a</v>
      </c>
      <c r="I334" t="str">
        <f t="shared" si="11"/>
        <v>D37aiv</v>
      </c>
    </row>
    <row r="335" spans="1:9" x14ac:dyDescent="0.2">
      <c r="A335" s="237">
        <v>336</v>
      </c>
      <c r="B335" s="237" t="s">
        <v>200</v>
      </c>
      <c r="C335" s="237" t="s">
        <v>299</v>
      </c>
      <c r="D335" s="237" t="s">
        <v>373</v>
      </c>
      <c r="E335" s="237" t="s">
        <v>475</v>
      </c>
      <c r="F335" s="237" t="s">
        <v>478</v>
      </c>
      <c r="G335" s="237" t="s">
        <v>913</v>
      </c>
      <c r="H335" s="237" t="str">
        <f t="shared" si="10"/>
        <v>GasNetwork &amp; asset informationMedium pressure distribution mainsPVCD 37b</v>
      </c>
      <c r="I335" t="str">
        <f t="shared" si="11"/>
        <v>D37biv</v>
      </c>
    </row>
    <row r="336" spans="1:9" x14ac:dyDescent="0.2">
      <c r="A336" s="237">
        <v>337</v>
      </c>
      <c r="B336" s="237" t="s">
        <v>200</v>
      </c>
      <c r="C336" s="237" t="s">
        <v>299</v>
      </c>
      <c r="D336" s="237" t="s">
        <v>371</v>
      </c>
      <c r="E336" s="237" t="s">
        <v>475</v>
      </c>
      <c r="F336" s="237" t="s">
        <v>477</v>
      </c>
      <c r="G336" s="237" t="s">
        <v>914</v>
      </c>
      <c r="H336" s="237" t="str">
        <f t="shared" si="10"/>
        <v>GasNetwork &amp; asset informationLow pressure distribution mainsPVCD 37c</v>
      </c>
      <c r="I336" t="str">
        <f t="shared" si="11"/>
        <v>D37civ</v>
      </c>
    </row>
    <row r="337" spans="1:9" x14ac:dyDescent="0.2">
      <c r="A337" s="237">
        <v>338</v>
      </c>
      <c r="B337" s="237" t="s">
        <v>200</v>
      </c>
      <c r="C337" s="237" t="s">
        <v>299</v>
      </c>
      <c r="D337" s="237" t="s">
        <v>367</v>
      </c>
      <c r="E337" s="237" t="s">
        <v>486</v>
      </c>
      <c r="F337" s="237" t="s">
        <v>487</v>
      </c>
      <c r="G337" s="237" t="s">
        <v>915</v>
      </c>
      <c r="H337" s="237" t="str">
        <f t="shared" si="10"/>
        <v>GasNetwork &amp; asset informationHigh pressure distribution mainsPolyethyleneD 38a</v>
      </c>
      <c r="I337" t="str">
        <f t="shared" si="11"/>
        <v>D38av</v>
      </c>
    </row>
    <row r="338" spans="1:9" x14ac:dyDescent="0.2">
      <c r="A338" s="237">
        <v>339</v>
      </c>
      <c r="B338" s="237" t="s">
        <v>200</v>
      </c>
      <c r="C338" s="237" t="s">
        <v>299</v>
      </c>
      <c r="D338" s="237" t="s">
        <v>373</v>
      </c>
      <c r="E338" s="237" t="s">
        <v>486</v>
      </c>
      <c r="F338" s="237" t="s">
        <v>491</v>
      </c>
      <c r="G338" s="237" t="s">
        <v>916</v>
      </c>
      <c r="H338" s="237" t="str">
        <f t="shared" si="10"/>
        <v>GasNetwork &amp; asset informationMedium pressure distribution mainsPolyethyleneD 38b</v>
      </c>
      <c r="I338" t="str">
        <f t="shared" si="11"/>
        <v>D38bv</v>
      </c>
    </row>
    <row r="339" spans="1:9" x14ac:dyDescent="0.2">
      <c r="A339" s="237">
        <v>340</v>
      </c>
      <c r="B339" s="237" t="s">
        <v>200</v>
      </c>
      <c r="C339" s="237" t="s">
        <v>299</v>
      </c>
      <c r="D339" s="237" t="s">
        <v>371</v>
      </c>
      <c r="E339" s="237" t="s">
        <v>486</v>
      </c>
      <c r="F339" s="237" t="s">
        <v>490</v>
      </c>
      <c r="G339" s="237" t="s">
        <v>917</v>
      </c>
      <c r="H339" s="237" t="str">
        <f t="shared" si="10"/>
        <v>GasNetwork &amp; asset informationLow pressure distribution mainsPolyethyleneD 38c</v>
      </c>
      <c r="I339" t="str">
        <f t="shared" si="11"/>
        <v>D38cv</v>
      </c>
    </row>
    <row r="340" spans="1:9" x14ac:dyDescent="0.2">
      <c r="A340" s="237">
        <v>341</v>
      </c>
      <c r="B340" s="237" t="s">
        <v>200</v>
      </c>
      <c r="C340" s="237" t="s">
        <v>299</v>
      </c>
      <c r="D340" s="237" t="s">
        <v>367</v>
      </c>
      <c r="E340" s="237" t="s">
        <v>498</v>
      </c>
      <c r="F340" s="237" t="s">
        <v>499</v>
      </c>
      <c r="G340" s="237" t="s">
        <v>918</v>
      </c>
      <c r="H340" s="237" t="str">
        <f t="shared" si="10"/>
        <v>GasNetwork &amp; asset informationHigh pressure distribution mainsOther materialsD 39a</v>
      </c>
      <c r="I340" t="str">
        <f t="shared" si="11"/>
        <v>D39avi</v>
      </c>
    </row>
    <row r="341" spans="1:9" x14ac:dyDescent="0.2">
      <c r="A341" s="237">
        <v>342</v>
      </c>
      <c r="B341" s="237" t="s">
        <v>200</v>
      </c>
      <c r="C341" s="237" t="s">
        <v>299</v>
      </c>
      <c r="D341" s="237" t="s">
        <v>373</v>
      </c>
      <c r="E341" s="237" t="s">
        <v>498</v>
      </c>
      <c r="F341" s="237" t="s">
        <v>503</v>
      </c>
      <c r="G341" s="237" t="s">
        <v>919</v>
      </c>
      <c r="H341" s="237" t="str">
        <f t="shared" si="10"/>
        <v>GasNetwork &amp; asset informationMedium pressure distribution mainsOther materialsD 39b</v>
      </c>
      <c r="I341" t="str">
        <f t="shared" si="11"/>
        <v>D39bvi</v>
      </c>
    </row>
    <row r="342" spans="1:9" x14ac:dyDescent="0.2">
      <c r="A342" s="237">
        <v>342</v>
      </c>
      <c r="B342" s="237" t="s">
        <v>200</v>
      </c>
      <c r="C342" s="237" t="s">
        <v>299</v>
      </c>
      <c r="D342" s="237" t="s">
        <v>371</v>
      </c>
      <c r="E342" s="237" t="s">
        <v>498</v>
      </c>
      <c r="F342" s="237" t="s">
        <v>500</v>
      </c>
      <c r="G342" s="237" t="s">
        <v>920</v>
      </c>
      <c r="H342" s="237" t="str">
        <f t="shared" si="10"/>
        <v>GasNetwork &amp; asset informationLow pressure distribution mainsOther materialsD 39c</v>
      </c>
      <c r="I342" t="str">
        <f t="shared" si="11"/>
        <v>D39cvi</v>
      </c>
    </row>
    <row r="343" spans="1:9" x14ac:dyDescent="0.2">
      <c r="A343" s="237">
        <v>342</v>
      </c>
      <c r="B343" s="237" t="s">
        <v>200</v>
      </c>
      <c r="C343" s="237" t="s">
        <v>299</v>
      </c>
      <c r="D343" s="237" t="s">
        <v>67</v>
      </c>
      <c r="E343" s="237" t="s">
        <v>444</v>
      </c>
      <c r="F343" s="237" t="s">
        <v>445</v>
      </c>
      <c r="G343" s="237" t="s">
        <v>921</v>
      </c>
      <c r="H343" s="237" t="str">
        <f t="shared" si="10"/>
        <v>GasNetwork &amp; asset informationOther asset informationService connections per kilometre of gas mainsD 40</v>
      </c>
      <c r="I343" t="str">
        <f t="shared" si="11"/>
        <v>D40</v>
      </c>
    </row>
    <row r="344" spans="1:9" x14ac:dyDescent="0.2">
      <c r="A344" s="237">
        <v>342</v>
      </c>
      <c r="B344" s="237" t="s">
        <v>200</v>
      </c>
      <c r="C344" s="237" t="s">
        <v>299</v>
      </c>
      <c r="D344" s="237" t="s">
        <v>367</v>
      </c>
      <c r="E344" s="237" t="s">
        <v>402</v>
      </c>
      <c r="F344" s="237"/>
      <c r="G344" s="237" t="s">
        <v>922</v>
      </c>
      <c r="H344" s="237" t="str">
        <f t="shared" si="10"/>
        <v>GasNetwork &amp; asset informationHigh pressure distribution mainsTotal (combined)</v>
      </c>
      <c r="I344" t="str">
        <f t="shared" si="11"/>
        <v>GasMains_a</v>
      </c>
    </row>
    <row r="345" spans="1:9" x14ac:dyDescent="0.2">
      <c r="A345" s="237">
        <v>342</v>
      </c>
      <c r="B345" s="237" t="s">
        <v>200</v>
      </c>
      <c r="C345" s="237" t="s">
        <v>299</v>
      </c>
      <c r="D345" s="237" t="s">
        <v>373</v>
      </c>
      <c r="E345" s="237" t="s">
        <v>402</v>
      </c>
      <c r="F345" s="237"/>
      <c r="G345" s="237" t="s">
        <v>923</v>
      </c>
      <c r="H345" s="237" t="str">
        <f t="shared" si="10"/>
        <v>GasNetwork &amp; asset informationMedium pressure distribution mainsTotal (combined)</v>
      </c>
      <c r="I345" t="str">
        <f t="shared" si="11"/>
        <v>GasMains_b</v>
      </c>
    </row>
    <row r="346" spans="1:9" x14ac:dyDescent="0.2">
      <c r="A346" s="237">
        <v>342</v>
      </c>
      <c r="B346" s="237" t="s">
        <v>200</v>
      </c>
      <c r="C346" s="237" t="s">
        <v>299</v>
      </c>
      <c r="D346" s="237" t="s">
        <v>371</v>
      </c>
      <c r="E346" s="237" t="s">
        <v>402</v>
      </c>
      <c r="F346" s="237"/>
      <c r="G346" s="237" t="s">
        <v>924</v>
      </c>
      <c r="H346" s="237" t="str">
        <f t="shared" si="10"/>
        <v>GasNetwork &amp; asset informationLow pressure distribution mainsTotal (combined)</v>
      </c>
      <c r="I346" t="str">
        <f t="shared" si="11"/>
        <v>GasMains_c</v>
      </c>
    </row>
  </sheetData>
  <pageMargins left="0.7" right="0.7" top="0.75" bottom="0.75" header="0.3" footer="0.3"/>
  <headerFooter>
    <oddHeader>&amp;C&amp;"Aptos"&amp;10&amp;K000000 OFFICIAL&amp;1#_x000D_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05F2-E010-4F59-8DCC-94A73649B720}">
  <dimension ref="A1:G34"/>
  <sheetViews>
    <sheetView workbookViewId="0">
      <selection activeCell="C28" sqref="C28"/>
    </sheetView>
  </sheetViews>
  <sheetFormatPr defaultRowHeight="14.25" x14ac:dyDescent="0.2"/>
  <sheetData>
    <row r="1" spans="1:7" x14ac:dyDescent="0.2">
      <c r="A1" s="299" t="s">
        <v>1019</v>
      </c>
      <c r="B1" s="299"/>
      <c r="C1" s="299"/>
      <c r="D1" s="299"/>
      <c r="E1" s="299"/>
      <c r="F1" s="299"/>
      <c r="G1" s="299"/>
    </row>
    <row r="2" spans="1:7" x14ac:dyDescent="0.2">
      <c r="A2" s="299"/>
      <c r="B2" s="299"/>
      <c r="C2" s="299"/>
      <c r="D2" s="299"/>
      <c r="E2" s="299"/>
      <c r="F2" s="299"/>
      <c r="G2" s="299"/>
    </row>
    <row r="3" spans="1:7" x14ac:dyDescent="0.2">
      <c r="A3" s="300">
        <v>1</v>
      </c>
      <c r="B3" s="301" t="s">
        <v>1020</v>
      </c>
      <c r="C3" s="299"/>
      <c r="D3" s="299"/>
      <c r="E3" s="299"/>
      <c r="F3" s="299"/>
      <c r="G3" s="299"/>
    </row>
    <row r="4" spans="1:7" x14ac:dyDescent="0.2">
      <c r="A4" s="302"/>
      <c r="B4" s="299" t="s">
        <v>1021</v>
      </c>
      <c r="C4" s="299"/>
      <c r="D4" s="299"/>
      <c r="E4" s="299"/>
      <c r="F4" s="299"/>
      <c r="G4" s="299"/>
    </row>
    <row r="5" spans="1:7" x14ac:dyDescent="0.2">
      <c r="A5" s="302"/>
      <c r="B5" s="299" t="s">
        <v>1040</v>
      </c>
      <c r="C5" s="299"/>
      <c r="D5" s="299"/>
      <c r="E5" s="299"/>
      <c r="F5" s="299"/>
      <c r="G5" s="299"/>
    </row>
    <row r="6" spans="1:7" x14ac:dyDescent="0.2">
      <c r="A6" s="302"/>
      <c r="B6" s="299"/>
      <c r="C6" s="299"/>
      <c r="D6" s="299"/>
      <c r="E6" s="299"/>
      <c r="F6" s="299"/>
      <c r="G6" s="299"/>
    </row>
    <row r="7" spans="1:7" x14ac:dyDescent="0.2">
      <c r="A7" s="302"/>
      <c r="B7" s="301" t="s">
        <v>1022</v>
      </c>
      <c r="C7" s="299"/>
      <c r="D7" s="299"/>
      <c r="E7" s="299"/>
      <c r="F7" s="299"/>
      <c r="G7" s="299"/>
    </row>
    <row r="8" spans="1:7" x14ac:dyDescent="0.2">
      <c r="A8" s="302"/>
      <c r="B8" s="299"/>
      <c r="C8" s="299" t="s">
        <v>1023</v>
      </c>
      <c r="D8" s="299"/>
      <c r="E8" s="299"/>
      <c r="F8" s="299"/>
      <c r="G8" s="299"/>
    </row>
    <row r="9" spans="1:7" x14ac:dyDescent="0.2">
      <c r="A9" s="302"/>
      <c r="B9" s="299"/>
      <c r="C9" s="299" t="s">
        <v>1024</v>
      </c>
      <c r="D9" s="299"/>
      <c r="E9" s="299"/>
      <c r="F9" s="299"/>
      <c r="G9" s="299"/>
    </row>
    <row r="10" spans="1:7" x14ac:dyDescent="0.2">
      <c r="A10" s="302"/>
      <c r="B10" s="299"/>
      <c r="C10" s="299"/>
      <c r="D10" s="299"/>
      <c r="E10" s="299"/>
      <c r="F10" s="299"/>
      <c r="G10" s="299"/>
    </row>
    <row r="11" spans="1:7" x14ac:dyDescent="0.2">
      <c r="A11" s="300"/>
      <c r="B11" s="299" t="s">
        <v>1025</v>
      </c>
      <c r="C11" s="299"/>
      <c r="D11" s="299"/>
      <c r="E11" s="299"/>
      <c r="F11" s="299"/>
      <c r="G11" s="299"/>
    </row>
    <row r="12" spans="1:7" x14ac:dyDescent="0.2">
      <c r="A12" s="302"/>
      <c r="B12" s="299" t="s">
        <v>1026</v>
      </c>
      <c r="C12" s="299"/>
      <c r="D12" s="299"/>
      <c r="E12" s="299"/>
      <c r="F12" s="299"/>
      <c r="G12" s="299"/>
    </row>
    <row r="13" spans="1:7" x14ac:dyDescent="0.2">
      <c r="A13" s="302"/>
      <c r="B13" s="299" t="s">
        <v>1027</v>
      </c>
      <c r="C13" s="299"/>
      <c r="D13" s="299"/>
      <c r="E13" s="299"/>
      <c r="F13" s="299"/>
      <c r="G13" s="299"/>
    </row>
    <row r="14" spans="1:7" x14ac:dyDescent="0.2">
      <c r="A14" s="299"/>
      <c r="B14" s="299"/>
      <c r="C14" s="299"/>
      <c r="D14" s="299"/>
      <c r="E14" s="299"/>
      <c r="F14" s="299"/>
      <c r="G14" s="299"/>
    </row>
    <row r="15" spans="1:7" x14ac:dyDescent="0.2">
      <c r="A15" s="299"/>
      <c r="B15" s="299"/>
      <c r="C15" s="299"/>
      <c r="D15" s="299"/>
      <c r="E15" s="299"/>
      <c r="F15" s="299"/>
      <c r="G15" s="299"/>
    </row>
    <row r="16" spans="1:7" x14ac:dyDescent="0.2">
      <c r="A16" s="303">
        <v>2</v>
      </c>
      <c r="B16" s="301" t="s">
        <v>1028</v>
      </c>
      <c r="C16" s="299"/>
      <c r="D16" s="299"/>
      <c r="E16" s="299"/>
      <c r="F16" s="299"/>
      <c r="G16" s="299"/>
    </row>
    <row r="17" spans="1:7" x14ac:dyDescent="0.2">
      <c r="A17" s="304"/>
      <c r="B17" s="299" t="s">
        <v>1041</v>
      </c>
      <c r="C17" s="299"/>
      <c r="D17" s="299"/>
      <c r="E17" s="299"/>
      <c r="F17" s="299"/>
      <c r="G17" s="299"/>
    </row>
    <row r="18" spans="1:7" x14ac:dyDescent="0.2">
      <c r="A18" s="304"/>
      <c r="B18" s="299" t="s">
        <v>1029</v>
      </c>
      <c r="C18" s="299"/>
      <c r="D18" s="299"/>
      <c r="E18" s="299"/>
      <c r="F18" s="299"/>
      <c r="G18" s="299"/>
    </row>
    <row r="19" spans="1:7" x14ac:dyDescent="0.2">
      <c r="A19" s="304"/>
      <c r="B19" s="299"/>
      <c r="C19" s="299" t="s">
        <v>1042</v>
      </c>
      <c r="D19" s="299"/>
      <c r="E19" s="299"/>
      <c r="F19" s="299"/>
      <c r="G19" s="299"/>
    </row>
    <row r="20" spans="1:7" x14ac:dyDescent="0.2">
      <c r="A20" s="304"/>
      <c r="B20" s="299"/>
      <c r="C20" s="299" t="s">
        <v>1030</v>
      </c>
      <c r="D20" s="299"/>
      <c r="E20" s="299"/>
      <c r="F20" s="299"/>
      <c r="G20" s="299"/>
    </row>
    <row r="21" spans="1:7" x14ac:dyDescent="0.2">
      <c r="A21" s="299"/>
      <c r="B21" s="299"/>
      <c r="C21" s="299"/>
      <c r="D21" s="299"/>
      <c r="E21" s="299"/>
      <c r="F21" s="299"/>
      <c r="G21" s="299"/>
    </row>
    <row r="22" spans="1:7" x14ac:dyDescent="0.2">
      <c r="A22" s="299"/>
      <c r="B22" s="299"/>
      <c r="C22" s="299"/>
      <c r="D22" s="299"/>
      <c r="E22" s="299"/>
      <c r="F22" s="299"/>
      <c r="G22" s="299"/>
    </row>
    <row r="23" spans="1:7" x14ac:dyDescent="0.2">
      <c r="A23" s="305">
        <v>3</v>
      </c>
      <c r="B23" s="301" t="s">
        <v>1031</v>
      </c>
      <c r="C23" s="299"/>
      <c r="D23" s="299"/>
      <c r="E23" s="299"/>
      <c r="F23" s="299"/>
      <c r="G23" s="299"/>
    </row>
    <row r="24" spans="1:7" x14ac:dyDescent="0.2">
      <c r="A24" s="306"/>
      <c r="B24" s="299" t="s">
        <v>1032</v>
      </c>
      <c r="C24" s="299"/>
      <c r="D24" s="299"/>
      <c r="E24" s="299"/>
      <c r="F24" s="299"/>
      <c r="G24" s="299"/>
    </row>
    <row r="25" spans="1:7" x14ac:dyDescent="0.2">
      <c r="A25" s="306"/>
      <c r="B25" s="299"/>
      <c r="C25" s="299" t="s">
        <v>1033</v>
      </c>
      <c r="D25" s="299"/>
      <c r="E25" s="299"/>
      <c r="F25" s="299"/>
      <c r="G25" s="299"/>
    </row>
    <row r="26" spans="1:7" x14ac:dyDescent="0.2">
      <c r="A26" s="306"/>
      <c r="B26" s="299" t="s">
        <v>1034</v>
      </c>
      <c r="C26" s="299"/>
      <c r="D26" s="299"/>
      <c r="E26" s="299"/>
      <c r="F26" s="299"/>
      <c r="G26" s="299"/>
    </row>
    <row r="27" spans="1:7" x14ac:dyDescent="0.2">
      <c r="A27" s="306"/>
      <c r="B27" s="299"/>
      <c r="C27" s="299" t="s">
        <v>1045</v>
      </c>
      <c r="D27" s="299"/>
      <c r="E27" s="299"/>
      <c r="F27" s="299"/>
      <c r="G27" s="299"/>
    </row>
    <row r="28" spans="1:7" x14ac:dyDescent="0.2">
      <c r="A28" s="306"/>
      <c r="B28" s="299"/>
      <c r="C28" s="299" t="s">
        <v>1035</v>
      </c>
      <c r="D28" s="299"/>
      <c r="E28" s="299"/>
      <c r="F28" s="299"/>
      <c r="G28" s="299"/>
    </row>
    <row r="29" spans="1:7" x14ac:dyDescent="0.2">
      <c r="A29" s="306"/>
      <c r="B29" s="299"/>
      <c r="C29" s="299" t="s">
        <v>1036</v>
      </c>
      <c r="D29" s="299"/>
      <c r="E29" s="299"/>
      <c r="F29" s="299"/>
      <c r="G29" s="299"/>
    </row>
    <row r="30" spans="1:7" x14ac:dyDescent="0.2">
      <c r="A30" s="306"/>
      <c r="B30" s="299"/>
      <c r="C30" s="299" t="s">
        <v>1037</v>
      </c>
      <c r="D30" s="299"/>
      <c r="E30" s="299"/>
      <c r="F30" s="299"/>
      <c r="G30" s="299"/>
    </row>
    <row r="31" spans="1:7" x14ac:dyDescent="0.2">
      <c r="A31" s="306"/>
      <c r="B31" s="299" t="s">
        <v>1038</v>
      </c>
      <c r="C31" s="299"/>
      <c r="D31" s="299"/>
      <c r="E31" s="299"/>
      <c r="F31" s="299"/>
      <c r="G31" s="299"/>
    </row>
    <row r="32" spans="1:7" x14ac:dyDescent="0.2">
      <c r="A32" s="306"/>
      <c r="B32" s="299" t="s">
        <v>1039</v>
      </c>
      <c r="C32" s="299"/>
      <c r="D32" s="299"/>
      <c r="E32" s="299"/>
      <c r="F32" s="299"/>
      <c r="G32" s="299"/>
    </row>
    <row r="33" spans="1:7" x14ac:dyDescent="0.2">
      <c r="A33" s="299"/>
      <c r="B33" s="299"/>
      <c r="C33" s="299"/>
      <c r="D33" s="299"/>
      <c r="E33" s="299"/>
      <c r="F33" s="299"/>
      <c r="G33" s="299"/>
    </row>
    <row r="34" spans="1:7" x14ac:dyDescent="0.2">
      <c r="A34" s="299"/>
      <c r="B34" s="299"/>
      <c r="C34" s="299"/>
      <c r="D34" s="299"/>
      <c r="E34" s="299"/>
      <c r="F34" s="299"/>
      <c r="G34" s="29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d0174f17-d0c2-4186-a234-421fc6f8d914" xsi:nil="true"/>
    <lcf76f155ced4ddcb4097134ff3c332f xmlns="d0174f17-d0c2-4186-a234-421fc6f8d914">
      <Terms xmlns="http://schemas.microsoft.com/office/infopath/2007/PartnerControls"/>
    </lcf76f155ced4ddcb4097134ff3c332f>
    <TaxCatchAll xmlns="579b37c3-6603-4492-817f-25787724e2b9" xsi:nil="true"/>
    <_Flow_SignoffStatus xmlns="d0174f17-d0c2-4186-a234-421fc6f8d914" xsi:nil="true"/>
    <SharedWithUsers xmlns="579b37c3-6603-4492-817f-25787724e2b9">
      <UserInfo>
        <DisplayName>Emma Forrest</DisplayName>
        <AccountId>117</AccountId>
        <AccountType/>
      </UserInfo>
      <UserInfo>
        <DisplayName>Stewart Lee</DisplayName>
        <AccountId>250</AccountId>
        <AccountType/>
      </UserInfo>
      <UserInfo>
        <DisplayName>Nadia Donatelli</DisplayName>
        <AccountId>182</AccountId>
        <AccountType/>
      </UserInfo>
      <UserInfo>
        <DisplayName>Elizabeth Walters</DisplayName>
        <AccountId>57</AccountId>
        <AccountType/>
      </UserInfo>
      <UserInfo>
        <DisplayName>Rory Hannon</DisplayName>
        <AccountId>248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A19DF13351942969F70098AE7B042" ma:contentTypeVersion="22" ma:contentTypeDescription="Create a new document." ma:contentTypeScope="" ma:versionID="82d4bb6f9d30e84303d304d2f336452f">
  <xsd:schema xmlns:xsd="http://www.w3.org/2001/XMLSchema" xmlns:xs="http://www.w3.org/2001/XMLSchema" xmlns:p="http://schemas.microsoft.com/office/2006/metadata/properties" xmlns:ns2="d0174f17-d0c2-4186-a234-421fc6f8d914" xmlns:ns3="579b37c3-6603-4492-817f-25787724e2b9" targetNamespace="http://schemas.microsoft.com/office/2006/metadata/properties" ma:root="true" ma:fieldsID="177eee8d87f4d5875ded604339f536c4" ns2:_="" ns3:_="">
    <xsd:import namespace="d0174f17-d0c2-4186-a234-421fc6f8d914"/>
    <xsd:import namespace="579b37c3-6603-4492-817f-25787724e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Descrip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4f17-d0c2-4186-a234-421fc6f8d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Description" ma:index="24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b37c3-6603-4492-817f-25787724e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2b68b42-ff23-4d7a-b79e-28991088fa8e}" ma:internalName="TaxCatchAll" ma:showField="CatchAllData" ma:web="579b37c3-6603-4492-817f-25787724e2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C 3 0 v X M m 4 Y k K m A A A A 9 g A A A B I A H A B D b 2 5 m a W c v U G F j a 2 F n Z S 5 4 b W w g o h g A K K A U A A A A A A A A A A A A A A A A A A A A A A A A A A A A h Y 9 L C s I w G I S v U r J v H l W w l r 8 p 4 t a C I I r b E G M b b F N p U t O 7 u f B I X s G K V t 2 5 n J l v Y O Z + v U H W 1 1 V w U a 3 V j U k R w x Q F y s j m o E 2 R o s 4 d w x h l H N Z C n k S h g g E 2 N u m t T l H p 3 D k h x H u P / Q Q 3 b U E i S h n Z 5 6 u N L F U t Q m 2 s E 0 Y q 9 G k d / r c Q h 9 1 r D I 8 w m 8 4 x m 8 W Y A h l N y L X 5 A t G w 9 5 n + m L D s K t e 1 i i s T L r Z A R g n k / Y E / A F B L A w Q U A A I A C A A L f S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3 0 v X C i K R 7 g O A A A A E Q A A A B M A H A B G b 3 J t d W x h c y 9 T Z W N 0 a W 9 u M S 5 t I K I Y A C i g F A A A A A A A A A A A A A A A A A A A A A A A A A A A A C t O T S 7 J z M 9 T C I b Q h t Y A U E s B A i 0 A F A A C A A g A C 3 0 v X M m 4 Y k K m A A A A 9 g A A A B I A A A A A A A A A A A A A A A A A A A A A A E N v b m Z p Z y 9 Q Y W N r Y W d l L n h t b F B L A Q I t A B Q A A g A I A A t 9 L 1 w P y u m r p A A A A O k A A A A T A A A A A A A A A A A A A A A A A P I A A A B b Q 2 9 u d G V u d F 9 U e X B l c 1 0 u e G 1 s U E s B A i 0 A F A A C A A g A C 3 0 v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K V i H g a I v F J u / 7 J Y g S + 8 c 8 A A A A A A g A A A A A A E G Y A A A A B A A A g A A A A 3 R j a c t A I i B W B c 5 o Z e R 9 z j H b G I G X y B k q C O L P g p 5 U e P W 4 A A A A A D o A A A A A C A A A g A A A A t / J C 3 G g H / 9 T K w k c t z 9 Z 7 z 9 3 C 6 7 V M 7 U D m m 2 C C q i 8 3 I A F Q A A A A H g U p y A H c k 2 E b 5 U k l 6 K l C 4 l 9 w / I 3 a q + 9 r C D h b l s u 0 J v b T k N y n Z k y y D u 4 g H 4 N V B L 3 g u / F x P + M P c 9 2 z W P g m y V N r m m B W T C 8 q h h 4 N L M L l O E 7 T I O 1 A A A A A n n E z H f 1 W U 4 2 p C k K m n S r 1 h s f + l h M I h V c 3 u J a 9 P C Y p 0 B A F 7 8 T Y D n x L B g A D W q i C D l K 1 S g t l W K o i N 6 c T 4 4 k h a c X w q w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0EBBA4-CBA9-4045-8EF4-001F3A76323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579b37c3-6603-4492-817f-25787724e2b9"/>
    <ds:schemaRef ds:uri="d0174f17-d0c2-4186-a234-421fc6f8d91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C8ABCD-B84B-45DC-8097-ACABEF9E1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74f17-d0c2-4186-a234-421fc6f8d914"/>
    <ds:schemaRef ds:uri="579b37c3-6603-4492-817f-25787724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86B1F3-B3C0-4C39-9735-4EAF710A8F9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FEA2B05-135B-492C-8076-F106C0A13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User input form</vt:lpstr>
      <vt:lpstr>Lists</vt:lpstr>
      <vt:lpstr>2025 elec dist sheet</vt:lpstr>
      <vt:lpstr>Complete dataset</vt:lpstr>
      <vt:lpstr>IDnew</vt:lpstr>
      <vt:lpstr>Instructions</vt:lpstr>
      <vt:lpstr>area</vt:lpstr>
      <vt:lpstr>data</vt:lpstr>
      <vt:lpstr>feeder</vt:lpstr>
      <vt:lpstr>feeder2</vt:lpstr>
      <vt:lpstr>interruptions</vt:lpstr>
      <vt:lpstr>newID</vt:lpstr>
      <vt:lpstr>'2025 elec dist sheet'!Print_Area</vt:lpstr>
      <vt:lpstr>'User input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0/0/-1/0/0/0/0/18/0/0/-4142/0/Cambria/8210719</dc:title>
  <dc:subject/>
  <dc:creator>Shirin Renaud</dc:creator>
  <cp:keywords/>
  <dc:description/>
  <cp:lastModifiedBy>Emma Forrest</cp:lastModifiedBy>
  <cp:revision/>
  <dcterms:created xsi:type="dcterms:W3CDTF">2007-04-23T01:19:35Z</dcterms:created>
  <dcterms:modified xsi:type="dcterms:W3CDTF">2026-04-29T09:09:31Z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0x010100502A19DF13351942969F70098AE7B042</vt:lpwstr>
  </property>
  <property fmtid="{D5CDD505-2E9C-101B-9397-08002B2CF9AE}" pid="3" name="MediaServiceImageTags">
    <vt:lpwstr/>
  </property>
  <property fmtid="{D5CDD505-2E9C-101B-9397-08002B2CF9AE}" pid="4" name="msoThemeDark1">
    <vt:lpwstr>0</vt:lpwstr>
  </property>
  <property fmtid="{D5CDD505-2E9C-101B-9397-08002B2CF9AE}" pid="5" name="msoThemeLight1">
    <vt:lpwstr>16777215</vt:lpwstr>
  </property>
  <property fmtid="{D5CDD505-2E9C-101B-9397-08002B2CF9AE}" pid="6" name="msoThemeDark2">
    <vt:lpwstr>8210719</vt:lpwstr>
  </property>
  <property fmtid="{D5CDD505-2E9C-101B-9397-08002B2CF9AE}" pid="7" name="msoThemeLight2">
    <vt:lpwstr>14806254</vt:lpwstr>
  </property>
  <property fmtid="{D5CDD505-2E9C-101B-9397-08002B2CF9AE}" pid="8" name="msoThemeAccent1">
    <vt:lpwstr>12419407</vt:lpwstr>
  </property>
  <property fmtid="{D5CDD505-2E9C-101B-9397-08002B2CF9AE}" pid="9" name="msoThemeAccent2">
    <vt:lpwstr>5066944</vt:lpwstr>
  </property>
  <property fmtid="{D5CDD505-2E9C-101B-9397-08002B2CF9AE}" pid="10" name="msoThemeAccent3">
    <vt:lpwstr>5880731</vt:lpwstr>
  </property>
  <property fmtid="{D5CDD505-2E9C-101B-9397-08002B2CF9AE}" pid="11" name="msoThemeAccent4">
    <vt:lpwstr>10642560</vt:lpwstr>
  </property>
  <property fmtid="{D5CDD505-2E9C-101B-9397-08002B2CF9AE}" pid="12" name="msoThemeAccent5">
    <vt:lpwstr>13020235</vt:lpwstr>
  </property>
  <property fmtid="{D5CDD505-2E9C-101B-9397-08002B2CF9AE}" pid="13" name="msoThemeAccent6">
    <vt:lpwstr>4626167</vt:lpwstr>
  </property>
  <property fmtid="{D5CDD505-2E9C-101B-9397-08002B2CF9AE}" pid="14" name="msoThemeHyperlink">
    <vt:lpwstr>16711680</vt:lpwstr>
  </property>
  <property fmtid="{D5CDD505-2E9C-101B-9397-08002B2CF9AE}" pid="15" name="msoThemeFollowedHyperlink">
    <vt:lpwstr>8388736</vt:lpwstr>
  </property>
  <property fmtid="{D5CDD505-2E9C-101B-9397-08002B2CF9AE}" pid="16" name="MinorFont">
    <vt:lpwstr>Calibri</vt:lpwstr>
  </property>
  <property fmtid="{D5CDD505-2E9C-101B-9397-08002B2CF9AE}" pid="17" name="MajorFont">
    <vt:lpwstr>Cambria</vt:lpwstr>
  </property>
  <property fmtid="{D5CDD505-2E9C-101B-9397-08002B2CF9AE}" pid="18" name="Normal">
    <vt:lpwstr>-1/0/-1/-1/-1/-1/-1/10/0/0/-4142/0/Arial/0</vt:lpwstr>
  </property>
  <property fmtid="{D5CDD505-2E9C-101B-9397-08002B2CF9AE}" pid="19" name="NormalBorders">
    <vt:lpwstr>-4142/2/0/-4142/2/0/-4142/2/0/-4142/2/0/-4142/2/0/-4142/2/0</vt:lpwstr>
  </property>
  <property fmtid="{D5CDD505-2E9C-101B-9397-08002B2CF9AE}" pid="20" name="Heading 1">
    <vt:lpwstr>0/0/-1/0/-1/0/0/15/-1/0/-4142/0/Calibri/8210719</vt:lpwstr>
  </property>
  <property fmtid="{D5CDD505-2E9C-101B-9397-08002B2CF9AE}" pid="21" name="Heading 1Borders">
    <vt:lpwstr>-4142/2/0/-4142/2/0/-4142/2/0/1/4/12419407/-4142/2/0/-4142/2/0</vt:lpwstr>
  </property>
  <property fmtid="{D5CDD505-2E9C-101B-9397-08002B2CF9AE}" pid="22" name="Heading 2">
    <vt:lpwstr>0/0/-1/0/-1/0/0/13/-1/0/-4142/0/Calibri/8210719</vt:lpwstr>
  </property>
  <property fmtid="{D5CDD505-2E9C-101B-9397-08002B2CF9AE}" pid="23" name="Heading 2Borders">
    <vt:lpwstr>-4142/2/0/-4142/2/0/-4142/2/0/1/4/14598055/-4142/2/0/-4142/2/0</vt:lpwstr>
  </property>
  <property fmtid="{D5CDD505-2E9C-101B-9397-08002B2CF9AE}" pid="24" name="Heading 3">
    <vt:lpwstr>0/0/-1/0/-1/0/0/11/-1/0/-4142/0/Calibri/8210719</vt:lpwstr>
  </property>
  <property fmtid="{D5CDD505-2E9C-101B-9397-08002B2CF9AE}" pid="25" name="Heading 3Borders">
    <vt:lpwstr>-4142/2/0/-4142/2/0/-4142/2/0/1/-4138/14136213/-4142/2/0/-4142/2/0</vt:lpwstr>
  </property>
  <property fmtid="{D5CDD505-2E9C-101B-9397-08002B2CF9AE}" pid="26" name="Heading 4">
    <vt:lpwstr>0/0/-1/0/0/0/0/11/-1/0/-4142/0/Calibri/8210719</vt:lpwstr>
  </property>
  <property fmtid="{D5CDD505-2E9C-101B-9397-08002B2CF9AE}" pid="27" name="Heading 4Borders">
    <vt:lpwstr>-4142/2/0/-4142/2/0/-4142/2/0/-4142/2/0/-4142/2/0/-4142/2/0</vt:lpwstr>
  </property>
  <property fmtid="{D5CDD505-2E9C-101B-9397-08002B2CF9AE}" pid="28" name="Title">
    <vt:lpwstr>0/0/-1/0/0/0/0/18/0/0/-4142/0/Cambria/8210719</vt:lpwstr>
  </property>
  <property fmtid="{D5CDD505-2E9C-101B-9397-08002B2CF9AE}" pid="29" name="TitleBorders">
    <vt:lpwstr>-4142/2/0/-4142/2/0/-4142/2/0/-4142/2/0/-4142/2/0/-4142/2/0</vt:lpwstr>
  </property>
  <property fmtid="{D5CDD505-2E9C-101B-9397-08002B2CF9AE}" pid="30" name="MSIP_Label_208c8098-01f3-4816-a7ca-dd90c54c9c31_Enabled">
    <vt:lpwstr>true</vt:lpwstr>
  </property>
  <property fmtid="{D5CDD505-2E9C-101B-9397-08002B2CF9AE}" pid="31" name="MSIP_Label_208c8098-01f3-4816-a7ca-dd90c54c9c31_SetDate">
    <vt:lpwstr>2026-01-12T06:19:43Z</vt:lpwstr>
  </property>
  <property fmtid="{D5CDD505-2E9C-101B-9397-08002B2CF9AE}" pid="32" name="MSIP_Label_208c8098-01f3-4816-a7ca-dd90c54c9c31_Method">
    <vt:lpwstr>Privileged</vt:lpwstr>
  </property>
  <property fmtid="{D5CDD505-2E9C-101B-9397-08002B2CF9AE}" pid="33" name="MSIP_Label_208c8098-01f3-4816-a7ca-dd90c54c9c31_Name">
    <vt:lpwstr>OFFICIAL</vt:lpwstr>
  </property>
  <property fmtid="{D5CDD505-2E9C-101B-9397-08002B2CF9AE}" pid="34" name="MSIP_Label_208c8098-01f3-4816-a7ca-dd90c54c9c31_SiteId">
    <vt:lpwstr>da461cb6-578e-49fb-ad19-95fb14a0491e</vt:lpwstr>
  </property>
  <property fmtid="{D5CDD505-2E9C-101B-9397-08002B2CF9AE}" pid="35" name="MSIP_Label_208c8098-01f3-4816-a7ca-dd90c54c9c31_ActionId">
    <vt:lpwstr>b323b712-44ab-4b54-a41d-7e61ba20e0f6</vt:lpwstr>
  </property>
  <property fmtid="{D5CDD505-2E9C-101B-9397-08002B2CF9AE}" pid="36" name="MSIP_Label_208c8098-01f3-4816-a7ca-dd90c54c9c31_ContentBits">
    <vt:lpwstr>1</vt:lpwstr>
  </property>
  <property fmtid="{D5CDD505-2E9C-101B-9397-08002B2CF9AE}" pid="37" name="MSIP_Label_208c8098-01f3-4816-a7ca-dd90c54c9c31_Tag">
    <vt:lpwstr>10, 0, 1, 1</vt:lpwstr>
  </property>
</Properties>
</file>